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iroslav/Desktop/"/>
    </mc:Choice>
  </mc:AlternateContent>
  <xr:revisionPtr revIDLastSave="0" documentId="8_{B78EE87E-F664-9042-8DF9-3255F7EC6AE9}" xr6:coauthVersionLast="47" xr6:coauthVersionMax="47" xr10:uidLastSave="{00000000-0000-0000-0000-000000000000}"/>
  <bookViews>
    <workbookView xWindow="0" yWindow="760" windowWidth="29040" windowHeight="15720" firstSheet="1" activeTab="4" xr2:uid="{00000000-000D-0000-FFFF-FFFF00000000}"/>
  </bookViews>
  <sheets>
    <sheet name="Rekapitulácia stavby" sheetId="1" r:id="rId1"/>
    <sheet name="Hárok1" sheetId="30" r:id="rId2"/>
    <sheet name="Hárok2" sheetId="31" r:id="rId3"/>
    <sheet name="Poznámky" sheetId="29" r:id="rId4"/>
    <sheet name="01 - Architektonicko-stav..." sheetId="2" r:id="rId5"/>
    <sheet name="02 - Zdravotechnika" sheetId="3" r:id="rId6"/>
    <sheet name="03 - Vykurovanie" sheetId="4" r:id="rId7"/>
    <sheet name="04 - Vzduchotechnika, chl..." sheetId="5" r:id="rId8"/>
    <sheet name="Hárok3" sheetId="32" r:id="rId9"/>
    <sheet name="Hárok4" sheetId="33" r:id="rId10"/>
    <sheet name="Hárok5" sheetId="34" r:id="rId11"/>
    <sheet name="05 - Elektroinštalácia (S..." sheetId="6" r:id="rId12"/>
    <sheet name="06 - EPS" sheetId="7" r:id="rId13"/>
    <sheet name="07 - ZOT a SH " sheetId="8" r:id="rId14"/>
    <sheet name="08 - EZS" sheetId="9" r:id="rId15"/>
    <sheet name="09 - Hlasová signalizácia..." sheetId="10" r:id="rId16"/>
    <sheet name="10 - Systém kontroly vstu..." sheetId="11" r:id="rId17"/>
    <sheet name="11 - Kamerový systém CCTV" sheetId="12" r:id="rId18"/>
    <sheet name="12 - GASTRO " sheetId="13" r:id="rId19"/>
    <sheet name="02 - SO201 Napojenie na m..." sheetId="14" r:id="rId20"/>
    <sheet name="03 - SO301 Jednotná kanal..." sheetId="15" r:id="rId21"/>
    <sheet name="04 - SO302 Vodovodná príp..." sheetId="16" r:id="rId22"/>
    <sheet name="05 - SO501 Areálové NN ro..." sheetId="17" r:id="rId23"/>
    <sheet name="01 - SO601.1 Strešná záhr..." sheetId="18" r:id="rId24"/>
    <sheet name="02 - SO 601.2 Komunitný dvor" sheetId="19" r:id="rId25"/>
    <sheet name="03 - SO 601.3 Extenzívne ..." sheetId="20" r:id="rId26"/>
    <sheet name="04 - SO 601.4 Priestor pr..." sheetId="21" r:id="rId27"/>
    <sheet name="05 - SO 601.5 Zeleň na pa..." sheetId="22" r:id="rId28"/>
    <sheet name="06 - SO 601.6 Lesík" sheetId="23" r:id="rId29"/>
    <sheet name="07 - SO 601.7 Závlahový s..." sheetId="24" r:id="rId30"/>
    <sheet name="07 - PS01 Výťahy" sheetId="25" r:id="rId31"/>
    <sheet name="08 - PS02 Dieselagregát" sheetId="26" r:id="rId32"/>
    <sheet name="09 - Dažďová kanalizácia ..." sheetId="27" r:id="rId33"/>
  </sheets>
  <definedNames>
    <definedName name="_xlnm._FilterDatabase" localSheetId="4" hidden="1">'01 - Architektonicko-stav...'!$C$156:$K$7419</definedName>
    <definedName name="_xlnm._FilterDatabase" localSheetId="23" hidden="1">'01 - SO601.1 Strešná záhr...'!$C$139:$K$359</definedName>
    <definedName name="_xlnm._FilterDatabase" localSheetId="24" hidden="1">'02 - SO 601.2 Komunitný dvor'!$C$133:$K$178</definedName>
    <definedName name="_xlnm._FilterDatabase" localSheetId="19" hidden="1">'02 - SO201 Napojenie na m...'!$C$134:$K$433</definedName>
    <definedName name="_xlnm._FilterDatabase" localSheetId="5" hidden="1">'02 - Zdravotechnika'!$C$134:$K$214</definedName>
    <definedName name="_xlnm._FilterDatabase" localSheetId="25" hidden="1">'03 - SO 601.3 Extenzívne ...'!$C$136:$K$210</definedName>
    <definedName name="_xlnm._FilterDatabase" localSheetId="20" hidden="1">'03 - SO301 Jednotná kanal...'!$C$129:$K$148</definedName>
    <definedName name="_xlnm._FilterDatabase" localSheetId="6" hidden="1">'03 - Vykurovanie'!$C$140:$K$375</definedName>
    <definedName name="_xlnm._FilterDatabase" localSheetId="26" hidden="1">'04 - SO 601.4 Priestor pr...'!$C$133:$K$262</definedName>
    <definedName name="_xlnm._FilterDatabase" localSheetId="21" hidden="1">'04 - SO302 Vodovodná príp...'!$C$129:$K$151</definedName>
    <definedName name="_xlnm._FilterDatabase" localSheetId="7" hidden="1">'04 - Vzduchotechnika, chl...'!$C$144:$K$635</definedName>
    <definedName name="_xlnm._FilterDatabase" localSheetId="11" hidden="1">'05 - Elektroinštalácia (S...'!$C$140:$K$459</definedName>
    <definedName name="_xlnm._FilterDatabase" localSheetId="27" hidden="1">'05 - SO 601.5 Zeleň na pa...'!$C$134:$K$280</definedName>
    <definedName name="_xlnm._FilterDatabase" localSheetId="22" hidden="1">'05 - SO501 Areálové NN ro...'!$C$130:$K$196</definedName>
    <definedName name="_xlnm._FilterDatabase" localSheetId="12" hidden="1">'06 - EPS'!$C$133:$K$251</definedName>
    <definedName name="_xlnm._FilterDatabase" localSheetId="28" hidden="1">'06 - SO 601.6 Lesík'!$C$132:$K$192</definedName>
    <definedName name="_xlnm._FilterDatabase" localSheetId="30" hidden="1">'07 - PS01 Výťahy'!$C$126:$K$131</definedName>
    <definedName name="_xlnm._FilterDatabase" localSheetId="29" hidden="1">'07 - SO 601.7 Závlahový s...'!$C$142:$K$239</definedName>
    <definedName name="_xlnm._FilterDatabase" localSheetId="13" hidden="1">'07 - ZOT a SH '!$C$131:$K$137</definedName>
    <definedName name="_xlnm._FilterDatabase" localSheetId="14" hidden="1">'08 - EZS'!$C$132:$K$188</definedName>
    <definedName name="_xlnm._FilterDatabase" localSheetId="31" hidden="1">'08 - PS02 Dieselagregát'!$C$128:$K$151</definedName>
    <definedName name="_xlnm._FilterDatabase" localSheetId="32" hidden="1">'09 - Dažďová kanalizácia ...'!$C$128:$K$151</definedName>
    <definedName name="_xlnm._FilterDatabase" localSheetId="15" hidden="1">'09 - Hlasová signalizácia...'!$C$133:$K$219</definedName>
    <definedName name="_xlnm._FilterDatabase" localSheetId="16" hidden="1">'10 - Systém kontroly vstu...'!$C$132:$K$186</definedName>
    <definedName name="_xlnm._FilterDatabase" localSheetId="17" hidden="1">'11 - Kamerový systém CCTV'!$C$132:$K$188</definedName>
    <definedName name="_xlnm._FilterDatabase" localSheetId="18" hidden="1">'12 - GASTRO '!$C$131:$K$199</definedName>
    <definedName name="_xlnm.Print_Titles" localSheetId="4">'01 - Architektonicko-stav...'!$156:$156</definedName>
    <definedName name="_xlnm.Print_Titles" localSheetId="23">'01 - SO601.1 Strešná záhr...'!$139:$139</definedName>
    <definedName name="_xlnm.Print_Titles" localSheetId="24">'02 - SO 601.2 Komunitný dvor'!$133:$133</definedName>
    <definedName name="_xlnm.Print_Titles" localSheetId="19">'02 - SO201 Napojenie na m...'!$134:$134</definedName>
    <definedName name="_xlnm.Print_Titles" localSheetId="5">'02 - Zdravotechnika'!$134:$134</definedName>
    <definedName name="_xlnm.Print_Titles" localSheetId="25">'03 - SO 601.3 Extenzívne ...'!$136:$136</definedName>
    <definedName name="_xlnm.Print_Titles" localSheetId="20">'03 - SO301 Jednotná kanal...'!$129:$129</definedName>
    <definedName name="_xlnm.Print_Titles" localSheetId="6">'03 - Vykurovanie'!$140:$140</definedName>
    <definedName name="_xlnm.Print_Titles" localSheetId="26">'04 - SO 601.4 Priestor pr...'!$133:$133</definedName>
    <definedName name="_xlnm.Print_Titles" localSheetId="21">'04 - SO302 Vodovodná príp...'!$129:$129</definedName>
    <definedName name="_xlnm.Print_Titles" localSheetId="7">'04 - Vzduchotechnika, chl...'!$144:$144</definedName>
    <definedName name="_xlnm.Print_Titles" localSheetId="11">'05 - Elektroinštalácia (S...'!$140:$140</definedName>
    <definedName name="_xlnm.Print_Titles" localSheetId="27">'05 - SO 601.5 Zeleň na pa...'!$134:$134</definedName>
    <definedName name="_xlnm.Print_Titles" localSheetId="22">'05 - SO501 Areálové NN ro...'!$130:$130</definedName>
    <definedName name="_xlnm.Print_Titles" localSheetId="12">'06 - EPS'!$133:$133</definedName>
    <definedName name="_xlnm.Print_Titles" localSheetId="28">'06 - SO 601.6 Lesík'!$132:$132</definedName>
    <definedName name="_xlnm.Print_Titles" localSheetId="30">'07 - PS01 Výťahy'!$126:$126</definedName>
    <definedName name="_xlnm.Print_Titles" localSheetId="29">'07 - SO 601.7 Závlahový s...'!$142:$142</definedName>
    <definedName name="_xlnm.Print_Titles" localSheetId="13">'07 - ZOT a SH '!$131:$131</definedName>
    <definedName name="_xlnm.Print_Titles" localSheetId="14">'08 - EZS'!$132:$132</definedName>
    <definedName name="_xlnm.Print_Titles" localSheetId="31">'08 - PS02 Dieselagregát'!$128:$128</definedName>
    <definedName name="_xlnm.Print_Titles" localSheetId="32">'09 - Dažďová kanalizácia ...'!$128:$128</definedName>
    <definedName name="_xlnm.Print_Titles" localSheetId="15">'09 - Hlasová signalizácia...'!$133:$133</definedName>
    <definedName name="_xlnm.Print_Titles" localSheetId="16">'10 - Systém kontroly vstu...'!$132:$132</definedName>
    <definedName name="_xlnm.Print_Titles" localSheetId="17">'11 - Kamerový systém CCTV'!$132:$132</definedName>
    <definedName name="_xlnm.Print_Titles" localSheetId="18">'12 - GASTRO '!$131:$131</definedName>
    <definedName name="_xlnm.Print_Titles" localSheetId="0">'Rekapitulácia stavby'!$92:$92</definedName>
    <definedName name="_xlnm.Print_Area" localSheetId="4">'01 - Architektonicko-stav...'!$C$4:$J$76,'01 - Architektonicko-stav...'!$C$82:$J$136,'01 - Architektonicko-stav...'!$C$142:$J$7419</definedName>
    <definedName name="_xlnm.Print_Area" localSheetId="23">'01 - SO601.1 Strešná záhr...'!$C$4:$J$76,'01 - SO601.1 Strešná záhr...'!$C$82:$J$119,'01 - SO601.1 Strešná záhr...'!$C$125:$J$359</definedName>
    <definedName name="_xlnm.Print_Area" localSheetId="24">'02 - SO 601.2 Komunitný dvor'!$C$4:$J$76,'02 - SO 601.2 Komunitný dvor'!$C$82:$J$113,'02 - SO 601.2 Komunitný dvor'!$C$119:$J$178</definedName>
    <definedName name="_xlnm.Print_Area" localSheetId="19">'02 - SO201 Napojenie na m...'!$C$4:$J$76,'02 - SO201 Napojenie na m...'!$C$82:$J$116,'02 - SO201 Napojenie na m...'!$C$122:$J$433</definedName>
    <definedName name="_xlnm.Print_Area" localSheetId="5">'02 - Zdravotechnika'!$C$4:$J$76,'02 - Zdravotechnika'!$C$82:$J$114,'02 - Zdravotechnika'!$C$120:$J$214</definedName>
    <definedName name="_xlnm.Print_Area" localSheetId="25">'03 - SO 601.3 Extenzívne ...'!$C$4:$J$76,'03 - SO 601.3 Extenzívne ...'!$C$82:$J$116,'03 - SO 601.3 Extenzívne ...'!$C$122:$J$210</definedName>
    <definedName name="_xlnm.Print_Area" localSheetId="20">'03 - SO301 Jednotná kanal...'!$C$4:$J$76,'03 - SO301 Jednotná kanal...'!$C$82:$J$111,'03 - SO301 Jednotná kanal...'!$C$117:$J$148</definedName>
    <definedName name="_xlnm.Print_Area" localSheetId="6">'03 - Vykurovanie'!$C$4:$J$76,'03 - Vykurovanie'!$C$82:$J$120,'03 - Vykurovanie'!$C$126:$J$375</definedName>
    <definedName name="_xlnm.Print_Area" localSheetId="26">'04 - SO 601.4 Priestor pr...'!$C$4:$J$76,'04 - SO 601.4 Priestor pr...'!$C$82:$J$113,'04 - SO 601.4 Priestor pr...'!$C$119:$J$262</definedName>
    <definedName name="_xlnm.Print_Area" localSheetId="21">'04 - SO302 Vodovodná príp...'!$C$4:$J$76,'04 - SO302 Vodovodná príp...'!$C$82:$J$111,'04 - SO302 Vodovodná príp...'!$C$117:$J$151</definedName>
    <definedName name="_xlnm.Print_Area" localSheetId="7">'04 - Vzduchotechnika, chl...'!$C$4:$J$76,'04 - Vzduchotechnika, chl...'!$C$82:$J$124,'04 - Vzduchotechnika, chl...'!$C$130:$J$635</definedName>
    <definedName name="_xlnm.Print_Area" localSheetId="11">'05 - Elektroinštalácia (S...'!$C$4:$J$76,'05 - Elektroinštalácia (S...'!$C$82:$J$120,'05 - Elektroinštalácia (S...'!$C$126:$J$459</definedName>
    <definedName name="_xlnm.Print_Area" localSheetId="27">'05 - SO 601.5 Zeleň na pa...'!$C$4:$J$76,'05 - SO 601.5 Zeleň na pa...'!$C$82:$J$114,'05 - SO 601.5 Zeleň na pa...'!$C$120:$J$280</definedName>
    <definedName name="_xlnm.Print_Area" localSheetId="22">'05 - SO501 Areálové NN ro...'!$C$4:$J$76,'05 - SO501 Areálové NN ro...'!$C$82:$J$112,'05 - SO501 Areálové NN ro...'!$C$118:$J$196</definedName>
    <definedName name="_xlnm.Print_Area" localSheetId="12">'06 - EPS'!$C$4:$J$76,'06 - EPS'!$C$82:$J$113,'06 - EPS'!$C$119:$J$251</definedName>
    <definedName name="_xlnm.Print_Area" localSheetId="28">'06 - SO 601.6 Lesík'!$C$4:$J$76,'06 - SO 601.6 Lesík'!$C$82:$J$112,'06 - SO 601.6 Lesík'!$C$118:$J$192</definedName>
    <definedName name="_xlnm.Print_Area" localSheetId="30">'07 - PS01 Výťahy'!$C$4:$J$76,'07 - PS01 Výťahy'!$C$82:$J$108,'07 - PS01 Výťahy'!$C$114:$J$131</definedName>
    <definedName name="_xlnm.Print_Area" localSheetId="29">'07 - SO 601.7 Závlahový s...'!$C$4:$J$76,'07 - SO 601.7 Závlahový s...'!$C$82:$J$122,'07 - SO 601.7 Závlahový s...'!$C$128:$J$239</definedName>
    <definedName name="_xlnm.Print_Area" localSheetId="13">'07 - ZOT a SH '!$C$4:$J$76,'07 - ZOT a SH '!$C$82:$J$111,'07 - ZOT a SH '!$C$117:$J$137</definedName>
    <definedName name="_xlnm.Print_Area" localSheetId="14">'08 - EZS'!$C$4:$J$76,'08 - EZS'!$C$82:$J$112,'08 - EZS'!$C$118:$J$188</definedName>
    <definedName name="_xlnm.Print_Area" localSheetId="31">'08 - PS02 Dieselagregát'!$C$4:$J$76,'08 - PS02 Dieselagregát'!$C$82:$J$110,'08 - PS02 Dieselagregát'!$C$116:$J$151</definedName>
    <definedName name="_xlnm.Print_Area" localSheetId="32">'09 - Dažďová kanalizácia ...'!$C$4:$J$76,'09 - Dažďová kanalizácia ...'!$C$82:$J$110,'09 - Dažďová kanalizácia ...'!$C$116:$J$151</definedName>
    <definedName name="_xlnm.Print_Area" localSheetId="15">'09 - Hlasová signalizácia...'!$C$4:$J$76,'09 - Hlasová signalizácia...'!$C$82:$J$113,'09 - Hlasová signalizácia...'!$C$119:$J$219</definedName>
    <definedName name="_xlnm.Print_Area" localSheetId="16">'10 - Systém kontroly vstu...'!$C$4:$J$76,'10 - Systém kontroly vstu...'!$C$82:$J$112,'10 - Systém kontroly vstu...'!$C$118:$J$186</definedName>
    <definedName name="_xlnm.Print_Area" localSheetId="17">'11 - Kamerový systém CCTV'!$C$4:$J$76,'11 - Kamerový systém CCTV'!$C$82:$J$112,'11 - Kamerový systém CCTV'!$C$118:$J$188</definedName>
    <definedName name="_xlnm.Print_Area" localSheetId="18">'12 - GASTRO '!$C$4:$J$76,'12 - GASTRO '!$C$82:$J$111,'12 - GASTRO '!$C$117:$J$199</definedName>
    <definedName name="_xlnm.Print_Area" localSheetId="0">'Rekapitulácia stavby'!$D$4:$AO$76,'Rekapitulácia stavby'!$C$82:$AQ$130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27" l="1"/>
  <c r="J38" i="27"/>
  <c r="AY122" i="1"/>
  <c r="J37" i="27"/>
  <c r="AX122" i="1" s="1"/>
  <c r="BI151" i="27"/>
  <c r="BH151" i="27"/>
  <c r="BG151" i="27"/>
  <c r="BE151" i="27"/>
  <c r="T151" i="27"/>
  <c r="R151" i="27"/>
  <c r="P151" i="27"/>
  <c r="BI150" i="27"/>
  <c r="BH150" i="27"/>
  <c r="BG150" i="27"/>
  <c r="BE150" i="27"/>
  <c r="T150" i="27"/>
  <c r="R150" i="27"/>
  <c r="P150" i="27"/>
  <c r="BI149" i="27"/>
  <c r="BH149" i="27"/>
  <c r="BG149" i="27"/>
  <c r="BE149" i="27"/>
  <c r="T149" i="27"/>
  <c r="R149" i="27"/>
  <c r="P149" i="27"/>
  <c r="BI148" i="27"/>
  <c r="BH148" i="27"/>
  <c r="BG148" i="27"/>
  <c r="BE148" i="27"/>
  <c r="T148" i="27"/>
  <c r="R148" i="27"/>
  <c r="P148" i="27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4" i="27"/>
  <c r="BH144" i="27"/>
  <c r="BG144" i="27"/>
  <c r="BE144" i="27"/>
  <c r="T144" i="27"/>
  <c r="R144" i="27"/>
  <c r="P144" i="27"/>
  <c r="BI143" i="27"/>
  <c r="BH143" i="27"/>
  <c r="BG143" i="27"/>
  <c r="BE143" i="27"/>
  <c r="T143" i="27"/>
  <c r="R143" i="27"/>
  <c r="P143" i="27"/>
  <c r="BI142" i="27"/>
  <c r="BH142" i="27"/>
  <c r="BG142" i="27"/>
  <c r="BE142" i="27"/>
  <c r="T142" i="27"/>
  <c r="R142" i="27"/>
  <c r="P142" i="27"/>
  <c r="BI141" i="27"/>
  <c r="BH141" i="27"/>
  <c r="BG141" i="27"/>
  <c r="BE141" i="27"/>
  <c r="T141" i="27"/>
  <c r="R141" i="27"/>
  <c r="P141" i="27"/>
  <c r="BI140" i="27"/>
  <c r="BH140" i="27"/>
  <c r="BG140" i="27"/>
  <c r="BE140" i="27"/>
  <c r="T140" i="27"/>
  <c r="R140" i="27"/>
  <c r="P140" i="27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7" i="27"/>
  <c r="BH137" i="27"/>
  <c r="BG137" i="27"/>
  <c r="BE137" i="27"/>
  <c r="T137" i="27"/>
  <c r="R137" i="27"/>
  <c r="P137" i="27"/>
  <c r="BI136" i="27"/>
  <c r="BH136" i="27"/>
  <c r="BG136" i="27"/>
  <c r="BE136" i="27"/>
  <c r="T136" i="27"/>
  <c r="R136" i="27"/>
  <c r="P136" i="27"/>
  <c r="BI134" i="27"/>
  <c r="BH134" i="27"/>
  <c r="BG134" i="27"/>
  <c r="BE134" i="27"/>
  <c r="T134" i="27"/>
  <c r="R134" i="27"/>
  <c r="P134" i="27"/>
  <c r="BI133" i="27"/>
  <c r="BH133" i="27"/>
  <c r="BG133" i="27"/>
  <c r="BE133" i="27"/>
  <c r="T133" i="27"/>
  <c r="R133" i="27"/>
  <c r="P133" i="27"/>
  <c r="BI132" i="27"/>
  <c r="BH132" i="27"/>
  <c r="BG132" i="27"/>
  <c r="BE132" i="27"/>
  <c r="T132" i="27"/>
  <c r="R132" i="27"/>
  <c r="P132" i="27"/>
  <c r="BI131" i="27"/>
  <c r="BH131" i="27"/>
  <c r="BG131" i="27"/>
  <c r="BE131" i="27"/>
  <c r="T131" i="27"/>
  <c r="R131" i="27"/>
  <c r="P131" i="27"/>
  <c r="J126" i="27"/>
  <c r="J125" i="27"/>
  <c r="F125" i="27"/>
  <c r="F123" i="27"/>
  <c r="E121" i="27"/>
  <c r="BI108" i="27"/>
  <c r="BH108" i="27"/>
  <c r="BG108" i="27"/>
  <c r="BE108" i="27"/>
  <c r="BI107" i="27"/>
  <c r="BH107" i="27"/>
  <c r="BG107" i="27"/>
  <c r="BF107" i="27"/>
  <c r="BE107" i="27"/>
  <c r="BI106" i="27"/>
  <c r="BH106" i="27"/>
  <c r="BG106" i="27"/>
  <c r="BF106" i="27"/>
  <c r="BE106" i="27"/>
  <c r="BI105" i="27"/>
  <c r="BH105" i="27"/>
  <c r="BG105" i="27"/>
  <c r="BF105" i="27"/>
  <c r="BE105" i="27"/>
  <c r="BI104" i="27"/>
  <c r="BH104" i="27"/>
  <c r="BG104" i="27"/>
  <c r="BF104" i="27"/>
  <c r="BE104" i="27"/>
  <c r="BI103" i="27"/>
  <c r="BH103" i="27"/>
  <c r="BG103" i="27"/>
  <c r="BF103" i="27"/>
  <c r="BE103" i="27"/>
  <c r="J92" i="27"/>
  <c r="J91" i="27"/>
  <c r="F91" i="27"/>
  <c r="F89" i="27"/>
  <c r="E87" i="27"/>
  <c r="J18" i="27"/>
  <c r="E18" i="27"/>
  <c r="F126" i="27" s="1"/>
  <c r="J17" i="27"/>
  <c r="J12" i="27"/>
  <c r="J123" i="27" s="1"/>
  <c r="E7" i="27"/>
  <c r="E119" i="27" s="1"/>
  <c r="J39" i="26"/>
  <c r="J38" i="26"/>
  <c r="AY121" i="1" s="1"/>
  <c r="J37" i="26"/>
  <c r="AX121" i="1" s="1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BI149" i="26"/>
  <c r="BH149" i="26"/>
  <c r="BG149" i="26"/>
  <c r="BE149" i="26"/>
  <c r="T149" i="26"/>
  <c r="R149" i="26"/>
  <c r="P149" i="26"/>
  <c r="BI148" i="26"/>
  <c r="BH148" i="26"/>
  <c r="BG148" i="26"/>
  <c r="BE148" i="26"/>
  <c r="T148" i="26"/>
  <c r="R148" i="26"/>
  <c r="P148" i="26"/>
  <c r="BI147" i="26"/>
  <c r="BH147" i="26"/>
  <c r="BG147" i="26"/>
  <c r="BE147" i="26"/>
  <c r="T147" i="26"/>
  <c r="R147" i="26"/>
  <c r="P147" i="26"/>
  <c r="BI146" i="26"/>
  <c r="BH146" i="26"/>
  <c r="BG146" i="26"/>
  <c r="BE146" i="26"/>
  <c r="T146" i="26"/>
  <c r="R146" i="26"/>
  <c r="P146" i="26"/>
  <c r="BI145" i="26"/>
  <c r="BH145" i="26"/>
  <c r="BG145" i="26"/>
  <c r="BE145" i="26"/>
  <c r="T145" i="26"/>
  <c r="R145" i="26"/>
  <c r="P145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1" i="26"/>
  <c r="BH141" i="26"/>
  <c r="BG141" i="26"/>
  <c r="BE141" i="26"/>
  <c r="T141" i="26"/>
  <c r="R141" i="26"/>
  <c r="P141" i="26"/>
  <c r="BI140" i="26"/>
  <c r="BH140" i="26"/>
  <c r="BG140" i="26"/>
  <c r="BE140" i="26"/>
  <c r="T140" i="26"/>
  <c r="R140" i="26"/>
  <c r="P140" i="26"/>
  <c r="BI138" i="26"/>
  <c r="BH138" i="26"/>
  <c r="BG138" i="26"/>
  <c r="BE138" i="26"/>
  <c r="T138" i="26"/>
  <c r="R138" i="26"/>
  <c r="P138" i="26"/>
  <c r="BI137" i="26"/>
  <c r="BH137" i="26"/>
  <c r="BG137" i="26"/>
  <c r="BE137" i="26"/>
  <c r="T137" i="26"/>
  <c r="R137" i="26"/>
  <c r="P137" i="26"/>
  <c r="BI136" i="26"/>
  <c r="BH136" i="26"/>
  <c r="BG136" i="26"/>
  <c r="BE136" i="26"/>
  <c r="T136" i="26"/>
  <c r="R136" i="26"/>
  <c r="P136" i="26"/>
  <c r="BI135" i="26"/>
  <c r="BH135" i="26"/>
  <c r="BG135" i="26"/>
  <c r="BE135" i="26"/>
  <c r="T135" i="26"/>
  <c r="R135" i="26"/>
  <c r="P135" i="26"/>
  <c r="BI134" i="26"/>
  <c r="BH134" i="26"/>
  <c r="BG134" i="26"/>
  <c r="BE134" i="26"/>
  <c r="T134" i="26"/>
  <c r="R134" i="26"/>
  <c r="P134" i="26"/>
  <c r="BI133" i="26"/>
  <c r="BH133" i="26"/>
  <c r="BG133" i="26"/>
  <c r="BE133" i="26"/>
  <c r="T133" i="26"/>
  <c r="R133" i="26"/>
  <c r="P133" i="26"/>
  <c r="BI132" i="26"/>
  <c r="BH132" i="26"/>
  <c r="BG132" i="26"/>
  <c r="BE132" i="26"/>
  <c r="T132" i="26"/>
  <c r="R132" i="26"/>
  <c r="P132" i="26"/>
  <c r="BI131" i="26"/>
  <c r="BH131" i="26"/>
  <c r="BG131" i="26"/>
  <c r="BE131" i="26"/>
  <c r="T131" i="26"/>
  <c r="R131" i="26"/>
  <c r="P131" i="26"/>
  <c r="J126" i="26"/>
  <c r="J125" i="26"/>
  <c r="F125" i="26"/>
  <c r="F123" i="26"/>
  <c r="E121" i="26"/>
  <c r="BI108" i="26"/>
  <c r="BH108" i="26"/>
  <c r="BG108" i="26"/>
  <c r="BE108" i="26"/>
  <c r="BI107" i="26"/>
  <c r="BH107" i="26"/>
  <c r="BG107" i="26"/>
  <c r="BF107" i="26"/>
  <c r="BE107" i="26"/>
  <c r="BI106" i="26"/>
  <c r="BH106" i="26"/>
  <c r="BG106" i="26"/>
  <c r="BF106" i="26"/>
  <c r="BE106" i="26"/>
  <c r="BI105" i="26"/>
  <c r="BH105" i="26"/>
  <c r="BG105" i="26"/>
  <c r="BF105" i="26"/>
  <c r="BE105" i="26"/>
  <c r="BI104" i="26"/>
  <c r="BH104" i="26"/>
  <c r="BG104" i="26"/>
  <c r="BF104" i="26"/>
  <c r="BE104" i="26"/>
  <c r="BI103" i="26"/>
  <c r="BH103" i="26"/>
  <c r="BG103" i="26"/>
  <c r="BF103" i="26"/>
  <c r="BE103" i="26"/>
  <c r="J92" i="26"/>
  <c r="J91" i="26"/>
  <c r="F91" i="26"/>
  <c r="F89" i="26"/>
  <c r="E87" i="26"/>
  <c r="J18" i="26"/>
  <c r="E18" i="26"/>
  <c r="F126" i="26" s="1"/>
  <c r="J17" i="26"/>
  <c r="J12" i="26"/>
  <c r="J89" i="26"/>
  <c r="E7" i="26"/>
  <c r="E119" i="26" s="1"/>
  <c r="J39" i="25"/>
  <c r="J38" i="25"/>
  <c r="AY120" i="1" s="1"/>
  <c r="J37" i="25"/>
  <c r="AX120" i="1" s="1"/>
  <c r="BI131" i="25"/>
  <c r="BH131" i="25"/>
  <c r="BG131" i="25"/>
  <c r="BE131" i="25"/>
  <c r="T131" i="25"/>
  <c r="R131" i="25"/>
  <c r="P131" i="25"/>
  <c r="BI130" i="25"/>
  <c r="BH130" i="25"/>
  <c r="BG130" i="25"/>
  <c r="BE130" i="25"/>
  <c r="T130" i="25"/>
  <c r="R130" i="25"/>
  <c r="P130" i="25"/>
  <c r="BI129" i="25"/>
  <c r="BH129" i="25"/>
  <c r="BG129" i="25"/>
  <c r="BE129" i="25"/>
  <c r="T129" i="25"/>
  <c r="R129" i="25"/>
  <c r="P129" i="25"/>
  <c r="J124" i="25"/>
  <c r="J123" i="25"/>
  <c r="F123" i="25"/>
  <c r="F121" i="25"/>
  <c r="E119" i="25"/>
  <c r="BI106" i="25"/>
  <c r="BH106" i="25"/>
  <c r="BG106" i="25"/>
  <c r="BE106" i="25"/>
  <c r="BI105" i="25"/>
  <c r="BH105" i="25"/>
  <c r="BG105" i="25"/>
  <c r="BF105" i="25"/>
  <c r="BE105" i="25"/>
  <c r="BI104" i="25"/>
  <c r="BH104" i="25"/>
  <c r="BG104" i="25"/>
  <c r="BF104" i="25"/>
  <c r="BE104" i="25"/>
  <c r="BI103" i="25"/>
  <c r="BH103" i="25"/>
  <c r="BG103" i="25"/>
  <c r="BF103" i="25"/>
  <c r="BE103" i="25"/>
  <c r="BI102" i="25"/>
  <c r="BH102" i="25"/>
  <c r="BG102" i="25"/>
  <c r="BF102" i="25"/>
  <c r="BE102" i="25"/>
  <c r="BI101" i="25"/>
  <c r="BH101" i="25"/>
  <c r="BG101" i="25"/>
  <c r="BF101" i="25"/>
  <c r="BE101" i="25"/>
  <c r="J92" i="25"/>
  <c r="J91" i="25"/>
  <c r="F91" i="25"/>
  <c r="F89" i="25"/>
  <c r="E87" i="25"/>
  <c r="J18" i="25"/>
  <c r="E18" i="25"/>
  <c r="F124" i="25"/>
  <c r="J17" i="25"/>
  <c r="J12" i="25"/>
  <c r="J121" i="25" s="1"/>
  <c r="E7" i="25"/>
  <c r="E85" i="25"/>
  <c r="J41" i="24"/>
  <c r="J40" i="24"/>
  <c r="AY119" i="1"/>
  <c r="J39" i="24"/>
  <c r="AX119" i="1"/>
  <c r="BI239" i="24"/>
  <c r="BH239" i="24"/>
  <c r="BG239" i="24"/>
  <c r="BE239" i="24"/>
  <c r="T239" i="24"/>
  <c r="R239" i="24"/>
  <c r="P239" i="24"/>
  <c r="BI238" i="24"/>
  <c r="BH238" i="24"/>
  <c r="BG238" i="24"/>
  <c r="BE238" i="24"/>
  <c r="T238" i="24"/>
  <c r="R238" i="24"/>
  <c r="P238" i="24"/>
  <c r="BI237" i="24"/>
  <c r="BH237" i="24"/>
  <c r="BG237" i="24"/>
  <c r="BE237" i="24"/>
  <c r="T237" i="24"/>
  <c r="R237" i="24"/>
  <c r="P237" i="24"/>
  <c r="BI236" i="24"/>
  <c r="BH236" i="24"/>
  <c r="BG236" i="24"/>
  <c r="BE236" i="24"/>
  <c r="T236" i="24"/>
  <c r="R236" i="24"/>
  <c r="P236" i="24"/>
  <c r="BI234" i="24"/>
  <c r="BH234" i="24"/>
  <c r="BG234" i="24"/>
  <c r="BE234" i="24"/>
  <c r="T234" i="24"/>
  <c r="R234" i="24"/>
  <c r="P234" i="24"/>
  <c r="BI233" i="24"/>
  <c r="BH233" i="24"/>
  <c r="BG233" i="24"/>
  <c r="BE233" i="24"/>
  <c r="T233" i="24"/>
  <c r="R233" i="24"/>
  <c r="P233" i="24"/>
  <c r="BI232" i="24"/>
  <c r="BH232" i="24"/>
  <c r="BG232" i="24"/>
  <c r="BE232" i="24"/>
  <c r="T232" i="24"/>
  <c r="R232" i="24"/>
  <c r="P232" i="24"/>
  <c r="BI231" i="24"/>
  <c r="BH231" i="24"/>
  <c r="BG231" i="24"/>
  <c r="BE231" i="24"/>
  <c r="T231" i="24"/>
  <c r="R231" i="24"/>
  <c r="P231" i="24"/>
  <c r="BI229" i="24"/>
  <c r="BH229" i="24"/>
  <c r="BG229" i="24"/>
  <c r="BE229" i="24"/>
  <c r="T229" i="24"/>
  <c r="R229" i="24"/>
  <c r="P229" i="24"/>
  <c r="BI228" i="24"/>
  <c r="BH228" i="24"/>
  <c r="BG228" i="24"/>
  <c r="BE228" i="24"/>
  <c r="T228" i="24"/>
  <c r="R228" i="24"/>
  <c r="P228" i="24"/>
  <c r="BI227" i="24"/>
  <c r="BH227" i="24"/>
  <c r="BG227" i="24"/>
  <c r="BE227" i="24"/>
  <c r="T227" i="24"/>
  <c r="R227" i="24"/>
  <c r="P227" i="24"/>
  <c r="BI226" i="24"/>
  <c r="BH226" i="24"/>
  <c r="BG226" i="24"/>
  <c r="BE226" i="24"/>
  <c r="T226" i="24"/>
  <c r="R226" i="24"/>
  <c r="P226" i="24"/>
  <c r="BI225" i="24"/>
  <c r="BH225" i="24"/>
  <c r="BG225" i="24"/>
  <c r="BE225" i="24"/>
  <c r="T225" i="24"/>
  <c r="R225" i="24"/>
  <c r="P225" i="24"/>
  <c r="BI224" i="24"/>
  <c r="BH224" i="24"/>
  <c r="BG224" i="24"/>
  <c r="BE224" i="24"/>
  <c r="T224" i="24"/>
  <c r="R224" i="24"/>
  <c r="P224" i="24"/>
  <c r="BI222" i="24"/>
  <c r="BH222" i="24"/>
  <c r="BG222" i="24"/>
  <c r="BE222" i="24"/>
  <c r="T222" i="24"/>
  <c r="R222" i="24"/>
  <c r="P222" i="24"/>
  <c r="BI221" i="24"/>
  <c r="BH221" i="24"/>
  <c r="BG221" i="24"/>
  <c r="BE221" i="24"/>
  <c r="T221" i="24"/>
  <c r="R221" i="24"/>
  <c r="P221" i="24"/>
  <c r="BI220" i="24"/>
  <c r="BH220" i="24"/>
  <c r="BG220" i="24"/>
  <c r="BE220" i="24"/>
  <c r="T220" i="24"/>
  <c r="R220" i="24"/>
  <c r="P220" i="24"/>
  <c r="BI219" i="24"/>
  <c r="BH219" i="24"/>
  <c r="BG219" i="24"/>
  <c r="BE219" i="24"/>
  <c r="T219" i="24"/>
  <c r="R219" i="24"/>
  <c r="P219" i="24"/>
  <c r="BI218" i="24"/>
  <c r="BH218" i="24"/>
  <c r="BG218" i="24"/>
  <c r="BE218" i="24"/>
  <c r="T218" i="24"/>
  <c r="R218" i="24"/>
  <c r="P218" i="24"/>
  <c r="BI217" i="24"/>
  <c r="BH217" i="24"/>
  <c r="BG217" i="24"/>
  <c r="BE217" i="24"/>
  <c r="T217" i="24"/>
  <c r="R217" i="24"/>
  <c r="P217" i="24"/>
  <c r="BI216" i="24"/>
  <c r="BH216" i="24"/>
  <c r="BG216" i="24"/>
  <c r="BE216" i="24"/>
  <c r="T216" i="24"/>
  <c r="R216" i="24"/>
  <c r="P216" i="24"/>
  <c r="BI215" i="24"/>
  <c r="BH215" i="24"/>
  <c r="BG215" i="24"/>
  <c r="BE215" i="24"/>
  <c r="T215" i="24"/>
  <c r="R215" i="24"/>
  <c r="P215" i="24"/>
  <c r="BI214" i="24"/>
  <c r="BH214" i="24"/>
  <c r="BG214" i="24"/>
  <c r="BE214" i="24"/>
  <c r="T214" i="24"/>
  <c r="R214" i="24"/>
  <c r="P214" i="24"/>
  <c r="BI213" i="24"/>
  <c r="BH213" i="24"/>
  <c r="BG213" i="24"/>
  <c r="BE213" i="24"/>
  <c r="T213" i="24"/>
  <c r="R213" i="24"/>
  <c r="P213" i="24"/>
  <c r="BI212" i="24"/>
  <c r="BH212" i="24"/>
  <c r="BG212" i="24"/>
  <c r="BE212" i="24"/>
  <c r="T212" i="24"/>
  <c r="R212" i="24"/>
  <c r="P212" i="24"/>
  <c r="BI210" i="24"/>
  <c r="BH210" i="24"/>
  <c r="BG210" i="24"/>
  <c r="BE210" i="24"/>
  <c r="T210" i="24"/>
  <c r="R210" i="24"/>
  <c r="P210" i="24"/>
  <c r="BI209" i="24"/>
  <c r="BH209" i="24"/>
  <c r="BG209" i="24"/>
  <c r="BE209" i="24"/>
  <c r="T209" i="24"/>
  <c r="R209" i="24"/>
  <c r="P209" i="24"/>
  <c r="BI208" i="24"/>
  <c r="BH208" i="24"/>
  <c r="BG208" i="24"/>
  <c r="BE208" i="24"/>
  <c r="T208" i="24"/>
  <c r="R208" i="24"/>
  <c r="P208" i="24"/>
  <c r="BI207" i="24"/>
  <c r="BH207" i="24"/>
  <c r="BG207" i="24"/>
  <c r="BE207" i="24"/>
  <c r="T207" i="24"/>
  <c r="R207" i="24"/>
  <c r="P207" i="24"/>
  <c r="BI206" i="24"/>
  <c r="BH206" i="24"/>
  <c r="BG206" i="24"/>
  <c r="BE206" i="24"/>
  <c r="T206" i="24"/>
  <c r="R206" i="24"/>
  <c r="P206" i="24"/>
  <c r="BI205" i="24"/>
  <c r="BH205" i="24"/>
  <c r="BG205" i="24"/>
  <c r="BE205" i="24"/>
  <c r="T205" i="24"/>
  <c r="R205" i="24"/>
  <c r="P205" i="24"/>
  <c r="BI204" i="24"/>
  <c r="BH204" i="24"/>
  <c r="BG204" i="24"/>
  <c r="BE204" i="24"/>
  <c r="T204" i="24"/>
  <c r="R204" i="24"/>
  <c r="P204" i="24"/>
  <c r="BI203" i="24"/>
  <c r="BH203" i="24"/>
  <c r="BG203" i="24"/>
  <c r="BE203" i="24"/>
  <c r="T203" i="24"/>
  <c r="R203" i="24"/>
  <c r="P203" i="24"/>
  <c r="BI202" i="24"/>
  <c r="BH202" i="24"/>
  <c r="BG202" i="24"/>
  <c r="BE202" i="24"/>
  <c r="T202" i="24"/>
  <c r="R202" i="24"/>
  <c r="P202" i="24"/>
  <c r="BI201" i="24"/>
  <c r="BH201" i="24"/>
  <c r="BG201" i="24"/>
  <c r="BE201" i="24"/>
  <c r="T201" i="24"/>
  <c r="R201" i="24"/>
  <c r="P201" i="24"/>
  <c r="BI200" i="24"/>
  <c r="BH200" i="24"/>
  <c r="BG200" i="24"/>
  <c r="BE200" i="24"/>
  <c r="T200" i="24"/>
  <c r="R200" i="24"/>
  <c r="P200" i="24"/>
  <c r="BI199" i="24"/>
  <c r="BH199" i="24"/>
  <c r="BG199" i="24"/>
  <c r="BE199" i="24"/>
  <c r="T199" i="24"/>
  <c r="R199" i="24"/>
  <c r="P199" i="24"/>
  <c r="BI198" i="24"/>
  <c r="BH198" i="24"/>
  <c r="BG198" i="24"/>
  <c r="BE198" i="24"/>
  <c r="T198" i="24"/>
  <c r="R198" i="24"/>
  <c r="P198" i="24"/>
  <c r="BI197" i="24"/>
  <c r="BH197" i="24"/>
  <c r="BG197" i="24"/>
  <c r="BE197" i="24"/>
  <c r="T197" i="24"/>
  <c r="R197" i="24"/>
  <c r="P197" i="24"/>
  <c r="BI196" i="24"/>
  <c r="BH196" i="24"/>
  <c r="BG196" i="24"/>
  <c r="BE196" i="24"/>
  <c r="T196" i="24"/>
  <c r="R196" i="24"/>
  <c r="P196" i="24"/>
  <c r="BI195" i="24"/>
  <c r="BH195" i="24"/>
  <c r="BG195" i="24"/>
  <c r="BE195" i="24"/>
  <c r="T195" i="24"/>
  <c r="R195" i="24"/>
  <c r="P195" i="24"/>
  <c r="BI194" i="24"/>
  <c r="BH194" i="24"/>
  <c r="BG194" i="24"/>
  <c r="BE194" i="24"/>
  <c r="T194" i="24"/>
  <c r="R194" i="24"/>
  <c r="P194" i="24"/>
  <c r="BI193" i="24"/>
  <c r="BH193" i="24"/>
  <c r="BG193" i="24"/>
  <c r="BE193" i="24"/>
  <c r="T193" i="24"/>
  <c r="R193" i="24"/>
  <c r="P193" i="24"/>
  <c r="BI192" i="24"/>
  <c r="BH192" i="24"/>
  <c r="BG192" i="24"/>
  <c r="BE192" i="24"/>
  <c r="T192" i="24"/>
  <c r="R192" i="24"/>
  <c r="P192" i="24"/>
  <c r="BI191" i="24"/>
  <c r="BH191" i="24"/>
  <c r="BG191" i="24"/>
  <c r="BE191" i="24"/>
  <c r="T191" i="24"/>
  <c r="R191" i="24"/>
  <c r="P191" i="24"/>
  <c r="BI190" i="24"/>
  <c r="BH190" i="24"/>
  <c r="BG190" i="24"/>
  <c r="BE190" i="24"/>
  <c r="T190" i="24"/>
  <c r="R190" i="24"/>
  <c r="P190" i="24"/>
  <c r="BI189" i="24"/>
  <c r="BH189" i="24"/>
  <c r="BG189" i="24"/>
  <c r="BE189" i="24"/>
  <c r="T189" i="24"/>
  <c r="R189" i="24"/>
  <c r="P189" i="24"/>
  <c r="BI188" i="24"/>
  <c r="BH188" i="24"/>
  <c r="BG188" i="24"/>
  <c r="BE188" i="24"/>
  <c r="T188" i="24"/>
  <c r="R188" i="24"/>
  <c r="P188" i="24"/>
  <c r="BI187" i="24"/>
  <c r="BH187" i="24"/>
  <c r="BG187" i="24"/>
  <c r="BE187" i="24"/>
  <c r="T187" i="24"/>
  <c r="R187" i="24"/>
  <c r="P187" i="24"/>
  <c r="BI186" i="24"/>
  <c r="BH186" i="24"/>
  <c r="BG186" i="24"/>
  <c r="BE186" i="24"/>
  <c r="T186" i="24"/>
  <c r="R186" i="24"/>
  <c r="P186" i="24"/>
  <c r="BI185" i="24"/>
  <c r="BH185" i="24"/>
  <c r="BG185" i="24"/>
  <c r="BE185" i="24"/>
  <c r="T185" i="24"/>
  <c r="R185" i="24"/>
  <c r="P185" i="24"/>
  <c r="BI184" i="24"/>
  <c r="BH184" i="24"/>
  <c r="BG184" i="24"/>
  <c r="BE184" i="24"/>
  <c r="T184" i="24"/>
  <c r="R184" i="24"/>
  <c r="P184" i="24"/>
  <c r="BI183" i="24"/>
  <c r="BH183" i="24"/>
  <c r="BG183" i="24"/>
  <c r="BE183" i="24"/>
  <c r="T183" i="24"/>
  <c r="R183" i="24"/>
  <c r="P183" i="24"/>
  <c r="BI182" i="24"/>
  <c r="BH182" i="24"/>
  <c r="BG182" i="24"/>
  <c r="BE182" i="24"/>
  <c r="T182" i="24"/>
  <c r="R182" i="24"/>
  <c r="P182" i="24"/>
  <c r="BI181" i="24"/>
  <c r="BH181" i="24"/>
  <c r="BG181" i="24"/>
  <c r="BE181" i="24"/>
  <c r="T181" i="24"/>
  <c r="R181" i="24"/>
  <c r="P181" i="24"/>
  <c r="BI180" i="24"/>
  <c r="BH180" i="24"/>
  <c r="BG180" i="24"/>
  <c r="BE180" i="24"/>
  <c r="T180" i="24"/>
  <c r="R180" i="24"/>
  <c r="P180" i="24"/>
  <c r="BI179" i="24"/>
  <c r="BH179" i="24"/>
  <c r="BG179" i="24"/>
  <c r="BE179" i="24"/>
  <c r="T179" i="24"/>
  <c r="R179" i="24"/>
  <c r="P179" i="24"/>
  <c r="BI178" i="24"/>
  <c r="BH178" i="24"/>
  <c r="BG178" i="24"/>
  <c r="BE178" i="24"/>
  <c r="T178" i="24"/>
  <c r="R178" i="24"/>
  <c r="P178" i="24"/>
  <c r="BI177" i="24"/>
  <c r="BH177" i="24"/>
  <c r="BG177" i="24"/>
  <c r="BE177" i="24"/>
  <c r="T177" i="24"/>
  <c r="R177" i="24"/>
  <c r="P177" i="24"/>
  <c r="BI176" i="24"/>
  <c r="BH176" i="24"/>
  <c r="BG176" i="24"/>
  <c r="BE176" i="24"/>
  <c r="T176" i="24"/>
  <c r="R176" i="24"/>
  <c r="P176" i="24"/>
  <c r="BI173" i="24"/>
  <c r="BH173" i="24"/>
  <c r="BG173" i="24"/>
  <c r="BE173" i="24"/>
  <c r="T173" i="24"/>
  <c r="R173" i="24"/>
  <c r="P173" i="24"/>
  <c r="BI172" i="24"/>
  <c r="BH172" i="24"/>
  <c r="BG172" i="24"/>
  <c r="BE172" i="24"/>
  <c r="T172" i="24"/>
  <c r="R172" i="24"/>
  <c r="P172" i="24"/>
  <c r="BI171" i="24"/>
  <c r="BH171" i="24"/>
  <c r="BG171" i="24"/>
  <c r="BE171" i="24"/>
  <c r="T171" i="24"/>
  <c r="R171" i="24"/>
  <c r="P171" i="24"/>
  <c r="BI170" i="24"/>
  <c r="BH170" i="24"/>
  <c r="BG170" i="24"/>
  <c r="BE170" i="24"/>
  <c r="T170" i="24"/>
  <c r="R170" i="24"/>
  <c r="P170" i="24"/>
  <c r="BI169" i="24"/>
  <c r="BH169" i="24"/>
  <c r="BG169" i="24"/>
  <c r="BE169" i="24"/>
  <c r="T169" i="24"/>
  <c r="R169" i="24"/>
  <c r="P169" i="24"/>
  <c r="BI168" i="24"/>
  <c r="BH168" i="24"/>
  <c r="BG168" i="24"/>
  <c r="BE168" i="24"/>
  <c r="T168" i="24"/>
  <c r="R168" i="24"/>
  <c r="P168" i="24"/>
  <c r="BI167" i="24"/>
  <c r="BH167" i="24"/>
  <c r="BG167" i="24"/>
  <c r="BE167" i="24"/>
  <c r="T167" i="24"/>
  <c r="R167" i="24"/>
  <c r="P167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2" i="24"/>
  <c r="BH162" i="24"/>
  <c r="BG162" i="24"/>
  <c r="BE162" i="24"/>
  <c r="T162" i="24"/>
  <c r="R162" i="24"/>
  <c r="P162" i="24"/>
  <c r="BI161" i="24"/>
  <c r="BH161" i="24"/>
  <c r="BG161" i="24"/>
  <c r="BE161" i="24"/>
  <c r="T161" i="24"/>
  <c r="R161" i="24"/>
  <c r="P161" i="24"/>
  <c r="BI160" i="24"/>
  <c r="BH160" i="24"/>
  <c r="BG160" i="24"/>
  <c r="BE160" i="24"/>
  <c r="T160" i="24"/>
  <c r="R160" i="24"/>
  <c r="P160" i="24"/>
  <c r="BI159" i="24"/>
  <c r="BH159" i="24"/>
  <c r="BG159" i="24"/>
  <c r="BE159" i="24"/>
  <c r="T159" i="24"/>
  <c r="R159" i="24"/>
  <c r="P159" i="24"/>
  <c r="BI156" i="24"/>
  <c r="BH156" i="24"/>
  <c r="BG156" i="24"/>
  <c r="BE156" i="24"/>
  <c r="T156" i="24"/>
  <c r="R156" i="24"/>
  <c r="P156" i="24"/>
  <c r="BI155" i="24"/>
  <c r="BH155" i="24"/>
  <c r="BG155" i="24"/>
  <c r="BE155" i="24"/>
  <c r="T155" i="24"/>
  <c r="R155" i="24"/>
  <c r="P155" i="24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2" i="24"/>
  <c r="BH152" i="24"/>
  <c r="BG152" i="24"/>
  <c r="BE152" i="24"/>
  <c r="T152" i="24"/>
  <c r="R152" i="24"/>
  <c r="P152" i="24"/>
  <c r="BI151" i="24"/>
  <c r="BH151" i="24"/>
  <c r="BG151" i="24"/>
  <c r="BE151" i="24"/>
  <c r="T151" i="24"/>
  <c r="R151" i="24"/>
  <c r="P151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J140" i="24"/>
  <c r="J139" i="24"/>
  <c r="F139" i="24"/>
  <c r="F137" i="24"/>
  <c r="E135" i="24"/>
  <c r="BI120" i="24"/>
  <c r="BH120" i="24"/>
  <c r="BG120" i="24"/>
  <c r="BE120" i="24"/>
  <c r="BI119" i="24"/>
  <c r="BH119" i="24"/>
  <c r="BG119" i="24"/>
  <c r="BF119" i="24"/>
  <c r="BE119" i="24"/>
  <c r="BI118" i="24"/>
  <c r="BH118" i="24"/>
  <c r="BG118" i="24"/>
  <c r="BF118" i="24"/>
  <c r="BE118" i="24"/>
  <c r="BI117" i="24"/>
  <c r="BH117" i="24"/>
  <c r="BG117" i="24"/>
  <c r="BF117" i="24"/>
  <c r="BE117" i="24"/>
  <c r="BI116" i="24"/>
  <c r="BH116" i="24"/>
  <c r="BG116" i="24"/>
  <c r="BF116" i="24"/>
  <c r="BE116" i="24"/>
  <c r="BI115" i="24"/>
  <c r="BH115" i="24"/>
  <c r="BG115" i="24"/>
  <c r="BF115" i="24"/>
  <c r="BE115" i="24"/>
  <c r="J94" i="24"/>
  <c r="J93" i="24"/>
  <c r="F93" i="24"/>
  <c r="F91" i="24"/>
  <c r="E89" i="24"/>
  <c r="J20" i="24"/>
  <c r="E20" i="24"/>
  <c r="F140" i="24" s="1"/>
  <c r="J19" i="24"/>
  <c r="J14" i="24"/>
  <c r="J91" i="24" s="1"/>
  <c r="E7" i="24"/>
  <c r="E131" i="24"/>
  <c r="J41" i="23"/>
  <c r="J40" i="23"/>
  <c r="AY118" i="1" s="1"/>
  <c r="J39" i="23"/>
  <c r="AX118" i="1" s="1"/>
  <c r="BI192" i="23"/>
  <c r="BH192" i="23"/>
  <c r="BG192" i="23"/>
  <c r="BE192" i="23"/>
  <c r="T192" i="23"/>
  <c r="T191" i="23" s="1"/>
  <c r="R192" i="23"/>
  <c r="R191" i="23" s="1"/>
  <c r="P192" i="23"/>
  <c r="P191" i="23"/>
  <c r="BI190" i="23"/>
  <c r="BH190" i="23"/>
  <c r="BG190" i="23"/>
  <c r="BE190" i="23"/>
  <c r="T190" i="23"/>
  <c r="R190" i="23"/>
  <c r="P190" i="23"/>
  <c r="BI186" i="23"/>
  <c r="BH186" i="23"/>
  <c r="BG186" i="23"/>
  <c r="BE186" i="23"/>
  <c r="T186" i="23"/>
  <c r="R186" i="23"/>
  <c r="P186" i="23"/>
  <c r="BI182" i="23"/>
  <c r="BH182" i="23"/>
  <c r="BG182" i="23"/>
  <c r="BE182" i="23"/>
  <c r="T182" i="23"/>
  <c r="R182" i="23"/>
  <c r="P182" i="23"/>
  <c r="BI179" i="23"/>
  <c r="BH179" i="23"/>
  <c r="BG179" i="23"/>
  <c r="BE179" i="23"/>
  <c r="T179" i="23"/>
  <c r="R179" i="23"/>
  <c r="P179" i="23"/>
  <c r="BI175" i="23"/>
  <c r="BH175" i="23"/>
  <c r="BG175" i="23"/>
  <c r="BE175" i="23"/>
  <c r="T175" i="23"/>
  <c r="R175" i="23"/>
  <c r="P175" i="23"/>
  <c r="BI171" i="23"/>
  <c r="BH171" i="23"/>
  <c r="BG171" i="23"/>
  <c r="BE171" i="23"/>
  <c r="T171" i="23"/>
  <c r="R171" i="23"/>
  <c r="P171" i="23"/>
  <c r="BI170" i="23"/>
  <c r="BH170" i="23"/>
  <c r="BG170" i="23"/>
  <c r="BE170" i="23"/>
  <c r="T170" i="23"/>
  <c r="R170" i="23"/>
  <c r="P170" i="23"/>
  <c r="BI166" i="23"/>
  <c r="BH166" i="23"/>
  <c r="BG166" i="23"/>
  <c r="BE166" i="23"/>
  <c r="T166" i="23"/>
  <c r="R166" i="23"/>
  <c r="P166" i="23"/>
  <c r="BI165" i="23"/>
  <c r="BH165" i="23"/>
  <c r="BG165" i="23"/>
  <c r="BE165" i="23"/>
  <c r="T165" i="23"/>
  <c r="R165" i="23"/>
  <c r="P165" i="23"/>
  <c r="BI164" i="23"/>
  <c r="BH164" i="23"/>
  <c r="BG164" i="23"/>
  <c r="BE164" i="23"/>
  <c r="T164" i="23"/>
  <c r="R164" i="23"/>
  <c r="P164" i="23"/>
  <c r="BI160" i="23"/>
  <c r="BH160" i="23"/>
  <c r="BG160" i="23"/>
  <c r="BE160" i="23"/>
  <c r="T160" i="23"/>
  <c r="R160" i="23"/>
  <c r="P160" i="23"/>
  <c r="BI157" i="23"/>
  <c r="BH157" i="23"/>
  <c r="BG157" i="23"/>
  <c r="BE157" i="23"/>
  <c r="T157" i="23"/>
  <c r="R157" i="23"/>
  <c r="P157" i="23"/>
  <c r="BI156" i="23"/>
  <c r="BH156" i="23"/>
  <c r="BG156" i="23"/>
  <c r="BE156" i="23"/>
  <c r="T156" i="23"/>
  <c r="R156" i="23"/>
  <c r="P156" i="23"/>
  <c r="BI155" i="23"/>
  <c r="BH155" i="23"/>
  <c r="BG155" i="23"/>
  <c r="BE155" i="23"/>
  <c r="T155" i="23"/>
  <c r="R155" i="23"/>
  <c r="P155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49" i="23"/>
  <c r="BH149" i="23"/>
  <c r="BG149" i="23"/>
  <c r="BE149" i="23"/>
  <c r="T149" i="23"/>
  <c r="R149" i="23"/>
  <c r="P149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38" i="23"/>
  <c r="BH138" i="23"/>
  <c r="BG138" i="23"/>
  <c r="BE138" i="23"/>
  <c r="T138" i="23"/>
  <c r="R138" i="23"/>
  <c r="P138" i="23"/>
  <c r="BI137" i="23"/>
  <c r="BH137" i="23"/>
  <c r="BG137" i="23"/>
  <c r="BE137" i="23"/>
  <c r="T137" i="23"/>
  <c r="R137" i="23"/>
  <c r="P137" i="23"/>
  <c r="BI136" i="23"/>
  <c r="BH136" i="23"/>
  <c r="BG136" i="23"/>
  <c r="BE136" i="23"/>
  <c r="T136" i="23"/>
  <c r="R136" i="23"/>
  <c r="P136" i="23"/>
  <c r="J130" i="23"/>
  <c r="J129" i="23"/>
  <c r="F129" i="23"/>
  <c r="F127" i="23"/>
  <c r="E125" i="23"/>
  <c r="BI110" i="23"/>
  <c r="BH110" i="23"/>
  <c r="BG110" i="23"/>
  <c r="BE110" i="23"/>
  <c r="BI109" i="23"/>
  <c r="BH109" i="23"/>
  <c r="BG109" i="23"/>
  <c r="BF109" i="23"/>
  <c r="BE109" i="23"/>
  <c r="BI108" i="23"/>
  <c r="BH108" i="23"/>
  <c r="BG108" i="23"/>
  <c r="BF108" i="23"/>
  <c r="BE108" i="23"/>
  <c r="BI107" i="23"/>
  <c r="BH107" i="23"/>
  <c r="BG107" i="23"/>
  <c r="BF107" i="23"/>
  <c r="BE107" i="23"/>
  <c r="BI106" i="23"/>
  <c r="BH106" i="23"/>
  <c r="BG106" i="23"/>
  <c r="BF106" i="23"/>
  <c r="BE106" i="23"/>
  <c r="BI105" i="23"/>
  <c r="BH105" i="23"/>
  <c r="BG105" i="23"/>
  <c r="BF105" i="23"/>
  <c r="BE105" i="23"/>
  <c r="J94" i="23"/>
  <c r="J93" i="23"/>
  <c r="F93" i="23"/>
  <c r="F91" i="23"/>
  <c r="E89" i="23"/>
  <c r="J20" i="23"/>
  <c r="E20" i="23"/>
  <c r="F130" i="23" s="1"/>
  <c r="J19" i="23"/>
  <c r="J14" i="23"/>
  <c r="J127" i="23"/>
  <c r="E7" i="23"/>
  <c r="E85" i="23" s="1"/>
  <c r="J41" i="22"/>
  <c r="J40" i="22"/>
  <c r="AY117" i="1"/>
  <c r="J39" i="22"/>
  <c r="AX117" i="1"/>
  <c r="BI280" i="22"/>
  <c r="BH280" i="22"/>
  <c r="BG280" i="22"/>
  <c r="BE280" i="22"/>
  <c r="T280" i="22"/>
  <c r="T279" i="22"/>
  <c r="R280" i="22"/>
  <c r="R279" i="22"/>
  <c r="P280" i="22"/>
  <c r="P279" i="22"/>
  <c r="BI278" i="22"/>
  <c r="BH278" i="22"/>
  <c r="BG278" i="22"/>
  <c r="BE278" i="22"/>
  <c r="T278" i="22"/>
  <c r="T277" i="22"/>
  <c r="R278" i="22"/>
  <c r="R277" i="22"/>
  <c r="P278" i="22"/>
  <c r="P277" i="22"/>
  <c r="BI273" i="22"/>
  <c r="BH273" i="22"/>
  <c r="BG273" i="22"/>
  <c r="BE273" i="22"/>
  <c r="T273" i="22"/>
  <c r="R273" i="22"/>
  <c r="P273" i="22"/>
  <c r="BI269" i="22"/>
  <c r="BH269" i="22"/>
  <c r="BG269" i="22"/>
  <c r="BE269" i="22"/>
  <c r="T269" i="22"/>
  <c r="R269" i="22"/>
  <c r="P269" i="22"/>
  <c r="BI265" i="22"/>
  <c r="BH265" i="22"/>
  <c r="BG265" i="22"/>
  <c r="BE265" i="22"/>
  <c r="T265" i="22"/>
  <c r="R265" i="22"/>
  <c r="P265" i="22"/>
  <c r="BI261" i="22"/>
  <c r="BH261" i="22"/>
  <c r="BG261" i="22"/>
  <c r="BE261" i="22"/>
  <c r="T261" i="22"/>
  <c r="R261" i="22"/>
  <c r="P261" i="22"/>
  <c r="BI256" i="22"/>
  <c r="BH256" i="22"/>
  <c r="BG256" i="22"/>
  <c r="BE256" i="22"/>
  <c r="T256" i="22"/>
  <c r="R256" i="22"/>
  <c r="P256" i="22"/>
  <c r="BI248" i="22"/>
  <c r="BH248" i="22"/>
  <c r="BG248" i="22"/>
  <c r="BE248" i="22"/>
  <c r="T248" i="22"/>
  <c r="R248" i="22"/>
  <c r="P248" i="22"/>
  <c r="BI244" i="22"/>
  <c r="BH244" i="22"/>
  <c r="BG244" i="22"/>
  <c r="BE244" i="22"/>
  <c r="T244" i="22"/>
  <c r="R244" i="22"/>
  <c r="P244" i="22"/>
  <c r="BI243" i="22"/>
  <c r="BH243" i="22"/>
  <c r="BG243" i="22"/>
  <c r="BE243" i="22"/>
  <c r="T243" i="22"/>
  <c r="R243" i="22"/>
  <c r="P243" i="22"/>
  <c r="BI240" i="22"/>
  <c r="BH240" i="22"/>
  <c r="BG240" i="22"/>
  <c r="BE240" i="22"/>
  <c r="T240" i="22"/>
  <c r="R240" i="22"/>
  <c r="P240" i="22"/>
  <c r="BI236" i="22"/>
  <c r="BH236" i="22"/>
  <c r="BG236" i="22"/>
  <c r="BE236" i="22"/>
  <c r="T236" i="22"/>
  <c r="R236" i="22"/>
  <c r="P236" i="22"/>
  <c r="BI235" i="22"/>
  <c r="BH235" i="22"/>
  <c r="BG235" i="22"/>
  <c r="BE235" i="22"/>
  <c r="T235" i="22"/>
  <c r="R235" i="22"/>
  <c r="P235" i="22"/>
  <c r="BI234" i="22"/>
  <c r="BH234" i="22"/>
  <c r="BG234" i="22"/>
  <c r="BE234" i="22"/>
  <c r="T234" i="22"/>
  <c r="R234" i="22"/>
  <c r="P234" i="22"/>
  <c r="BI230" i="22"/>
  <c r="BH230" i="22"/>
  <c r="BG230" i="22"/>
  <c r="BE230" i="22"/>
  <c r="T230" i="22"/>
  <c r="R230" i="22"/>
  <c r="P230" i="22"/>
  <c r="BI227" i="22"/>
  <c r="BH227" i="22"/>
  <c r="BG227" i="22"/>
  <c r="BE227" i="22"/>
  <c r="T227" i="22"/>
  <c r="R227" i="22"/>
  <c r="P227" i="22"/>
  <c r="BI226" i="22"/>
  <c r="BH226" i="22"/>
  <c r="BG226" i="22"/>
  <c r="BE226" i="22"/>
  <c r="T226" i="22"/>
  <c r="R226" i="22"/>
  <c r="P226" i="22"/>
  <c r="BI220" i="22"/>
  <c r="BH220" i="22"/>
  <c r="BG220" i="22"/>
  <c r="BE220" i="22"/>
  <c r="T220" i="22"/>
  <c r="R220" i="22"/>
  <c r="P220" i="22"/>
  <c r="BI219" i="22"/>
  <c r="BH219" i="22"/>
  <c r="BG219" i="22"/>
  <c r="BE219" i="22"/>
  <c r="T219" i="22"/>
  <c r="R219" i="22"/>
  <c r="P219" i="22"/>
  <c r="BI213" i="22"/>
  <c r="BH213" i="22"/>
  <c r="BG213" i="22"/>
  <c r="BE213" i="22"/>
  <c r="T213" i="22"/>
  <c r="R213" i="22"/>
  <c r="P213" i="22"/>
  <c r="BI212" i="22"/>
  <c r="BH212" i="22"/>
  <c r="BG212" i="22"/>
  <c r="BE212" i="22"/>
  <c r="T212" i="22"/>
  <c r="R212" i="22"/>
  <c r="P212" i="22"/>
  <c r="BI211" i="22"/>
  <c r="BH211" i="22"/>
  <c r="BG211" i="22"/>
  <c r="BE211" i="22"/>
  <c r="T211" i="22"/>
  <c r="R211" i="22"/>
  <c r="P211" i="22"/>
  <c r="BI207" i="22"/>
  <c r="BH207" i="22"/>
  <c r="BG207" i="22"/>
  <c r="BE207" i="22"/>
  <c r="T207" i="22"/>
  <c r="R207" i="22"/>
  <c r="P207" i="22"/>
  <c r="BI203" i="22"/>
  <c r="BH203" i="22"/>
  <c r="BG203" i="22"/>
  <c r="BE203" i="22"/>
  <c r="T203" i="22"/>
  <c r="R203" i="22"/>
  <c r="P203" i="22"/>
  <c r="BI200" i="22"/>
  <c r="BH200" i="22"/>
  <c r="BG200" i="22"/>
  <c r="BE200" i="22"/>
  <c r="T200" i="22"/>
  <c r="R200" i="22"/>
  <c r="P200" i="22"/>
  <c r="BI199" i="22"/>
  <c r="BH199" i="22"/>
  <c r="BG199" i="22"/>
  <c r="BE199" i="22"/>
  <c r="T199" i="22"/>
  <c r="R199" i="22"/>
  <c r="P199" i="22"/>
  <c r="BI198" i="22"/>
  <c r="BH198" i="22"/>
  <c r="BG198" i="22"/>
  <c r="BE198" i="22"/>
  <c r="T198" i="22"/>
  <c r="R198" i="22"/>
  <c r="P198" i="22"/>
  <c r="BI197" i="22"/>
  <c r="BH197" i="22"/>
  <c r="BG197" i="22"/>
  <c r="BE197" i="22"/>
  <c r="T197" i="22"/>
  <c r="R197" i="22"/>
  <c r="P197" i="22"/>
  <c r="BI196" i="22"/>
  <c r="BH196" i="22"/>
  <c r="BG196" i="22"/>
  <c r="BE196" i="22"/>
  <c r="T196" i="22"/>
  <c r="R196" i="22"/>
  <c r="P196" i="22"/>
  <c r="BI192" i="22"/>
  <c r="BH192" i="22"/>
  <c r="BG192" i="22"/>
  <c r="BE192" i="22"/>
  <c r="T192" i="22"/>
  <c r="R192" i="22"/>
  <c r="P192" i="22"/>
  <c r="BI188" i="22"/>
  <c r="BH188" i="22"/>
  <c r="BG188" i="22"/>
  <c r="BE188" i="22"/>
  <c r="T188" i="22"/>
  <c r="R188" i="22"/>
  <c r="P188" i="22"/>
  <c r="BI184" i="22"/>
  <c r="BH184" i="22"/>
  <c r="BG184" i="22"/>
  <c r="BE184" i="22"/>
  <c r="T184" i="22"/>
  <c r="R184" i="22"/>
  <c r="P184" i="22"/>
  <c r="BI180" i="22"/>
  <c r="BH180" i="22"/>
  <c r="BG180" i="22"/>
  <c r="BE180" i="22"/>
  <c r="T180" i="22"/>
  <c r="R180" i="22"/>
  <c r="P180" i="22"/>
  <c r="BI176" i="22"/>
  <c r="BH176" i="22"/>
  <c r="BG176" i="22"/>
  <c r="BE176" i="22"/>
  <c r="T176" i="22"/>
  <c r="R176" i="22"/>
  <c r="P176" i="22"/>
  <c r="BI173" i="22"/>
  <c r="BH173" i="22"/>
  <c r="BG173" i="22"/>
  <c r="BE173" i="22"/>
  <c r="T173" i="22"/>
  <c r="R173" i="22"/>
  <c r="P173" i="22"/>
  <c r="BI169" i="22"/>
  <c r="BH169" i="22"/>
  <c r="BG169" i="22"/>
  <c r="BE169" i="22"/>
  <c r="T169" i="22"/>
  <c r="R169" i="22"/>
  <c r="P169" i="22"/>
  <c r="BI163" i="22"/>
  <c r="BH163" i="22"/>
  <c r="BG163" i="22"/>
  <c r="BE163" i="22"/>
  <c r="T163" i="22"/>
  <c r="R163" i="22"/>
  <c r="P163" i="22"/>
  <c r="BI159" i="22"/>
  <c r="BH159" i="22"/>
  <c r="BG159" i="22"/>
  <c r="BE159" i="22"/>
  <c r="T159" i="22"/>
  <c r="R159" i="22"/>
  <c r="P159" i="22"/>
  <c r="BI156" i="22"/>
  <c r="BH156" i="22"/>
  <c r="BG156" i="22"/>
  <c r="BE156" i="22"/>
  <c r="T156" i="22"/>
  <c r="R156" i="22"/>
  <c r="P156" i="22"/>
  <c r="BI153" i="22"/>
  <c r="BH153" i="22"/>
  <c r="BG153" i="22"/>
  <c r="BE153" i="22"/>
  <c r="T153" i="22"/>
  <c r="R153" i="22"/>
  <c r="P153" i="22"/>
  <c r="BI150" i="22"/>
  <c r="BH150" i="22"/>
  <c r="BG150" i="22"/>
  <c r="BE150" i="22"/>
  <c r="T150" i="22"/>
  <c r="R150" i="22"/>
  <c r="P150" i="22"/>
  <c r="BI147" i="22"/>
  <c r="BH147" i="22"/>
  <c r="BG147" i="22"/>
  <c r="BE147" i="22"/>
  <c r="T147" i="22"/>
  <c r="R147" i="22"/>
  <c r="P147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38" i="22"/>
  <c r="BH138" i="22"/>
  <c r="BG138" i="22"/>
  <c r="BE138" i="22"/>
  <c r="T138" i="22"/>
  <c r="R138" i="22"/>
  <c r="P138" i="22"/>
  <c r="J132" i="22"/>
  <c r="J131" i="22"/>
  <c r="F131" i="22"/>
  <c r="F129" i="22"/>
  <c r="E127" i="22"/>
  <c r="BI112" i="22"/>
  <c r="BH112" i="22"/>
  <c r="BG112" i="22"/>
  <c r="BE112" i="22"/>
  <c r="BI111" i="22"/>
  <c r="BH111" i="22"/>
  <c r="BG111" i="22"/>
  <c r="BF111" i="22"/>
  <c r="BE111" i="22"/>
  <c r="BI110" i="22"/>
  <c r="BH110" i="22"/>
  <c r="BG110" i="22"/>
  <c r="BF110" i="22"/>
  <c r="BE110" i="22"/>
  <c r="BI109" i="22"/>
  <c r="BH109" i="22"/>
  <c r="BG109" i="22"/>
  <c r="BF109" i="22"/>
  <c r="BE109" i="22"/>
  <c r="BI108" i="22"/>
  <c r="BH108" i="22"/>
  <c r="BG108" i="22"/>
  <c r="BF108" i="22"/>
  <c r="BE108" i="22"/>
  <c r="BI107" i="22"/>
  <c r="BH107" i="22"/>
  <c r="BG107" i="22"/>
  <c r="BF107" i="22"/>
  <c r="BE107" i="22"/>
  <c r="J94" i="22"/>
  <c r="J93" i="22"/>
  <c r="F93" i="22"/>
  <c r="F91" i="22"/>
  <c r="E89" i="22"/>
  <c r="J20" i="22"/>
  <c r="E20" i="22"/>
  <c r="F132" i="22" s="1"/>
  <c r="J19" i="22"/>
  <c r="J14" i="22"/>
  <c r="J129" i="22" s="1"/>
  <c r="E7" i="22"/>
  <c r="E123" i="22"/>
  <c r="J41" i="21"/>
  <c r="J40" i="21"/>
  <c r="AY116" i="1" s="1"/>
  <c r="J39" i="21"/>
  <c r="AX116" i="1" s="1"/>
  <c r="BI262" i="21"/>
  <c r="BH262" i="21"/>
  <c r="BG262" i="21"/>
  <c r="BE262" i="21"/>
  <c r="T262" i="21"/>
  <c r="T261" i="21" s="1"/>
  <c r="R262" i="21"/>
  <c r="R261" i="21"/>
  <c r="P262" i="21"/>
  <c r="P261" i="21" s="1"/>
  <c r="BI260" i="21"/>
  <c r="BH260" i="21"/>
  <c r="BG260" i="21"/>
  <c r="BE260" i="21"/>
  <c r="T260" i="21"/>
  <c r="T259" i="21"/>
  <c r="R260" i="21"/>
  <c r="R259" i="21" s="1"/>
  <c r="P260" i="21"/>
  <c r="P259" i="21"/>
  <c r="BI256" i="21"/>
  <c r="BH256" i="21"/>
  <c r="BG256" i="21"/>
  <c r="BE256" i="21"/>
  <c r="T256" i="21"/>
  <c r="R256" i="21"/>
  <c r="P256" i="21"/>
  <c r="BI252" i="21"/>
  <c r="BH252" i="21"/>
  <c r="BG252" i="21"/>
  <c r="BE252" i="21"/>
  <c r="T252" i="21"/>
  <c r="R252" i="21"/>
  <c r="P252" i="21"/>
  <c r="BI250" i="21"/>
  <c r="BH250" i="21"/>
  <c r="BG250" i="21"/>
  <c r="BE250" i="21"/>
  <c r="T250" i="21"/>
  <c r="R250" i="21"/>
  <c r="P250" i="21"/>
  <c r="BI246" i="21"/>
  <c r="BH246" i="21"/>
  <c r="BG246" i="21"/>
  <c r="BE246" i="21"/>
  <c r="T246" i="21"/>
  <c r="R246" i="21"/>
  <c r="P246" i="21"/>
  <c r="BI243" i="21"/>
  <c r="BH243" i="21"/>
  <c r="BG243" i="21"/>
  <c r="BE243" i="21"/>
  <c r="T243" i="21"/>
  <c r="R243" i="21"/>
  <c r="P243" i="21"/>
  <c r="BI242" i="21"/>
  <c r="BH242" i="21"/>
  <c r="BG242" i="21"/>
  <c r="BE242" i="21"/>
  <c r="T242" i="21"/>
  <c r="R242" i="21"/>
  <c r="P242" i="21"/>
  <c r="BI234" i="21"/>
  <c r="BH234" i="21"/>
  <c r="BG234" i="21"/>
  <c r="BE234" i="21"/>
  <c r="T234" i="21"/>
  <c r="R234" i="21"/>
  <c r="P234" i="21"/>
  <c r="BI230" i="21"/>
  <c r="BH230" i="21"/>
  <c r="BG230" i="21"/>
  <c r="BE230" i="21"/>
  <c r="T230" i="21"/>
  <c r="R230" i="21"/>
  <c r="P230" i="21"/>
  <c r="BI226" i="21"/>
  <c r="BH226" i="21"/>
  <c r="BG226" i="21"/>
  <c r="BE226" i="21"/>
  <c r="T226" i="21"/>
  <c r="R226" i="21"/>
  <c r="P226" i="21"/>
  <c r="BI222" i="21"/>
  <c r="BH222" i="21"/>
  <c r="BG222" i="21"/>
  <c r="BE222" i="21"/>
  <c r="T222" i="21"/>
  <c r="R222" i="21"/>
  <c r="P222" i="21"/>
  <c r="BI221" i="21"/>
  <c r="BH221" i="21"/>
  <c r="BG221" i="21"/>
  <c r="BE221" i="21"/>
  <c r="T221" i="21"/>
  <c r="R221" i="21"/>
  <c r="P221" i="21"/>
  <c r="BI215" i="21"/>
  <c r="BH215" i="21"/>
  <c r="BG215" i="21"/>
  <c r="BE215" i="21"/>
  <c r="T215" i="21"/>
  <c r="R215" i="21"/>
  <c r="P215" i="21"/>
  <c r="BI214" i="21"/>
  <c r="BH214" i="21"/>
  <c r="BG214" i="21"/>
  <c r="BE214" i="21"/>
  <c r="T214" i="21"/>
  <c r="R214" i="21"/>
  <c r="P214" i="21"/>
  <c r="BI213" i="21"/>
  <c r="BH213" i="21"/>
  <c r="BG213" i="21"/>
  <c r="BE213" i="21"/>
  <c r="T213" i="21"/>
  <c r="R213" i="21"/>
  <c r="P213" i="21"/>
  <c r="BI209" i="21"/>
  <c r="BH209" i="21"/>
  <c r="BG209" i="21"/>
  <c r="BE209" i="21"/>
  <c r="T209" i="21"/>
  <c r="R209" i="21"/>
  <c r="P209" i="21"/>
  <c r="BI206" i="21"/>
  <c r="BH206" i="21"/>
  <c r="BG206" i="21"/>
  <c r="BE206" i="21"/>
  <c r="T206" i="21"/>
  <c r="R206" i="21"/>
  <c r="P206" i="21"/>
  <c r="BI205" i="21"/>
  <c r="BH205" i="21"/>
  <c r="BG205" i="21"/>
  <c r="BE205" i="21"/>
  <c r="T205" i="21"/>
  <c r="R205" i="21"/>
  <c r="P205" i="21"/>
  <c r="BI204" i="21"/>
  <c r="BH204" i="21"/>
  <c r="BG204" i="21"/>
  <c r="BE204" i="21"/>
  <c r="T204" i="21"/>
  <c r="R204" i="21"/>
  <c r="P204" i="21"/>
  <c r="BI201" i="21"/>
  <c r="BH201" i="21"/>
  <c r="BG201" i="21"/>
  <c r="BE201" i="21"/>
  <c r="T201" i="21"/>
  <c r="R201" i="21"/>
  <c r="P201" i="21"/>
  <c r="BI200" i="21"/>
  <c r="BH200" i="21"/>
  <c r="BG200" i="21"/>
  <c r="BE200" i="21"/>
  <c r="T200" i="21"/>
  <c r="R200" i="21"/>
  <c r="P200" i="21"/>
  <c r="BI199" i="21"/>
  <c r="BH199" i="21"/>
  <c r="BG199" i="21"/>
  <c r="BE199" i="21"/>
  <c r="T199" i="21"/>
  <c r="R199" i="21"/>
  <c r="P199" i="21"/>
  <c r="BI198" i="21"/>
  <c r="BH198" i="21"/>
  <c r="BG198" i="21"/>
  <c r="BE198" i="21"/>
  <c r="T198" i="21"/>
  <c r="R198" i="21"/>
  <c r="P198" i="21"/>
  <c r="BI197" i="21"/>
  <c r="BH197" i="21"/>
  <c r="BG197" i="21"/>
  <c r="BE197" i="21"/>
  <c r="T197" i="21"/>
  <c r="R197" i="21"/>
  <c r="P197" i="21"/>
  <c r="BI196" i="21"/>
  <c r="BH196" i="21"/>
  <c r="BG196" i="21"/>
  <c r="BE196" i="21"/>
  <c r="T196" i="21"/>
  <c r="R196" i="21"/>
  <c r="P196" i="21"/>
  <c r="BI195" i="21"/>
  <c r="BH195" i="21"/>
  <c r="BG195" i="21"/>
  <c r="BE195" i="21"/>
  <c r="T195" i="21"/>
  <c r="R195" i="21"/>
  <c r="P195" i="21"/>
  <c r="BI194" i="21"/>
  <c r="BH194" i="21"/>
  <c r="BG194" i="21"/>
  <c r="BE194" i="21"/>
  <c r="T194" i="21"/>
  <c r="R194" i="21"/>
  <c r="P194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9" i="21"/>
  <c r="BH189" i="21"/>
  <c r="BG189" i="21"/>
  <c r="BE189" i="21"/>
  <c r="T189" i="21"/>
  <c r="R189" i="21"/>
  <c r="P189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6" i="21"/>
  <c r="BH186" i="21"/>
  <c r="BG186" i="21"/>
  <c r="BE186" i="21"/>
  <c r="T186" i="21"/>
  <c r="R186" i="21"/>
  <c r="P186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1" i="21"/>
  <c r="BH181" i="21"/>
  <c r="BG181" i="21"/>
  <c r="BE181" i="21"/>
  <c r="T181" i="21"/>
  <c r="R181" i="21"/>
  <c r="P181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4" i="21"/>
  <c r="BH174" i="21"/>
  <c r="BG174" i="21"/>
  <c r="BE174" i="21"/>
  <c r="T174" i="21"/>
  <c r="R174" i="21"/>
  <c r="P174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8" i="21"/>
  <c r="BH168" i="21"/>
  <c r="BG168" i="21"/>
  <c r="BE168" i="21"/>
  <c r="T168" i="21"/>
  <c r="R168" i="21"/>
  <c r="P168" i="21"/>
  <c r="BI167" i="21"/>
  <c r="BH167" i="21"/>
  <c r="BG167" i="21"/>
  <c r="BE167" i="21"/>
  <c r="T167" i="21"/>
  <c r="R167" i="21"/>
  <c r="P167" i="21"/>
  <c r="BI166" i="21"/>
  <c r="BH166" i="21"/>
  <c r="BG166" i="21"/>
  <c r="BE166" i="21"/>
  <c r="T166" i="21"/>
  <c r="R166" i="21"/>
  <c r="P166" i="21"/>
  <c r="BI160" i="21"/>
  <c r="BH160" i="21"/>
  <c r="BG160" i="21"/>
  <c r="BE160" i="21"/>
  <c r="T160" i="21"/>
  <c r="R160" i="21"/>
  <c r="P160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6" i="21"/>
  <c r="BH146" i="21"/>
  <c r="BG146" i="21"/>
  <c r="BE146" i="21"/>
  <c r="T146" i="21"/>
  <c r="R146" i="21"/>
  <c r="P146" i="21"/>
  <c r="BI143" i="21"/>
  <c r="BH143" i="21"/>
  <c r="BG143" i="21"/>
  <c r="BE143" i="21"/>
  <c r="T143" i="21"/>
  <c r="R143" i="21"/>
  <c r="P143" i="21"/>
  <c r="BI140" i="21"/>
  <c r="BH140" i="21"/>
  <c r="BG140" i="21"/>
  <c r="BE140" i="21"/>
  <c r="T140" i="21"/>
  <c r="R140" i="21"/>
  <c r="P140" i="21"/>
  <c r="BI137" i="21"/>
  <c r="BH137" i="21"/>
  <c r="BG137" i="21"/>
  <c r="BE137" i="21"/>
  <c r="T137" i="21"/>
  <c r="R137" i="21"/>
  <c r="P137" i="21"/>
  <c r="J131" i="21"/>
  <c r="J130" i="21"/>
  <c r="F130" i="21"/>
  <c r="F128" i="21"/>
  <c r="E126" i="21"/>
  <c r="BI111" i="21"/>
  <c r="BH111" i="21"/>
  <c r="BG111" i="21"/>
  <c r="BE111" i="21"/>
  <c r="BI110" i="21"/>
  <c r="BH110" i="21"/>
  <c r="BG110" i="21"/>
  <c r="BF110" i="21"/>
  <c r="BE110" i="21"/>
  <c r="BI109" i="21"/>
  <c r="BH109" i="21"/>
  <c r="BG109" i="21"/>
  <c r="BF109" i="21"/>
  <c r="BE109" i="21"/>
  <c r="BI108" i="21"/>
  <c r="BH108" i="21"/>
  <c r="BG108" i="21"/>
  <c r="BF108" i="21"/>
  <c r="BE108" i="21"/>
  <c r="BI107" i="21"/>
  <c r="BH107" i="21"/>
  <c r="BG107" i="21"/>
  <c r="BF107" i="21"/>
  <c r="BE107" i="21"/>
  <c r="BI106" i="21"/>
  <c r="BH106" i="21"/>
  <c r="BG106" i="21"/>
  <c r="BF106" i="21"/>
  <c r="BE106" i="21"/>
  <c r="J94" i="21"/>
  <c r="J93" i="21"/>
  <c r="F93" i="21"/>
  <c r="F91" i="21"/>
  <c r="E89" i="21"/>
  <c r="J20" i="21"/>
  <c r="E20" i="21"/>
  <c r="F131" i="21"/>
  <c r="J19" i="21"/>
  <c r="J14" i="21"/>
  <c r="J91" i="21" s="1"/>
  <c r="E7" i="21"/>
  <c r="E122" i="21" s="1"/>
  <c r="J41" i="20"/>
  <c r="J40" i="20"/>
  <c r="AY115" i="1"/>
  <c r="J39" i="20"/>
  <c r="AX115" i="1"/>
  <c r="BI210" i="20"/>
  <c r="BH210" i="20"/>
  <c r="BG210" i="20"/>
  <c r="BE210" i="20"/>
  <c r="T210" i="20"/>
  <c r="R210" i="20"/>
  <c r="P210" i="20"/>
  <c r="BI204" i="20"/>
  <c r="BH204" i="20"/>
  <c r="BG204" i="20"/>
  <c r="BE204" i="20"/>
  <c r="T204" i="20"/>
  <c r="R204" i="20"/>
  <c r="P204" i="20"/>
  <c r="BI198" i="20"/>
  <c r="BH198" i="20"/>
  <c r="BG198" i="20"/>
  <c r="BE198" i="20"/>
  <c r="T198" i="20"/>
  <c r="R198" i="20"/>
  <c r="P198" i="20"/>
  <c r="BI189" i="20"/>
  <c r="BH189" i="20"/>
  <c r="BG189" i="20"/>
  <c r="BE189" i="20"/>
  <c r="T189" i="20"/>
  <c r="R189" i="20"/>
  <c r="P189" i="20"/>
  <c r="BI186" i="20"/>
  <c r="BH186" i="20"/>
  <c r="BG186" i="20"/>
  <c r="BE186" i="20"/>
  <c r="T186" i="20"/>
  <c r="T185" i="20"/>
  <c r="R186" i="20"/>
  <c r="R185" i="20"/>
  <c r="P186" i="20"/>
  <c r="P185" i="20"/>
  <c r="BI181" i="20"/>
  <c r="BH181" i="20"/>
  <c r="BG181" i="20"/>
  <c r="BE181" i="20"/>
  <c r="T181" i="20"/>
  <c r="R181" i="20"/>
  <c r="P181" i="20"/>
  <c r="BI176" i="20"/>
  <c r="BH176" i="20"/>
  <c r="BG176" i="20"/>
  <c r="BE176" i="20"/>
  <c r="T176" i="20"/>
  <c r="R176" i="20"/>
  <c r="P176" i="20"/>
  <c r="BI173" i="20"/>
  <c r="BH173" i="20"/>
  <c r="BG173" i="20"/>
  <c r="BE173" i="20"/>
  <c r="T173" i="20"/>
  <c r="R173" i="20"/>
  <c r="P173" i="20"/>
  <c r="BI169" i="20"/>
  <c r="BH169" i="20"/>
  <c r="BG169" i="20"/>
  <c r="BE169" i="20"/>
  <c r="T169" i="20"/>
  <c r="R169" i="20"/>
  <c r="P169" i="20"/>
  <c r="BI167" i="20"/>
  <c r="BH167" i="20"/>
  <c r="BG167" i="20"/>
  <c r="BE167" i="20"/>
  <c r="T167" i="20"/>
  <c r="R167" i="20"/>
  <c r="P167" i="20"/>
  <c r="BI163" i="20"/>
  <c r="BH163" i="20"/>
  <c r="BG163" i="20"/>
  <c r="BE163" i="20"/>
  <c r="T163" i="20"/>
  <c r="R163" i="20"/>
  <c r="P163" i="20"/>
  <c r="BI159" i="20"/>
  <c r="BH159" i="20"/>
  <c r="BG159" i="20"/>
  <c r="BE159" i="20"/>
  <c r="T159" i="20"/>
  <c r="R159" i="20"/>
  <c r="P159" i="20"/>
  <c r="BI155" i="20"/>
  <c r="BH155" i="20"/>
  <c r="BG155" i="20"/>
  <c r="BE155" i="20"/>
  <c r="T155" i="20"/>
  <c r="R155" i="20"/>
  <c r="P155" i="20"/>
  <c r="BI151" i="20"/>
  <c r="BH151" i="20"/>
  <c r="BG151" i="20"/>
  <c r="BE151" i="20"/>
  <c r="T151" i="20"/>
  <c r="R151" i="20"/>
  <c r="P151" i="20"/>
  <c r="BI148" i="20"/>
  <c r="BH148" i="20"/>
  <c r="BG148" i="20"/>
  <c r="BE148" i="20"/>
  <c r="T148" i="20"/>
  <c r="R148" i="20"/>
  <c r="P148" i="20"/>
  <c r="BI144" i="20"/>
  <c r="BH144" i="20"/>
  <c r="BG144" i="20"/>
  <c r="BE144" i="20"/>
  <c r="T144" i="20"/>
  <c r="R144" i="20"/>
  <c r="P144" i="20"/>
  <c r="BI140" i="20"/>
  <c r="BH140" i="20"/>
  <c r="BG140" i="20"/>
  <c r="BE140" i="20"/>
  <c r="T140" i="20"/>
  <c r="T139" i="20"/>
  <c r="R140" i="20"/>
  <c r="R139" i="20"/>
  <c r="P140" i="20"/>
  <c r="P139" i="20"/>
  <c r="J134" i="20"/>
  <c r="J133" i="20"/>
  <c r="F133" i="20"/>
  <c r="F131" i="20"/>
  <c r="E129" i="20"/>
  <c r="BI114" i="20"/>
  <c r="BH114" i="20"/>
  <c r="BG114" i="20"/>
  <c r="BE114" i="20"/>
  <c r="BI113" i="20"/>
  <c r="BH113" i="20"/>
  <c r="BG113" i="20"/>
  <c r="BF113" i="20"/>
  <c r="BE113" i="20"/>
  <c r="BI112" i="20"/>
  <c r="BH112" i="20"/>
  <c r="BG112" i="20"/>
  <c r="BF112" i="20"/>
  <c r="BE112" i="20"/>
  <c r="BI111" i="20"/>
  <c r="BH111" i="20"/>
  <c r="BG111" i="20"/>
  <c r="BF111" i="20"/>
  <c r="BE111" i="20"/>
  <c r="BI110" i="20"/>
  <c r="BH110" i="20"/>
  <c r="BG110" i="20"/>
  <c r="BF110" i="20"/>
  <c r="BE110" i="20"/>
  <c r="BI109" i="20"/>
  <c r="BH109" i="20"/>
  <c r="BG109" i="20"/>
  <c r="BF109" i="20"/>
  <c r="BE109" i="20"/>
  <c r="J94" i="20"/>
  <c r="J93" i="20"/>
  <c r="F93" i="20"/>
  <c r="F91" i="20"/>
  <c r="E89" i="20"/>
  <c r="J20" i="20"/>
  <c r="E20" i="20"/>
  <c r="F134" i="20" s="1"/>
  <c r="J19" i="20"/>
  <c r="J14" i="20"/>
  <c r="J91" i="20"/>
  <c r="E7" i="20"/>
  <c r="E125" i="20"/>
  <c r="J41" i="19"/>
  <c r="J40" i="19"/>
  <c r="AY114" i="1" s="1"/>
  <c r="J39" i="19"/>
  <c r="AX114" i="1" s="1"/>
  <c r="BI178" i="19"/>
  <c r="BH178" i="19"/>
  <c r="BG178" i="19"/>
  <c r="BE178" i="19"/>
  <c r="T178" i="19"/>
  <c r="T177" i="19" s="1"/>
  <c r="R178" i="19"/>
  <c r="R177" i="19" s="1"/>
  <c r="P178" i="19"/>
  <c r="P177" i="19" s="1"/>
  <c r="BI176" i="19"/>
  <c r="BH176" i="19"/>
  <c r="BG176" i="19"/>
  <c r="BE176" i="19"/>
  <c r="T176" i="19"/>
  <c r="T175" i="19" s="1"/>
  <c r="R176" i="19"/>
  <c r="R175" i="19" s="1"/>
  <c r="P176" i="19"/>
  <c r="P175" i="19" s="1"/>
  <c r="BI171" i="19"/>
  <c r="BH171" i="19"/>
  <c r="BG171" i="19"/>
  <c r="BE171" i="19"/>
  <c r="T171" i="19"/>
  <c r="R171" i="19"/>
  <c r="P171" i="19"/>
  <c r="BI170" i="19"/>
  <c r="BH170" i="19"/>
  <c r="BG170" i="19"/>
  <c r="BE170" i="19"/>
  <c r="T170" i="19"/>
  <c r="R170" i="19"/>
  <c r="P170" i="19"/>
  <c r="BI166" i="19"/>
  <c r="BH166" i="19"/>
  <c r="BG166" i="19"/>
  <c r="BE166" i="19"/>
  <c r="T166" i="19"/>
  <c r="R166" i="19"/>
  <c r="P166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1" i="19"/>
  <c r="BH151" i="19"/>
  <c r="BG151" i="19"/>
  <c r="BE151" i="19"/>
  <c r="T151" i="19"/>
  <c r="R151" i="19"/>
  <c r="P151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2" i="19"/>
  <c r="BH142" i="19"/>
  <c r="BG142" i="19"/>
  <c r="BE142" i="19"/>
  <c r="T142" i="19"/>
  <c r="R142" i="19"/>
  <c r="P142" i="19"/>
  <c r="BI138" i="19"/>
  <c r="BH138" i="19"/>
  <c r="BG138" i="19"/>
  <c r="BE138" i="19"/>
  <c r="T138" i="19"/>
  <c r="R138" i="19"/>
  <c r="P138" i="19"/>
  <c r="BI137" i="19"/>
  <c r="BH137" i="19"/>
  <c r="BG137" i="19"/>
  <c r="BE137" i="19"/>
  <c r="T137" i="19"/>
  <c r="R137" i="19"/>
  <c r="P137" i="19"/>
  <c r="J131" i="19"/>
  <c r="J130" i="19"/>
  <c r="F130" i="19"/>
  <c r="F128" i="19"/>
  <c r="E126" i="19"/>
  <c r="BI111" i="19"/>
  <c r="BH111" i="19"/>
  <c r="BG111" i="19"/>
  <c r="BE111" i="19"/>
  <c r="BI110" i="19"/>
  <c r="BH110" i="19"/>
  <c r="BG110" i="19"/>
  <c r="BF110" i="19"/>
  <c r="BE110" i="19"/>
  <c r="BI109" i="19"/>
  <c r="BH109" i="19"/>
  <c r="BG109" i="19"/>
  <c r="BF109" i="19"/>
  <c r="BE109" i="19"/>
  <c r="BI108" i="19"/>
  <c r="BH108" i="19"/>
  <c r="BG108" i="19"/>
  <c r="BF108" i="19"/>
  <c r="BE108" i="19"/>
  <c r="BI107" i="19"/>
  <c r="BH107" i="19"/>
  <c r="BG107" i="19"/>
  <c r="BF107" i="19"/>
  <c r="BE107" i="19"/>
  <c r="BI106" i="19"/>
  <c r="BH106" i="19"/>
  <c r="BG106" i="19"/>
  <c r="BF106" i="19"/>
  <c r="BE106" i="19"/>
  <c r="J94" i="19"/>
  <c r="J93" i="19"/>
  <c r="F93" i="19"/>
  <c r="F91" i="19"/>
  <c r="E89" i="19"/>
  <c r="J20" i="19"/>
  <c r="E20" i="19"/>
  <c r="F94" i="19" s="1"/>
  <c r="J19" i="19"/>
  <c r="J14" i="19"/>
  <c r="J128" i="19" s="1"/>
  <c r="E7" i="19"/>
  <c r="E122" i="19"/>
  <c r="J357" i="18"/>
  <c r="J107" i="18" s="1"/>
  <c r="J41" i="18"/>
  <c r="J40" i="18"/>
  <c r="AY113" i="1" s="1"/>
  <c r="J39" i="18"/>
  <c r="AX113" i="1"/>
  <c r="BI359" i="18"/>
  <c r="BH359" i="18"/>
  <c r="BG359" i="18"/>
  <c r="BE359" i="18"/>
  <c r="T359" i="18"/>
  <c r="T358" i="18" s="1"/>
  <c r="R359" i="18"/>
  <c r="R358" i="18"/>
  <c r="P359" i="18"/>
  <c r="P358" i="18"/>
  <c r="BI356" i="18"/>
  <c r="BH356" i="18"/>
  <c r="BG356" i="18"/>
  <c r="BE356" i="18"/>
  <c r="T356" i="18"/>
  <c r="R356" i="18"/>
  <c r="P356" i="18"/>
  <c r="BI353" i="18"/>
  <c r="BH353" i="18"/>
  <c r="BG353" i="18"/>
  <c r="BE353" i="18"/>
  <c r="T353" i="18"/>
  <c r="R353" i="18"/>
  <c r="P353" i="18"/>
  <c r="BI348" i="18"/>
  <c r="BH348" i="18"/>
  <c r="BG348" i="18"/>
  <c r="BE348" i="18"/>
  <c r="T348" i="18"/>
  <c r="R348" i="18"/>
  <c r="P348" i="18"/>
  <c r="BI346" i="18"/>
  <c r="BH346" i="18"/>
  <c r="BG346" i="18"/>
  <c r="BE346" i="18"/>
  <c r="T346" i="18"/>
  <c r="R346" i="18"/>
  <c r="P346" i="18"/>
  <c r="BI340" i="18"/>
  <c r="BH340" i="18"/>
  <c r="BG340" i="18"/>
  <c r="BE340" i="18"/>
  <c r="T340" i="18"/>
  <c r="R340" i="18"/>
  <c r="P340" i="18"/>
  <c r="BI334" i="18"/>
  <c r="BH334" i="18"/>
  <c r="BG334" i="18"/>
  <c r="BE334" i="18"/>
  <c r="T334" i="18"/>
  <c r="R334" i="18"/>
  <c r="P334" i="18"/>
  <c r="BI325" i="18"/>
  <c r="BH325" i="18"/>
  <c r="BG325" i="18"/>
  <c r="BE325" i="18"/>
  <c r="T325" i="18"/>
  <c r="R325" i="18"/>
  <c r="P325" i="18"/>
  <c r="BI322" i="18"/>
  <c r="BH322" i="18"/>
  <c r="BG322" i="18"/>
  <c r="BE322" i="18"/>
  <c r="T322" i="18"/>
  <c r="T321" i="18" s="1"/>
  <c r="R322" i="18"/>
  <c r="R321" i="18" s="1"/>
  <c r="P322" i="18"/>
  <c r="P321" i="18" s="1"/>
  <c r="BI317" i="18"/>
  <c r="BH317" i="18"/>
  <c r="BG317" i="18"/>
  <c r="BE317" i="18"/>
  <c r="T317" i="18"/>
  <c r="R317" i="18"/>
  <c r="P317" i="18"/>
  <c r="BI313" i="18"/>
  <c r="BH313" i="18"/>
  <c r="BG313" i="18"/>
  <c r="BE313" i="18"/>
  <c r="T313" i="18"/>
  <c r="R313" i="18"/>
  <c r="P313" i="18"/>
  <c r="BI308" i="18"/>
  <c r="BH308" i="18"/>
  <c r="BG308" i="18"/>
  <c r="BE308" i="18"/>
  <c r="T308" i="18"/>
  <c r="R308" i="18"/>
  <c r="P308" i="18"/>
  <c r="BI304" i="18"/>
  <c r="BH304" i="18"/>
  <c r="BG304" i="18"/>
  <c r="BE304" i="18"/>
  <c r="T304" i="18"/>
  <c r="R304" i="18"/>
  <c r="P304" i="18"/>
  <c r="BI301" i="18"/>
  <c r="BH301" i="18"/>
  <c r="BG301" i="18"/>
  <c r="BE301" i="18"/>
  <c r="T301" i="18"/>
  <c r="R301" i="18"/>
  <c r="P301" i="18"/>
  <c r="BI297" i="18"/>
  <c r="BH297" i="18"/>
  <c r="BG297" i="18"/>
  <c r="BE297" i="18"/>
  <c r="T297" i="18"/>
  <c r="R297" i="18"/>
  <c r="P297" i="18"/>
  <c r="BI295" i="18"/>
  <c r="BH295" i="18"/>
  <c r="BG295" i="18"/>
  <c r="BE295" i="18"/>
  <c r="T295" i="18"/>
  <c r="R295" i="18"/>
  <c r="P295" i="18"/>
  <c r="BI294" i="18"/>
  <c r="BH294" i="18"/>
  <c r="BG294" i="18"/>
  <c r="BE294" i="18"/>
  <c r="T294" i="18"/>
  <c r="R294" i="18"/>
  <c r="P294" i="18"/>
  <c r="BI290" i="18"/>
  <c r="BH290" i="18"/>
  <c r="BG290" i="18"/>
  <c r="BE290" i="18"/>
  <c r="T290" i="18"/>
  <c r="R290" i="18"/>
  <c r="P290" i="18"/>
  <c r="BI286" i="18"/>
  <c r="BH286" i="18"/>
  <c r="BG286" i="18"/>
  <c r="BE286" i="18"/>
  <c r="T286" i="18"/>
  <c r="R286" i="18"/>
  <c r="P286" i="18"/>
  <c r="BI283" i="18"/>
  <c r="BH283" i="18"/>
  <c r="BG283" i="18"/>
  <c r="BE283" i="18"/>
  <c r="T283" i="18"/>
  <c r="R283" i="18"/>
  <c r="P283" i="18"/>
  <c r="BI279" i="18"/>
  <c r="BH279" i="18"/>
  <c r="BG279" i="18"/>
  <c r="BE279" i="18"/>
  <c r="T279" i="18"/>
  <c r="R279" i="18"/>
  <c r="P279" i="18"/>
  <c r="BI276" i="18"/>
  <c r="BH276" i="18"/>
  <c r="BG276" i="18"/>
  <c r="BE276" i="18"/>
  <c r="T276" i="18"/>
  <c r="R276" i="18"/>
  <c r="P276" i="18"/>
  <c r="BI272" i="18"/>
  <c r="BH272" i="18"/>
  <c r="BG272" i="18"/>
  <c r="BE272" i="18"/>
  <c r="T272" i="18"/>
  <c r="R272" i="18"/>
  <c r="P272" i="18"/>
  <c r="BI269" i="18"/>
  <c r="BH269" i="18"/>
  <c r="BG269" i="18"/>
  <c r="BE269" i="18"/>
  <c r="T269" i="18"/>
  <c r="R269" i="18"/>
  <c r="P269" i="18"/>
  <c r="BI268" i="18"/>
  <c r="BH268" i="18"/>
  <c r="BG268" i="18"/>
  <c r="BE268" i="18"/>
  <c r="T268" i="18"/>
  <c r="R268" i="18"/>
  <c r="P268" i="18"/>
  <c r="BI260" i="18"/>
  <c r="BH260" i="18"/>
  <c r="BG260" i="18"/>
  <c r="BE260" i="18"/>
  <c r="T260" i="18"/>
  <c r="R260" i="18"/>
  <c r="P260" i="18"/>
  <c r="BI256" i="18"/>
  <c r="BH256" i="18"/>
  <c r="BG256" i="18"/>
  <c r="BE256" i="18"/>
  <c r="T256" i="18"/>
  <c r="R256" i="18"/>
  <c r="P256" i="18"/>
  <c r="BI252" i="18"/>
  <c r="BH252" i="18"/>
  <c r="BG252" i="18"/>
  <c r="BE252" i="18"/>
  <c r="T252" i="18"/>
  <c r="R252" i="18"/>
  <c r="P252" i="18"/>
  <c r="BI248" i="18"/>
  <c r="BH248" i="18"/>
  <c r="BG248" i="18"/>
  <c r="BE248" i="18"/>
  <c r="T248" i="18"/>
  <c r="R248" i="18"/>
  <c r="P248" i="18"/>
  <c r="BI247" i="18"/>
  <c r="BH247" i="18"/>
  <c r="BG247" i="18"/>
  <c r="BE247" i="18"/>
  <c r="T247" i="18"/>
  <c r="R247" i="18"/>
  <c r="P247" i="18"/>
  <c r="BI241" i="18"/>
  <c r="BH241" i="18"/>
  <c r="BG241" i="18"/>
  <c r="BE241" i="18"/>
  <c r="T241" i="18"/>
  <c r="R241" i="18"/>
  <c r="P241" i="18"/>
  <c r="BI240" i="18"/>
  <c r="BH240" i="18"/>
  <c r="BG240" i="18"/>
  <c r="BE240" i="18"/>
  <c r="T240" i="18"/>
  <c r="R240" i="18"/>
  <c r="P240" i="18"/>
  <c r="BI239" i="18"/>
  <c r="BH239" i="18"/>
  <c r="BG239" i="18"/>
  <c r="BE239" i="18"/>
  <c r="T239" i="18"/>
  <c r="R239" i="18"/>
  <c r="P239" i="18"/>
  <c r="BI238" i="18"/>
  <c r="BH238" i="18"/>
  <c r="BG238" i="18"/>
  <c r="BE238" i="18"/>
  <c r="T238" i="18"/>
  <c r="R238" i="18"/>
  <c r="P238" i="18"/>
  <c r="BI235" i="18"/>
  <c r="BH235" i="18"/>
  <c r="BG235" i="18"/>
  <c r="BE235" i="18"/>
  <c r="T235" i="18"/>
  <c r="R235" i="18"/>
  <c r="P235" i="18"/>
  <c r="BI234" i="18"/>
  <c r="BH234" i="18"/>
  <c r="BG234" i="18"/>
  <c r="BE234" i="18"/>
  <c r="T234" i="18"/>
  <c r="R234" i="18"/>
  <c r="P234" i="18"/>
  <c r="BI233" i="18"/>
  <c r="BH233" i="18"/>
  <c r="BG233" i="18"/>
  <c r="BE233" i="18"/>
  <c r="T233" i="18"/>
  <c r="R233" i="18"/>
  <c r="P233" i="18"/>
  <c r="BI232" i="18"/>
  <c r="BH232" i="18"/>
  <c r="BG232" i="18"/>
  <c r="BE232" i="18"/>
  <c r="T232" i="18"/>
  <c r="R232" i="18"/>
  <c r="P232" i="18"/>
  <c r="BI231" i="18"/>
  <c r="BH231" i="18"/>
  <c r="BG231" i="18"/>
  <c r="BE231" i="18"/>
  <c r="T231" i="18"/>
  <c r="R231" i="18"/>
  <c r="P231" i="18"/>
  <c r="BI230" i="18"/>
  <c r="BH230" i="18"/>
  <c r="BG230" i="18"/>
  <c r="BE230" i="18"/>
  <c r="T230" i="18"/>
  <c r="R230" i="18"/>
  <c r="P230" i="18"/>
  <c r="BI229" i="18"/>
  <c r="BH229" i="18"/>
  <c r="BG229" i="18"/>
  <c r="BE229" i="18"/>
  <c r="T229" i="18"/>
  <c r="R229" i="18"/>
  <c r="P229" i="18"/>
  <c r="BI228" i="18"/>
  <c r="BH228" i="18"/>
  <c r="BG228" i="18"/>
  <c r="BE228" i="18"/>
  <c r="T228" i="18"/>
  <c r="R228" i="18"/>
  <c r="P228" i="18"/>
  <c r="BI227" i="18"/>
  <c r="BH227" i="18"/>
  <c r="BG227" i="18"/>
  <c r="BE227" i="18"/>
  <c r="T227" i="18"/>
  <c r="R227" i="18"/>
  <c r="P227" i="18"/>
  <c r="BI226" i="18"/>
  <c r="BH226" i="18"/>
  <c r="BG226" i="18"/>
  <c r="BE226" i="18"/>
  <c r="T226" i="18"/>
  <c r="R226" i="18"/>
  <c r="P226" i="18"/>
  <c r="BI225" i="18"/>
  <c r="BH225" i="18"/>
  <c r="BG225" i="18"/>
  <c r="BE225" i="18"/>
  <c r="T225" i="18"/>
  <c r="R225" i="18"/>
  <c r="P225" i="18"/>
  <c r="BI224" i="18"/>
  <c r="BH224" i="18"/>
  <c r="BG224" i="18"/>
  <c r="BE224" i="18"/>
  <c r="T224" i="18"/>
  <c r="R224" i="18"/>
  <c r="P224" i="18"/>
  <c r="BI223" i="18"/>
  <c r="BH223" i="18"/>
  <c r="BG223" i="18"/>
  <c r="BE223" i="18"/>
  <c r="T223" i="18"/>
  <c r="R223" i="18"/>
  <c r="P223" i="18"/>
  <c r="BI222" i="18"/>
  <c r="BH222" i="18"/>
  <c r="BG222" i="18"/>
  <c r="BE222" i="18"/>
  <c r="T222" i="18"/>
  <c r="R222" i="18"/>
  <c r="P222" i="18"/>
  <c r="BI221" i="18"/>
  <c r="BH221" i="18"/>
  <c r="BG221" i="18"/>
  <c r="BE221" i="18"/>
  <c r="T221" i="18"/>
  <c r="R221" i="18"/>
  <c r="P221" i="18"/>
  <c r="BI220" i="18"/>
  <c r="BH220" i="18"/>
  <c r="BG220" i="18"/>
  <c r="BE220" i="18"/>
  <c r="T220" i="18"/>
  <c r="R220" i="18"/>
  <c r="P220" i="18"/>
  <c r="BI219" i="18"/>
  <c r="BH219" i="18"/>
  <c r="BG219" i="18"/>
  <c r="BE219" i="18"/>
  <c r="T219" i="18"/>
  <c r="R219" i="18"/>
  <c r="P219" i="18"/>
  <c r="BI218" i="18"/>
  <c r="BH218" i="18"/>
  <c r="BG218" i="18"/>
  <c r="BE218" i="18"/>
  <c r="T218" i="18"/>
  <c r="R218" i="18"/>
  <c r="P218" i="18"/>
  <c r="BI217" i="18"/>
  <c r="BH217" i="18"/>
  <c r="BG217" i="18"/>
  <c r="BE217" i="18"/>
  <c r="T217" i="18"/>
  <c r="R217" i="18"/>
  <c r="P217" i="18"/>
  <c r="BI216" i="18"/>
  <c r="BH216" i="18"/>
  <c r="BG216" i="18"/>
  <c r="BE216" i="18"/>
  <c r="T216" i="18"/>
  <c r="R216" i="18"/>
  <c r="P216" i="18"/>
  <c r="BI215" i="18"/>
  <c r="BH215" i="18"/>
  <c r="BG215" i="18"/>
  <c r="BE215" i="18"/>
  <c r="T215" i="18"/>
  <c r="R215" i="18"/>
  <c r="P215" i="18"/>
  <c r="BI214" i="18"/>
  <c r="BH214" i="18"/>
  <c r="BG214" i="18"/>
  <c r="BE214" i="18"/>
  <c r="T214" i="18"/>
  <c r="R214" i="18"/>
  <c r="P214" i="18"/>
  <c r="BI213" i="18"/>
  <c r="BH213" i="18"/>
  <c r="BG213" i="18"/>
  <c r="BE213" i="18"/>
  <c r="T213" i="18"/>
  <c r="R213" i="18"/>
  <c r="P213" i="18"/>
  <c r="BI212" i="18"/>
  <c r="BH212" i="18"/>
  <c r="BG212" i="18"/>
  <c r="BE212" i="18"/>
  <c r="T212" i="18"/>
  <c r="R212" i="18"/>
  <c r="P212" i="18"/>
  <c r="BI211" i="18"/>
  <c r="BH211" i="18"/>
  <c r="BG211" i="18"/>
  <c r="BE211" i="18"/>
  <c r="T211" i="18"/>
  <c r="R211" i="18"/>
  <c r="P211" i="18"/>
  <c r="BI210" i="18"/>
  <c r="BH210" i="18"/>
  <c r="BG210" i="18"/>
  <c r="BE210" i="18"/>
  <c r="T210" i="18"/>
  <c r="R210" i="18"/>
  <c r="P210" i="18"/>
  <c r="BI209" i="18"/>
  <c r="BH209" i="18"/>
  <c r="BG209" i="18"/>
  <c r="BE209" i="18"/>
  <c r="T209" i="18"/>
  <c r="R209" i="18"/>
  <c r="P209" i="18"/>
  <c r="BI208" i="18"/>
  <c r="BH208" i="18"/>
  <c r="BG208" i="18"/>
  <c r="BE208" i="18"/>
  <c r="T208" i="18"/>
  <c r="R208" i="18"/>
  <c r="P208" i="18"/>
  <c r="BI207" i="18"/>
  <c r="BH207" i="18"/>
  <c r="BG207" i="18"/>
  <c r="BE207" i="18"/>
  <c r="T207" i="18"/>
  <c r="R207" i="18"/>
  <c r="P207" i="18"/>
  <c r="BI206" i="18"/>
  <c r="BH206" i="18"/>
  <c r="BG206" i="18"/>
  <c r="BE206" i="18"/>
  <c r="T206" i="18"/>
  <c r="R206" i="18"/>
  <c r="P206" i="18"/>
  <c r="BI205" i="18"/>
  <c r="BH205" i="18"/>
  <c r="BG205" i="18"/>
  <c r="BE205" i="18"/>
  <c r="T205" i="18"/>
  <c r="R205" i="18"/>
  <c r="P205" i="18"/>
  <c r="BI204" i="18"/>
  <c r="BH204" i="18"/>
  <c r="BG204" i="18"/>
  <c r="BE204" i="18"/>
  <c r="T204" i="18"/>
  <c r="R204" i="18"/>
  <c r="P204" i="18"/>
  <c r="BI203" i="18"/>
  <c r="BH203" i="18"/>
  <c r="BG203" i="18"/>
  <c r="BE203" i="18"/>
  <c r="T203" i="18"/>
  <c r="R203" i="18"/>
  <c r="P203" i="18"/>
  <c r="BI202" i="18"/>
  <c r="BH202" i="18"/>
  <c r="BG202" i="18"/>
  <c r="BE202" i="18"/>
  <c r="T202" i="18"/>
  <c r="R202" i="18"/>
  <c r="P202" i="18"/>
  <c r="BI201" i="18"/>
  <c r="BH201" i="18"/>
  <c r="BG201" i="18"/>
  <c r="BE201" i="18"/>
  <c r="T201" i="18"/>
  <c r="R201" i="18"/>
  <c r="P201" i="18"/>
  <c r="BI200" i="18"/>
  <c r="BH200" i="18"/>
  <c r="BG200" i="18"/>
  <c r="BE200" i="18"/>
  <c r="T200" i="18"/>
  <c r="R200" i="18"/>
  <c r="P200" i="18"/>
  <c r="BI199" i="18"/>
  <c r="BH199" i="18"/>
  <c r="BG199" i="18"/>
  <c r="BE199" i="18"/>
  <c r="T199" i="18"/>
  <c r="R199" i="18"/>
  <c r="P199" i="18"/>
  <c r="BI198" i="18"/>
  <c r="BH198" i="18"/>
  <c r="BG198" i="18"/>
  <c r="BE198" i="18"/>
  <c r="T198" i="18"/>
  <c r="R198" i="18"/>
  <c r="P198" i="18"/>
  <c r="BI197" i="18"/>
  <c r="BH197" i="18"/>
  <c r="BG197" i="18"/>
  <c r="BE197" i="18"/>
  <c r="T197" i="18"/>
  <c r="R197" i="18"/>
  <c r="P197" i="18"/>
  <c r="BI196" i="18"/>
  <c r="BH196" i="18"/>
  <c r="BG196" i="18"/>
  <c r="BE196" i="18"/>
  <c r="T196" i="18"/>
  <c r="R196" i="18"/>
  <c r="P196" i="18"/>
  <c r="BI195" i="18"/>
  <c r="BH195" i="18"/>
  <c r="BG195" i="18"/>
  <c r="BE195" i="18"/>
  <c r="T195" i="18"/>
  <c r="R195" i="18"/>
  <c r="P195" i="18"/>
  <c r="BI194" i="18"/>
  <c r="BH194" i="18"/>
  <c r="BG194" i="18"/>
  <c r="BE194" i="18"/>
  <c r="T194" i="18"/>
  <c r="R194" i="18"/>
  <c r="P194" i="18"/>
  <c r="BI193" i="18"/>
  <c r="BH193" i="18"/>
  <c r="BG193" i="18"/>
  <c r="BE193" i="18"/>
  <c r="T193" i="18"/>
  <c r="R193" i="18"/>
  <c r="P193" i="18"/>
  <c r="BI192" i="18"/>
  <c r="BH192" i="18"/>
  <c r="BG192" i="18"/>
  <c r="BE192" i="18"/>
  <c r="T192" i="18"/>
  <c r="R192" i="18"/>
  <c r="P192" i="18"/>
  <c r="BI191" i="18"/>
  <c r="BH191" i="18"/>
  <c r="BG191" i="18"/>
  <c r="BE191" i="18"/>
  <c r="T191" i="18"/>
  <c r="R191" i="18"/>
  <c r="P191" i="18"/>
  <c r="BI190" i="18"/>
  <c r="BH190" i="18"/>
  <c r="BG190" i="18"/>
  <c r="BE190" i="18"/>
  <c r="T190" i="18"/>
  <c r="R190" i="18"/>
  <c r="P190" i="18"/>
  <c r="BI189" i="18"/>
  <c r="BH189" i="18"/>
  <c r="BG189" i="18"/>
  <c r="BE189" i="18"/>
  <c r="T189" i="18"/>
  <c r="R189" i="18"/>
  <c r="P189" i="18"/>
  <c r="BI188" i="18"/>
  <c r="BH188" i="18"/>
  <c r="BG188" i="18"/>
  <c r="BE188" i="18"/>
  <c r="T188" i="18"/>
  <c r="R188" i="18"/>
  <c r="P188" i="18"/>
  <c r="BI187" i="18"/>
  <c r="BH187" i="18"/>
  <c r="BG187" i="18"/>
  <c r="BE187" i="18"/>
  <c r="T187" i="18"/>
  <c r="R187" i="18"/>
  <c r="P187" i="18"/>
  <c r="BI186" i="18"/>
  <c r="BH186" i="18"/>
  <c r="BG186" i="18"/>
  <c r="BE186" i="18"/>
  <c r="T186" i="18"/>
  <c r="R186" i="18"/>
  <c r="P186" i="18"/>
  <c r="BI185" i="18"/>
  <c r="BH185" i="18"/>
  <c r="BG185" i="18"/>
  <c r="BE185" i="18"/>
  <c r="T185" i="18"/>
  <c r="R185" i="18"/>
  <c r="P185" i="18"/>
  <c r="BI184" i="18"/>
  <c r="BH184" i="18"/>
  <c r="BG184" i="18"/>
  <c r="BE184" i="18"/>
  <c r="T184" i="18"/>
  <c r="R184" i="18"/>
  <c r="P184" i="18"/>
  <c r="BI183" i="18"/>
  <c r="BH183" i="18"/>
  <c r="BG183" i="18"/>
  <c r="BE183" i="18"/>
  <c r="T183" i="18"/>
  <c r="R183" i="18"/>
  <c r="P183" i="18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3" i="18"/>
  <c r="BH173" i="18"/>
  <c r="BG173" i="18"/>
  <c r="BE173" i="18"/>
  <c r="T173" i="18"/>
  <c r="R173" i="18"/>
  <c r="P173" i="18"/>
  <c r="BI170" i="18"/>
  <c r="BH170" i="18"/>
  <c r="BG170" i="18"/>
  <c r="BE170" i="18"/>
  <c r="T170" i="18"/>
  <c r="R170" i="18"/>
  <c r="P170" i="18"/>
  <c r="BI168" i="18"/>
  <c r="BH168" i="18"/>
  <c r="BG168" i="18"/>
  <c r="BE168" i="18"/>
  <c r="T168" i="18"/>
  <c r="R168" i="18"/>
  <c r="P168" i="18"/>
  <c r="BI166" i="18"/>
  <c r="BH166" i="18"/>
  <c r="BG166" i="18"/>
  <c r="BE166" i="18"/>
  <c r="T166" i="18"/>
  <c r="R166" i="18"/>
  <c r="P166" i="18"/>
  <c r="BI162" i="18"/>
  <c r="BH162" i="18"/>
  <c r="BG162" i="18"/>
  <c r="BE162" i="18"/>
  <c r="T162" i="18"/>
  <c r="R162" i="18"/>
  <c r="P162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8" i="18"/>
  <c r="BH148" i="18"/>
  <c r="BG148" i="18"/>
  <c r="BE148" i="18"/>
  <c r="T148" i="18"/>
  <c r="R148" i="18"/>
  <c r="P148" i="18"/>
  <c r="BI146" i="18"/>
  <c r="BH146" i="18"/>
  <c r="BG146" i="18"/>
  <c r="BE146" i="18"/>
  <c r="T146" i="18"/>
  <c r="R146" i="18"/>
  <c r="P146" i="18"/>
  <c r="BI143" i="18"/>
  <c r="BH143" i="18"/>
  <c r="BG143" i="18"/>
  <c r="BE143" i="18"/>
  <c r="T143" i="18"/>
  <c r="R143" i="18"/>
  <c r="P143" i="18"/>
  <c r="J137" i="18"/>
  <c r="J136" i="18"/>
  <c r="F136" i="18"/>
  <c r="F134" i="18"/>
  <c r="E132" i="18"/>
  <c r="BI117" i="18"/>
  <c r="BH117" i="18"/>
  <c r="BG117" i="18"/>
  <c r="BE117" i="18"/>
  <c r="BI116" i="18"/>
  <c r="BH116" i="18"/>
  <c r="BG116" i="18"/>
  <c r="BF116" i="18"/>
  <c r="BE116" i="18"/>
  <c r="BI115" i="18"/>
  <c r="BH115" i="18"/>
  <c r="BG115" i="18"/>
  <c r="BF115" i="18"/>
  <c r="BE115" i="18"/>
  <c r="BI114" i="18"/>
  <c r="BH114" i="18"/>
  <c r="BG114" i="18"/>
  <c r="BF114" i="18"/>
  <c r="BE114" i="18"/>
  <c r="BI113" i="18"/>
  <c r="BH113" i="18"/>
  <c r="BG113" i="18"/>
  <c r="BF113" i="18"/>
  <c r="BE113" i="18"/>
  <c r="BI112" i="18"/>
  <c r="BH112" i="18"/>
  <c r="BG112" i="18"/>
  <c r="BF112" i="18"/>
  <c r="BE112" i="18"/>
  <c r="J94" i="18"/>
  <c r="J93" i="18"/>
  <c r="F93" i="18"/>
  <c r="F91" i="18"/>
  <c r="E89" i="18"/>
  <c r="J20" i="18"/>
  <c r="E20" i="18"/>
  <c r="F137" i="18" s="1"/>
  <c r="J19" i="18"/>
  <c r="J14" i="18"/>
  <c r="J134" i="18"/>
  <c r="E7" i="18"/>
  <c r="E128" i="18" s="1"/>
  <c r="J39" i="17"/>
  <c r="J38" i="17"/>
  <c r="AY111" i="1"/>
  <c r="J37" i="17"/>
  <c r="AX111" i="1" s="1"/>
  <c r="BI196" i="17"/>
  <c r="BH196" i="17"/>
  <c r="BG196" i="17"/>
  <c r="BE196" i="17"/>
  <c r="T196" i="17"/>
  <c r="R196" i="17"/>
  <c r="P196" i="17"/>
  <c r="BI195" i="17"/>
  <c r="BH195" i="17"/>
  <c r="BG195" i="17"/>
  <c r="BE195" i="17"/>
  <c r="T195" i="17"/>
  <c r="R195" i="17"/>
  <c r="P195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1" i="17"/>
  <c r="BH191" i="17"/>
  <c r="BG191" i="17"/>
  <c r="BE191" i="17"/>
  <c r="T191" i="17"/>
  <c r="R191" i="17"/>
  <c r="P191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3" i="17"/>
  <c r="BH133" i="17"/>
  <c r="BG133" i="17"/>
  <c r="BE133" i="17"/>
  <c r="T133" i="17"/>
  <c r="R133" i="17"/>
  <c r="P133" i="17"/>
  <c r="J128" i="17"/>
  <c r="J127" i="17"/>
  <c r="F127" i="17"/>
  <c r="F125" i="17"/>
  <c r="E123" i="17"/>
  <c r="BI110" i="17"/>
  <c r="BH110" i="17"/>
  <c r="BG110" i="17"/>
  <c r="BE110" i="17"/>
  <c r="BI109" i="17"/>
  <c r="BH109" i="17"/>
  <c r="BG109" i="17"/>
  <c r="BF109" i="17"/>
  <c r="BE109" i="17"/>
  <c r="BI108" i="17"/>
  <c r="BH108" i="17"/>
  <c r="BG108" i="17"/>
  <c r="BF108" i="17"/>
  <c r="BE108" i="17"/>
  <c r="BI107" i="17"/>
  <c r="BH107" i="17"/>
  <c r="BG107" i="17"/>
  <c r="BF107" i="17"/>
  <c r="BE107" i="17"/>
  <c r="BI106" i="17"/>
  <c r="BH106" i="17"/>
  <c r="BG106" i="17"/>
  <c r="BF106" i="17"/>
  <c r="BE106" i="17"/>
  <c r="BI105" i="17"/>
  <c r="BH105" i="17"/>
  <c r="BG105" i="17"/>
  <c r="BF105" i="17"/>
  <c r="BE105" i="17"/>
  <c r="J92" i="17"/>
  <c r="J91" i="17"/>
  <c r="F91" i="17"/>
  <c r="F89" i="17"/>
  <c r="E87" i="17"/>
  <c r="J18" i="17"/>
  <c r="E18" i="17"/>
  <c r="F128" i="17" s="1"/>
  <c r="J17" i="17"/>
  <c r="J12" i="17"/>
  <c r="J89" i="17" s="1"/>
  <c r="E7" i="17"/>
  <c r="E121" i="17"/>
  <c r="J39" i="16"/>
  <c r="J38" i="16"/>
  <c r="AY110" i="1" s="1"/>
  <c r="J37" i="16"/>
  <c r="AX110" i="1" s="1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J127" i="16"/>
  <c r="J126" i="16"/>
  <c r="F126" i="16"/>
  <c r="F124" i="16"/>
  <c r="E122" i="16"/>
  <c r="BI109" i="16"/>
  <c r="BH109" i="16"/>
  <c r="BG109" i="16"/>
  <c r="BE109" i="16"/>
  <c r="BI108" i="16"/>
  <c r="BH108" i="16"/>
  <c r="BG108" i="16"/>
  <c r="BF108" i="16"/>
  <c r="BE108" i="16"/>
  <c r="BI107" i="16"/>
  <c r="BH107" i="16"/>
  <c r="BG107" i="16"/>
  <c r="BF107" i="16"/>
  <c r="BE107" i="16"/>
  <c r="BI106" i="16"/>
  <c r="BH106" i="16"/>
  <c r="BG106" i="16"/>
  <c r="BF106" i="16"/>
  <c r="BE106" i="16"/>
  <c r="BI105" i="16"/>
  <c r="BH105" i="16"/>
  <c r="BG105" i="16"/>
  <c r="BF105" i="16"/>
  <c r="BE105" i="16"/>
  <c r="BI104" i="16"/>
  <c r="BH104" i="16"/>
  <c r="BG104" i="16"/>
  <c r="BF104" i="16"/>
  <c r="BE104" i="16"/>
  <c r="J92" i="16"/>
  <c r="J91" i="16"/>
  <c r="F91" i="16"/>
  <c r="F89" i="16"/>
  <c r="E87" i="16"/>
  <c r="J18" i="16"/>
  <c r="E18" i="16"/>
  <c r="F127" i="16" s="1"/>
  <c r="J17" i="16"/>
  <c r="J12" i="16"/>
  <c r="J89" i="16" s="1"/>
  <c r="E7" i="16"/>
  <c r="E120" i="16"/>
  <c r="J39" i="15"/>
  <c r="J38" i="15"/>
  <c r="AY109" i="1" s="1"/>
  <c r="J37" i="15"/>
  <c r="AX109" i="1" s="1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J127" i="15"/>
  <c r="J126" i="15"/>
  <c r="F126" i="15"/>
  <c r="F124" i="15"/>
  <c r="E122" i="15"/>
  <c r="BI109" i="15"/>
  <c r="BH109" i="15"/>
  <c r="BG109" i="15"/>
  <c r="BE109" i="15"/>
  <c r="BI108" i="15"/>
  <c r="BH108" i="15"/>
  <c r="BG108" i="15"/>
  <c r="BF108" i="15"/>
  <c r="BE108" i="15"/>
  <c r="BI107" i="15"/>
  <c r="BH107" i="15"/>
  <c r="BG107" i="15"/>
  <c r="BF107" i="15"/>
  <c r="BE107" i="15"/>
  <c r="BI106" i="15"/>
  <c r="BH106" i="15"/>
  <c r="BG106" i="15"/>
  <c r="BF106" i="15"/>
  <c r="BE106" i="15"/>
  <c r="BI105" i="15"/>
  <c r="BH105" i="15"/>
  <c r="BG105" i="15"/>
  <c r="BF105" i="15"/>
  <c r="BE105" i="15"/>
  <c r="BI104" i="15"/>
  <c r="BH104" i="15"/>
  <c r="BG104" i="15"/>
  <c r="BF104" i="15"/>
  <c r="BE104" i="15"/>
  <c r="J92" i="15"/>
  <c r="J91" i="15"/>
  <c r="F91" i="15"/>
  <c r="F89" i="15"/>
  <c r="E87" i="15"/>
  <c r="J18" i="15"/>
  <c r="E18" i="15"/>
  <c r="F127" i="15"/>
  <c r="J17" i="15"/>
  <c r="J12" i="15"/>
  <c r="J124" i="15" s="1"/>
  <c r="E7" i="15"/>
  <c r="E120" i="15" s="1"/>
  <c r="J39" i="14"/>
  <c r="J38" i="14"/>
  <c r="AY108" i="1"/>
  <c r="J37" i="14"/>
  <c r="AX108" i="1"/>
  <c r="BI430" i="14"/>
  <c r="BH430" i="14"/>
  <c r="BG430" i="14"/>
  <c r="BE430" i="14"/>
  <c r="T430" i="14"/>
  <c r="R430" i="14"/>
  <c r="P430" i="14"/>
  <c r="BI426" i="14"/>
  <c r="BH426" i="14"/>
  <c r="BG426" i="14"/>
  <c r="BE426" i="14"/>
  <c r="T426" i="14"/>
  <c r="R426" i="14"/>
  <c r="P426" i="14"/>
  <c r="BI424" i="14"/>
  <c r="BH424" i="14"/>
  <c r="BG424" i="14"/>
  <c r="BE424" i="14"/>
  <c r="T424" i="14"/>
  <c r="T423" i="14"/>
  <c r="R424" i="14"/>
  <c r="R423" i="14"/>
  <c r="P424" i="14"/>
  <c r="P423" i="14"/>
  <c r="BI422" i="14"/>
  <c r="BH422" i="14"/>
  <c r="BG422" i="14"/>
  <c r="BE422" i="14"/>
  <c r="T422" i="14"/>
  <c r="R422" i="14"/>
  <c r="P422" i="14"/>
  <c r="BI419" i="14"/>
  <c r="BH419" i="14"/>
  <c r="BG419" i="14"/>
  <c r="BE419" i="14"/>
  <c r="T419" i="14"/>
  <c r="R419" i="14"/>
  <c r="P419" i="14"/>
  <c r="BI418" i="14"/>
  <c r="BH418" i="14"/>
  <c r="BG418" i="14"/>
  <c r="BE418" i="14"/>
  <c r="T418" i="14"/>
  <c r="R418" i="14"/>
  <c r="P418" i="14"/>
  <c r="BI414" i="14"/>
  <c r="BH414" i="14"/>
  <c r="BG414" i="14"/>
  <c r="BE414" i="14"/>
  <c r="T414" i="14"/>
  <c r="R414" i="14"/>
  <c r="P414" i="14"/>
  <c r="BI411" i="14"/>
  <c r="BH411" i="14"/>
  <c r="BG411" i="14"/>
  <c r="BE411" i="14"/>
  <c r="T411" i="14"/>
  <c r="R411" i="14"/>
  <c r="P411" i="14"/>
  <c r="BI407" i="14"/>
  <c r="BH407" i="14"/>
  <c r="BG407" i="14"/>
  <c r="BE407" i="14"/>
  <c r="T407" i="14"/>
  <c r="R407" i="14"/>
  <c r="P407" i="14"/>
  <c r="BI402" i="14"/>
  <c r="BH402" i="14"/>
  <c r="BG402" i="14"/>
  <c r="BE402" i="14"/>
  <c r="T402" i="14"/>
  <c r="R402" i="14"/>
  <c r="P402" i="14"/>
  <c r="BI399" i="14"/>
  <c r="BH399" i="14"/>
  <c r="BG399" i="14"/>
  <c r="BE399" i="14"/>
  <c r="T399" i="14"/>
  <c r="R399" i="14"/>
  <c r="P399" i="14"/>
  <c r="BI395" i="14"/>
  <c r="BH395" i="14"/>
  <c r="BG395" i="14"/>
  <c r="BE395" i="14"/>
  <c r="T395" i="14"/>
  <c r="R395" i="14"/>
  <c r="P395" i="14"/>
  <c r="BI392" i="14"/>
  <c r="BH392" i="14"/>
  <c r="BG392" i="14"/>
  <c r="BE392" i="14"/>
  <c r="T392" i="14"/>
  <c r="R392" i="14"/>
  <c r="P392" i="14"/>
  <c r="BI389" i="14"/>
  <c r="BH389" i="14"/>
  <c r="BG389" i="14"/>
  <c r="BE389" i="14"/>
  <c r="T389" i="14"/>
  <c r="R389" i="14"/>
  <c r="P389" i="14"/>
  <c r="BI388" i="14"/>
  <c r="BH388" i="14"/>
  <c r="BG388" i="14"/>
  <c r="BE388" i="14"/>
  <c r="T388" i="14"/>
  <c r="R388" i="14"/>
  <c r="P388" i="14"/>
  <c r="BI387" i="14"/>
  <c r="BH387" i="14"/>
  <c r="BG387" i="14"/>
  <c r="BE387" i="14"/>
  <c r="T387" i="14"/>
  <c r="R387" i="14"/>
  <c r="P387" i="14"/>
  <c r="BI383" i="14"/>
  <c r="BH383" i="14"/>
  <c r="BG383" i="14"/>
  <c r="BE383" i="14"/>
  <c r="T383" i="14"/>
  <c r="R383" i="14"/>
  <c r="P383" i="14"/>
  <c r="BI380" i="14"/>
  <c r="BH380" i="14"/>
  <c r="BG380" i="14"/>
  <c r="BE380" i="14"/>
  <c r="T380" i="14"/>
  <c r="R380" i="14"/>
  <c r="P380" i="14"/>
  <c r="BI377" i="14"/>
  <c r="BH377" i="14"/>
  <c r="BG377" i="14"/>
  <c r="BE377" i="14"/>
  <c r="T377" i="14"/>
  <c r="R377" i="14"/>
  <c r="P377" i="14"/>
  <c r="BI370" i="14"/>
  <c r="BH370" i="14"/>
  <c r="BG370" i="14"/>
  <c r="BE370" i="14"/>
  <c r="T370" i="14"/>
  <c r="R370" i="14"/>
  <c r="P370" i="14"/>
  <c r="BI365" i="14"/>
  <c r="BH365" i="14"/>
  <c r="BG365" i="14"/>
  <c r="BE365" i="14"/>
  <c r="T365" i="14"/>
  <c r="R365" i="14"/>
  <c r="P365" i="14"/>
  <c r="BI361" i="14"/>
  <c r="BH361" i="14"/>
  <c r="BG361" i="14"/>
  <c r="BE361" i="14"/>
  <c r="T361" i="14"/>
  <c r="R361" i="14"/>
  <c r="P361" i="14"/>
  <c r="BI357" i="14"/>
  <c r="BH357" i="14"/>
  <c r="BG357" i="14"/>
  <c r="BE357" i="14"/>
  <c r="T357" i="14"/>
  <c r="R357" i="14"/>
  <c r="P357" i="14"/>
  <c r="BI356" i="14"/>
  <c r="BH356" i="14"/>
  <c r="BG356" i="14"/>
  <c r="BE356" i="14"/>
  <c r="T356" i="14"/>
  <c r="R356" i="14"/>
  <c r="P356" i="14"/>
  <c r="BI355" i="14"/>
  <c r="BH355" i="14"/>
  <c r="BG355" i="14"/>
  <c r="BE355" i="14"/>
  <c r="T355" i="14"/>
  <c r="R355" i="14"/>
  <c r="P355" i="14"/>
  <c r="BI354" i="14"/>
  <c r="BH354" i="14"/>
  <c r="BG354" i="14"/>
  <c r="BE354" i="14"/>
  <c r="T354" i="14"/>
  <c r="R354" i="14"/>
  <c r="P354" i="14"/>
  <c r="BI353" i="14"/>
  <c r="BH353" i="14"/>
  <c r="BG353" i="14"/>
  <c r="BE353" i="14"/>
  <c r="T353" i="14"/>
  <c r="R353" i="14"/>
  <c r="P353" i="14"/>
  <c r="BI352" i="14"/>
  <c r="BH352" i="14"/>
  <c r="BG352" i="14"/>
  <c r="BE352" i="14"/>
  <c r="T352" i="14"/>
  <c r="R352" i="14"/>
  <c r="P352" i="14"/>
  <c r="BI351" i="14"/>
  <c r="BH351" i="14"/>
  <c r="BG351" i="14"/>
  <c r="BE351" i="14"/>
  <c r="T351" i="14"/>
  <c r="R351" i="14"/>
  <c r="P351" i="14"/>
  <c r="BI350" i="14"/>
  <c r="BH350" i="14"/>
  <c r="BG350" i="14"/>
  <c r="BE350" i="14"/>
  <c r="T350" i="14"/>
  <c r="R350" i="14"/>
  <c r="P350" i="14"/>
  <c r="BI349" i="14"/>
  <c r="BH349" i="14"/>
  <c r="BG349" i="14"/>
  <c r="BE349" i="14"/>
  <c r="T349" i="14"/>
  <c r="R349" i="14"/>
  <c r="P349" i="14"/>
  <c r="BI348" i="14"/>
  <c r="BH348" i="14"/>
  <c r="BG348" i="14"/>
  <c r="BE348" i="14"/>
  <c r="T348" i="14"/>
  <c r="R348" i="14"/>
  <c r="P348" i="14"/>
  <c r="BI347" i="14"/>
  <c r="BH347" i="14"/>
  <c r="BG347" i="14"/>
  <c r="BE347" i="14"/>
  <c r="T347" i="14"/>
  <c r="R347" i="14"/>
  <c r="P347" i="14"/>
  <c r="BI346" i="14"/>
  <c r="BH346" i="14"/>
  <c r="BG346" i="14"/>
  <c r="BE346" i="14"/>
  <c r="T346" i="14"/>
  <c r="R346" i="14"/>
  <c r="P346" i="14"/>
  <c r="BI345" i="14"/>
  <c r="BH345" i="14"/>
  <c r="BG345" i="14"/>
  <c r="BE345" i="14"/>
  <c r="T345" i="14"/>
  <c r="R345" i="14"/>
  <c r="P345" i="14"/>
  <c r="BI344" i="14"/>
  <c r="BH344" i="14"/>
  <c r="BG344" i="14"/>
  <c r="BE344" i="14"/>
  <c r="T344" i="14"/>
  <c r="R344" i="14"/>
  <c r="P344" i="14"/>
  <c r="BI343" i="14"/>
  <c r="BH343" i="14"/>
  <c r="BG343" i="14"/>
  <c r="BE343" i="14"/>
  <c r="T343" i="14"/>
  <c r="R343" i="14"/>
  <c r="P343" i="14"/>
  <c r="BI342" i="14"/>
  <c r="BH342" i="14"/>
  <c r="BG342" i="14"/>
  <c r="BE342" i="14"/>
  <c r="T342" i="14"/>
  <c r="R342" i="14"/>
  <c r="P342" i="14"/>
  <c r="BI341" i="14"/>
  <c r="BH341" i="14"/>
  <c r="BG341" i="14"/>
  <c r="BE341" i="14"/>
  <c r="T341" i="14"/>
  <c r="R341" i="14"/>
  <c r="P341" i="14"/>
  <c r="BI340" i="14"/>
  <c r="BH340" i="14"/>
  <c r="BG340" i="14"/>
  <c r="BE340" i="14"/>
  <c r="T340" i="14"/>
  <c r="R340" i="14"/>
  <c r="P340" i="14"/>
  <c r="BI336" i="14"/>
  <c r="BH336" i="14"/>
  <c r="BG336" i="14"/>
  <c r="BE336" i="14"/>
  <c r="T336" i="14"/>
  <c r="R336" i="14"/>
  <c r="P336" i="14"/>
  <c r="BI334" i="14"/>
  <c r="BH334" i="14"/>
  <c r="BG334" i="14"/>
  <c r="BE334" i="14"/>
  <c r="T334" i="14"/>
  <c r="R334" i="14"/>
  <c r="P334" i="14"/>
  <c r="BI333" i="14"/>
  <c r="BH333" i="14"/>
  <c r="BG333" i="14"/>
  <c r="BE333" i="14"/>
  <c r="T333" i="14"/>
  <c r="R333" i="14"/>
  <c r="P333" i="14"/>
  <c r="BI329" i="14"/>
  <c r="BH329" i="14"/>
  <c r="BG329" i="14"/>
  <c r="BE329" i="14"/>
  <c r="T329" i="14"/>
  <c r="R329" i="14"/>
  <c r="P329" i="14"/>
  <c r="BI328" i="14"/>
  <c r="BH328" i="14"/>
  <c r="BG328" i="14"/>
  <c r="BE328" i="14"/>
  <c r="T328" i="14"/>
  <c r="R328" i="14"/>
  <c r="P328" i="14"/>
  <c r="BI327" i="14"/>
  <c r="BH327" i="14"/>
  <c r="BG327" i="14"/>
  <c r="BE327" i="14"/>
  <c r="T327" i="14"/>
  <c r="R327" i="14"/>
  <c r="P327" i="14"/>
  <c r="BI326" i="14"/>
  <c r="BH326" i="14"/>
  <c r="BG326" i="14"/>
  <c r="BE326" i="14"/>
  <c r="T326" i="14"/>
  <c r="R326" i="14"/>
  <c r="P326" i="14"/>
  <c r="BI325" i="14"/>
  <c r="BH325" i="14"/>
  <c r="BG325" i="14"/>
  <c r="BE325" i="14"/>
  <c r="T325" i="14"/>
  <c r="R325" i="14"/>
  <c r="P325" i="14"/>
  <c r="BI321" i="14"/>
  <c r="BH321" i="14"/>
  <c r="BG321" i="14"/>
  <c r="BE321" i="14"/>
  <c r="T321" i="14"/>
  <c r="R321" i="14"/>
  <c r="P321" i="14"/>
  <c r="BI319" i="14"/>
  <c r="BH319" i="14"/>
  <c r="BG319" i="14"/>
  <c r="BE319" i="14"/>
  <c r="T319" i="14"/>
  <c r="R319" i="14"/>
  <c r="P319" i="14"/>
  <c r="BI318" i="14"/>
  <c r="BH318" i="14"/>
  <c r="BG318" i="14"/>
  <c r="BE318" i="14"/>
  <c r="T318" i="14"/>
  <c r="R318" i="14"/>
  <c r="P318" i="14"/>
  <c r="BI313" i="14"/>
  <c r="BH313" i="14"/>
  <c r="BG313" i="14"/>
  <c r="BE313" i="14"/>
  <c r="T313" i="14"/>
  <c r="R313" i="14"/>
  <c r="P313" i="14"/>
  <c r="BI310" i="14"/>
  <c r="BH310" i="14"/>
  <c r="BG310" i="14"/>
  <c r="BE310" i="14"/>
  <c r="T310" i="14"/>
  <c r="R310" i="14"/>
  <c r="P310" i="14"/>
  <c r="BI306" i="14"/>
  <c r="BH306" i="14"/>
  <c r="BG306" i="14"/>
  <c r="BE306" i="14"/>
  <c r="T306" i="14"/>
  <c r="R306" i="14"/>
  <c r="P306" i="14"/>
  <c r="BI302" i="14"/>
  <c r="BH302" i="14"/>
  <c r="BG302" i="14"/>
  <c r="BE302" i="14"/>
  <c r="T302" i="14"/>
  <c r="R302" i="14"/>
  <c r="P302" i="14"/>
  <c r="BI298" i="14"/>
  <c r="BH298" i="14"/>
  <c r="BG298" i="14"/>
  <c r="BE298" i="14"/>
  <c r="T298" i="14"/>
  <c r="R298" i="14"/>
  <c r="P298" i="14"/>
  <c r="BI293" i="14"/>
  <c r="BH293" i="14"/>
  <c r="BG293" i="14"/>
  <c r="BE293" i="14"/>
  <c r="T293" i="14"/>
  <c r="R293" i="14"/>
  <c r="P293" i="14"/>
  <c r="BI289" i="14"/>
  <c r="BH289" i="14"/>
  <c r="BG289" i="14"/>
  <c r="BE289" i="14"/>
  <c r="T289" i="14"/>
  <c r="R289" i="14"/>
  <c r="P289" i="14"/>
  <c r="BI286" i="14"/>
  <c r="BH286" i="14"/>
  <c r="BG286" i="14"/>
  <c r="BE286" i="14"/>
  <c r="T286" i="14"/>
  <c r="R286" i="14"/>
  <c r="P286" i="14"/>
  <c r="BI282" i="14"/>
  <c r="BH282" i="14"/>
  <c r="BG282" i="14"/>
  <c r="BE282" i="14"/>
  <c r="T282" i="14"/>
  <c r="R282" i="14"/>
  <c r="P282" i="14"/>
  <c r="BI278" i="14"/>
  <c r="BH278" i="14"/>
  <c r="BG278" i="14"/>
  <c r="BE278" i="14"/>
  <c r="T278" i="14"/>
  <c r="R278" i="14"/>
  <c r="P278" i="14"/>
  <c r="BI274" i="14"/>
  <c r="BH274" i="14"/>
  <c r="BG274" i="14"/>
  <c r="BE274" i="14"/>
  <c r="T274" i="14"/>
  <c r="R274" i="14"/>
  <c r="P274" i="14"/>
  <c r="BI270" i="14"/>
  <c r="BH270" i="14"/>
  <c r="BG270" i="14"/>
  <c r="BE270" i="14"/>
  <c r="T270" i="14"/>
  <c r="R270" i="14"/>
  <c r="P270" i="14"/>
  <c r="BI266" i="14"/>
  <c r="BH266" i="14"/>
  <c r="BG266" i="14"/>
  <c r="BE266" i="14"/>
  <c r="T266" i="14"/>
  <c r="R266" i="14"/>
  <c r="P266" i="14"/>
  <c r="BI262" i="14"/>
  <c r="BH262" i="14"/>
  <c r="BG262" i="14"/>
  <c r="BE262" i="14"/>
  <c r="T262" i="14"/>
  <c r="R262" i="14"/>
  <c r="P262" i="14"/>
  <c r="BI258" i="14"/>
  <c r="BH258" i="14"/>
  <c r="BG258" i="14"/>
  <c r="BE258" i="14"/>
  <c r="T258" i="14"/>
  <c r="R258" i="14"/>
  <c r="P258" i="14"/>
  <c r="BI254" i="14"/>
  <c r="BH254" i="14"/>
  <c r="BG254" i="14"/>
  <c r="BE254" i="14"/>
  <c r="T254" i="14"/>
  <c r="R254" i="14"/>
  <c r="P254" i="14"/>
  <c r="BI250" i="14"/>
  <c r="BH250" i="14"/>
  <c r="BG250" i="14"/>
  <c r="BE250" i="14"/>
  <c r="T250" i="14"/>
  <c r="R250" i="14"/>
  <c r="P250" i="14"/>
  <c r="BI245" i="14"/>
  <c r="BH245" i="14"/>
  <c r="BG245" i="14"/>
  <c r="BE245" i="14"/>
  <c r="T245" i="14"/>
  <c r="T244" i="14" s="1"/>
  <c r="R245" i="14"/>
  <c r="R244" i="14" s="1"/>
  <c r="P245" i="14"/>
  <c r="P244" i="14" s="1"/>
  <c r="BI241" i="14"/>
  <c r="BH241" i="14"/>
  <c r="BG241" i="14"/>
  <c r="BE241" i="14"/>
  <c r="T241" i="14"/>
  <c r="R241" i="14"/>
  <c r="P241" i="14"/>
  <c r="BI237" i="14"/>
  <c r="BH237" i="14"/>
  <c r="BG237" i="14"/>
  <c r="BE237" i="14"/>
  <c r="T237" i="14"/>
  <c r="R237" i="14"/>
  <c r="P237" i="14"/>
  <c r="BI234" i="14"/>
  <c r="BH234" i="14"/>
  <c r="BG234" i="14"/>
  <c r="BE234" i="14"/>
  <c r="T234" i="14"/>
  <c r="R234" i="14"/>
  <c r="P234" i="14"/>
  <c r="BI230" i="14"/>
  <c r="BH230" i="14"/>
  <c r="BG230" i="14"/>
  <c r="BE230" i="14"/>
  <c r="T230" i="14"/>
  <c r="R230" i="14"/>
  <c r="P230" i="14"/>
  <c r="BI226" i="14"/>
  <c r="BH226" i="14"/>
  <c r="BG226" i="14"/>
  <c r="BE226" i="14"/>
  <c r="T226" i="14"/>
  <c r="R226" i="14"/>
  <c r="P226" i="14"/>
  <c r="BI222" i="14"/>
  <c r="BH222" i="14"/>
  <c r="BG222" i="14"/>
  <c r="BE222" i="14"/>
  <c r="T222" i="14"/>
  <c r="R222" i="14"/>
  <c r="P222" i="14"/>
  <c r="BI218" i="14"/>
  <c r="BH218" i="14"/>
  <c r="BG218" i="14"/>
  <c r="BE218" i="14"/>
  <c r="T218" i="14"/>
  <c r="R218" i="14"/>
  <c r="P218" i="14"/>
  <c r="BI214" i="14"/>
  <c r="BH214" i="14"/>
  <c r="BG214" i="14"/>
  <c r="BE214" i="14"/>
  <c r="T214" i="14"/>
  <c r="R214" i="14"/>
  <c r="P214" i="14"/>
  <c r="BI211" i="14"/>
  <c r="BH211" i="14"/>
  <c r="BG211" i="14"/>
  <c r="BE211" i="14"/>
  <c r="T211" i="14"/>
  <c r="R211" i="14"/>
  <c r="P211" i="14"/>
  <c r="BI205" i="14"/>
  <c r="BH205" i="14"/>
  <c r="BG205" i="14"/>
  <c r="BE205" i="14"/>
  <c r="T205" i="14"/>
  <c r="R205" i="14"/>
  <c r="P205" i="14"/>
  <c r="BI202" i="14"/>
  <c r="BH202" i="14"/>
  <c r="BG202" i="14"/>
  <c r="BE202" i="14"/>
  <c r="T202" i="14"/>
  <c r="R202" i="14"/>
  <c r="P202" i="14"/>
  <c r="BI199" i="14"/>
  <c r="BH199" i="14"/>
  <c r="BG199" i="14"/>
  <c r="BE199" i="14"/>
  <c r="T199" i="14"/>
  <c r="R199" i="14"/>
  <c r="P199" i="14"/>
  <c r="BI196" i="14"/>
  <c r="BH196" i="14"/>
  <c r="BG196" i="14"/>
  <c r="BE196" i="14"/>
  <c r="T196" i="14"/>
  <c r="R196" i="14"/>
  <c r="P196" i="14"/>
  <c r="BI190" i="14"/>
  <c r="BH190" i="14"/>
  <c r="BG190" i="14"/>
  <c r="BE190" i="14"/>
  <c r="T190" i="14"/>
  <c r="R190" i="14"/>
  <c r="P190" i="14"/>
  <c r="BI182" i="14"/>
  <c r="BH182" i="14"/>
  <c r="BG182" i="14"/>
  <c r="BE182" i="14"/>
  <c r="T182" i="14"/>
  <c r="R182" i="14"/>
  <c r="P182" i="14"/>
  <c r="BI179" i="14"/>
  <c r="BH179" i="14"/>
  <c r="BG179" i="14"/>
  <c r="BE179" i="14"/>
  <c r="T179" i="14"/>
  <c r="R179" i="14"/>
  <c r="P179" i="14"/>
  <c r="BI175" i="14"/>
  <c r="BH175" i="14"/>
  <c r="BG175" i="14"/>
  <c r="BE175" i="14"/>
  <c r="T175" i="14"/>
  <c r="R175" i="14"/>
  <c r="P175" i="14"/>
  <c r="BI165" i="14"/>
  <c r="BH165" i="14"/>
  <c r="BG165" i="14"/>
  <c r="BE165" i="14"/>
  <c r="T165" i="14"/>
  <c r="R165" i="14"/>
  <c r="P165" i="14"/>
  <c r="BI162" i="14"/>
  <c r="BH162" i="14"/>
  <c r="BG162" i="14"/>
  <c r="BE162" i="14"/>
  <c r="T162" i="14"/>
  <c r="R162" i="14"/>
  <c r="P162" i="14"/>
  <c r="BI158" i="14"/>
  <c r="BH158" i="14"/>
  <c r="BG158" i="14"/>
  <c r="BE158" i="14"/>
  <c r="T158" i="14"/>
  <c r="R158" i="14"/>
  <c r="P158" i="14"/>
  <c r="BI155" i="14"/>
  <c r="BH155" i="14"/>
  <c r="BG155" i="14"/>
  <c r="BE155" i="14"/>
  <c r="T155" i="14"/>
  <c r="R155" i="14"/>
  <c r="P155" i="14"/>
  <c r="BI151" i="14"/>
  <c r="BH151" i="14"/>
  <c r="BG151" i="14"/>
  <c r="BE151" i="14"/>
  <c r="T151" i="14"/>
  <c r="R151" i="14"/>
  <c r="P151" i="14"/>
  <c r="BI148" i="14"/>
  <c r="BH148" i="14"/>
  <c r="BG148" i="14"/>
  <c r="BE148" i="14"/>
  <c r="T148" i="14"/>
  <c r="R148" i="14"/>
  <c r="P148" i="14"/>
  <c r="BI142" i="14"/>
  <c r="BH142" i="14"/>
  <c r="BG142" i="14"/>
  <c r="BE142" i="14"/>
  <c r="T142" i="14"/>
  <c r="R142" i="14"/>
  <c r="P142" i="14"/>
  <c r="BI138" i="14"/>
  <c r="BH138" i="14"/>
  <c r="BG138" i="14"/>
  <c r="BE138" i="14"/>
  <c r="T138" i="14"/>
  <c r="R138" i="14"/>
  <c r="P138" i="14"/>
  <c r="J132" i="14"/>
  <c r="J131" i="14"/>
  <c r="F131" i="14"/>
  <c r="F129" i="14"/>
  <c r="E127" i="14"/>
  <c r="BI114" i="14"/>
  <c r="BH114" i="14"/>
  <c r="BG114" i="14"/>
  <c r="BE114" i="14"/>
  <c r="BI113" i="14"/>
  <c r="BH113" i="14"/>
  <c r="BG113" i="14"/>
  <c r="BF113" i="14"/>
  <c r="BE113" i="14"/>
  <c r="BI112" i="14"/>
  <c r="BH112" i="14"/>
  <c r="BG112" i="14"/>
  <c r="BF112" i="14"/>
  <c r="BE112" i="14"/>
  <c r="BI111" i="14"/>
  <c r="BH111" i="14"/>
  <c r="BG111" i="14"/>
  <c r="BF111" i="14"/>
  <c r="BE111" i="14"/>
  <c r="BI110" i="14"/>
  <c r="BH110" i="14"/>
  <c r="BG110" i="14"/>
  <c r="BF110" i="14"/>
  <c r="BE110" i="14"/>
  <c r="BI109" i="14"/>
  <c r="BH109" i="14"/>
  <c r="BG109" i="14"/>
  <c r="BF109" i="14"/>
  <c r="BE109" i="14"/>
  <c r="J92" i="14"/>
  <c r="J91" i="14"/>
  <c r="F91" i="14"/>
  <c r="F89" i="14"/>
  <c r="E87" i="14"/>
  <c r="J18" i="14"/>
  <c r="E18" i="14"/>
  <c r="F92" i="14" s="1"/>
  <c r="J17" i="14"/>
  <c r="J12" i="14"/>
  <c r="J129" i="14"/>
  <c r="E7" i="14"/>
  <c r="E125" i="14"/>
  <c r="J41" i="13"/>
  <c r="J40" i="13"/>
  <c r="AY107" i="1" s="1"/>
  <c r="J39" i="13"/>
  <c r="AX107" i="1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J129" i="13"/>
  <c r="J128" i="13"/>
  <c r="F128" i="13"/>
  <c r="F126" i="13"/>
  <c r="E124" i="13"/>
  <c r="BI109" i="13"/>
  <c r="BH109" i="13"/>
  <c r="BG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BI105" i="13"/>
  <c r="BH105" i="13"/>
  <c r="BG105" i="13"/>
  <c r="BF105" i="13"/>
  <c r="BE105" i="13"/>
  <c r="BI104" i="13"/>
  <c r="BH104" i="13"/>
  <c r="BG104" i="13"/>
  <c r="BF104" i="13"/>
  <c r="BE104" i="13"/>
  <c r="J94" i="13"/>
  <c r="J93" i="13"/>
  <c r="F93" i="13"/>
  <c r="F91" i="13"/>
  <c r="E89" i="13"/>
  <c r="J20" i="13"/>
  <c r="E20" i="13"/>
  <c r="F94" i="13"/>
  <c r="J19" i="13"/>
  <c r="J14" i="13"/>
  <c r="J126" i="13"/>
  <c r="E7" i="13"/>
  <c r="E120" i="13" s="1"/>
  <c r="J41" i="12"/>
  <c r="J40" i="12"/>
  <c r="AY106" i="1" s="1"/>
  <c r="J39" i="12"/>
  <c r="AX106" i="1" s="1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J130" i="12"/>
  <c r="J129" i="12"/>
  <c r="F129" i="12"/>
  <c r="F127" i="12"/>
  <c r="E125" i="12"/>
  <c r="BI110" i="12"/>
  <c r="BH110" i="12"/>
  <c r="BG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BI106" i="12"/>
  <c r="BH106" i="12"/>
  <c r="BG106" i="12"/>
  <c r="BF106" i="12"/>
  <c r="BE106" i="12"/>
  <c r="BI105" i="12"/>
  <c r="BH105" i="12"/>
  <c r="BG105" i="12"/>
  <c r="BF105" i="12"/>
  <c r="BE105" i="12"/>
  <c r="J94" i="12"/>
  <c r="J93" i="12"/>
  <c r="F93" i="12"/>
  <c r="F91" i="12"/>
  <c r="E89" i="12"/>
  <c r="J20" i="12"/>
  <c r="E20" i="12"/>
  <c r="F130" i="12" s="1"/>
  <c r="J19" i="12"/>
  <c r="J14" i="12"/>
  <c r="J127" i="12"/>
  <c r="E7" i="12"/>
  <c r="E121" i="12"/>
  <c r="J41" i="11"/>
  <c r="J40" i="11"/>
  <c r="AY105" i="1" s="1"/>
  <c r="J39" i="11"/>
  <c r="AX105" i="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J130" i="11"/>
  <c r="J129" i="11"/>
  <c r="F129" i="11"/>
  <c r="F127" i="11"/>
  <c r="E125" i="11"/>
  <c r="BI110" i="11"/>
  <c r="BH110" i="11"/>
  <c r="BG110" i="11"/>
  <c r="BE110" i="11"/>
  <c r="BI109" i="11"/>
  <c r="BH109" i="11"/>
  <c r="BG109" i="11"/>
  <c r="BF109" i="11"/>
  <c r="BE109" i="11"/>
  <c r="BI108" i="11"/>
  <c r="BH108" i="11"/>
  <c r="BG108" i="11"/>
  <c r="BF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J94" i="11"/>
  <c r="J93" i="11"/>
  <c r="F93" i="11"/>
  <c r="F91" i="11"/>
  <c r="E89" i="11"/>
  <c r="J20" i="11"/>
  <c r="E20" i="11"/>
  <c r="F94" i="11"/>
  <c r="J19" i="11"/>
  <c r="J14" i="11"/>
  <c r="J127" i="11" s="1"/>
  <c r="E7" i="11"/>
  <c r="E121" i="11" s="1"/>
  <c r="J41" i="10"/>
  <c r="J40" i="10"/>
  <c r="AY104" i="1" s="1"/>
  <c r="J39" i="10"/>
  <c r="AX104" i="1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J131" i="10"/>
  <c r="J130" i="10"/>
  <c r="F130" i="10"/>
  <c r="F128" i="10"/>
  <c r="E126" i="10"/>
  <c r="BI111" i="10"/>
  <c r="BH111" i="10"/>
  <c r="BG111" i="10"/>
  <c r="BE111" i="10"/>
  <c r="BI110" i="10"/>
  <c r="BH110" i="10"/>
  <c r="BG110" i="10"/>
  <c r="BF110" i="10"/>
  <c r="BE110" i="10"/>
  <c r="BI109" i="10"/>
  <c r="BH109" i="10"/>
  <c r="BG109" i="10"/>
  <c r="BF109" i="10"/>
  <c r="BE109" i="10"/>
  <c r="BI108" i="10"/>
  <c r="BH108" i="10"/>
  <c r="BG108" i="10"/>
  <c r="BF108" i="10"/>
  <c r="BE108" i="10"/>
  <c r="BI107" i="10"/>
  <c r="BH107" i="10"/>
  <c r="BG107" i="10"/>
  <c r="BF107" i="10"/>
  <c r="BE107" i="10"/>
  <c r="BI106" i="10"/>
  <c r="BH106" i="10"/>
  <c r="BG106" i="10"/>
  <c r="BF106" i="10"/>
  <c r="BE106" i="10"/>
  <c r="J94" i="10"/>
  <c r="J93" i="10"/>
  <c r="F93" i="10"/>
  <c r="F91" i="10"/>
  <c r="E89" i="10"/>
  <c r="J20" i="10"/>
  <c r="E20" i="10"/>
  <c r="F131" i="10"/>
  <c r="J19" i="10"/>
  <c r="J14" i="10"/>
  <c r="J128" i="10" s="1"/>
  <c r="E7" i="10"/>
  <c r="E122" i="10" s="1"/>
  <c r="J41" i="9"/>
  <c r="J40" i="9"/>
  <c r="AY103" i="1" s="1"/>
  <c r="J39" i="9"/>
  <c r="AX103" i="1" s="1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J130" i="9"/>
  <c r="J129" i="9"/>
  <c r="F129" i="9"/>
  <c r="F127" i="9"/>
  <c r="E125" i="9"/>
  <c r="BI110" i="9"/>
  <c r="BH110" i="9"/>
  <c r="BG110" i="9"/>
  <c r="BE110" i="9"/>
  <c r="BI109" i="9"/>
  <c r="BH109" i="9"/>
  <c r="BG109" i="9"/>
  <c r="BF109" i="9"/>
  <c r="BE109" i="9"/>
  <c r="BI108" i="9"/>
  <c r="BH108" i="9"/>
  <c r="BG108" i="9"/>
  <c r="BF108" i="9"/>
  <c r="BE108" i="9"/>
  <c r="BI107" i="9"/>
  <c r="BH107" i="9"/>
  <c r="BG107" i="9"/>
  <c r="BF107" i="9"/>
  <c r="BE107" i="9"/>
  <c r="BI106" i="9"/>
  <c r="BH106" i="9"/>
  <c r="BG106" i="9"/>
  <c r="BF106" i="9"/>
  <c r="BE106" i="9"/>
  <c r="BI105" i="9"/>
  <c r="BH105" i="9"/>
  <c r="BG105" i="9"/>
  <c r="BF105" i="9"/>
  <c r="BE105" i="9"/>
  <c r="J94" i="9"/>
  <c r="J93" i="9"/>
  <c r="F93" i="9"/>
  <c r="F91" i="9"/>
  <c r="E89" i="9"/>
  <c r="J20" i="9"/>
  <c r="E20" i="9"/>
  <c r="F130" i="9" s="1"/>
  <c r="J19" i="9"/>
  <c r="J14" i="9"/>
  <c r="J127" i="9" s="1"/>
  <c r="E7" i="9"/>
  <c r="E121" i="9" s="1"/>
  <c r="J41" i="8"/>
  <c r="J40" i="8"/>
  <c r="AY102" i="1" s="1"/>
  <c r="J39" i="8"/>
  <c r="AX102" i="1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J129" i="8"/>
  <c r="J128" i="8"/>
  <c r="F128" i="8"/>
  <c r="F126" i="8"/>
  <c r="E124" i="8"/>
  <c r="BI109" i="8"/>
  <c r="BH109" i="8"/>
  <c r="BG109" i="8"/>
  <c r="BE109" i="8"/>
  <c r="BI108" i="8"/>
  <c r="BH108" i="8"/>
  <c r="BG108" i="8"/>
  <c r="BF108" i="8"/>
  <c r="BE108" i="8"/>
  <c r="BI107" i="8"/>
  <c r="BH107" i="8"/>
  <c r="BG107" i="8"/>
  <c r="BF107" i="8"/>
  <c r="BE107" i="8"/>
  <c r="BI106" i="8"/>
  <c r="BH106" i="8"/>
  <c r="BG106" i="8"/>
  <c r="BF106" i="8"/>
  <c r="BE106" i="8"/>
  <c r="BI105" i="8"/>
  <c r="BH105" i="8"/>
  <c r="BG105" i="8"/>
  <c r="BF105" i="8"/>
  <c r="BE105" i="8"/>
  <c r="BI104" i="8"/>
  <c r="BH104" i="8"/>
  <c r="BG104" i="8"/>
  <c r="BF104" i="8"/>
  <c r="BE104" i="8"/>
  <c r="J94" i="8"/>
  <c r="J93" i="8"/>
  <c r="F93" i="8"/>
  <c r="F91" i="8"/>
  <c r="E89" i="8"/>
  <c r="J20" i="8"/>
  <c r="E20" i="8"/>
  <c r="F94" i="8" s="1"/>
  <c r="J19" i="8"/>
  <c r="J14" i="8"/>
  <c r="J126" i="8" s="1"/>
  <c r="E7" i="8"/>
  <c r="E120" i="8" s="1"/>
  <c r="J41" i="7"/>
  <c r="J40" i="7"/>
  <c r="AY101" i="1" s="1"/>
  <c r="J39" i="7"/>
  <c r="AX101" i="1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J131" i="7"/>
  <c r="J130" i="7"/>
  <c r="F130" i="7"/>
  <c r="F128" i="7"/>
  <c r="E126" i="7"/>
  <c r="BI111" i="7"/>
  <c r="BH111" i="7"/>
  <c r="BG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J94" i="7"/>
  <c r="J93" i="7"/>
  <c r="F93" i="7"/>
  <c r="F91" i="7"/>
  <c r="E89" i="7"/>
  <c r="J20" i="7"/>
  <c r="E20" i="7"/>
  <c r="F94" i="7" s="1"/>
  <c r="J19" i="7"/>
  <c r="J14" i="7"/>
  <c r="J128" i="7"/>
  <c r="E7" i="7"/>
  <c r="E85" i="7" s="1"/>
  <c r="J41" i="6"/>
  <c r="J40" i="6"/>
  <c r="AY100" i="1" s="1"/>
  <c r="J39" i="6"/>
  <c r="AX100" i="1"/>
  <c r="BI459" i="6"/>
  <c r="BH459" i="6"/>
  <c r="BG459" i="6"/>
  <c r="BE459" i="6"/>
  <c r="T459" i="6"/>
  <c r="R459" i="6"/>
  <c r="P459" i="6"/>
  <c r="BI458" i="6"/>
  <c r="BH458" i="6"/>
  <c r="BG458" i="6"/>
  <c r="BE458" i="6"/>
  <c r="T458" i="6"/>
  <c r="R458" i="6"/>
  <c r="P458" i="6"/>
  <c r="BI457" i="6"/>
  <c r="BH457" i="6"/>
  <c r="BG457" i="6"/>
  <c r="BE457" i="6"/>
  <c r="T457" i="6"/>
  <c r="R457" i="6"/>
  <c r="P457" i="6"/>
  <c r="BI456" i="6"/>
  <c r="BH456" i="6"/>
  <c r="BG456" i="6"/>
  <c r="BE456" i="6"/>
  <c r="T456" i="6"/>
  <c r="R456" i="6"/>
  <c r="P456" i="6"/>
  <c r="BI455" i="6"/>
  <c r="BH455" i="6"/>
  <c r="BG455" i="6"/>
  <c r="BE455" i="6"/>
  <c r="T455" i="6"/>
  <c r="R455" i="6"/>
  <c r="P455" i="6"/>
  <c r="BI454" i="6"/>
  <c r="BH454" i="6"/>
  <c r="BG454" i="6"/>
  <c r="BE454" i="6"/>
  <c r="T454" i="6"/>
  <c r="R454" i="6"/>
  <c r="P454" i="6"/>
  <c r="BI453" i="6"/>
  <c r="BH453" i="6"/>
  <c r="BG453" i="6"/>
  <c r="BE453" i="6"/>
  <c r="T453" i="6"/>
  <c r="R453" i="6"/>
  <c r="P453" i="6"/>
  <c r="BI452" i="6"/>
  <c r="BH452" i="6"/>
  <c r="BG452" i="6"/>
  <c r="BE452" i="6"/>
  <c r="T452" i="6"/>
  <c r="R452" i="6"/>
  <c r="P452" i="6"/>
  <c r="BI451" i="6"/>
  <c r="BH451" i="6"/>
  <c r="BG451" i="6"/>
  <c r="BE451" i="6"/>
  <c r="T451" i="6"/>
  <c r="R451" i="6"/>
  <c r="P451" i="6"/>
  <c r="BI450" i="6"/>
  <c r="BH450" i="6"/>
  <c r="BG450" i="6"/>
  <c r="BE450" i="6"/>
  <c r="T450" i="6"/>
  <c r="R450" i="6"/>
  <c r="P450" i="6"/>
  <c r="BI448" i="6"/>
  <c r="BH448" i="6"/>
  <c r="BG448" i="6"/>
  <c r="BE448" i="6"/>
  <c r="T448" i="6"/>
  <c r="R448" i="6"/>
  <c r="P448" i="6"/>
  <c r="BI447" i="6"/>
  <c r="BH447" i="6"/>
  <c r="BG447" i="6"/>
  <c r="BE447" i="6"/>
  <c r="T447" i="6"/>
  <c r="R447" i="6"/>
  <c r="P447" i="6"/>
  <c r="BI446" i="6"/>
  <c r="BH446" i="6"/>
  <c r="BG446" i="6"/>
  <c r="BE446" i="6"/>
  <c r="T446" i="6"/>
  <c r="R446" i="6"/>
  <c r="P446" i="6"/>
  <c r="BI445" i="6"/>
  <c r="BH445" i="6"/>
  <c r="BG445" i="6"/>
  <c r="BE445" i="6"/>
  <c r="T445" i="6"/>
  <c r="R445" i="6"/>
  <c r="P445" i="6"/>
  <c r="BI444" i="6"/>
  <c r="BH444" i="6"/>
  <c r="BG444" i="6"/>
  <c r="BE444" i="6"/>
  <c r="T444" i="6"/>
  <c r="R444" i="6"/>
  <c r="P444" i="6"/>
  <c r="BI443" i="6"/>
  <c r="BH443" i="6"/>
  <c r="BG443" i="6"/>
  <c r="BE443" i="6"/>
  <c r="T443" i="6"/>
  <c r="R443" i="6"/>
  <c r="P443" i="6"/>
  <c r="BI442" i="6"/>
  <c r="BH442" i="6"/>
  <c r="BG442" i="6"/>
  <c r="BE442" i="6"/>
  <c r="T442" i="6"/>
  <c r="R442" i="6"/>
  <c r="P442" i="6"/>
  <c r="BI441" i="6"/>
  <c r="BH441" i="6"/>
  <c r="BG441" i="6"/>
  <c r="BE441" i="6"/>
  <c r="T441" i="6"/>
  <c r="R441" i="6"/>
  <c r="P441" i="6"/>
  <c r="BI440" i="6"/>
  <c r="BH440" i="6"/>
  <c r="BG440" i="6"/>
  <c r="BE440" i="6"/>
  <c r="T440" i="6"/>
  <c r="R440" i="6"/>
  <c r="P440" i="6"/>
  <c r="BI439" i="6"/>
  <c r="BH439" i="6"/>
  <c r="BG439" i="6"/>
  <c r="BE439" i="6"/>
  <c r="T439" i="6"/>
  <c r="R439" i="6"/>
  <c r="P439" i="6"/>
  <c r="BI438" i="6"/>
  <c r="BH438" i="6"/>
  <c r="BG438" i="6"/>
  <c r="BE438" i="6"/>
  <c r="T438" i="6"/>
  <c r="R438" i="6"/>
  <c r="P438" i="6"/>
  <c r="BI437" i="6"/>
  <c r="BH437" i="6"/>
  <c r="BG437" i="6"/>
  <c r="BE437" i="6"/>
  <c r="T437" i="6"/>
  <c r="R437" i="6"/>
  <c r="P437" i="6"/>
  <c r="BI436" i="6"/>
  <c r="BH436" i="6"/>
  <c r="BG436" i="6"/>
  <c r="BE436" i="6"/>
  <c r="T436" i="6"/>
  <c r="R436" i="6"/>
  <c r="P436" i="6"/>
  <c r="BI435" i="6"/>
  <c r="BH435" i="6"/>
  <c r="BG435" i="6"/>
  <c r="BE435" i="6"/>
  <c r="T435" i="6"/>
  <c r="R435" i="6"/>
  <c r="P435" i="6"/>
  <c r="BI434" i="6"/>
  <c r="BH434" i="6"/>
  <c r="BG434" i="6"/>
  <c r="BE434" i="6"/>
  <c r="T434" i="6"/>
  <c r="R434" i="6"/>
  <c r="P434" i="6"/>
  <c r="BI433" i="6"/>
  <c r="BH433" i="6"/>
  <c r="BG433" i="6"/>
  <c r="BE433" i="6"/>
  <c r="T433" i="6"/>
  <c r="R433" i="6"/>
  <c r="P433" i="6"/>
  <c r="BI432" i="6"/>
  <c r="BH432" i="6"/>
  <c r="BG432" i="6"/>
  <c r="BE432" i="6"/>
  <c r="T432" i="6"/>
  <c r="R432" i="6"/>
  <c r="P432" i="6"/>
  <c r="BI431" i="6"/>
  <c r="BH431" i="6"/>
  <c r="BG431" i="6"/>
  <c r="BE431" i="6"/>
  <c r="T431" i="6"/>
  <c r="R431" i="6"/>
  <c r="P431" i="6"/>
  <c r="BI429" i="6"/>
  <c r="BH429" i="6"/>
  <c r="BG429" i="6"/>
  <c r="BE429" i="6"/>
  <c r="T429" i="6"/>
  <c r="R429" i="6"/>
  <c r="P429" i="6"/>
  <c r="BI428" i="6"/>
  <c r="BH428" i="6"/>
  <c r="BG428" i="6"/>
  <c r="BE428" i="6"/>
  <c r="T428" i="6"/>
  <c r="R428" i="6"/>
  <c r="P428" i="6"/>
  <c r="BI427" i="6"/>
  <c r="BH427" i="6"/>
  <c r="BG427" i="6"/>
  <c r="BE427" i="6"/>
  <c r="T427" i="6"/>
  <c r="R427" i="6"/>
  <c r="P427" i="6"/>
  <c r="BI426" i="6"/>
  <c r="BH426" i="6"/>
  <c r="BG426" i="6"/>
  <c r="BE426" i="6"/>
  <c r="T426" i="6"/>
  <c r="R426" i="6"/>
  <c r="P426" i="6"/>
  <c r="BI425" i="6"/>
  <c r="BH425" i="6"/>
  <c r="BG425" i="6"/>
  <c r="BE425" i="6"/>
  <c r="T425" i="6"/>
  <c r="R425" i="6"/>
  <c r="P425" i="6"/>
  <c r="BI424" i="6"/>
  <c r="BH424" i="6"/>
  <c r="BG424" i="6"/>
  <c r="BE424" i="6"/>
  <c r="T424" i="6"/>
  <c r="R424" i="6"/>
  <c r="P424" i="6"/>
  <c r="BI423" i="6"/>
  <c r="BH423" i="6"/>
  <c r="BG423" i="6"/>
  <c r="BE423" i="6"/>
  <c r="T423" i="6"/>
  <c r="R423" i="6"/>
  <c r="P423" i="6"/>
  <c r="BI422" i="6"/>
  <c r="BH422" i="6"/>
  <c r="BG422" i="6"/>
  <c r="BE422" i="6"/>
  <c r="T422" i="6"/>
  <c r="R422" i="6"/>
  <c r="P422" i="6"/>
  <c r="BI421" i="6"/>
  <c r="BH421" i="6"/>
  <c r="BG421" i="6"/>
  <c r="BE421" i="6"/>
  <c r="T421" i="6"/>
  <c r="R421" i="6"/>
  <c r="P421" i="6"/>
  <c r="BI420" i="6"/>
  <c r="BH420" i="6"/>
  <c r="BG420" i="6"/>
  <c r="BE420" i="6"/>
  <c r="T420" i="6"/>
  <c r="R420" i="6"/>
  <c r="P420" i="6"/>
  <c r="BI419" i="6"/>
  <c r="BH419" i="6"/>
  <c r="BG419" i="6"/>
  <c r="BE419" i="6"/>
  <c r="T419" i="6"/>
  <c r="R419" i="6"/>
  <c r="P419" i="6"/>
  <c r="BI418" i="6"/>
  <c r="BH418" i="6"/>
  <c r="BG418" i="6"/>
  <c r="BE418" i="6"/>
  <c r="T418" i="6"/>
  <c r="R418" i="6"/>
  <c r="P418" i="6"/>
  <c r="BI417" i="6"/>
  <c r="BH417" i="6"/>
  <c r="BG417" i="6"/>
  <c r="BE417" i="6"/>
  <c r="T417" i="6"/>
  <c r="R417" i="6"/>
  <c r="P417" i="6"/>
  <c r="BI416" i="6"/>
  <c r="BH416" i="6"/>
  <c r="BG416" i="6"/>
  <c r="BE416" i="6"/>
  <c r="T416" i="6"/>
  <c r="R416" i="6"/>
  <c r="P416" i="6"/>
  <c r="BI415" i="6"/>
  <c r="BH415" i="6"/>
  <c r="BG415" i="6"/>
  <c r="BE415" i="6"/>
  <c r="T415" i="6"/>
  <c r="R415" i="6"/>
  <c r="P415" i="6"/>
  <c r="BI414" i="6"/>
  <c r="BH414" i="6"/>
  <c r="BG414" i="6"/>
  <c r="BE414" i="6"/>
  <c r="T414" i="6"/>
  <c r="R414" i="6"/>
  <c r="P414" i="6"/>
  <c r="BI413" i="6"/>
  <c r="BH413" i="6"/>
  <c r="BG413" i="6"/>
  <c r="BE413" i="6"/>
  <c r="T413" i="6"/>
  <c r="R413" i="6"/>
  <c r="P413" i="6"/>
  <c r="BI412" i="6"/>
  <c r="BH412" i="6"/>
  <c r="BG412" i="6"/>
  <c r="BE412" i="6"/>
  <c r="T412" i="6"/>
  <c r="R412" i="6"/>
  <c r="P412" i="6"/>
  <c r="BI411" i="6"/>
  <c r="BH411" i="6"/>
  <c r="BG411" i="6"/>
  <c r="BE411" i="6"/>
  <c r="T411" i="6"/>
  <c r="R411" i="6"/>
  <c r="P411" i="6"/>
  <c r="BI410" i="6"/>
  <c r="BH410" i="6"/>
  <c r="BG410" i="6"/>
  <c r="BE410" i="6"/>
  <c r="T410" i="6"/>
  <c r="R410" i="6"/>
  <c r="P410" i="6"/>
  <c r="BI409" i="6"/>
  <c r="BH409" i="6"/>
  <c r="BG409" i="6"/>
  <c r="BE409" i="6"/>
  <c r="T409" i="6"/>
  <c r="R409" i="6"/>
  <c r="P409" i="6"/>
  <c r="BI408" i="6"/>
  <c r="BH408" i="6"/>
  <c r="BG408" i="6"/>
  <c r="BE408" i="6"/>
  <c r="T408" i="6"/>
  <c r="R408" i="6"/>
  <c r="P408" i="6"/>
  <c r="BI407" i="6"/>
  <c r="BH407" i="6"/>
  <c r="BG407" i="6"/>
  <c r="BE407" i="6"/>
  <c r="T407" i="6"/>
  <c r="R407" i="6"/>
  <c r="P407" i="6"/>
  <c r="BI406" i="6"/>
  <c r="BH406" i="6"/>
  <c r="BG406" i="6"/>
  <c r="BE406" i="6"/>
  <c r="T406" i="6"/>
  <c r="R406" i="6"/>
  <c r="P406" i="6"/>
  <c r="BI405" i="6"/>
  <c r="BH405" i="6"/>
  <c r="BG405" i="6"/>
  <c r="BE405" i="6"/>
  <c r="T405" i="6"/>
  <c r="R405" i="6"/>
  <c r="P405" i="6"/>
  <c r="BI404" i="6"/>
  <c r="BH404" i="6"/>
  <c r="BG404" i="6"/>
  <c r="BE404" i="6"/>
  <c r="T404" i="6"/>
  <c r="R404" i="6"/>
  <c r="P404" i="6"/>
  <c r="BI403" i="6"/>
  <c r="BH403" i="6"/>
  <c r="BG403" i="6"/>
  <c r="BE403" i="6"/>
  <c r="T403" i="6"/>
  <c r="R403" i="6"/>
  <c r="P403" i="6"/>
  <c r="BI402" i="6"/>
  <c r="BH402" i="6"/>
  <c r="BG402" i="6"/>
  <c r="BE402" i="6"/>
  <c r="T402" i="6"/>
  <c r="R402" i="6"/>
  <c r="P402" i="6"/>
  <c r="BI401" i="6"/>
  <c r="BH401" i="6"/>
  <c r="BG401" i="6"/>
  <c r="BE401" i="6"/>
  <c r="T401" i="6"/>
  <c r="R401" i="6"/>
  <c r="P401" i="6"/>
  <c r="BI400" i="6"/>
  <c r="BH400" i="6"/>
  <c r="BG400" i="6"/>
  <c r="BE400" i="6"/>
  <c r="T400" i="6"/>
  <c r="R400" i="6"/>
  <c r="P400" i="6"/>
  <c r="BI399" i="6"/>
  <c r="BH399" i="6"/>
  <c r="BG399" i="6"/>
  <c r="BE399" i="6"/>
  <c r="T399" i="6"/>
  <c r="R399" i="6"/>
  <c r="P399" i="6"/>
  <c r="BI398" i="6"/>
  <c r="BH398" i="6"/>
  <c r="BG398" i="6"/>
  <c r="BE398" i="6"/>
  <c r="T398" i="6"/>
  <c r="R398" i="6"/>
  <c r="P398" i="6"/>
  <c r="BI397" i="6"/>
  <c r="BH397" i="6"/>
  <c r="BG397" i="6"/>
  <c r="BE397" i="6"/>
  <c r="T397" i="6"/>
  <c r="R397" i="6"/>
  <c r="P397" i="6"/>
  <c r="BI396" i="6"/>
  <c r="BH396" i="6"/>
  <c r="BG396" i="6"/>
  <c r="BE396" i="6"/>
  <c r="T396" i="6"/>
  <c r="R396" i="6"/>
  <c r="P396" i="6"/>
  <c r="BI394" i="6"/>
  <c r="BH394" i="6"/>
  <c r="BG394" i="6"/>
  <c r="BE394" i="6"/>
  <c r="T394" i="6"/>
  <c r="R394" i="6"/>
  <c r="P394" i="6"/>
  <c r="BI393" i="6"/>
  <c r="BH393" i="6"/>
  <c r="BG393" i="6"/>
  <c r="BE393" i="6"/>
  <c r="T393" i="6"/>
  <c r="R393" i="6"/>
  <c r="P393" i="6"/>
  <c r="BI392" i="6"/>
  <c r="BH392" i="6"/>
  <c r="BG392" i="6"/>
  <c r="BE392" i="6"/>
  <c r="T392" i="6"/>
  <c r="R392" i="6"/>
  <c r="P392" i="6"/>
  <c r="BI391" i="6"/>
  <c r="BH391" i="6"/>
  <c r="BG391" i="6"/>
  <c r="BE391" i="6"/>
  <c r="T391" i="6"/>
  <c r="R391" i="6"/>
  <c r="P391" i="6"/>
  <c r="BI390" i="6"/>
  <c r="BH390" i="6"/>
  <c r="BG390" i="6"/>
  <c r="BE390" i="6"/>
  <c r="T390" i="6"/>
  <c r="R390" i="6"/>
  <c r="P390" i="6"/>
  <c r="BI389" i="6"/>
  <c r="BH389" i="6"/>
  <c r="BG389" i="6"/>
  <c r="BE389" i="6"/>
  <c r="T389" i="6"/>
  <c r="R389" i="6"/>
  <c r="P389" i="6"/>
  <c r="BI388" i="6"/>
  <c r="BH388" i="6"/>
  <c r="BG388" i="6"/>
  <c r="BE388" i="6"/>
  <c r="T388" i="6"/>
  <c r="R388" i="6"/>
  <c r="P388" i="6"/>
  <c r="BI387" i="6"/>
  <c r="BH387" i="6"/>
  <c r="BG387" i="6"/>
  <c r="BE387" i="6"/>
  <c r="T387" i="6"/>
  <c r="R387" i="6"/>
  <c r="P387" i="6"/>
  <c r="BI386" i="6"/>
  <c r="BH386" i="6"/>
  <c r="BG386" i="6"/>
  <c r="BE386" i="6"/>
  <c r="T386" i="6"/>
  <c r="R386" i="6"/>
  <c r="P386" i="6"/>
  <c r="BI385" i="6"/>
  <c r="BH385" i="6"/>
  <c r="BG385" i="6"/>
  <c r="BE385" i="6"/>
  <c r="T385" i="6"/>
  <c r="R385" i="6"/>
  <c r="P385" i="6"/>
  <c r="BI384" i="6"/>
  <c r="BH384" i="6"/>
  <c r="BG384" i="6"/>
  <c r="BE384" i="6"/>
  <c r="T384" i="6"/>
  <c r="R384" i="6"/>
  <c r="P384" i="6"/>
  <c r="BI383" i="6"/>
  <c r="BH383" i="6"/>
  <c r="BG383" i="6"/>
  <c r="BE383" i="6"/>
  <c r="T383" i="6"/>
  <c r="R383" i="6"/>
  <c r="P383" i="6"/>
  <c r="BI382" i="6"/>
  <c r="BH382" i="6"/>
  <c r="BG382" i="6"/>
  <c r="BE382" i="6"/>
  <c r="T382" i="6"/>
  <c r="R382" i="6"/>
  <c r="P382" i="6"/>
  <c r="BI381" i="6"/>
  <c r="BH381" i="6"/>
  <c r="BG381" i="6"/>
  <c r="BE381" i="6"/>
  <c r="T381" i="6"/>
  <c r="R381" i="6"/>
  <c r="P381" i="6"/>
  <c r="BI380" i="6"/>
  <c r="BH380" i="6"/>
  <c r="BG380" i="6"/>
  <c r="BE380" i="6"/>
  <c r="T380" i="6"/>
  <c r="R380" i="6"/>
  <c r="P380" i="6"/>
  <c r="BI379" i="6"/>
  <c r="BH379" i="6"/>
  <c r="BG379" i="6"/>
  <c r="BE379" i="6"/>
  <c r="T379" i="6"/>
  <c r="R379" i="6"/>
  <c r="P379" i="6"/>
  <c r="BI378" i="6"/>
  <c r="BH378" i="6"/>
  <c r="BG378" i="6"/>
  <c r="BE378" i="6"/>
  <c r="T378" i="6"/>
  <c r="R378" i="6"/>
  <c r="P378" i="6"/>
  <c r="BI377" i="6"/>
  <c r="BH377" i="6"/>
  <c r="BG377" i="6"/>
  <c r="BE377" i="6"/>
  <c r="T377" i="6"/>
  <c r="R377" i="6"/>
  <c r="P377" i="6"/>
  <c r="BI376" i="6"/>
  <c r="BH376" i="6"/>
  <c r="BG376" i="6"/>
  <c r="BE376" i="6"/>
  <c r="T376" i="6"/>
  <c r="R376" i="6"/>
  <c r="P376" i="6"/>
  <c r="BI375" i="6"/>
  <c r="BH375" i="6"/>
  <c r="BG375" i="6"/>
  <c r="BE375" i="6"/>
  <c r="T375" i="6"/>
  <c r="R375" i="6"/>
  <c r="P375" i="6"/>
  <c r="BI374" i="6"/>
  <c r="BH374" i="6"/>
  <c r="BG374" i="6"/>
  <c r="BE374" i="6"/>
  <c r="T374" i="6"/>
  <c r="R374" i="6"/>
  <c r="P374" i="6"/>
  <c r="BI373" i="6"/>
  <c r="BH373" i="6"/>
  <c r="BG373" i="6"/>
  <c r="BE373" i="6"/>
  <c r="T373" i="6"/>
  <c r="R373" i="6"/>
  <c r="P373" i="6"/>
  <c r="BI372" i="6"/>
  <c r="BH372" i="6"/>
  <c r="BG372" i="6"/>
  <c r="BE372" i="6"/>
  <c r="T372" i="6"/>
  <c r="R372" i="6"/>
  <c r="P372" i="6"/>
  <c r="BI371" i="6"/>
  <c r="BH371" i="6"/>
  <c r="BG371" i="6"/>
  <c r="BE371" i="6"/>
  <c r="T371" i="6"/>
  <c r="R371" i="6"/>
  <c r="P371" i="6"/>
  <c r="BI369" i="6"/>
  <c r="BH369" i="6"/>
  <c r="BG369" i="6"/>
  <c r="BE369" i="6"/>
  <c r="T369" i="6"/>
  <c r="R369" i="6"/>
  <c r="P369" i="6"/>
  <c r="BI368" i="6"/>
  <c r="BH368" i="6"/>
  <c r="BG368" i="6"/>
  <c r="BE368" i="6"/>
  <c r="T368" i="6"/>
  <c r="R368" i="6"/>
  <c r="P368" i="6"/>
  <c r="BI367" i="6"/>
  <c r="BH367" i="6"/>
  <c r="BG367" i="6"/>
  <c r="BE367" i="6"/>
  <c r="T367" i="6"/>
  <c r="R367" i="6"/>
  <c r="P367" i="6"/>
  <c r="BI366" i="6"/>
  <c r="BH366" i="6"/>
  <c r="BG366" i="6"/>
  <c r="BE366" i="6"/>
  <c r="T366" i="6"/>
  <c r="R366" i="6"/>
  <c r="P366" i="6"/>
  <c r="BI365" i="6"/>
  <c r="BH365" i="6"/>
  <c r="BG365" i="6"/>
  <c r="BE365" i="6"/>
  <c r="T365" i="6"/>
  <c r="R365" i="6"/>
  <c r="P365" i="6"/>
  <c r="BI364" i="6"/>
  <c r="BH364" i="6"/>
  <c r="BG364" i="6"/>
  <c r="BE364" i="6"/>
  <c r="T364" i="6"/>
  <c r="R364" i="6"/>
  <c r="P364" i="6"/>
  <c r="BI363" i="6"/>
  <c r="BH363" i="6"/>
  <c r="BG363" i="6"/>
  <c r="BE363" i="6"/>
  <c r="T363" i="6"/>
  <c r="R363" i="6"/>
  <c r="P363" i="6"/>
  <c r="BI362" i="6"/>
  <c r="BH362" i="6"/>
  <c r="BG362" i="6"/>
  <c r="BE362" i="6"/>
  <c r="T362" i="6"/>
  <c r="R362" i="6"/>
  <c r="P362" i="6"/>
  <c r="BI361" i="6"/>
  <c r="BH361" i="6"/>
  <c r="BG361" i="6"/>
  <c r="BE361" i="6"/>
  <c r="T361" i="6"/>
  <c r="R361" i="6"/>
  <c r="P361" i="6"/>
  <c r="BI360" i="6"/>
  <c r="BH360" i="6"/>
  <c r="BG360" i="6"/>
  <c r="BE360" i="6"/>
  <c r="T360" i="6"/>
  <c r="R360" i="6"/>
  <c r="P360" i="6"/>
  <c r="BI359" i="6"/>
  <c r="BH359" i="6"/>
  <c r="BG359" i="6"/>
  <c r="BE359" i="6"/>
  <c r="T359" i="6"/>
  <c r="R359" i="6"/>
  <c r="P359" i="6"/>
  <c r="BI358" i="6"/>
  <c r="BH358" i="6"/>
  <c r="BG358" i="6"/>
  <c r="BE358" i="6"/>
  <c r="T358" i="6"/>
  <c r="R358" i="6"/>
  <c r="P358" i="6"/>
  <c r="BI357" i="6"/>
  <c r="BH357" i="6"/>
  <c r="BG357" i="6"/>
  <c r="BE357" i="6"/>
  <c r="T357" i="6"/>
  <c r="R357" i="6"/>
  <c r="P357" i="6"/>
  <c r="BI356" i="6"/>
  <c r="BH356" i="6"/>
  <c r="BG356" i="6"/>
  <c r="BE356" i="6"/>
  <c r="T356" i="6"/>
  <c r="R356" i="6"/>
  <c r="P356" i="6"/>
  <c r="BI355" i="6"/>
  <c r="BH355" i="6"/>
  <c r="BG355" i="6"/>
  <c r="BE355" i="6"/>
  <c r="T355" i="6"/>
  <c r="R355" i="6"/>
  <c r="P355" i="6"/>
  <c r="BI354" i="6"/>
  <c r="BH354" i="6"/>
  <c r="BG354" i="6"/>
  <c r="BE354" i="6"/>
  <c r="T354" i="6"/>
  <c r="R354" i="6"/>
  <c r="P354" i="6"/>
  <c r="BI353" i="6"/>
  <c r="BH353" i="6"/>
  <c r="BG353" i="6"/>
  <c r="BE353" i="6"/>
  <c r="T353" i="6"/>
  <c r="R353" i="6"/>
  <c r="P353" i="6"/>
  <c r="BI352" i="6"/>
  <c r="BH352" i="6"/>
  <c r="BG352" i="6"/>
  <c r="BE352" i="6"/>
  <c r="T352" i="6"/>
  <c r="R352" i="6"/>
  <c r="P352" i="6"/>
  <c r="BI351" i="6"/>
  <c r="BH351" i="6"/>
  <c r="BG351" i="6"/>
  <c r="BE351" i="6"/>
  <c r="T351" i="6"/>
  <c r="R351" i="6"/>
  <c r="P351" i="6"/>
  <c r="BI350" i="6"/>
  <c r="BH350" i="6"/>
  <c r="BG350" i="6"/>
  <c r="BE350" i="6"/>
  <c r="T350" i="6"/>
  <c r="R350" i="6"/>
  <c r="P350" i="6"/>
  <c r="BI349" i="6"/>
  <c r="BH349" i="6"/>
  <c r="BG349" i="6"/>
  <c r="BE349" i="6"/>
  <c r="T349" i="6"/>
  <c r="R349" i="6"/>
  <c r="P349" i="6"/>
  <c r="BI348" i="6"/>
  <c r="BH348" i="6"/>
  <c r="BG348" i="6"/>
  <c r="BE348" i="6"/>
  <c r="T348" i="6"/>
  <c r="R348" i="6"/>
  <c r="P348" i="6"/>
  <c r="BI347" i="6"/>
  <c r="BH347" i="6"/>
  <c r="BG347" i="6"/>
  <c r="BE347" i="6"/>
  <c r="T347" i="6"/>
  <c r="R347" i="6"/>
  <c r="P347" i="6"/>
  <c r="BI346" i="6"/>
  <c r="BH346" i="6"/>
  <c r="BG346" i="6"/>
  <c r="BE346" i="6"/>
  <c r="T346" i="6"/>
  <c r="R346" i="6"/>
  <c r="P346" i="6"/>
  <c r="BI345" i="6"/>
  <c r="BH345" i="6"/>
  <c r="BG345" i="6"/>
  <c r="BE345" i="6"/>
  <c r="T345" i="6"/>
  <c r="R345" i="6"/>
  <c r="P345" i="6"/>
  <c r="BI344" i="6"/>
  <c r="BH344" i="6"/>
  <c r="BG344" i="6"/>
  <c r="BE344" i="6"/>
  <c r="T344" i="6"/>
  <c r="R344" i="6"/>
  <c r="P344" i="6"/>
  <c r="BI343" i="6"/>
  <c r="BH343" i="6"/>
  <c r="BG343" i="6"/>
  <c r="BE343" i="6"/>
  <c r="T343" i="6"/>
  <c r="R343" i="6"/>
  <c r="P343" i="6"/>
  <c r="BI342" i="6"/>
  <c r="BH342" i="6"/>
  <c r="BG342" i="6"/>
  <c r="BE342" i="6"/>
  <c r="T342" i="6"/>
  <c r="R342" i="6"/>
  <c r="P342" i="6"/>
  <c r="BI341" i="6"/>
  <c r="BH341" i="6"/>
  <c r="BG341" i="6"/>
  <c r="BE341" i="6"/>
  <c r="T341" i="6"/>
  <c r="R341" i="6"/>
  <c r="P341" i="6"/>
  <c r="BI340" i="6"/>
  <c r="BH340" i="6"/>
  <c r="BG340" i="6"/>
  <c r="BE340" i="6"/>
  <c r="T340" i="6"/>
  <c r="R340" i="6"/>
  <c r="P340" i="6"/>
  <c r="BI339" i="6"/>
  <c r="BH339" i="6"/>
  <c r="BG339" i="6"/>
  <c r="BE339" i="6"/>
  <c r="T339" i="6"/>
  <c r="R339" i="6"/>
  <c r="P339" i="6"/>
  <c r="BI338" i="6"/>
  <c r="BH338" i="6"/>
  <c r="BG338" i="6"/>
  <c r="BE338" i="6"/>
  <c r="T338" i="6"/>
  <c r="R338" i="6"/>
  <c r="P338" i="6"/>
  <c r="BI337" i="6"/>
  <c r="BH337" i="6"/>
  <c r="BG337" i="6"/>
  <c r="BE337" i="6"/>
  <c r="T337" i="6"/>
  <c r="R337" i="6"/>
  <c r="P337" i="6"/>
  <c r="BI336" i="6"/>
  <c r="BH336" i="6"/>
  <c r="BG336" i="6"/>
  <c r="BE336" i="6"/>
  <c r="T336" i="6"/>
  <c r="R336" i="6"/>
  <c r="P336" i="6"/>
  <c r="BI334" i="6"/>
  <c r="BH334" i="6"/>
  <c r="BG334" i="6"/>
  <c r="BE334" i="6"/>
  <c r="T334" i="6"/>
  <c r="R334" i="6"/>
  <c r="P334" i="6"/>
  <c r="BI333" i="6"/>
  <c r="BH333" i="6"/>
  <c r="BG333" i="6"/>
  <c r="BE333" i="6"/>
  <c r="T333" i="6"/>
  <c r="R333" i="6"/>
  <c r="P333" i="6"/>
  <c r="BI332" i="6"/>
  <c r="BH332" i="6"/>
  <c r="BG332" i="6"/>
  <c r="BE332" i="6"/>
  <c r="T332" i="6"/>
  <c r="R332" i="6"/>
  <c r="P332" i="6"/>
  <c r="BI331" i="6"/>
  <c r="BH331" i="6"/>
  <c r="BG331" i="6"/>
  <c r="BE331" i="6"/>
  <c r="T331" i="6"/>
  <c r="R331" i="6"/>
  <c r="P331" i="6"/>
  <c r="BI330" i="6"/>
  <c r="BH330" i="6"/>
  <c r="BG330" i="6"/>
  <c r="BE330" i="6"/>
  <c r="T330" i="6"/>
  <c r="R330" i="6"/>
  <c r="P330" i="6"/>
  <c r="BI329" i="6"/>
  <c r="BH329" i="6"/>
  <c r="BG329" i="6"/>
  <c r="BE329" i="6"/>
  <c r="T329" i="6"/>
  <c r="R329" i="6"/>
  <c r="P329" i="6"/>
  <c r="BI328" i="6"/>
  <c r="BH328" i="6"/>
  <c r="BG328" i="6"/>
  <c r="BE328" i="6"/>
  <c r="T328" i="6"/>
  <c r="R328" i="6"/>
  <c r="P328" i="6"/>
  <c r="BI327" i="6"/>
  <c r="BH327" i="6"/>
  <c r="BG327" i="6"/>
  <c r="BE327" i="6"/>
  <c r="T327" i="6"/>
  <c r="R327" i="6"/>
  <c r="P327" i="6"/>
  <c r="BI326" i="6"/>
  <c r="BH326" i="6"/>
  <c r="BG326" i="6"/>
  <c r="BE326" i="6"/>
  <c r="T326" i="6"/>
  <c r="R326" i="6"/>
  <c r="P326" i="6"/>
  <c r="BI325" i="6"/>
  <c r="BH325" i="6"/>
  <c r="BG325" i="6"/>
  <c r="BE325" i="6"/>
  <c r="T325" i="6"/>
  <c r="R325" i="6"/>
  <c r="P325" i="6"/>
  <c r="BI324" i="6"/>
  <c r="BH324" i="6"/>
  <c r="BG324" i="6"/>
  <c r="BE324" i="6"/>
  <c r="T324" i="6"/>
  <c r="R324" i="6"/>
  <c r="P324" i="6"/>
  <c r="BI323" i="6"/>
  <c r="BH323" i="6"/>
  <c r="BG323" i="6"/>
  <c r="BE323" i="6"/>
  <c r="T323" i="6"/>
  <c r="R323" i="6"/>
  <c r="P323" i="6"/>
  <c r="BI322" i="6"/>
  <c r="BH322" i="6"/>
  <c r="BG322" i="6"/>
  <c r="BE322" i="6"/>
  <c r="T322" i="6"/>
  <c r="R322" i="6"/>
  <c r="P322" i="6"/>
  <c r="BI321" i="6"/>
  <c r="BH321" i="6"/>
  <c r="BG321" i="6"/>
  <c r="BE321" i="6"/>
  <c r="T321" i="6"/>
  <c r="R321" i="6"/>
  <c r="P321" i="6"/>
  <c r="BI319" i="6"/>
  <c r="BH319" i="6"/>
  <c r="BG319" i="6"/>
  <c r="BE319" i="6"/>
  <c r="T319" i="6"/>
  <c r="R319" i="6"/>
  <c r="P319" i="6"/>
  <c r="BI318" i="6"/>
  <c r="BH318" i="6"/>
  <c r="BG318" i="6"/>
  <c r="BE318" i="6"/>
  <c r="T318" i="6"/>
  <c r="R318" i="6"/>
  <c r="P318" i="6"/>
  <c r="BI317" i="6"/>
  <c r="BH317" i="6"/>
  <c r="BG317" i="6"/>
  <c r="BE317" i="6"/>
  <c r="T317" i="6"/>
  <c r="R317" i="6"/>
  <c r="P317" i="6"/>
  <c r="BI316" i="6"/>
  <c r="BH316" i="6"/>
  <c r="BG316" i="6"/>
  <c r="BE316" i="6"/>
  <c r="T316" i="6"/>
  <c r="R316" i="6"/>
  <c r="P316" i="6"/>
  <c r="BI315" i="6"/>
  <c r="BH315" i="6"/>
  <c r="BG315" i="6"/>
  <c r="BE315" i="6"/>
  <c r="T315" i="6"/>
  <c r="R315" i="6"/>
  <c r="P315" i="6"/>
  <c r="BI314" i="6"/>
  <c r="BH314" i="6"/>
  <c r="BG314" i="6"/>
  <c r="BE314" i="6"/>
  <c r="T314" i="6"/>
  <c r="R314" i="6"/>
  <c r="P314" i="6"/>
  <c r="BI313" i="6"/>
  <c r="BH313" i="6"/>
  <c r="BG313" i="6"/>
  <c r="BE313" i="6"/>
  <c r="T313" i="6"/>
  <c r="R313" i="6"/>
  <c r="P313" i="6"/>
  <c r="BI312" i="6"/>
  <c r="BH312" i="6"/>
  <c r="BG312" i="6"/>
  <c r="BE312" i="6"/>
  <c r="T312" i="6"/>
  <c r="R312" i="6"/>
  <c r="P312" i="6"/>
  <c r="BI311" i="6"/>
  <c r="BH311" i="6"/>
  <c r="BG311" i="6"/>
  <c r="BE311" i="6"/>
  <c r="T311" i="6"/>
  <c r="R311" i="6"/>
  <c r="P311" i="6"/>
  <c r="BI310" i="6"/>
  <c r="BH310" i="6"/>
  <c r="BG310" i="6"/>
  <c r="BE310" i="6"/>
  <c r="T310" i="6"/>
  <c r="R310" i="6"/>
  <c r="P310" i="6"/>
  <c r="BI309" i="6"/>
  <c r="BH309" i="6"/>
  <c r="BG309" i="6"/>
  <c r="BE309" i="6"/>
  <c r="T309" i="6"/>
  <c r="R309" i="6"/>
  <c r="P309" i="6"/>
  <c r="BI308" i="6"/>
  <c r="BH308" i="6"/>
  <c r="BG308" i="6"/>
  <c r="BE308" i="6"/>
  <c r="T308" i="6"/>
  <c r="R308" i="6"/>
  <c r="P308" i="6"/>
  <c r="BI307" i="6"/>
  <c r="BH307" i="6"/>
  <c r="BG307" i="6"/>
  <c r="BE307" i="6"/>
  <c r="T307" i="6"/>
  <c r="R307" i="6"/>
  <c r="P307" i="6"/>
  <c r="BI306" i="6"/>
  <c r="BH306" i="6"/>
  <c r="BG306" i="6"/>
  <c r="BE306" i="6"/>
  <c r="T306" i="6"/>
  <c r="R306" i="6"/>
  <c r="P306" i="6"/>
  <c r="BI305" i="6"/>
  <c r="BH305" i="6"/>
  <c r="BG305" i="6"/>
  <c r="BE305" i="6"/>
  <c r="T305" i="6"/>
  <c r="R305" i="6"/>
  <c r="P305" i="6"/>
  <c r="BI304" i="6"/>
  <c r="BH304" i="6"/>
  <c r="BG304" i="6"/>
  <c r="BE304" i="6"/>
  <c r="T304" i="6"/>
  <c r="R304" i="6"/>
  <c r="P304" i="6"/>
  <c r="BI303" i="6"/>
  <c r="BH303" i="6"/>
  <c r="BG303" i="6"/>
  <c r="BE303" i="6"/>
  <c r="T303" i="6"/>
  <c r="R303" i="6"/>
  <c r="P303" i="6"/>
  <c r="BI302" i="6"/>
  <c r="BH302" i="6"/>
  <c r="BG302" i="6"/>
  <c r="BE302" i="6"/>
  <c r="T302" i="6"/>
  <c r="R302" i="6"/>
  <c r="P302" i="6"/>
  <c r="BI301" i="6"/>
  <c r="BH301" i="6"/>
  <c r="BG301" i="6"/>
  <c r="BE301" i="6"/>
  <c r="T301" i="6"/>
  <c r="R301" i="6"/>
  <c r="P301" i="6"/>
  <c r="BI300" i="6"/>
  <c r="BH300" i="6"/>
  <c r="BG300" i="6"/>
  <c r="BE300" i="6"/>
  <c r="T300" i="6"/>
  <c r="R300" i="6"/>
  <c r="P300" i="6"/>
  <c r="BI299" i="6"/>
  <c r="BH299" i="6"/>
  <c r="BG299" i="6"/>
  <c r="BE299" i="6"/>
  <c r="T299" i="6"/>
  <c r="R299" i="6"/>
  <c r="P299" i="6"/>
  <c r="BI298" i="6"/>
  <c r="BH298" i="6"/>
  <c r="BG298" i="6"/>
  <c r="BE298" i="6"/>
  <c r="T298" i="6"/>
  <c r="R298" i="6"/>
  <c r="P298" i="6"/>
  <c r="BI296" i="6"/>
  <c r="BH296" i="6"/>
  <c r="BG296" i="6"/>
  <c r="BE296" i="6"/>
  <c r="T296" i="6"/>
  <c r="R296" i="6"/>
  <c r="P296" i="6"/>
  <c r="BI295" i="6"/>
  <c r="BH295" i="6"/>
  <c r="BG295" i="6"/>
  <c r="BE295" i="6"/>
  <c r="T295" i="6"/>
  <c r="R295" i="6"/>
  <c r="P295" i="6"/>
  <c r="BI294" i="6"/>
  <c r="BH294" i="6"/>
  <c r="BG294" i="6"/>
  <c r="BE294" i="6"/>
  <c r="T294" i="6"/>
  <c r="R294" i="6"/>
  <c r="P294" i="6"/>
  <c r="BI293" i="6"/>
  <c r="BH293" i="6"/>
  <c r="BG293" i="6"/>
  <c r="BE293" i="6"/>
  <c r="T293" i="6"/>
  <c r="R293" i="6"/>
  <c r="P293" i="6"/>
  <c r="BI292" i="6"/>
  <c r="BH292" i="6"/>
  <c r="BG292" i="6"/>
  <c r="BE292" i="6"/>
  <c r="T292" i="6"/>
  <c r="R292" i="6"/>
  <c r="P292" i="6"/>
  <c r="BI291" i="6"/>
  <c r="BH291" i="6"/>
  <c r="BG291" i="6"/>
  <c r="BE291" i="6"/>
  <c r="T291" i="6"/>
  <c r="R291" i="6"/>
  <c r="P291" i="6"/>
  <c r="BI290" i="6"/>
  <c r="BH290" i="6"/>
  <c r="BG290" i="6"/>
  <c r="BE290" i="6"/>
  <c r="T290" i="6"/>
  <c r="R290" i="6"/>
  <c r="P290" i="6"/>
  <c r="BI289" i="6"/>
  <c r="BH289" i="6"/>
  <c r="BG289" i="6"/>
  <c r="BE289" i="6"/>
  <c r="T289" i="6"/>
  <c r="R289" i="6"/>
  <c r="P289" i="6"/>
  <c r="BI288" i="6"/>
  <c r="BH288" i="6"/>
  <c r="BG288" i="6"/>
  <c r="BE288" i="6"/>
  <c r="T288" i="6"/>
  <c r="R288" i="6"/>
  <c r="P288" i="6"/>
  <c r="BI287" i="6"/>
  <c r="BH287" i="6"/>
  <c r="BG287" i="6"/>
  <c r="BE287" i="6"/>
  <c r="T287" i="6"/>
  <c r="R287" i="6"/>
  <c r="P287" i="6"/>
  <c r="BI286" i="6"/>
  <c r="BH286" i="6"/>
  <c r="BG286" i="6"/>
  <c r="BE286" i="6"/>
  <c r="T286" i="6"/>
  <c r="R286" i="6"/>
  <c r="P286" i="6"/>
  <c r="BI285" i="6"/>
  <c r="BH285" i="6"/>
  <c r="BG285" i="6"/>
  <c r="BE285" i="6"/>
  <c r="T285" i="6"/>
  <c r="R285" i="6"/>
  <c r="P285" i="6"/>
  <c r="BI284" i="6"/>
  <c r="BH284" i="6"/>
  <c r="BG284" i="6"/>
  <c r="BE284" i="6"/>
  <c r="T284" i="6"/>
  <c r="R284" i="6"/>
  <c r="P284" i="6"/>
  <c r="BI283" i="6"/>
  <c r="BH283" i="6"/>
  <c r="BG283" i="6"/>
  <c r="BE283" i="6"/>
  <c r="T283" i="6"/>
  <c r="R283" i="6"/>
  <c r="P283" i="6"/>
  <c r="BI281" i="6"/>
  <c r="BH281" i="6"/>
  <c r="BG281" i="6"/>
  <c r="BE281" i="6"/>
  <c r="T281" i="6"/>
  <c r="R281" i="6"/>
  <c r="P281" i="6"/>
  <c r="BI280" i="6"/>
  <c r="BH280" i="6"/>
  <c r="BG280" i="6"/>
  <c r="BE280" i="6"/>
  <c r="T280" i="6"/>
  <c r="R280" i="6"/>
  <c r="P280" i="6"/>
  <c r="BI279" i="6"/>
  <c r="BH279" i="6"/>
  <c r="BG279" i="6"/>
  <c r="BE279" i="6"/>
  <c r="T279" i="6"/>
  <c r="R279" i="6"/>
  <c r="P279" i="6"/>
  <c r="BI278" i="6"/>
  <c r="BH278" i="6"/>
  <c r="BG278" i="6"/>
  <c r="BE278" i="6"/>
  <c r="T278" i="6"/>
  <c r="R278" i="6"/>
  <c r="P278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P276" i="6"/>
  <c r="BI275" i="6"/>
  <c r="BH275" i="6"/>
  <c r="BG275" i="6"/>
  <c r="BE275" i="6"/>
  <c r="T275" i="6"/>
  <c r="R275" i="6"/>
  <c r="P275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2" i="6"/>
  <c r="BH272" i="6"/>
  <c r="BG272" i="6"/>
  <c r="BE272" i="6"/>
  <c r="T272" i="6"/>
  <c r="R272" i="6"/>
  <c r="P272" i="6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J138" i="6"/>
  <c r="J137" i="6"/>
  <c r="F137" i="6"/>
  <c r="F135" i="6"/>
  <c r="E133" i="6"/>
  <c r="BI118" i="6"/>
  <c r="BH118" i="6"/>
  <c r="BG118" i="6"/>
  <c r="BE118" i="6"/>
  <c r="BI117" i="6"/>
  <c r="BH117" i="6"/>
  <c r="BG117" i="6"/>
  <c r="BF117" i="6"/>
  <c r="BE117" i="6"/>
  <c r="BI116" i="6"/>
  <c r="BH116" i="6"/>
  <c r="BG116" i="6"/>
  <c r="BF116" i="6"/>
  <c r="BE116" i="6"/>
  <c r="BI115" i="6"/>
  <c r="BH115" i="6"/>
  <c r="BG115" i="6"/>
  <c r="BF115" i="6"/>
  <c r="BE115" i="6"/>
  <c r="BI114" i="6"/>
  <c r="BH114" i="6"/>
  <c r="BG114" i="6"/>
  <c r="BF114" i="6"/>
  <c r="BE114" i="6"/>
  <c r="BI113" i="6"/>
  <c r="BH113" i="6"/>
  <c r="BG113" i="6"/>
  <c r="BF113" i="6"/>
  <c r="BE113" i="6"/>
  <c r="J94" i="6"/>
  <c r="J93" i="6"/>
  <c r="F93" i="6"/>
  <c r="F91" i="6"/>
  <c r="E89" i="6"/>
  <c r="J20" i="6"/>
  <c r="E20" i="6"/>
  <c r="F138" i="6" s="1"/>
  <c r="J19" i="6"/>
  <c r="J14" i="6"/>
  <c r="J135" i="6" s="1"/>
  <c r="E7" i="6"/>
  <c r="E85" i="6" s="1"/>
  <c r="J41" i="5"/>
  <c r="J40" i="5"/>
  <c r="AY99" i="1" s="1"/>
  <c r="J39" i="5"/>
  <c r="AX99" i="1" s="1"/>
  <c r="BI635" i="5"/>
  <c r="BH635" i="5"/>
  <c r="BG635" i="5"/>
  <c r="BE635" i="5"/>
  <c r="T635" i="5"/>
  <c r="R635" i="5"/>
  <c r="P635" i="5"/>
  <c r="BI634" i="5"/>
  <c r="BH634" i="5"/>
  <c r="BG634" i="5"/>
  <c r="BE634" i="5"/>
  <c r="T634" i="5"/>
  <c r="R634" i="5"/>
  <c r="P634" i="5"/>
  <c r="BI633" i="5"/>
  <c r="BH633" i="5"/>
  <c r="BG633" i="5"/>
  <c r="BE633" i="5"/>
  <c r="T633" i="5"/>
  <c r="R633" i="5"/>
  <c r="P633" i="5"/>
  <c r="BI632" i="5"/>
  <c r="BH632" i="5"/>
  <c r="BG632" i="5"/>
  <c r="BE632" i="5"/>
  <c r="T632" i="5"/>
  <c r="R632" i="5"/>
  <c r="P632" i="5"/>
  <c r="BI631" i="5"/>
  <c r="BH631" i="5"/>
  <c r="BG631" i="5"/>
  <c r="BE631" i="5"/>
  <c r="T631" i="5"/>
  <c r="R631" i="5"/>
  <c r="P631" i="5"/>
  <c r="BI630" i="5"/>
  <c r="BH630" i="5"/>
  <c r="BG630" i="5"/>
  <c r="BE630" i="5"/>
  <c r="T630" i="5"/>
  <c r="R630" i="5"/>
  <c r="P630" i="5"/>
  <c r="BI629" i="5"/>
  <c r="BH629" i="5"/>
  <c r="BG629" i="5"/>
  <c r="BE629" i="5"/>
  <c r="T629" i="5"/>
  <c r="R629" i="5"/>
  <c r="P629" i="5"/>
  <c r="BI628" i="5"/>
  <c r="BH628" i="5"/>
  <c r="BG628" i="5"/>
  <c r="BE628" i="5"/>
  <c r="T628" i="5"/>
  <c r="R628" i="5"/>
  <c r="P628" i="5"/>
  <c r="BI627" i="5"/>
  <c r="BH627" i="5"/>
  <c r="BG627" i="5"/>
  <c r="BE627" i="5"/>
  <c r="T627" i="5"/>
  <c r="R627" i="5"/>
  <c r="P627" i="5"/>
  <c r="BI626" i="5"/>
  <c r="BH626" i="5"/>
  <c r="BG626" i="5"/>
  <c r="BE626" i="5"/>
  <c r="T626" i="5"/>
  <c r="R626" i="5"/>
  <c r="P626" i="5"/>
  <c r="BI625" i="5"/>
  <c r="BH625" i="5"/>
  <c r="BG625" i="5"/>
  <c r="BE625" i="5"/>
  <c r="T625" i="5"/>
  <c r="R625" i="5"/>
  <c r="P625" i="5"/>
  <c r="BI624" i="5"/>
  <c r="BH624" i="5"/>
  <c r="BG624" i="5"/>
  <c r="BE624" i="5"/>
  <c r="T624" i="5"/>
  <c r="R624" i="5"/>
  <c r="P624" i="5"/>
  <c r="BI623" i="5"/>
  <c r="BH623" i="5"/>
  <c r="BG623" i="5"/>
  <c r="BE623" i="5"/>
  <c r="T623" i="5"/>
  <c r="R623" i="5"/>
  <c r="P623" i="5"/>
  <c r="BI622" i="5"/>
  <c r="BH622" i="5"/>
  <c r="BG622" i="5"/>
  <c r="BE622" i="5"/>
  <c r="T622" i="5"/>
  <c r="R622" i="5"/>
  <c r="P622" i="5"/>
  <c r="BI621" i="5"/>
  <c r="BH621" i="5"/>
  <c r="BG621" i="5"/>
  <c r="BE621" i="5"/>
  <c r="T621" i="5"/>
  <c r="R621" i="5"/>
  <c r="P621" i="5"/>
  <c r="BI619" i="5"/>
  <c r="BH619" i="5"/>
  <c r="BG619" i="5"/>
  <c r="BE619" i="5"/>
  <c r="T619" i="5"/>
  <c r="R619" i="5"/>
  <c r="P619" i="5"/>
  <c r="BI618" i="5"/>
  <c r="BH618" i="5"/>
  <c r="BG618" i="5"/>
  <c r="BE618" i="5"/>
  <c r="T618" i="5"/>
  <c r="R618" i="5"/>
  <c r="P618" i="5"/>
  <c r="BI617" i="5"/>
  <c r="BH617" i="5"/>
  <c r="BG617" i="5"/>
  <c r="BE617" i="5"/>
  <c r="T617" i="5"/>
  <c r="R617" i="5"/>
  <c r="P617" i="5"/>
  <c r="BI616" i="5"/>
  <c r="BH616" i="5"/>
  <c r="BG616" i="5"/>
  <c r="BE616" i="5"/>
  <c r="T616" i="5"/>
  <c r="R616" i="5"/>
  <c r="P616" i="5"/>
  <c r="BI615" i="5"/>
  <c r="BH615" i="5"/>
  <c r="BG615" i="5"/>
  <c r="BE615" i="5"/>
  <c r="T615" i="5"/>
  <c r="R615" i="5"/>
  <c r="P615" i="5"/>
  <c r="BI614" i="5"/>
  <c r="BH614" i="5"/>
  <c r="BG614" i="5"/>
  <c r="BE614" i="5"/>
  <c r="T614" i="5"/>
  <c r="R614" i="5"/>
  <c r="P614" i="5"/>
  <c r="BI613" i="5"/>
  <c r="BH613" i="5"/>
  <c r="BG613" i="5"/>
  <c r="BE613" i="5"/>
  <c r="T613" i="5"/>
  <c r="R613" i="5"/>
  <c r="P613" i="5"/>
  <c r="BI611" i="5"/>
  <c r="BH611" i="5"/>
  <c r="BG611" i="5"/>
  <c r="BE611" i="5"/>
  <c r="T611" i="5"/>
  <c r="R611" i="5"/>
  <c r="P611" i="5"/>
  <c r="BI610" i="5"/>
  <c r="BH610" i="5"/>
  <c r="BG610" i="5"/>
  <c r="BE610" i="5"/>
  <c r="T610" i="5"/>
  <c r="R610" i="5"/>
  <c r="P610" i="5"/>
  <c r="BI609" i="5"/>
  <c r="BH609" i="5"/>
  <c r="BG609" i="5"/>
  <c r="BE609" i="5"/>
  <c r="T609" i="5"/>
  <c r="R609" i="5"/>
  <c r="P609" i="5"/>
  <c r="BI608" i="5"/>
  <c r="BH608" i="5"/>
  <c r="BG608" i="5"/>
  <c r="BE608" i="5"/>
  <c r="T608" i="5"/>
  <c r="R608" i="5"/>
  <c r="P608" i="5"/>
  <c r="BI607" i="5"/>
  <c r="BH607" i="5"/>
  <c r="BG607" i="5"/>
  <c r="BE607" i="5"/>
  <c r="T607" i="5"/>
  <c r="R607" i="5"/>
  <c r="P607" i="5"/>
  <c r="BI606" i="5"/>
  <c r="BH606" i="5"/>
  <c r="BG606" i="5"/>
  <c r="BE606" i="5"/>
  <c r="T606" i="5"/>
  <c r="R606" i="5"/>
  <c r="P606" i="5"/>
  <c r="BI605" i="5"/>
  <c r="BH605" i="5"/>
  <c r="BG605" i="5"/>
  <c r="BE605" i="5"/>
  <c r="T605" i="5"/>
  <c r="R605" i="5"/>
  <c r="P605" i="5"/>
  <c r="BI604" i="5"/>
  <c r="BH604" i="5"/>
  <c r="BG604" i="5"/>
  <c r="BE604" i="5"/>
  <c r="T604" i="5"/>
  <c r="R604" i="5"/>
  <c r="P604" i="5"/>
  <c r="BI603" i="5"/>
  <c r="BH603" i="5"/>
  <c r="BG603" i="5"/>
  <c r="BE603" i="5"/>
  <c r="T603" i="5"/>
  <c r="R603" i="5"/>
  <c r="P603" i="5"/>
  <c r="BI602" i="5"/>
  <c r="BH602" i="5"/>
  <c r="BG602" i="5"/>
  <c r="BE602" i="5"/>
  <c r="T602" i="5"/>
  <c r="R602" i="5"/>
  <c r="P602" i="5"/>
  <c r="BI601" i="5"/>
  <c r="BH601" i="5"/>
  <c r="BG601" i="5"/>
  <c r="BE601" i="5"/>
  <c r="T601" i="5"/>
  <c r="R601" i="5"/>
  <c r="P601" i="5"/>
  <c r="BI600" i="5"/>
  <c r="BH600" i="5"/>
  <c r="BG600" i="5"/>
  <c r="BE600" i="5"/>
  <c r="T600" i="5"/>
  <c r="R600" i="5"/>
  <c r="P600" i="5"/>
  <c r="BI599" i="5"/>
  <c r="BH599" i="5"/>
  <c r="BG599" i="5"/>
  <c r="BE599" i="5"/>
  <c r="T599" i="5"/>
  <c r="R599" i="5"/>
  <c r="P599" i="5"/>
  <c r="BI598" i="5"/>
  <c r="BH598" i="5"/>
  <c r="BG598" i="5"/>
  <c r="BE598" i="5"/>
  <c r="T598" i="5"/>
  <c r="R598" i="5"/>
  <c r="P598" i="5"/>
  <c r="BI597" i="5"/>
  <c r="BH597" i="5"/>
  <c r="BG597" i="5"/>
  <c r="BE597" i="5"/>
  <c r="T597" i="5"/>
  <c r="R597" i="5"/>
  <c r="P597" i="5"/>
  <c r="BI596" i="5"/>
  <c r="BH596" i="5"/>
  <c r="BG596" i="5"/>
  <c r="BE596" i="5"/>
  <c r="T596" i="5"/>
  <c r="R596" i="5"/>
  <c r="P596" i="5"/>
  <c r="BI595" i="5"/>
  <c r="BH595" i="5"/>
  <c r="BG595" i="5"/>
  <c r="BE595" i="5"/>
  <c r="T595" i="5"/>
  <c r="R595" i="5"/>
  <c r="P595" i="5"/>
  <c r="BI594" i="5"/>
  <c r="BH594" i="5"/>
  <c r="BG594" i="5"/>
  <c r="BE594" i="5"/>
  <c r="T594" i="5"/>
  <c r="R594" i="5"/>
  <c r="P594" i="5"/>
  <c r="BI593" i="5"/>
  <c r="BH593" i="5"/>
  <c r="BG593" i="5"/>
  <c r="BE593" i="5"/>
  <c r="T593" i="5"/>
  <c r="R593" i="5"/>
  <c r="P593" i="5"/>
  <c r="BI592" i="5"/>
  <c r="BH592" i="5"/>
  <c r="BG592" i="5"/>
  <c r="BE592" i="5"/>
  <c r="T592" i="5"/>
  <c r="R592" i="5"/>
  <c r="P592" i="5"/>
  <c r="BI591" i="5"/>
  <c r="BH591" i="5"/>
  <c r="BG591" i="5"/>
  <c r="BE591" i="5"/>
  <c r="T591" i="5"/>
  <c r="R591" i="5"/>
  <c r="P591" i="5"/>
  <c r="BI590" i="5"/>
  <c r="BH590" i="5"/>
  <c r="BG590" i="5"/>
  <c r="BE590" i="5"/>
  <c r="T590" i="5"/>
  <c r="R590" i="5"/>
  <c r="P590" i="5"/>
  <c r="BI589" i="5"/>
  <c r="BH589" i="5"/>
  <c r="BG589" i="5"/>
  <c r="BE589" i="5"/>
  <c r="T589" i="5"/>
  <c r="R589" i="5"/>
  <c r="P589" i="5"/>
  <c r="BI588" i="5"/>
  <c r="BH588" i="5"/>
  <c r="BG588" i="5"/>
  <c r="BE588" i="5"/>
  <c r="T588" i="5"/>
  <c r="R588" i="5"/>
  <c r="P588" i="5"/>
  <c r="BI587" i="5"/>
  <c r="BH587" i="5"/>
  <c r="BG587" i="5"/>
  <c r="BE587" i="5"/>
  <c r="T587" i="5"/>
  <c r="R587" i="5"/>
  <c r="P587" i="5"/>
  <c r="BI586" i="5"/>
  <c r="BH586" i="5"/>
  <c r="BG586" i="5"/>
  <c r="BE586" i="5"/>
  <c r="T586" i="5"/>
  <c r="R586" i="5"/>
  <c r="P586" i="5"/>
  <c r="BI585" i="5"/>
  <c r="BH585" i="5"/>
  <c r="BG585" i="5"/>
  <c r="BE585" i="5"/>
  <c r="T585" i="5"/>
  <c r="R585" i="5"/>
  <c r="P585" i="5"/>
  <c r="BI584" i="5"/>
  <c r="BH584" i="5"/>
  <c r="BG584" i="5"/>
  <c r="BE584" i="5"/>
  <c r="T584" i="5"/>
  <c r="R584" i="5"/>
  <c r="P584" i="5"/>
  <c r="BI583" i="5"/>
  <c r="BH583" i="5"/>
  <c r="BG583" i="5"/>
  <c r="BE583" i="5"/>
  <c r="T583" i="5"/>
  <c r="R583" i="5"/>
  <c r="P583" i="5"/>
  <c r="BI582" i="5"/>
  <c r="BH582" i="5"/>
  <c r="BG582" i="5"/>
  <c r="BE582" i="5"/>
  <c r="T582" i="5"/>
  <c r="R582" i="5"/>
  <c r="P582" i="5"/>
  <c r="BI581" i="5"/>
  <c r="BH581" i="5"/>
  <c r="BG581" i="5"/>
  <c r="BE581" i="5"/>
  <c r="T581" i="5"/>
  <c r="R581" i="5"/>
  <c r="P581" i="5"/>
  <c r="BI580" i="5"/>
  <c r="BH580" i="5"/>
  <c r="BG580" i="5"/>
  <c r="BE580" i="5"/>
  <c r="T580" i="5"/>
  <c r="R580" i="5"/>
  <c r="P580" i="5"/>
  <c r="BI579" i="5"/>
  <c r="BH579" i="5"/>
  <c r="BG579" i="5"/>
  <c r="BE579" i="5"/>
  <c r="T579" i="5"/>
  <c r="R579" i="5"/>
  <c r="P579" i="5"/>
  <c r="BI578" i="5"/>
  <c r="BH578" i="5"/>
  <c r="BG578" i="5"/>
  <c r="BE578" i="5"/>
  <c r="T578" i="5"/>
  <c r="R578" i="5"/>
  <c r="P578" i="5"/>
  <c r="BI577" i="5"/>
  <c r="BH577" i="5"/>
  <c r="BG577" i="5"/>
  <c r="BE577" i="5"/>
  <c r="T577" i="5"/>
  <c r="R577" i="5"/>
  <c r="P577" i="5"/>
  <c r="BI576" i="5"/>
  <c r="BH576" i="5"/>
  <c r="BG576" i="5"/>
  <c r="BE576" i="5"/>
  <c r="T576" i="5"/>
  <c r="R576" i="5"/>
  <c r="P576" i="5"/>
  <c r="BI575" i="5"/>
  <c r="BH575" i="5"/>
  <c r="BG575" i="5"/>
  <c r="BE575" i="5"/>
  <c r="T575" i="5"/>
  <c r="R575" i="5"/>
  <c r="P575" i="5"/>
  <c r="BI574" i="5"/>
  <c r="BH574" i="5"/>
  <c r="BG574" i="5"/>
  <c r="BE574" i="5"/>
  <c r="T574" i="5"/>
  <c r="R574" i="5"/>
  <c r="P574" i="5"/>
  <c r="BI573" i="5"/>
  <c r="BH573" i="5"/>
  <c r="BG573" i="5"/>
  <c r="BE573" i="5"/>
  <c r="T573" i="5"/>
  <c r="R573" i="5"/>
  <c r="P573" i="5"/>
  <c r="BI572" i="5"/>
  <c r="BH572" i="5"/>
  <c r="BG572" i="5"/>
  <c r="BE572" i="5"/>
  <c r="T572" i="5"/>
  <c r="R572" i="5"/>
  <c r="P572" i="5"/>
  <c r="BI571" i="5"/>
  <c r="BH571" i="5"/>
  <c r="BG571" i="5"/>
  <c r="BE571" i="5"/>
  <c r="T571" i="5"/>
  <c r="R571" i="5"/>
  <c r="P571" i="5"/>
  <c r="BI570" i="5"/>
  <c r="BH570" i="5"/>
  <c r="BG570" i="5"/>
  <c r="BE570" i="5"/>
  <c r="T570" i="5"/>
  <c r="R570" i="5"/>
  <c r="P570" i="5"/>
  <c r="BI569" i="5"/>
  <c r="BH569" i="5"/>
  <c r="BG569" i="5"/>
  <c r="BE569" i="5"/>
  <c r="T569" i="5"/>
  <c r="R569" i="5"/>
  <c r="P569" i="5"/>
  <c r="BI568" i="5"/>
  <c r="BH568" i="5"/>
  <c r="BG568" i="5"/>
  <c r="BE568" i="5"/>
  <c r="T568" i="5"/>
  <c r="R568" i="5"/>
  <c r="P568" i="5"/>
  <c r="BI567" i="5"/>
  <c r="BH567" i="5"/>
  <c r="BG567" i="5"/>
  <c r="BE567" i="5"/>
  <c r="T567" i="5"/>
  <c r="R567" i="5"/>
  <c r="P567" i="5"/>
  <c r="BI566" i="5"/>
  <c r="BH566" i="5"/>
  <c r="BG566" i="5"/>
  <c r="BE566" i="5"/>
  <c r="T566" i="5"/>
  <c r="R566" i="5"/>
  <c r="P566" i="5"/>
  <c r="BI565" i="5"/>
  <c r="BH565" i="5"/>
  <c r="BG565" i="5"/>
  <c r="BE565" i="5"/>
  <c r="T565" i="5"/>
  <c r="R565" i="5"/>
  <c r="P565" i="5"/>
  <c r="BI564" i="5"/>
  <c r="BH564" i="5"/>
  <c r="BG564" i="5"/>
  <c r="BE564" i="5"/>
  <c r="T564" i="5"/>
  <c r="R564" i="5"/>
  <c r="P564" i="5"/>
  <c r="BI563" i="5"/>
  <c r="BH563" i="5"/>
  <c r="BG563" i="5"/>
  <c r="BE563" i="5"/>
  <c r="T563" i="5"/>
  <c r="R563" i="5"/>
  <c r="P563" i="5"/>
  <c r="BI562" i="5"/>
  <c r="BH562" i="5"/>
  <c r="BG562" i="5"/>
  <c r="BE562" i="5"/>
  <c r="T562" i="5"/>
  <c r="R562" i="5"/>
  <c r="P562" i="5"/>
  <c r="BI561" i="5"/>
  <c r="BH561" i="5"/>
  <c r="BG561" i="5"/>
  <c r="BE561" i="5"/>
  <c r="T561" i="5"/>
  <c r="R561" i="5"/>
  <c r="P561" i="5"/>
  <c r="BI560" i="5"/>
  <c r="BH560" i="5"/>
  <c r="BG560" i="5"/>
  <c r="BE560" i="5"/>
  <c r="T560" i="5"/>
  <c r="R560" i="5"/>
  <c r="P560" i="5"/>
  <c r="BI559" i="5"/>
  <c r="BH559" i="5"/>
  <c r="BG559" i="5"/>
  <c r="BE559" i="5"/>
  <c r="T559" i="5"/>
  <c r="R559" i="5"/>
  <c r="P559" i="5"/>
  <c r="BI558" i="5"/>
  <c r="BH558" i="5"/>
  <c r="BG558" i="5"/>
  <c r="BE558" i="5"/>
  <c r="T558" i="5"/>
  <c r="R558" i="5"/>
  <c r="P558" i="5"/>
  <c r="BI557" i="5"/>
  <c r="BH557" i="5"/>
  <c r="BG557" i="5"/>
  <c r="BE557" i="5"/>
  <c r="T557" i="5"/>
  <c r="R557" i="5"/>
  <c r="P557" i="5"/>
  <c r="BI556" i="5"/>
  <c r="BH556" i="5"/>
  <c r="BG556" i="5"/>
  <c r="BE556" i="5"/>
  <c r="T556" i="5"/>
  <c r="R556" i="5"/>
  <c r="P556" i="5"/>
  <c r="BI555" i="5"/>
  <c r="BH555" i="5"/>
  <c r="BG555" i="5"/>
  <c r="BE555" i="5"/>
  <c r="T555" i="5"/>
  <c r="R555" i="5"/>
  <c r="P555" i="5"/>
  <c r="BI554" i="5"/>
  <c r="BH554" i="5"/>
  <c r="BG554" i="5"/>
  <c r="BE554" i="5"/>
  <c r="T554" i="5"/>
  <c r="R554" i="5"/>
  <c r="P554" i="5"/>
  <c r="BI553" i="5"/>
  <c r="BH553" i="5"/>
  <c r="BG553" i="5"/>
  <c r="BE553" i="5"/>
  <c r="T553" i="5"/>
  <c r="R553" i="5"/>
  <c r="P553" i="5"/>
  <c r="BI552" i="5"/>
  <c r="BH552" i="5"/>
  <c r="BG552" i="5"/>
  <c r="BE552" i="5"/>
  <c r="T552" i="5"/>
  <c r="R552" i="5"/>
  <c r="P552" i="5"/>
  <c r="BI551" i="5"/>
  <c r="BH551" i="5"/>
  <c r="BG551" i="5"/>
  <c r="BE551" i="5"/>
  <c r="T551" i="5"/>
  <c r="R551" i="5"/>
  <c r="P551" i="5"/>
  <c r="BI550" i="5"/>
  <c r="BH550" i="5"/>
  <c r="BG550" i="5"/>
  <c r="BE550" i="5"/>
  <c r="T550" i="5"/>
  <c r="R550" i="5"/>
  <c r="P550" i="5"/>
  <c r="BI549" i="5"/>
  <c r="BH549" i="5"/>
  <c r="BG549" i="5"/>
  <c r="BE549" i="5"/>
  <c r="T549" i="5"/>
  <c r="R549" i="5"/>
  <c r="P549" i="5"/>
  <c r="BI548" i="5"/>
  <c r="BH548" i="5"/>
  <c r="BG548" i="5"/>
  <c r="BE548" i="5"/>
  <c r="T548" i="5"/>
  <c r="R548" i="5"/>
  <c r="P548" i="5"/>
  <c r="BI547" i="5"/>
  <c r="BH547" i="5"/>
  <c r="BG547" i="5"/>
  <c r="BE547" i="5"/>
  <c r="T547" i="5"/>
  <c r="R547" i="5"/>
  <c r="P547" i="5"/>
  <c r="BI546" i="5"/>
  <c r="BH546" i="5"/>
  <c r="BG546" i="5"/>
  <c r="BE546" i="5"/>
  <c r="T546" i="5"/>
  <c r="R546" i="5"/>
  <c r="P546" i="5"/>
  <c r="BI545" i="5"/>
  <c r="BH545" i="5"/>
  <c r="BG545" i="5"/>
  <c r="BE545" i="5"/>
  <c r="T545" i="5"/>
  <c r="R545" i="5"/>
  <c r="P545" i="5"/>
  <c r="BI544" i="5"/>
  <c r="BH544" i="5"/>
  <c r="BG544" i="5"/>
  <c r="BE544" i="5"/>
  <c r="T544" i="5"/>
  <c r="R544" i="5"/>
  <c r="P544" i="5"/>
  <c r="BI543" i="5"/>
  <c r="BH543" i="5"/>
  <c r="BG543" i="5"/>
  <c r="BE543" i="5"/>
  <c r="T543" i="5"/>
  <c r="R543" i="5"/>
  <c r="P543" i="5"/>
  <c r="BI542" i="5"/>
  <c r="BH542" i="5"/>
  <c r="BG542" i="5"/>
  <c r="BE542" i="5"/>
  <c r="T542" i="5"/>
  <c r="R542" i="5"/>
  <c r="P542" i="5"/>
  <c r="BI541" i="5"/>
  <c r="BH541" i="5"/>
  <c r="BG541" i="5"/>
  <c r="BE541" i="5"/>
  <c r="T541" i="5"/>
  <c r="R541" i="5"/>
  <c r="P541" i="5"/>
  <c r="BI540" i="5"/>
  <c r="BH540" i="5"/>
  <c r="BG540" i="5"/>
  <c r="BE540" i="5"/>
  <c r="T540" i="5"/>
  <c r="R540" i="5"/>
  <c r="P540" i="5"/>
  <c r="BI539" i="5"/>
  <c r="BH539" i="5"/>
  <c r="BG539" i="5"/>
  <c r="BE539" i="5"/>
  <c r="T539" i="5"/>
  <c r="R539" i="5"/>
  <c r="P539" i="5"/>
  <c r="BI538" i="5"/>
  <c r="BH538" i="5"/>
  <c r="BG538" i="5"/>
  <c r="BE538" i="5"/>
  <c r="T538" i="5"/>
  <c r="R538" i="5"/>
  <c r="P538" i="5"/>
  <c r="BI537" i="5"/>
  <c r="BH537" i="5"/>
  <c r="BG537" i="5"/>
  <c r="BE537" i="5"/>
  <c r="T537" i="5"/>
  <c r="R537" i="5"/>
  <c r="P537" i="5"/>
  <c r="BI536" i="5"/>
  <c r="BH536" i="5"/>
  <c r="BG536" i="5"/>
  <c r="BE536" i="5"/>
  <c r="T536" i="5"/>
  <c r="R536" i="5"/>
  <c r="P536" i="5"/>
  <c r="BI535" i="5"/>
  <c r="BH535" i="5"/>
  <c r="BG535" i="5"/>
  <c r="BE535" i="5"/>
  <c r="T535" i="5"/>
  <c r="R535" i="5"/>
  <c r="P535" i="5"/>
  <c r="BI534" i="5"/>
  <c r="BH534" i="5"/>
  <c r="BG534" i="5"/>
  <c r="BE534" i="5"/>
  <c r="T534" i="5"/>
  <c r="R534" i="5"/>
  <c r="P534" i="5"/>
  <c r="BI533" i="5"/>
  <c r="BH533" i="5"/>
  <c r="BG533" i="5"/>
  <c r="BE533" i="5"/>
  <c r="T533" i="5"/>
  <c r="R533" i="5"/>
  <c r="P533" i="5"/>
  <c r="BI532" i="5"/>
  <c r="BH532" i="5"/>
  <c r="BG532" i="5"/>
  <c r="BE532" i="5"/>
  <c r="T532" i="5"/>
  <c r="R532" i="5"/>
  <c r="P532" i="5"/>
  <c r="BI531" i="5"/>
  <c r="BH531" i="5"/>
  <c r="BG531" i="5"/>
  <c r="BE531" i="5"/>
  <c r="T531" i="5"/>
  <c r="R531" i="5"/>
  <c r="P531" i="5"/>
  <c r="BI530" i="5"/>
  <c r="BH530" i="5"/>
  <c r="BG530" i="5"/>
  <c r="BE530" i="5"/>
  <c r="T530" i="5"/>
  <c r="R530" i="5"/>
  <c r="P530" i="5"/>
  <c r="BI529" i="5"/>
  <c r="BH529" i="5"/>
  <c r="BG529" i="5"/>
  <c r="BE529" i="5"/>
  <c r="T529" i="5"/>
  <c r="R529" i="5"/>
  <c r="P529" i="5"/>
  <c r="BI528" i="5"/>
  <c r="BH528" i="5"/>
  <c r="BG528" i="5"/>
  <c r="BE528" i="5"/>
  <c r="T528" i="5"/>
  <c r="R528" i="5"/>
  <c r="P528" i="5"/>
  <c r="BI527" i="5"/>
  <c r="BH527" i="5"/>
  <c r="BG527" i="5"/>
  <c r="BE527" i="5"/>
  <c r="T527" i="5"/>
  <c r="R527" i="5"/>
  <c r="P527" i="5"/>
  <c r="BI526" i="5"/>
  <c r="BH526" i="5"/>
  <c r="BG526" i="5"/>
  <c r="BE526" i="5"/>
  <c r="T526" i="5"/>
  <c r="R526" i="5"/>
  <c r="P526" i="5"/>
  <c r="BI525" i="5"/>
  <c r="BH525" i="5"/>
  <c r="BG525" i="5"/>
  <c r="BE525" i="5"/>
  <c r="T525" i="5"/>
  <c r="R525" i="5"/>
  <c r="P525" i="5"/>
  <c r="BI524" i="5"/>
  <c r="BH524" i="5"/>
  <c r="BG524" i="5"/>
  <c r="BE524" i="5"/>
  <c r="T524" i="5"/>
  <c r="R524" i="5"/>
  <c r="P524" i="5"/>
  <c r="BI523" i="5"/>
  <c r="BH523" i="5"/>
  <c r="BG523" i="5"/>
  <c r="BE523" i="5"/>
  <c r="T523" i="5"/>
  <c r="R523" i="5"/>
  <c r="P523" i="5"/>
  <c r="BI522" i="5"/>
  <c r="BH522" i="5"/>
  <c r="BG522" i="5"/>
  <c r="BE522" i="5"/>
  <c r="T522" i="5"/>
  <c r="R522" i="5"/>
  <c r="P522" i="5"/>
  <c r="BI521" i="5"/>
  <c r="BH521" i="5"/>
  <c r="BG521" i="5"/>
  <c r="BE521" i="5"/>
  <c r="T521" i="5"/>
  <c r="R521" i="5"/>
  <c r="P521" i="5"/>
  <c r="BI520" i="5"/>
  <c r="BH520" i="5"/>
  <c r="BG520" i="5"/>
  <c r="BE520" i="5"/>
  <c r="T520" i="5"/>
  <c r="R520" i="5"/>
  <c r="P520" i="5"/>
  <c r="BI518" i="5"/>
  <c r="BH518" i="5"/>
  <c r="BG518" i="5"/>
  <c r="BE518" i="5"/>
  <c r="T518" i="5"/>
  <c r="R518" i="5"/>
  <c r="P518" i="5"/>
  <c r="BI517" i="5"/>
  <c r="BH517" i="5"/>
  <c r="BG517" i="5"/>
  <c r="BE517" i="5"/>
  <c r="T517" i="5"/>
  <c r="R517" i="5"/>
  <c r="P517" i="5"/>
  <c r="BI516" i="5"/>
  <c r="BH516" i="5"/>
  <c r="BG516" i="5"/>
  <c r="BE516" i="5"/>
  <c r="T516" i="5"/>
  <c r="R516" i="5"/>
  <c r="P516" i="5"/>
  <c r="BI515" i="5"/>
  <c r="BH515" i="5"/>
  <c r="BG515" i="5"/>
  <c r="BE515" i="5"/>
  <c r="T515" i="5"/>
  <c r="R515" i="5"/>
  <c r="P515" i="5"/>
  <c r="BI514" i="5"/>
  <c r="BH514" i="5"/>
  <c r="BG514" i="5"/>
  <c r="BE514" i="5"/>
  <c r="T514" i="5"/>
  <c r="R514" i="5"/>
  <c r="P514" i="5"/>
  <c r="BI513" i="5"/>
  <c r="BH513" i="5"/>
  <c r="BG513" i="5"/>
  <c r="BE513" i="5"/>
  <c r="T513" i="5"/>
  <c r="R513" i="5"/>
  <c r="P513" i="5"/>
  <c r="BI512" i="5"/>
  <c r="BH512" i="5"/>
  <c r="BG512" i="5"/>
  <c r="BE512" i="5"/>
  <c r="T512" i="5"/>
  <c r="R512" i="5"/>
  <c r="P512" i="5"/>
  <c r="BI511" i="5"/>
  <c r="BH511" i="5"/>
  <c r="BG511" i="5"/>
  <c r="BE511" i="5"/>
  <c r="T511" i="5"/>
  <c r="R511" i="5"/>
  <c r="P511" i="5"/>
  <c r="BI510" i="5"/>
  <c r="BH510" i="5"/>
  <c r="BG510" i="5"/>
  <c r="BE510" i="5"/>
  <c r="T510" i="5"/>
  <c r="R510" i="5"/>
  <c r="P510" i="5"/>
  <c r="BI509" i="5"/>
  <c r="BH509" i="5"/>
  <c r="BG509" i="5"/>
  <c r="BE509" i="5"/>
  <c r="T509" i="5"/>
  <c r="R509" i="5"/>
  <c r="P509" i="5"/>
  <c r="BI508" i="5"/>
  <c r="BH508" i="5"/>
  <c r="BG508" i="5"/>
  <c r="BE508" i="5"/>
  <c r="T508" i="5"/>
  <c r="R508" i="5"/>
  <c r="P508" i="5"/>
  <c r="BI507" i="5"/>
  <c r="BH507" i="5"/>
  <c r="BG507" i="5"/>
  <c r="BE507" i="5"/>
  <c r="T507" i="5"/>
  <c r="R507" i="5"/>
  <c r="P507" i="5"/>
  <c r="BI506" i="5"/>
  <c r="BH506" i="5"/>
  <c r="BG506" i="5"/>
  <c r="BE506" i="5"/>
  <c r="T506" i="5"/>
  <c r="R506" i="5"/>
  <c r="P506" i="5"/>
  <c r="BI505" i="5"/>
  <c r="BH505" i="5"/>
  <c r="BG505" i="5"/>
  <c r="BE505" i="5"/>
  <c r="T505" i="5"/>
  <c r="R505" i="5"/>
  <c r="P505" i="5"/>
  <c r="BI504" i="5"/>
  <c r="BH504" i="5"/>
  <c r="BG504" i="5"/>
  <c r="BE504" i="5"/>
  <c r="T504" i="5"/>
  <c r="R504" i="5"/>
  <c r="P504" i="5"/>
  <c r="BI503" i="5"/>
  <c r="BH503" i="5"/>
  <c r="BG503" i="5"/>
  <c r="BE503" i="5"/>
  <c r="T503" i="5"/>
  <c r="R503" i="5"/>
  <c r="P503" i="5"/>
  <c r="BI502" i="5"/>
  <c r="BH502" i="5"/>
  <c r="BG502" i="5"/>
  <c r="BE502" i="5"/>
  <c r="T502" i="5"/>
  <c r="R502" i="5"/>
  <c r="P502" i="5"/>
  <c r="BI501" i="5"/>
  <c r="BH501" i="5"/>
  <c r="BG501" i="5"/>
  <c r="BE501" i="5"/>
  <c r="T501" i="5"/>
  <c r="R501" i="5"/>
  <c r="P501" i="5"/>
  <c r="BI500" i="5"/>
  <c r="BH500" i="5"/>
  <c r="BG500" i="5"/>
  <c r="BE500" i="5"/>
  <c r="T500" i="5"/>
  <c r="R500" i="5"/>
  <c r="P500" i="5"/>
  <c r="BI499" i="5"/>
  <c r="BH499" i="5"/>
  <c r="BG499" i="5"/>
  <c r="BE499" i="5"/>
  <c r="T499" i="5"/>
  <c r="R499" i="5"/>
  <c r="P499" i="5"/>
  <c r="BI498" i="5"/>
  <c r="BH498" i="5"/>
  <c r="BG498" i="5"/>
  <c r="BE498" i="5"/>
  <c r="T498" i="5"/>
  <c r="R498" i="5"/>
  <c r="P498" i="5"/>
  <c r="BI497" i="5"/>
  <c r="BH497" i="5"/>
  <c r="BG497" i="5"/>
  <c r="BE497" i="5"/>
  <c r="T497" i="5"/>
  <c r="R497" i="5"/>
  <c r="P497" i="5"/>
  <c r="BI496" i="5"/>
  <c r="BH496" i="5"/>
  <c r="BG496" i="5"/>
  <c r="BE496" i="5"/>
  <c r="T496" i="5"/>
  <c r="R496" i="5"/>
  <c r="P496" i="5"/>
  <c r="BI495" i="5"/>
  <c r="BH495" i="5"/>
  <c r="BG495" i="5"/>
  <c r="BE495" i="5"/>
  <c r="T495" i="5"/>
  <c r="R495" i="5"/>
  <c r="P495" i="5"/>
  <c r="BI494" i="5"/>
  <c r="BH494" i="5"/>
  <c r="BG494" i="5"/>
  <c r="BE494" i="5"/>
  <c r="T494" i="5"/>
  <c r="R494" i="5"/>
  <c r="P494" i="5"/>
  <c r="BI493" i="5"/>
  <c r="BH493" i="5"/>
  <c r="BG493" i="5"/>
  <c r="BE493" i="5"/>
  <c r="T493" i="5"/>
  <c r="R493" i="5"/>
  <c r="P493" i="5"/>
  <c r="BI492" i="5"/>
  <c r="BH492" i="5"/>
  <c r="BG492" i="5"/>
  <c r="BE492" i="5"/>
  <c r="T492" i="5"/>
  <c r="R492" i="5"/>
  <c r="P492" i="5"/>
  <c r="BI491" i="5"/>
  <c r="BH491" i="5"/>
  <c r="BG491" i="5"/>
  <c r="BE491" i="5"/>
  <c r="T491" i="5"/>
  <c r="R491" i="5"/>
  <c r="P491" i="5"/>
  <c r="BI490" i="5"/>
  <c r="BH490" i="5"/>
  <c r="BG490" i="5"/>
  <c r="BE490" i="5"/>
  <c r="T490" i="5"/>
  <c r="R490" i="5"/>
  <c r="P490" i="5"/>
  <c r="BI489" i="5"/>
  <c r="BH489" i="5"/>
  <c r="BG489" i="5"/>
  <c r="BE489" i="5"/>
  <c r="T489" i="5"/>
  <c r="R489" i="5"/>
  <c r="P489" i="5"/>
  <c r="BI488" i="5"/>
  <c r="BH488" i="5"/>
  <c r="BG488" i="5"/>
  <c r="BE488" i="5"/>
  <c r="T488" i="5"/>
  <c r="R488" i="5"/>
  <c r="P488" i="5"/>
  <c r="BI487" i="5"/>
  <c r="BH487" i="5"/>
  <c r="BG487" i="5"/>
  <c r="BE487" i="5"/>
  <c r="T487" i="5"/>
  <c r="R487" i="5"/>
  <c r="P487" i="5"/>
  <c r="BI486" i="5"/>
  <c r="BH486" i="5"/>
  <c r="BG486" i="5"/>
  <c r="BE486" i="5"/>
  <c r="T486" i="5"/>
  <c r="R486" i="5"/>
  <c r="P486" i="5"/>
  <c r="BI485" i="5"/>
  <c r="BH485" i="5"/>
  <c r="BG485" i="5"/>
  <c r="BE485" i="5"/>
  <c r="T485" i="5"/>
  <c r="R485" i="5"/>
  <c r="P485" i="5"/>
  <c r="BI484" i="5"/>
  <c r="BH484" i="5"/>
  <c r="BG484" i="5"/>
  <c r="BE484" i="5"/>
  <c r="T484" i="5"/>
  <c r="R484" i="5"/>
  <c r="P484" i="5"/>
  <c r="BI483" i="5"/>
  <c r="BH483" i="5"/>
  <c r="BG483" i="5"/>
  <c r="BE483" i="5"/>
  <c r="T483" i="5"/>
  <c r="R483" i="5"/>
  <c r="P483" i="5"/>
  <c r="BI482" i="5"/>
  <c r="BH482" i="5"/>
  <c r="BG482" i="5"/>
  <c r="BE482" i="5"/>
  <c r="T482" i="5"/>
  <c r="R482" i="5"/>
  <c r="P482" i="5"/>
  <c r="BI481" i="5"/>
  <c r="BH481" i="5"/>
  <c r="BG481" i="5"/>
  <c r="BE481" i="5"/>
  <c r="T481" i="5"/>
  <c r="R481" i="5"/>
  <c r="P481" i="5"/>
  <c r="BI480" i="5"/>
  <c r="BH480" i="5"/>
  <c r="BG480" i="5"/>
  <c r="BE480" i="5"/>
  <c r="T480" i="5"/>
  <c r="R480" i="5"/>
  <c r="P480" i="5"/>
  <c r="BI479" i="5"/>
  <c r="BH479" i="5"/>
  <c r="BG479" i="5"/>
  <c r="BE479" i="5"/>
  <c r="T479" i="5"/>
  <c r="R479" i="5"/>
  <c r="P479" i="5"/>
  <c r="BI478" i="5"/>
  <c r="BH478" i="5"/>
  <c r="BG478" i="5"/>
  <c r="BE478" i="5"/>
  <c r="T478" i="5"/>
  <c r="R478" i="5"/>
  <c r="P478" i="5"/>
  <c r="BI477" i="5"/>
  <c r="BH477" i="5"/>
  <c r="BG477" i="5"/>
  <c r="BE477" i="5"/>
  <c r="T477" i="5"/>
  <c r="R477" i="5"/>
  <c r="P477" i="5"/>
  <c r="BI476" i="5"/>
  <c r="BH476" i="5"/>
  <c r="BG476" i="5"/>
  <c r="BE476" i="5"/>
  <c r="T476" i="5"/>
  <c r="R476" i="5"/>
  <c r="P476" i="5"/>
  <c r="BI475" i="5"/>
  <c r="BH475" i="5"/>
  <c r="BG475" i="5"/>
  <c r="BE475" i="5"/>
  <c r="T475" i="5"/>
  <c r="R475" i="5"/>
  <c r="P475" i="5"/>
  <c r="BI474" i="5"/>
  <c r="BH474" i="5"/>
  <c r="BG474" i="5"/>
  <c r="BE474" i="5"/>
  <c r="T474" i="5"/>
  <c r="R474" i="5"/>
  <c r="P474" i="5"/>
  <c r="BI473" i="5"/>
  <c r="BH473" i="5"/>
  <c r="BG473" i="5"/>
  <c r="BE473" i="5"/>
  <c r="T473" i="5"/>
  <c r="R473" i="5"/>
  <c r="P473" i="5"/>
  <c r="BI472" i="5"/>
  <c r="BH472" i="5"/>
  <c r="BG472" i="5"/>
  <c r="BE472" i="5"/>
  <c r="T472" i="5"/>
  <c r="R472" i="5"/>
  <c r="P472" i="5"/>
  <c r="BI471" i="5"/>
  <c r="BH471" i="5"/>
  <c r="BG471" i="5"/>
  <c r="BE471" i="5"/>
  <c r="T471" i="5"/>
  <c r="R471" i="5"/>
  <c r="P471" i="5"/>
  <c r="BI470" i="5"/>
  <c r="BH470" i="5"/>
  <c r="BG470" i="5"/>
  <c r="BE470" i="5"/>
  <c r="T470" i="5"/>
  <c r="R470" i="5"/>
  <c r="P470" i="5"/>
  <c r="BI469" i="5"/>
  <c r="BH469" i="5"/>
  <c r="BG469" i="5"/>
  <c r="BE469" i="5"/>
  <c r="T469" i="5"/>
  <c r="R469" i="5"/>
  <c r="P469" i="5"/>
  <c r="BI468" i="5"/>
  <c r="BH468" i="5"/>
  <c r="BG468" i="5"/>
  <c r="BE468" i="5"/>
  <c r="T468" i="5"/>
  <c r="R468" i="5"/>
  <c r="P468" i="5"/>
  <c r="BI467" i="5"/>
  <c r="BH467" i="5"/>
  <c r="BG467" i="5"/>
  <c r="BE467" i="5"/>
  <c r="T467" i="5"/>
  <c r="R467" i="5"/>
  <c r="P467" i="5"/>
  <c r="BI466" i="5"/>
  <c r="BH466" i="5"/>
  <c r="BG466" i="5"/>
  <c r="BE466" i="5"/>
  <c r="T466" i="5"/>
  <c r="R466" i="5"/>
  <c r="P466" i="5"/>
  <c r="BI465" i="5"/>
  <c r="BH465" i="5"/>
  <c r="BG465" i="5"/>
  <c r="BE465" i="5"/>
  <c r="T465" i="5"/>
  <c r="R465" i="5"/>
  <c r="P465" i="5"/>
  <c r="BI464" i="5"/>
  <c r="BH464" i="5"/>
  <c r="BG464" i="5"/>
  <c r="BE464" i="5"/>
  <c r="T464" i="5"/>
  <c r="R464" i="5"/>
  <c r="P464" i="5"/>
  <c r="BI463" i="5"/>
  <c r="BH463" i="5"/>
  <c r="BG463" i="5"/>
  <c r="BE463" i="5"/>
  <c r="T463" i="5"/>
  <c r="R463" i="5"/>
  <c r="P463" i="5"/>
  <c r="BI462" i="5"/>
  <c r="BH462" i="5"/>
  <c r="BG462" i="5"/>
  <c r="BE462" i="5"/>
  <c r="T462" i="5"/>
  <c r="R462" i="5"/>
  <c r="P462" i="5"/>
  <c r="BI461" i="5"/>
  <c r="BH461" i="5"/>
  <c r="BG461" i="5"/>
  <c r="BE461" i="5"/>
  <c r="T461" i="5"/>
  <c r="R461" i="5"/>
  <c r="P461" i="5"/>
  <c r="BI460" i="5"/>
  <c r="BH460" i="5"/>
  <c r="BG460" i="5"/>
  <c r="BE460" i="5"/>
  <c r="T460" i="5"/>
  <c r="R460" i="5"/>
  <c r="P460" i="5"/>
  <c r="BI459" i="5"/>
  <c r="BH459" i="5"/>
  <c r="BG459" i="5"/>
  <c r="BE459" i="5"/>
  <c r="T459" i="5"/>
  <c r="R459" i="5"/>
  <c r="P459" i="5"/>
  <c r="BI458" i="5"/>
  <c r="BH458" i="5"/>
  <c r="BG458" i="5"/>
  <c r="BE458" i="5"/>
  <c r="T458" i="5"/>
  <c r="R458" i="5"/>
  <c r="P458" i="5"/>
  <c r="BI457" i="5"/>
  <c r="BH457" i="5"/>
  <c r="BG457" i="5"/>
  <c r="BE457" i="5"/>
  <c r="T457" i="5"/>
  <c r="R457" i="5"/>
  <c r="P457" i="5"/>
  <c r="BI456" i="5"/>
  <c r="BH456" i="5"/>
  <c r="BG456" i="5"/>
  <c r="BE456" i="5"/>
  <c r="T456" i="5"/>
  <c r="R456" i="5"/>
  <c r="P456" i="5"/>
  <c r="BI455" i="5"/>
  <c r="BH455" i="5"/>
  <c r="BG455" i="5"/>
  <c r="BE455" i="5"/>
  <c r="T455" i="5"/>
  <c r="R455" i="5"/>
  <c r="P455" i="5"/>
  <c r="BI454" i="5"/>
  <c r="BH454" i="5"/>
  <c r="BG454" i="5"/>
  <c r="BE454" i="5"/>
  <c r="T454" i="5"/>
  <c r="R454" i="5"/>
  <c r="P454" i="5"/>
  <c r="BI453" i="5"/>
  <c r="BH453" i="5"/>
  <c r="BG453" i="5"/>
  <c r="BE453" i="5"/>
  <c r="T453" i="5"/>
  <c r="R453" i="5"/>
  <c r="P453" i="5"/>
  <c r="BI452" i="5"/>
  <c r="BH452" i="5"/>
  <c r="BG452" i="5"/>
  <c r="BE452" i="5"/>
  <c r="T452" i="5"/>
  <c r="R452" i="5"/>
  <c r="P452" i="5"/>
  <c r="BI451" i="5"/>
  <c r="BH451" i="5"/>
  <c r="BG451" i="5"/>
  <c r="BE451" i="5"/>
  <c r="T451" i="5"/>
  <c r="R451" i="5"/>
  <c r="P451" i="5"/>
  <c r="BI450" i="5"/>
  <c r="BH450" i="5"/>
  <c r="BG450" i="5"/>
  <c r="BE450" i="5"/>
  <c r="T450" i="5"/>
  <c r="R450" i="5"/>
  <c r="P450" i="5"/>
  <c r="BI449" i="5"/>
  <c r="BH449" i="5"/>
  <c r="BG449" i="5"/>
  <c r="BE449" i="5"/>
  <c r="T449" i="5"/>
  <c r="R449" i="5"/>
  <c r="P449" i="5"/>
  <c r="BI448" i="5"/>
  <c r="BH448" i="5"/>
  <c r="BG448" i="5"/>
  <c r="BE448" i="5"/>
  <c r="T448" i="5"/>
  <c r="R448" i="5"/>
  <c r="P448" i="5"/>
  <c r="BI447" i="5"/>
  <c r="BH447" i="5"/>
  <c r="BG447" i="5"/>
  <c r="BE447" i="5"/>
  <c r="T447" i="5"/>
  <c r="R447" i="5"/>
  <c r="P447" i="5"/>
  <c r="BI446" i="5"/>
  <c r="BH446" i="5"/>
  <c r="BG446" i="5"/>
  <c r="BE446" i="5"/>
  <c r="T446" i="5"/>
  <c r="R446" i="5"/>
  <c r="P446" i="5"/>
  <c r="BI445" i="5"/>
  <c r="BH445" i="5"/>
  <c r="BG445" i="5"/>
  <c r="BE445" i="5"/>
  <c r="T445" i="5"/>
  <c r="R445" i="5"/>
  <c r="P445" i="5"/>
  <c r="BI444" i="5"/>
  <c r="BH444" i="5"/>
  <c r="BG444" i="5"/>
  <c r="BE444" i="5"/>
  <c r="T444" i="5"/>
  <c r="R444" i="5"/>
  <c r="P444" i="5"/>
  <c r="BI443" i="5"/>
  <c r="BH443" i="5"/>
  <c r="BG443" i="5"/>
  <c r="BE443" i="5"/>
  <c r="T443" i="5"/>
  <c r="R443" i="5"/>
  <c r="P443" i="5"/>
  <c r="BI442" i="5"/>
  <c r="BH442" i="5"/>
  <c r="BG442" i="5"/>
  <c r="BE442" i="5"/>
  <c r="T442" i="5"/>
  <c r="R442" i="5"/>
  <c r="P442" i="5"/>
  <c r="BI441" i="5"/>
  <c r="BH441" i="5"/>
  <c r="BG441" i="5"/>
  <c r="BE441" i="5"/>
  <c r="T441" i="5"/>
  <c r="R441" i="5"/>
  <c r="P441" i="5"/>
  <c r="BI440" i="5"/>
  <c r="BH440" i="5"/>
  <c r="BG440" i="5"/>
  <c r="BE440" i="5"/>
  <c r="T440" i="5"/>
  <c r="R440" i="5"/>
  <c r="P440" i="5"/>
  <c r="BI439" i="5"/>
  <c r="BH439" i="5"/>
  <c r="BG439" i="5"/>
  <c r="BE439" i="5"/>
  <c r="T439" i="5"/>
  <c r="R439" i="5"/>
  <c r="P439" i="5"/>
  <c r="BI438" i="5"/>
  <c r="BH438" i="5"/>
  <c r="BG438" i="5"/>
  <c r="BE438" i="5"/>
  <c r="T438" i="5"/>
  <c r="R438" i="5"/>
  <c r="P438" i="5"/>
  <c r="BI437" i="5"/>
  <c r="BH437" i="5"/>
  <c r="BG437" i="5"/>
  <c r="BE437" i="5"/>
  <c r="T437" i="5"/>
  <c r="R437" i="5"/>
  <c r="P437" i="5"/>
  <c r="BI436" i="5"/>
  <c r="BH436" i="5"/>
  <c r="BG436" i="5"/>
  <c r="BE436" i="5"/>
  <c r="T436" i="5"/>
  <c r="R436" i="5"/>
  <c r="P436" i="5"/>
  <c r="BI435" i="5"/>
  <c r="BH435" i="5"/>
  <c r="BG435" i="5"/>
  <c r="BE435" i="5"/>
  <c r="T435" i="5"/>
  <c r="R435" i="5"/>
  <c r="P435" i="5"/>
  <c r="BI434" i="5"/>
  <c r="BH434" i="5"/>
  <c r="BG434" i="5"/>
  <c r="BE434" i="5"/>
  <c r="T434" i="5"/>
  <c r="R434" i="5"/>
  <c r="P434" i="5"/>
  <c r="BI433" i="5"/>
  <c r="BH433" i="5"/>
  <c r="BG433" i="5"/>
  <c r="BE433" i="5"/>
  <c r="T433" i="5"/>
  <c r="R433" i="5"/>
  <c r="P433" i="5"/>
  <c r="BI432" i="5"/>
  <c r="BH432" i="5"/>
  <c r="BG432" i="5"/>
  <c r="BE432" i="5"/>
  <c r="T432" i="5"/>
  <c r="R432" i="5"/>
  <c r="P432" i="5"/>
  <c r="BI431" i="5"/>
  <c r="BH431" i="5"/>
  <c r="BG431" i="5"/>
  <c r="BE431" i="5"/>
  <c r="T431" i="5"/>
  <c r="R431" i="5"/>
  <c r="P431" i="5"/>
  <c r="BI430" i="5"/>
  <c r="BH430" i="5"/>
  <c r="BG430" i="5"/>
  <c r="BE430" i="5"/>
  <c r="T430" i="5"/>
  <c r="R430" i="5"/>
  <c r="P430" i="5"/>
  <c r="BI429" i="5"/>
  <c r="BH429" i="5"/>
  <c r="BG429" i="5"/>
  <c r="BE429" i="5"/>
  <c r="T429" i="5"/>
  <c r="R429" i="5"/>
  <c r="P429" i="5"/>
  <c r="BI428" i="5"/>
  <c r="BH428" i="5"/>
  <c r="BG428" i="5"/>
  <c r="BE428" i="5"/>
  <c r="T428" i="5"/>
  <c r="R428" i="5"/>
  <c r="P428" i="5"/>
  <c r="BI427" i="5"/>
  <c r="BH427" i="5"/>
  <c r="BG427" i="5"/>
  <c r="BE427" i="5"/>
  <c r="T427" i="5"/>
  <c r="R427" i="5"/>
  <c r="P427" i="5"/>
  <c r="BI426" i="5"/>
  <c r="BH426" i="5"/>
  <c r="BG426" i="5"/>
  <c r="BE426" i="5"/>
  <c r="T426" i="5"/>
  <c r="R426" i="5"/>
  <c r="P426" i="5"/>
  <c r="BI425" i="5"/>
  <c r="BH425" i="5"/>
  <c r="BG425" i="5"/>
  <c r="BE425" i="5"/>
  <c r="T425" i="5"/>
  <c r="R425" i="5"/>
  <c r="P425" i="5"/>
  <c r="BI424" i="5"/>
  <c r="BH424" i="5"/>
  <c r="BG424" i="5"/>
  <c r="BE424" i="5"/>
  <c r="T424" i="5"/>
  <c r="R424" i="5"/>
  <c r="P424" i="5"/>
  <c r="BI423" i="5"/>
  <c r="BH423" i="5"/>
  <c r="BG423" i="5"/>
  <c r="BE423" i="5"/>
  <c r="T423" i="5"/>
  <c r="R423" i="5"/>
  <c r="P423" i="5"/>
  <c r="BI422" i="5"/>
  <c r="BH422" i="5"/>
  <c r="BG422" i="5"/>
  <c r="BE422" i="5"/>
  <c r="T422" i="5"/>
  <c r="R422" i="5"/>
  <c r="P422" i="5"/>
  <c r="BI421" i="5"/>
  <c r="BH421" i="5"/>
  <c r="BG421" i="5"/>
  <c r="BE421" i="5"/>
  <c r="T421" i="5"/>
  <c r="R421" i="5"/>
  <c r="P421" i="5"/>
  <c r="BI420" i="5"/>
  <c r="BH420" i="5"/>
  <c r="BG420" i="5"/>
  <c r="BE420" i="5"/>
  <c r="T420" i="5"/>
  <c r="R420" i="5"/>
  <c r="P420" i="5"/>
  <c r="BI419" i="5"/>
  <c r="BH419" i="5"/>
  <c r="BG419" i="5"/>
  <c r="BE419" i="5"/>
  <c r="T419" i="5"/>
  <c r="R419" i="5"/>
  <c r="P419" i="5"/>
  <c r="BI418" i="5"/>
  <c r="BH418" i="5"/>
  <c r="BG418" i="5"/>
  <c r="BE418" i="5"/>
  <c r="T418" i="5"/>
  <c r="R418" i="5"/>
  <c r="P418" i="5"/>
  <c r="BI417" i="5"/>
  <c r="BH417" i="5"/>
  <c r="BG417" i="5"/>
  <c r="BE417" i="5"/>
  <c r="T417" i="5"/>
  <c r="R417" i="5"/>
  <c r="P417" i="5"/>
  <c r="BI416" i="5"/>
  <c r="BH416" i="5"/>
  <c r="BG416" i="5"/>
  <c r="BE416" i="5"/>
  <c r="T416" i="5"/>
  <c r="R416" i="5"/>
  <c r="P416" i="5"/>
  <c r="BI415" i="5"/>
  <c r="BH415" i="5"/>
  <c r="BG415" i="5"/>
  <c r="BE415" i="5"/>
  <c r="T415" i="5"/>
  <c r="R415" i="5"/>
  <c r="P415" i="5"/>
  <c r="BI413" i="5"/>
  <c r="BH413" i="5"/>
  <c r="BG413" i="5"/>
  <c r="BE413" i="5"/>
  <c r="T413" i="5"/>
  <c r="R413" i="5"/>
  <c r="P413" i="5"/>
  <c r="BI412" i="5"/>
  <c r="BH412" i="5"/>
  <c r="BG412" i="5"/>
  <c r="BE412" i="5"/>
  <c r="T412" i="5"/>
  <c r="R412" i="5"/>
  <c r="P412" i="5"/>
  <c r="BI411" i="5"/>
  <c r="BH411" i="5"/>
  <c r="BG411" i="5"/>
  <c r="BE411" i="5"/>
  <c r="T411" i="5"/>
  <c r="R411" i="5"/>
  <c r="P411" i="5"/>
  <c r="BI410" i="5"/>
  <c r="BH410" i="5"/>
  <c r="BG410" i="5"/>
  <c r="BE410" i="5"/>
  <c r="T410" i="5"/>
  <c r="R410" i="5"/>
  <c r="P410" i="5"/>
  <c r="BI409" i="5"/>
  <c r="BH409" i="5"/>
  <c r="BG409" i="5"/>
  <c r="BE409" i="5"/>
  <c r="T409" i="5"/>
  <c r="R409" i="5"/>
  <c r="P409" i="5"/>
  <c r="BI408" i="5"/>
  <c r="BH408" i="5"/>
  <c r="BG408" i="5"/>
  <c r="BE408" i="5"/>
  <c r="T408" i="5"/>
  <c r="R408" i="5"/>
  <c r="P408" i="5"/>
  <c r="BI407" i="5"/>
  <c r="BH407" i="5"/>
  <c r="BG407" i="5"/>
  <c r="BE407" i="5"/>
  <c r="T407" i="5"/>
  <c r="R407" i="5"/>
  <c r="P407" i="5"/>
  <c r="BI406" i="5"/>
  <c r="BH406" i="5"/>
  <c r="BG406" i="5"/>
  <c r="BE406" i="5"/>
  <c r="T406" i="5"/>
  <c r="R406" i="5"/>
  <c r="P406" i="5"/>
  <c r="BI405" i="5"/>
  <c r="BH405" i="5"/>
  <c r="BG405" i="5"/>
  <c r="BE405" i="5"/>
  <c r="T405" i="5"/>
  <c r="R405" i="5"/>
  <c r="P405" i="5"/>
  <c r="BI404" i="5"/>
  <c r="BH404" i="5"/>
  <c r="BG404" i="5"/>
  <c r="BE404" i="5"/>
  <c r="T404" i="5"/>
  <c r="R404" i="5"/>
  <c r="P404" i="5"/>
  <c r="BI403" i="5"/>
  <c r="BH403" i="5"/>
  <c r="BG403" i="5"/>
  <c r="BE403" i="5"/>
  <c r="T403" i="5"/>
  <c r="R403" i="5"/>
  <c r="P403" i="5"/>
  <c r="BI402" i="5"/>
  <c r="BH402" i="5"/>
  <c r="BG402" i="5"/>
  <c r="BE402" i="5"/>
  <c r="T402" i="5"/>
  <c r="R402" i="5"/>
  <c r="P402" i="5"/>
  <c r="BI401" i="5"/>
  <c r="BH401" i="5"/>
  <c r="BG401" i="5"/>
  <c r="BE401" i="5"/>
  <c r="T401" i="5"/>
  <c r="R401" i="5"/>
  <c r="P401" i="5"/>
  <c r="BI400" i="5"/>
  <c r="BH400" i="5"/>
  <c r="BG400" i="5"/>
  <c r="BE400" i="5"/>
  <c r="T400" i="5"/>
  <c r="R400" i="5"/>
  <c r="P400" i="5"/>
  <c r="BI399" i="5"/>
  <c r="BH399" i="5"/>
  <c r="BG399" i="5"/>
  <c r="BE399" i="5"/>
  <c r="T399" i="5"/>
  <c r="R399" i="5"/>
  <c r="P399" i="5"/>
  <c r="BI398" i="5"/>
  <c r="BH398" i="5"/>
  <c r="BG398" i="5"/>
  <c r="BE398" i="5"/>
  <c r="T398" i="5"/>
  <c r="R398" i="5"/>
  <c r="P398" i="5"/>
  <c r="BI397" i="5"/>
  <c r="BH397" i="5"/>
  <c r="BG397" i="5"/>
  <c r="BE397" i="5"/>
  <c r="T397" i="5"/>
  <c r="R397" i="5"/>
  <c r="P397" i="5"/>
  <c r="BI396" i="5"/>
  <c r="BH396" i="5"/>
  <c r="BG396" i="5"/>
  <c r="BE396" i="5"/>
  <c r="T396" i="5"/>
  <c r="R396" i="5"/>
  <c r="P396" i="5"/>
  <c r="BI395" i="5"/>
  <c r="BH395" i="5"/>
  <c r="BG395" i="5"/>
  <c r="BE395" i="5"/>
  <c r="T395" i="5"/>
  <c r="R395" i="5"/>
  <c r="P395" i="5"/>
  <c r="BI394" i="5"/>
  <c r="BH394" i="5"/>
  <c r="BG394" i="5"/>
  <c r="BE394" i="5"/>
  <c r="T394" i="5"/>
  <c r="R394" i="5"/>
  <c r="P394" i="5"/>
  <c r="BI393" i="5"/>
  <c r="BH393" i="5"/>
  <c r="BG393" i="5"/>
  <c r="BE393" i="5"/>
  <c r="T393" i="5"/>
  <c r="R393" i="5"/>
  <c r="P393" i="5"/>
  <c r="BI392" i="5"/>
  <c r="BH392" i="5"/>
  <c r="BG392" i="5"/>
  <c r="BE392" i="5"/>
  <c r="T392" i="5"/>
  <c r="R392" i="5"/>
  <c r="P392" i="5"/>
  <c r="BI391" i="5"/>
  <c r="BH391" i="5"/>
  <c r="BG391" i="5"/>
  <c r="BE391" i="5"/>
  <c r="T391" i="5"/>
  <c r="R391" i="5"/>
  <c r="P391" i="5"/>
  <c r="BI390" i="5"/>
  <c r="BH390" i="5"/>
  <c r="BG390" i="5"/>
  <c r="BE390" i="5"/>
  <c r="T390" i="5"/>
  <c r="R390" i="5"/>
  <c r="P390" i="5"/>
  <c r="BI388" i="5"/>
  <c r="BH388" i="5"/>
  <c r="BG388" i="5"/>
  <c r="BE388" i="5"/>
  <c r="T388" i="5"/>
  <c r="R388" i="5"/>
  <c r="P388" i="5"/>
  <c r="BI387" i="5"/>
  <c r="BH387" i="5"/>
  <c r="BG387" i="5"/>
  <c r="BE387" i="5"/>
  <c r="T387" i="5"/>
  <c r="R387" i="5"/>
  <c r="P387" i="5"/>
  <c r="BI386" i="5"/>
  <c r="BH386" i="5"/>
  <c r="BG386" i="5"/>
  <c r="BE386" i="5"/>
  <c r="T386" i="5"/>
  <c r="R386" i="5"/>
  <c r="P386" i="5"/>
  <c r="BI385" i="5"/>
  <c r="BH385" i="5"/>
  <c r="BG385" i="5"/>
  <c r="BE385" i="5"/>
  <c r="T385" i="5"/>
  <c r="R385" i="5"/>
  <c r="P385" i="5"/>
  <c r="BI384" i="5"/>
  <c r="BH384" i="5"/>
  <c r="BG384" i="5"/>
  <c r="BE384" i="5"/>
  <c r="T384" i="5"/>
  <c r="R384" i="5"/>
  <c r="P384" i="5"/>
  <c r="BI383" i="5"/>
  <c r="BH383" i="5"/>
  <c r="BG383" i="5"/>
  <c r="BE383" i="5"/>
  <c r="T383" i="5"/>
  <c r="R383" i="5"/>
  <c r="P383" i="5"/>
  <c r="BI382" i="5"/>
  <c r="BH382" i="5"/>
  <c r="BG382" i="5"/>
  <c r="BE382" i="5"/>
  <c r="T382" i="5"/>
  <c r="R382" i="5"/>
  <c r="P382" i="5"/>
  <c r="BI381" i="5"/>
  <c r="BH381" i="5"/>
  <c r="BG381" i="5"/>
  <c r="BE381" i="5"/>
  <c r="T381" i="5"/>
  <c r="R381" i="5"/>
  <c r="P381" i="5"/>
  <c r="BI380" i="5"/>
  <c r="BH380" i="5"/>
  <c r="BG380" i="5"/>
  <c r="BE380" i="5"/>
  <c r="T380" i="5"/>
  <c r="R380" i="5"/>
  <c r="P380" i="5"/>
  <c r="BI379" i="5"/>
  <c r="BH379" i="5"/>
  <c r="BG379" i="5"/>
  <c r="BE379" i="5"/>
  <c r="T379" i="5"/>
  <c r="R379" i="5"/>
  <c r="P379" i="5"/>
  <c r="BI378" i="5"/>
  <c r="BH378" i="5"/>
  <c r="BG378" i="5"/>
  <c r="BE378" i="5"/>
  <c r="T378" i="5"/>
  <c r="R378" i="5"/>
  <c r="P378" i="5"/>
  <c r="BI377" i="5"/>
  <c r="BH377" i="5"/>
  <c r="BG377" i="5"/>
  <c r="BE377" i="5"/>
  <c r="T377" i="5"/>
  <c r="R377" i="5"/>
  <c r="P377" i="5"/>
  <c r="BI376" i="5"/>
  <c r="BH376" i="5"/>
  <c r="BG376" i="5"/>
  <c r="BE376" i="5"/>
  <c r="T376" i="5"/>
  <c r="R376" i="5"/>
  <c r="P376" i="5"/>
  <c r="BI375" i="5"/>
  <c r="BH375" i="5"/>
  <c r="BG375" i="5"/>
  <c r="BE375" i="5"/>
  <c r="T375" i="5"/>
  <c r="R375" i="5"/>
  <c r="P375" i="5"/>
  <c r="BI374" i="5"/>
  <c r="BH374" i="5"/>
  <c r="BG374" i="5"/>
  <c r="BE374" i="5"/>
  <c r="T374" i="5"/>
  <c r="R374" i="5"/>
  <c r="P374" i="5"/>
  <c r="BI373" i="5"/>
  <c r="BH373" i="5"/>
  <c r="BG373" i="5"/>
  <c r="BE373" i="5"/>
  <c r="T373" i="5"/>
  <c r="R373" i="5"/>
  <c r="P373" i="5"/>
  <c r="BI372" i="5"/>
  <c r="BH372" i="5"/>
  <c r="BG372" i="5"/>
  <c r="BE372" i="5"/>
  <c r="T372" i="5"/>
  <c r="R372" i="5"/>
  <c r="P372" i="5"/>
  <c r="BI371" i="5"/>
  <c r="BH371" i="5"/>
  <c r="BG371" i="5"/>
  <c r="BE371" i="5"/>
  <c r="T371" i="5"/>
  <c r="R371" i="5"/>
  <c r="P371" i="5"/>
  <c r="BI370" i="5"/>
  <c r="BH370" i="5"/>
  <c r="BG370" i="5"/>
  <c r="BE370" i="5"/>
  <c r="T370" i="5"/>
  <c r="R370" i="5"/>
  <c r="P370" i="5"/>
  <c r="BI369" i="5"/>
  <c r="BH369" i="5"/>
  <c r="BG369" i="5"/>
  <c r="BE369" i="5"/>
  <c r="T369" i="5"/>
  <c r="R369" i="5"/>
  <c r="P369" i="5"/>
  <c r="BI368" i="5"/>
  <c r="BH368" i="5"/>
  <c r="BG368" i="5"/>
  <c r="BE368" i="5"/>
  <c r="T368" i="5"/>
  <c r="R368" i="5"/>
  <c r="P368" i="5"/>
  <c r="BI367" i="5"/>
  <c r="BH367" i="5"/>
  <c r="BG367" i="5"/>
  <c r="BE367" i="5"/>
  <c r="T367" i="5"/>
  <c r="R367" i="5"/>
  <c r="P367" i="5"/>
  <c r="BI366" i="5"/>
  <c r="BH366" i="5"/>
  <c r="BG366" i="5"/>
  <c r="BE366" i="5"/>
  <c r="T366" i="5"/>
  <c r="R366" i="5"/>
  <c r="P366" i="5"/>
  <c r="BI365" i="5"/>
  <c r="BH365" i="5"/>
  <c r="BG365" i="5"/>
  <c r="BE365" i="5"/>
  <c r="T365" i="5"/>
  <c r="R365" i="5"/>
  <c r="P365" i="5"/>
  <c r="BI364" i="5"/>
  <c r="BH364" i="5"/>
  <c r="BG364" i="5"/>
  <c r="BE364" i="5"/>
  <c r="T364" i="5"/>
  <c r="R364" i="5"/>
  <c r="P364" i="5"/>
  <c r="BI363" i="5"/>
  <c r="BH363" i="5"/>
  <c r="BG363" i="5"/>
  <c r="BE363" i="5"/>
  <c r="T363" i="5"/>
  <c r="R363" i="5"/>
  <c r="P363" i="5"/>
  <c r="BI362" i="5"/>
  <c r="BH362" i="5"/>
  <c r="BG362" i="5"/>
  <c r="BE362" i="5"/>
  <c r="T362" i="5"/>
  <c r="R362" i="5"/>
  <c r="P362" i="5"/>
  <c r="BI361" i="5"/>
  <c r="BH361" i="5"/>
  <c r="BG361" i="5"/>
  <c r="BE361" i="5"/>
  <c r="T361" i="5"/>
  <c r="R361" i="5"/>
  <c r="P361" i="5"/>
  <c r="BI360" i="5"/>
  <c r="BH360" i="5"/>
  <c r="BG360" i="5"/>
  <c r="BE360" i="5"/>
  <c r="T360" i="5"/>
  <c r="R360" i="5"/>
  <c r="P360" i="5"/>
  <c r="BI359" i="5"/>
  <c r="BH359" i="5"/>
  <c r="BG359" i="5"/>
  <c r="BE359" i="5"/>
  <c r="T359" i="5"/>
  <c r="R359" i="5"/>
  <c r="P359" i="5"/>
  <c r="BI358" i="5"/>
  <c r="BH358" i="5"/>
  <c r="BG358" i="5"/>
  <c r="BE358" i="5"/>
  <c r="T358" i="5"/>
  <c r="R358" i="5"/>
  <c r="P358" i="5"/>
  <c r="BI357" i="5"/>
  <c r="BH357" i="5"/>
  <c r="BG357" i="5"/>
  <c r="BE357" i="5"/>
  <c r="T357" i="5"/>
  <c r="R357" i="5"/>
  <c r="P357" i="5"/>
  <c r="BI356" i="5"/>
  <c r="BH356" i="5"/>
  <c r="BG356" i="5"/>
  <c r="BE356" i="5"/>
  <c r="T356" i="5"/>
  <c r="R356" i="5"/>
  <c r="P356" i="5"/>
  <c r="BI355" i="5"/>
  <c r="BH355" i="5"/>
  <c r="BG355" i="5"/>
  <c r="BE355" i="5"/>
  <c r="T355" i="5"/>
  <c r="R355" i="5"/>
  <c r="P355" i="5"/>
  <c r="BI354" i="5"/>
  <c r="BH354" i="5"/>
  <c r="BG354" i="5"/>
  <c r="BE354" i="5"/>
  <c r="T354" i="5"/>
  <c r="R354" i="5"/>
  <c r="P354" i="5"/>
  <c r="BI353" i="5"/>
  <c r="BH353" i="5"/>
  <c r="BG353" i="5"/>
  <c r="BE353" i="5"/>
  <c r="T353" i="5"/>
  <c r="R353" i="5"/>
  <c r="P353" i="5"/>
  <c r="BI351" i="5"/>
  <c r="BH351" i="5"/>
  <c r="BG351" i="5"/>
  <c r="BE351" i="5"/>
  <c r="T351" i="5"/>
  <c r="R351" i="5"/>
  <c r="P351" i="5"/>
  <c r="BI350" i="5"/>
  <c r="BH350" i="5"/>
  <c r="BG350" i="5"/>
  <c r="BE350" i="5"/>
  <c r="T350" i="5"/>
  <c r="R350" i="5"/>
  <c r="P350" i="5"/>
  <c r="BI349" i="5"/>
  <c r="BH349" i="5"/>
  <c r="BG349" i="5"/>
  <c r="BE349" i="5"/>
  <c r="T349" i="5"/>
  <c r="R349" i="5"/>
  <c r="P349" i="5"/>
  <c r="BI348" i="5"/>
  <c r="BH348" i="5"/>
  <c r="BG348" i="5"/>
  <c r="BE348" i="5"/>
  <c r="T348" i="5"/>
  <c r="R348" i="5"/>
  <c r="P348" i="5"/>
  <c r="BI347" i="5"/>
  <c r="BH347" i="5"/>
  <c r="BG347" i="5"/>
  <c r="BE347" i="5"/>
  <c r="T347" i="5"/>
  <c r="R347" i="5"/>
  <c r="P347" i="5"/>
  <c r="BI346" i="5"/>
  <c r="BH346" i="5"/>
  <c r="BG346" i="5"/>
  <c r="BE346" i="5"/>
  <c r="T346" i="5"/>
  <c r="R346" i="5"/>
  <c r="P346" i="5"/>
  <c r="BI345" i="5"/>
  <c r="BH345" i="5"/>
  <c r="BG345" i="5"/>
  <c r="BE345" i="5"/>
  <c r="T345" i="5"/>
  <c r="R345" i="5"/>
  <c r="P345" i="5"/>
  <c r="BI344" i="5"/>
  <c r="BH344" i="5"/>
  <c r="BG344" i="5"/>
  <c r="BE344" i="5"/>
  <c r="T344" i="5"/>
  <c r="R344" i="5"/>
  <c r="P344" i="5"/>
  <c r="BI343" i="5"/>
  <c r="BH343" i="5"/>
  <c r="BG343" i="5"/>
  <c r="BE343" i="5"/>
  <c r="T343" i="5"/>
  <c r="R343" i="5"/>
  <c r="P343" i="5"/>
  <c r="BI342" i="5"/>
  <c r="BH342" i="5"/>
  <c r="BG342" i="5"/>
  <c r="BE342" i="5"/>
  <c r="T342" i="5"/>
  <c r="R342" i="5"/>
  <c r="P342" i="5"/>
  <c r="BI341" i="5"/>
  <c r="BH341" i="5"/>
  <c r="BG341" i="5"/>
  <c r="BE341" i="5"/>
  <c r="T341" i="5"/>
  <c r="R341" i="5"/>
  <c r="P341" i="5"/>
  <c r="BI340" i="5"/>
  <c r="BH340" i="5"/>
  <c r="BG340" i="5"/>
  <c r="BE340" i="5"/>
  <c r="T340" i="5"/>
  <c r="R340" i="5"/>
  <c r="P340" i="5"/>
  <c r="BI339" i="5"/>
  <c r="BH339" i="5"/>
  <c r="BG339" i="5"/>
  <c r="BE339" i="5"/>
  <c r="T339" i="5"/>
  <c r="R339" i="5"/>
  <c r="P339" i="5"/>
  <c r="BI338" i="5"/>
  <c r="BH338" i="5"/>
  <c r="BG338" i="5"/>
  <c r="BE338" i="5"/>
  <c r="T338" i="5"/>
  <c r="R338" i="5"/>
  <c r="P338" i="5"/>
  <c r="BI337" i="5"/>
  <c r="BH337" i="5"/>
  <c r="BG337" i="5"/>
  <c r="BE337" i="5"/>
  <c r="T337" i="5"/>
  <c r="R337" i="5"/>
  <c r="P337" i="5"/>
  <c r="BI336" i="5"/>
  <c r="BH336" i="5"/>
  <c r="BG336" i="5"/>
  <c r="BE336" i="5"/>
  <c r="T336" i="5"/>
  <c r="R336" i="5"/>
  <c r="P336" i="5"/>
  <c r="BI335" i="5"/>
  <c r="BH335" i="5"/>
  <c r="BG335" i="5"/>
  <c r="BE335" i="5"/>
  <c r="T335" i="5"/>
  <c r="R335" i="5"/>
  <c r="P335" i="5"/>
  <c r="BI334" i="5"/>
  <c r="BH334" i="5"/>
  <c r="BG334" i="5"/>
  <c r="BE334" i="5"/>
  <c r="T334" i="5"/>
  <c r="R334" i="5"/>
  <c r="P334" i="5"/>
  <c r="BI333" i="5"/>
  <c r="BH333" i="5"/>
  <c r="BG333" i="5"/>
  <c r="BE333" i="5"/>
  <c r="T333" i="5"/>
  <c r="R333" i="5"/>
  <c r="P333" i="5"/>
  <c r="BI332" i="5"/>
  <c r="BH332" i="5"/>
  <c r="BG332" i="5"/>
  <c r="BE332" i="5"/>
  <c r="T332" i="5"/>
  <c r="R332" i="5"/>
  <c r="P332" i="5"/>
  <c r="BI331" i="5"/>
  <c r="BH331" i="5"/>
  <c r="BG331" i="5"/>
  <c r="BE331" i="5"/>
  <c r="T331" i="5"/>
  <c r="R331" i="5"/>
  <c r="P331" i="5"/>
  <c r="BI330" i="5"/>
  <c r="BH330" i="5"/>
  <c r="BG330" i="5"/>
  <c r="BE330" i="5"/>
  <c r="T330" i="5"/>
  <c r="R330" i="5"/>
  <c r="P330" i="5"/>
  <c r="BI329" i="5"/>
  <c r="BH329" i="5"/>
  <c r="BG329" i="5"/>
  <c r="BE329" i="5"/>
  <c r="T329" i="5"/>
  <c r="R329" i="5"/>
  <c r="P329" i="5"/>
  <c r="BI328" i="5"/>
  <c r="BH328" i="5"/>
  <c r="BG328" i="5"/>
  <c r="BE328" i="5"/>
  <c r="T328" i="5"/>
  <c r="R328" i="5"/>
  <c r="P328" i="5"/>
  <c r="BI327" i="5"/>
  <c r="BH327" i="5"/>
  <c r="BG327" i="5"/>
  <c r="BE327" i="5"/>
  <c r="T327" i="5"/>
  <c r="R327" i="5"/>
  <c r="P327" i="5"/>
  <c r="BI326" i="5"/>
  <c r="BH326" i="5"/>
  <c r="BG326" i="5"/>
  <c r="BE326" i="5"/>
  <c r="T326" i="5"/>
  <c r="R326" i="5"/>
  <c r="P326" i="5"/>
  <c r="BI325" i="5"/>
  <c r="BH325" i="5"/>
  <c r="BG325" i="5"/>
  <c r="BE325" i="5"/>
  <c r="T325" i="5"/>
  <c r="R325" i="5"/>
  <c r="P325" i="5"/>
  <c r="BI324" i="5"/>
  <c r="BH324" i="5"/>
  <c r="BG324" i="5"/>
  <c r="BE324" i="5"/>
  <c r="T324" i="5"/>
  <c r="R324" i="5"/>
  <c r="P324" i="5"/>
  <c r="BI323" i="5"/>
  <c r="BH323" i="5"/>
  <c r="BG323" i="5"/>
  <c r="BE323" i="5"/>
  <c r="T323" i="5"/>
  <c r="R323" i="5"/>
  <c r="P323" i="5"/>
  <c r="BI322" i="5"/>
  <c r="BH322" i="5"/>
  <c r="BG322" i="5"/>
  <c r="BE322" i="5"/>
  <c r="T322" i="5"/>
  <c r="R322" i="5"/>
  <c r="P322" i="5"/>
  <c r="BI321" i="5"/>
  <c r="BH321" i="5"/>
  <c r="BG321" i="5"/>
  <c r="BE321" i="5"/>
  <c r="T321" i="5"/>
  <c r="R321" i="5"/>
  <c r="P321" i="5"/>
  <c r="BI320" i="5"/>
  <c r="BH320" i="5"/>
  <c r="BG320" i="5"/>
  <c r="BE320" i="5"/>
  <c r="T320" i="5"/>
  <c r="R320" i="5"/>
  <c r="P320" i="5"/>
  <c r="BI319" i="5"/>
  <c r="BH319" i="5"/>
  <c r="BG319" i="5"/>
  <c r="BE319" i="5"/>
  <c r="T319" i="5"/>
  <c r="R319" i="5"/>
  <c r="P319" i="5"/>
  <c r="BI318" i="5"/>
  <c r="BH318" i="5"/>
  <c r="BG318" i="5"/>
  <c r="BE318" i="5"/>
  <c r="T318" i="5"/>
  <c r="R318" i="5"/>
  <c r="P318" i="5"/>
  <c r="BI317" i="5"/>
  <c r="BH317" i="5"/>
  <c r="BG317" i="5"/>
  <c r="BE317" i="5"/>
  <c r="T317" i="5"/>
  <c r="R317" i="5"/>
  <c r="P317" i="5"/>
  <c r="BI316" i="5"/>
  <c r="BH316" i="5"/>
  <c r="BG316" i="5"/>
  <c r="BE316" i="5"/>
  <c r="T316" i="5"/>
  <c r="R316" i="5"/>
  <c r="P316" i="5"/>
  <c r="BI315" i="5"/>
  <c r="BH315" i="5"/>
  <c r="BG315" i="5"/>
  <c r="BE315" i="5"/>
  <c r="T315" i="5"/>
  <c r="R315" i="5"/>
  <c r="P315" i="5"/>
  <c r="BI314" i="5"/>
  <c r="BH314" i="5"/>
  <c r="BG314" i="5"/>
  <c r="BE314" i="5"/>
  <c r="T314" i="5"/>
  <c r="R314" i="5"/>
  <c r="P314" i="5"/>
  <c r="BI313" i="5"/>
  <c r="BH313" i="5"/>
  <c r="BG313" i="5"/>
  <c r="BE313" i="5"/>
  <c r="T313" i="5"/>
  <c r="R313" i="5"/>
  <c r="P313" i="5"/>
  <c r="BI312" i="5"/>
  <c r="BH312" i="5"/>
  <c r="BG312" i="5"/>
  <c r="BE312" i="5"/>
  <c r="T312" i="5"/>
  <c r="R312" i="5"/>
  <c r="P312" i="5"/>
  <c r="BI311" i="5"/>
  <c r="BH311" i="5"/>
  <c r="BG311" i="5"/>
  <c r="BE311" i="5"/>
  <c r="T311" i="5"/>
  <c r="R311" i="5"/>
  <c r="P311" i="5"/>
  <c r="BI310" i="5"/>
  <c r="BH310" i="5"/>
  <c r="BG310" i="5"/>
  <c r="BE310" i="5"/>
  <c r="T310" i="5"/>
  <c r="R310" i="5"/>
  <c r="P310" i="5"/>
  <c r="BI309" i="5"/>
  <c r="BH309" i="5"/>
  <c r="BG309" i="5"/>
  <c r="BE309" i="5"/>
  <c r="T309" i="5"/>
  <c r="R309" i="5"/>
  <c r="P309" i="5"/>
  <c r="BI308" i="5"/>
  <c r="BH308" i="5"/>
  <c r="BG308" i="5"/>
  <c r="BE308" i="5"/>
  <c r="T308" i="5"/>
  <c r="R308" i="5"/>
  <c r="P308" i="5"/>
  <c r="BI307" i="5"/>
  <c r="BH307" i="5"/>
  <c r="BG307" i="5"/>
  <c r="BE307" i="5"/>
  <c r="T307" i="5"/>
  <c r="R307" i="5"/>
  <c r="P307" i="5"/>
  <c r="BI306" i="5"/>
  <c r="BH306" i="5"/>
  <c r="BG306" i="5"/>
  <c r="BE306" i="5"/>
  <c r="T306" i="5"/>
  <c r="R306" i="5"/>
  <c r="P306" i="5"/>
  <c r="BI305" i="5"/>
  <c r="BH305" i="5"/>
  <c r="BG305" i="5"/>
  <c r="BE305" i="5"/>
  <c r="T305" i="5"/>
  <c r="R305" i="5"/>
  <c r="P305" i="5"/>
  <c r="BI304" i="5"/>
  <c r="BH304" i="5"/>
  <c r="BG304" i="5"/>
  <c r="BE304" i="5"/>
  <c r="T304" i="5"/>
  <c r="R304" i="5"/>
  <c r="P304" i="5"/>
  <c r="BI303" i="5"/>
  <c r="BH303" i="5"/>
  <c r="BG303" i="5"/>
  <c r="BE303" i="5"/>
  <c r="T303" i="5"/>
  <c r="R303" i="5"/>
  <c r="P303" i="5"/>
  <c r="BI302" i="5"/>
  <c r="BH302" i="5"/>
  <c r="BG302" i="5"/>
  <c r="BE302" i="5"/>
  <c r="T302" i="5"/>
  <c r="R302" i="5"/>
  <c r="P302" i="5"/>
  <c r="BI301" i="5"/>
  <c r="BH301" i="5"/>
  <c r="BG301" i="5"/>
  <c r="BE301" i="5"/>
  <c r="T301" i="5"/>
  <c r="R301" i="5"/>
  <c r="P301" i="5"/>
  <c r="BI300" i="5"/>
  <c r="BH300" i="5"/>
  <c r="BG300" i="5"/>
  <c r="BE300" i="5"/>
  <c r="T300" i="5"/>
  <c r="R300" i="5"/>
  <c r="P300" i="5"/>
  <c r="BI299" i="5"/>
  <c r="BH299" i="5"/>
  <c r="BG299" i="5"/>
  <c r="BE299" i="5"/>
  <c r="T299" i="5"/>
  <c r="R299" i="5"/>
  <c r="P299" i="5"/>
  <c r="BI298" i="5"/>
  <c r="BH298" i="5"/>
  <c r="BG298" i="5"/>
  <c r="BE298" i="5"/>
  <c r="T298" i="5"/>
  <c r="R298" i="5"/>
  <c r="P298" i="5"/>
  <c r="BI297" i="5"/>
  <c r="BH297" i="5"/>
  <c r="BG297" i="5"/>
  <c r="BE297" i="5"/>
  <c r="T297" i="5"/>
  <c r="R297" i="5"/>
  <c r="P297" i="5"/>
  <c r="BI296" i="5"/>
  <c r="BH296" i="5"/>
  <c r="BG296" i="5"/>
  <c r="BE296" i="5"/>
  <c r="T296" i="5"/>
  <c r="R296" i="5"/>
  <c r="P296" i="5"/>
  <c r="BI295" i="5"/>
  <c r="BH295" i="5"/>
  <c r="BG295" i="5"/>
  <c r="BE295" i="5"/>
  <c r="T295" i="5"/>
  <c r="R295" i="5"/>
  <c r="P295" i="5"/>
  <c r="BI294" i="5"/>
  <c r="BH294" i="5"/>
  <c r="BG294" i="5"/>
  <c r="BE294" i="5"/>
  <c r="T294" i="5"/>
  <c r="R294" i="5"/>
  <c r="P294" i="5"/>
  <c r="BI293" i="5"/>
  <c r="BH293" i="5"/>
  <c r="BG293" i="5"/>
  <c r="BE293" i="5"/>
  <c r="T293" i="5"/>
  <c r="R293" i="5"/>
  <c r="P293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90" i="5"/>
  <c r="BH290" i="5"/>
  <c r="BG290" i="5"/>
  <c r="BE290" i="5"/>
  <c r="T290" i="5"/>
  <c r="R290" i="5"/>
  <c r="P290" i="5"/>
  <c r="BI289" i="5"/>
  <c r="BH289" i="5"/>
  <c r="BG289" i="5"/>
  <c r="BE289" i="5"/>
  <c r="T289" i="5"/>
  <c r="R289" i="5"/>
  <c r="P289" i="5"/>
  <c r="BI288" i="5"/>
  <c r="BH288" i="5"/>
  <c r="BG288" i="5"/>
  <c r="BE288" i="5"/>
  <c r="T288" i="5"/>
  <c r="R288" i="5"/>
  <c r="P288" i="5"/>
  <c r="BI287" i="5"/>
  <c r="BH287" i="5"/>
  <c r="BG287" i="5"/>
  <c r="BE287" i="5"/>
  <c r="T287" i="5"/>
  <c r="R287" i="5"/>
  <c r="P287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J142" i="5"/>
  <c r="J141" i="5"/>
  <c r="F141" i="5"/>
  <c r="F139" i="5"/>
  <c r="E137" i="5"/>
  <c r="BI122" i="5"/>
  <c r="BH122" i="5"/>
  <c r="BG122" i="5"/>
  <c r="BE122" i="5"/>
  <c r="BI121" i="5"/>
  <c r="BH121" i="5"/>
  <c r="BG121" i="5"/>
  <c r="BF121" i="5"/>
  <c r="BE121" i="5"/>
  <c r="BI120" i="5"/>
  <c r="BH120" i="5"/>
  <c r="BG120" i="5"/>
  <c r="BF120" i="5"/>
  <c r="BE120" i="5"/>
  <c r="BI119" i="5"/>
  <c r="BH119" i="5"/>
  <c r="BG119" i="5"/>
  <c r="BF119" i="5"/>
  <c r="BE119" i="5"/>
  <c r="BI118" i="5"/>
  <c r="BH118" i="5"/>
  <c r="BG118" i="5"/>
  <c r="BF118" i="5"/>
  <c r="BE118" i="5"/>
  <c r="BI117" i="5"/>
  <c r="BH117" i="5"/>
  <c r="BG117" i="5"/>
  <c r="BF117" i="5"/>
  <c r="BE117" i="5"/>
  <c r="J94" i="5"/>
  <c r="J93" i="5"/>
  <c r="F93" i="5"/>
  <c r="F91" i="5"/>
  <c r="E89" i="5"/>
  <c r="J20" i="5"/>
  <c r="E20" i="5"/>
  <c r="F94" i="5"/>
  <c r="J19" i="5"/>
  <c r="J14" i="5"/>
  <c r="J91" i="5" s="1"/>
  <c r="E7" i="5"/>
  <c r="E85" i="5"/>
  <c r="J41" i="4"/>
  <c r="J40" i="4"/>
  <c r="AY98" i="1"/>
  <c r="J39" i="4"/>
  <c r="AX98" i="1" s="1"/>
  <c r="BI375" i="4"/>
  <c r="BH375" i="4"/>
  <c r="BG375" i="4"/>
  <c r="BE375" i="4"/>
  <c r="T375" i="4"/>
  <c r="R375" i="4"/>
  <c r="P375" i="4"/>
  <c r="BI374" i="4"/>
  <c r="BH374" i="4"/>
  <c r="BG374" i="4"/>
  <c r="BE374" i="4"/>
  <c r="T374" i="4"/>
  <c r="R374" i="4"/>
  <c r="P374" i="4"/>
  <c r="BI372" i="4"/>
  <c r="BH372" i="4"/>
  <c r="BG372" i="4"/>
  <c r="BE372" i="4"/>
  <c r="T372" i="4"/>
  <c r="R372" i="4"/>
  <c r="P372" i="4"/>
  <c r="BI371" i="4"/>
  <c r="BH371" i="4"/>
  <c r="BG371" i="4"/>
  <c r="BE371" i="4"/>
  <c r="T371" i="4"/>
  <c r="R371" i="4"/>
  <c r="P371" i="4"/>
  <c r="BI369" i="4"/>
  <c r="BH369" i="4"/>
  <c r="BG369" i="4"/>
  <c r="BE369" i="4"/>
  <c r="T369" i="4"/>
  <c r="R369" i="4"/>
  <c r="P369" i="4"/>
  <c r="BI368" i="4"/>
  <c r="BH368" i="4"/>
  <c r="BG368" i="4"/>
  <c r="BE368" i="4"/>
  <c r="T368" i="4"/>
  <c r="R368" i="4"/>
  <c r="P368" i="4"/>
  <c r="BI367" i="4"/>
  <c r="BH367" i="4"/>
  <c r="BG367" i="4"/>
  <c r="BE367" i="4"/>
  <c r="T367" i="4"/>
  <c r="R367" i="4"/>
  <c r="P367" i="4"/>
  <c r="BI366" i="4"/>
  <c r="BH366" i="4"/>
  <c r="BG366" i="4"/>
  <c r="BE366" i="4"/>
  <c r="T366" i="4"/>
  <c r="R366" i="4"/>
  <c r="P366" i="4"/>
  <c r="BI365" i="4"/>
  <c r="BH365" i="4"/>
  <c r="BG365" i="4"/>
  <c r="BE365" i="4"/>
  <c r="T365" i="4"/>
  <c r="R365" i="4"/>
  <c r="P365" i="4"/>
  <c r="BI363" i="4"/>
  <c r="BH363" i="4"/>
  <c r="BG363" i="4"/>
  <c r="BE363" i="4"/>
  <c r="T363" i="4"/>
  <c r="R363" i="4"/>
  <c r="P363" i="4"/>
  <c r="BI362" i="4"/>
  <c r="BH362" i="4"/>
  <c r="BG362" i="4"/>
  <c r="BE362" i="4"/>
  <c r="T362" i="4"/>
  <c r="R362" i="4"/>
  <c r="P362" i="4"/>
  <c r="BI361" i="4"/>
  <c r="BH361" i="4"/>
  <c r="BG361" i="4"/>
  <c r="BE361" i="4"/>
  <c r="T361" i="4"/>
  <c r="R361" i="4"/>
  <c r="P361" i="4"/>
  <c r="BI360" i="4"/>
  <c r="BH360" i="4"/>
  <c r="BG360" i="4"/>
  <c r="BE360" i="4"/>
  <c r="T360" i="4"/>
  <c r="R360" i="4"/>
  <c r="P360" i="4"/>
  <c r="BI359" i="4"/>
  <c r="BH359" i="4"/>
  <c r="BG359" i="4"/>
  <c r="BE359" i="4"/>
  <c r="T359" i="4"/>
  <c r="R359" i="4"/>
  <c r="P359" i="4"/>
  <c r="BI358" i="4"/>
  <c r="BH358" i="4"/>
  <c r="BG358" i="4"/>
  <c r="BE358" i="4"/>
  <c r="T358" i="4"/>
  <c r="R358" i="4"/>
  <c r="P358" i="4"/>
  <c r="BI357" i="4"/>
  <c r="BH357" i="4"/>
  <c r="BG357" i="4"/>
  <c r="BE357" i="4"/>
  <c r="T357" i="4"/>
  <c r="R357" i="4"/>
  <c r="P357" i="4"/>
  <c r="BI356" i="4"/>
  <c r="BH356" i="4"/>
  <c r="BG356" i="4"/>
  <c r="BE356" i="4"/>
  <c r="T356" i="4"/>
  <c r="R356" i="4"/>
  <c r="P356" i="4"/>
  <c r="BI355" i="4"/>
  <c r="BH355" i="4"/>
  <c r="BG355" i="4"/>
  <c r="BE355" i="4"/>
  <c r="T355" i="4"/>
  <c r="R355" i="4"/>
  <c r="P355" i="4"/>
  <c r="BI354" i="4"/>
  <c r="BH354" i="4"/>
  <c r="BG354" i="4"/>
  <c r="BE354" i="4"/>
  <c r="T354" i="4"/>
  <c r="R354" i="4"/>
  <c r="P354" i="4"/>
  <c r="BI353" i="4"/>
  <c r="BH353" i="4"/>
  <c r="BG353" i="4"/>
  <c r="BE353" i="4"/>
  <c r="T353" i="4"/>
  <c r="R353" i="4"/>
  <c r="P353" i="4"/>
  <c r="BI352" i="4"/>
  <c r="BH352" i="4"/>
  <c r="BG352" i="4"/>
  <c r="BE352" i="4"/>
  <c r="T352" i="4"/>
  <c r="R352" i="4"/>
  <c r="P352" i="4"/>
  <c r="BI351" i="4"/>
  <c r="BH351" i="4"/>
  <c r="BG351" i="4"/>
  <c r="BE351" i="4"/>
  <c r="T351" i="4"/>
  <c r="R351" i="4"/>
  <c r="P351" i="4"/>
  <c r="BI350" i="4"/>
  <c r="BH350" i="4"/>
  <c r="BG350" i="4"/>
  <c r="BE350" i="4"/>
  <c r="T350" i="4"/>
  <c r="R350" i="4"/>
  <c r="P350" i="4"/>
  <c r="BI349" i="4"/>
  <c r="BH349" i="4"/>
  <c r="BG349" i="4"/>
  <c r="BE349" i="4"/>
  <c r="T349" i="4"/>
  <c r="R349" i="4"/>
  <c r="P349" i="4"/>
  <c r="BI348" i="4"/>
  <c r="BH348" i="4"/>
  <c r="BG348" i="4"/>
  <c r="BE348" i="4"/>
  <c r="T348" i="4"/>
  <c r="R348" i="4"/>
  <c r="P348" i="4"/>
  <c r="BI347" i="4"/>
  <c r="BH347" i="4"/>
  <c r="BG347" i="4"/>
  <c r="BE347" i="4"/>
  <c r="T347" i="4"/>
  <c r="R347" i="4"/>
  <c r="P347" i="4"/>
  <c r="BI346" i="4"/>
  <c r="BH346" i="4"/>
  <c r="BG346" i="4"/>
  <c r="BE346" i="4"/>
  <c r="T346" i="4"/>
  <c r="R346" i="4"/>
  <c r="P346" i="4"/>
  <c r="BI345" i="4"/>
  <c r="BH345" i="4"/>
  <c r="BG345" i="4"/>
  <c r="BE345" i="4"/>
  <c r="T345" i="4"/>
  <c r="R345" i="4"/>
  <c r="P345" i="4"/>
  <c r="BI344" i="4"/>
  <c r="BH344" i="4"/>
  <c r="BG344" i="4"/>
  <c r="BE344" i="4"/>
  <c r="T344" i="4"/>
  <c r="R344" i="4"/>
  <c r="P344" i="4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40" i="4"/>
  <c r="BH340" i="4"/>
  <c r="BG340" i="4"/>
  <c r="BE340" i="4"/>
  <c r="T340" i="4"/>
  <c r="R340" i="4"/>
  <c r="P340" i="4"/>
  <c r="BI339" i="4"/>
  <c r="BH339" i="4"/>
  <c r="BG339" i="4"/>
  <c r="BE339" i="4"/>
  <c r="T339" i="4"/>
  <c r="R339" i="4"/>
  <c r="P339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30" i="4"/>
  <c r="BH330" i="4"/>
  <c r="BG330" i="4"/>
  <c r="BE330" i="4"/>
  <c r="T330" i="4"/>
  <c r="R330" i="4"/>
  <c r="P330" i="4"/>
  <c r="BI329" i="4"/>
  <c r="BH329" i="4"/>
  <c r="BG329" i="4"/>
  <c r="BE329" i="4"/>
  <c r="T329" i="4"/>
  <c r="R329" i="4"/>
  <c r="P329" i="4"/>
  <c r="BI328" i="4"/>
  <c r="BH328" i="4"/>
  <c r="BG328" i="4"/>
  <c r="BE328" i="4"/>
  <c r="T328" i="4"/>
  <c r="R328" i="4"/>
  <c r="P328" i="4"/>
  <c r="BI327" i="4"/>
  <c r="BH327" i="4"/>
  <c r="BG327" i="4"/>
  <c r="BE327" i="4"/>
  <c r="T327" i="4"/>
  <c r="R327" i="4"/>
  <c r="P327" i="4"/>
  <c r="BI326" i="4"/>
  <c r="BH326" i="4"/>
  <c r="BG326" i="4"/>
  <c r="BE326" i="4"/>
  <c r="T326" i="4"/>
  <c r="R326" i="4"/>
  <c r="P326" i="4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22" i="4"/>
  <c r="BH322" i="4"/>
  <c r="BG322" i="4"/>
  <c r="BE322" i="4"/>
  <c r="T322" i="4"/>
  <c r="R322" i="4"/>
  <c r="P322" i="4"/>
  <c r="BI321" i="4"/>
  <c r="BH321" i="4"/>
  <c r="BG321" i="4"/>
  <c r="BE321" i="4"/>
  <c r="T321" i="4"/>
  <c r="R321" i="4"/>
  <c r="P321" i="4"/>
  <c r="BI320" i="4"/>
  <c r="BH320" i="4"/>
  <c r="BG320" i="4"/>
  <c r="BE320" i="4"/>
  <c r="T320" i="4"/>
  <c r="R320" i="4"/>
  <c r="P320" i="4"/>
  <c r="BI319" i="4"/>
  <c r="BH319" i="4"/>
  <c r="BG319" i="4"/>
  <c r="BE319" i="4"/>
  <c r="T319" i="4"/>
  <c r="R319" i="4"/>
  <c r="P319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3" i="4"/>
  <c r="BH313" i="4"/>
  <c r="BG313" i="4"/>
  <c r="BE313" i="4"/>
  <c r="T313" i="4"/>
  <c r="R313" i="4"/>
  <c r="P313" i="4"/>
  <c r="BI312" i="4"/>
  <c r="BH312" i="4"/>
  <c r="BG312" i="4"/>
  <c r="BE312" i="4"/>
  <c r="T312" i="4"/>
  <c r="R312" i="4"/>
  <c r="P312" i="4"/>
  <c r="BI311" i="4"/>
  <c r="BH311" i="4"/>
  <c r="BG311" i="4"/>
  <c r="BE311" i="4"/>
  <c r="T311" i="4"/>
  <c r="R311" i="4"/>
  <c r="P311" i="4"/>
  <c r="BI310" i="4"/>
  <c r="BH310" i="4"/>
  <c r="BG310" i="4"/>
  <c r="BE310" i="4"/>
  <c r="T310" i="4"/>
  <c r="R310" i="4"/>
  <c r="P310" i="4"/>
  <c r="BI309" i="4"/>
  <c r="BH309" i="4"/>
  <c r="BG309" i="4"/>
  <c r="BE309" i="4"/>
  <c r="T309" i="4"/>
  <c r="R309" i="4"/>
  <c r="P309" i="4"/>
  <c r="BI308" i="4"/>
  <c r="BH308" i="4"/>
  <c r="BG308" i="4"/>
  <c r="BE308" i="4"/>
  <c r="T308" i="4"/>
  <c r="R308" i="4"/>
  <c r="P308" i="4"/>
  <c r="BI307" i="4"/>
  <c r="BH307" i="4"/>
  <c r="BG307" i="4"/>
  <c r="BE307" i="4"/>
  <c r="T307" i="4"/>
  <c r="R307" i="4"/>
  <c r="P307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4" i="4"/>
  <c r="BH304" i="4"/>
  <c r="BG304" i="4"/>
  <c r="BE304" i="4"/>
  <c r="T304" i="4"/>
  <c r="R304" i="4"/>
  <c r="P304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6" i="4"/>
  <c r="BH296" i="4"/>
  <c r="BG296" i="4"/>
  <c r="BE296" i="4"/>
  <c r="T296" i="4"/>
  <c r="R296" i="4"/>
  <c r="P296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93" i="4"/>
  <c r="BH293" i="4"/>
  <c r="BG293" i="4"/>
  <c r="BE293" i="4"/>
  <c r="T293" i="4"/>
  <c r="R293" i="4"/>
  <c r="P293" i="4"/>
  <c r="BI292" i="4"/>
  <c r="BH292" i="4"/>
  <c r="BG292" i="4"/>
  <c r="BE292" i="4"/>
  <c r="T292" i="4"/>
  <c r="R292" i="4"/>
  <c r="P292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4" i="4"/>
  <c r="BH144" i="4"/>
  <c r="BG144" i="4"/>
  <c r="BE144" i="4"/>
  <c r="T144" i="4"/>
  <c r="T143" i="4" s="1"/>
  <c r="T142" i="4" s="1"/>
  <c r="R144" i="4"/>
  <c r="R143" i="4" s="1"/>
  <c r="R142" i="4" s="1"/>
  <c r="P144" i="4"/>
  <c r="P143" i="4"/>
  <c r="P142" i="4" s="1"/>
  <c r="J138" i="4"/>
  <c r="J137" i="4"/>
  <c r="F137" i="4"/>
  <c r="F135" i="4"/>
  <c r="E133" i="4"/>
  <c r="BI118" i="4"/>
  <c r="BH118" i="4"/>
  <c r="BG118" i="4"/>
  <c r="BE118" i="4"/>
  <c r="BI117" i="4"/>
  <c r="BH117" i="4"/>
  <c r="BG117" i="4"/>
  <c r="BF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BI113" i="4"/>
  <c r="BH113" i="4"/>
  <c r="BG113" i="4"/>
  <c r="BF113" i="4"/>
  <c r="BE113" i="4"/>
  <c r="J94" i="4"/>
  <c r="J93" i="4"/>
  <c r="F93" i="4"/>
  <c r="F91" i="4"/>
  <c r="E89" i="4"/>
  <c r="J20" i="4"/>
  <c r="E20" i="4"/>
  <c r="F138" i="4"/>
  <c r="J19" i="4"/>
  <c r="J14" i="4"/>
  <c r="J135" i="4"/>
  <c r="E7" i="4"/>
  <c r="E85" i="4"/>
  <c r="J41" i="3"/>
  <c r="J40" i="3"/>
  <c r="AY97" i="1"/>
  <c r="J39" i="3"/>
  <c r="AX97" i="1" s="1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J132" i="3"/>
  <c r="J131" i="3"/>
  <c r="F131" i="3"/>
  <c r="F129" i="3"/>
  <c r="E127" i="3"/>
  <c r="BI112" i="3"/>
  <c r="BH112" i="3"/>
  <c r="BG112" i="3"/>
  <c r="BE112" i="3"/>
  <c r="BI111" i="3"/>
  <c r="BH111" i="3"/>
  <c r="BG111" i="3"/>
  <c r="BF111" i="3"/>
  <c r="BE111" i="3"/>
  <c r="BI110" i="3"/>
  <c r="BH110" i="3"/>
  <c r="BG110" i="3"/>
  <c r="BF110" i="3"/>
  <c r="BE110" i="3"/>
  <c r="BI109" i="3"/>
  <c r="BH109" i="3"/>
  <c r="BG109" i="3"/>
  <c r="BF109" i="3"/>
  <c r="BE109" i="3"/>
  <c r="BI108" i="3"/>
  <c r="BH108" i="3"/>
  <c r="BG108" i="3"/>
  <c r="BF108" i="3"/>
  <c r="BE108" i="3"/>
  <c r="BI107" i="3"/>
  <c r="BH107" i="3"/>
  <c r="BG107" i="3"/>
  <c r="BF107" i="3"/>
  <c r="BE107" i="3"/>
  <c r="J94" i="3"/>
  <c r="J93" i="3"/>
  <c r="F93" i="3"/>
  <c r="F91" i="3"/>
  <c r="E89" i="3"/>
  <c r="J20" i="3"/>
  <c r="E20" i="3"/>
  <c r="F94" i="3" s="1"/>
  <c r="J19" i="3"/>
  <c r="J14" i="3"/>
  <c r="J129" i="3"/>
  <c r="E7" i="3"/>
  <c r="E123" i="3" s="1"/>
  <c r="J41" i="2"/>
  <c r="J40" i="2"/>
  <c r="AY96" i="1"/>
  <c r="J39" i="2"/>
  <c r="AX96" i="1" s="1"/>
  <c r="BI7384" i="2"/>
  <c r="BH7384" i="2"/>
  <c r="BG7384" i="2"/>
  <c r="BE7384" i="2"/>
  <c r="T7384" i="2"/>
  <c r="R7384" i="2"/>
  <c r="P7384" i="2"/>
  <c r="BI7368" i="2"/>
  <c r="BH7368" i="2"/>
  <c r="BG7368" i="2"/>
  <c r="BE7368" i="2"/>
  <c r="T7368" i="2"/>
  <c r="R7368" i="2"/>
  <c r="P7368" i="2"/>
  <c r="BI7355" i="2"/>
  <c r="BH7355" i="2"/>
  <c r="BG7355" i="2"/>
  <c r="BE7355" i="2"/>
  <c r="T7355" i="2"/>
  <c r="R7355" i="2"/>
  <c r="P7355" i="2"/>
  <c r="BI7337" i="2"/>
  <c r="BH7337" i="2"/>
  <c r="BG7337" i="2"/>
  <c r="BE7337" i="2"/>
  <c r="T7337" i="2"/>
  <c r="R7337" i="2"/>
  <c r="P7337" i="2"/>
  <c r="BI7290" i="2"/>
  <c r="BH7290" i="2"/>
  <c r="BG7290" i="2"/>
  <c r="BE7290" i="2"/>
  <c r="T7290" i="2"/>
  <c r="R7290" i="2"/>
  <c r="P7290" i="2"/>
  <c r="BI7099" i="2"/>
  <c r="BH7099" i="2"/>
  <c r="BG7099" i="2"/>
  <c r="BE7099" i="2"/>
  <c r="T7099" i="2"/>
  <c r="R7099" i="2"/>
  <c r="P7099" i="2"/>
  <c r="BI6899" i="2"/>
  <c r="BH6899" i="2"/>
  <c r="BG6899" i="2"/>
  <c r="BE6899" i="2"/>
  <c r="T6899" i="2"/>
  <c r="R6899" i="2"/>
  <c r="P6899" i="2"/>
  <c r="BI6613" i="2"/>
  <c r="BH6613" i="2"/>
  <c r="BG6613" i="2"/>
  <c r="BE6613" i="2"/>
  <c r="T6613" i="2"/>
  <c r="R6613" i="2"/>
  <c r="P6613" i="2"/>
  <c r="BI6404" i="2"/>
  <c r="BH6404" i="2"/>
  <c r="BG6404" i="2"/>
  <c r="BE6404" i="2"/>
  <c r="T6404" i="2"/>
  <c r="R6404" i="2"/>
  <c r="P6404" i="2"/>
  <c r="BI6403" i="2"/>
  <c r="BH6403" i="2"/>
  <c r="BG6403" i="2"/>
  <c r="BE6403" i="2"/>
  <c r="T6403" i="2"/>
  <c r="R6403" i="2"/>
  <c r="P6403" i="2"/>
  <c r="BI6380" i="2"/>
  <c r="BH6380" i="2"/>
  <c r="BG6380" i="2"/>
  <c r="BE6380" i="2"/>
  <c r="T6380" i="2"/>
  <c r="R6380" i="2"/>
  <c r="P6380" i="2"/>
  <c r="BI6064" i="2"/>
  <c r="BH6064" i="2"/>
  <c r="BG6064" i="2"/>
  <c r="BE6064" i="2"/>
  <c r="T6064" i="2"/>
  <c r="R6064" i="2"/>
  <c r="P6064" i="2"/>
  <c r="BI6038" i="2"/>
  <c r="BH6038" i="2"/>
  <c r="BG6038" i="2"/>
  <c r="BE6038" i="2"/>
  <c r="T6038" i="2"/>
  <c r="R6038" i="2"/>
  <c r="P6038" i="2"/>
  <c r="BI6035" i="2"/>
  <c r="BH6035" i="2"/>
  <c r="BG6035" i="2"/>
  <c r="BE6035" i="2"/>
  <c r="T6035" i="2"/>
  <c r="R6035" i="2"/>
  <c r="P6035" i="2"/>
  <c r="BI6032" i="2"/>
  <c r="BH6032" i="2"/>
  <c r="BG6032" i="2"/>
  <c r="BE6032" i="2"/>
  <c r="T6032" i="2"/>
  <c r="R6032" i="2"/>
  <c r="P6032" i="2"/>
  <c r="BI6029" i="2"/>
  <c r="BH6029" i="2"/>
  <c r="BG6029" i="2"/>
  <c r="BE6029" i="2"/>
  <c r="T6029" i="2"/>
  <c r="R6029" i="2"/>
  <c r="P6029" i="2"/>
  <c r="BI6026" i="2"/>
  <c r="BH6026" i="2"/>
  <c r="BG6026" i="2"/>
  <c r="BE6026" i="2"/>
  <c r="T6026" i="2"/>
  <c r="R6026" i="2"/>
  <c r="P6026" i="2"/>
  <c r="BI6022" i="2"/>
  <c r="BH6022" i="2"/>
  <c r="BG6022" i="2"/>
  <c r="BE6022" i="2"/>
  <c r="T6022" i="2"/>
  <c r="R6022" i="2"/>
  <c r="P6022" i="2"/>
  <c r="BI6020" i="2"/>
  <c r="BH6020" i="2"/>
  <c r="BG6020" i="2"/>
  <c r="BE6020" i="2"/>
  <c r="T6020" i="2"/>
  <c r="R6020" i="2"/>
  <c r="P6020" i="2"/>
  <c r="BI6016" i="2"/>
  <c r="BH6016" i="2"/>
  <c r="BG6016" i="2"/>
  <c r="BE6016" i="2"/>
  <c r="T6016" i="2"/>
  <c r="R6016" i="2"/>
  <c r="P6016" i="2"/>
  <c r="BI6010" i="2"/>
  <c r="BH6010" i="2"/>
  <c r="BG6010" i="2"/>
  <c r="BE6010" i="2"/>
  <c r="T6010" i="2"/>
  <c r="R6010" i="2"/>
  <c r="P6010" i="2"/>
  <c r="BI6008" i="2"/>
  <c r="BH6008" i="2"/>
  <c r="BG6008" i="2"/>
  <c r="BE6008" i="2"/>
  <c r="T6008" i="2"/>
  <c r="R6008" i="2"/>
  <c r="P6008" i="2"/>
  <c r="BI5830" i="2"/>
  <c r="BH5830" i="2"/>
  <c r="BG5830" i="2"/>
  <c r="BE5830" i="2"/>
  <c r="T5830" i="2"/>
  <c r="R5830" i="2"/>
  <c r="P5830" i="2"/>
  <c r="BI5739" i="2"/>
  <c r="BH5739" i="2"/>
  <c r="BG5739" i="2"/>
  <c r="BE5739" i="2"/>
  <c r="T5739" i="2"/>
  <c r="R5739" i="2"/>
  <c r="P5739" i="2"/>
  <c r="BI5725" i="2"/>
  <c r="BH5725" i="2"/>
  <c r="BG5725" i="2"/>
  <c r="BE5725" i="2"/>
  <c r="T5725" i="2"/>
  <c r="R5725" i="2"/>
  <c r="P5725" i="2"/>
  <c r="BI5627" i="2"/>
  <c r="BH5627" i="2"/>
  <c r="BG5627" i="2"/>
  <c r="BE5627" i="2"/>
  <c r="T5627" i="2"/>
  <c r="R5627" i="2"/>
  <c r="P5627" i="2"/>
  <c r="BI5623" i="2"/>
  <c r="BH5623" i="2"/>
  <c r="BG5623" i="2"/>
  <c r="BE5623" i="2"/>
  <c r="T5623" i="2"/>
  <c r="R5623" i="2"/>
  <c r="P5623" i="2"/>
  <c r="BI5609" i="2"/>
  <c r="BH5609" i="2"/>
  <c r="BG5609" i="2"/>
  <c r="BE5609" i="2"/>
  <c r="T5609" i="2"/>
  <c r="R5609" i="2"/>
  <c r="P5609" i="2"/>
  <c r="BI5592" i="2"/>
  <c r="BH5592" i="2"/>
  <c r="BG5592" i="2"/>
  <c r="BE5592" i="2"/>
  <c r="T5592" i="2"/>
  <c r="R5592" i="2"/>
  <c r="P5592" i="2"/>
  <c r="BI5589" i="2"/>
  <c r="BH5589" i="2"/>
  <c r="BG5589" i="2"/>
  <c r="BE5589" i="2"/>
  <c r="T5589" i="2"/>
  <c r="R5589" i="2"/>
  <c r="P5589" i="2"/>
  <c r="BI5585" i="2"/>
  <c r="BH5585" i="2"/>
  <c r="BG5585" i="2"/>
  <c r="BE5585" i="2"/>
  <c r="T5585" i="2"/>
  <c r="R5585" i="2"/>
  <c r="P5585" i="2"/>
  <c r="BI5581" i="2"/>
  <c r="BH5581" i="2"/>
  <c r="BG5581" i="2"/>
  <c r="BE5581" i="2"/>
  <c r="T5581" i="2"/>
  <c r="R5581" i="2"/>
  <c r="P5581" i="2"/>
  <c r="BI5493" i="2"/>
  <c r="BH5493" i="2"/>
  <c r="BG5493" i="2"/>
  <c r="BE5493" i="2"/>
  <c r="T5493" i="2"/>
  <c r="R5493" i="2"/>
  <c r="P5493" i="2"/>
  <c r="BI5491" i="2"/>
  <c r="BH5491" i="2"/>
  <c r="BG5491" i="2"/>
  <c r="BE5491" i="2"/>
  <c r="T5491" i="2"/>
  <c r="R5491" i="2"/>
  <c r="P5491" i="2"/>
  <c r="BI5488" i="2"/>
  <c r="BH5488" i="2"/>
  <c r="BG5488" i="2"/>
  <c r="BE5488" i="2"/>
  <c r="T5488" i="2"/>
  <c r="R5488" i="2"/>
  <c r="P5488" i="2"/>
  <c r="BI5485" i="2"/>
  <c r="BH5485" i="2"/>
  <c r="BG5485" i="2"/>
  <c r="BE5485" i="2"/>
  <c r="T5485" i="2"/>
  <c r="R5485" i="2"/>
  <c r="P5485" i="2"/>
  <c r="BI5480" i="2"/>
  <c r="BH5480" i="2"/>
  <c r="BG5480" i="2"/>
  <c r="BE5480" i="2"/>
  <c r="T5480" i="2"/>
  <c r="R5480" i="2"/>
  <c r="P5480" i="2"/>
  <c r="BI5477" i="2"/>
  <c r="BH5477" i="2"/>
  <c r="BG5477" i="2"/>
  <c r="BE5477" i="2"/>
  <c r="T5477" i="2"/>
  <c r="R5477" i="2"/>
  <c r="P5477" i="2"/>
  <c r="BI5464" i="2"/>
  <c r="BH5464" i="2"/>
  <c r="BG5464" i="2"/>
  <c r="BE5464" i="2"/>
  <c r="T5464" i="2"/>
  <c r="R5464" i="2"/>
  <c r="P5464" i="2"/>
  <c r="BI5462" i="2"/>
  <c r="BH5462" i="2"/>
  <c r="BG5462" i="2"/>
  <c r="BE5462" i="2"/>
  <c r="T5462" i="2"/>
  <c r="R5462" i="2"/>
  <c r="P5462" i="2"/>
  <c r="BI5458" i="2"/>
  <c r="BH5458" i="2"/>
  <c r="BG5458" i="2"/>
  <c r="BE5458" i="2"/>
  <c r="T5458" i="2"/>
  <c r="R5458" i="2"/>
  <c r="P5458" i="2"/>
  <c r="BI5455" i="2"/>
  <c r="BH5455" i="2"/>
  <c r="BG5455" i="2"/>
  <c r="BE5455" i="2"/>
  <c r="T5455" i="2"/>
  <c r="R5455" i="2"/>
  <c r="P5455" i="2"/>
  <c r="BI5453" i="2"/>
  <c r="BH5453" i="2"/>
  <c r="BG5453" i="2"/>
  <c r="BE5453" i="2"/>
  <c r="T5453" i="2"/>
  <c r="R5453" i="2"/>
  <c r="P5453" i="2"/>
  <c r="BI5450" i="2"/>
  <c r="BH5450" i="2"/>
  <c r="BG5450" i="2"/>
  <c r="BE5450" i="2"/>
  <c r="T5450" i="2"/>
  <c r="R5450" i="2"/>
  <c r="P5450" i="2"/>
  <c r="BI5447" i="2"/>
  <c r="BH5447" i="2"/>
  <c r="BG5447" i="2"/>
  <c r="BE5447" i="2"/>
  <c r="T5447" i="2"/>
  <c r="R5447" i="2"/>
  <c r="P5447" i="2"/>
  <c r="BI5444" i="2"/>
  <c r="BH5444" i="2"/>
  <c r="BG5444" i="2"/>
  <c r="BE5444" i="2"/>
  <c r="T5444" i="2"/>
  <c r="R5444" i="2"/>
  <c r="P5444" i="2"/>
  <c r="BI5441" i="2"/>
  <c r="BH5441" i="2"/>
  <c r="BG5441" i="2"/>
  <c r="BE5441" i="2"/>
  <c r="T5441" i="2"/>
  <c r="R5441" i="2"/>
  <c r="P5441" i="2"/>
  <c r="BI5438" i="2"/>
  <c r="BH5438" i="2"/>
  <c r="BG5438" i="2"/>
  <c r="BE5438" i="2"/>
  <c r="T5438" i="2"/>
  <c r="R5438" i="2"/>
  <c r="P5438" i="2"/>
  <c r="BI5435" i="2"/>
  <c r="BH5435" i="2"/>
  <c r="BG5435" i="2"/>
  <c r="BE5435" i="2"/>
  <c r="T5435" i="2"/>
  <c r="R5435" i="2"/>
  <c r="P5435" i="2"/>
  <c r="BI5432" i="2"/>
  <c r="BH5432" i="2"/>
  <c r="BG5432" i="2"/>
  <c r="BE5432" i="2"/>
  <c r="T5432" i="2"/>
  <c r="R5432" i="2"/>
  <c r="P5432" i="2"/>
  <c r="BI5429" i="2"/>
  <c r="BH5429" i="2"/>
  <c r="BG5429" i="2"/>
  <c r="BE5429" i="2"/>
  <c r="T5429" i="2"/>
  <c r="R5429" i="2"/>
  <c r="P5429" i="2"/>
  <c r="BI5426" i="2"/>
  <c r="BH5426" i="2"/>
  <c r="BG5426" i="2"/>
  <c r="BE5426" i="2"/>
  <c r="T5426" i="2"/>
  <c r="R5426" i="2"/>
  <c r="P5426" i="2"/>
  <c r="BI5423" i="2"/>
  <c r="BH5423" i="2"/>
  <c r="BG5423" i="2"/>
  <c r="BE5423" i="2"/>
  <c r="T5423" i="2"/>
  <c r="R5423" i="2"/>
  <c r="P5423" i="2"/>
  <c r="BI5420" i="2"/>
  <c r="BH5420" i="2"/>
  <c r="BG5420" i="2"/>
  <c r="BE5420" i="2"/>
  <c r="T5420" i="2"/>
  <c r="R5420" i="2"/>
  <c r="P5420" i="2"/>
  <c r="BI5417" i="2"/>
  <c r="BH5417" i="2"/>
  <c r="BG5417" i="2"/>
  <c r="BE5417" i="2"/>
  <c r="T5417" i="2"/>
  <c r="R5417" i="2"/>
  <c r="P5417" i="2"/>
  <c r="BI5414" i="2"/>
  <c r="BH5414" i="2"/>
  <c r="BG5414" i="2"/>
  <c r="BE5414" i="2"/>
  <c r="T5414" i="2"/>
  <c r="R5414" i="2"/>
  <c r="P5414" i="2"/>
  <c r="BI5411" i="2"/>
  <c r="BH5411" i="2"/>
  <c r="BG5411" i="2"/>
  <c r="BE5411" i="2"/>
  <c r="T5411" i="2"/>
  <c r="R5411" i="2"/>
  <c r="P5411" i="2"/>
  <c r="BI5408" i="2"/>
  <c r="BH5408" i="2"/>
  <c r="BG5408" i="2"/>
  <c r="BE5408" i="2"/>
  <c r="T5408" i="2"/>
  <c r="R5408" i="2"/>
  <c r="P5408" i="2"/>
  <c r="BI5405" i="2"/>
  <c r="BH5405" i="2"/>
  <c r="BG5405" i="2"/>
  <c r="BE5405" i="2"/>
  <c r="T5405" i="2"/>
  <c r="R5405" i="2"/>
  <c r="P5405" i="2"/>
  <c r="BI5402" i="2"/>
  <c r="BH5402" i="2"/>
  <c r="BG5402" i="2"/>
  <c r="BE5402" i="2"/>
  <c r="T5402" i="2"/>
  <c r="R5402" i="2"/>
  <c r="P5402" i="2"/>
  <c r="BI5399" i="2"/>
  <c r="BH5399" i="2"/>
  <c r="BG5399" i="2"/>
  <c r="BE5399" i="2"/>
  <c r="T5399" i="2"/>
  <c r="R5399" i="2"/>
  <c r="P5399" i="2"/>
  <c r="BI5396" i="2"/>
  <c r="BH5396" i="2"/>
  <c r="BG5396" i="2"/>
  <c r="BE5396" i="2"/>
  <c r="T5396" i="2"/>
  <c r="R5396" i="2"/>
  <c r="P5396" i="2"/>
  <c r="BI5393" i="2"/>
  <c r="BH5393" i="2"/>
  <c r="BG5393" i="2"/>
  <c r="BE5393" i="2"/>
  <c r="T5393" i="2"/>
  <c r="R5393" i="2"/>
  <c r="P5393" i="2"/>
  <c r="BI5390" i="2"/>
  <c r="BH5390" i="2"/>
  <c r="BG5390" i="2"/>
  <c r="BE5390" i="2"/>
  <c r="T5390" i="2"/>
  <c r="R5390" i="2"/>
  <c r="P5390" i="2"/>
  <c r="BI5387" i="2"/>
  <c r="BH5387" i="2"/>
  <c r="BG5387" i="2"/>
  <c r="BE5387" i="2"/>
  <c r="T5387" i="2"/>
  <c r="R5387" i="2"/>
  <c r="P5387" i="2"/>
  <c r="BI5384" i="2"/>
  <c r="BH5384" i="2"/>
  <c r="BG5384" i="2"/>
  <c r="BE5384" i="2"/>
  <c r="T5384" i="2"/>
  <c r="R5384" i="2"/>
  <c r="P5384" i="2"/>
  <c r="BI5381" i="2"/>
  <c r="BH5381" i="2"/>
  <c r="BG5381" i="2"/>
  <c r="BE5381" i="2"/>
  <c r="T5381" i="2"/>
  <c r="R5381" i="2"/>
  <c r="P5381" i="2"/>
  <c r="BI5378" i="2"/>
  <c r="BH5378" i="2"/>
  <c r="BG5378" i="2"/>
  <c r="BE5378" i="2"/>
  <c r="T5378" i="2"/>
  <c r="R5378" i="2"/>
  <c r="P5378" i="2"/>
  <c r="BI5375" i="2"/>
  <c r="BH5375" i="2"/>
  <c r="BG5375" i="2"/>
  <c r="BE5375" i="2"/>
  <c r="T5375" i="2"/>
  <c r="R5375" i="2"/>
  <c r="P5375" i="2"/>
  <c r="BI5372" i="2"/>
  <c r="BH5372" i="2"/>
  <c r="BG5372" i="2"/>
  <c r="BE5372" i="2"/>
  <c r="T5372" i="2"/>
  <c r="R5372" i="2"/>
  <c r="P5372" i="2"/>
  <c r="BI5369" i="2"/>
  <c r="BH5369" i="2"/>
  <c r="BG5369" i="2"/>
  <c r="BE5369" i="2"/>
  <c r="T5369" i="2"/>
  <c r="R5369" i="2"/>
  <c r="P5369" i="2"/>
  <c r="BI5366" i="2"/>
  <c r="BH5366" i="2"/>
  <c r="BG5366" i="2"/>
  <c r="BE5366" i="2"/>
  <c r="T5366" i="2"/>
  <c r="R5366" i="2"/>
  <c r="P5366" i="2"/>
  <c r="BI5363" i="2"/>
  <c r="BH5363" i="2"/>
  <c r="BG5363" i="2"/>
  <c r="BE5363" i="2"/>
  <c r="T5363" i="2"/>
  <c r="R5363" i="2"/>
  <c r="P5363" i="2"/>
  <c r="BI5360" i="2"/>
  <c r="BH5360" i="2"/>
  <c r="BG5360" i="2"/>
  <c r="BE5360" i="2"/>
  <c r="T5360" i="2"/>
  <c r="R5360" i="2"/>
  <c r="P5360" i="2"/>
  <c r="BI5357" i="2"/>
  <c r="BH5357" i="2"/>
  <c r="BG5357" i="2"/>
  <c r="BE5357" i="2"/>
  <c r="T5357" i="2"/>
  <c r="R5357" i="2"/>
  <c r="P5357" i="2"/>
  <c r="BI5354" i="2"/>
  <c r="BH5354" i="2"/>
  <c r="BG5354" i="2"/>
  <c r="BE5354" i="2"/>
  <c r="T5354" i="2"/>
  <c r="R5354" i="2"/>
  <c r="P5354" i="2"/>
  <c r="BI5351" i="2"/>
  <c r="BH5351" i="2"/>
  <c r="BG5351" i="2"/>
  <c r="BE5351" i="2"/>
  <c r="T5351" i="2"/>
  <c r="R5351" i="2"/>
  <c r="P5351" i="2"/>
  <c r="BI5348" i="2"/>
  <c r="BH5348" i="2"/>
  <c r="BG5348" i="2"/>
  <c r="BE5348" i="2"/>
  <c r="T5348" i="2"/>
  <c r="R5348" i="2"/>
  <c r="P5348" i="2"/>
  <c r="BI5345" i="2"/>
  <c r="BH5345" i="2"/>
  <c r="BG5345" i="2"/>
  <c r="BE5345" i="2"/>
  <c r="T5345" i="2"/>
  <c r="R5345" i="2"/>
  <c r="P5345" i="2"/>
  <c r="BI5342" i="2"/>
  <c r="BH5342" i="2"/>
  <c r="BG5342" i="2"/>
  <c r="BE5342" i="2"/>
  <c r="T5342" i="2"/>
  <c r="R5342" i="2"/>
  <c r="P5342" i="2"/>
  <c r="BI5339" i="2"/>
  <c r="BH5339" i="2"/>
  <c r="BG5339" i="2"/>
  <c r="BE5339" i="2"/>
  <c r="T5339" i="2"/>
  <c r="R5339" i="2"/>
  <c r="P5339" i="2"/>
  <c r="BI5336" i="2"/>
  <c r="BH5336" i="2"/>
  <c r="BG5336" i="2"/>
  <c r="BE5336" i="2"/>
  <c r="T5336" i="2"/>
  <c r="R5336" i="2"/>
  <c r="P5336" i="2"/>
  <c r="BI5333" i="2"/>
  <c r="BH5333" i="2"/>
  <c r="BG5333" i="2"/>
  <c r="BE5333" i="2"/>
  <c r="T5333" i="2"/>
  <c r="R5333" i="2"/>
  <c r="P5333" i="2"/>
  <c r="BI5330" i="2"/>
  <c r="BH5330" i="2"/>
  <c r="BG5330" i="2"/>
  <c r="BE5330" i="2"/>
  <c r="T5330" i="2"/>
  <c r="R5330" i="2"/>
  <c r="P5330" i="2"/>
  <c r="BI5327" i="2"/>
  <c r="BH5327" i="2"/>
  <c r="BG5327" i="2"/>
  <c r="BE5327" i="2"/>
  <c r="T5327" i="2"/>
  <c r="R5327" i="2"/>
  <c r="P5327" i="2"/>
  <c r="BI5324" i="2"/>
  <c r="BH5324" i="2"/>
  <c r="BG5324" i="2"/>
  <c r="BE5324" i="2"/>
  <c r="T5324" i="2"/>
  <c r="R5324" i="2"/>
  <c r="P5324" i="2"/>
  <c r="BI5316" i="2"/>
  <c r="BH5316" i="2"/>
  <c r="BG5316" i="2"/>
  <c r="BE5316" i="2"/>
  <c r="T5316" i="2"/>
  <c r="R5316" i="2"/>
  <c r="P5316" i="2"/>
  <c r="BI5313" i="2"/>
  <c r="BH5313" i="2"/>
  <c r="BG5313" i="2"/>
  <c r="BE5313" i="2"/>
  <c r="T5313" i="2"/>
  <c r="R5313" i="2"/>
  <c r="P5313" i="2"/>
  <c r="BI5310" i="2"/>
  <c r="BH5310" i="2"/>
  <c r="BG5310" i="2"/>
  <c r="BE5310" i="2"/>
  <c r="T5310" i="2"/>
  <c r="R5310" i="2"/>
  <c r="P5310" i="2"/>
  <c r="BI5307" i="2"/>
  <c r="BH5307" i="2"/>
  <c r="BG5307" i="2"/>
  <c r="BE5307" i="2"/>
  <c r="T5307" i="2"/>
  <c r="R5307" i="2"/>
  <c r="P5307" i="2"/>
  <c r="BI5304" i="2"/>
  <c r="BH5304" i="2"/>
  <c r="BG5304" i="2"/>
  <c r="BE5304" i="2"/>
  <c r="T5304" i="2"/>
  <c r="R5304" i="2"/>
  <c r="P5304" i="2"/>
  <c r="BI5301" i="2"/>
  <c r="BH5301" i="2"/>
  <c r="BG5301" i="2"/>
  <c r="BE5301" i="2"/>
  <c r="T5301" i="2"/>
  <c r="R5301" i="2"/>
  <c r="P5301" i="2"/>
  <c r="BI5298" i="2"/>
  <c r="BH5298" i="2"/>
  <c r="BG5298" i="2"/>
  <c r="BE5298" i="2"/>
  <c r="T5298" i="2"/>
  <c r="R5298" i="2"/>
  <c r="P5298" i="2"/>
  <c r="BI5295" i="2"/>
  <c r="BH5295" i="2"/>
  <c r="BG5295" i="2"/>
  <c r="BE5295" i="2"/>
  <c r="T5295" i="2"/>
  <c r="R5295" i="2"/>
  <c r="P5295" i="2"/>
  <c r="BI5292" i="2"/>
  <c r="BH5292" i="2"/>
  <c r="BG5292" i="2"/>
  <c r="BE5292" i="2"/>
  <c r="T5292" i="2"/>
  <c r="R5292" i="2"/>
  <c r="P5292" i="2"/>
  <c r="BI5289" i="2"/>
  <c r="BH5289" i="2"/>
  <c r="BG5289" i="2"/>
  <c r="BE5289" i="2"/>
  <c r="T5289" i="2"/>
  <c r="R5289" i="2"/>
  <c r="P5289" i="2"/>
  <c r="BI5286" i="2"/>
  <c r="BH5286" i="2"/>
  <c r="BG5286" i="2"/>
  <c r="BE5286" i="2"/>
  <c r="T5286" i="2"/>
  <c r="R5286" i="2"/>
  <c r="P5286" i="2"/>
  <c r="BI5283" i="2"/>
  <c r="BH5283" i="2"/>
  <c r="BG5283" i="2"/>
  <c r="BE5283" i="2"/>
  <c r="T5283" i="2"/>
  <c r="R5283" i="2"/>
  <c r="P5283" i="2"/>
  <c r="BI5280" i="2"/>
  <c r="BH5280" i="2"/>
  <c r="BG5280" i="2"/>
  <c r="BE5280" i="2"/>
  <c r="T5280" i="2"/>
  <c r="R5280" i="2"/>
  <c r="P5280" i="2"/>
  <c r="BI5277" i="2"/>
  <c r="BH5277" i="2"/>
  <c r="BG5277" i="2"/>
  <c r="BE5277" i="2"/>
  <c r="T5277" i="2"/>
  <c r="R5277" i="2"/>
  <c r="P5277" i="2"/>
  <c r="BI5274" i="2"/>
  <c r="BH5274" i="2"/>
  <c r="BG5274" i="2"/>
  <c r="BE5274" i="2"/>
  <c r="T5274" i="2"/>
  <c r="R5274" i="2"/>
  <c r="P5274" i="2"/>
  <c r="BI5271" i="2"/>
  <c r="BH5271" i="2"/>
  <c r="BG5271" i="2"/>
  <c r="BE5271" i="2"/>
  <c r="T5271" i="2"/>
  <c r="R5271" i="2"/>
  <c r="P5271" i="2"/>
  <c r="BI5268" i="2"/>
  <c r="BH5268" i="2"/>
  <c r="BG5268" i="2"/>
  <c r="BE5268" i="2"/>
  <c r="T5268" i="2"/>
  <c r="R5268" i="2"/>
  <c r="P5268" i="2"/>
  <c r="BI5265" i="2"/>
  <c r="BH5265" i="2"/>
  <c r="BG5265" i="2"/>
  <c r="BE5265" i="2"/>
  <c r="T5265" i="2"/>
  <c r="R5265" i="2"/>
  <c r="P5265" i="2"/>
  <c r="BI5262" i="2"/>
  <c r="BH5262" i="2"/>
  <c r="BG5262" i="2"/>
  <c r="BE5262" i="2"/>
  <c r="T5262" i="2"/>
  <c r="R5262" i="2"/>
  <c r="P5262" i="2"/>
  <c r="BI5259" i="2"/>
  <c r="BH5259" i="2"/>
  <c r="BG5259" i="2"/>
  <c r="BE5259" i="2"/>
  <c r="T5259" i="2"/>
  <c r="R5259" i="2"/>
  <c r="P5259" i="2"/>
  <c r="BI5256" i="2"/>
  <c r="BH5256" i="2"/>
  <c r="BG5256" i="2"/>
  <c r="BE5256" i="2"/>
  <c r="T5256" i="2"/>
  <c r="R5256" i="2"/>
  <c r="P5256" i="2"/>
  <c r="BI5253" i="2"/>
  <c r="BH5253" i="2"/>
  <c r="BG5253" i="2"/>
  <c r="BE5253" i="2"/>
  <c r="T5253" i="2"/>
  <c r="R5253" i="2"/>
  <c r="P5253" i="2"/>
  <c r="BI5250" i="2"/>
  <c r="BH5250" i="2"/>
  <c r="BG5250" i="2"/>
  <c r="BE5250" i="2"/>
  <c r="T5250" i="2"/>
  <c r="R5250" i="2"/>
  <c r="P5250" i="2"/>
  <c r="BI5247" i="2"/>
  <c r="BH5247" i="2"/>
  <c r="BG5247" i="2"/>
  <c r="BE5247" i="2"/>
  <c r="T5247" i="2"/>
  <c r="R5247" i="2"/>
  <c r="P5247" i="2"/>
  <c r="BI5244" i="2"/>
  <c r="BH5244" i="2"/>
  <c r="BG5244" i="2"/>
  <c r="BE5244" i="2"/>
  <c r="T5244" i="2"/>
  <c r="R5244" i="2"/>
  <c r="P5244" i="2"/>
  <c r="BI5241" i="2"/>
  <c r="BH5241" i="2"/>
  <c r="BG5241" i="2"/>
  <c r="BE5241" i="2"/>
  <c r="T5241" i="2"/>
  <c r="R5241" i="2"/>
  <c r="P5241" i="2"/>
  <c r="BI5238" i="2"/>
  <c r="BH5238" i="2"/>
  <c r="BG5238" i="2"/>
  <c r="BE5238" i="2"/>
  <c r="T5238" i="2"/>
  <c r="R5238" i="2"/>
  <c r="P5238" i="2"/>
  <c r="BI5235" i="2"/>
  <c r="BH5235" i="2"/>
  <c r="BG5235" i="2"/>
  <c r="BE5235" i="2"/>
  <c r="T5235" i="2"/>
  <c r="R5235" i="2"/>
  <c r="P5235" i="2"/>
  <c r="BI5232" i="2"/>
  <c r="BH5232" i="2"/>
  <c r="BG5232" i="2"/>
  <c r="BE5232" i="2"/>
  <c r="T5232" i="2"/>
  <c r="R5232" i="2"/>
  <c r="P5232" i="2"/>
  <c r="BI5229" i="2"/>
  <c r="BH5229" i="2"/>
  <c r="BG5229" i="2"/>
  <c r="BE5229" i="2"/>
  <c r="T5229" i="2"/>
  <c r="R5229" i="2"/>
  <c r="P5229" i="2"/>
  <c r="BI5226" i="2"/>
  <c r="BH5226" i="2"/>
  <c r="BG5226" i="2"/>
  <c r="BE5226" i="2"/>
  <c r="T5226" i="2"/>
  <c r="R5226" i="2"/>
  <c r="P5226" i="2"/>
  <c r="BI5223" i="2"/>
  <c r="BH5223" i="2"/>
  <c r="BG5223" i="2"/>
  <c r="BE5223" i="2"/>
  <c r="T5223" i="2"/>
  <c r="R5223" i="2"/>
  <c r="P5223" i="2"/>
  <c r="BI5220" i="2"/>
  <c r="BH5220" i="2"/>
  <c r="BG5220" i="2"/>
  <c r="BE5220" i="2"/>
  <c r="T5220" i="2"/>
  <c r="R5220" i="2"/>
  <c r="P5220" i="2"/>
  <c r="BI5217" i="2"/>
  <c r="BH5217" i="2"/>
  <c r="BG5217" i="2"/>
  <c r="BE5217" i="2"/>
  <c r="T5217" i="2"/>
  <c r="R5217" i="2"/>
  <c r="P5217" i="2"/>
  <c r="BI5214" i="2"/>
  <c r="BH5214" i="2"/>
  <c r="BG5214" i="2"/>
  <c r="BE5214" i="2"/>
  <c r="T5214" i="2"/>
  <c r="R5214" i="2"/>
  <c r="P5214" i="2"/>
  <c r="BI5210" i="2"/>
  <c r="BH5210" i="2"/>
  <c r="BG5210" i="2"/>
  <c r="BE5210" i="2"/>
  <c r="T5210" i="2"/>
  <c r="R5210" i="2"/>
  <c r="P5210" i="2"/>
  <c r="BI5207" i="2"/>
  <c r="BH5207" i="2"/>
  <c r="BG5207" i="2"/>
  <c r="BE5207" i="2"/>
  <c r="T5207" i="2"/>
  <c r="R5207" i="2"/>
  <c r="P5207" i="2"/>
  <c r="BI5204" i="2"/>
  <c r="BH5204" i="2"/>
  <c r="BG5204" i="2"/>
  <c r="BE5204" i="2"/>
  <c r="T5204" i="2"/>
  <c r="R5204" i="2"/>
  <c r="P5204" i="2"/>
  <c r="BI5201" i="2"/>
  <c r="BH5201" i="2"/>
  <c r="BG5201" i="2"/>
  <c r="BE5201" i="2"/>
  <c r="T5201" i="2"/>
  <c r="R5201" i="2"/>
  <c r="P5201" i="2"/>
  <c r="BI5198" i="2"/>
  <c r="BH5198" i="2"/>
  <c r="BG5198" i="2"/>
  <c r="BE5198" i="2"/>
  <c r="T5198" i="2"/>
  <c r="R5198" i="2"/>
  <c r="P5198" i="2"/>
  <c r="BI5195" i="2"/>
  <c r="BH5195" i="2"/>
  <c r="BG5195" i="2"/>
  <c r="BE5195" i="2"/>
  <c r="T5195" i="2"/>
  <c r="R5195" i="2"/>
  <c r="P5195" i="2"/>
  <c r="BI5192" i="2"/>
  <c r="BH5192" i="2"/>
  <c r="BG5192" i="2"/>
  <c r="BE5192" i="2"/>
  <c r="T5192" i="2"/>
  <c r="R5192" i="2"/>
  <c r="P5192" i="2"/>
  <c r="BI5189" i="2"/>
  <c r="BH5189" i="2"/>
  <c r="BG5189" i="2"/>
  <c r="BE5189" i="2"/>
  <c r="T5189" i="2"/>
  <c r="R5189" i="2"/>
  <c r="P5189" i="2"/>
  <c r="BI5186" i="2"/>
  <c r="BH5186" i="2"/>
  <c r="BG5186" i="2"/>
  <c r="BE5186" i="2"/>
  <c r="T5186" i="2"/>
  <c r="R5186" i="2"/>
  <c r="P5186" i="2"/>
  <c r="BI5183" i="2"/>
  <c r="BH5183" i="2"/>
  <c r="BG5183" i="2"/>
  <c r="BE5183" i="2"/>
  <c r="T5183" i="2"/>
  <c r="R5183" i="2"/>
  <c r="P5183" i="2"/>
  <c r="BI5180" i="2"/>
  <c r="BH5180" i="2"/>
  <c r="BG5180" i="2"/>
  <c r="BE5180" i="2"/>
  <c r="T5180" i="2"/>
  <c r="R5180" i="2"/>
  <c r="P5180" i="2"/>
  <c r="BI5177" i="2"/>
  <c r="BH5177" i="2"/>
  <c r="BG5177" i="2"/>
  <c r="BE5177" i="2"/>
  <c r="T5177" i="2"/>
  <c r="R5177" i="2"/>
  <c r="P5177" i="2"/>
  <c r="BI5174" i="2"/>
  <c r="BH5174" i="2"/>
  <c r="BG5174" i="2"/>
  <c r="BE5174" i="2"/>
  <c r="T5174" i="2"/>
  <c r="R5174" i="2"/>
  <c r="P5174" i="2"/>
  <c r="BI5171" i="2"/>
  <c r="BH5171" i="2"/>
  <c r="BG5171" i="2"/>
  <c r="BE5171" i="2"/>
  <c r="T5171" i="2"/>
  <c r="R5171" i="2"/>
  <c r="P5171" i="2"/>
  <c r="BI5168" i="2"/>
  <c r="BH5168" i="2"/>
  <c r="BG5168" i="2"/>
  <c r="BE5168" i="2"/>
  <c r="T5168" i="2"/>
  <c r="R5168" i="2"/>
  <c r="P5168" i="2"/>
  <c r="BI5164" i="2"/>
  <c r="BH5164" i="2"/>
  <c r="BG5164" i="2"/>
  <c r="BE5164" i="2"/>
  <c r="T5164" i="2"/>
  <c r="R5164" i="2"/>
  <c r="P5164" i="2"/>
  <c r="BI5161" i="2"/>
  <c r="BH5161" i="2"/>
  <c r="BG5161" i="2"/>
  <c r="BE5161" i="2"/>
  <c r="T5161" i="2"/>
  <c r="R5161" i="2"/>
  <c r="P5161" i="2"/>
  <c r="BI5158" i="2"/>
  <c r="BH5158" i="2"/>
  <c r="BG5158" i="2"/>
  <c r="BE5158" i="2"/>
  <c r="T5158" i="2"/>
  <c r="R5158" i="2"/>
  <c r="P5158" i="2"/>
  <c r="BI5155" i="2"/>
  <c r="BH5155" i="2"/>
  <c r="BG5155" i="2"/>
  <c r="BE5155" i="2"/>
  <c r="T5155" i="2"/>
  <c r="R5155" i="2"/>
  <c r="P5155" i="2"/>
  <c r="BI5152" i="2"/>
  <c r="BH5152" i="2"/>
  <c r="BG5152" i="2"/>
  <c r="BE5152" i="2"/>
  <c r="T5152" i="2"/>
  <c r="R5152" i="2"/>
  <c r="P5152" i="2"/>
  <c r="BI5149" i="2"/>
  <c r="BH5149" i="2"/>
  <c r="BG5149" i="2"/>
  <c r="BE5149" i="2"/>
  <c r="T5149" i="2"/>
  <c r="R5149" i="2"/>
  <c r="P5149" i="2"/>
  <c r="BI5146" i="2"/>
  <c r="BH5146" i="2"/>
  <c r="BG5146" i="2"/>
  <c r="BE5146" i="2"/>
  <c r="T5146" i="2"/>
  <c r="R5146" i="2"/>
  <c r="P5146" i="2"/>
  <c r="BI5143" i="2"/>
  <c r="BH5143" i="2"/>
  <c r="BG5143" i="2"/>
  <c r="BE5143" i="2"/>
  <c r="T5143" i="2"/>
  <c r="R5143" i="2"/>
  <c r="P5143" i="2"/>
  <c r="BI5140" i="2"/>
  <c r="BH5140" i="2"/>
  <c r="BG5140" i="2"/>
  <c r="BE5140" i="2"/>
  <c r="T5140" i="2"/>
  <c r="R5140" i="2"/>
  <c r="P5140" i="2"/>
  <c r="BI5137" i="2"/>
  <c r="BH5137" i="2"/>
  <c r="BG5137" i="2"/>
  <c r="BE5137" i="2"/>
  <c r="T5137" i="2"/>
  <c r="R5137" i="2"/>
  <c r="P5137" i="2"/>
  <c r="BI5134" i="2"/>
  <c r="BH5134" i="2"/>
  <c r="BG5134" i="2"/>
  <c r="BE5134" i="2"/>
  <c r="T5134" i="2"/>
  <c r="R5134" i="2"/>
  <c r="P5134" i="2"/>
  <c r="BI5131" i="2"/>
  <c r="BH5131" i="2"/>
  <c r="BG5131" i="2"/>
  <c r="BE5131" i="2"/>
  <c r="T5131" i="2"/>
  <c r="R5131" i="2"/>
  <c r="P5131" i="2"/>
  <c r="BI5128" i="2"/>
  <c r="BH5128" i="2"/>
  <c r="BG5128" i="2"/>
  <c r="BE5128" i="2"/>
  <c r="T5128" i="2"/>
  <c r="R5128" i="2"/>
  <c r="P5128" i="2"/>
  <c r="BI5125" i="2"/>
  <c r="BH5125" i="2"/>
  <c r="BG5125" i="2"/>
  <c r="BE5125" i="2"/>
  <c r="T5125" i="2"/>
  <c r="R5125" i="2"/>
  <c r="P5125" i="2"/>
  <c r="BI5122" i="2"/>
  <c r="BH5122" i="2"/>
  <c r="BG5122" i="2"/>
  <c r="BE5122" i="2"/>
  <c r="T5122" i="2"/>
  <c r="R5122" i="2"/>
  <c r="P5122" i="2"/>
  <c r="BI5119" i="2"/>
  <c r="BH5119" i="2"/>
  <c r="BG5119" i="2"/>
  <c r="BE5119" i="2"/>
  <c r="T5119" i="2"/>
  <c r="R5119" i="2"/>
  <c r="P5119" i="2"/>
  <c r="BI5116" i="2"/>
  <c r="BH5116" i="2"/>
  <c r="BG5116" i="2"/>
  <c r="BE5116" i="2"/>
  <c r="T5116" i="2"/>
  <c r="R5116" i="2"/>
  <c r="P5116" i="2"/>
  <c r="BI5113" i="2"/>
  <c r="BH5113" i="2"/>
  <c r="BG5113" i="2"/>
  <c r="BE5113" i="2"/>
  <c r="T5113" i="2"/>
  <c r="R5113" i="2"/>
  <c r="P5113" i="2"/>
  <c r="BI5110" i="2"/>
  <c r="BH5110" i="2"/>
  <c r="BG5110" i="2"/>
  <c r="BE5110" i="2"/>
  <c r="T5110" i="2"/>
  <c r="R5110" i="2"/>
  <c r="P5110" i="2"/>
  <c r="BI5107" i="2"/>
  <c r="BH5107" i="2"/>
  <c r="BG5107" i="2"/>
  <c r="BE5107" i="2"/>
  <c r="T5107" i="2"/>
  <c r="R5107" i="2"/>
  <c r="P5107" i="2"/>
  <c r="BI5104" i="2"/>
  <c r="BH5104" i="2"/>
  <c r="BG5104" i="2"/>
  <c r="BE5104" i="2"/>
  <c r="T5104" i="2"/>
  <c r="R5104" i="2"/>
  <c r="P5104" i="2"/>
  <c r="BI5101" i="2"/>
  <c r="BH5101" i="2"/>
  <c r="BG5101" i="2"/>
  <c r="BE5101" i="2"/>
  <c r="T5101" i="2"/>
  <c r="R5101" i="2"/>
  <c r="P5101" i="2"/>
  <c r="BI5098" i="2"/>
  <c r="BH5098" i="2"/>
  <c r="BG5098" i="2"/>
  <c r="BE5098" i="2"/>
  <c r="T5098" i="2"/>
  <c r="R5098" i="2"/>
  <c r="P5098" i="2"/>
  <c r="BI5095" i="2"/>
  <c r="BH5095" i="2"/>
  <c r="BG5095" i="2"/>
  <c r="BE5095" i="2"/>
  <c r="T5095" i="2"/>
  <c r="R5095" i="2"/>
  <c r="P5095" i="2"/>
  <c r="BI5092" i="2"/>
  <c r="BH5092" i="2"/>
  <c r="BG5092" i="2"/>
  <c r="BE5092" i="2"/>
  <c r="T5092" i="2"/>
  <c r="R5092" i="2"/>
  <c r="P5092" i="2"/>
  <c r="BI5089" i="2"/>
  <c r="BH5089" i="2"/>
  <c r="BG5089" i="2"/>
  <c r="BE5089" i="2"/>
  <c r="T5089" i="2"/>
  <c r="R5089" i="2"/>
  <c r="P5089" i="2"/>
  <c r="BI5086" i="2"/>
  <c r="BH5086" i="2"/>
  <c r="BG5086" i="2"/>
  <c r="BE5086" i="2"/>
  <c r="T5086" i="2"/>
  <c r="R5086" i="2"/>
  <c r="P5086" i="2"/>
  <c r="BI5083" i="2"/>
  <c r="BH5083" i="2"/>
  <c r="BG5083" i="2"/>
  <c r="BE5083" i="2"/>
  <c r="T5083" i="2"/>
  <c r="R5083" i="2"/>
  <c r="P5083" i="2"/>
  <c r="BI5080" i="2"/>
  <c r="BH5080" i="2"/>
  <c r="BG5080" i="2"/>
  <c r="BE5080" i="2"/>
  <c r="T5080" i="2"/>
  <c r="R5080" i="2"/>
  <c r="P5080" i="2"/>
  <c r="BI5077" i="2"/>
  <c r="BH5077" i="2"/>
  <c r="BG5077" i="2"/>
  <c r="BE5077" i="2"/>
  <c r="T5077" i="2"/>
  <c r="R5077" i="2"/>
  <c r="P5077" i="2"/>
  <c r="BI5074" i="2"/>
  <c r="BH5074" i="2"/>
  <c r="BG5074" i="2"/>
  <c r="BE5074" i="2"/>
  <c r="T5074" i="2"/>
  <c r="R5074" i="2"/>
  <c r="P5074" i="2"/>
  <c r="BI5071" i="2"/>
  <c r="BH5071" i="2"/>
  <c r="BG5071" i="2"/>
  <c r="BE5071" i="2"/>
  <c r="T5071" i="2"/>
  <c r="R5071" i="2"/>
  <c r="P5071" i="2"/>
  <c r="BI5068" i="2"/>
  <c r="BH5068" i="2"/>
  <c r="BG5068" i="2"/>
  <c r="BE5068" i="2"/>
  <c r="T5068" i="2"/>
  <c r="R5068" i="2"/>
  <c r="P5068" i="2"/>
  <c r="BI5065" i="2"/>
  <c r="BH5065" i="2"/>
  <c r="BG5065" i="2"/>
  <c r="BE5065" i="2"/>
  <c r="T5065" i="2"/>
  <c r="R5065" i="2"/>
  <c r="P5065" i="2"/>
  <c r="BI5062" i="2"/>
  <c r="BH5062" i="2"/>
  <c r="BG5062" i="2"/>
  <c r="BE5062" i="2"/>
  <c r="T5062" i="2"/>
  <c r="R5062" i="2"/>
  <c r="P5062" i="2"/>
  <c r="BI5059" i="2"/>
  <c r="BH5059" i="2"/>
  <c r="BG5059" i="2"/>
  <c r="BE5059" i="2"/>
  <c r="T5059" i="2"/>
  <c r="R5059" i="2"/>
  <c r="P5059" i="2"/>
  <c r="BI5056" i="2"/>
  <c r="BH5056" i="2"/>
  <c r="BG5056" i="2"/>
  <c r="BE5056" i="2"/>
  <c r="T5056" i="2"/>
  <c r="R5056" i="2"/>
  <c r="P5056" i="2"/>
  <c r="BI5053" i="2"/>
  <c r="BH5053" i="2"/>
  <c r="BG5053" i="2"/>
  <c r="BE5053" i="2"/>
  <c r="T5053" i="2"/>
  <c r="R5053" i="2"/>
  <c r="P5053" i="2"/>
  <c r="BI5050" i="2"/>
  <c r="BH5050" i="2"/>
  <c r="BG5050" i="2"/>
  <c r="BE5050" i="2"/>
  <c r="T5050" i="2"/>
  <c r="R5050" i="2"/>
  <c r="P5050" i="2"/>
  <c r="BI5047" i="2"/>
  <c r="BH5047" i="2"/>
  <c r="BG5047" i="2"/>
  <c r="BE5047" i="2"/>
  <c r="T5047" i="2"/>
  <c r="R5047" i="2"/>
  <c r="P5047" i="2"/>
  <c r="BI5044" i="2"/>
  <c r="BH5044" i="2"/>
  <c r="BG5044" i="2"/>
  <c r="BE5044" i="2"/>
  <c r="T5044" i="2"/>
  <c r="R5044" i="2"/>
  <c r="P5044" i="2"/>
  <c r="BI5041" i="2"/>
  <c r="BH5041" i="2"/>
  <c r="BG5041" i="2"/>
  <c r="BE5041" i="2"/>
  <c r="T5041" i="2"/>
  <c r="R5041" i="2"/>
  <c r="P5041" i="2"/>
  <c r="BI5038" i="2"/>
  <c r="BH5038" i="2"/>
  <c r="BG5038" i="2"/>
  <c r="BE5038" i="2"/>
  <c r="T5038" i="2"/>
  <c r="R5038" i="2"/>
  <c r="P5038" i="2"/>
  <c r="BI5035" i="2"/>
  <c r="BH5035" i="2"/>
  <c r="BG5035" i="2"/>
  <c r="BE5035" i="2"/>
  <c r="T5035" i="2"/>
  <c r="R5035" i="2"/>
  <c r="P5035" i="2"/>
  <c r="BI5032" i="2"/>
  <c r="BH5032" i="2"/>
  <c r="BG5032" i="2"/>
  <c r="BE5032" i="2"/>
  <c r="T5032" i="2"/>
  <c r="R5032" i="2"/>
  <c r="P5032" i="2"/>
  <c r="BI5029" i="2"/>
  <c r="BH5029" i="2"/>
  <c r="BG5029" i="2"/>
  <c r="BE5029" i="2"/>
  <c r="T5029" i="2"/>
  <c r="R5029" i="2"/>
  <c r="P5029" i="2"/>
  <c r="BI5026" i="2"/>
  <c r="BH5026" i="2"/>
  <c r="BG5026" i="2"/>
  <c r="BE5026" i="2"/>
  <c r="T5026" i="2"/>
  <c r="R5026" i="2"/>
  <c r="P5026" i="2"/>
  <c r="BI5023" i="2"/>
  <c r="BH5023" i="2"/>
  <c r="BG5023" i="2"/>
  <c r="BE5023" i="2"/>
  <c r="T5023" i="2"/>
  <c r="R5023" i="2"/>
  <c r="P5023" i="2"/>
  <c r="BI5020" i="2"/>
  <c r="BH5020" i="2"/>
  <c r="BG5020" i="2"/>
  <c r="BE5020" i="2"/>
  <c r="T5020" i="2"/>
  <c r="R5020" i="2"/>
  <c r="P5020" i="2"/>
  <c r="BI5017" i="2"/>
  <c r="BH5017" i="2"/>
  <c r="BG5017" i="2"/>
  <c r="BE5017" i="2"/>
  <c r="T5017" i="2"/>
  <c r="R5017" i="2"/>
  <c r="P5017" i="2"/>
  <c r="BI5014" i="2"/>
  <c r="BH5014" i="2"/>
  <c r="BG5014" i="2"/>
  <c r="BE5014" i="2"/>
  <c r="T5014" i="2"/>
  <c r="R5014" i="2"/>
  <c r="P5014" i="2"/>
  <c r="BI5011" i="2"/>
  <c r="BH5011" i="2"/>
  <c r="BG5011" i="2"/>
  <c r="BE5011" i="2"/>
  <c r="T5011" i="2"/>
  <c r="R5011" i="2"/>
  <c r="P5011" i="2"/>
  <c r="BI5008" i="2"/>
  <c r="BH5008" i="2"/>
  <c r="BG5008" i="2"/>
  <c r="BE5008" i="2"/>
  <c r="T5008" i="2"/>
  <c r="R5008" i="2"/>
  <c r="P5008" i="2"/>
  <c r="BI5005" i="2"/>
  <c r="BH5005" i="2"/>
  <c r="BG5005" i="2"/>
  <c r="BE5005" i="2"/>
  <c r="T5005" i="2"/>
  <c r="R5005" i="2"/>
  <c r="P5005" i="2"/>
  <c r="BI5002" i="2"/>
  <c r="BH5002" i="2"/>
  <c r="BG5002" i="2"/>
  <c r="BE5002" i="2"/>
  <c r="T5002" i="2"/>
  <c r="R5002" i="2"/>
  <c r="P5002" i="2"/>
  <c r="BI4999" i="2"/>
  <c r="BH4999" i="2"/>
  <c r="BG4999" i="2"/>
  <c r="BE4999" i="2"/>
  <c r="T4999" i="2"/>
  <c r="R4999" i="2"/>
  <c r="P4999" i="2"/>
  <c r="BI4996" i="2"/>
  <c r="BH4996" i="2"/>
  <c r="BG4996" i="2"/>
  <c r="BE4996" i="2"/>
  <c r="T4996" i="2"/>
  <c r="R4996" i="2"/>
  <c r="P4996" i="2"/>
  <c r="BI4993" i="2"/>
  <c r="BH4993" i="2"/>
  <c r="BG4993" i="2"/>
  <c r="BE4993" i="2"/>
  <c r="T4993" i="2"/>
  <c r="R4993" i="2"/>
  <c r="P4993" i="2"/>
  <c r="BI4990" i="2"/>
  <c r="BH4990" i="2"/>
  <c r="BG4990" i="2"/>
  <c r="BE4990" i="2"/>
  <c r="T4990" i="2"/>
  <c r="R4990" i="2"/>
  <c r="P4990" i="2"/>
  <c r="BI4987" i="2"/>
  <c r="BH4987" i="2"/>
  <c r="BG4987" i="2"/>
  <c r="BE4987" i="2"/>
  <c r="T4987" i="2"/>
  <c r="R4987" i="2"/>
  <c r="P4987" i="2"/>
  <c r="BI4984" i="2"/>
  <c r="BH4984" i="2"/>
  <c r="BG4984" i="2"/>
  <c r="BE4984" i="2"/>
  <c r="T4984" i="2"/>
  <c r="R4984" i="2"/>
  <c r="P4984" i="2"/>
  <c r="BI4949" i="2"/>
  <c r="BH4949" i="2"/>
  <c r="BG4949" i="2"/>
  <c r="BE4949" i="2"/>
  <c r="T4949" i="2"/>
  <c r="R4949" i="2"/>
  <c r="P4949" i="2"/>
  <c r="BI4946" i="2"/>
  <c r="BH4946" i="2"/>
  <c r="BG4946" i="2"/>
  <c r="BE4946" i="2"/>
  <c r="T4946" i="2"/>
  <c r="R4946" i="2"/>
  <c r="P4946" i="2"/>
  <c r="BI4943" i="2"/>
  <c r="BH4943" i="2"/>
  <c r="BG4943" i="2"/>
  <c r="BE4943" i="2"/>
  <c r="T4943" i="2"/>
  <c r="R4943" i="2"/>
  <c r="P4943" i="2"/>
  <c r="BI4940" i="2"/>
  <c r="BH4940" i="2"/>
  <c r="BG4940" i="2"/>
  <c r="BE4940" i="2"/>
  <c r="T4940" i="2"/>
  <c r="R4940" i="2"/>
  <c r="P4940" i="2"/>
  <c r="BI4937" i="2"/>
  <c r="BH4937" i="2"/>
  <c r="BG4937" i="2"/>
  <c r="BE4937" i="2"/>
  <c r="T4937" i="2"/>
  <c r="R4937" i="2"/>
  <c r="P4937" i="2"/>
  <c r="BI4933" i="2"/>
  <c r="BH4933" i="2"/>
  <c r="BG4933" i="2"/>
  <c r="BE4933" i="2"/>
  <c r="T4933" i="2"/>
  <c r="R4933" i="2"/>
  <c r="P4933" i="2"/>
  <c r="BI4931" i="2"/>
  <c r="BH4931" i="2"/>
  <c r="BG4931" i="2"/>
  <c r="BE4931" i="2"/>
  <c r="T4931" i="2"/>
  <c r="R4931" i="2"/>
  <c r="P4931" i="2"/>
  <c r="BI4928" i="2"/>
  <c r="BH4928" i="2"/>
  <c r="BG4928" i="2"/>
  <c r="BE4928" i="2"/>
  <c r="T4928" i="2"/>
  <c r="R4928" i="2"/>
  <c r="P4928" i="2"/>
  <c r="BI4925" i="2"/>
  <c r="BH4925" i="2"/>
  <c r="BG4925" i="2"/>
  <c r="BE4925" i="2"/>
  <c r="T4925" i="2"/>
  <c r="R4925" i="2"/>
  <c r="P4925" i="2"/>
  <c r="BI4922" i="2"/>
  <c r="BH4922" i="2"/>
  <c r="BG4922" i="2"/>
  <c r="BE4922" i="2"/>
  <c r="T4922" i="2"/>
  <c r="R4922" i="2"/>
  <c r="P4922" i="2"/>
  <c r="BI4919" i="2"/>
  <c r="BH4919" i="2"/>
  <c r="BG4919" i="2"/>
  <c r="BE4919" i="2"/>
  <c r="T4919" i="2"/>
  <c r="R4919" i="2"/>
  <c r="P4919" i="2"/>
  <c r="BI4916" i="2"/>
  <c r="BH4916" i="2"/>
  <c r="BG4916" i="2"/>
  <c r="BE4916" i="2"/>
  <c r="T4916" i="2"/>
  <c r="R4916" i="2"/>
  <c r="P4916" i="2"/>
  <c r="BI4913" i="2"/>
  <c r="BH4913" i="2"/>
  <c r="BG4913" i="2"/>
  <c r="BE4913" i="2"/>
  <c r="T4913" i="2"/>
  <c r="R4913" i="2"/>
  <c r="P4913" i="2"/>
  <c r="BI4910" i="2"/>
  <c r="BH4910" i="2"/>
  <c r="BG4910" i="2"/>
  <c r="BE4910" i="2"/>
  <c r="T4910" i="2"/>
  <c r="R4910" i="2"/>
  <c r="P4910" i="2"/>
  <c r="BI4907" i="2"/>
  <c r="BH4907" i="2"/>
  <c r="BG4907" i="2"/>
  <c r="BE4907" i="2"/>
  <c r="T4907" i="2"/>
  <c r="R4907" i="2"/>
  <c r="P4907" i="2"/>
  <c r="BI4904" i="2"/>
  <c r="BH4904" i="2"/>
  <c r="BG4904" i="2"/>
  <c r="BE4904" i="2"/>
  <c r="T4904" i="2"/>
  <c r="R4904" i="2"/>
  <c r="P4904" i="2"/>
  <c r="BI4901" i="2"/>
  <c r="BH4901" i="2"/>
  <c r="BG4901" i="2"/>
  <c r="BE4901" i="2"/>
  <c r="T4901" i="2"/>
  <c r="R4901" i="2"/>
  <c r="P4901" i="2"/>
  <c r="BI4898" i="2"/>
  <c r="BH4898" i="2"/>
  <c r="BG4898" i="2"/>
  <c r="BE4898" i="2"/>
  <c r="T4898" i="2"/>
  <c r="R4898" i="2"/>
  <c r="P4898" i="2"/>
  <c r="BI4895" i="2"/>
  <c r="BH4895" i="2"/>
  <c r="BG4895" i="2"/>
  <c r="BE4895" i="2"/>
  <c r="T4895" i="2"/>
  <c r="R4895" i="2"/>
  <c r="P4895" i="2"/>
  <c r="BI4892" i="2"/>
  <c r="BH4892" i="2"/>
  <c r="BG4892" i="2"/>
  <c r="BE4892" i="2"/>
  <c r="T4892" i="2"/>
  <c r="R4892" i="2"/>
  <c r="P4892" i="2"/>
  <c r="BI4889" i="2"/>
  <c r="BH4889" i="2"/>
  <c r="BG4889" i="2"/>
  <c r="BE4889" i="2"/>
  <c r="T4889" i="2"/>
  <c r="R4889" i="2"/>
  <c r="P4889" i="2"/>
  <c r="BI4886" i="2"/>
  <c r="BH4886" i="2"/>
  <c r="BG4886" i="2"/>
  <c r="BE4886" i="2"/>
  <c r="T4886" i="2"/>
  <c r="R4886" i="2"/>
  <c r="P4886" i="2"/>
  <c r="BI4883" i="2"/>
  <c r="BH4883" i="2"/>
  <c r="BG4883" i="2"/>
  <c r="BE4883" i="2"/>
  <c r="T4883" i="2"/>
  <c r="R4883" i="2"/>
  <c r="P4883" i="2"/>
  <c r="BI4880" i="2"/>
  <c r="BH4880" i="2"/>
  <c r="BG4880" i="2"/>
  <c r="BE4880" i="2"/>
  <c r="T4880" i="2"/>
  <c r="R4880" i="2"/>
  <c r="P4880" i="2"/>
  <c r="BI4877" i="2"/>
  <c r="BH4877" i="2"/>
  <c r="BG4877" i="2"/>
  <c r="BE4877" i="2"/>
  <c r="T4877" i="2"/>
  <c r="R4877" i="2"/>
  <c r="P4877" i="2"/>
  <c r="BI4874" i="2"/>
  <c r="BH4874" i="2"/>
  <c r="BG4874" i="2"/>
  <c r="BE4874" i="2"/>
  <c r="T4874" i="2"/>
  <c r="R4874" i="2"/>
  <c r="P4874" i="2"/>
  <c r="BI4871" i="2"/>
  <c r="BH4871" i="2"/>
  <c r="BG4871" i="2"/>
  <c r="BE4871" i="2"/>
  <c r="T4871" i="2"/>
  <c r="R4871" i="2"/>
  <c r="P4871" i="2"/>
  <c r="BI4868" i="2"/>
  <c r="BH4868" i="2"/>
  <c r="BG4868" i="2"/>
  <c r="BE4868" i="2"/>
  <c r="T4868" i="2"/>
  <c r="R4868" i="2"/>
  <c r="P4868" i="2"/>
  <c r="BI4865" i="2"/>
  <c r="BH4865" i="2"/>
  <c r="BG4865" i="2"/>
  <c r="BE4865" i="2"/>
  <c r="T4865" i="2"/>
  <c r="R4865" i="2"/>
  <c r="P4865" i="2"/>
  <c r="BI4862" i="2"/>
  <c r="BH4862" i="2"/>
  <c r="BG4862" i="2"/>
  <c r="BE4862" i="2"/>
  <c r="T4862" i="2"/>
  <c r="R4862" i="2"/>
  <c r="P4862" i="2"/>
  <c r="BI4859" i="2"/>
  <c r="BH4859" i="2"/>
  <c r="BG4859" i="2"/>
  <c r="BE4859" i="2"/>
  <c r="T4859" i="2"/>
  <c r="R4859" i="2"/>
  <c r="P4859" i="2"/>
  <c r="BI4856" i="2"/>
  <c r="BH4856" i="2"/>
  <c r="BG4856" i="2"/>
  <c r="BE4856" i="2"/>
  <c r="T4856" i="2"/>
  <c r="R4856" i="2"/>
  <c r="P4856" i="2"/>
  <c r="BI4853" i="2"/>
  <c r="BH4853" i="2"/>
  <c r="BG4853" i="2"/>
  <c r="BE4853" i="2"/>
  <c r="T4853" i="2"/>
  <c r="R4853" i="2"/>
  <c r="P4853" i="2"/>
  <c r="BI4850" i="2"/>
  <c r="BH4850" i="2"/>
  <c r="BG4850" i="2"/>
  <c r="BE4850" i="2"/>
  <c r="T4850" i="2"/>
  <c r="R4850" i="2"/>
  <c r="P4850" i="2"/>
  <c r="BI4847" i="2"/>
  <c r="BH4847" i="2"/>
  <c r="BG4847" i="2"/>
  <c r="BE4847" i="2"/>
  <c r="T4847" i="2"/>
  <c r="R4847" i="2"/>
  <c r="P4847" i="2"/>
  <c r="BI4844" i="2"/>
  <c r="BH4844" i="2"/>
  <c r="BG4844" i="2"/>
  <c r="BE4844" i="2"/>
  <c r="T4844" i="2"/>
  <c r="R4844" i="2"/>
  <c r="P4844" i="2"/>
  <c r="BI4841" i="2"/>
  <c r="BH4841" i="2"/>
  <c r="BG4841" i="2"/>
  <c r="BE4841" i="2"/>
  <c r="T4841" i="2"/>
  <c r="R4841" i="2"/>
  <c r="P4841" i="2"/>
  <c r="BI4838" i="2"/>
  <c r="BH4838" i="2"/>
  <c r="BG4838" i="2"/>
  <c r="BE4838" i="2"/>
  <c r="T4838" i="2"/>
  <c r="R4838" i="2"/>
  <c r="P4838" i="2"/>
  <c r="BI4835" i="2"/>
  <c r="BH4835" i="2"/>
  <c r="BG4835" i="2"/>
  <c r="BE4835" i="2"/>
  <c r="T4835" i="2"/>
  <c r="R4835" i="2"/>
  <c r="P4835" i="2"/>
  <c r="BI4834" i="2"/>
  <c r="BH4834" i="2"/>
  <c r="BG4834" i="2"/>
  <c r="BE4834" i="2"/>
  <c r="T4834" i="2"/>
  <c r="R4834" i="2"/>
  <c r="P4834" i="2"/>
  <c r="BI4829" i="2"/>
  <c r="BH4829" i="2"/>
  <c r="BG4829" i="2"/>
  <c r="BE4829" i="2"/>
  <c r="T4829" i="2"/>
  <c r="R4829" i="2"/>
  <c r="P4829" i="2"/>
  <c r="BI4827" i="2"/>
  <c r="BH4827" i="2"/>
  <c r="BG4827" i="2"/>
  <c r="BE4827" i="2"/>
  <c r="T4827" i="2"/>
  <c r="R4827" i="2"/>
  <c r="P4827" i="2"/>
  <c r="BI4819" i="2"/>
  <c r="BH4819" i="2"/>
  <c r="BG4819" i="2"/>
  <c r="BE4819" i="2"/>
  <c r="T4819" i="2"/>
  <c r="R4819" i="2"/>
  <c r="P4819" i="2"/>
  <c r="BI4818" i="2"/>
  <c r="BH4818" i="2"/>
  <c r="BG4818" i="2"/>
  <c r="BE4818" i="2"/>
  <c r="T4818" i="2"/>
  <c r="R4818" i="2"/>
  <c r="P4818" i="2"/>
  <c r="BI4815" i="2"/>
  <c r="BH4815" i="2"/>
  <c r="BG4815" i="2"/>
  <c r="BE4815" i="2"/>
  <c r="T4815" i="2"/>
  <c r="R4815" i="2"/>
  <c r="P4815" i="2"/>
  <c r="BI4812" i="2"/>
  <c r="BH4812" i="2"/>
  <c r="BG4812" i="2"/>
  <c r="BE4812" i="2"/>
  <c r="T4812" i="2"/>
  <c r="R4812" i="2"/>
  <c r="P4812" i="2"/>
  <c r="BI4809" i="2"/>
  <c r="BH4809" i="2"/>
  <c r="BG4809" i="2"/>
  <c r="BE4809" i="2"/>
  <c r="T4809" i="2"/>
  <c r="R4809" i="2"/>
  <c r="P4809" i="2"/>
  <c r="BI4806" i="2"/>
  <c r="BH4806" i="2"/>
  <c r="BG4806" i="2"/>
  <c r="BE4806" i="2"/>
  <c r="T4806" i="2"/>
  <c r="R4806" i="2"/>
  <c r="P4806" i="2"/>
  <c r="BI4803" i="2"/>
  <c r="BH4803" i="2"/>
  <c r="BG4803" i="2"/>
  <c r="BE4803" i="2"/>
  <c r="T4803" i="2"/>
  <c r="R4803" i="2"/>
  <c r="P4803" i="2"/>
  <c r="BI4800" i="2"/>
  <c r="BH4800" i="2"/>
  <c r="BG4800" i="2"/>
  <c r="BE4800" i="2"/>
  <c r="T4800" i="2"/>
  <c r="R4800" i="2"/>
  <c r="P4800" i="2"/>
  <c r="BI4797" i="2"/>
  <c r="BH4797" i="2"/>
  <c r="BG4797" i="2"/>
  <c r="BE4797" i="2"/>
  <c r="T4797" i="2"/>
  <c r="R4797" i="2"/>
  <c r="P4797" i="2"/>
  <c r="BI4794" i="2"/>
  <c r="BH4794" i="2"/>
  <c r="BG4794" i="2"/>
  <c r="BE4794" i="2"/>
  <c r="T4794" i="2"/>
  <c r="R4794" i="2"/>
  <c r="P4794" i="2"/>
  <c r="BI4791" i="2"/>
  <c r="BH4791" i="2"/>
  <c r="BG4791" i="2"/>
  <c r="BE4791" i="2"/>
  <c r="T4791" i="2"/>
  <c r="R4791" i="2"/>
  <c r="P4791" i="2"/>
  <c r="BI4788" i="2"/>
  <c r="BH4788" i="2"/>
  <c r="BG4788" i="2"/>
  <c r="BE4788" i="2"/>
  <c r="T4788" i="2"/>
  <c r="R4788" i="2"/>
  <c r="P4788" i="2"/>
  <c r="BI4785" i="2"/>
  <c r="BH4785" i="2"/>
  <c r="BG4785" i="2"/>
  <c r="BE4785" i="2"/>
  <c r="T4785" i="2"/>
  <c r="R4785" i="2"/>
  <c r="P4785" i="2"/>
  <c r="BI4782" i="2"/>
  <c r="BH4782" i="2"/>
  <c r="BG4782" i="2"/>
  <c r="BE4782" i="2"/>
  <c r="T4782" i="2"/>
  <c r="R4782" i="2"/>
  <c r="P4782" i="2"/>
  <c r="BI4780" i="2"/>
  <c r="BH4780" i="2"/>
  <c r="BG4780" i="2"/>
  <c r="BE4780" i="2"/>
  <c r="T4780" i="2"/>
  <c r="R4780" i="2"/>
  <c r="P4780" i="2"/>
  <c r="BI4760" i="2"/>
  <c r="BH4760" i="2"/>
  <c r="BG4760" i="2"/>
  <c r="BE4760" i="2"/>
  <c r="T4760" i="2"/>
  <c r="R4760" i="2"/>
  <c r="P4760" i="2"/>
  <c r="BI4642" i="2"/>
  <c r="BH4642" i="2"/>
  <c r="BG4642" i="2"/>
  <c r="BE4642" i="2"/>
  <c r="T4642" i="2"/>
  <c r="R4642" i="2"/>
  <c r="P4642" i="2"/>
  <c r="BI4636" i="2"/>
  <c r="BH4636" i="2"/>
  <c r="BG4636" i="2"/>
  <c r="BE4636" i="2"/>
  <c r="T4636" i="2"/>
  <c r="R4636" i="2"/>
  <c r="P4636" i="2"/>
  <c r="BI4629" i="2"/>
  <c r="BH4629" i="2"/>
  <c r="BG4629" i="2"/>
  <c r="BE4629" i="2"/>
  <c r="T4629" i="2"/>
  <c r="R4629" i="2"/>
  <c r="P4629" i="2"/>
  <c r="BI4622" i="2"/>
  <c r="BH4622" i="2"/>
  <c r="BG4622" i="2"/>
  <c r="BE4622" i="2"/>
  <c r="T4622" i="2"/>
  <c r="R4622" i="2"/>
  <c r="P4622" i="2"/>
  <c r="BI4603" i="2"/>
  <c r="BH4603" i="2"/>
  <c r="BG4603" i="2"/>
  <c r="BE4603" i="2"/>
  <c r="T4603" i="2"/>
  <c r="R4603" i="2"/>
  <c r="P4603" i="2"/>
  <c r="BI4590" i="2"/>
  <c r="BH4590" i="2"/>
  <c r="BG4590" i="2"/>
  <c r="BE4590" i="2"/>
  <c r="T4590" i="2"/>
  <c r="R4590" i="2"/>
  <c r="P4590" i="2"/>
  <c r="BI4578" i="2"/>
  <c r="BH4578" i="2"/>
  <c r="BG4578" i="2"/>
  <c r="BE4578" i="2"/>
  <c r="T4578" i="2"/>
  <c r="R4578" i="2"/>
  <c r="P4578" i="2"/>
  <c r="BI4568" i="2"/>
  <c r="BH4568" i="2"/>
  <c r="BG4568" i="2"/>
  <c r="BE4568" i="2"/>
  <c r="T4568" i="2"/>
  <c r="R4568" i="2"/>
  <c r="P4568" i="2"/>
  <c r="BI4385" i="2"/>
  <c r="BH4385" i="2"/>
  <c r="BG4385" i="2"/>
  <c r="BE4385" i="2"/>
  <c r="T4385" i="2"/>
  <c r="R4385" i="2"/>
  <c r="P4385" i="2"/>
  <c r="BI4361" i="2"/>
  <c r="BH4361" i="2"/>
  <c r="BG4361" i="2"/>
  <c r="BE4361" i="2"/>
  <c r="T4361" i="2"/>
  <c r="R4361" i="2"/>
  <c r="P4361" i="2"/>
  <c r="BI4242" i="2"/>
  <c r="BH4242" i="2"/>
  <c r="BG4242" i="2"/>
  <c r="BE4242" i="2"/>
  <c r="T4242" i="2"/>
  <c r="R4242" i="2"/>
  <c r="P4242" i="2"/>
  <c r="BI4221" i="2"/>
  <c r="BH4221" i="2"/>
  <c r="BG4221" i="2"/>
  <c r="BE4221" i="2"/>
  <c r="T4221" i="2"/>
  <c r="R4221" i="2"/>
  <c r="P4221" i="2"/>
  <c r="BI4212" i="2"/>
  <c r="BH4212" i="2"/>
  <c r="BG4212" i="2"/>
  <c r="BE4212" i="2"/>
  <c r="T4212" i="2"/>
  <c r="R4212" i="2"/>
  <c r="P4212" i="2"/>
  <c r="BI4206" i="2"/>
  <c r="BH4206" i="2"/>
  <c r="BG4206" i="2"/>
  <c r="BE4206" i="2"/>
  <c r="T4206" i="2"/>
  <c r="R4206" i="2"/>
  <c r="P4206" i="2"/>
  <c r="BI4201" i="2"/>
  <c r="BH4201" i="2"/>
  <c r="BG4201" i="2"/>
  <c r="BE4201" i="2"/>
  <c r="T4201" i="2"/>
  <c r="R4201" i="2"/>
  <c r="P4201" i="2"/>
  <c r="BI4176" i="2"/>
  <c r="BH4176" i="2"/>
  <c r="BG4176" i="2"/>
  <c r="BE4176" i="2"/>
  <c r="T4176" i="2"/>
  <c r="R4176" i="2"/>
  <c r="P4176" i="2"/>
  <c r="BI4154" i="2"/>
  <c r="BH4154" i="2"/>
  <c r="BG4154" i="2"/>
  <c r="BE4154" i="2"/>
  <c r="T4154" i="2"/>
  <c r="R4154" i="2"/>
  <c r="P4154" i="2"/>
  <c r="BI4131" i="2"/>
  <c r="BH4131" i="2"/>
  <c r="BG4131" i="2"/>
  <c r="BE4131" i="2"/>
  <c r="T4131" i="2"/>
  <c r="R4131" i="2"/>
  <c r="P4131" i="2"/>
  <c r="BI4061" i="2"/>
  <c r="BH4061" i="2"/>
  <c r="BG4061" i="2"/>
  <c r="BE4061" i="2"/>
  <c r="T4061" i="2"/>
  <c r="R4061" i="2"/>
  <c r="P4061" i="2"/>
  <c r="BI4055" i="2"/>
  <c r="BH4055" i="2"/>
  <c r="BG4055" i="2"/>
  <c r="BE4055" i="2"/>
  <c r="T4055" i="2"/>
  <c r="R4055" i="2"/>
  <c r="P4055" i="2"/>
  <c r="BI4021" i="2"/>
  <c r="BH4021" i="2"/>
  <c r="BG4021" i="2"/>
  <c r="BE4021" i="2"/>
  <c r="T4021" i="2"/>
  <c r="R4021" i="2"/>
  <c r="P4021" i="2"/>
  <c r="BI4004" i="2"/>
  <c r="BH4004" i="2"/>
  <c r="BG4004" i="2"/>
  <c r="BE4004" i="2"/>
  <c r="T4004" i="2"/>
  <c r="R4004" i="2"/>
  <c r="P4004" i="2"/>
  <c r="BI3979" i="2"/>
  <c r="BH3979" i="2"/>
  <c r="BG3979" i="2"/>
  <c r="BE3979" i="2"/>
  <c r="T3979" i="2"/>
  <c r="R3979" i="2"/>
  <c r="P3979" i="2"/>
  <c r="BI3969" i="2"/>
  <c r="BH3969" i="2"/>
  <c r="BG3969" i="2"/>
  <c r="BE3969" i="2"/>
  <c r="T3969" i="2"/>
  <c r="R3969" i="2"/>
  <c r="P3969" i="2"/>
  <c r="BI3960" i="2"/>
  <c r="BH3960" i="2"/>
  <c r="BG3960" i="2"/>
  <c r="BE3960" i="2"/>
  <c r="T3960" i="2"/>
  <c r="R3960" i="2"/>
  <c r="P3960" i="2"/>
  <c r="BI3948" i="2"/>
  <c r="BH3948" i="2"/>
  <c r="BG3948" i="2"/>
  <c r="BE3948" i="2"/>
  <c r="T3948" i="2"/>
  <c r="R3948" i="2"/>
  <c r="P3948" i="2"/>
  <c r="BI3939" i="2"/>
  <c r="BH3939" i="2"/>
  <c r="BG3939" i="2"/>
  <c r="BE3939" i="2"/>
  <c r="T3939" i="2"/>
  <c r="R3939" i="2"/>
  <c r="P3939" i="2"/>
  <c r="BI3926" i="2"/>
  <c r="BH3926" i="2"/>
  <c r="BG3926" i="2"/>
  <c r="BE3926" i="2"/>
  <c r="T3926" i="2"/>
  <c r="R3926" i="2"/>
  <c r="P3926" i="2"/>
  <c r="BI3874" i="2"/>
  <c r="BH3874" i="2"/>
  <c r="BG3874" i="2"/>
  <c r="BE3874" i="2"/>
  <c r="T3874" i="2"/>
  <c r="R3874" i="2"/>
  <c r="P3874" i="2"/>
  <c r="BI3834" i="2"/>
  <c r="BH3834" i="2"/>
  <c r="BG3834" i="2"/>
  <c r="BE3834" i="2"/>
  <c r="T3834" i="2"/>
  <c r="R3834" i="2"/>
  <c r="P3834" i="2"/>
  <c r="BI3819" i="2"/>
  <c r="BH3819" i="2"/>
  <c r="BG3819" i="2"/>
  <c r="BE3819" i="2"/>
  <c r="T3819" i="2"/>
  <c r="R3819" i="2"/>
  <c r="P3819" i="2"/>
  <c r="BI3817" i="2"/>
  <c r="BH3817" i="2"/>
  <c r="BG3817" i="2"/>
  <c r="BE3817" i="2"/>
  <c r="T3817" i="2"/>
  <c r="R3817" i="2"/>
  <c r="P3817" i="2"/>
  <c r="BI3811" i="2"/>
  <c r="BH3811" i="2"/>
  <c r="BG3811" i="2"/>
  <c r="BE3811" i="2"/>
  <c r="T3811" i="2"/>
  <c r="R3811" i="2"/>
  <c r="P3811" i="2"/>
  <c r="BI3806" i="2"/>
  <c r="BH3806" i="2"/>
  <c r="BG3806" i="2"/>
  <c r="BE3806" i="2"/>
  <c r="T3806" i="2"/>
  <c r="R3806" i="2"/>
  <c r="P3806" i="2"/>
  <c r="BI3797" i="2"/>
  <c r="BH3797" i="2"/>
  <c r="BG3797" i="2"/>
  <c r="BE3797" i="2"/>
  <c r="T3797" i="2"/>
  <c r="R3797" i="2"/>
  <c r="P3797" i="2"/>
  <c r="BI3788" i="2"/>
  <c r="BH3788" i="2"/>
  <c r="BG3788" i="2"/>
  <c r="BE3788" i="2"/>
  <c r="T3788" i="2"/>
  <c r="R3788" i="2"/>
  <c r="P3788" i="2"/>
  <c r="BI3783" i="2"/>
  <c r="BH3783" i="2"/>
  <c r="BG3783" i="2"/>
  <c r="BE3783" i="2"/>
  <c r="T3783" i="2"/>
  <c r="R3783" i="2"/>
  <c r="P3783" i="2"/>
  <c r="BI3778" i="2"/>
  <c r="BH3778" i="2"/>
  <c r="BG3778" i="2"/>
  <c r="BE3778" i="2"/>
  <c r="T3778" i="2"/>
  <c r="T3777" i="2" s="1"/>
  <c r="R3778" i="2"/>
  <c r="R3777" i="2" s="1"/>
  <c r="P3778" i="2"/>
  <c r="P3777" i="2"/>
  <c r="BI3776" i="2"/>
  <c r="BH3776" i="2"/>
  <c r="BG3776" i="2"/>
  <c r="BE3776" i="2"/>
  <c r="T3776" i="2"/>
  <c r="R3776" i="2"/>
  <c r="P3776" i="2"/>
  <c r="BI3772" i="2"/>
  <c r="BH3772" i="2"/>
  <c r="BG3772" i="2"/>
  <c r="BE3772" i="2"/>
  <c r="T3772" i="2"/>
  <c r="R3772" i="2"/>
  <c r="P3772" i="2"/>
  <c r="BI3768" i="2"/>
  <c r="BH3768" i="2"/>
  <c r="BG3768" i="2"/>
  <c r="BE3768" i="2"/>
  <c r="T3768" i="2"/>
  <c r="R3768" i="2"/>
  <c r="P3768" i="2"/>
  <c r="BI3764" i="2"/>
  <c r="BH3764" i="2"/>
  <c r="BG3764" i="2"/>
  <c r="BE3764" i="2"/>
  <c r="T3764" i="2"/>
  <c r="R3764" i="2"/>
  <c r="P3764" i="2"/>
  <c r="BI3760" i="2"/>
  <c r="BH3760" i="2"/>
  <c r="BG3760" i="2"/>
  <c r="BE3760" i="2"/>
  <c r="T3760" i="2"/>
  <c r="R3760" i="2"/>
  <c r="P3760" i="2"/>
  <c r="BI3756" i="2"/>
  <c r="BH3756" i="2"/>
  <c r="BG3756" i="2"/>
  <c r="BE3756" i="2"/>
  <c r="T3756" i="2"/>
  <c r="R3756" i="2"/>
  <c r="P3756" i="2"/>
  <c r="BI3744" i="2"/>
  <c r="BH3744" i="2"/>
  <c r="BG3744" i="2"/>
  <c r="BE3744" i="2"/>
  <c r="T3744" i="2"/>
  <c r="R3744" i="2"/>
  <c r="P3744" i="2"/>
  <c r="BI3742" i="2"/>
  <c r="BH3742" i="2"/>
  <c r="BG3742" i="2"/>
  <c r="BE3742" i="2"/>
  <c r="T3742" i="2"/>
  <c r="R3742" i="2"/>
  <c r="P3742" i="2"/>
  <c r="BI3738" i="2"/>
  <c r="BH3738" i="2"/>
  <c r="BG3738" i="2"/>
  <c r="BE3738" i="2"/>
  <c r="T3738" i="2"/>
  <c r="R3738" i="2"/>
  <c r="P3738" i="2"/>
  <c r="BI3736" i="2"/>
  <c r="BH3736" i="2"/>
  <c r="BG3736" i="2"/>
  <c r="BE3736" i="2"/>
  <c r="T3736" i="2"/>
  <c r="R3736" i="2"/>
  <c r="P3736" i="2"/>
  <c r="BI3735" i="2"/>
  <c r="BH3735" i="2"/>
  <c r="BG3735" i="2"/>
  <c r="BE3735" i="2"/>
  <c r="T3735" i="2"/>
  <c r="R3735" i="2"/>
  <c r="P3735" i="2"/>
  <c r="BI3733" i="2"/>
  <c r="BH3733" i="2"/>
  <c r="BG3733" i="2"/>
  <c r="BE3733" i="2"/>
  <c r="T3733" i="2"/>
  <c r="R3733" i="2"/>
  <c r="P3733" i="2"/>
  <c r="BI3724" i="2"/>
  <c r="BH3724" i="2"/>
  <c r="BG3724" i="2"/>
  <c r="BE3724" i="2"/>
  <c r="T3724" i="2"/>
  <c r="R3724" i="2"/>
  <c r="P3724" i="2"/>
  <c r="BI3722" i="2"/>
  <c r="BH3722" i="2"/>
  <c r="BG3722" i="2"/>
  <c r="BE3722" i="2"/>
  <c r="T3722" i="2"/>
  <c r="R3722" i="2"/>
  <c r="P3722" i="2"/>
  <c r="BI3715" i="2"/>
  <c r="BH3715" i="2"/>
  <c r="BG3715" i="2"/>
  <c r="BE3715" i="2"/>
  <c r="T3715" i="2"/>
  <c r="R3715" i="2"/>
  <c r="P3715" i="2"/>
  <c r="BI3713" i="2"/>
  <c r="BH3713" i="2"/>
  <c r="BG3713" i="2"/>
  <c r="BE3713" i="2"/>
  <c r="T3713" i="2"/>
  <c r="R3713" i="2"/>
  <c r="P3713" i="2"/>
  <c r="BI3711" i="2"/>
  <c r="BH3711" i="2"/>
  <c r="BG3711" i="2"/>
  <c r="BE3711" i="2"/>
  <c r="T3711" i="2"/>
  <c r="R3711" i="2"/>
  <c r="P3711" i="2"/>
  <c r="BI3705" i="2"/>
  <c r="BH3705" i="2"/>
  <c r="BG3705" i="2"/>
  <c r="BE3705" i="2"/>
  <c r="T3705" i="2"/>
  <c r="R3705" i="2"/>
  <c r="P3705" i="2"/>
  <c r="BI3701" i="2"/>
  <c r="BH3701" i="2"/>
  <c r="BG3701" i="2"/>
  <c r="BE3701" i="2"/>
  <c r="T3701" i="2"/>
  <c r="R3701" i="2"/>
  <c r="P3701" i="2"/>
  <c r="BI3697" i="2"/>
  <c r="BH3697" i="2"/>
  <c r="BG3697" i="2"/>
  <c r="BE3697" i="2"/>
  <c r="T3697" i="2"/>
  <c r="R3697" i="2"/>
  <c r="P3697" i="2"/>
  <c r="BI3692" i="2"/>
  <c r="BH3692" i="2"/>
  <c r="BG3692" i="2"/>
  <c r="BE3692" i="2"/>
  <c r="T3692" i="2"/>
  <c r="R3692" i="2"/>
  <c r="P3692" i="2"/>
  <c r="BI3687" i="2"/>
  <c r="BH3687" i="2"/>
  <c r="BG3687" i="2"/>
  <c r="BE3687" i="2"/>
  <c r="T3687" i="2"/>
  <c r="R3687" i="2"/>
  <c r="P3687" i="2"/>
  <c r="BI3673" i="2"/>
  <c r="BH3673" i="2"/>
  <c r="BG3673" i="2"/>
  <c r="BE3673" i="2"/>
  <c r="T3673" i="2"/>
  <c r="R3673" i="2"/>
  <c r="P3673" i="2"/>
  <c r="BI3667" i="2"/>
  <c r="BH3667" i="2"/>
  <c r="BG3667" i="2"/>
  <c r="BE3667" i="2"/>
  <c r="T3667" i="2"/>
  <c r="R3667" i="2"/>
  <c r="P3667" i="2"/>
  <c r="BI3665" i="2"/>
  <c r="BH3665" i="2"/>
  <c r="BG3665" i="2"/>
  <c r="BE3665" i="2"/>
  <c r="T3665" i="2"/>
  <c r="R3665" i="2"/>
  <c r="P3665" i="2"/>
  <c r="BI3663" i="2"/>
  <c r="BH3663" i="2"/>
  <c r="BG3663" i="2"/>
  <c r="BE3663" i="2"/>
  <c r="T3663" i="2"/>
  <c r="R3663" i="2"/>
  <c r="P3663" i="2"/>
  <c r="BI3658" i="2"/>
  <c r="BH3658" i="2"/>
  <c r="BG3658" i="2"/>
  <c r="BE3658" i="2"/>
  <c r="T3658" i="2"/>
  <c r="R3658" i="2"/>
  <c r="P3658" i="2"/>
  <c r="BI3653" i="2"/>
  <c r="BH3653" i="2"/>
  <c r="BG3653" i="2"/>
  <c r="BE3653" i="2"/>
  <c r="T3653" i="2"/>
  <c r="R3653" i="2"/>
  <c r="P3653" i="2"/>
  <c r="BI3651" i="2"/>
  <c r="BH3651" i="2"/>
  <c r="BG3651" i="2"/>
  <c r="BE3651" i="2"/>
  <c r="T3651" i="2"/>
  <c r="R3651" i="2"/>
  <c r="P3651" i="2"/>
  <c r="BI3646" i="2"/>
  <c r="BH3646" i="2"/>
  <c r="BG3646" i="2"/>
  <c r="BE3646" i="2"/>
  <c r="T3646" i="2"/>
  <c r="R3646" i="2"/>
  <c r="P3646" i="2"/>
  <c r="BI3614" i="2"/>
  <c r="BH3614" i="2"/>
  <c r="BG3614" i="2"/>
  <c r="BE3614" i="2"/>
  <c r="T3614" i="2"/>
  <c r="R3614" i="2"/>
  <c r="P3614" i="2"/>
  <c r="BI3612" i="2"/>
  <c r="BH3612" i="2"/>
  <c r="BG3612" i="2"/>
  <c r="BE3612" i="2"/>
  <c r="T3612" i="2"/>
  <c r="R3612" i="2"/>
  <c r="P3612" i="2"/>
  <c r="BI3599" i="2"/>
  <c r="BH3599" i="2"/>
  <c r="BG3599" i="2"/>
  <c r="BE3599" i="2"/>
  <c r="T3599" i="2"/>
  <c r="R3599" i="2"/>
  <c r="P3599" i="2"/>
  <c r="BI3595" i="2"/>
  <c r="BH3595" i="2"/>
  <c r="BG3595" i="2"/>
  <c r="BE3595" i="2"/>
  <c r="T3595" i="2"/>
  <c r="R3595" i="2"/>
  <c r="P3595" i="2"/>
  <c r="BI3589" i="2"/>
  <c r="BH3589" i="2"/>
  <c r="BG3589" i="2"/>
  <c r="BE3589" i="2"/>
  <c r="T3589" i="2"/>
  <c r="R3589" i="2"/>
  <c r="P3589" i="2"/>
  <c r="BI3587" i="2"/>
  <c r="BH3587" i="2"/>
  <c r="BG3587" i="2"/>
  <c r="BE3587" i="2"/>
  <c r="T3587" i="2"/>
  <c r="R3587" i="2"/>
  <c r="P3587" i="2"/>
  <c r="BI3585" i="2"/>
  <c r="BH3585" i="2"/>
  <c r="BG3585" i="2"/>
  <c r="BE3585" i="2"/>
  <c r="T3585" i="2"/>
  <c r="R3585" i="2"/>
  <c r="P3585" i="2"/>
  <c r="BI3583" i="2"/>
  <c r="BH3583" i="2"/>
  <c r="BG3583" i="2"/>
  <c r="BE3583" i="2"/>
  <c r="T3583" i="2"/>
  <c r="R3583" i="2"/>
  <c r="P3583" i="2"/>
  <c r="BI3581" i="2"/>
  <c r="BH3581" i="2"/>
  <c r="BG3581" i="2"/>
  <c r="BE3581" i="2"/>
  <c r="T3581" i="2"/>
  <c r="R3581" i="2"/>
  <c r="P3581" i="2"/>
  <c r="BI3579" i="2"/>
  <c r="BH3579" i="2"/>
  <c r="BG3579" i="2"/>
  <c r="BE3579" i="2"/>
  <c r="T3579" i="2"/>
  <c r="R3579" i="2"/>
  <c r="P3579" i="2"/>
  <c r="BI3577" i="2"/>
  <c r="BH3577" i="2"/>
  <c r="BG3577" i="2"/>
  <c r="BE3577" i="2"/>
  <c r="T3577" i="2"/>
  <c r="R3577" i="2"/>
  <c r="P3577" i="2"/>
  <c r="BI3513" i="2"/>
  <c r="BH3513" i="2"/>
  <c r="BG3513" i="2"/>
  <c r="BE3513" i="2"/>
  <c r="T3513" i="2"/>
  <c r="R3513" i="2"/>
  <c r="P3513" i="2"/>
  <c r="BI3511" i="2"/>
  <c r="BH3511" i="2"/>
  <c r="BG3511" i="2"/>
  <c r="BE3511" i="2"/>
  <c r="T3511" i="2"/>
  <c r="R3511" i="2"/>
  <c r="P3511" i="2"/>
  <c r="BI3509" i="2"/>
  <c r="BH3509" i="2"/>
  <c r="BG3509" i="2"/>
  <c r="BE3509" i="2"/>
  <c r="T3509" i="2"/>
  <c r="R3509" i="2"/>
  <c r="P3509" i="2"/>
  <c r="BI3507" i="2"/>
  <c r="BH3507" i="2"/>
  <c r="BG3507" i="2"/>
  <c r="BE3507" i="2"/>
  <c r="T3507" i="2"/>
  <c r="R3507" i="2"/>
  <c r="P3507" i="2"/>
  <c r="BI3505" i="2"/>
  <c r="BH3505" i="2"/>
  <c r="BG3505" i="2"/>
  <c r="BE3505" i="2"/>
  <c r="T3505" i="2"/>
  <c r="R3505" i="2"/>
  <c r="P3505" i="2"/>
  <c r="BI3503" i="2"/>
  <c r="BH3503" i="2"/>
  <c r="BG3503" i="2"/>
  <c r="BE3503" i="2"/>
  <c r="T3503" i="2"/>
  <c r="R3503" i="2"/>
  <c r="P3503" i="2"/>
  <c r="BI3501" i="2"/>
  <c r="BH3501" i="2"/>
  <c r="BG3501" i="2"/>
  <c r="BE3501" i="2"/>
  <c r="T3501" i="2"/>
  <c r="R3501" i="2"/>
  <c r="P3501" i="2"/>
  <c r="BI3499" i="2"/>
  <c r="BH3499" i="2"/>
  <c r="BG3499" i="2"/>
  <c r="BE3499" i="2"/>
  <c r="T3499" i="2"/>
  <c r="R3499" i="2"/>
  <c r="P3499" i="2"/>
  <c r="BI3461" i="2"/>
  <c r="BH3461" i="2"/>
  <c r="BG3461" i="2"/>
  <c r="BE3461" i="2"/>
  <c r="T3461" i="2"/>
  <c r="R3461" i="2"/>
  <c r="P3461" i="2"/>
  <c r="BI3458" i="2"/>
  <c r="BH3458" i="2"/>
  <c r="BG3458" i="2"/>
  <c r="BE3458" i="2"/>
  <c r="T3458" i="2"/>
  <c r="R3458" i="2"/>
  <c r="P3458" i="2"/>
  <c r="BI3455" i="2"/>
  <c r="BH3455" i="2"/>
  <c r="BG3455" i="2"/>
  <c r="BE3455" i="2"/>
  <c r="T3455" i="2"/>
  <c r="R3455" i="2"/>
  <c r="P3455" i="2"/>
  <c r="BI3453" i="2"/>
  <c r="BH3453" i="2"/>
  <c r="BG3453" i="2"/>
  <c r="BE3453" i="2"/>
  <c r="T3453" i="2"/>
  <c r="R3453" i="2"/>
  <c r="P3453" i="2"/>
  <c r="BI3450" i="2"/>
  <c r="BH3450" i="2"/>
  <c r="BG3450" i="2"/>
  <c r="BE3450" i="2"/>
  <c r="T3450" i="2"/>
  <c r="R3450" i="2"/>
  <c r="P3450" i="2"/>
  <c r="BI3447" i="2"/>
  <c r="BH3447" i="2"/>
  <c r="BG3447" i="2"/>
  <c r="BE3447" i="2"/>
  <c r="T3447" i="2"/>
  <c r="R3447" i="2"/>
  <c r="P3447" i="2"/>
  <c r="BI3444" i="2"/>
  <c r="BH3444" i="2"/>
  <c r="BG3444" i="2"/>
  <c r="BE3444" i="2"/>
  <c r="T3444" i="2"/>
  <c r="R3444" i="2"/>
  <c r="P3444" i="2"/>
  <c r="BI3443" i="2"/>
  <c r="BH3443" i="2"/>
  <c r="BG3443" i="2"/>
  <c r="BE3443" i="2"/>
  <c r="T3443" i="2"/>
  <c r="R3443" i="2"/>
  <c r="P3443" i="2"/>
  <c r="BI3423" i="2"/>
  <c r="BH3423" i="2"/>
  <c r="BG3423" i="2"/>
  <c r="BE3423" i="2"/>
  <c r="T3423" i="2"/>
  <c r="R3423" i="2"/>
  <c r="P3423" i="2"/>
  <c r="BI3420" i="2"/>
  <c r="BH3420" i="2"/>
  <c r="BG3420" i="2"/>
  <c r="BE3420" i="2"/>
  <c r="T3420" i="2"/>
  <c r="R3420" i="2"/>
  <c r="P3420" i="2"/>
  <c r="BI3416" i="2"/>
  <c r="BH3416" i="2"/>
  <c r="BG3416" i="2"/>
  <c r="BE3416" i="2"/>
  <c r="T3416" i="2"/>
  <c r="R3416" i="2"/>
  <c r="P3416" i="2"/>
  <c r="BI3407" i="2"/>
  <c r="BH3407" i="2"/>
  <c r="BG3407" i="2"/>
  <c r="BE3407" i="2"/>
  <c r="T3407" i="2"/>
  <c r="R3407" i="2"/>
  <c r="P3407" i="2"/>
  <c r="BI3404" i="2"/>
  <c r="BH3404" i="2"/>
  <c r="BG3404" i="2"/>
  <c r="BE3404" i="2"/>
  <c r="T3404" i="2"/>
  <c r="R3404" i="2"/>
  <c r="P3404" i="2"/>
  <c r="BI3391" i="2"/>
  <c r="BH3391" i="2"/>
  <c r="BG3391" i="2"/>
  <c r="BE3391" i="2"/>
  <c r="T3391" i="2"/>
  <c r="R3391" i="2"/>
  <c r="P3391" i="2"/>
  <c r="BI3387" i="2"/>
  <c r="BH3387" i="2"/>
  <c r="BG3387" i="2"/>
  <c r="BE3387" i="2"/>
  <c r="T3387" i="2"/>
  <c r="R3387" i="2"/>
  <c r="P3387" i="2"/>
  <c r="BI3385" i="2"/>
  <c r="BH3385" i="2"/>
  <c r="BG3385" i="2"/>
  <c r="BE3385" i="2"/>
  <c r="T3385" i="2"/>
  <c r="R3385" i="2"/>
  <c r="P3385" i="2"/>
  <c r="BI3357" i="2"/>
  <c r="BH3357" i="2"/>
  <c r="BG3357" i="2"/>
  <c r="BE3357" i="2"/>
  <c r="T3357" i="2"/>
  <c r="R3357" i="2"/>
  <c r="P3357" i="2"/>
  <c r="BI3340" i="2"/>
  <c r="BH3340" i="2"/>
  <c r="BG3340" i="2"/>
  <c r="BE3340" i="2"/>
  <c r="T3340" i="2"/>
  <c r="R3340" i="2"/>
  <c r="P3340" i="2"/>
  <c r="BI3328" i="2"/>
  <c r="BH3328" i="2"/>
  <c r="BG3328" i="2"/>
  <c r="BE3328" i="2"/>
  <c r="T3328" i="2"/>
  <c r="R3328" i="2"/>
  <c r="P3328" i="2"/>
  <c r="BI3326" i="2"/>
  <c r="BH3326" i="2"/>
  <c r="BG3326" i="2"/>
  <c r="BE3326" i="2"/>
  <c r="T3326" i="2"/>
  <c r="R3326" i="2"/>
  <c r="P3326" i="2"/>
  <c r="BI3322" i="2"/>
  <c r="BH3322" i="2"/>
  <c r="BG3322" i="2"/>
  <c r="BE3322" i="2"/>
  <c r="T3322" i="2"/>
  <c r="R3322" i="2"/>
  <c r="P3322" i="2"/>
  <c r="BI3320" i="2"/>
  <c r="BH3320" i="2"/>
  <c r="BG3320" i="2"/>
  <c r="BE3320" i="2"/>
  <c r="T3320" i="2"/>
  <c r="R3320" i="2"/>
  <c r="P3320" i="2"/>
  <c r="BI3318" i="2"/>
  <c r="BH3318" i="2"/>
  <c r="BG3318" i="2"/>
  <c r="BE3318" i="2"/>
  <c r="T3318" i="2"/>
  <c r="R3318" i="2"/>
  <c r="P3318" i="2"/>
  <c r="BI3306" i="2"/>
  <c r="BH3306" i="2"/>
  <c r="BG3306" i="2"/>
  <c r="BE3306" i="2"/>
  <c r="T3306" i="2"/>
  <c r="R3306" i="2"/>
  <c r="P3306" i="2"/>
  <c r="BI3304" i="2"/>
  <c r="BH3304" i="2"/>
  <c r="BG3304" i="2"/>
  <c r="BE3304" i="2"/>
  <c r="T3304" i="2"/>
  <c r="R3304" i="2"/>
  <c r="P3304" i="2"/>
  <c r="BI3300" i="2"/>
  <c r="BH3300" i="2"/>
  <c r="BG3300" i="2"/>
  <c r="BE3300" i="2"/>
  <c r="T3300" i="2"/>
  <c r="R3300" i="2"/>
  <c r="P3300" i="2"/>
  <c r="BI3298" i="2"/>
  <c r="BH3298" i="2"/>
  <c r="BG3298" i="2"/>
  <c r="BE3298" i="2"/>
  <c r="T3298" i="2"/>
  <c r="R3298" i="2"/>
  <c r="P3298" i="2"/>
  <c r="BI3293" i="2"/>
  <c r="BH3293" i="2"/>
  <c r="BG3293" i="2"/>
  <c r="BE3293" i="2"/>
  <c r="T3293" i="2"/>
  <c r="R3293" i="2"/>
  <c r="P3293" i="2"/>
  <c r="BI3289" i="2"/>
  <c r="BH3289" i="2"/>
  <c r="BG3289" i="2"/>
  <c r="BE3289" i="2"/>
  <c r="T3289" i="2"/>
  <c r="R3289" i="2"/>
  <c r="P3289" i="2"/>
  <c r="BI3241" i="2"/>
  <c r="BH3241" i="2"/>
  <c r="BG3241" i="2"/>
  <c r="BE3241" i="2"/>
  <c r="T3241" i="2"/>
  <c r="R3241" i="2"/>
  <c r="P3241" i="2"/>
  <c r="BI3200" i="2"/>
  <c r="BH3200" i="2"/>
  <c r="BG3200" i="2"/>
  <c r="BE3200" i="2"/>
  <c r="T3200" i="2"/>
  <c r="R3200" i="2"/>
  <c r="P3200" i="2"/>
  <c r="BI3198" i="2"/>
  <c r="BH3198" i="2"/>
  <c r="BG3198" i="2"/>
  <c r="BE3198" i="2"/>
  <c r="T3198" i="2"/>
  <c r="R3198" i="2"/>
  <c r="P3198" i="2"/>
  <c r="BI3194" i="2"/>
  <c r="BH3194" i="2"/>
  <c r="BG3194" i="2"/>
  <c r="BE3194" i="2"/>
  <c r="T3194" i="2"/>
  <c r="R3194" i="2"/>
  <c r="P3194" i="2"/>
  <c r="BI3143" i="2"/>
  <c r="BH3143" i="2"/>
  <c r="BG3143" i="2"/>
  <c r="BE3143" i="2"/>
  <c r="T3143" i="2"/>
  <c r="R3143" i="2"/>
  <c r="P3143" i="2"/>
  <c r="BI3141" i="2"/>
  <c r="BH3141" i="2"/>
  <c r="BG3141" i="2"/>
  <c r="BE3141" i="2"/>
  <c r="T3141" i="2"/>
  <c r="R3141" i="2"/>
  <c r="P3141" i="2"/>
  <c r="BI3104" i="2"/>
  <c r="BH3104" i="2"/>
  <c r="BG3104" i="2"/>
  <c r="BE3104" i="2"/>
  <c r="T3104" i="2"/>
  <c r="R3104" i="2"/>
  <c r="P3104" i="2"/>
  <c r="BI3100" i="2"/>
  <c r="BH3100" i="2"/>
  <c r="BG3100" i="2"/>
  <c r="BE3100" i="2"/>
  <c r="T3100" i="2"/>
  <c r="R3100" i="2"/>
  <c r="P3100" i="2"/>
  <c r="BI3092" i="2"/>
  <c r="BH3092" i="2"/>
  <c r="BG3092" i="2"/>
  <c r="BE3092" i="2"/>
  <c r="T3092" i="2"/>
  <c r="R3092" i="2"/>
  <c r="P3092" i="2"/>
  <c r="BI3087" i="2"/>
  <c r="BH3087" i="2"/>
  <c r="BG3087" i="2"/>
  <c r="BE3087" i="2"/>
  <c r="T3087" i="2"/>
  <c r="R3087" i="2"/>
  <c r="P3087" i="2"/>
  <c r="BI3081" i="2"/>
  <c r="BH3081" i="2"/>
  <c r="BG3081" i="2"/>
  <c r="BE3081" i="2"/>
  <c r="T3081" i="2"/>
  <c r="R3081" i="2"/>
  <c r="P3081" i="2"/>
  <c r="BI3079" i="2"/>
  <c r="BH3079" i="2"/>
  <c r="BG3079" i="2"/>
  <c r="BE3079" i="2"/>
  <c r="T3079" i="2"/>
  <c r="R3079" i="2"/>
  <c r="P3079" i="2"/>
  <c r="BI3077" i="2"/>
  <c r="BH3077" i="2"/>
  <c r="BG3077" i="2"/>
  <c r="BE3077" i="2"/>
  <c r="T3077" i="2"/>
  <c r="R3077" i="2"/>
  <c r="P3077" i="2"/>
  <c r="BI3073" i="2"/>
  <c r="BH3073" i="2"/>
  <c r="BG3073" i="2"/>
  <c r="BE3073" i="2"/>
  <c r="T3073" i="2"/>
  <c r="R3073" i="2"/>
  <c r="P3073" i="2"/>
  <c r="BI3063" i="2"/>
  <c r="BH3063" i="2"/>
  <c r="BG3063" i="2"/>
  <c r="BE3063" i="2"/>
  <c r="T3063" i="2"/>
  <c r="R3063" i="2"/>
  <c r="P3063" i="2"/>
  <c r="BI3058" i="2"/>
  <c r="BH3058" i="2"/>
  <c r="BG3058" i="2"/>
  <c r="BE3058" i="2"/>
  <c r="T3058" i="2"/>
  <c r="R3058" i="2"/>
  <c r="P3058" i="2"/>
  <c r="BI3055" i="2"/>
  <c r="BH3055" i="2"/>
  <c r="BG3055" i="2"/>
  <c r="BE3055" i="2"/>
  <c r="T3055" i="2"/>
  <c r="R3055" i="2"/>
  <c r="P3055" i="2"/>
  <c r="BI3052" i="2"/>
  <c r="BH3052" i="2"/>
  <c r="BG3052" i="2"/>
  <c r="BE3052" i="2"/>
  <c r="T3052" i="2"/>
  <c r="R3052" i="2"/>
  <c r="P3052" i="2"/>
  <c r="BI3049" i="2"/>
  <c r="BH3049" i="2"/>
  <c r="BG3049" i="2"/>
  <c r="BE3049" i="2"/>
  <c r="T3049" i="2"/>
  <c r="R3049" i="2"/>
  <c r="P3049" i="2"/>
  <c r="BI3044" i="2"/>
  <c r="BH3044" i="2"/>
  <c r="BG3044" i="2"/>
  <c r="BE3044" i="2"/>
  <c r="T3044" i="2"/>
  <c r="R3044" i="2"/>
  <c r="P3044" i="2"/>
  <c r="BI3042" i="2"/>
  <c r="BH3042" i="2"/>
  <c r="BG3042" i="2"/>
  <c r="BE3042" i="2"/>
  <c r="T3042" i="2"/>
  <c r="R3042" i="2"/>
  <c r="P3042" i="2"/>
  <c r="BI3038" i="2"/>
  <c r="BH3038" i="2"/>
  <c r="BG3038" i="2"/>
  <c r="BE3038" i="2"/>
  <c r="T3038" i="2"/>
  <c r="R3038" i="2"/>
  <c r="P3038" i="2"/>
  <c r="BI3036" i="2"/>
  <c r="BH3036" i="2"/>
  <c r="BG3036" i="2"/>
  <c r="BE3036" i="2"/>
  <c r="T3036" i="2"/>
  <c r="R3036" i="2"/>
  <c r="P3036" i="2"/>
  <c r="BI3032" i="2"/>
  <c r="BH3032" i="2"/>
  <c r="BG3032" i="2"/>
  <c r="BE3032" i="2"/>
  <c r="T3032" i="2"/>
  <c r="R3032" i="2"/>
  <c r="P3032" i="2"/>
  <c r="BI3027" i="2"/>
  <c r="BH3027" i="2"/>
  <c r="BG3027" i="2"/>
  <c r="BE3027" i="2"/>
  <c r="T3027" i="2"/>
  <c r="R3027" i="2"/>
  <c r="P3027" i="2"/>
  <c r="BI3017" i="2"/>
  <c r="BH3017" i="2"/>
  <c r="BG3017" i="2"/>
  <c r="BE3017" i="2"/>
  <c r="T3017" i="2"/>
  <c r="R3017" i="2"/>
  <c r="P3017" i="2"/>
  <c r="BI3015" i="2"/>
  <c r="BH3015" i="2"/>
  <c r="BG3015" i="2"/>
  <c r="BE3015" i="2"/>
  <c r="T3015" i="2"/>
  <c r="R3015" i="2"/>
  <c r="P3015" i="2"/>
  <c r="BI2976" i="2"/>
  <c r="BH2976" i="2"/>
  <c r="BG2976" i="2"/>
  <c r="BE2976" i="2"/>
  <c r="T2976" i="2"/>
  <c r="R2976" i="2"/>
  <c r="P2976" i="2"/>
  <c r="BI2974" i="2"/>
  <c r="BH2974" i="2"/>
  <c r="BG2974" i="2"/>
  <c r="BE2974" i="2"/>
  <c r="T2974" i="2"/>
  <c r="R2974" i="2"/>
  <c r="P2974" i="2"/>
  <c r="BI2947" i="2"/>
  <c r="BH2947" i="2"/>
  <c r="BG2947" i="2"/>
  <c r="BE2947" i="2"/>
  <c r="T2947" i="2"/>
  <c r="R2947" i="2"/>
  <c r="P2947" i="2"/>
  <c r="BI2944" i="2"/>
  <c r="BH2944" i="2"/>
  <c r="BG2944" i="2"/>
  <c r="BE2944" i="2"/>
  <c r="T2944" i="2"/>
  <c r="T2943" i="2"/>
  <c r="R2944" i="2"/>
  <c r="R2943" i="2"/>
  <c r="P2944" i="2"/>
  <c r="P2943" i="2" s="1"/>
  <c r="BI2940" i="2"/>
  <c r="BH2940" i="2"/>
  <c r="BG2940" i="2"/>
  <c r="BE2940" i="2"/>
  <c r="T2940" i="2"/>
  <c r="R2940" i="2"/>
  <c r="P2940" i="2"/>
  <c r="BI2937" i="2"/>
  <c r="BH2937" i="2"/>
  <c r="BG2937" i="2"/>
  <c r="BE2937" i="2"/>
  <c r="T2937" i="2"/>
  <c r="R2937" i="2"/>
  <c r="P2937" i="2"/>
  <c r="BI2934" i="2"/>
  <c r="BH2934" i="2"/>
  <c r="BG2934" i="2"/>
  <c r="BE2934" i="2"/>
  <c r="T2934" i="2"/>
  <c r="R2934" i="2"/>
  <c r="P2934" i="2"/>
  <c r="BI2930" i="2"/>
  <c r="BH2930" i="2"/>
  <c r="BG2930" i="2"/>
  <c r="BE2930" i="2"/>
  <c r="T2930" i="2"/>
  <c r="R2930" i="2"/>
  <c r="P2930" i="2"/>
  <c r="BI2923" i="2"/>
  <c r="BH2923" i="2"/>
  <c r="BG2923" i="2"/>
  <c r="BE2923" i="2"/>
  <c r="T2923" i="2"/>
  <c r="R2923" i="2"/>
  <c r="P2923" i="2"/>
  <c r="BI2921" i="2"/>
  <c r="BH2921" i="2"/>
  <c r="BG2921" i="2"/>
  <c r="BE2921" i="2"/>
  <c r="T2921" i="2"/>
  <c r="R2921" i="2"/>
  <c r="P2921" i="2"/>
  <c r="BI2920" i="2"/>
  <c r="BH2920" i="2"/>
  <c r="BG2920" i="2"/>
  <c r="BE2920" i="2"/>
  <c r="T2920" i="2"/>
  <c r="R2920" i="2"/>
  <c r="P2920" i="2"/>
  <c r="BI2918" i="2"/>
  <c r="BH2918" i="2"/>
  <c r="BG2918" i="2"/>
  <c r="BE2918" i="2"/>
  <c r="T2918" i="2"/>
  <c r="R2918" i="2"/>
  <c r="P2918" i="2"/>
  <c r="BI2917" i="2"/>
  <c r="BH2917" i="2"/>
  <c r="BG2917" i="2"/>
  <c r="BE2917" i="2"/>
  <c r="T2917" i="2"/>
  <c r="R2917" i="2"/>
  <c r="P2917" i="2"/>
  <c r="BI2902" i="2"/>
  <c r="BH2902" i="2"/>
  <c r="BG2902" i="2"/>
  <c r="BE2902" i="2"/>
  <c r="T2902" i="2"/>
  <c r="R2902" i="2"/>
  <c r="P2902" i="2"/>
  <c r="BI2807" i="2"/>
  <c r="BH2807" i="2"/>
  <c r="BG2807" i="2"/>
  <c r="BE2807" i="2"/>
  <c r="T2807" i="2"/>
  <c r="R2807" i="2"/>
  <c r="P2807" i="2"/>
  <c r="BI2800" i="2"/>
  <c r="BH2800" i="2"/>
  <c r="BG2800" i="2"/>
  <c r="BE2800" i="2"/>
  <c r="T2800" i="2"/>
  <c r="R2800" i="2"/>
  <c r="P2800" i="2"/>
  <c r="BI2781" i="2"/>
  <c r="BH2781" i="2"/>
  <c r="BG2781" i="2"/>
  <c r="BE2781" i="2"/>
  <c r="T2781" i="2"/>
  <c r="R2781" i="2"/>
  <c r="P2781" i="2"/>
  <c r="BI2777" i="2"/>
  <c r="BH2777" i="2"/>
  <c r="BG2777" i="2"/>
  <c r="BE2777" i="2"/>
  <c r="T2777" i="2"/>
  <c r="R2777" i="2"/>
  <c r="P2777" i="2"/>
  <c r="BI2773" i="2"/>
  <c r="BH2773" i="2"/>
  <c r="BG2773" i="2"/>
  <c r="BE2773" i="2"/>
  <c r="T2773" i="2"/>
  <c r="R2773" i="2"/>
  <c r="P2773" i="2"/>
  <c r="BI2764" i="2"/>
  <c r="BH2764" i="2"/>
  <c r="BG2764" i="2"/>
  <c r="BE2764" i="2"/>
  <c r="T2764" i="2"/>
  <c r="R2764" i="2"/>
  <c r="P2764" i="2"/>
  <c r="BI2759" i="2"/>
  <c r="BH2759" i="2"/>
  <c r="BG2759" i="2"/>
  <c r="BE2759" i="2"/>
  <c r="T2759" i="2"/>
  <c r="R2759" i="2"/>
  <c r="P2759" i="2"/>
  <c r="BI2747" i="2"/>
  <c r="BH2747" i="2"/>
  <c r="BG2747" i="2"/>
  <c r="BE2747" i="2"/>
  <c r="T2747" i="2"/>
  <c r="R2747" i="2"/>
  <c r="P2747" i="2"/>
  <c r="BI2733" i="2"/>
  <c r="BH2733" i="2"/>
  <c r="BG2733" i="2"/>
  <c r="BE2733" i="2"/>
  <c r="T2733" i="2"/>
  <c r="R2733" i="2"/>
  <c r="P2733" i="2"/>
  <c r="BI2716" i="2"/>
  <c r="BH2716" i="2"/>
  <c r="BG2716" i="2"/>
  <c r="BE2716" i="2"/>
  <c r="T2716" i="2"/>
  <c r="R2716" i="2"/>
  <c r="P2716" i="2"/>
  <c r="BI2702" i="2"/>
  <c r="BH2702" i="2"/>
  <c r="BG2702" i="2"/>
  <c r="BE2702" i="2"/>
  <c r="T2702" i="2"/>
  <c r="R2702" i="2"/>
  <c r="P2702" i="2"/>
  <c r="BI2685" i="2"/>
  <c r="BH2685" i="2"/>
  <c r="BG2685" i="2"/>
  <c r="BE2685" i="2"/>
  <c r="T2685" i="2"/>
  <c r="R2685" i="2"/>
  <c r="P2685" i="2"/>
  <c r="BI2667" i="2"/>
  <c r="BH2667" i="2"/>
  <c r="BG2667" i="2"/>
  <c r="BE2667" i="2"/>
  <c r="T2667" i="2"/>
  <c r="R2667" i="2"/>
  <c r="P2667" i="2"/>
  <c r="BI2662" i="2"/>
  <c r="BH2662" i="2"/>
  <c r="BG2662" i="2"/>
  <c r="BE2662" i="2"/>
  <c r="T2662" i="2"/>
  <c r="R2662" i="2"/>
  <c r="P2662" i="2"/>
  <c r="BI2641" i="2"/>
  <c r="BH2641" i="2"/>
  <c r="BG2641" i="2"/>
  <c r="BE2641" i="2"/>
  <c r="T2641" i="2"/>
  <c r="R2641" i="2"/>
  <c r="P2641" i="2"/>
  <c r="BI2630" i="2"/>
  <c r="BH2630" i="2"/>
  <c r="BG2630" i="2"/>
  <c r="BE2630" i="2"/>
  <c r="T2630" i="2"/>
  <c r="R2630" i="2"/>
  <c r="P2630" i="2"/>
  <c r="BI2626" i="2"/>
  <c r="BH2626" i="2"/>
  <c r="BG2626" i="2"/>
  <c r="BE2626" i="2"/>
  <c r="T2626" i="2"/>
  <c r="R2626" i="2"/>
  <c r="P2626" i="2"/>
  <c r="BI2615" i="2"/>
  <c r="BH2615" i="2"/>
  <c r="BG2615" i="2"/>
  <c r="BE2615" i="2"/>
  <c r="T2615" i="2"/>
  <c r="R2615" i="2"/>
  <c r="P2615" i="2"/>
  <c r="BI2601" i="2"/>
  <c r="BH2601" i="2"/>
  <c r="BG2601" i="2"/>
  <c r="BE2601" i="2"/>
  <c r="T2601" i="2"/>
  <c r="R2601" i="2"/>
  <c r="P2601" i="2"/>
  <c r="BI2589" i="2"/>
  <c r="BH2589" i="2"/>
  <c r="BG2589" i="2"/>
  <c r="BE2589" i="2"/>
  <c r="T2589" i="2"/>
  <c r="R2589" i="2"/>
  <c r="P2589" i="2"/>
  <c r="BI2581" i="2"/>
  <c r="BH2581" i="2"/>
  <c r="BG2581" i="2"/>
  <c r="BE2581" i="2"/>
  <c r="T2581" i="2"/>
  <c r="R2581" i="2"/>
  <c r="P2581" i="2"/>
  <c r="BI2577" i="2"/>
  <c r="BH2577" i="2"/>
  <c r="BG2577" i="2"/>
  <c r="BE2577" i="2"/>
  <c r="T2577" i="2"/>
  <c r="R2577" i="2"/>
  <c r="P2577" i="2"/>
  <c r="BI2571" i="2"/>
  <c r="BH2571" i="2"/>
  <c r="BG2571" i="2"/>
  <c r="BE2571" i="2"/>
  <c r="T2571" i="2"/>
  <c r="R2571" i="2"/>
  <c r="P2571" i="2"/>
  <c r="BI2516" i="2"/>
  <c r="BH2516" i="2"/>
  <c r="BG2516" i="2"/>
  <c r="BE2516" i="2"/>
  <c r="T2516" i="2"/>
  <c r="R2516" i="2"/>
  <c r="P2516" i="2"/>
  <c r="BI2505" i="2"/>
  <c r="BH2505" i="2"/>
  <c r="BG2505" i="2"/>
  <c r="BE2505" i="2"/>
  <c r="T2505" i="2"/>
  <c r="R2505" i="2"/>
  <c r="P2505" i="2"/>
  <c r="BI2495" i="2"/>
  <c r="BH2495" i="2"/>
  <c r="BG2495" i="2"/>
  <c r="BE2495" i="2"/>
  <c r="T2495" i="2"/>
  <c r="R2495" i="2"/>
  <c r="P2495" i="2"/>
  <c r="BI2485" i="2"/>
  <c r="BH2485" i="2"/>
  <c r="BG2485" i="2"/>
  <c r="BE2485" i="2"/>
  <c r="T2485" i="2"/>
  <c r="R2485" i="2"/>
  <c r="P2485" i="2"/>
  <c r="BI2476" i="2"/>
  <c r="BH2476" i="2"/>
  <c r="BG2476" i="2"/>
  <c r="BE2476" i="2"/>
  <c r="T2476" i="2"/>
  <c r="R2476" i="2"/>
  <c r="P2476" i="2"/>
  <c r="BI2464" i="2"/>
  <c r="BH2464" i="2"/>
  <c r="BG2464" i="2"/>
  <c r="BE2464" i="2"/>
  <c r="T2464" i="2"/>
  <c r="R2464" i="2"/>
  <c r="P2464" i="2"/>
  <c r="BI2460" i="2"/>
  <c r="BH2460" i="2"/>
  <c r="BG2460" i="2"/>
  <c r="BE2460" i="2"/>
  <c r="T2460" i="2"/>
  <c r="R2460" i="2"/>
  <c r="P2460" i="2"/>
  <c r="BI2455" i="2"/>
  <c r="BH2455" i="2"/>
  <c r="BG2455" i="2"/>
  <c r="BE2455" i="2"/>
  <c r="T2455" i="2"/>
  <c r="R2455" i="2"/>
  <c r="P2455" i="2"/>
  <c r="BI2444" i="2"/>
  <c r="BH2444" i="2"/>
  <c r="BG2444" i="2"/>
  <c r="BE2444" i="2"/>
  <c r="T2444" i="2"/>
  <c r="R2444" i="2"/>
  <c r="P2444" i="2"/>
  <c r="BI2418" i="2"/>
  <c r="BH2418" i="2"/>
  <c r="BG2418" i="2"/>
  <c r="BE2418" i="2"/>
  <c r="T2418" i="2"/>
  <c r="R2418" i="2"/>
  <c r="P2418" i="2"/>
  <c r="BI2398" i="2"/>
  <c r="BH2398" i="2"/>
  <c r="BG2398" i="2"/>
  <c r="BE2398" i="2"/>
  <c r="T2398" i="2"/>
  <c r="R2398" i="2"/>
  <c r="P2398" i="2"/>
  <c r="BI2394" i="2"/>
  <c r="BH2394" i="2"/>
  <c r="BG2394" i="2"/>
  <c r="BE2394" i="2"/>
  <c r="T2394" i="2"/>
  <c r="R2394" i="2"/>
  <c r="P2394" i="2"/>
  <c r="BI2393" i="2"/>
  <c r="BH2393" i="2"/>
  <c r="BG2393" i="2"/>
  <c r="BE2393" i="2"/>
  <c r="T2393" i="2"/>
  <c r="R2393" i="2"/>
  <c r="P2393" i="2"/>
  <c r="BI2385" i="2"/>
  <c r="BH2385" i="2"/>
  <c r="BG2385" i="2"/>
  <c r="BE2385" i="2"/>
  <c r="T2385" i="2"/>
  <c r="R2385" i="2"/>
  <c r="P2385" i="2"/>
  <c r="BI2381" i="2"/>
  <c r="BH2381" i="2"/>
  <c r="BG2381" i="2"/>
  <c r="BE2381" i="2"/>
  <c r="T2381" i="2"/>
  <c r="R2381" i="2"/>
  <c r="P2381" i="2"/>
  <c r="BI2378" i="2"/>
  <c r="BH2378" i="2"/>
  <c r="BG2378" i="2"/>
  <c r="BE2378" i="2"/>
  <c r="T2378" i="2"/>
  <c r="R2378" i="2"/>
  <c r="P2378" i="2"/>
  <c r="BI2375" i="2"/>
  <c r="BH2375" i="2"/>
  <c r="BG2375" i="2"/>
  <c r="BE2375" i="2"/>
  <c r="T2375" i="2"/>
  <c r="R2375" i="2"/>
  <c r="P2375" i="2"/>
  <c r="BI2365" i="2"/>
  <c r="BH2365" i="2"/>
  <c r="BG2365" i="2"/>
  <c r="BE2365" i="2"/>
  <c r="T2365" i="2"/>
  <c r="R2365" i="2"/>
  <c r="P2365" i="2"/>
  <c r="BI2353" i="2"/>
  <c r="BH2353" i="2"/>
  <c r="BG2353" i="2"/>
  <c r="BE2353" i="2"/>
  <c r="T2353" i="2"/>
  <c r="R2353" i="2"/>
  <c r="P2353" i="2"/>
  <c r="BI2341" i="2"/>
  <c r="BH2341" i="2"/>
  <c r="BG2341" i="2"/>
  <c r="BE2341" i="2"/>
  <c r="T2341" i="2"/>
  <c r="R2341" i="2"/>
  <c r="P2341" i="2"/>
  <c r="BI2331" i="2"/>
  <c r="BH2331" i="2"/>
  <c r="BG2331" i="2"/>
  <c r="BE2331" i="2"/>
  <c r="T2331" i="2"/>
  <c r="R2331" i="2"/>
  <c r="P2331" i="2"/>
  <c r="BI2321" i="2"/>
  <c r="BH2321" i="2"/>
  <c r="BG2321" i="2"/>
  <c r="BE2321" i="2"/>
  <c r="T2321" i="2"/>
  <c r="R2321" i="2"/>
  <c r="P2321" i="2"/>
  <c r="BI2319" i="2"/>
  <c r="BH2319" i="2"/>
  <c r="BG2319" i="2"/>
  <c r="BE2319" i="2"/>
  <c r="T2319" i="2"/>
  <c r="R2319" i="2"/>
  <c r="P2319" i="2"/>
  <c r="BI2317" i="2"/>
  <c r="BH2317" i="2"/>
  <c r="BG2317" i="2"/>
  <c r="BE2317" i="2"/>
  <c r="T2317" i="2"/>
  <c r="R2317" i="2"/>
  <c r="P2317" i="2"/>
  <c r="BI2303" i="2"/>
  <c r="BH2303" i="2"/>
  <c r="BG2303" i="2"/>
  <c r="BE2303" i="2"/>
  <c r="T2303" i="2"/>
  <c r="R2303" i="2"/>
  <c r="P2303" i="2"/>
  <c r="BI2298" i="2"/>
  <c r="BH2298" i="2"/>
  <c r="BG2298" i="2"/>
  <c r="BE2298" i="2"/>
  <c r="T2298" i="2"/>
  <c r="R2298" i="2"/>
  <c r="P2298" i="2"/>
  <c r="BI2293" i="2"/>
  <c r="BH2293" i="2"/>
  <c r="BG2293" i="2"/>
  <c r="BE2293" i="2"/>
  <c r="T2293" i="2"/>
  <c r="R2293" i="2"/>
  <c r="P2293" i="2"/>
  <c r="BI2286" i="2"/>
  <c r="BH2286" i="2"/>
  <c r="BG2286" i="2"/>
  <c r="BE2286" i="2"/>
  <c r="T2286" i="2"/>
  <c r="R2286" i="2"/>
  <c r="P2286" i="2"/>
  <c r="BI2282" i="2"/>
  <c r="BH2282" i="2"/>
  <c r="BG2282" i="2"/>
  <c r="BE2282" i="2"/>
  <c r="T2282" i="2"/>
  <c r="R2282" i="2"/>
  <c r="P2282" i="2"/>
  <c r="BI2278" i="2"/>
  <c r="BH2278" i="2"/>
  <c r="BG2278" i="2"/>
  <c r="BE2278" i="2"/>
  <c r="T2278" i="2"/>
  <c r="R2278" i="2"/>
  <c r="P2278" i="2"/>
  <c r="BI2273" i="2"/>
  <c r="BH2273" i="2"/>
  <c r="BG2273" i="2"/>
  <c r="BE2273" i="2"/>
  <c r="T2273" i="2"/>
  <c r="R2273" i="2"/>
  <c r="P2273" i="2"/>
  <c r="BI2263" i="2"/>
  <c r="BH2263" i="2"/>
  <c r="BG2263" i="2"/>
  <c r="BE2263" i="2"/>
  <c r="T2263" i="2"/>
  <c r="R2263" i="2"/>
  <c r="P2263" i="2"/>
  <c r="BI2260" i="2"/>
  <c r="BH2260" i="2"/>
  <c r="BG2260" i="2"/>
  <c r="BE2260" i="2"/>
  <c r="T2260" i="2"/>
  <c r="R2260" i="2"/>
  <c r="P2260" i="2"/>
  <c r="BI2257" i="2"/>
  <c r="BH2257" i="2"/>
  <c r="BG2257" i="2"/>
  <c r="BE2257" i="2"/>
  <c r="T2257" i="2"/>
  <c r="R2257" i="2"/>
  <c r="P2257" i="2"/>
  <c r="BI2254" i="2"/>
  <c r="BH2254" i="2"/>
  <c r="BG2254" i="2"/>
  <c r="BE2254" i="2"/>
  <c r="T2254" i="2"/>
  <c r="R2254" i="2"/>
  <c r="P2254" i="2"/>
  <c r="BI2251" i="2"/>
  <c r="BH2251" i="2"/>
  <c r="BG2251" i="2"/>
  <c r="BE2251" i="2"/>
  <c r="T2251" i="2"/>
  <c r="R2251" i="2"/>
  <c r="P2251" i="2"/>
  <c r="BI2248" i="2"/>
  <c r="BH2248" i="2"/>
  <c r="BG2248" i="2"/>
  <c r="BE2248" i="2"/>
  <c r="T2248" i="2"/>
  <c r="R2248" i="2"/>
  <c r="P2248" i="2"/>
  <c r="BI2245" i="2"/>
  <c r="BH2245" i="2"/>
  <c r="BG2245" i="2"/>
  <c r="BE2245" i="2"/>
  <c r="T2245" i="2"/>
  <c r="R2245" i="2"/>
  <c r="P2245" i="2"/>
  <c r="BI2239" i="2"/>
  <c r="BH2239" i="2"/>
  <c r="BG2239" i="2"/>
  <c r="BE2239" i="2"/>
  <c r="T2239" i="2"/>
  <c r="R2239" i="2"/>
  <c r="P2239" i="2"/>
  <c r="BI2234" i="2"/>
  <c r="BH2234" i="2"/>
  <c r="BG2234" i="2"/>
  <c r="BE2234" i="2"/>
  <c r="T2234" i="2"/>
  <c r="R2234" i="2"/>
  <c r="P2234" i="2"/>
  <c r="BI2231" i="2"/>
  <c r="BH2231" i="2"/>
  <c r="BG2231" i="2"/>
  <c r="BE2231" i="2"/>
  <c r="T2231" i="2"/>
  <c r="R2231" i="2"/>
  <c r="P2231" i="2"/>
  <c r="BI2227" i="2"/>
  <c r="BH2227" i="2"/>
  <c r="BG2227" i="2"/>
  <c r="BE2227" i="2"/>
  <c r="T2227" i="2"/>
  <c r="R2227" i="2"/>
  <c r="P2227" i="2"/>
  <c r="BI2224" i="2"/>
  <c r="BH2224" i="2"/>
  <c r="BG2224" i="2"/>
  <c r="BE2224" i="2"/>
  <c r="T2224" i="2"/>
  <c r="R2224" i="2"/>
  <c r="P2224" i="2"/>
  <c r="BI2220" i="2"/>
  <c r="BH2220" i="2"/>
  <c r="BG2220" i="2"/>
  <c r="BE2220" i="2"/>
  <c r="T2220" i="2"/>
  <c r="R2220" i="2"/>
  <c r="P2220" i="2"/>
  <c r="BI2216" i="2"/>
  <c r="BH2216" i="2"/>
  <c r="BG2216" i="2"/>
  <c r="BE2216" i="2"/>
  <c r="T2216" i="2"/>
  <c r="R2216" i="2"/>
  <c r="P2216" i="2"/>
  <c r="BI2213" i="2"/>
  <c r="BH2213" i="2"/>
  <c r="BG2213" i="2"/>
  <c r="BE2213" i="2"/>
  <c r="T2213" i="2"/>
  <c r="R2213" i="2"/>
  <c r="P2213" i="2"/>
  <c r="BI2209" i="2"/>
  <c r="BH2209" i="2"/>
  <c r="BG2209" i="2"/>
  <c r="BE2209" i="2"/>
  <c r="T2209" i="2"/>
  <c r="R2209" i="2"/>
  <c r="P2209" i="2"/>
  <c r="BI2205" i="2"/>
  <c r="BH2205" i="2"/>
  <c r="BG2205" i="2"/>
  <c r="BE2205" i="2"/>
  <c r="T2205" i="2"/>
  <c r="R2205" i="2"/>
  <c r="P2205" i="2"/>
  <c r="BI2198" i="2"/>
  <c r="BH2198" i="2"/>
  <c r="BG2198" i="2"/>
  <c r="BE2198" i="2"/>
  <c r="T2198" i="2"/>
  <c r="R2198" i="2"/>
  <c r="P2198" i="2"/>
  <c r="BI2194" i="2"/>
  <c r="BH2194" i="2"/>
  <c r="BG2194" i="2"/>
  <c r="BE2194" i="2"/>
  <c r="T2194" i="2"/>
  <c r="R2194" i="2"/>
  <c r="P2194" i="2"/>
  <c r="BI2186" i="2"/>
  <c r="BH2186" i="2"/>
  <c r="BG2186" i="2"/>
  <c r="BE2186" i="2"/>
  <c r="T2186" i="2"/>
  <c r="R2186" i="2"/>
  <c r="P2186" i="2"/>
  <c r="BI2183" i="2"/>
  <c r="BH2183" i="2"/>
  <c r="BG2183" i="2"/>
  <c r="BE2183" i="2"/>
  <c r="T2183" i="2"/>
  <c r="R2183" i="2"/>
  <c r="P2183" i="2"/>
  <c r="BI2180" i="2"/>
  <c r="BH2180" i="2"/>
  <c r="BG2180" i="2"/>
  <c r="BE2180" i="2"/>
  <c r="T2180" i="2"/>
  <c r="R2180" i="2"/>
  <c r="P2180" i="2"/>
  <c r="BI2165" i="2"/>
  <c r="BH2165" i="2"/>
  <c r="BG2165" i="2"/>
  <c r="BE2165" i="2"/>
  <c r="T2165" i="2"/>
  <c r="R2165" i="2"/>
  <c r="P2165" i="2"/>
  <c r="BI2151" i="2"/>
  <c r="BH2151" i="2"/>
  <c r="BG2151" i="2"/>
  <c r="BE2151" i="2"/>
  <c r="T2151" i="2"/>
  <c r="R2151" i="2"/>
  <c r="P2151" i="2"/>
  <c r="BI2142" i="2"/>
  <c r="BH2142" i="2"/>
  <c r="BG2142" i="2"/>
  <c r="BE2142" i="2"/>
  <c r="T2142" i="2"/>
  <c r="R2142" i="2"/>
  <c r="P2142" i="2"/>
  <c r="BI2130" i="2"/>
  <c r="BH2130" i="2"/>
  <c r="BG2130" i="2"/>
  <c r="BE2130" i="2"/>
  <c r="T2130" i="2"/>
  <c r="R2130" i="2"/>
  <c r="P2130" i="2"/>
  <c r="BI2127" i="2"/>
  <c r="BH2127" i="2"/>
  <c r="BG2127" i="2"/>
  <c r="BE2127" i="2"/>
  <c r="T2127" i="2"/>
  <c r="R2127" i="2"/>
  <c r="P2127" i="2"/>
  <c r="BI2122" i="2"/>
  <c r="BH2122" i="2"/>
  <c r="BG2122" i="2"/>
  <c r="BE2122" i="2"/>
  <c r="T2122" i="2"/>
  <c r="R2122" i="2"/>
  <c r="P2122" i="2"/>
  <c r="BI2115" i="2"/>
  <c r="BH2115" i="2"/>
  <c r="BG2115" i="2"/>
  <c r="BE2115" i="2"/>
  <c r="T2115" i="2"/>
  <c r="R2115" i="2"/>
  <c r="P2115" i="2"/>
  <c r="BI2109" i="2"/>
  <c r="BH2109" i="2"/>
  <c r="BG2109" i="2"/>
  <c r="BE2109" i="2"/>
  <c r="T2109" i="2"/>
  <c r="R2109" i="2"/>
  <c r="P2109" i="2"/>
  <c r="BI2098" i="2"/>
  <c r="BH2098" i="2"/>
  <c r="BG2098" i="2"/>
  <c r="BE2098" i="2"/>
  <c r="T2098" i="2"/>
  <c r="R2098" i="2"/>
  <c r="P2098" i="2"/>
  <c r="BI2075" i="2"/>
  <c r="BH2075" i="2"/>
  <c r="BG2075" i="2"/>
  <c r="BE2075" i="2"/>
  <c r="T2075" i="2"/>
  <c r="R2075" i="2"/>
  <c r="P2075" i="2"/>
  <c r="BI1994" i="2"/>
  <c r="BH1994" i="2"/>
  <c r="BG1994" i="2"/>
  <c r="BE1994" i="2"/>
  <c r="T1994" i="2"/>
  <c r="R1994" i="2"/>
  <c r="P1994" i="2"/>
  <c r="BI1983" i="2"/>
  <c r="BH1983" i="2"/>
  <c r="BG1983" i="2"/>
  <c r="BE1983" i="2"/>
  <c r="T1983" i="2"/>
  <c r="R1983" i="2"/>
  <c r="P1983" i="2"/>
  <c r="BI1959" i="2"/>
  <c r="BH1959" i="2"/>
  <c r="BG1959" i="2"/>
  <c r="BE1959" i="2"/>
  <c r="T1959" i="2"/>
  <c r="R1959" i="2"/>
  <c r="P1959" i="2"/>
  <c r="BI1947" i="2"/>
  <c r="BH1947" i="2"/>
  <c r="BG1947" i="2"/>
  <c r="BE1947" i="2"/>
  <c r="T1947" i="2"/>
  <c r="R1947" i="2"/>
  <c r="P1947" i="2"/>
  <c r="BI1904" i="2"/>
  <c r="BH1904" i="2"/>
  <c r="BG1904" i="2"/>
  <c r="BE1904" i="2"/>
  <c r="T1904" i="2"/>
  <c r="R1904" i="2"/>
  <c r="P1904" i="2"/>
  <c r="BI1890" i="2"/>
  <c r="BH1890" i="2"/>
  <c r="BG1890" i="2"/>
  <c r="BE1890" i="2"/>
  <c r="T1890" i="2"/>
  <c r="R1890" i="2"/>
  <c r="P1890" i="2"/>
  <c r="BI1873" i="2"/>
  <c r="BH1873" i="2"/>
  <c r="BG1873" i="2"/>
  <c r="BE1873" i="2"/>
  <c r="T1873" i="2"/>
  <c r="R1873" i="2"/>
  <c r="P1873" i="2"/>
  <c r="BI1866" i="2"/>
  <c r="BH1866" i="2"/>
  <c r="BG1866" i="2"/>
  <c r="BE1866" i="2"/>
  <c r="T1866" i="2"/>
  <c r="R1866" i="2"/>
  <c r="P1866" i="2"/>
  <c r="BI1852" i="2"/>
  <c r="BH1852" i="2"/>
  <c r="BG1852" i="2"/>
  <c r="BE1852" i="2"/>
  <c r="T1852" i="2"/>
  <c r="R1852" i="2"/>
  <c r="P1852" i="2"/>
  <c r="BI1843" i="2"/>
  <c r="BH1843" i="2"/>
  <c r="BG1843" i="2"/>
  <c r="BE1843" i="2"/>
  <c r="T1843" i="2"/>
  <c r="R1843" i="2"/>
  <c r="P1843" i="2"/>
  <c r="BI1839" i="2"/>
  <c r="BH1839" i="2"/>
  <c r="BG1839" i="2"/>
  <c r="BE1839" i="2"/>
  <c r="T1839" i="2"/>
  <c r="R1839" i="2"/>
  <c r="P1839" i="2"/>
  <c r="BI1797" i="2"/>
  <c r="BH1797" i="2"/>
  <c r="BG1797" i="2"/>
  <c r="BE1797" i="2"/>
  <c r="T1797" i="2"/>
  <c r="R1797" i="2"/>
  <c r="P1797" i="2"/>
  <c r="BI1785" i="2"/>
  <c r="BH1785" i="2"/>
  <c r="BG1785" i="2"/>
  <c r="BE1785" i="2"/>
  <c r="T1785" i="2"/>
  <c r="R1785" i="2"/>
  <c r="P1785" i="2"/>
  <c r="BI1768" i="2"/>
  <c r="BH1768" i="2"/>
  <c r="BG1768" i="2"/>
  <c r="BE1768" i="2"/>
  <c r="T1768" i="2"/>
  <c r="R1768" i="2"/>
  <c r="P1768" i="2"/>
  <c r="BI1760" i="2"/>
  <c r="BH1760" i="2"/>
  <c r="BG1760" i="2"/>
  <c r="BE1760" i="2"/>
  <c r="T1760" i="2"/>
  <c r="R1760" i="2"/>
  <c r="P1760" i="2"/>
  <c r="BI1750" i="2"/>
  <c r="BH1750" i="2"/>
  <c r="BG1750" i="2"/>
  <c r="BE1750" i="2"/>
  <c r="T1750" i="2"/>
  <c r="R1750" i="2"/>
  <c r="P1750" i="2"/>
  <c r="BI1747" i="2"/>
  <c r="BH1747" i="2"/>
  <c r="BG1747" i="2"/>
  <c r="BE1747" i="2"/>
  <c r="T1747" i="2"/>
  <c r="R1747" i="2"/>
  <c r="P1747" i="2"/>
  <c r="BI1743" i="2"/>
  <c r="BH1743" i="2"/>
  <c r="BG1743" i="2"/>
  <c r="BE1743" i="2"/>
  <c r="T1743" i="2"/>
  <c r="R1743" i="2"/>
  <c r="P1743" i="2"/>
  <c r="BI1738" i="2"/>
  <c r="BH1738" i="2"/>
  <c r="BG1738" i="2"/>
  <c r="BE1738" i="2"/>
  <c r="T1738" i="2"/>
  <c r="R1738" i="2"/>
  <c r="P1738" i="2"/>
  <c r="BI1735" i="2"/>
  <c r="BH1735" i="2"/>
  <c r="BG1735" i="2"/>
  <c r="BE1735" i="2"/>
  <c r="T1735" i="2"/>
  <c r="R1735" i="2"/>
  <c r="P1735" i="2"/>
  <c r="BI1731" i="2"/>
  <c r="BH1731" i="2"/>
  <c r="BG1731" i="2"/>
  <c r="BE1731" i="2"/>
  <c r="T1731" i="2"/>
  <c r="R1731" i="2"/>
  <c r="P1731" i="2"/>
  <c r="BI1726" i="2"/>
  <c r="BH1726" i="2"/>
  <c r="BG1726" i="2"/>
  <c r="BE1726" i="2"/>
  <c r="T1726" i="2"/>
  <c r="R1726" i="2"/>
  <c r="P1726" i="2"/>
  <c r="BI1720" i="2"/>
  <c r="BH1720" i="2"/>
  <c r="BG1720" i="2"/>
  <c r="BE1720" i="2"/>
  <c r="T1720" i="2"/>
  <c r="R1720" i="2"/>
  <c r="P1720" i="2"/>
  <c r="BI1715" i="2"/>
  <c r="BH1715" i="2"/>
  <c r="BG1715" i="2"/>
  <c r="BE1715" i="2"/>
  <c r="T1715" i="2"/>
  <c r="R1715" i="2"/>
  <c r="P1715" i="2"/>
  <c r="BI1713" i="2"/>
  <c r="BH1713" i="2"/>
  <c r="BG1713" i="2"/>
  <c r="BE1713" i="2"/>
  <c r="T1713" i="2"/>
  <c r="R1713" i="2"/>
  <c r="P1713" i="2"/>
  <c r="BI1709" i="2"/>
  <c r="BH1709" i="2"/>
  <c r="BG1709" i="2"/>
  <c r="BE1709" i="2"/>
  <c r="T1709" i="2"/>
  <c r="R1709" i="2"/>
  <c r="P1709" i="2"/>
  <c r="BI1703" i="2"/>
  <c r="BH1703" i="2"/>
  <c r="BG1703" i="2"/>
  <c r="BE1703" i="2"/>
  <c r="T1703" i="2"/>
  <c r="R1703" i="2"/>
  <c r="P1703" i="2"/>
  <c r="BI1699" i="2"/>
  <c r="BH1699" i="2"/>
  <c r="BG1699" i="2"/>
  <c r="BE1699" i="2"/>
  <c r="T1699" i="2"/>
  <c r="R1699" i="2"/>
  <c r="P1699" i="2"/>
  <c r="BI1695" i="2"/>
  <c r="BH1695" i="2"/>
  <c r="BG1695" i="2"/>
  <c r="BE1695" i="2"/>
  <c r="T1695" i="2"/>
  <c r="R1695" i="2"/>
  <c r="P1695" i="2"/>
  <c r="BI1692" i="2"/>
  <c r="BH1692" i="2"/>
  <c r="BG1692" i="2"/>
  <c r="BE1692" i="2"/>
  <c r="T1692" i="2"/>
  <c r="R1692" i="2"/>
  <c r="P1692" i="2"/>
  <c r="BI1689" i="2"/>
  <c r="BH1689" i="2"/>
  <c r="BG1689" i="2"/>
  <c r="BE1689" i="2"/>
  <c r="T1689" i="2"/>
  <c r="R1689" i="2"/>
  <c r="P1689" i="2"/>
  <c r="BI1685" i="2"/>
  <c r="BH1685" i="2"/>
  <c r="BG1685" i="2"/>
  <c r="BE1685" i="2"/>
  <c r="T1685" i="2"/>
  <c r="R1685" i="2"/>
  <c r="P1685" i="2"/>
  <c r="BI1682" i="2"/>
  <c r="BH1682" i="2"/>
  <c r="BG1682" i="2"/>
  <c r="BE1682" i="2"/>
  <c r="T1682" i="2"/>
  <c r="R1682" i="2"/>
  <c r="P1682" i="2"/>
  <c r="BI1679" i="2"/>
  <c r="BH1679" i="2"/>
  <c r="BG1679" i="2"/>
  <c r="BE1679" i="2"/>
  <c r="T1679" i="2"/>
  <c r="R1679" i="2"/>
  <c r="P1679" i="2"/>
  <c r="BI1664" i="2"/>
  <c r="BH1664" i="2"/>
  <c r="BG1664" i="2"/>
  <c r="BE1664" i="2"/>
  <c r="T1664" i="2"/>
  <c r="R1664" i="2"/>
  <c r="P1664" i="2"/>
  <c r="BI1650" i="2"/>
  <c r="BH1650" i="2"/>
  <c r="BG1650" i="2"/>
  <c r="BE1650" i="2"/>
  <c r="T1650" i="2"/>
  <c r="R1650" i="2"/>
  <c r="P1650" i="2"/>
  <c r="BI1624" i="2"/>
  <c r="BH1624" i="2"/>
  <c r="BG1624" i="2"/>
  <c r="BE1624" i="2"/>
  <c r="T1624" i="2"/>
  <c r="R1624" i="2"/>
  <c r="P1624" i="2"/>
  <c r="BI1598" i="2"/>
  <c r="BH1598" i="2"/>
  <c r="BG1598" i="2"/>
  <c r="BE1598" i="2"/>
  <c r="T1598" i="2"/>
  <c r="R1598" i="2"/>
  <c r="P1598" i="2"/>
  <c r="BI1580" i="2"/>
  <c r="BH1580" i="2"/>
  <c r="BG1580" i="2"/>
  <c r="BE1580" i="2"/>
  <c r="T1580" i="2"/>
  <c r="R1580" i="2"/>
  <c r="P1580" i="2"/>
  <c r="BI1577" i="2"/>
  <c r="BH1577" i="2"/>
  <c r="BG1577" i="2"/>
  <c r="BE1577" i="2"/>
  <c r="T1577" i="2"/>
  <c r="R1577" i="2"/>
  <c r="P1577" i="2"/>
  <c r="BI1574" i="2"/>
  <c r="BH1574" i="2"/>
  <c r="BG1574" i="2"/>
  <c r="BE1574" i="2"/>
  <c r="T1574" i="2"/>
  <c r="R1574" i="2"/>
  <c r="P1574" i="2"/>
  <c r="BI1571" i="2"/>
  <c r="BH1571" i="2"/>
  <c r="BG1571" i="2"/>
  <c r="BE1571" i="2"/>
  <c r="T1571" i="2"/>
  <c r="R1571" i="2"/>
  <c r="P1571" i="2"/>
  <c r="BI1568" i="2"/>
  <c r="BH1568" i="2"/>
  <c r="BG1568" i="2"/>
  <c r="BE1568" i="2"/>
  <c r="T1568" i="2"/>
  <c r="R1568" i="2"/>
  <c r="P1568" i="2"/>
  <c r="BI1563" i="2"/>
  <c r="BH1563" i="2"/>
  <c r="BG1563" i="2"/>
  <c r="BE1563" i="2"/>
  <c r="T1563" i="2"/>
  <c r="R1563" i="2"/>
  <c r="P1563" i="2"/>
  <c r="BI1555" i="2"/>
  <c r="BH1555" i="2"/>
  <c r="BG1555" i="2"/>
  <c r="BE1555" i="2"/>
  <c r="T1555" i="2"/>
  <c r="R1555" i="2"/>
  <c r="P1555" i="2"/>
  <c r="BI1547" i="2"/>
  <c r="BH1547" i="2"/>
  <c r="BG1547" i="2"/>
  <c r="BE1547" i="2"/>
  <c r="T1547" i="2"/>
  <c r="R1547" i="2"/>
  <c r="P1547" i="2"/>
  <c r="BI1539" i="2"/>
  <c r="BH1539" i="2"/>
  <c r="BG1539" i="2"/>
  <c r="BE1539" i="2"/>
  <c r="T1539" i="2"/>
  <c r="R1539" i="2"/>
  <c r="P1539" i="2"/>
  <c r="BI1524" i="2"/>
  <c r="BH1524" i="2"/>
  <c r="BG1524" i="2"/>
  <c r="BE1524" i="2"/>
  <c r="T1524" i="2"/>
  <c r="R1524" i="2"/>
  <c r="P1524" i="2"/>
  <c r="BI1516" i="2"/>
  <c r="BH1516" i="2"/>
  <c r="BG1516" i="2"/>
  <c r="BE1516" i="2"/>
  <c r="T1516" i="2"/>
  <c r="R1516" i="2"/>
  <c r="P1516" i="2"/>
  <c r="BI1513" i="2"/>
  <c r="BH1513" i="2"/>
  <c r="BG1513" i="2"/>
  <c r="BE1513" i="2"/>
  <c r="T1513" i="2"/>
  <c r="R1513" i="2"/>
  <c r="P1513" i="2"/>
  <c r="BI1505" i="2"/>
  <c r="BH1505" i="2"/>
  <c r="BG1505" i="2"/>
  <c r="BE1505" i="2"/>
  <c r="T1505" i="2"/>
  <c r="R1505" i="2"/>
  <c r="P1505" i="2"/>
  <c r="BI1502" i="2"/>
  <c r="BH1502" i="2"/>
  <c r="BG1502" i="2"/>
  <c r="BE1502" i="2"/>
  <c r="T1502" i="2"/>
  <c r="R1502" i="2"/>
  <c r="P1502" i="2"/>
  <c r="BI1499" i="2"/>
  <c r="BH1499" i="2"/>
  <c r="BG1499" i="2"/>
  <c r="BE1499" i="2"/>
  <c r="T1499" i="2"/>
  <c r="R1499" i="2"/>
  <c r="P1499" i="2"/>
  <c r="BI1496" i="2"/>
  <c r="BH1496" i="2"/>
  <c r="BG1496" i="2"/>
  <c r="BE1496" i="2"/>
  <c r="T1496" i="2"/>
  <c r="R1496" i="2"/>
  <c r="P1496" i="2"/>
  <c r="BI1492" i="2"/>
  <c r="BH1492" i="2"/>
  <c r="BG1492" i="2"/>
  <c r="BE1492" i="2"/>
  <c r="T1492" i="2"/>
  <c r="R1492" i="2"/>
  <c r="P1492" i="2"/>
  <c r="BI1488" i="2"/>
  <c r="BH1488" i="2"/>
  <c r="BG1488" i="2"/>
  <c r="BE1488" i="2"/>
  <c r="T1488" i="2"/>
  <c r="R1488" i="2"/>
  <c r="P1488" i="2"/>
  <c r="BI1482" i="2"/>
  <c r="BH1482" i="2"/>
  <c r="BG1482" i="2"/>
  <c r="BE1482" i="2"/>
  <c r="T1482" i="2"/>
  <c r="R1482" i="2"/>
  <c r="P1482" i="2"/>
  <c r="BI1478" i="2"/>
  <c r="BH1478" i="2"/>
  <c r="BG1478" i="2"/>
  <c r="BE1478" i="2"/>
  <c r="T1478" i="2"/>
  <c r="R1478" i="2"/>
  <c r="P1478" i="2"/>
  <c r="BI1431" i="2"/>
  <c r="BH1431" i="2"/>
  <c r="BG1431" i="2"/>
  <c r="BE1431" i="2"/>
  <c r="T1431" i="2"/>
  <c r="R1431" i="2"/>
  <c r="P1431" i="2"/>
  <c r="BI1414" i="2"/>
  <c r="BH1414" i="2"/>
  <c r="BG1414" i="2"/>
  <c r="BE1414" i="2"/>
  <c r="T1414" i="2"/>
  <c r="R1414" i="2"/>
  <c r="P1414" i="2"/>
  <c r="BI1411" i="2"/>
  <c r="BH1411" i="2"/>
  <c r="BG1411" i="2"/>
  <c r="BE1411" i="2"/>
  <c r="T1411" i="2"/>
  <c r="R1411" i="2"/>
  <c r="P1411" i="2"/>
  <c r="BI1361" i="2"/>
  <c r="BH1361" i="2"/>
  <c r="BG1361" i="2"/>
  <c r="BE1361" i="2"/>
  <c r="T1361" i="2"/>
  <c r="R1361" i="2"/>
  <c r="P1361" i="2"/>
  <c r="BI1358" i="2"/>
  <c r="BH1358" i="2"/>
  <c r="BG1358" i="2"/>
  <c r="BE1358" i="2"/>
  <c r="T1358" i="2"/>
  <c r="R1358" i="2"/>
  <c r="P1358" i="2"/>
  <c r="BI1281" i="2"/>
  <c r="BH1281" i="2"/>
  <c r="BG1281" i="2"/>
  <c r="BE1281" i="2"/>
  <c r="T1281" i="2"/>
  <c r="R1281" i="2"/>
  <c r="P1281" i="2"/>
  <c r="BI1244" i="2"/>
  <c r="BH1244" i="2"/>
  <c r="BG1244" i="2"/>
  <c r="BE1244" i="2"/>
  <c r="T1244" i="2"/>
  <c r="R1244" i="2"/>
  <c r="P1244" i="2"/>
  <c r="BI1163" i="2"/>
  <c r="BH1163" i="2"/>
  <c r="BG1163" i="2"/>
  <c r="BE1163" i="2"/>
  <c r="T1163" i="2"/>
  <c r="R1163" i="2"/>
  <c r="P1163" i="2"/>
  <c r="BI1156" i="2"/>
  <c r="BH1156" i="2"/>
  <c r="BG1156" i="2"/>
  <c r="BE1156" i="2"/>
  <c r="T1156" i="2"/>
  <c r="R1156" i="2"/>
  <c r="P1156" i="2"/>
  <c r="BI1152" i="2"/>
  <c r="BH1152" i="2"/>
  <c r="BG1152" i="2"/>
  <c r="BE1152" i="2"/>
  <c r="T1152" i="2"/>
  <c r="R1152" i="2"/>
  <c r="P1152" i="2"/>
  <c r="BI1146" i="2"/>
  <c r="BH1146" i="2"/>
  <c r="BG1146" i="2"/>
  <c r="BE1146" i="2"/>
  <c r="T1146" i="2"/>
  <c r="R1146" i="2"/>
  <c r="P1146" i="2"/>
  <c r="BI1134" i="2"/>
  <c r="BH1134" i="2"/>
  <c r="BG1134" i="2"/>
  <c r="BE1134" i="2"/>
  <c r="T1134" i="2"/>
  <c r="R1134" i="2"/>
  <c r="P1134" i="2"/>
  <c r="BI1122" i="2"/>
  <c r="BH1122" i="2"/>
  <c r="BG1122" i="2"/>
  <c r="BE1122" i="2"/>
  <c r="T1122" i="2"/>
  <c r="R1122" i="2"/>
  <c r="P1122" i="2"/>
  <c r="BI1110" i="2"/>
  <c r="BH1110" i="2"/>
  <c r="BG1110" i="2"/>
  <c r="BE1110" i="2"/>
  <c r="T1110" i="2"/>
  <c r="R1110" i="2"/>
  <c r="P1110" i="2"/>
  <c r="BI1105" i="2"/>
  <c r="BH1105" i="2"/>
  <c r="BG1105" i="2"/>
  <c r="BE1105" i="2"/>
  <c r="T1105" i="2"/>
  <c r="R1105" i="2"/>
  <c r="P1105" i="2"/>
  <c r="BI1098" i="2"/>
  <c r="BH1098" i="2"/>
  <c r="BG1098" i="2"/>
  <c r="BE1098" i="2"/>
  <c r="T1098" i="2"/>
  <c r="R1098" i="2"/>
  <c r="P1098" i="2"/>
  <c r="BI1062" i="2"/>
  <c r="BH1062" i="2"/>
  <c r="BG1062" i="2"/>
  <c r="BE1062" i="2"/>
  <c r="T1062" i="2"/>
  <c r="R1062" i="2"/>
  <c r="P1062" i="2"/>
  <c r="BI1057" i="2"/>
  <c r="BH1057" i="2"/>
  <c r="BG1057" i="2"/>
  <c r="BE1057" i="2"/>
  <c r="T1057" i="2"/>
  <c r="R1057" i="2"/>
  <c r="P1057" i="2"/>
  <c r="BI977" i="2"/>
  <c r="BH977" i="2"/>
  <c r="BG977" i="2"/>
  <c r="BE977" i="2"/>
  <c r="T977" i="2"/>
  <c r="R977" i="2"/>
  <c r="P977" i="2"/>
  <c r="BI974" i="2"/>
  <c r="BH974" i="2"/>
  <c r="BG974" i="2"/>
  <c r="BE974" i="2"/>
  <c r="T974" i="2"/>
  <c r="R974" i="2"/>
  <c r="P974" i="2"/>
  <c r="BI865" i="2"/>
  <c r="BH865" i="2"/>
  <c r="BG865" i="2"/>
  <c r="BE865" i="2"/>
  <c r="T865" i="2"/>
  <c r="R865" i="2"/>
  <c r="P865" i="2"/>
  <c r="BI763" i="2"/>
  <c r="BH763" i="2"/>
  <c r="BG763" i="2"/>
  <c r="BE763" i="2"/>
  <c r="T763" i="2"/>
  <c r="R763" i="2"/>
  <c r="P763" i="2"/>
  <c r="BI751" i="2"/>
  <c r="BH751" i="2"/>
  <c r="BG751" i="2"/>
  <c r="BE751" i="2"/>
  <c r="T751" i="2"/>
  <c r="R751" i="2"/>
  <c r="P751" i="2"/>
  <c r="BI739" i="2"/>
  <c r="BH739" i="2"/>
  <c r="BG739" i="2"/>
  <c r="BE739" i="2"/>
  <c r="T739" i="2"/>
  <c r="R739" i="2"/>
  <c r="P739" i="2"/>
  <c r="BI727" i="2"/>
  <c r="BH727" i="2"/>
  <c r="BG727" i="2"/>
  <c r="BE727" i="2"/>
  <c r="T727" i="2"/>
  <c r="R727" i="2"/>
  <c r="P727" i="2"/>
  <c r="BI715" i="2"/>
  <c r="BH715" i="2"/>
  <c r="BG715" i="2"/>
  <c r="BE715" i="2"/>
  <c r="T715" i="2"/>
  <c r="R715" i="2"/>
  <c r="P715" i="2"/>
  <c r="BI711" i="2"/>
  <c r="BH711" i="2"/>
  <c r="BG711" i="2"/>
  <c r="BE711" i="2"/>
  <c r="T711" i="2"/>
  <c r="R711" i="2"/>
  <c r="P711" i="2"/>
  <c r="BI707" i="2"/>
  <c r="BH707" i="2"/>
  <c r="BG707" i="2"/>
  <c r="BE707" i="2"/>
  <c r="T707" i="2"/>
  <c r="R707" i="2"/>
  <c r="P707" i="2"/>
  <c r="BI703" i="2"/>
  <c r="BH703" i="2"/>
  <c r="BG703" i="2"/>
  <c r="BE703" i="2"/>
  <c r="T703" i="2"/>
  <c r="R703" i="2"/>
  <c r="P703" i="2"/>
  <c r="BI699" i="2"/>
  <c r="BH699" i="2"/>
  <c r="BG699" i="2"/>
  <c r="BE699" i="2"/>
  <c r="T699" i="2"/>
  <c r="R699" i="2"/>
  <c r="P699" i="2"/>
  <c r="BI696" i="2"/>
  <c r="BH696" i="2"/>
  <c r="BG696" i="2"/>
  <c r="BE696" i="2"/>
  <c r="T696" i="2"/>
  <c r="R696" i="2"/>
  <c r="P696" i="2"/>
  <c r="BI695" i="2"/>
  <c r="BH695" i="2"/>
  <c r="BG695" i="2"/>
  <c r="BE695" i="2"/>
  <c r="T695" i="2"/>
  <c r="R695" i="2"/>
  <c r="P695" i="2"/>
  <c r="BI694" i="2"/>
  <c r="BH694" i="2"/>
  <c r="BG694" i="2"/>
  <c r="BE694" i="2"/>
  <c r="T694" i="2"/>
  <c r="R694" i="2"/>
  <c r="P694" i="2"/>
  <c r="BI693" i="2"/>
  <c r="BH693" i="2"/>
  <c r="BG693" i="2"/>
  <c r="BE693" i="2"/>
  <c r="T693" i="2"/>
  <c r="R693" i="2"/>
  <c r="P693" i="2"/>
  <c r="BI689" i="2"/>
  <c r="BH689" i="2"/>
  <c r="BG689" i="2"/>
  <c r="BE689" i="2"/>
  <c r="T689" i="2"/>
  <c r="R689" i="2"/>
  <c r="P689" i="2"/>
  <c r="BI685" i="2"/>
  <c r="BH685" i="2"/>
  <c r="BG685" i="2"/>
  <c r="BE685" i="2"/>
  <c r="T685" i="2"/>
  <c r="R685" i="2"/>
  <c r="P685" i="2"/>
  <c r="BI681" i="2"/>
  <c r="BH681" i="2"/>
  <c r="BG681" i="2"/>
  <c r="BE681" i="2"/>
  <c r="T681" i="2"/>
  <c r="R681" i="2"/>
  <c r="P681" i="2"/>
  <c r="BI677" i="2"/>
  <c r="BH677" i="2"/>
  <c r="BG677" i="2"/>
  <c r="BE677" i="2"/>
  <c r="T677" i="2"/>
  <c r="R677" i="2"/>
  <c r="P677" i="2"/>
  <c r="BI673" i="2"/>
  <c r="BH673" i="2"/>
  <c r="BG673" i="2"/>
  <c r="BE673" i="2"/>
  <c r="T673" i="2"/>
  <c r="R673" i="2"/>
  <c r="P673" i="2"/>
  <c r="BI669" i="2"/>
  <c r="BH669" i="2"/>
  <c r="BG669" i="2"/>
  <c r="BE669" i="2"/>
  <c r="T669" i="2"/>
  <c r="R669" i="2"/>
  <c r="P669" i="2"/>
  <c r="BI665" i="2"/>
  <c r="BH665" i="2"/>
  <c r="BG665" i="2"/>
  <c r="BE665" i="2"/>
  <c r="T665" i="2"/>
  <c r="R665" i="2"/>
  <c r="P665" i="2"/>
  <c r="BI614" i="2"/>
  <c r="BH614" i="2"/>
  <c r="BG614" i="2"/>
  <c r="BE614" i="2"/>
  <c r="T614" i="2"/>
  <c r="R614" i="2"/>
  <c r="P614" i="2"/>
  <c r="BI607" i="2"/>
  <c r="BH607" i="2"/>
  <c r="BG607" i="2"/>
  <c r="BE607" i="2"/>
  <c r="T607" i="2"/>
  <c r="R607" i="2"/>
  <c r="P607" i="2"/>
  <c r="BI601" i="2"/>
  <c r="BH601" i="2"/>
  <c r="BG601" i="2"/>
  <c r="BE601" i="2"/>
  <c r="T601" i="2"/>
  <c r="R601" i="2"/>
  <c r="P601" i="2"/>
  <c r="BI594" i="2"/>
  <c r="BH594" i="2"/>
  <c r="BG594" i="2"/>
  <c r="BE594" i="2"/>
  <c r="T594" i="2"/>
  <c r="R594" i="2"/>
  <c r="P594" i="2"/>
  <c r="BI563" i="2"/>
  <c r="BH563" i="2"/>
  <c r="BG563" i="2"/>
  <c r="BE563" i="2"/>
  <c r="T563" i="2"/>
  <c r="R563" i="2"/>
  <c r="P563" i="2"/>
  <c r="BI561" i="2"/>
  <c r="BH561" i="2"/>
  <c r="BG561" i="2"/>
  <c r="BE561" i="2"/>
  <c r="T561" i="2"/>
  <c r="R561" i="2"/>
  <c r="P561" i="2"/>
  <c r="BI531" i="2"/>
  <c r="BH531" i="2"/>
  <c r="BG531" i="2"/>
  <c r="BE531" i="2"/>
  <c r="T531" i="2"/>
  <c r="R531" i="2"/>
  <c r="P531" i="2"/>
  <c r="BI501" i="2"/>
  <c r="BH501" i="2"/>
  <c r="BG501" i="2"/>
  <c r="BE501" i="2"/>
  <c r="T501" i="2"/>
  <c r="R501" i="2"/>
  <c r="P501" i="2"/>
  <c r="BI479" i="2"/>
  <c r="BH479" i="2"/>
  <c r="BG479" i="2"/>
  <c r="BE479" i="2"/>
  <c r="T479" i="2"/>
  <c r="R479" i="2"/>
  <c r="P479" i="2"/>
  <c r="BI477" i="2"/>
  <c r="BH477" i="2"/>
  <c r="BG477" i="2"/>
  <c r="BE477" i="2"/>
  <c r="T477" i="2"/>
  <c r="R477" i="2"/>
  <c r="P477" i="2"/>
  <c r="BI453" i="2"/>
  <c r="BH453" i="2"/>
  <c r="BG453" i="2"/>
  <c r="BE453" i="2"/>
  <c r="T453" i="2"/>
  <c r="R453" i="2"/>
  <c r="P453" i="2"/>
  <c r="BI429" i="2"/>
  <c r="BH429" i="2"/>
  <c r="BG429" i="2"/>
  <c r="BE429" i="2"/>
  <c r="T429" i="2"/>
  <c r="R429" i="2"/>
  <c r="P429" i="2"/>
  <c r="BI425" i="2"/>
  <c r="BH425" i="2"/>
  <c r="BG425" i="2"/>
  <c r="BE425" i="2"/>
  <c r="T425" i="2"/>
  <c r="R425" i="2"/>
  <c r="P425" i="2"/>
  <c r="BI421" i="2"/>
  <c r="BH421" i="2"/>
  <c r="BG421" i="2"/>
  <c r="BE421" i="2"/>
  <c r="T421" i="2"/>
  <c r="R421" i="2"/>
  <c r="P421" i="2"/>
  <c r="BI414" i="2"/>
  <c r="BH414" i="2"/>
  <c r="BG414" i="2"/>
  <c r="BE414" i="2"/>
  <c r="T414" i="2"/>
  <c r="R414" i="2"/>
  <c r="P414" i="2"/>
  <c r="BI386" i="2"/>
  <c r="BH386" i="2"/>
  <c r="BG386" i="2"/>
  <c r="BE386" i="2"/>
  <c r="T386" i="2"/>
  <c r="R386" i="2"/>
  <c r="P386" i="2"/>
  <c r="BI364" i="2"/>
  <c r="BH364" i="2"/>
  <c r="BG364" i="2"/>
  <c r="BE364" i="2"/>
  <c r="T364" i="2"/>
  <c r="R364" i="2"/>
  <c r="P364" i="2"/>
  <c r="BI361" i="2"/>
  <c r="BH361" i="2"/>
  <c r="BG361" i="2"/>
  <c r="BE361" i="2"/>
  <c r="T361" i="2"/>
  <c r="R361" i="2"/>
  <c r="P361" i="2"/>
  <c r="BI328" i="2"/>
  <c r="BH328" i="2"/>
  <c r="BG328" i="2"/>
  <c r="BE328" i="2"/>
  <c r="T328" i="2"/>
  <c r="R328" i="2"/>
  <c r="P328" i="2"/>
  <c r="BI292" i="2"/>
  <c r="BH292" i="2"/>
  <c r="BG292" i="2"/>
  <c r="BE292" i="2"/>
  <c r="T292" i="2"/>
  <c r="R292" i="2"/>
  <c r="P292" i="2"/>
  <c r="BI282" i="2"/>
  <c r="BH282" i="2"/>
  <c r="BG282" i="2"/>
  <c r="BE282" i="2"/>
  <c r="T282" i="2"/>
  <c r="R282" i="2"/>
  <c r="P282" i="2"/>
  <c r="BI280" i="2"/>
  <c r="BH280" i="2"/>
  <c r="BG280" i="2"/>
  <c r="BE280" i="2"/>
  <c r="T280" i="2"/>
  <c r="R280" i="2"/>
  <c r="P280" i="2"/>
  <c r="BI277" i="2"/>
  <c r="BH277" i="2"/>
  <c r="BG277" i="2"/>
  <c r="BE277" i="2"/>
  <c r="T277" i="2"/>
  <c r="R277" i="2"/>
  <c r="P277" i="2"/>
  <c r="BI260" i="2"/>
  <c r="BH260" i="2"/>
  <c r="BG260" i="2"/>
  <c r="BE260" i="2"/>
  <c r="T260" i="2"/>
  <c r="R260" i="2"/>
  <c r="P260" i="2"/>
  <c r="BI247" i="2"/>
  <c r="BH247" i="2"/>
  <c r="BG247" i="2"/>
  <c r="BE247" i="2"/>
  <c r="T247" i="2"/>
  <c r="R247" i="2"/>
  <c r="P247" i="2"/>
  <c r="BI244" i="2"/>
  <c r="BH244" i="2"/>
  <c r="BG244" i="2"/>
  <c r="BE244" i="2"/>
  <c r="T244" i="2"/>
  <c r="R244" i="2"/>
  <c r="P244" i="2"/>
  <c r="BI241" i="2"/>
  <c r="BH241" i="2"/>
  <c r="BG241" i="2"/>
  <c r="BE241" i="2"/>
  <c r="T241" i="2"/>
  <c r="R241" i="2"/>
  <c r="P241" i="2"/>
  <c r="BI233" i="2"/>
  <c r="BH233" i="2"/>
  <c r="BG233" i="2"/>
  <c r="BE233" i="2"/>
  <c r="T233" i="2"/>
  <c r="R233" i="2"/>
  <c r="P233" i="2"/>
  <c r="BI230" i="2"/>
  <c r="BH230" i="2"/>
  <c r="BG230" i="2"/>
  <c r="BE230" i="2"/>
  <c r="T230" i="2"/>
  <c r="R230" i="2"/>
  <c r="P230" i="2"/>
  <c r="BI220" i="2"/>
  <c r="BH220" i="2"/>
  <c r="BG220" i="2"/>
  <c r="BE220" i="2"/>
  <c r="T220" i="2"/>
  <c r="R220" i="2"/>
  <c r="P220" i="2"/>
  <c r="BI217" i="2"/>
  <c r="BH217" i="2"/>
  <c r="BG217" i="2"/>
  <c r="BE217" i="2"/>
  <c r="T217" i="2"/>
  <c r="R217" i="2"/>
  <c r="P217" i="2"/>
  <c r="BI211" i="2"/>
  <c r="BH211" i="2"/>
  <c r="BG211" i="2"/>
  <c r="BE211" i="2"/>
  <c r="T211" i="2"/>
  <c r="R211" i="2"/>
  <c r="P211" i="2"/>
  <c r="BI208" i="2"/>
  <c r="BH208" i="2"/>
  <c r="BG208" i="2"/>
  <c r="BE208" i="2"/>
  <c r="T208" i="2"/>
  <c r="R208" i="2"/>
  <c r="P208" i="2"/>
  <c r="BI202" i="2"/>
  <c r="BH202" i="2"/>
  <c r="BG202" i="2"/>
  <c r="BE202" i="2"/>
  <c r="T202" i="2"/>
  <c r="R202" i="2"/>
  <c r="P202" i="2"/>
  <c r="BI199" i="2"/>
  <c r="BH199" i="2"/>
  <c r="BG199" i="2"/>
  <c r="BE199" i="2"/>
  <c r="T199" i="2"/>
  <c r="R199" i="2"/>
  <c r="P199" i="2"/>
  <c r="BI189" i="2"/>
  <c r="BH189" i="2"/>
  <c r="BG189" i="2"/>
  <c r="BE189" i="2"/>
  <c r="T189" i="2"/>
  <c r="R189" i="2"/>
  <c r="P189" i="2"/>
  <c r="BI185" i="2"/>
  <c r="BH185" i="2"/>
  <c r="BG185" i="2"/>
  <c r="BE185" i="2"/>
  <c r="T185" i="2"/>
  <c r="R185" i="2"/>
  <c r="P185" i="2"/>
  <c r="BI181" i="2"/>
  <c r="BH181" i="2"/>
  <c r="BG181" i="2"/>
  <c r="BE181" i="2"/>
  <c r="T181" i="2"/>
  <c r="R181" i="2"/>
  <c r="P181" i="2"/>
  <c r="BI177" i="2"/>
  <c r="BH177" i="2"/>
  <c r="BG177" i="2"/>
  <c r="BE177" i="2"/>
  <c r="T177" i="2"/>
  <c r="R177" i="2"/>
  <c r="P177" i="2"/>
  <c r="BI173" i="2"/>
  <c r="BH173" i="2"/>
  <c r="BG173" i="2"/>
  <c r="BE173" i="2"/>
  <c r="T173" i="2"/>
  <c r="R173" i="2"/>
  <c r="P173" i="2"/>
  <c r="BI169" i="2"/>
  <c r="BH169" i="2"/>
  <c r="BG169" i="2"/>
  <c r="BE169" i="2"/>
  <c r="T169" i="2"/>
  <c r="R169" i="2"/>
  <c r="P169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J154" i="2"/>
  <c r="J153" i="2"/>
  <c r="F153" i="2"/>
  <c r="F151" i="2"/>
  <c r="E149" i="2"/>
  <c r="BI134" i="2"/>
  <c r="BH134" i="2"/>
  <c r="BG134" i="2"/>
  <c r="BE134" i="2"/>
  <c r="BI133" i="2"/>
  <c r="BH133" i="2"/>
  <c r="BG133" i="2"/>
  <c r="BF133" i="2"/>
  <c r="BE133" i="2"/>
  <c r="BI132" i="2"/>
  <c r="BH132" i="2"/>
  <c r="BG132" i="2"/>
  <c r="BF132" i="2"/>
  <c r="BE132" i="2"/>
  <c r="BI131" i="2"/>
  <c r="BH131" i="2"/>
  <c r="BG131" i="2"/>
  <c r="BF131" i="2"/>
  <c r="BE131" i="2"/>
  <c r="BI130" i="2"/>
  <c r="BH130" i="2"/>
  <c r="BG130" i="2"/>
  <c r="BF130" i="2"/>
  <c r="BE130" i="2"/>
  <c r="BI129" i="2"/>
  <c r="BH129" i="2"/>
  <c r="BG129" i="2"/>
  <c r="BF129" i="2"/>
  <c r="BE129" i="2"/>
  <c r="J94" i="2"/>
  <c r="J93" i="2"/>
  <c r="F93" i="2"/>
  <c r="F91" i="2"/>
  <c r="E89" i="2"/>
  <c r="J20" i="2"/>
  <c r="E20" i="2"/>
  <c r="F94" i="2"/>
  <c r="J19" i="2"/>
  <c r="J14" i="2"/>
  <c r="J151" i="2" s="1"/>
  <c r="E7" i="2"/>
  <c r="E85" i="2" s="1"/>
  <c r="CK128" i="1"/>
  <c r="CJ128" i="1"/>
  <c r="CI128" i="1"/>
  <c r="CH128" i="1"/>
  <c r="CG128" i="1"/>
  <c r="CF128" i="1"/>
  <c r="BZ128" i="1"/>
  <c r="CE128" i="1"/>
  <c r="CK127" i="1"/>
  <c r="CJ127" i="1"/>
  <c r="CI127" i="1"/>
  <c r="CH127" i="1"/>
  <c r="CG127" i="1"/>
  <c r="CF127" i="1"/>
  <c r="BZ127" i="1"/>
  <c r="CE127" i="1"/>
  <c r="CK126" i="1"/>
  <c r="CJ126" i="1"/>
  <c r="CI126" i="1"/>
  <c r="CH126" i="1"/>
  <c r="CG126" i="1"/>
  <c r="CF126" i="1"/>
  <c r="BZ126" i="1"/>
  <c r="CE126" i="1"/>
  <c r="CK125" i="1"/>
  <c r="CJ125" i="1"/>
  <c r="CI125" i="1"/>
  <c r="CH125" i="1"/>
  <c r="CG125" i="1"/>
  <c r="CF125" i="1"/>
  <c r="BZ125" i="1"/>
  <c r="CE125" i="1"/>
  <c r="L90" i="1"/>
  <c r="AM90" i="1"/>
  <c r="AM89" i="1"/>
  <c r="L89" i="1"/>
  <c r="AM87" i="1"/>
  <c r="L87" i="1"/>
  <c r="L85" i="1"/>
  <c r="L84" i="1"/>
  <c r="J261" i="4"/>
  <c r="BK634" i="5"/>
  <c r="J623" i="5"/>
  <c r="BK605" i="5"/>
  <c r="BK595" i="5"/>
  <c r="J575" i="5"/>
  <c r="J559" i="5"/>
  <c r="J541" i="5"/>
  <c r="BK472" i="5"/>
  <c r="BK447" i="5"/>
  <c r="J395" i="5"/>
  <c r="J355" i="5"/>
  <c r="BK316" i="5"/>
  <c r="BK296" i="5"/>
  <c r="J260" i="5"/>
  <c r="BK202" i="5"/>
  <c r="BK161" i="5"/>
  <c r="BK633" i="5"/>
  <c r="J621" i="5"/>
  <c r="BK609" i="5"/>
  <c r="J594" i="5"/>
  <c r="J580" i="5"/>
  <c r="J454" i="5"/>
  <c r="J333" i="5"/>
  <c r="BK248" i="5"/>
  <c r="BK205" i="5"/>
  <c r="BK150" i="5"/>
  <c r="BK593" i="5"/>
  <c r="BK534" i="5"/>
  <c r="BK418" i="5"/>
  <c r="BK401" i="5"/>
  <c r="BK386" i="5"/>
  <c r="J172" i="5"/>
  <c r="J555" i="5"/>
  <c r="BK402" i="5"/>
  <c r="BK521" i="5"/>
  <c r="J462" i="5"/>
  <c r="BK356" i="5"/>
  <c r="BK253" i="5"/>
  <c r="BK204" i="5"/>
  <c r="J536" i="5"/>
  <c r="BK495" i="5"/>
  <c r="J403" i="5"/>
  <c r="J361" i="5"/>
  <c r="BK335" i="5"/>
  <c r="J319" i="5"/>
  <c r="BK273" i="5"/>
  <c r="BK221" i="5"/>
  <c r="BK162" i="5"/>
  <c r="J527" i="5"/>
  <c r="J521" i="5"/>
  <c r="J503" i="5"/>
  <c r="J486" i="5"/>
  <c r="BK466" i="5"/>
  <c r="BK410" i="5"/>
  <c r="BK383" i="5"/>
  <c r="J335" i="5"/>
  <c r="J318" i="5"/>
  <c r="J299" i="5"/>
  <c r="J273" i="5"/>
  <c r="J197" i="5"/>
  <c r="BK178" i="5"/>
  <c r="J492" i="5"/>
  <c r="J387" i="5"/>
  <c r="BK301" i="5"/>
  <c r="J243" i="5"/>
  <c r="BK216" i="5"/>
  <c r="J418" i="5"/>
  <c r="J272" i="5"/>
  <c r="BK149" i="5"/>
  <c r="BK492" i="5"/>
  <c r="J473" i="5"/>
  <c r="BK438" i="5"/>
  <c r="BK416" i="5"/>
  <c r="BK353" i="5"/>
  <c r="J250" i="5"/>
  <c r="BK194" i="5"/>
  <c r="BK425" i="6"/>
  <c r="BK408" i="6"/>
  <c r="J392" i="6"/>
  <c r="J373" i="6"/>
  <c r="BK354" i="6"/>
  <c r="BK341" i="6"/>
  <c r="J318" i="6"/>
  <c r="BK293" i="6"/>
  <c r="J281" i="6"/>
  <c r="J242" i="6"/>
  <c r="J230" i="6"/>
  <c r="BK208" i="6"/>
  <c r="BK198" i="6"/>
  <c r="J177" i="6"/>
  <c r="BK167" i="6"/>
  <c r="J153" i="6"/>
  <c r="BK456" i="6"/>
  <c r="J448" i="6"/>
  <c r="J439" i="6"/>
  <c r="J427" i="6"/>
  <c r="J407" i="6"/>
  <c r="J399" i="6"/>
  <c r="J388" i="6"/>
  <c r="J378" i="6"/>
  <c r="BK318" i="6"/>
  <c r="J307" i="6"/>
  <c r="J294" i="6"/>
  <c r="BK278" i="6"/>
  <c r="BK263" i="6"/>
  <c r="J197" i="6"/>
  <c r="BK182" i="6"/>
  <c r="BK170" i="6"/>
  <c r="J158" i="6"/>
  <c r="BK427" i="6"/>
  <c r="J381" i="6"/>
  <c r="J315" i="6"/>
  <c r="BK264" i="6"/>
  <c r="J231" i="6"/>
  <c r="BK188" i="6"/>
  <c r="BK153" i="6"/>
  <c r="J409" i="6"/>
  <c r="J354" i="6"/>
  <c r="J319" i="6"/>
  <c r="BK281" i="6"/>
  <c r="BK240" i="6"/>
  <c r="J208" i="6"/>
  <c r="J173" i="6"/>
  <c r="BK143" i="6"/>
  <c r="J235" i="7"/>
  <c r="J223" i="7"/>
  <c r="BK209" i="7"/>
  <c r="J191" i="7"/>
  <c r="J180" i="7"/>
  <c r="J168" i="7"/>
  <c r="J157" i="7"/>
  <c r="J140" i="7"/>
  <c r="BK245" i="7"/>
  <c r="BK194" i="7"/>
  <c r="J181" i="7"/>
  <c r="J154" i="7"/>
  <c r="J138" i="7"/>
  <c r="BK232" i="7"/>
  <c r="J182" i="7"/>
  <c r="BK140" i="7"/>
  <c r="J135" i="8"/>
  <c r="BK178" i="9"/>
  <c r="J166" i="9"/>
  <c r="J154" i="9"/>
  <c r="BK142" i="9"/>
  <c r="BK182" i="9"/>
  <c r="BK198" i="10"/>
  <c r="J179" i="10"/>
  <c r="J166" i="10"/>
  <c r="BK149" i="10"/>
  <c r="BK137" i="10"/>
  <c r="J181" i="10"/>
  <c r="J187" i="10"/>
  <c r="BK166" i="10"/>
  <c r="BK182" i="11"/>
  <c r="J169" i="11"/>
  <c r="J158" i="11"/>
  <c r="J145" i="11"/>
  <c r="J186" i="11"/>
  <c r="BK178" i="11"/>
  <c r="J168" i="11"/>
  <c r="J154" i="11"/>
  <c r="J135" i="11"/>
  <c r="J159" i="11"/>
  <c r="BK188" i="12"/>
  <c r="BK180" i="12"/>
  <c r="J170" i="12"/>
  <c r="J159" i="12"/>
  <c r="BK139" i="12"/>
  <c r="BK179" i="12"/>
  <c r="BK170" i="12"/>
  <c r="BK158" i="12"/>
  <c r="J146" i="12"/>
  <c r="BK157" i="12"/>
  <c r="J145" i="12"/>
  <c r="BK179" i="13"/>
  <c r="BK145" i="13"/>
  <c r="J193" i="13"/>
  <c r="J188" i="13"/>
  <c r="BK172" i="13"/>
  <c r="BK156" i="13"/>
  <c r="J144" i="13"/>
  <c r="J175" i="13"/>
  <c r="BK419" i="14"/>
  <c r="J383" i="14"/>
  <c r="J346" i="14"/>
  <c r="BK319" i="14"/>
  <c r="J250" i="14"/>
  <c r="J426" i="14"/>
  <c r="J392" i="14"/>
  <c r="BK361" i="14"/>
  <c r="BK329" i="14"/>
  <c r="J202" i="14"/>
  <c r="J343" i="14"/>
  <c r="BK222" i="14"/>
  <c r="J266" i="14"/>
  <c r="J138" i="14"/>
  <c r="J286" i="14"/>
  <c r="BK336" i="14"/>
  <c r="J262" i="14"/>
  <c r="BK270" i="14"/>
  <c r="BK182" i="14"/>
  <c r="J147" i="15"/>
  <c r="J135" i="15"/>
  <c r="BK151" i="16"/>
  <c r="BK140" i="16"/>
  <c r="BK144" i="16"/>
  <c r="J190" i="17"/>
  <c r="J181" i="17"/>
  <c r="BK167" i="17"/>
  <c r="BK150" i="17"/>
  <c r="J138" i="17"/>
  <c r="BK192" i="17"/>
  <c r="BK185" i="17"/>
  <c r="J174" i="17"/>
  <c r="BK161" i="17"/>
  <c r="J150" i="17"/>
  <c r="J140" i="17"/>
  <c r="BK184" i="17"/>
  <c r="BK160" i="17"/>
  <c r="BK348" i="18"/>
  <c r="BK301" i="18"/>
  <c r="BK276" i="18"/>
  <c r="J247" i="18"/>
  <c r="J223" i="18"/>
  <c r="J205" i="18"/>
  <c r="BK192" i="18"/>
  <c r="BK154" i="18"/>
  <c r="J340" i="18"/>
  <c r="J301" i="18"/>
  <c r="BK252" i="18"/>
  <c r="BK143" i="18"/>
  <c r="BK152" i="18"/>
  <c r="J187" i="18"/>
  <c r="J150" i="18"/>
  <c r="BK222" i="18"/>
  <c r="BK304" i="18"/>
  <c r="J208" i="18"/>
  <c r="J162" i="19"/>
  <c r="J176" i="19"/>
  <c r="BK138" i="19"/>
  <c r="J163" i="20"/>
  <c r="J186" i="20"/>
  <c r="J260" i="21"/>
  <c r="J215" i="21"/>
  <c r="BK200" i="21"/>
  <c r="J192" i="21"/>
  <c r="BK180" i="21"/>
  <c r="J256" i="21"/>
  <c r="BK226" i="21"/>
  <c r="BK195" i="21"/>
  <c r="BK185" i="21"/>
  <c r="BK154" i="21"/>
  <c r="J153" i="21"/>
  <c r="BK137" i="21"/>
  <c r="J240" i="22"/>
  <c r="BK213" i="22"/>
  <c r="BK138" i="22"/>
  <c r="J235" i="22"/>
  <c r="J199" i="22"/>
  <c r="J198" i="22"/>
  <c r="BK143" i="22"/>
  <c r="BK186" i="23"/>
  <c r="J156" i="23"/>
  <c r="BK137" i="23"/>
  <c r="J157" i="23"/>
  <c r="J239" i="24"/>
  <c r="J219" i="24"/>
  <c r="J206" i="24"/>
  <c r="BK197" i="24"/>
  <c r="J183" i="24"/>
  <c r="BK171" i="24"/>
  <c r="BK148" i="24"/>
  <c r="BK232" i="24"/>
  <c r="BK215" i="24"/>
  <c r="BK196" i="24"/>
  <c r="BK183" i="24"/>
  <c r="J169" i="24"/>
  <c r="J161" i="24"/>
  <c r="J134" i="26"/>
  <c r="J149" i="27"/>
  <c r="BK138" i="27"/>
  <c r="BK144" i="27"/>
  <c r="BK5268" i="2"/>
  <c r="J5186" i="2"/>
  <c r="BK5158" i="2"/>
  <c r="BK5107" i="2"/>
  <c r="J5071" i="2"/>
  <c r="BK5029" i="2"/>
  <c r="J4928" i="2"/>
  <c r="BK4871" i="2"/>
  <c r="BK4819" i="2"/>
  <c r="BK4636" i="2"/>
  <c r="J4154" i="2"/>
  <c r="J3797" i="2"/>
  <c r="BK2630" i="2"/>
  <c r="BK2398" i="2"/>
  <c r="J2251" i="2"/>
  <c r="BK2165" i="2"/>
  <c r="BK1682" i="2"/>
  <c r="J1062" i="2"/>
  <c r="J696" i="2"/>
  <c r="BK208" i="2"/>
  <c r="J6899" i="2"/>
  <c r="BK6032" i="2"/>
  <c r="J6008" i="2"/>
  <c r="J5585" i="2"/>
  <c r="J5464" i="2"/>
  <c r="BK5444" i="2"/>
  <c r="J5414" i="2"/>
  <c r="BK5399" i="2"/>
  <c r="J5366" i="2"/>
  <c r="J5250" i="2"/>
  <c r="BK5207" i="2"/>
  <c r="J5152" i="2"/>
  <c r="BK5110" i="2"/>
  <c r="J5086" i="2"/>
  <c r="J5026" i="2"/>
  <c r="J5002" i="2"/>
  <c r="J4925" i="2"/>
  <c r="BK4886" i="2"/>
  <c r="J4838" i="2"/>
  <c r="J4780" i="2"/>
  <c r="BK4221" i="2"/>
  <c r="J3926" i="2"/>
  <c r="J3783" i="2"/>
  <c r="BK3756" i="2"/>
  <c r="BK3724" i="2"/>
  <c r="BK3587" i="2"/>
  <c r="BK3501" i="2"/>
  <c r="J3340" i="2"/>
  <c r="BK2930" i="2"/>
  <c r="J2662" i="2"/>
  <c r="J2385" i="2"/>
  <c r="J2257" i="2"/>
  <c r="BK1959" i="2"/>
  <c r="BK1695" i="2"/>
  <c r="J1281" i="2"/>
  <c r="BK707" i="2"/>
  <c r="J292" i="2"/>
  <c r="J6613" i="2"/>
  <c r="BK5485" i="2"/>
  <c r="J5402" i="2"/>
  <c r="J5307" i="2"/>
  <c r="J5226" i="2"/>
  <c r="J5098" i="2"/>
  <c r="J5008" i="2"/>
  <c r="J4901" i="2"/>
  <c r="J4760" i="2"/>
  <c r="BK3579" i="2"/>
  <c r="J3289" i="2"/>
  <c r="J2393" i="2"/>
  <c r="J1488" i="2"/>
  <c r="J169" i="2"/>
  <c r="BK5298" i="2"/>
  <c r="J5223" i="2"/>
  <c r="J5116" i="2"/>
  <c r="BK4949" i="2"/>
  <c r="BK4865" i="2"/>
  <c r="J4603" i="2"/>
  <c r="J3735" i="2"/>
  <c r="J3503" i="2"/>
  <c r="J3320" i="2"/>
  <c r="J5041" i="2"/>
  <c r="J4859" i="2"/>
  <c r="J4578" i="2"/>
  <c r="J3692" i="2"/>
  <c r="BK3599" i="2"/>
  <c r="J3507" i="2"/>
  <c r="BK3423" i="2"/>
  <c r="J3100" i="2"/>
  <c r="J2947" i="2"/>
  <c r="J2716" i="2"/>
  <c r="J2398" i="2"/>
  <c r="BK2278" i="2"/>
  <c r="J2142" i="2"/>
  <c r="J1738" i="2"/>
  <c r="J1577" i="2"/>
  <c r="J711" i="2"/>
  <c r="J230" i="2"/>
  <c r="J4984" i="2"/>
  <c r="J3581" i="2"/>
  <c r="BK2974" i="2"/>
  <c r="BK2239" i="2"/>
  <c r="BK4844" i="2"/>
  <c r="BK3738" i="2"/>
  <c r="BK2319" i="2"/>
  <c r="J1959" i="2"/>
  <c r="J1502" i="2"/>
  <c r="J477" i="2"/>
  <c r="J3509" i="2"/>
  <c r="BK3042" i="2"/>
  <c r="J1513" i="2"/>
  <c r="J561" i="2"/>
  <c r="J3612" i="2"/>
  <c r="J3055" i="2"/>
  <c r="BK1983" i="2"/>
  <c r="J601" i="2"/>
  <c r="BK3306" i="2"/>
  <c r="J1682" i="2"/>
  <c r="BK677" i="2"/>
  <c r="J181" i="2"/>
  <c r="BK3081" i="2"/>
  <c r="J2747" i="2"/>
  <c r="BK2298" i="2"/>
  <c r="J2109" i="2"/>
  <c r="J1563" i="2"/>
  <c r="BK977" i="2"/>
  <c r="BK479" i="2"/>
  <c r="BK211" i="2"/>
  <c r="J208" i="3"/>
  <c r="J199" i="3"/>
  <c r="J188" i="3"/>
  <c r="BK172" i="3"/>
  <c r="J158" i="3"/>
  <c r="J151" i="3"/>
  <c r="BK140" i="3"/>
  <c r="BK210" i="3"/>
  <c r="BK197" i="3"/>
  <c r="J183" i="3"/>
  <c r="J172" i="3"/>
  <c r="J165" i="3"/>
  <c r="BK152" i="3"/>
  <c r="J140" i="3"/>
  <c r="BK176" i="3"/>
  <c r="J146" i="3"/>
  <c r="J371" i="4"/>
  <c r="J362" i="4"/>
  <c r="BK355" i="4"/>
  <c r="BK305" i="4"/>
  <c r="BK292" i="4"/>
  <c r="J278" i="4"/>
  <c r="J267" i="4"/>
  <c r="BK250" i="4"/>
  <c r="J242" i="4"/>
  <c r="J232" i="4"/>
  <c r="BK219" i="4"/>
  <c r="J207" i="4"/>
  <c r="J185" i="4"/>
  <c r="BK172" i="4"/>
  <c r="J159" i="4"/>
  <c r="BK369" i="4"/>
  <c r="J357" i="4"/>
  <c r="BK349" i="4"/>
  <c r="J338" i="4"/>
  <c r="BK326" i="4"/>
  <c r="BK316" i="4"/>
  <c r="BK304" i="4"/>
  <c r="BK295" i="4"/>
  <c r="BK287" i="4"/>
  <c r="J281" i="4"/>
  <c r="J256" i="4"/>
  <c r="BK244" i="4"/>
  <c r="BK217" i="4"/>
  <c r="J204" i="4"/>
  <c r="J179" i="4"/>
  <c r="J162" i="4"/>
  <c r="J351" i="4"/>
  <c r="BK337" i="4"/>
  <c r="J147" i="4"/>
  <c r="J152" i="4"/>
  <c r="J624" i="5"/>
  <c r="J608" i="5"/>
  <c r="J570" i="5"/>
  <c r="J549" i="5"/>
  <c r="J483" i="5"/>
  <c r="BK454" i="5"/>
  <c r="J429" i="5"/>
  <c r="BK368" i="5"/>
  <c r="BK319" i="5"/>
  <c r="J298" i="5"/>
  <c r="BK267" i="5"/>
  <c r="J223" i="5"/>
  <c r="BK210" i="5"/>
  <c r="BK163" i="5"/>
  <c r="BK592" i="5"/>
  <c r="BK575" i="5"/>
  <c r="J553" i="5"/>
  <c r="J538" i="5"/>
  <c r="J475" i="5"/>
  <c r="J380" i="5"/>
  <c r="BK282" i="5"/>
  <c r="J227" i="5"/>
  <c r="J196" i="5"/>
  <c r="BK623" i="5"/>
  <c r="BK583" i="5"/>
  <c r="J370" i="5"/>
  <c r="BK321" i="5"/>
  <c r="BK272" i="5"/>
  <c r="J213" i="5"/>
  <c r="BK188" i="5"/>
  <c r="BK570" i="5"/>
  <c r="BK543" i="5"/>
  <c r="J277" i="5"/>
  <c r="BK533" i="5"/>
  <c r="BK504" i="5"/>
  <c r="J490" i="5"/>
  <c r="BK419" i="5"/>
  <c r="J563" i="5"/>
  <c r="BK493" i="5"/>
  <c r="BK164" i="5"/>
  <c r="J525" i="5"/>
  <c r="J458" i="5"/>
  <c r="BK380" i="5"/>
  <c r="BK341" i="5"/>
  <c r="BK332" i="5"/>
  <c r="J308" i="5"/>
  <c r="BK262" i="5"/>
  <c r="BK173" i="5"/>
  <c r="J548" i="5"/>
  <c r="BK523" i="5"/>
  <c r="BK512" i="5"/>
  <c r="J449" i="5"/>
  <c r="J294" i="5"/>
  <c r="J269" i="5"/>
  <c r="J241" i="5"/>
  <c r="BK186" i="5"/>
  <c r="J173" i="5"/>
  <c r="BK435" i="5"/>
  <c r="J312" i="5"/>
  <c r="BK256" i="5"/>
  <c r="BK532" i="5"/>
  <c r="J412" i="5"/>
  <c r="J248" i="5"/>
  <c r="J436" i="5"/>
  <c r="BK385" i="5"/>
  <c r="J323" i="5"/>
  <c r="J239" i="5"/>
  <c r="BK182" i="5"/>
  <c r="J161" i="5"/>
  <c r="BK457" i="6"/>
  <c r="J441" i="6"/>
  <c r="BK417" i="6"/>
  <c r="BK399" i="6"/>
  <c r="J385" i="6"/>
  <c r="BK363" i="6"/>
  <c r="J355" i="6"/>
  <c r="J333" i="6"/>
  <c r="BK259" i="6"/>
  <c r="J250" i="6"/>
  <c r="J233" i="6"/>
  <c r="BK216" i="6"/>
  <c r="J199" i="6"/>
  <c r="J187" i="6"/>
  <c r="J171" i="6"/>
  <c r="BK161" i="6"/>
  <c r="BK154" i="6"/>
  <c r="J457" i="6"/>
  <c r="J444" i="6"/>
  <c r="BK436" i="6"/>
  <c r="J417" i="6"/>
  <c r="BK356" i="6"/>
  <c r="J344" i="6"/>
  <c r="BK333" i="6"/>
  <c r="BK324" i="6"/>
  <c r="J295" i="6"/>
  <c r="BK280" i="6"/>
  <c r="J265" i="6"/>
  <c r="BK250" i="6"/>
  <c r="BK237" i="6"/>
  <c r="J226" i="6"/>
  <c r="BK212" i="6"/>
  <c r="BK189" i="6"/>
  <c r="BK176" i="6"/>
  <c r="BK165" i="6"/>
  <c r="BK151" i="6"/>
  <c r="BK398" i="6"/>
  <c r="J366" i="6"/>
  <c r="J327" i="6"/>
  <c r="J149" i="6"/>
  <c r="J412" i="6"/>
  <c r="J365" i="6"/>
  <c r="BK322" i="6"/>
  <c r="J291" i="6"/>
  <c r="BK248" i="6"/>
  <c r="J201" i="6"/>
  <c r="J143" i="6"/>
  <c r="BK237" i="7"/>
  <c r="J228" i="7"/>
  <c r="BK217" i="7"/>
  <c r="J206" i="7"/>
  <c r="J189" i="7"/>
  <c r="J177" i="7"/>
  <c r="J160" i="7"/>
  <c r="J144" i="7"/>
  <c r="J246" i="7"/>
  <c r="J240" i="7"/>
  <c r="BK225" i="7"/>
  <c r="J211" i="7"/>
  <c r="BK198" i="7"/>
  <c r="BK188" i="7"/>
  <c r="BK180" i="7"/>
  <c r="BK166" i="7"/>
  <c r="J153" i="7"/>
  <c r="BK137" i="7"/>
  <c r="J219" i="7"/>
  <c r="J163" i="7"/>
  <c r="BK163" i="7"/>
  <c r="J136" i="8"/>
  <c r="J181" i="9"/>
  <c r="J171" i="9"/>
  <c r="J160" i="9"/>
  <c r="BK149" i="9"/>
  <c r="BK175" i="9"/>
  <c r="J173" i="9"/>
  <c r="J172" i="9"/>
  <c r="BK171" i="9"/>
  <c r="BK169" i="9"/>
  <c r="J168" i="9"/>
  <c r="J167" i="9"/>
  <c r="BK166" i="9"/>
  <c r="BK165" i="9"/>
  <c r="J164" i="9"/>
  <c r="BK162" i="9"/>
  <c r="BK160" i="9"/>
  <c r="J159" i="9"/>
  <c r="J155" i="9"/>
  <c r="J149" i="9"/>
  <c r="J142" i="9"/>
  <c r="BK164" i="9"/>
  <c r="BK158" i="9"/>
  <c r="J219" i="10"/>
  <c r="J212" i="10"/>
  <c r="J204" i="10"/>
  <c r="BK197" i="10"/>
  <c r="J188" i="10"/>
  <c r="BK175" i="10"/>
  <c r="BK167" i="10"/>
  <c r="BK156" i="10"/>
  <c r="J151" i="10"/>
  <c r="BK141" i="10"/>
  <c r="J218" i="10"/>
  <c r="J213" i="10"/>
  <c r="J203" i="10"/>
  <c r="BK176" i="10"/>
  <c r="J164" i="10"/>
  <c r="BK147" i="10"/>
  <c r="BK199" i="10"/>
  <c r="BK159" i="10"/>
  <c r="J180" i="10"/>
  <c r="BK142" i="10"/>
  <c r="BK175" i="11"/>
  <c r="J163" i="11"/>
  <c r="J150" i="11"/>
  <c r="BK135" i="11"/>
  <c r="BK174" i="11"/>
  <c r="J166" i="11"/>
  <c r="BK149" i="11"/>
  <c r="J146" i="11"/>
  <c r="J183" i="11"/>
  <c r="BK175" i="12"/>
  <c r="J161" i="12"/>
  <c r="BK145" i="12"/>
  <c r="J186" i="12"/>
  <c r="J175" i="12"/>
  <c r="J165" i="12"/>
  <c r="BK150" i="12"/>
  <c r="J137" i="12"/>
  <c r="J147" i="12"/>
  <c r="J172" i="13"/>
  <c r="J150" i="13"/>
  <c r="J194" i="13"/>
  <c r="BK176" i="13"/>
  <c r="J158" i="13"/>
  <c r="BK144" i="13"/>
  <c r="BK193" i="13"/>
  <c r="BK187" i="13"/>
  <c r="J173" i="13"/>
  <c r="J159" i="13"/>
  <c r="J145" i="13"/>
  <c r="J180" i="13"/>
  <c r="BK424" i="14"/>
  <c r="J387" i="14"/>
  <c r="BK345" i="14"/>
  <c r="J321" i="14"/>
  <c r="BK226" i="14"/>
  <c r="J424" i="14"/>
  <c r="BK395" i="14"/>
  <c r="BK370" i="14"/>
  <c r="J328" i="14"/>
  <c r="J234" i="14"/>
  <c r="BK350" i="14"/>
  <c r="J293" i="14"/>
  <c r="BK250" i="14"/>
  <c r="BK351" i="14"/>
  <c r="J336" i="14"/>
  <c r="J325" i="14"/>
  <c r="J205" i="14"/>
  <c r="J230" i="14"/>
  <c r="J133" i="16"/>
  <c r="J184" i="17"/>
  <c r="BK173" i="17"/>
  <c r="BK156" i="17"/>
  <c r="BK142" i="17"/>
  <c r="BK190" i="17"/>
  <c r="BK177" i="17"/>
  <c r="BK169" i="17"/>
  <c r="J156" i="17"/>
  <c r="BK139" i="17"/>
  <c r="BK183" i="17"/>
  <c r="J144" i="17"/>
  <c r="BK334" i="18"/>
  <c r="J240" i="18"/>
  <c r="BK201" i="18"/>
  <c r="J188" i="18"/>
  <c r="BK170" i="18"/>
  <c r="BK359" i="18"/>
  <c r="BK313" i="18"/>
  <c r="BK272" i="18"/>
  <c r="BK239" i="18"/>
  <c r="J226" i="18"/>
  <c r="J209" i="18"/>
  <c r="BK187" i="18"/>
  <c r="J154" i="18"/>
  <c r="BK197" i="18"/>
  <c r="BK173" i="18"/>
  <c r="BK232" i="18"/>
  <c r="J190" i="18"/>
  <c r="BK230" i="18"/>
  <c r="J191" i="18"/>
  <c r="BK148" i="19"/>
  <c r="BK166" i="19"/>
  <c r="BK151" i="19"/>
  <c r="J169" i="20"/>
  <c r="BK189" i="20"/>
  <c r="J148" i="20"/>
  <c r="BK234" i="21"/>
  <c r="J204" i="21"/>
  <c r="J196" i="21"/>
  <c r="J178" i="21"/>
  <c r="BK146" i="21"/>
  <c r="BK215" i="21"/>
  <c r="BK187" i="21"/>
  <c r="BK179" i="21"/>
  <c r="J193" i="21"/>
  <c r="J143" i="21"/>
  <c r="J236" i="22"/>
  <c r="BK200" i="22"/>
  <c r="BK219" i="22"/>
  <c r="BK169" i="22"/>
  <c r="BK153" i="22"/>
  <c r="J142" i="22"/>
  <c r="BK166" i="23"/>
  <c r="J154" i="23"/>
  <c r="J136" i="23"/>
  <c r="J166" i="23"/>
  <c r="BK143" i="23"/>
  <c r="BK236" i="24"/>
  <c r="J224" i="24"/>
  <c r="J209" i="24"/>
  <c r="BK199" i="24"/>
  <c r="BK185" i="24"/>
  <c r="J178" i="24"/>
  <c r="BK159" i="24"/>
  <c r="BK239" i="24"/>
  <c r="BK226" i="24"/>
  <c r="J208" i="24"/>
  <c r="J193" i="24"/>
  <c r="BK180" i="24"/>
  <c r="J168" i="24"/>
  <c r="BK153" i="24"/>
  <c r="BK170" i="24"/>
  <c r="J129" i="25"/>
  <c r="J137" i="26"/>
  <c r="J145" i="26"/>
  <c r="J138" i="26"/>
  <c r="J144" i="27"/>
  <c r="BK150" i="27"/>
  <c r="BK136" i="27"/>
  <c r="BK202" i="4"/>
  <c r="J604" i="5"/>
  <c r="BK574" i="5"/>
  <c r="BK557" i="5"/>
  <c r="BK486" i="5"/>
  <c r="J457" i="5"/>
  <c r="J435" i="5"/>
  <c r="BK379" i="5"/>
  <c r="BK346" i="5"/>
  <c r="BK312" i="5"/>
  <c r="J285" i="5"/>
  <c r="J240" i="5"/>
  <c r="BK213" i="5"/>
  <c r="BK184" i="5"/>
  <c r="J147" i="5"/>
  <c r="J619" i="5"/>
  <c r="J605" i="5"/>
  <c r="J590" i="5"/>
  <c r="J558" i="5"/>
  <c r="BK539" i="5"/>
  <c r="J479" i="5"/>
  <c r="BK581" i="5"/>
  <c r="J450" i="5"/>
  <c r="J407" i="5"/>
  <c r="J392" i="5"/>
  <c r="J377" i="5"/>
  <c r="BK354" i="5"/>
  <c r="J316" i="5"/>
  <c r="J266" i="5"/>
  <c r="BK167" i="5"/>
  <c r="BK552" i="5"/>
  <c r="BK289" i="5"/>
  <c r="BK571" i="5"/>
  <c r="BK508" i="5"/>
  <c r="J441" i="5"/>
  <c r="J578" i="5"/>
  <c r="BK518" i="5"/>
  <c r="BK165" i="5"/>
  <c r="J523" i="5"/>
  <c r="BK560" i="5"/>
  <c r="J366" i="5"/>
  <c r="BK197" i="5"/>
  <c r="BK148" i="5"/>
  <c r="BK527" i="5"/>
  <c r="J515" i="5"/>
  <c r="J499" i="5"/>
  <c r="BK467" i="5"/>
  <c r="J433" i="5"/>
  <c r="BK391" i="5"/>
  <c r="J350" i="5"/>
  <c r="BK323" i="5"/>
  <c r="J280" i="5"/>
  <c r="J262" i="5"/>
  <c r="J238" i="5"/>
  <c r="J190" i="5"/>
  <c r="J170" i="5"/>
  <c r="J342" i="5"/>
  <c r="J290" i="5"/>
  <c r="J218" i="5"/>
  <c r="BK437" i="5"/>
  <c r="BK384" i="5"/>
  <c r="BK239" i="5"/>
  <c r="BK506" i="5"/>
  <c r="J495" i="5"/>
  <c r="J467" i="5"/>
  <c r="BK446" i="5"/>
  <c r="J386" i="5"/>
  <c r="J310" i="5"/>
  <c r="J244" i="5"/>
  <c r="BK170" i="5"/>
  <c r="J454" i="6"/>
  <c r="J442" i="6"/>
  <c r="BK380" i="6"/>
  <c r="J352" i="6"/>
  <c r="J339" i="6"/>
  <c r="BK325" i="6"/>
  <c r="BK307" i="6"/>
  <c r="BK292" i="6"/>
  <c r="J278" i="6"/>
  <c r="J260" i="6"/>
  <c r="J245" i="6"/>
  <c r="BK226" i="6"/>
  <c r="J204" i="6"/>
  <c r="BK194" i="6"/>
  <c r="J181" i="6"/>
  <c r="BK441" i="6"/>
  <c r="BK426" i="6"/>
  <c r="J411" i="6"/>
  <c r="J398" i="6"/>
  <c r="BK385" i="6"/>
  <c r="BK367" i="6"/>
  <c r="J305" i="6"/>
  <c r="J243" i="6"/>
  <c r="BK228" i="6"/>
  <c r="BK217" i="6"/>
  <c r="BK204" i="6"/>
  <c r="J188" i="6"/>
  <c r="J174" i="6"/>
  <c r="BK159" i="6"/>
  <c r="BK439" i="6"/>
  <c r="BK405" i="6"/>
  <c r="J349" i="6"/>
  <c r="BK279" i="6"/>
  <c r="BK242" i="6"/>
  <c r="J198" i="6"/>
  <c r="BK174" i="6"/>
  <c r="BK415" i="6"/>
  <c r="J368" i="6"/>
  <c r="J334" i="6"/>
  <c r="BK305" i="6"/>
  <c r="BK273" i="6"/>
  <c r="BK231" i="6"/>
  <c r="BK183" i="6"/>
  <c r="BK242" i="7"/>
  <c r="J224" i="7"/>
  <c r="J208" i="7"/>
  <c r="J193" i="7"/>
  <c r="BK182" i="7"/>
  <c r="BK167" i="7"/>
  <c r="BK148" i="7"/>
  <c r="BK139" i="7"/>
  <c r="J243" i="7"/>
  <c r="J234" i="7"/>
  <c r="BK220" i="7"/>
  <c r="J209" i="7"/>
  <c r="J197" i="7"/>
  <c r="BK185" i="7"/>
  <c r="BK168" i="7"/>
  <c r="BK160" i="7"/>
  <c r="BK146" i="7"/>
  <c r="J236" i="7"/>
  <c r="J190" i="7"/>
  <c r="J150" i="7"/>
  <c r="J148" i="7"/>
  <c r="J185" i="9"/>
  <c r="BK172" i="9"/>
  <c r="J157" i="9"/>
  <c r="BK147" i="9"/>
  <c r="J184" i="9"/>
  <c r="J176" i="9"/>
  <c r="BK177" i="10"/>
  <c r="BK152" i="10"/>
  <c r="J205" i="10"/>
  <c r="BK151" i="10"/>
  <c r="J186" i="10"/>
  <c r="BK157" i="10"/>
  <c r="BK180" i="11"/>
  <c r="BK164" i="11"/>
  <c r="J152" i="11"/>
  <c r="BK142" i="11"/>
  <c r="J182" i="11"/>
  <c r="BK172" i="11"/>
  <c r="BK156" i="11"/>
  <c r="BK140" i="11"/>
  <c r="BK145" i="11"/>
  <c r="J180" i="11"/>
  <c r="BK187" i="12"/>
  <c r="J178" i="12"/>
  <c r="BK165" i="12"/>
  <c r="J154" i="12"/>
  <c r="J144" i="12"/>
  <c r="J164" i="12"/>
  <c r="J150" i="12"/>
  <c r="J196" i="13"/>
  <c r="BK167" i="13"/>
  <c r="BK197" i="13"/>
  <c r="J183" i="13"/>
  <c r="BK164" i="13"/>
  <c r="BK152" i="13"/>
  <c r="J141" i="13"/>
  <c r="BK190" i="13"/>
  <c r="J181" i="13"/>
  <c r="BK166" i="13"/>
  <c r="BK157" i="13"/>
  <c r="BK194" i="13"/>
  <c r="J326" i="14"/>
  <c r="BK162" i="14"/>
  <c r="J151" i="14"/>
  <c r="J226" i="14"/>
  <c r="BK190" i="14"/>
  <c r="J182" i="14"/>
  <c r="BK326" i="14"/>
  <c r="J158" i="14"/>
  <c r="BK205" i="14"/>
  <c r="BK147" i="15"/>
  <c r="J136" i="15"/>
  <c r="J145" i="15"/>
  <c r="BK135" i="15"/>
  <c r="J144" i="16"/>
  <c r="BK133" i="16"/>
  <c r="BK141" i="16"/>
  <c r="J186" i="17"/>
  <c r="J177" i="17"/>
  <c r="J159" i="17"/>
  <c r="BK140" i="17"/>
  <c r="BK193" i="17"/>
  <c r="J176" i="17"/>
  <c r="J163" i="17"/>
  <c r="BK147" i="17"/>
  <c r="BK134" i="17"/>
  <c r="J154" i="17"/>
  <c r="J356" i="18"/>
  <c r="BK295" i="18"/>
  <c r="J269" i="18"/>
  <c r="BK228" i="18"/>
  <c r="J206" i="18"/>
  <c r="BK194" i="18"/>
  <c r="J178" i="18"/>
  <c r="BK346" i="18"/>
  <c r="J295" i="18"/>
  <c r="BK256" i="18"/>
  <c r="BK233" i="18"/>
  <c r="BK223" i="18"/>
  <c r="J203" i="18"/>
  <c r="J182" i="18"/>
  <c r="BK210" i="18"/>
  <c r="BK204" i="18"/>
  <c r="BK297" i="18"/>
  <c r="J214" i="18"/>
  <c r="J194" i="18"/>
  <c r="J198" i="20"/>
  <c r="J204" i="20"/>
  <c r="J151" i="20"/>
  <c r="J252" i="21"/>
  <c r="J209" i="21"/>
  <c r="J188" i="21"/>
  <c r="BK160" i="21"/>
  <c r="J246" i="21"/>
  <c r="BK214" i="21"/>
  <c r="BK182" i="21"/>
  <c r="J152" i="21"/>
  <c r="BK152" i="21"/>
  <c r="BK278" i="22"/>
  <c r="BK236" i="22"/>
  <c r="J184" i="22"/>
  <c r="BK261" i="22"/>
  <c r="BK211" i="22"/>
  <c r="BK220" i="22"/>
  <c r="J169" i="22"/>
  <c r="J150" i="22"/>
  <c r="BK179" i="23"/>
  <c r="J155" i="23"/>
  <c r="J190" i="23"/>
  <c r="BK153" i="23"/>
  <c r="J143" i="23"/>
  <c r="BK225" i="24"/>
  <c r="BK210" i="24"/>
  <c r="J195" i="24"/>
  <c r="J180" i="24"/>
  <c r="BK168" i="24"/>
  <c r="BK146" i="24"/>
  <c r="J228" i="24"/>
  <c r="BK209" i="24"/>
  <c r="BK195" i="24"/>
  <c r="J185" i="24"/>
  <c r="BK173" i="24"/>
  <c r="BK160" i="24"/>
  <c r="J146" i="24"/>
  <c r="BK219" i="24"/>
  <c r="BK162" i="24"/>
  <c r="BK150" i="26"/>
  <c r="BK138" i="26"/>
  <c r="BK149" i="26"/>
  <c r="J139" i="27"/>
  <c r="BK7368" i="2"/>
  <c r="J7355" i="2"/>
  <c r="J7290" i="2"/>
  <c r="BK6899" i="2"/>
  <c r="J6403" i="2"/>
  <c r="J6064" i="2"/>
  <c r="BK6035" i="2"/>
  <c r="BK6026" i="2"/>
  <c r="J6010" i="2"/>
  <c r="J5725" i="2"/>
  <c r="BK5585" i="2"/>
  <c r="J5488" i="2"/>
  <c r="J5458" i="2"/>
  <c r="J5435" i="2"/>
  <c r="J5399" i="2"/>
  <c r="J5378" i="2"/>
  <c r="J5348" i="2"/>
  <c r="BK5324" i="2"/>
  <c r="J5295" i="2"/>
  <c r="BK5247" i="2"/>
  <c r="J5207" i="2"/>
  <c r="J5171" i="2"/>
  <c r="BK5128" i="2"/>
  <c r="J5080" i="2"/>
  <c r="J5053" i="2"/>
  <c r="BK4999" i="2"/>
  <c r="J4907" i="2"/>
  <c r="J4844" i="2"/>
  <c r="J4788" i="2"/>
  <c r="BK4206" i="2"/>
  <c r="BK3926" i="2"/>
  <c r="J2934" i="2"/>
  <c r="BK2516" i="2"/>
  <c r="J2331" i="2"/>
  <c r="BK2231" i="2"/>
  <c r="J1703" i="2"/>
  <c r="J1492" i="2"/>
  <c r="BK1098" i="2"/>
  <c r="J707" i="2"/>
  <c r="BK7337" i="2"/>
  <c r="BK6064" i="2"/>
  <c r="BK6022" i="2"/>
  <c r="J5609" i="2"/>
  <c r="BK5488" i="2"/>
  <c r="J5423" i="2"/>
  <c r="BK5393" i="2"/>
  <c r="J5375" i="2"/>
  <c r="J5327" i="2"/>
  <c r="J5274" i="2"/>
  <c r="J5235" i="2"/>
  <c r="BK5204" i="2"/>
  <c r="J4999" i="2"/>
  <c r="BK4922" i="2"/>
  <c r="J4871" i="2"/>
  <c r="J4829" i="2"/>
  <c r="J4794" i="2"/>
  <c r="BK4361" i="2"/>
  <c r="J3948" i="2"/>
  <c r="BK3772" i="2"/>
  <c r="J3736" i="2"/>
  <c r="BK3667" i="2"/>
  <c r="BK3513" i="2"/>
  <c r="BK3416" i="2"/>
  <c r="J3058" i="2"/>
  <c r="J2764" i="2"/>
  <c r="J2485" i="2"/>
  <c r="BK2341" i="2"/>
  <c r="BK2245" i="2"/>
  <c r="J1904" i="2"/>
  <c r="BK1524" i="2"/>
  <c r="J974" i="2"/>
  <c r="BK247" i="2"/>
  <c r="J5739" i="2"/>
  <c r="BK5429" i="2"/>
  <c r="J5369" i="2"/>
  <c r="BK5301" i="2"/>
  <c r="J5229" i="2"/>
  <c r="J5119" i="2"/>
  <c r="BK3443" i="2"/>
  <c r="J2476" i="2"/>
  <c r="J1482" i="2"/>
  <c r="J161" i="2"/>
  <c r="BK5253" i="2"/>
  <c r="BK5186" i="2"/>
  <c r="J5083" i="2"/>
  <c r="BK4933" i="2"/>
  <c r="BK4868" i="2"/>
  <c r="BK4590" i="2"/>
  <c r="J3724" i="2"/>
  <c r="J3455" i="2"/>
  <c r="J3092" i="2"/>
  <c r="J4916" i="2"/>
  <c r="BK4642" i="2"/>
  <c r="BK3811" i="2"/>
  <c r="BK3687" i="2"/>
  <c r="BK3612" i="2"/>
  <c r="BK3455" i="2"/>
  <c r="J3326" i="2"/>
  <c r="BK3063" i="2"/>
  <c r="BK2920" i="2"/>
  <c r="BK2641" i="2"/>
  <c r="J1699" i="2"/>
  <c r="J1496" i="2"/>
  <c r="J673" i="2"/>
  <c r="J361" i="2"/>
  <c r="J5023" i="2"/>
  <c r="BK3100" i="2"/>
  <c r="BK2702" i="2"/>
  <c r="J1873" i="2"/>
  <c r="BK3969" i="2"/>
  <c r="J3357" i="2"/>
  <c r="J2902" i="2"/>
  <c r="BK2205" i="2"/>
  <c r="J1735" i="2"/>
  <c r="J703" i="2"/>
  <c r="J3939" i="2"/>
  <c r="BK3328" i="2"/>
  <c r="BK2151" i="2"/>
  <c r="BK1062" i="2"/>
  <c r="BK220" i="2"/>
  <c r="J3387" i="2"/>
  <c r="BK2257" i="2"/>
  <c r="BK1513" i="2"/>
  <c r="J3241" i="2"/>
  <c r="BK3027" i="2"/>
  <c r="BK2589" i="2"/>
  <c r="BK2234" i="2"/>
  <c r="BK1873" i="2"/>
  <c r="BK1624" i="2"/>
  <c r="BK1281" i="2"/>
  <c r="J695" i="2"/>
  <c r="J364" i="2"/>
  <c r="BK211" i="3"/>
  <c r="BK204" i="3"/>
  <c r="J195" i="3"/>
  <c r="J187" i="3"/>
  <c r="J178" i="3"/>
  <c r="BK165" i="3"/>
  <c r="J154" i="3"/>
  <c r="J143" i="3"/>
  <c r="J176" i="3"/>
  <c r="J166" i="3"/>
  <c r="J156" i="3"/>
  <c r="J141" i="3"/>
  <c r="J179" i="3"/>
  <c r="J374" i="4"/>
  <c r="J366" i="4"/>
  <c r="BK359" i="4"/>
  <c r="J349" i="4"/>
  <c r="BK336" i="4"/>
  <c r="J324" i="4"/>
  <c r="J315" i="4"/>
  <c r="J304" i="4"/>
  <c r="BK294" i="4"/>
  <c r="BK282" i="4"/>
  <c r="BK268" i="4"/>
  <c r="J248" i="4"/>
  <c r="BK236" i="4"/>
  <c r="BK230" i="4"/>
  <c r="BK220" i="4"/>
  <c r="BK203" i="4"/>
  <c r="J180" i="4"/>
  <c r="BK168" i="4"/>
  <c r="BK149" i="4"/>
  <c r="BK367" i="4"/>
  <c r="J355" i="4"/>
  <c r="BK347" i="4"/>
  <c r="J339" i="4"/>
  <c r="BK332" i="4"/>
  <c r="BK320" i="4"/>
  <c r="J309" i="4"/>
  <c r="BK298" i="4"/>
  <c r="J262" i="4"/>
  <c r="J250" i="4"/>
  <c r="BK240" i="4"/>
  <c r="J224" i="4"/>
  <c r="J211" i="4"/>
  <c r="BK199" i="4"/>
  <c r="BK176" i="4"/>
  <c r="BK161" i="4"/>
  <c r="BK147" i="4"/>
  <c r="J342" i="4"/>
  <c r="J333" i="4"/>
  <c r="J327" i="4"/>
  <c r="J320" i="4"/>
  <c r="BK306" i="4"/>
  <c r="J295" i="4"/>
  <c r="BK284" i="4"/>
  <c r="BK283" i="4"/>
  <c r="BK274" i="4"/>
  <c r="BK270" i="4"/>
  <c r="BK261" i="4"/>
  <c r="J254" i="4"/>
  <c r="J239" i="4"/>
  <c r="J228" i="4"/>
  <c r="BK223" i="4"/>
  <c r="J213" i="4"/>
  <c r="BK205" i="4"/>
  <c r="BK196" i="4"/>
  <c r="J190" i="4"/>
  <c r="J178" i="4"/>
  <c r="BK148" i="4"/>
  <c r="BK296" i="4"/>
  <c r="BK280" i="4"/>
  <c r="J273" i="4"/>
  <c r="J252" i="4"/>
  <c r="BK237" i="4"/>
  <c r="J233" i="4"/>
  <c r="BK225" i="4"/>
  <c r="J194" i="4"/>
  <c r="BK180" i="4"/>
  <c r="BK195" i="4"/>
  <c r="BK169" i="4"/>
  <c r="J635" i="5"/>
  <c r="BK628" i="5"/>
  <c r="BK621" i="5"/>
  <c r="J607" i="5"/>
  <c r="BK601" i="5"/>
  <c r="J588" i="5"/>
  <c r="BK578" i="5"/>
  <c r="BK567" i="5"/>
  <c r="J560" i="5"/>
  <c r="BK536" i="5"/>
  <c r="J484" i="5"/>
  <c r="BK462" i="5"/>
  <c r="J444" i="5"/>
  <c r="BK399" i="5"/>
  <c r="BK375" i="5"/>
  <c r="BK324" i="5"/>
  <c r="J315" i="5"/>
  <c r="BK309" i="5"/>
  <c r="J288" i="5"/>
  <c r="BK258" i="5"/>
  <c r="J225" i="5"/>
  <c r="BK219" i="5"/>
  <c r="BK195" i="5"/>
  <c r="BK160" i="5"/>
  <c r="J148" i="5"/>
  <c r="BK630" i="5"/>
  <c r="BK617" i="5"/>
  <c r="BK608" i="5"/>
  <c r="BK604" i="5"/>
  <c r="J599" i="5"/>
  <c r="BK587" i="5"/>
  <c r="BK568" i="5"/>
  <c r="J557" i="5"/>
  <c r="BK550" i="5"/>
  <c r="BK541" i="5"/>
  <c r="J512" i="5"/>
  <c r="J461" i="5"/>
  <c r="BK412" i="5"/>
  <c r="J398" i="5"/>
  <c r="BK387" i="5"/>
  <c r="J376" i="5"/>
  <c r="BK355" i="5"/>
  <c r="BK305" i="5"/>
  <c r="BK286" i="5"/>
  <c r="J211" i="5"/>
  <c r="BK154" i="5"/>
  <c r="BK577" i="5"/>
  <c r="BK544" i="5"/>
  <c r="BK371" i="5"/>
  <c r="BK260" i="5"/>
  <c r="J544" i="5"/>
  <c r="J532" i="5"/>
  <c r="J505" i="5"/>
  <c r="BK496" i="5"/>
  <c r="BK432" i="5"/>
  <c r="BK407" i="5"/>
  <c r="J567" i="5"/>
  <c r="J522" i="5"/>
  <c r="J510" i="5"/>
  <c r="BK431" i="5"/>
  <c r="BK398" i="5"/>
  <c r="J353" i="5"/>
  <c r="J264" i="5"/>
  <c r="J220" i="5"/>
  <c r="BK563" i="5"/>
  <c r="J517" i="5"/>
  <c r="BK459" i="5"/>
  <c r="BK413" i="5"/>
  <c r="J378" i="5"/>
  <c r="BK363" i="5"/>
  <c r="J334" i="5"/>
  <c r="BK315" i="5"/>
  <c r="J300" i="5"/>
  <c r="BK275" i="5"/>
  <c r="J252" i="5"/>
  <c r="BK158" i="5"/>
  <c r="J528" i="5"/>
  <c r="BK524" i="5"/>
  <c r="BK516" i="5"/>
  <c r="BK511" i="5"/>
  <c r="J494" i="5"/>
  <c r="J478" i="5"/>
  <c r="BK442" i="5"/>
  <c r="BK420" i="5"/>
  <c r="J396" i="5"/>
  <c r="BK369" i="5"/>
  <c r="J343" i="5"/>
  <c r="J331" i="5"/>
  <c r="BK311" i="5"/>
  <c r="J303" i="5"/>
  <c r="BK308" i="5"/>
  <c r="J291" i="5"/>
  <c r="J228" i="5"/>
  <c r="J530" i="5"/>
  <c r="J431" i="5"/>
  <c r="BK424" i="5"/>
  <c r="BK317" i="5"/>
  <c r="BK238" i="5"/>
  <c r="J153" i="5"/>
  <c r="BK501" i="5"/>
  <c r="J487" i="5"/>
  <c r="BK477" i="5"/>
  <c r="J459" i="5"/>
  <c r="J448" i="5"/>
  <c r="J434" i="5"/>
  <c r="BK417" i="5"/>
  <c r="BK359" i="5"/>
  <c r="BK322" i="5"/>
  <c r="J255" i="5"/>
  <c r="BK240" i="5"/>
  <c r="J203" i="5"/>
  <c r="J185" i="5"/>
  <c r="J178" i="5"/>
  <c r="BK152" i="5"/>
  <c r="J451" i="6"/>
  <c r="BK443" i="6"/>
  <c r="J433" i="6"/>
  <c r="BK420" i="6"/>
  <c r="J414" i="6"/>
  <c r="BK403" i="6"/>
  <c r="BK384" i="6"/>
  <c r="BK368" i="6"/>
  <c r="J359" i="6"/>
  <c r="J348" i="6"/>
  <c r="J337" i="6"/>
  <c r="J330" i="6"/>
  <c r="J323" i="6"/>
  <c r="J310" i="6"/>
  <c r="J288" i="6"/>
  <c r="J277" i="6"/>
  <c r="J267" i="6"/>
  <c r="J256" i="6"/>
  <c r="J235" i="6"/>
  <c r="BK220" i="6"/>
  <c r="J211" i="6"/>
  <c r="BK192" i="6"/>
  <c r="J183" i="6"/>
  <c r="BK173" i="6"/>
  <c r="BK163" i="6"/>
  <c r="BK158" i="6"/>
  <c r="BK147" i="6"/>
  <c r="BK453" i="6"/>
  <c r="BK446" i="6"/>
  <c r="J435" i="6"/>
  <c r="J420" i="6"/>
  <c r="BK409" i="6"/>
  <c r="J402" i="6"/>
  <c r="J396" i="6"/>
  <c r="BK390" i="6"/>
  <c r="J380" i="6"/>
  <c r="J371" i="6"/>
  <c r="J362" i="6"/>
  <c r="BK355" i="6"/>
  <c r="J332" i="6"/>
  <c r="J321" i="6"/>
  <c r="BK309" i="6"/>
  <c r="BK303" i="6"/>
  <c r="J292" i="6"/>
  <c r="BK285" i="6"/>
  <c r="J276" i="6"/>
  <c r="J271" i="6"/>
  <c r="BK260" i="6"/>
  <c r="BK255" i="6"/>
  <c r="J248" i="6"/>
  <c r="J227" i="6"/>
  <c r="BK218" i="6"/>
  <c r="J210" i="6"/>
  <c r="BK199" i="6"/>
  <c r="BK191" i="6"/>
  <c r="J180" i="6"/>
  <c r="J168" i="6"/>
  <c r="BK162" i="6"/>
  <c r="J154" i="6"/>
  <c r="BK432" i="6"/>
  <c r="J400" i="6"/>
  <c r="BK376" i="6"/>
  <c r="BK347" i="6"/>
  <c r="J293" i="6"/>
  <c r="J270" i="6"/>
  <c r="J255" i="6"/>
  <c r="J225" i="6"/>
  <c r="BK193" i="6"/>
  <c r="J147" i="6"/>
  <c r="J413" i="6"/>
  <c r="J376" i="6"/>
  <c r="BK350" i="6"/>
  <c r="J329" i="6"/>
  <c r="J302" i="6"/>
  <c r="J274" i="6"/>
  <c r="BK236" i="6"/>
  <c r="BK219" i="6"/>
  <c r="BK202" i="6"/>
  <c r="BK180" i="6"/>
  <c r="BK149" i="6"/>
  <c r="J251" i="7"/>
  <c r="J245" i="7"/>
  <c r="BK234" i="7"/>
  <c r="BK226" i="7"/>
  <c r="BK218" i="7"/>
  <c r="BK207" i="7"/>
  <c r="J198" i="7"/>
  <c r="BK192" i="7"/>
  <c r="J185" i="7"/>
  <c r="BK179" i="7"/>
  <c r="J172" i="7"/>
  <c r="BK161" i="7"/>
  <c r="BK149" i="7"/>
  <c r="J143" i="7"/>
  <c r="J137" i="7"/>
  <c r="BK244" i="7"/>
  <c r="J239" i="7"/>
  <c r="J231" i="7"/>
  <c r="J222" i="7"/>
  <c r="BK216" i="7"/>
  <c r="J210" i="7"/>
  <c r="BK200" i="7"/>
  <c r="BK189" i="7"/>
  <c r="BK183" i="7"/>
  <c r="J170" i="7"/>
  <c r="BK158" i="7"/>
  <c r="BK151" i="7"/>
  <c r="J142" i="7"/>
  <c r="J238" i="7"/>
  <c r="J220" i="7"/>
  <c r="J192" i="7"/>
  <c r="BK137" i="9"/>
  <c r="J156" i="9"/>
  <c r="BK154" i="9"/>
  <c r="J145" i="9"/>
  <c r="J138" i="9"/>
  <c r="BK167" i="9"/>
  <c r="BK141" i="9"/>
  <c r="BK155" i="9"/>
  <c r="J146" i="9"/>
  <c r="BK218" i="10"/>
  <c r="BK214" i="10"/>
  <c r="BK208" i="10"/>
  <c r="J202" i="10"/>
  <c r="BK196" i="10"/>
  <c r="J190" i="10"/>
  <c r="BK185" i="10"/>
  <c r="BK180" i="10"/>
  <c r="BK174" i="10"/>
  <c r="BK168" i="10"/>
  <c r="BK160" i="10"/>
  <c r="BK155" i="10"/>
  <c r="J149" i="10"/>
  <c r="J143" i="10"/>
  <c r="BK138" i="10"/>
  <c r="J217" i="10"/>
  <c r="BK211" i="10"/>
  <c r="BK205" i="10"/>
  <c r="BK193" i="10"/>
  <c r="BK187" i="10"/>
  <c r="J173" i="10"/>
  <c r="BK165" i="10"/>
  <c r="BK158" i="10"/>
  <c r="J139" i="10"/>
  <c r="J197" i="10"/>
  <c r="J165" i="10"/>
  <c r="J194" i="10"/>
  <c r="J184" i="10"/>
  <c r="BK162" i="10"/>
  <c r="J185" i="11"/>
  <c r="BK179" i="11"/>
  <c r="J167" i="11"/>
  <c r="J162" i="11"/>
  <c r="BK153" i="11"/>
  <c r="J144" i="11"/>
  <c r="BK185" i="11"/>
  <c r="J181" i="11"/>
  <c r="J171" i="11"/>
  <c r="J164" i="11"/>
  <c r="BK152" i="11"/>
  <c r="BK150" i="11"/>
  <c r="J137" i="11"/>
  <c r="J181" i="12"/>
  <c r="BK173" i="12"/>
  <c r="BK163" i="12"/>
  <c r="BK151" i="12"/>
  <c r="BK142" i="12"/>
  <c r="BK185" i="12"/>
  <c r="J176" i="12"/>
  <c r="BK171" i="12"/>
  <c r="BK164" i="12"/>
  <c r="BK156" i="12"/>
  <c r="J139" i="12"/>
  <c r="J156" i="12"/>
  <c r="J143" i="12"/>
  <c r="BK182" i="13"/>
  <c r="J166" i="13"/>
  <c r="J147" i="13"/>
  <c r="J198" i="13"/>
  <c r="BK180" i="13"/>
  <c r="J170" i="13"/>
  <c r="J156" i="13"/>
  <c r="BK151" i="13"/>
  <c r="BK192" i="13"/>
  <c r="J190" i="13"/>
  <c r="J185" i="13"/>
  <c r="BK178" i="13"/>
  <c r="BK168" i="13"/>
  <c r="BK163" i="13"/>
  <c r="J153" i="13"/>
  <c r="BK142" i="13"/>
  <c r="BK135" i="13"/>
  <c r="BK159" i="13"/>
  <c r="J430" i="14"/>
  <c r="J411" i="14"/>
  <c r="J388" i="14"/>
  <c r="BK354" i="14"/>
  <c r="BK342" i="14"/>
  <c r="BK325" i="14"/>
  <c r="BK274" i="14"/>
  <c r="BK241" i="14"/>
  <c r="J155" i="14"/>
  <c r="BK407" i="14"/>
  <c r="BK387" i="14"/>
  <c r="J354" i="14"/>
  <c r="J344" i="14"/>
  <c r="BK258" i="14"/>
  <c r="J237" i="14"/>
  <c r="BK357" i="14"/>
  <c r="BK306" i="14"/>
  <c r="J353" i="14"/>
  <c r="J278" i="14"/>
  <c r="BK148" i="14"/>
  <c r="BK352" i="14"/>
  <c r="BK175" i="14"/>
  <c r="BK289" i="14"/>
  <c r="J318" i="14"/>
  <c r="BK151" i="14"/>
  <c r="BK234" i="14"/>
  <c r="BK196" i="14"/>
  <c r="BK142" i="14"/>
  <c r="BK144" i="15"/>
  <c r="BK140" i="15"/>
  <c r="BK133" i="15"/>
  <c r="BK143" i="15"/>
  <c r="BK138" i="15"/>
  <c r="J133" i="15"/>
  <c r="J146" i="16"/>
  <c r="J138" i="16"/>
  <c r="J151" i="16"/>
  <c r="J143" i="16"/>
  <c r="J137" i="16"/>
  <c r="J195" i="17"/>
  <c r="J180" i="17"/>
  <c r="J168" i="17"/>
  <c r="J137" i="17"/>
  <c r="BK191" i="17"/>
  <c r="BK172" i="17"/>
  <c r="J153" i="17"/>
  <c r="J359" i="18"/>
  <c r="J322" i="18"/>
  <c r="J283" i="18"/>
  <c r="J252" i="18"/>
  <c r="BK231" i="18"/>
  <c r="BK220" i="18"/>
  <c r="J213" i="18"/>
  <c r="BK199" i="18"/>
  <c r="BK189" i="18"/>
  <c r="J177" i="18"/>
  <c r="BK151" i="18"/>
  <c r="BK353" i="18"/>
  <c r="J308" i="18"/>
  <c r="BK290" i="18"/>
  <c r="BK269" i="18"/>
  <c r="J248" i="18"/>
  <c r="BK238" i="18"/>
  <c r="J227" i="18"/>
  <c r="J217" i="18"/>
  <c r="BK206" i="18"/>
  <c r="BK191" i="18"/>
  <c r="BK177" i="18"/>
  <c r="BK148" i="18"/>
  <c r="J204" i="18"/>
  <c r="J207" i="18"/>
  <c r="BK184" i="18"/>
  <c r="BK168" i="18"/>
  <c r="J279" i="18"/>
  <c r="J235" i="18"/>
  <c r="BK217" i="18"/>
  <c r="BK182" i="18"/>
  <c r="BK234" i="18"/>
  <c r="BK153" i="18"/>
  <c r="BK171" i="19"/>
  <c r="BK146" i="19"/>
  <c r="J170" i="19"/>
  <c r="BK155" i="19"/>
  <c r="BK204" i="20"/>
  <c r="BK159" i="20"/>
  <c r="BK198" i="20"/>
  <c r="BK163" i="20"/>
  <c r="BK140" i="20"/>
  <c r="J242" i="21"/>
  <c r="J214" i="21"/>
  <c r="J200" i="21"/>
  <c r="BK197" i="21"/>
  <c r="J189" i="21"/>
  <c r="J177" i="21"/>
  <c r="BK153" i="21"/>
  <c r="J234" i="21"/>
  <c r="BK209" i="21"/>
  <c r="J194" i="21"/>
  <c r="J180" i="21"/>
  <c r="J167" i="21"/>
  <c r="BK149" i="21"/>
  <c r="BK166" i="21"/>
  <c r="J169" i="21"/>
  <c r="BK150" i="21"/>
  <c r="BK265" i="22"/>
  <c r="J244" i="22"/>
  <c r="BK227" i="22"/>
  <c r="J200" i="22"/>
  <c r="BK176" i="22"/>
  <c r="J269" i="22"/>
  <c r="J243" i="22"/>
  <c r="BK226" i="22"/>
  <c r="BK203" i="22"/>
  <c r="BK196" i="22"/>
  <c r="J196" i="22"/>
  <c r="BK159" i="22"/>
  <c r="J147" i="22"/>
  <c r="BK199" i="22"/>
  <c r="J182" i="23"/>
  <c r="BK165" i="23"/>
  <c r="J142" i="23"/>
  <c r="J179" i="23"/>
  <c r="J165" i="23"/>
  <c r="BK145" i="23"/>
  <c r="J137" i="23"/>
  <c r="J231" i="24"/>
  <c r="J221" i="24"/>
  <c r="J213" i="24"/>
  <c r="BK205" i="24"/>
  <c r="BK200" i="24"/>
  <c r="BK194" i="24"/>
  <c r="J186" i="24"/>
  <c r="BK179" i="24"/>
  <c r="BK167" i="24"/>
  <c r="J155" i="24"/>
  <c r="BK147" i="24"/>
  <c r="J225" i="24"/>
  <c r="J214" i="24"/>
  <c r="BK203" i="24"/>
  <c r="J194" i="24"/>
  <c r="BK178" i="24"/>
  <c r="BK165" i="24"/>
  <c r="J159" i="24"/>
  <c r="J148" i="24"/>
  <c r="J229" i="24"/>
  <c r="BK201" i="24"/>
  <c r="BK186" i="24"/>
  <c r="BK156" i="24"/>
  <c r="BK130" i="25"/>
  <c r="J149" i="26"/>
  <c r="J140" i="26"/>
  <c r="J151" i="26"/>
  <c r="J144" i="26"/>
  <c r="J136" i="26"/>
  <c r="J133" i="26"/>
  <c r="BK143" i="27"/>
  <c r="J136" i="27"/>
  <c r="BK147" i="27"/>
  <c r="J134" i="27"/>
  <c r="J5304" i="2"/>
  <c r="J5256" i="2"/>
  <c r="J5210" i="2"/>
  <c r="BK5177" i="2"/>
  <c r="BK5137" i="2"/>
  <c r="BK5086" i="2"/>
  <c r="J5050" i="2"/>
  <c r="J4987" i="2"/>
  <c r="BK4913" i="2"/>
  <c r="J4847" i="2"/>
  <c r="BK4815" i="2"/>
  <c r="BK4622" i="2"/>
  <c r="J4176" i="2"/>
  <c r="BK3834" i="2"/>
  <c r="J2923" i="2"/>
  <c r="J2577" i="2"/>
  <c r="BK2263" i="2"/>
  <c r="BK1785" i="2"/>
  <c r="BK1563" i="2"/>
  <c r="BK1411" i="2"/>
  <c r="BK727" i="2"/>
  <c r="BK177" i="2"/>
  <c r="J6038" i="2"/>
  <c r="BK6010" i="2"/>
  <c r="BK5592" i="2"/>
  <c r="J5581" i="2"/>
  <c r="J5455" i="2"/>
  <c r="J5438" i="2"/>
  <c r="BK5405" i="2"/>
  <c r="J5384" i="2"/>
  <c r="BK5342" i="2"/>
  <c r="BK5304" i="2"/>
  <c r="J5265" i="2"/>
  <c r="J5232" i="2"/>
  <c r="J5214" i="2"/>
  <c r="BK5152" i="2"/>
  <c r="J5131" i="2"/>
  <c r="J5101" i="2"/>
  <c r="BK5038" i="2"/>
  <c r="J5011" i="2"/>
  <c r="J4949" i="2"/>
  <c r="J4904" i="2"/>
  <c r="J4877" i="2"/>
  <c r="J4853" i="2"/>
  <c r="J4800" i="2"/>
  <c r="BK4568" i="2"/>
  <c r="J3874" i="2"/>
  <c r="BK3744" i="2"/>
  <c r="BK3701" i="2"/>
  <c r="J3579" i="2"/>
  <c r="J3444" i="2"/>
  <c r="J2974" i="2"/>
  <c r="BK2626" i="2"/>
  <c r="BK2353" i="2"/>
  <c r="BK2251" i="2"/>
  <c r="BK2109" i="2"/>
  <c r="BK1735" i="2"/>
  <c r="J1411" i="2"/>
  <c r="J715" i="2"/>
  <c r="BK425" i="2"/>
  <c r="J211" i="2"/>
  <c r="J5493" i="2"/>
  <c r="J5420" i="2"/>
  <c r="BK5354" i="2"/>
  <c r="J5280" i="2"/>
  <c r="BK5183" i="2"/>
  <c r="J5113" i="2"/>
  <c r="BK5035" i="2"/>
  <c r="BK4904" i="2"/>
  <c r="BK4827" i="2"/>
  <c r="J4055" i="2"/>
  <c r="BK3407" i="2"/>
  <c r="BK2807" i="2"/>
  <c r="BK1713" i="2"/>
  <c r="J244" i="2"/>
  <c r="BK5345" i="2"/>
  <c r="J5198" i="2"/>
  <c r="BK5068" i="2"/>
  <c r="BK4931" i="2"/>
  <c r="J4815" i="2"/>
  <c r="J3738" i="2"/>
  <c r="BK3595" i="2"/>
  <c r="J3391" i="2"/>
  <c r="J5047" i="2"/>
  <c r="BK4898" i="2"/>
  <c r="J4361" i="2"/>
  <c r="J3042" i="2"/>
  <c r="BK2902" i="2"/>
  <c r="J2615" i="2"/>
  <c r="J2341" i="2"/>
  <c r="BK2180" i="2"/>
  <c r="J1890" i="2"/>
  <c r="J1709" i="2"/>
  <c r="J693" i="2"/>
  <c r="J386" i="2"/>
  <c r="J189" i="2"/>
  <c r="BK4892" i="2"/>
  <c r="BK3104" i="2"/>
  <c r="J2464" i="2"/>
  <c r="J2180" i="2"/>
  <c r="J3979" i="2"/>
  <c r="J3705" i="2"/>
  <c r="J2917" i="2"/>
  <c r="BK2142" i="2"/>
  <c r="J1689" i="2"/>
  <c r="J1110" i="2"/>
  <c r="J425" i="2"/>
  <c r="J3306" i="2"/>
  <c r="J2293" i="2"/>
  <c r="BK1516" i="2"/>
  <c r="BK694" i="2"/>
  <c r="J3663" i="2"/>
  <c r="J3200" i="2"/>
  <c r="J2702" i="2"/>
  <c r="BK1580" i="2"/>
  <c r="J689" i="2"/>
  <c r="BK3032" i="2"/>
  <c r="BK1664" i="2"/>
  <c r="J3300" i="2"/>
  <c r="J3017" i="2"/>
  <c r="BK2505" i="2"/>
  <c r="BK2198" i="2"/>
  <c r="J1760" i="2"/>
  <c r="J1547" i="2"/>
  <c r="BK1156" i="2"/>
  <c r="BK693" i="2"/>
  <c r="BK477" i="2"/>
  <c r="J173" i="2"/>
  <c r="BK206" i="3"/>
  <c r="J197" i="3"/>
  <c r="J190" i="3"/>
  <c r="J173" i="3"/>
  <c r="BK162" i="3"/>
  <c r="J153" i="3"/>
  <c r="BK142" i="3"/>
  <c r="J211" i="3"/>
  <c r="BK202" i="3"/>
  <c r="BK193" i="3"/>
  <c r="BK184" i="3"/>
  <c r="J175" i="3"/>
  <c r="J167" i="3"/>
  <c r="J157" i="3"/>
  <c r="J142" i="3"/>
  <c r="J206" i="3"/>
  <c r="BK141" i="3"/>
  <c r="BK360" i="4"/>
  <c r="BK352" i="4"/>
  <c r="BK340" i="4"/>
  <c r="J329" i="4"/>
  <c r="J322" i="4"/>
  <c r="BK312" i="4"/>
  <c r="BK301" i="4"/>
  <c r="J291" i="4"/>
  <c r="J279" i="4"/>
  <c r="J266" i="4"/>
  <c r="BK249" i="4"/>
  <c r="J241" i="4"/>
  <c r="BK228" i="4"/>
  <c r="J215" i="4"/>
  <c r="BK198" i="4"/>
  <c r="BK179" i="4"/>
  <c r="J154" i="4"/>
  <c r="BK371" i="4"/>
  <c r="BK362" i="4"/>
  <c r="BK353" i="4"/>
  <c r="BK342" i="4"/>
  <c r="BK333" i="4"/>
  <c r="BK321" i="4"/>
  <c r="BK311" i="4"/>
  <c r="J301" i="4"/>
  <c r="J292" i="4"/>
  <c r="J284" i="4"/>
  <c r="J268" i="4"/>
  <c r="BK257" i="4"/>
  <c r="BK247" i="4"/>
  <c r="BK231" i="4"/>
  <c r="BK221" i="4"/>
  <c r="J206" i="4"/>
  <c r="BK178" i="4"/>
  <c r="J160" i="4"/>
  <c r="BK265" i="4"/>
  <c r="J606" i="5"/>
  <c r="J587" i="5"/>
  <c r="J564" i="5"/>
  <c r="J546" i="5"/>
  <c r="BK465" i="5"/>
  <c r="J438" i="5"/>
  <c r="J295" i="5"/>
  <c r="BK237" i="5"/>
  <c r="J217" i="5"/>
  <c r="BK191" i="5"/>
  <c r="BK635" i="5"/>
  <c r="BK624" i="5"/>
  <c r="BK613" i="5"/>
  <c r="J602" i="5"/>
  <c r="BK588" i="5"/>
  <c r="J561" i="5"/>
  <c r="J516" i="5"/>
  <c r="J456" i="5"/>
  <c r="BK290" i="5"/>
  <c r="J246" i="5"/>
  <c r="BK225" i="5"/>
  <c r="J160" i="5"/>
  <c r="J596" i="5"/>
  <c r="J540" i="5"/>
  <c r="BK436" i="5"/>
  <c r="BK405" i="5"/>
  <c r="J390" i="5"/>
  <c r="BK372" i="5"/>
  <c r="J329" i="5"/>
  <c r="BK287" i="5"/>
  <c r="J191" i="5"/>
  <c r="BK589" i="5"/>
  <c r="J568" i="5"/>
  <c r="BK330" i="5"/>
  <c r="BK559" i="5"/>
  <c r="J511" i="5"/>
  <c r="BK464" i="5"/>
  <c r="J406" i="5"/>
  <c r="J550" i="5"/>
  <c r="BK475" i="5"/>
  <c r="J365" i="5"/>
  <c r="BK266" i="5"/>
  <c r="J208" i="5"/>
  <c r="BK147" i="5"/>
  <c r="BK499" i="5"/>
  <c r="BK342" i="5"/>
  <c r="BK327" i="5"/>
  <c r="BK281" i="5"/>
  <c r="J261" i="5"/>
  <c r="BK169" i="5"/>
  <c r="J529" i="5"/>
  <c r="J501" i="5"/>
  <c r="J465" i="5"/>
  <c r="BK422" i="5"/>
  <c r="BK291" i="5"/>
  <c r="J259" i="5"/>
  <c r="J236" i="5"/>
  <c r="J182" i="5"/>
  <c r="J150" i="5"/>
  <c r="J411" i="5"/>
  <c r="BK307" i="5"/>
  <c r="BK233" i="5"/>
  <c r="BK445" i="5"/>
  <c r="BK423" i="5"/>
  <c r="BK247" i="5"/>
  <c r="BK172" i="5"/>
  <c r="BK498" i="5"/>
  <c r="J476" i="5"/>
  <c r="BK457" i="5"/>
  <c r="J427" i="5"/>
  <c r="J357" i="5"/>
  <c r="J216" i="5"/>
  <c r="J186" i="5"/>
  <c r="J167" i="5"/>
  <c r="BK455" i="6"/>
  <c r="J434" i="6"/>
  <c r="BK419" i="6"/>
  <c r="BK406" i="6"/>
  <c r="J387" i="6"/>
  <c r="BK369" i="6"/>
  <c r="J350" i="6"/>
  <c r="BK332" i="6"/>
  <c r="BK315" i="6"/>
  <c r="BK295" i="6"/>
  <c r="J286" i="6"/>
  <c r="BK271" i="6"/>
  <c r="BK254" i="6"/>
  <c r="BK238" i="6"/>
  <c r="J217" i="6"/>
  <c r="J150" i="6"/>
  <c r="BK450" i="6"/>
  <c r="J443" i="6"/>
  <c r="BK433" i="6"/>
  <c r="J419" i="6"/>
  <c r="J406" i="6"/>
  <c r="BK393" i="6"/>
  <c r="BK377" i="6"/>
  <c r="BK360" i="6"/>
  <c r="BK346" i="6"/>
  <c r="BK342" i="6"/>
  <c r="J311" i="6"/>
  <c r="BK290" i="6"/>
  <c r="J279" i="6"/>
  <c r="BK267" i="6"/>
  <c r="BK256" i="6"/>
  <c r="BK246" i="6"/>
  <c r="BK234" i="6"/>
  <c r="J220" i="6"/>
  <c r="BK209" i="6"/>
  <c r="BK195" i="6"/>
  <c r="J186" i="6"/>
  <c r="J166" i="6"/>
  <c r="J156" i="6"/>
  <c r="BK429" i="6"/>
  <c r="J374" i="6"/>
  <c r="BK283" i="6"/>
  <c r="J239" i="6"/>
  <c r="BK197" i="6"/>
  <c r="BK145" i="6"/>
  <c r="J391" i="6"/>
  <c r="BK349" i="6"/>
  <c r="J317" i="6"/>
  <c r="J269" i="6"/>
  <c r="BK224" i="6"/>
  <c r="J151" i="6"/>
  <c r="J248" i="7"/>
  <c r="BK231" i="7"/>
  <c r="BK212" i="7"/>
  <c r="J201" i="7"/>
  <c r="BK142" i="7"/>
  <c r="J250" i="7"/>
  <c r="J237" i="7"/>
  <c r="BK224" i="7"/>
  <c r="J212" i="7"/>
  <c r="BK201" i="7"/>
  <c r="BK193" i="7"/>
  <c r="J226" i="7"/>
  <c r="BK177" i="7"/>
  <c r="BK172" i="7"/>
  <c r="BK137" i="8"/>
  <c r="BK184" i="9"/>
  <c r="BK170" i="9"/>
  <c r="J162" i="9"/>
  <c r="BK145" i="9"/>
  <c r="J188" i="9"/>
  <c r="BK179" i="9"/>
  <c r="BK195" i="10"/>
  <c r="BK171" i="10"/>
  <c r="BK153" i="10"/>
  <c r="J136" i="10"/>
  <c r="J171" i="10"/>
  <c r="BK188" i="10"/>
  <c r="BK186" i="11"/>
  <c r="J172" i="11"/>
  <c r="J156" i="11"/>
  <c r="J149" i="11"/>
  <c r="J138" i="11"/>
  <c r="BK177" i="11"/>
  <c r="J160" i="11"/>
  <c r="J151" i="11"/>
  <c r="BK173" i="11"/>
  <c r="BK184" i="12"/>
  <c r="BK172" i="12"/>
  <c r="BK160" i="12"/>
  <c r="J135" i="12"/>
  <c r="BK178" i="12"/>
  <c r="J173" i="12"/>
  <c r="BK162" i="12"/>
  <c r="J151" i="12"/>
  <c r="BK141" i="12"/>
  <c r="J135" i="13"/>
  <c r="BK185" i="13"/>
  <c r="J163" i="13"/>
  <c r="J148" i="13"/>
  <c r="BK191" i="13"/>
  <c r="J184" i="13"/>
  <c r="BK169" i="13"/>
  <c r="BK155" i="13"/>
  <c r="BK143" i="13"/>
  <c r="J160" i="13"/>
  <c r="BK402" i="14"/>
  <c r="BK365" i="14"/>
  <c r="BK343" i="14"/>
  <c r="J282" i="14"/>
  <c r="J179" i="14"/>
  <c r="J402" i="14"/>
  <c r="J357" i="14"/>
  <c r="J341" i="14"/>
  <c r="J218" i="14"/>
  <c r="J349" i="14"/>
  <c r="BK340" i="14"/>
  <c r="BK266" i="14"/>
  <c r="J274" i="14"/>
  <c r="BK218" i="14"/>
  <c r="BK146" i="15"/>
  <c r="J138" i="15"/>
  <c r="J146" i="15"/>
  <c r="BK136" i="15"/>
  <c r="J148" i="16"/>
  <c r="J136" i="16"/>
  <c r="BK142" i="16"/>
  <c r="J192" i="17"/>
  <c r="BK179" i="17"/>
  <c r="J161" i="17"/>
  <c r="BK146" i="17"/>
  <c r="BK195" i="17"/>
  <c r="J179" i="17"/>
  <c r="BK171" i="17"/>
  <c r="BK153" i="17"/>
  <c r="BK138" i="17"/>
  <c r="J268" i="18"/>
  <c r="J222" i="18"/>
  <c r="BK211" i="18"/>
  <c r="BK196" i="18"/>
  <c r="BK185" i="18"/>
  <c r="J152" i="18"/>
  <c r="BK325" i="18"/>
  <c r="J286" i="18"/>
  <c r="BK179" i="18"/>
  <c r="BK218" i="18"/>
  <c r="J224" i="18"/>
  <c r="J179" i="18"/>
  <c r="J256" i="18"/>
  <c r="BK183" i="18"/>
  <c r="J219" i="18"/>
  <c r="J162" i="18"/>
  <c r="BK170" i="19"/>
  <c r="J142" i="19"/>
  <c r="BK142" i="19"/>
  <c r="J176" i="20"/>
  <c r="BK210" i="20"/>
  <c r="J159" i="20"/>
  <c r="BK260" i="21"/>
  <c r="J226" i="21"/>
  <c r="J201" i="21"/>
  <c r="BK194" i="21"/>
  <c r="BK183" i="21"/>
  <c r="J182" i="21"/>
  <c r="BK140" i="21"/>
  <c r="J154" i="21"/>
  <c r="BK273" i="22"/>
  <c r="BK243" i="22"/>
  <c r="J220" i="22"/>
  <c r="J180" i="22"/>
  <c r="BK244" i="22"/>
  <c r="J212" i="22"/>
  <c r="J203" i="22"/>
  <c r="BK163" i="22"/>
  <c r="J138" i="22"/>
  <c r="BK157" i="23"/>
  <c r="J141" i="23"/>
  <c r="J149" i="23"/>
  <c r="BK136" i="23"/>
  <c r="BK229" i="24"/>
  <c r="BK217" i="24"/>
  <c r="J203" i="24"/>
  <c r="BK188" i="24"/>
  <c r="BK224" i="24"/>
  <c r="J205" i="24"/>
  <c r="J190" i="24"/>
  <c r="J179" i="24"/>
  <c r="J152" i="24"/>
  <c r="BK221" i="24"/>
  <c r="J184" i="24"/>
  <c r="J131" i="25"/>
  <c r="BK146" i="26"/>
  <c r="BK133" i="26"/>
  <c r="BK140" i="26"/>
  <c r="BK148" i="27"/>
  <c r="BK139" i="27"/>
  <c r="J143" i="27"/>
  <c r="BK131" i="27"/>
  <c r="BK7384" i="2"/>
  <c r="J7337" i="2"/>
  <c r="J7099" i="2"/>
  <c r="BK6404" i="2"/>
  <c r="BK6380" i="2"/>
  <c r="BK6038" i="2"/>
  <c r="BK6029" i="2"/>
  <c r="J6016" i="2"/>
  <c r="BK5830" i="2"/>
  <c r="BK5609" i="2"/>
  <c r="BK5493" i="2"/>
  <c r="J5480" i="2"/>
  <c r="BK5455" i="2"/>
  <c r="BK5423" i="2"/>
  <c r="J5396" i="2"/>
  <c r="BK5366" i="2"/>
  <c r="J5342" i="2"/>
  <c r="BK5316" i="2"/>
  <c r="BK5280" i="2"/>
  <c r="BK5235" i="2"/>
  <c r="J5195" i="2"/>
  <c r="BK5161" i="2"/>
  <c r="BK5122" i="2"/>
  <c r="BK5074" i="2"/>
  <c r="BK5047" i="2"/>
  <c r="BK4946" i="2"/>
  <c r="BK4919" i="2"/>
  <c r="BK4834" i="2"/>
  <c r="J4629" i="2"/>
  <c r="J4021" i="2"/>
  <c r="J3711" i="2"/>
  <c r="J2777" i="2"/>
  <c r="J2589" i="2"/>
  <c r="BK2378" i="2"/>
  <c r="J2245" i="2"/>
  <c r="J1743" i="2"/>
  <c r="BK1539" i="2"/>
  <c r="J1134" i="2"/>
  <c r="J681" i="2"/>
  <c r="J7368" i="2"/>
  <c r="J6380" i="2"/>
  <c r="BK6020" i="2"/>
  <c r="BK5627" i="2"/>
  <c r="BK5480" i="2"/>
  <c r="J5450" i="2"/>
  <c r="BK5426" i="2"/>
  <c r="BK5396" i="2"/>
  <c r="BK5378" i="2"/>
  <c r="J5333" i="2"/>
  <c r="BK5292" i="2"/>
  <c r="BK5244" i="2"/>
  <c r="BK5214" i="2"/>
  <c r="BK5171" i="2"/>
  <c r="J5128" i="2"/>
  <c r="J5095" i="2"/>
  <c r="J5074" i="2"/>
  <c r="BK4943" i="2"/>
  <c r="BK4889" i="2"/>
  <c r="J4865" i="2"/>
  <c r="BK4818" i="2"/>
  <c r="BK4782" i="2"/>
  <c r="BK4578" i="2"/>
  <c r="BK4055" i="2"/>
  <c r="BK3797" i="2"/>
  <c r="J3768" i="2"/>
  <c r="BK3711" i="2"/>
  <c r="BK3585" i="2"/>
  <c r="J3458" i="2"/>
  <c r="J3143" i="2"/>
  <c r="BK3015" i="2"/>
  <c r="BK2733" i="2"/>
  <c r="J2444" i="2"/>
  <c r="J2282" i="2"/>
  <c r="J1866" i="2"/>
  <c r="J1664" i="2"/>
  <c r="J1244" i="2"/>
  <c r="J665" i="2"/>
  <c r="BK361" i="2"/>
  <c r="AS112" i="1"/>
  <c r="J5189" i="2"/>
  <c r="BK5089" i="2"/>
  <c r="J5005" i="2"/>
  <c r="J4889" i="2"/>
  <c r="BK4803" i="2"/>
  <c r="J3646" i="2"/>
  <c r="J3416" i="2"/>
  <c r="J1983" i="2"/>
  <c r="J977" i="2"/>
  <c r="BK5351" i="2"/>
  <c r="J5204" i="2"/>
  <c r="J5134" i="2"/>
  <c r="BK5026" i="2"/>
  <c r="J4895" i="2"/>
  <c r="BK4806" i="2"/>
  <c r="J3960" i="2"/>
  <c r="J3658" i="2"/>
  <c r="J3322" i="2"/>
  <c r="BK4987" i="2"/>
  <c r="J4856" i="2"/>
  <c r="BK3979" i="2"/>
  <c r="BK3697" i="2"/>
  <c r="J3589" i="2"/>
  <c r="J3450" i="2"/>
  <c r="BK3300" i="2"/>
  <c r="BK3036" i="2"/>
  <c r="J2807" i="2"/>
  <c r="BK2495" i="2"/>
  <c r="J2375" i="2"/>
  <c r="J2183" i="2"/>
  <c r="J2098" i="2"/>
  <c r="J1715" i="2"/>
  <c r="BK1555" i="2"/>
  <c r="BK715" i="2"/>
  <c r="J531" i="2"/>
  <c r="BK260" i="2"/>
  <c r="BK169" i="2"/>
  <c r="BK4883" i="2"/>
  <c r="J3461" i="2"/>
  <c r="BK3077" i="2"/>
  <c r="J2303" i="2"/>
  <c r="J1750" i="2"/>
  <c r="BK3817" i="2"/>
  <c r="J3052" i="2"/>
  <c r="J2759" i="2"/>
  <c r="J2127" i="2"/>
  <c r="BK1478" i="2"/>
  <c r="BK531" i="2"/>
  <c r="BK3581" i="2"/>
  <c r="BK1994" i="2"/>
  <c r="BK703" i="2"/>
  <c r="J3614" i="2"/>
  <c r="BK3052" i="2"/>
  <c r="BK1699" i="2"/>
  <c r="J763" i="2"/>
  <c r="BK3357" i="2"/>
  <c r="J1843" i="2"/>
  <c r="J614" i="2"/>
  <c r="BK3320" i="2"/>
  <c r="J3049" i="2"/>
  <c r="BK2921" i="2"/>
  <c r="BK2381" i="2"/>
  <c r="BK2127" i="2"/>
  <c r="BK1689" i="2"/>
  <c r="BK1499" i="2"/>
  <c r="J1152" i="2"/>
  <c r="BK669" i="2"/>
  <c r="J282" i="2"/>
  <c r="BK214" i="3"/>
  <c r="J205" i="3"/>
  <c r="BK194" i="3"/>
  <c r="J184" i="3"/>
  <c r="J174" i="3"/>
  <c r="BK161" i="3"/>
  <c r="J155" i="3"/>
  <c r="J148" i="3"/>
  <c r="BK137" i="3"/>
  <c r="BK203" i="3"/>
  <c r="BK195" i="3"/>
  <c r="BK187" i="3"/>
  <c r="BK178" i="3"/>
  <c r="BK171" i="3"/>
  <c r="J161" i="3"/>
  <c r="BK149" i="3"/>
  <c r="BK357" i="4"/>
  <c r="BK346" i="4"/>
  <c r="BK338" i="4"/>
  <c r="J325" i="4"/>
  <c r="BK317" i="4"/>
  <c r="J307" i="4"/>
  <c r="J296" i="4"/>
  <c r="J286" i="4"/>
  <c r="BK273" i="4"/>
  <c r="J263" i="4"/>
  <c r="BK252" i="4"/>
  <c r="BK234" i="4"/>
  <c r="BK222" i="4"/>
  <c r="BK211" i="4"/>
  <c r="BK192" i="4"/>
  <c r="BK170" i="4"/>
  <c r="J158" i="4"/>
  <c r="BK366" i="4"/>
  <c r="J358" i="4"/>
  <c r="BK350" i="4"/>
  <c r="BK343" i="4"/>
  <c r="J335" i="4"/>
  <c r="BK325" i="4"/>
  <c r="BK315" i="4"/>
  <c r="BK302" i="4"/>
  <c r="J293" i="4"/>
  <c r="J285" i="4"/>
  <c r="BK277" i="4"/>
  <c r="BK254" i="4"/>
  <c r="J243" i="4"/>
  <c r="J229" i="4"/>
  <c r="BK216" i="4"/>
  <c r="BK200" i="4"/>
  <c r="BK186" i="4"/>
  <c r="J164" i="4"/>
  <c r="J151" i="4"/>
  <c r="BK204" i="4"/>
  <c r="J155" i="4"/>
  <c r="BK206" i="4"/>
  <c r="J165" i="4"/>
  <c r="BK629" i="5"/>
  <c r="J614" i="5"/>
  <c r="J597" i="5"/>
  <c r="J577" i="5"/>
  <c r="BK561" i="5"/>
  <c r="BK540" i="5"/>
  <c r="J482" i="5"/>
  <c r="BK439" i="5"/>
  <c r="BK392" i="5"/>
  <c r="J351" i="5"/>
  <c r="J304" i="5"/>
  <c r="BK257" i="5"/>
  <c r="BK627" i="5"/>
  <c r="BK615" i="5"/>
  <c r="BK607" i="5"/>
  <c r="J591" i="5"/>
  <c r="J576" i="5"/>
  <c r="BK546" i="5"/>
  <c r="J488" i="5"/>
  <c r="J372" i="5"/>
  <c r="BK288" i="5"/>
  <c r="J258" i="5"/>
  <c r="BK226" i="5"/>
  <c r="J162" i="5"/>
  <c r="J595" i="5"/>
  <c r="J460" i="5"/>
  <c r="J416" i="5"/>
  <c r="BK396" i="5"/>
  <c r="J383" i="5"/>
  <c r="BK351" i="5"/>
  <c r="J317" i="5"/>
  <c r="J219" i="5"/>
  <c r="BK594" i="5"/>
  <c r="BK553" i="5"/>
  <c r="J359" i="5"/>
  <c r="J249" i="5"/>
  <c r="BK483" i="5"/>
  <c r="J420" i="5"/>
  <c r="BK538" i="5"/>
  <c r="J440" i="5"/>
  <c r="BK299" i="5"/>
  <c r="J226" i="5"/>
  <c r="J154" i="5"/>
  <c r="J504" i="5"/>
  <c r="BK381" i="5"/>
  <c r="BK367" i="5"/>
  <c r="BK329" i="5"/>
  <c r="J313" i="5"/>
  <c r="J274" i="5"/>
  <c r="BK211" i="5"/>
  <c r="J159" i="5"/>
  <c r="J526" i="5"/>
  <c r="BK514" i="5"/>
  <c r="BK482" i="5"/>
  <c r="J446" i="5"/>
  <c r="J409" i="5"/>
  <c r="J385" i="5"/>
  <c r="BK338" i="5"/>
  <c r="BK306" i="5"/>
  <c r="J286" i="5"/>
  <c r="J251" i="5"/>
  <c r="BK201" i="5"/>
  <c r="J181" i="5"/>
  <c r="J491" i="5"/>
  <c r="J362" i="5"/>
  <c r="J289" i="5"/>
  <c r="BK215" i="5"/>
  <c r="BK429" i="5"/>
  <c r="BK292" i="5"/>
  <c r="BK176" i="5"/>
  <c r="BK505" i="5"/>
  <c r="BK479" i="5"/>
  <c r="J466" i="5"/>
  <c r="BK428" i="5"/>
  <c r="BK326" i="5"/>
  <c r="J253" i="5"/>
  <c r="J195" i="5"/>
  <c r="BK171" i="5"/>
  <c r="J453" i="6"/>
  <c r="BK445" i="6"/>
  <c r="J426" i="6"/>
  <c r="BK407" i="6"/>
  <c r="J390" i="6"/>
  <c r="J375" i="6"/>
  <c r="BK361" i="6"/>
  <c r="J347" i="6"/>
  <c r="J328" i="6"/>
  <c r="BK314" i="6"/>
  <c r="BK296" i="6"/>
  <c r="J264" i="6"/>
  <c r="J246" i="6"/>
  <c r="BK227" i="6"/>
  <c r="BK442" i="6"/>
  <c r="J431" i="6"/>
  <c r="J415" i="6"/>
  <c r="BK400" i="6"/>
  <c r="J393" i="6"/>
  <c r="BK375" i="6"/>
  <c r="BK365" i="6"/>
  <c r="J353" i="6"/>
  <c r="J340" i="6"/>
  <c r="J325" i="6"/>
  <c r="BK316" i="6"/>
  <c r="BK252" i="6"/>
  <c r="J244" i="6"/>
  <c r="J223" i="6"/>
  <c r="BK211" i="6"/>
  <c r="J190" i="6"/>
  <c r="BK175" i="6"/>
  <c r="J163" i="6"/>
  <c r="BK148" i="6"/>
  <c r="BK412" i="6"/>
  <c r="BK371" i="6"/>
  <c r="J322" i="6"/>
  <c r="J247" i="6"/>
  <c r="BK210" i="6"/>
  <c r="J169" i="6"/>
  <c r="J418" i="6"/>
  <c r="BK379" i="6"/>
  <c r="J232" i="6"/>
  <c r="BK186" i="6"/>
  <c r="J145" i="6"/>
  <c r="J244" i="7"/>
  <c r="J227" i="7"/>
  <c r="J216" i="7"/>
  <c r="J199" i="7"/>
  <c r="J188" i="7"/>
  <c r="J173" i="7"/>
  <c r="J158" i="7"/>
  <c r="J146" i="7"/>
  <c r="J249" i="7"/>
  <c r="BK238" i="7"/>
  <c r="J229" i="7"/>
  <c r="J218" i="7"/>
  <c r="BK144" i="7"/>
  <c r="J233" i="7"/>
  <c r="J200" i="7"/>
  <c r="BK156" i="7"/>
  <c r="J141" i="7"/>
  <c r="BK188" i="9"/>
  <c r="J179" i="9"/>
  <c r="J170" i="9"/>
  <c r="BK146" i="9"/>
  <c r="BK183" i="9"/>
  <c r="BK190" i="10"/>
  <c r="J167" i="10"/>
  <c r="BK146" i="10"/>
  <c r="BK194" i="10"/>
  <c r="J148" i="10"/>
  <c r="BK173" i="10"/>
  <c r="BK143" i="10"/>
  <c r="BK171" i="11"/>
  <c r="BK159" i="11"/>
  <c r="BK147" i="11"/>
  <c r="J140" i="11"/>
  <c r="BK138" i="11"/>
  <c r="J176" i="11"/>
  <c r="BK139" i="11"/>
  <c r="BK183" i="12"/>
  <c r="J168" i="12"/>
  <c r="BK148" i="12"/>
  <c r="J183" i="12"/>
  <c r="BK144" i="12"/>
  <c r="BK198" i="13"/>
  <c r="J169" i="13"/>
  <c r="J143" i="13"/>
  <c r="J187" i="13"/>
  <c r="BK175" i="13"/>
  <c r="J154" i="13"/>
  <c r="J142" i="13"/>
  <c r="BK188" i="13"/>
  <c r="BK170" i="13"/>
  <c r="BK149" i="13"/>
  <c r="BK137" i="13"/>
  <c r="J136" i="13"/>
  <c r="J395" i="14"/>
  <c r="BK349" i="14"/>
  <c r="BK334" i="14"/>
  <c r="BK278" i="14"/>
  <c r="J199" i="14"/>
  <c r="BK414" i="14"/>
  <c r="J365" i="14"/>
  <c r="BK282" i="14"/>
  <c r="BK418" i="14"/>
  <c r="J310" i="14"/>
  <c r="J345" i="14"/>
  <c r="J196" i="14"/>
  <c r="BK165" i="14"/>
  <c r="J306" i="14"/>
  <c r="J245" i="14"/>
  <c r="J148" i="14"/>
  <c r="BK145" i="15"/>
  <c r="BK139" i="15"/>
  <c r="BK149" i="16"/>
  <c r="BK137" i="16"/>
  <c r="J150" i="16"/>
  <c r="BK196" i="17"/>
  <c r="BK176" i="17"/>
  <c r="BK158" i="17"/>
  <c r="J136" i="17"/>
  <c r="BK182" i="17"/>
  <c r="J170" i="17"/>
  <c r="J158" i="17"/>
  <c r="J146" i="17"/>
  <c r="BK133" i="17"/>
  <c r="J167" i="17"/>
  <c r="J139" i="17"/>
  <c r="J325" i="18"/>
  <c r="J234" i="18"/>
  <c r="J218" i="18"/>
  <c r="BK200" i="18"/>
  <c r="BK190" i="18"/>
  <c r="J241" i="18"/>
  <c r="BK229" i="18"/>
  <c r="BK215" i="18"/>
  <c r="J198" i="18"/>
  <c r="J168" i="18"/>
  <c r="J195" i="18"/>
  <c r="J189" i="18"/>
  <c r="BK268" i="18"/>
  <c r="J196" i="18"/>
  <c r="J221" i="18"/>
  <c r="BK178" i="19"/>
  <c r="BK156" i="19"/>
  <c r="J178" i="19"/>
  <c r="J156" i="19"/>
  <c r="J189" i="20"/>
  <c r="BK155" i="20"/>
  <c r="BK169" i="20"/>
  <c r="BK230" i="21"/>
  <c r="BK201" i="21"/>
  <c r="BK193" i="21"/>
  <c r="J171" i="21"/>
  <c r="BK252" i="21"/>
  <c r="BK222" i="21"/>
  <c r="BK192" i="21"/>
  <c r="BK177" i="21"/>
  <c r="BK178" i="21"/>
  <c r="J137" i="21"/>
  <c r="J261" i="22"/>
  <c r="BK235" i="22"/>
  <c r="J207" i="22"/>
  <c r="J265" i="22"/>
  <c r="J230" i="22"/>
  <c r="J197" i="22"/>
  <c r="J156" i="22"/>
  <c r="J173" i="22"/>
  <c r="J171" i="23"/>
  <c r="J145" i="23"/>
  <c r="J186" i="23"/>
  <c r="BK214" i="24"/>
  <c r="J201" i="24"/>
  <c r="BK190" i="24"/>
  <c r="BK169" i="24"/>
  <c r="J153" i="24"/>
  <c r="BK231" i="24"/>
  <c r="J216" i="24"/>
  <c r="J197" i="24"/>
  <c r="J187" i="24"/>
  <c r="BK177" i="24"/>
  <c r="J162" i="24"/>
  <c r="J147" i="24"/>
  <c r="J222" i="24"/>
  <c r="BK192" i="24"/>
  <c r="BK129" i="25"/>
  <c r="BK147" i="26"/>
  <c r="J141" i="26"/>
  <c r="BK132" i="26"/>
  <c r="BK135" i="26"/>
  <c r="BK149" i="27"/>
  <c r="BK134" i="27"/>
  <c r="J141" i="27"/>
  <c r="BK5192" i="2"/>
  <c r="BK5146" i="2"/>
  <c r="BK5101" i="2"/>
  <c r="J5065" i="2"/>
  <c r="BK5011" i="2"/>
  <c r="BK4812" i="2"/>
  <c r="J4568" i="2"/>
  <c r="J3969" i="2"/>
  <c r="J3385" i="2"/>
  <c r="J2733" i="2"/>
  <c r="J2394" i="2"/>
  <c r="BK2273" i="2"/>
  <c r="J2151" i="2"/>
  <c r="J1580" i="2"/>
  <c r="BK1482" i="2"/>
  <c r="BK763" i="2"/>
  <c r="BK282" i="2"/>
  <c r="BK7099" i="2"/>
  <c r="J6026" i="2"/>
  <c r="J5830" i="2"/>
  <c r="BK5589" i="2"/>
  <c r="J5485" i="2"/>
  <c r="BK5453" i="2"/>
  <c r="BK5432" i="2"/>
  <c r="J5408" i="2"/>
  <c r="BK5387" i="2"/>
  <c r="BK5369" i="2"/>
  <c r="J5310" i="2"/>
  <c r="BK5262" i="2"/>
  <c r="BK5217" i="2"/>
  <c r="BK5189" i="2"/>
  <c r="J5140" i="2"/>
  <c r="BK5098" i="2"/>
  <c r="BK5041" i="2"/>
  <c r="BK5008" i="2"/>
  <c r="BK4940" i="2"/>
  <c r="J4892" i="2"/>
  <c r="BK4862" i="2"/>
  <c r="BK4797" i="2"/>
  <c r="J4636" i="2"/>
  <c r="J4201" i="2"/>
  <c r="J3834" i="2"/>
  <c r="BK3776" i="2"/>
  <c r="BK3735" i="2"/>
  <c r="BK3653" i="2"/>
  <c r="J3511" i="2"/>
  <c r="BK2286" i="2"/>
  <c r="J2220" i="2"/>
  <c r="BK1839" i="2"/>
  <c r="BK1577" i="2"/>
  <c r="BK1110" i="2"/>
  <c r="J594" i="2"/>
  <c r="BK230" i="2"/>
  <c r="J6404" i="2"/>
  <c r="J5444" i="2"/>
  <c r="BK5411" i="2"/>
  <c r="BK5348" i="2"/>
  <c r="J5253" i="2"/>
  <c r="BK5140" i="2"/>
  <c r="BK5059" i="2"/>
  <c r="J4946" i="2"/>
  <c r="J4841" i="2"/>
  <c r="J4785" i="2"/>
  <c r="J3585" i="2"/>
  <c r="J3063" i="2"/>
  <c r="J1852" i="2"/>
  <c r="BK217" i="2"/>
  <c r="J5289" i="2"/>
  <c r="J5220" i="2"/>
  <c r="J5155" i="2"/>
  <c r="BK5017" i="2"/>
  <c r="BK4835" i="2"/>
  <c r="BK3819" i="2"/>
  <c r="BK3665" i="2"/>
  <c r="J3420" i="2"/>
  <c r="BK5053" i="2"/>
  <c r="BK3764" i="2"/>
  <c r="BK3658" i="2"/>
  <c r="BK3461" i="2"/>
  <c r="BK3387" i="2"/>
  <c r="BK3092" i="2"/>
  <c r="BK2934" i="2"/>
  <c r="BK2747" i="2"/>
  <c r="BK2485" i="2"/>
  <c r="J2317" i="2"/>
  <c r="J2213" i="2"/>
  <c r="BK1904" i="2"/>
  <c r="J1726" i="2"/>
  <c r="BK1568" i="2"/>
  <c r="J865" i="2"/>
  <c r="BK364" i="2"/>
  <c r="BK185" i="2"/>
  <c r="J3713" i="2"/>
  <c r="BK3340" i="2"/>
  <c r="BK2777" i="2"/>
  <c r="J2194" i="2"/>
  <c r="BK4841" i="2"/>
  <c r="BK3806" i="2"/>
  <c r="BK3692" i="2"/>
  <c r="J2921" i="2"/>
  <c r="BK2464" i="2"/>
  <c r="BK1747" i="2"/>
  <c r="J1163" i="2"/>
  <c r="J233" i="2"/>
  <c r="J3194" i="2"/>
  <c r="BK2213" i="2"/>
  <c r="BK1146" i="2"/>
  <c r="AS95" i="1"/>
  <c r="BK2781" i="2"/>
  <c r="BK2224" i="2"/>
  <c r="BK2075" i="2"/>
  <c r="J1574" i="2"/>
  <c r="BK1414" i="2"/>
  <c r="J607" i="2"/>
  <c r="BK386" i="2"/>
  <c r="J210" i="3"/>
  <c r="BK200" i="3"/>
  <c r="J191" i="3"/>
  <c r="J177" i="3"/>
  <c r="BK167" i="3"/>
  <c r="BK155" i="3"/>
  <c r="BK146" i="3"/>
  <c r="J214" i="3"/>
  <c r="J207" i="3"/>
  <c r="J198" i="3"/>
  <c r="BK190" i="3"/>
  <c r="J180" i="3"/>
  <c r="J170" i="3"/>
  <c r="J160" i="3"/>
  <c r="BK150" i="3"/>
  <c r="J139" i="3"/>
  <c r="J164" i="3"/>
  <c r="J145" i="3"/>
  <c r="J367" i="4"/>
  <c r="BK356" i="4"/>
  <c r="J347" i="4"/>
  <c r="J330" i="4"/>
  <c r="J321" i="4"/>
  <c r="J310" i="4"/>
  <c r="J298" i="4"/>
  <c r="J272" i="4"/>
  <c r="BK259" i="4"/>
  <c r="J245" i="4"/>
  <c r="J225" i="4"/>
  <c r="J208" i="4"/>
  <c r="J193" i="4"/>
  <c r="J176" i="4"/>
  <c r="BK163" i="4"/>
  <c r="BK374" i="4"/>
  <c r="J361" i="4"/>
  <c r="BK266" i="4"/>
  <c r="BK251" i="4"/>
  <c r="J237" i="4"/>
  <c r="J220" i="4"/>
  <c r="BK208" i="4"/>
  <c r="BK193" i="4"/>
  <c r="J168" i="4"/>
  <c r="BK155" i="4"/>
  <c r="J345" i="4"/>
  <c r="J270" i="4"/>
  <c r="BK181" i="4"/>
  <c r="J630" i="5"/>
  <c r="BK616" i="5"/>
  <c r="J600" i="5"/>
  <c r="BK585" i="5"/>
  <c r="J569" i="5"/>
  <c r="BK554" i="5"/>
  <c r="J533" i="5"/>
  <c r="J348" i="5"/>
  <c r="BK313" i="5"/>
  <c r="BK294" i="5"/>
  <c r="BK250" i="5"/>
  <c r="J214" i="5"/>
  <c r="J194" i="5"/>
  <c r="J155" i="5"/>
  <c r="BK626" i="5"/>
  <c r="J565" i="5"/>
  <c r="BK549" i="5"/>
  <c r="J509" i="5"/>
  <c r="J468" i="5"/>
  <c r="J368" i="5"/>
  <c r="BK280" i="5"/>
  <c r="J230" i="5"/>
  <c r="BK198" i="5"/>
  <c r="J613" i="5"/>
  <c r="J584" i="5"/>
  <c r="J367" i="5"/>
  <c r="BK328" i="5"/>
  <c r="J292" i="5"/>
  <c r="J210" i="5"/>
  <c r="BK155" i="5"/>
  <c r="J556" i="5"/>
  <c r="BK365" i="5"/>
  <c r="J256" i="5"/>
  <c r="J542" i="5"/>
  <c r="J502" i="5"/>
  <c r="J424" i="5"/>
  <c r="BK395" i="5"/>
  <c r="BK476" i="5"/>
  <c r="J408" i="5"/>
  <c r="BK293" i="5"/>
  <c r="BK243" i="5"/>
  <c r="BK193" i="5"/>
  <c r="J535" i="5"/>
  <c r="J496" i="5"/>
  <c r="J401" i="5"/>
  <c r="J324" i="5"/>
  <c r="J282" i="5"/>
  <c r="BK270" i="5"/>
  <c r="BK199" i="5"/>
  <c r="BK151" i="5"/>
  <c r="BK528" i="5"/>
  <c r="BK522" i="5"/>
  <c r="BK513" i="5"/>
  <c r="BK489" i="5"/>
  <c r="J472" i="5"/>
  <c r="BK441" i="5"/>
  <c r="J297" i="5"/>
  <c r="J257" i="5"/>
  <c r="BK203" i="5"/>
  <c r="J174" i="5"/>
  <c r="BK434" i="5"/>
  <c r="BK340" i="5"/>
  <c r="J296" i="5"/>
  <c r="BK222" i="5"/>
  <c r="BK481" i="5"/>
  <c r="BK345" i="5"/>
  <c r="BK180" i="5"/>
  <c r="BK503" i="5"/>
  <c r="J480" i="5"/>
  <c r="J464" i="5"/>
  <c r="BK228" i="5"/>
  <c r="BK181" i="5"/>
  <c r="BK159" i="5"/>
  <c r="BK452" i="6"/>
  <c r="BK440" i="6"/>
  <c r="BK424" i="6"/>
  <c r="BK411" i="6"/>
  <c r="BK396" i="6"/>
  <c r="J379" i="6"/>
  <c r="BK362" i="6"/>
  <c r="J346" i="6"/>
  <c r="BK327" i="6"/>
  <c r="BK313" i="6"/>
  <c r="BK294" i="6"/>
  <c r="BK284" i="6"/>
  <c r="J268" i="6"/>
  <c r="J252" i="6"/>
  <c r="J234" i="6"/>
  <c r="J218" i="6"/>
  <c r="BK203" i="6"/>
  <c r="BK185" i="6"/>
  <c r="J170" i="6"/>
  <c r="J159" i="6"/>
  <c r="J458" i="6"/>
  <c r="BK451" i="6"/>
  <c r="J438" i="6"/>
  <c r="BK414" i="6"/>
  <c r="J401" i="6"/>
  <c r="BK392" i="6"/>
  <c r="J383" i="6"/>
  <c r="J364" i="6"/>
  <c r="BK348" i="6"/>
  <c r="BK336" i="6"/>
  <c r="BK326" i="6"/>
  <c r="J314" i="6"/>
  <c r="BK301" i="6"/>
  <c r="BK286" i="6"/>
  <c r="BK277" i="6"/>
  <c r="J261" i="6"/>
  <c r="BK245" i="6"/>
  <c r="BK235" i="6"/>
  <c r="BK215" i="6"/>
  <c r="J200" i="6"/>
  <c r="J184" i="6"/>
  <c r="BK171" i="6"/>
  <c r="J160" i="6"/>
  <c r="BK146" i="6"/>
  <c r="BK388" i="6"/>
  <c r="BK345" i="6"/>
  <c r="J285" i="6"/>
  <c r="BK249" i="6"/>
  <c r="BK214" i="6"/>
  <c r="J178" i="6"/>
  <c r="J424" i="6"/>
  <c r="J377" i="6"/>
  <c r="BK339" i="6"/>
  <c r="BK312" i="6"/>
  <c r="J262" i="6"/>
  <c r="J214" i="6"/>
  <c r="BK177" i="6"/>
  <c r="J144" i="6"/>
  <c r="BK241" i="7"/>
  <c r="BK222" i="7"/>
  <c r="BK210" i="7"/>
  <c r="BK197" i="7"/>
  <c r="J187" i="7"/>
  <c r="BK176" i="7"/>
  <c r="BK159" i="7"/>
  <c r="J147" i="7"/>
  <c r="BK215" i="7"/>
  <c r="J202" i="7"/>
  <c r="BK145" i="7"/>
  <c r="BK243" i="7"/>
  <c r="J215" i="7"/>
  <c r="J174" i="7"/>
  <c r="J166" i="7"/>
  <c r="J139" i="7"/>
  <c r="BK187" i="9"/>
  <c r="BK176" i="9"/>
  <c r="BK163" i="9"/>
  <c r="J153" i="9"/>
  <c r="J187" i="9"/>
  <c r="J178" i="9"/>
  <c r="J207" i="10"/>
  <c r="BK191" i="10"/>
  <c r="J175" i="10"/>
  <c r="J155" i="10"/>
  <c r="J141" i="10"/>
  <c r="BK184" i="10"/>
  <c r="J189" i="10"/>
  <c r="J168" i="10"/>
  <c r="BK183" i="11"/>
  <c r="J175" i="11"/>
  <c r="BK158" i="11"/>
  <c r="BK144" i="11"/>
  <c r="BK162" i="11"/>
  <c r="J147" i="11"/>
  <c r="BK186" i="12"/>
  <c r="BK177" i="12"/>
  <c r="J167" i="12"/>
  <c r="BK146" i="12"/>
  <c r="BK181" i="12"/>
  <c r="BK168" i="12"/>
  <c r="BK159" i="12"/>
  <c r="J149" i="12"/>
  <c r="BK135" i="12"/>
  <c r="BK149" i="12"/>
  <c r="BK174" i="13"/>
  <c r="BK154" i="13"/>
  <c r="J134" i="13"/>
  <c r="J186" i="13"/>
  <c r="BK162" i="13"/>
  <c r="BK150" i="13"/>
  <c r="J138" i="13"/>
  <c r="BK189" i="13"/>
  <c r="J182" i="13"/>
  <c r="BK165" i="13"/>
  <c r="J151" i="13"/>
  <c r="J139" i="13"/>
  <c r="BK139" i="13"/>
  <c r="J407" i="14"/>
  <c r="J355" i="14"/>
  <c r="BK328" i="14"/>
  <c r="J258" i="14"/>
  <c r="J165" i="14"/>
  <c r="J142" i="14"/>
  <c r="J334" i="14"/>
  <c r="J347" i="14"/>
  <c r="J214" i="14"/>
  <c r="BK356" i="14"/>
  <c r="J298" i="14"/>
  <c r="BK155" i="14"/>
  <c r="BK138" i="14"/>
  <c r="BK199" i="14"/>
  <c r="J141" i="15"/>
  <c r="BK148" i="15"/>
  <c r="BK141" i="15"/>
  <c r="BK150" i="16"/>
  <c r="J141" i="16"/>
  <c r="J147" i="16"/>
  <c r="J135" i="16"/>
  <c r="J189" i="17"/>
  <c r="J175" i="17"/>
  <c r="J157" i="17"/>
  <c r="BK143" i="17"/>
  <c r="J134" i="17"/>
  <c r="J183" i="17"/>
  <c r="BK154" i="17"/>
  <c r="J143" i="17"/>
  <c r="J297" i="18"/>
  <c r="J272" i="18"/>
  <c r="J233" i="18"/>
  <c r="BK212" i="18"/>
  <c r="BK195" i="18"/>
  <c r="J180" i="18"/>
  <c r="BK356" i="18"/>
  <c r="J317" i="18"/>
  <c r="BK279" i="18"/>
  <c r="BK225" i="18"/>
  <c r="J210" i="18"/>
  <c r="BK188" i="18"/>
  <c r="BK176" i="18"/>
  <c r="J202" i="18"/>
  <c r="BK205" i="18"/>
  <c r="J176" i="18"/>
  <c r="BK241" i="18"/>
  <c r="BK216" i="18"/>
  <c r="J260" i="18"/>
  <c r="J200" i="18"/>
  <c r="J157" i="19"/>
  <c r="BK161" i="19"/>
  <c r="J151" i="19"/>
  <c r="BK173" i="20"/>
  <c r="BK167" i="20"/>
  <c r="J144" i="20"/>
  <c r="BK243" i="21"/>
  <c r="J213" i="21"/>
  <c r="J199" i="21"/>
  <c r="J187" i="21"/>
  <c r="BK169" i="21"/>
  <c r="J243" i="21"/>
  <c r="J206" i="21"/>
  <c r="J186" i="21"/>
  <c r="BK143" i="21"/>
  <c r="J168" i="21"/>
  <c r="J280" i="22"/>
  <c r="J234" i="22"/>
  <c r="BK197" i="22"/>
  <c r="BK280" i="22"/>
  <c r="BK240" i="22"/>
  <c r="J213" i="22"/>
  <c r="BK188" i="22"/>
  <c r="BK180" i="22"/>
  <c r="J159" i="22"/>
  <c r="BK147" i="22"/>
  <c r="J192" i="23"/>
  <c r="J164" i="23"/>
  <c r="J153" i="23"/>
  <c r="BK182" i="23"/>
  <c r="BK156" i="23"/>
  <c r="BK238" i="24"/>
  <c r="BK213" i="24"/>
  <c r="BK233" i="24"/>
  <c r="BK220" i="24"/>
  <c r="BK198" i="24"/>
  <c r="J188" i="24"/>
  <c r="BK176" i="24"/>
  <c r="BK155" i="24"/>
  <c r="J237" i="24"/>
  <c r="BK216" i="24"/>
  <c r="J177" i="24"/>
  <c r="J130" i="25"/>
  <c r="BK144" i="26"/>
  <c r="J150" i="26"/>
  <c r="BK131" i="26"/>
  <c r="BK146" i="27"/>
  <c r="J131" i="27"/>
  <c r="J137" i="27"/>
  <c r="BK271" i="4"/>
  <c r="BK153" i="4"/>
  <c r="BK619" i="5"/>
  <c r="J603" i="5"/>
  <c r="J586" i="5"/>
  <c r="BK449" i="5"/>
  <c r="J428" i="5"/>
  <c r="BK360" i="5"/>
  <c r="J311" i="5"/>
  <c r="BK269" i="5"/>
  <c r="J222" i="5"/>
  <c r="J205" i="5"/>
  <c r="BK157" i="5"/>
  <c r="J629" i="5"/>
  <c r="BK572" i="5"/>
  <c r="BK551" i="5"/>
  <c r="J493" i="5"/>
  <c r="BK463" i="5"/>
  <c r="J354" i="5"/>
  <c r="BK264" i="5"/>
  <c r="J224" i="5"/>
  <c r="J156" i="5"/>
  <c r="J601" i="5"/>
  <c r="BK461" i="5"/>
  <c r="J347" i="5"/>
  <c r="BK278" i="5"/>
  <c r="BK350" i="5"/>
  <c r="BK244" i="5"/>
  <c r="J531" i="5"/>
  <c r="BK497" i="5"/>
  <c r="J421" i="5"/>
  <c r="BK566" i="5"/>
  <c r="BK515" i="5"/>
  <c r="BK411" i="5"/>
  <c r="J202" i="5"/>
  <c r="J506" i="5"/>
  <c r="BK542" i="5"/>
  <c r="J369" i="5"/>
  <c r="J338" i="5"/>
  <c r="BK314" i="5"/>
  <c r="J278" i="5"/>
  <c r="BK246" i="5"/>
  <c r="J171" i="5"/>
  <c r="BK529" i="5"/>
  <c r="BK517" i="5"/>
  <c r="J497" i="5"/>
  <c r="J481" i="5"/>
  <c r="J451" i="5"/>
  <c r="J432" i="5"/>
  <c r="J394" i="5"/>
  <c r="BK361" i="5"/>
  <c r="J328" i="5"/>
  <c r="BK295" i="5"/>
  <c r="J265" i="5"/>
  <c r="BK242" i="5"/>
  <c r="J200" i="5"/>
  <c r="BK166" i="5"/>
  <c r="BK433" i="5"/>
  <c r="J309" i="5"/>
  <c r="BK251" i="5"/>
  <c r="J169" i="5"/>
  <c r="BK425" i="5"/>
  <c r="J337" i="5"/>
  <c r="J231" i="5"/>
  <c r="J508" i="5"/>
  <c r="BK484" i="5"/>
  <c r="BK468" i="5"/>
  <c r="BK451" i="5"/>
  <c r="BK421" i="5"/>
  <c r="J358" i="5"/>
  <c r="BK298" i="5"/>
  <c r="BK208" i="5"/>
  <c r="J175" i="5"/>
  <c r="J157" i="5"/>
  <c r="J450" i="6"/>
  <c r="BK374" i="6"/>
  <c r="J358" i="6"/>
  <c r="BK344" i="6"/>
  <c r="BK321" i="6"/>
  <c r="BK302" i="6"/>
  <c r="J289" i="6"/>
  <c r="BK272" i="6"/>
  <c r="J253" i="6"/>
  <c r="J240" i="6"/>
  <c r="J224" i="6"/>
  <c r="J207" i="6"/>
  <c r="J6020" i="2"/>
  <c r="BK6008" i="2"/>
  <c r="BK5739" i="2"/>
  <c r="J5627" i="2"/>
  <c r="J5623" i="2"/>
  <c r="J5592" i="2"/>
  <c r="BK5581" i="2"/>
  <c r="BK5491" i="2"/>
  <c r="J5477" i="2"/>
  <c r="BK5464" i="2"/>
  <c r="BK5462" i="2"/>
  <c r="J5453" i="2"/>
  <c r="BK5438" i="2"/>
  <c r="BK5420" i="2"/>
  <c r="J5417" i="2"/>
  <c r="J5405" i="2"/>
  <c r="J5390" i="2"/>
  <c r="J5387" i="2"/>
  <c r="BK5381" i="2"/>
  <c r="BK5363" i="2"/>
  <c r="J5351" i="2"/>
  <c r="BK5336" i="2"/>
  <c r="J5330" i="2"/>
  <c r="J5313" i="2"/>
  <c r="J5301" i="2"/>
  <c r="J5292" i="2"/>
  <c r="BK5274" i="2"/>
  <c r="J5262" i="2"/>
  <c r="BK5250" i="2"/>
  <c r="J5217" i="2"/>
  <c r="BK5198" i="2"/>
  <c r="J5183" i="2"/>
  <c r="J5174" i="2"/>
  <c r="J5161" i="2"/>
  <c r="BK5143" i="2"/>
  <c r="BK5116" i="2"/>
  <c r="BK5092" i="2"/>
  <c r="BK5077" i="2"/>
  <c r="J5059" i="2"/>
  <c r="J5044" i="2"/>
  <c r="J5032" i="2"/>
  <c r="BK4993" i="2"/>
  <c r="BK4937" i="2"/>
  <c r="J4922" i="2"/>
  <c r="J4880" i="2"/>
  <c r="BK4853" i="2"/>
  <c r="BK4829" i="2"/>
  <c r="J4812" i="2"/>
  <c r="J4797" i="2"/>
  <c r="BK4603" i="2"/>
  <c r="BK4242" i="2"/>
  <c r="J4131" i="2"/>
  <c r="BK3960" i="2"/>
  <c r="BK3939" i="2"/>
  <c r="J3806" i="2"/>
  <c r="J3293" i="2"/>
  <c r="BK2940" i="2"/>
  <c r="BK2800" i="2"/>
  <c r="J2626" i="2"/>
  <c r="BK2571" i="2"/>
  <c r="BK2455" i="2"/>
  <c r="J2298" i="2"/>
  <c r="J2254" i="2"/>
  <c r="BK2227" i="2"/>
  <c r="J2075" i="2"/>
  <c r="BK1750" i="2"/>
  <c r="BK1692" i="2"/>
  <c r="BK1571" i="2"/>
  <c r="J739" i="2"/>
  <c r="J280" i="2"/>
  <c r="BK189" i="2"/>
  <c r="BK7355" i="2"/>
  <c r="BK6613" i="2"/>
  <c r="BK5357" i="2"/>
  <c r="J5339" i="2"/>
  <c r="J5316" i="2"/>
  <c r="BK5295" i="2"/>
  <c r="BK5283" i="2"/>
  <c r="J5268" i="2"/>
  <c r="J5247" i="2"/>
  <c r="BK5229" i="2"/>
  <c r="BK5223" i="2"/>
  <c r="J5192" i="2"/>
  <c r="J5177" i="2"/>
  <c r="J5168" i="2"/>
  <c r="J5146" i="2"/>
  <c r="J5125" i="2"/>
  <c r="J5107" i="2"/>
  <c r="J5092" i="2"/>
  <c r="BK5080" i="2"/>
  <c r="BK5062" i="2"/>
  <c r="J5029" i="2"/>
  <c r="J5020" i="2"/>
  <c r="BK5005" i="2"/>
  <c r="J4993" i="2"/>
  <c r="BK4984" i="2"/>
  <c r="BK4928" i="2"/>
  <c r="BK4907" i="2"/>
  <c r="BK4895" i="2"/>
  <c r="BK4880" i="2"/>
  <c r="BK4859" i="2"/>
  <c r="J4835" i="2"/>
  <c r="J4803" i="2"/>
  <c r="BK4788" i="2"/>
  <c r="BK4760" i="2"/>
  <c r="BK4629" i="2"/>
  <c r="BK4212" i="2"/>
  <c r="BK4131" i="2"/>
  <c r="J4004" i="2"/>
  <c r="J3817" i="2"/>
  <c r="BK3783" i="2"/>
  <c r="J3778" i="2"/>
  <c r="J3772" i="2"/>
  <c r="J3764" i="2"/>
  <c r="J3760" i="2"/>
  <c r="BK3742" i="2"/>
  <c r="BK3733" i="2"/>
  <c r="BK3705" i="2"/>
  <c r="J3599" i="2"/>
  <c r="BK3577" i="2"/>
  <c r="BK3503" i="2"/>
  <c r="BK3499" i="2"/>
  <c r="J3443" i="2"/>
  <c r="BK3141" i="2"/>
  <c r="BK3073" i="2"/>
  <c r="BK3038" i="2"/>
  <c r="BK2917" i="2"/>
  <c r="BK2759" i="2"/>
  <c r="J2495" i="2"/>
  <c r="J2460" i="2"/>
  <c r="BK2393" i="2"/>
  <c r="J2319" i="2"/>
  <c r="J2278" i="2"/>
  <c r="J2248" i="2"/>
  <c r="BK2216" i="2"/>
  <c r="BK2130" i="2"/>
  <c r="BK1797" i="2"/>
  <c r="J1720" i="2"/>
  <c r="J1624" i="2"/>
  <c r="J1516" i="2"/>
  <c r="BK1431" i="2"/>
  <c r="J1105" i="2"/>
  <c r="BK696" i="2"/>
  <c r="BK614" i="2"/>
  <c r="BK501" i="2"/>
  <c r="BK244" i="2"/>
  <c r="J217" i="2"/>
  <c r="J160" i="2"/>
  <c r="J6022" i="2"/>
  <c r="J5589" i="2"/>
  <c r="BK5450" i="2"/>
  <c r="J5432" i="2"/>
  <c r="BK5408" i="2"/>
  <c r="J5372" i="2"/>
  <c r="BK5330" i="2"/>
  <c r="J5283" i="2"/>
  <c r="BK5265" i="2"/>
  <c r="BK5210" i="2"/>
  <c r="BK5155" i="2"/>
  <c r="BK5134" i="2"/>
  <c r="BK5065" i="2"/>
  <c r="J5038" i="2"/>
  <c r="J4990" i="2"/>
  <c r="BK4925" i="2"/>
  <c r="BK4916" i="2"/>
  <c r="J4883" i="2"/>
  <c r="BK4838" i="2"/>
  <c r="J4818" i="2"/>
  <c r="J4782" i="2"/>
  <c r="BK3589" i="2"/>
  <c r="J3505" i="2"/>
  <c r="BK3326" i="2"/>
  <c r="J2940" i="2"/>
  <c r="J2773" i="2"/>
  <c r="J2205" i="2"/>
  <c r="BK1492" i="2"/>
  <c r="J1358" i="2"/>
  <c r="J694" i="2"/>
  <c r="BK5375" i="2"/>
  <c r="BK5339" i="2"/>
  <c r="BK5277" i="2"/>
  <c r="BK5241" i="2"/>
  <c r="BK5180" i="2"/>
  <c r="J5143" i="2"/>
  <c r="BK5095" i="2"/>
  <c r="BK5044" i="2"/>
  <c r="J5014" i="2"/>
  <c r="J4910" i="2"/>
  <c r="BK4877" i="2"/>
  <c r="BK4847" i="2"/>
  <c r="J4791" i="2"/>
  <c r="BK4385" i="2"/>
  <c r="BK3788" i="2"/>
  <c r="J3667" i="2"/>
  <c r="BK3507" i="2"/>
  <c r="J3501" i="2"/>
  <c r="J3447" i="2"/>
  <c r="BK3241" i="2"/>
  <c r="BK4901" i="2"/>
  <c r="J4806" i="2"/>
  <c r="J4622" i="2"/>
  <c r="BK4061" i="2"/>
  <c r="J3756" i="2"/>
  <c r="BK3713" i="2"/>
  <c r="J3665" i="2"/>
  <c r="BK3651" i="2"/>
  <c r="J3577" i="2"/>
  <c r="BK3509" i="2"/>
  <c r="BK3453" i="2"/>
  <c r="BK3404" i="2"/>
  <c r="J3328" i="2"/>
  <c r="BK3087" i="2"/>
  <c r="BK3055" i="2"/>
  <c r="J2944" i="2"/>
  <c r="BK2923" i="2"/>
  <c r="J2800" i="2"/>
  <c r="J2685" i="2"/>
  <c r="BK2581" i="2"/>
  <c r="J2455" i="2"/>
  <c r="J2381" i="2"/>
  <c r="BK2365" i="2"/>
  <c r="J2286" i="2"/>
  <c r="J2239" i="2"/>
  <c r="BK2209" i="2"/>
  <c r="J2165" i="2"/>
  <c r="BK2115" i="2"/>
  <c r="BK1852" i="2"/>
  <c r="J1797" i="2"/>
  <c r="BK1720" i="2"/>
  <c r="BK1679" i="2"/>
  <c r="J1571" i="2"/>
  <c r="J1414" i="2"/>
  <c r="J1098" i="2"/>
  <c r="BK685" i="2"/>
  <c r="J669" i="2"/>
  <c r="J429" i="2"/>
  <c r="J277" i="2"/>
  <c r="BK233" i="2"/>
  <c r="J208" i="2"/>
  <c r="BK5125" i="2"/>
  <c r="BK4996" i="2"/>
  <c r="BK3736" i="2"/>
  <c r="J3701" i="2"/>
  <c r="J3407" i="2"/>
  <c r="J3079" i="2"/>
  <c r="BK2947" i="2"/>
  <c r="J2353" i="2"/>
  <c r="J2231" i="2"/>
  <c r="J2115" i="2"/>
  <c r="J4850" i="2"/>
  <c r="J4221" i="2"/>
  <c r="BK4004" i="2"/>
  <c r="BK3722" i="2"/>
  <c r="J3651" i="2"/>
  <c r="J3318" i="2"/>
  <c r="J2976" i="2"/>
  <c r="J2918" i="2"/>
  <c r="J2667" i="2"/>
  <c r="J2227" i="2"/>
  <c r="J1994" i="2"/>
  <c r="BK1743" i="2"/>
  <c r="J1598" i="2"/>
  <c r="BK1358" i="2"/>
  <c r="BK665" i="2"/>
  <c r="J453" i="2"/>
  <c r="J247" i="2"/>
  <c r="J3513" i="2"/>
  <c r="BK3385" i="2"/>
  <c r="J3198" i="2"/>
  <c r="J3038" i="2"/>
  <c r="BK2260" i="2"/>
  <c r="J1947" i="2"/>
  <c r="BK1134" i="2"/>
  <c r="BK974" i="2"/>
  <c r="BK695" i="2"/>
  <c r="BK292" i="2"/>
  <c r="BK160" i="2"/>
  <c r="BK3391" i="2"/>
  <c r="J3141" i="2"/>
  <c r="BK2716" i="2"/>
  <c r="BK2254" i="2"/>
  <c r="BK1890" i="2"/>
  <c r="J1695" i="2"/>
  <c r="BK865" i="2"/>
  <c r="BK277" i="2"/>
  <c r="BK3447" i="2"/>
  <c r="BK3289" i="2"/>
  <c r="BK2667" i="2"/>
  <c r="BK1731" i="2"/>
  <c r="BK1574" i="2"/>
  <c r="BK1152" i="2"/>
  <c r="BK607" i="2"/>
  <c r="J328" i="2"/>
  <c r="BK199" i="2"/>
  <c r="BK3318" i="2"/>
  <c r="BK3298" i="2"/>
  <c r="BK3143" i="2"/>
  <c r="J3044" i="2"/>
  <c r="J3015" i="2"/>
  <c r="J2930" i="2"/>
  <c r="BK2577" i="2"/>
  <c r="BK2444" i="2"/>
  <c r="J2365" i="2"/>
  <c r="J2216" i="2"/>
  <c r="BK2183" i="2"/>
  <c r="BK1947" i="2"/>
  <c r="BK1738" i="2"/>
  <c r="BK1709" i="2"/>
  <c r="J1524" i="2"/>
  <c r="BK1488" i="2"/>
  <c r="BK1163" i="2"/>
  <c r="J727" i="2"/>
  <c r="BK681" i="2"/>
  <c r="BK563" i="2"/>
  <c r="J421" i="2"/>
  <c r="BK328" i="2"/>
  <c r="J185" i="2"/>
  <c r="J213" i="3"/>
  <c r="J209" i="3"/>
  <c r="J203" i="3"/>
  <c r="J196" i="3"/>
  <c r="BK192" i="3"/>
  <c r="BK183" i="3"/>
  <c r="BK181" i="3"/>
  <c r="BK179" i="3"/>
  <c r="J169" i="3"/>
  <c r="BK166" i="3"/>
  <c r="J159" i="3"/>
  <c r="BK157" i="3"/>
  <c r="J150" i="3"/>
  <c r="J147" i="3"/>
  <c r="J138" i="3"/>
  <c r="BK213" i="3"/>
  <c r="BK209" i="3"/>
  <c r="BK205" i="3"/>
  <c r="J200" i="3"/>
  <c r="BK196" i="3"/>
  <c r="J192" i="3"/>
  <c r="BK189" i="3"/>
  <c r="BK186" i="3"/>
  <c r="J181" i="3"/>
  <c r="BK173" i="3"/>
  <c r="BK169" i="3"/>
  <c r="J162" i="3"/>
  <c r="BK148" i="3"/>
  <c r="BK145" i="3"/>
  <c r="BK138" i="3"/>
  <c r="BK175" i="3"/>
  <c r="BK154" i="3"/>
  <c r="J149" i="3"/>
  <c r="J372" i="4"/>
  <c r="J368" i="4"/>
  <c r="BK363" i="4"/>
  <c r="BK361" i="4"/>
  <c r="BK358" i="4"/>
  <c r="J353" i="4"/>
  <c r="J350" i="4"/>
  <c r="J343" i="4"/>
  <c r="BK339" i="4"/>
  <c r="BK331" i="4"/>
  <c r="BK327" i="4"/>
  <c r="J319" i="4"/>
  <c r="J316" i="4"/>
  <c r="J313" i="4"/>
  <c r="BK308" i="4"/>
  <c r="J302" i="4"/>
  <c r="J297" i="4"/>
  <c r="J289" i="4"/>
  <c r="BK281" i="4"/>
  <c r="BK275" i="4"/>
  <c r="BK269" i="4"/>
  <c r="J264" i="4"/>
  <c r="BK260" i="4"/>
  <c r="BK255" i="4"/>
  <c r="J247" i="4"/>
  <c r="J244" i="4"/>
  <c r="J240" i="4"/>
  <c r="J235" i="4"/>
  <c r="J231" i="4"/>
  <c r="BK224" i="4"/>
  <c r="BK218" i="4"/>
  <c r="BK212" i="4"/>
  <c r="J205" i="4"/>
  <c r="J200" i="4"/>
  <c r="J186" i="4"/>
  <c r="BK177" i="4"/>
  <c r="BK174" i="4"/>
  <c r="BK166" i="4"/>
  <c r="BK156" i="4"/>
  <c r="BK150" i="4"/>
  <c r="J375" i="4"/>
  <c r="BK368" i="4"/>
  <c r="BK365" i="4"/>
  <c r="J360" i="4"/>
  <c r="J356" i="4"/>
  <c r="BK351" i="4"/>
  <c r="BK348" i="4"/>
  <c r="J344" i="4"/>
  <c r="J340" i="4"/>
  <c r="J336" i="4"/>
  <c r="J334" i="4"/>
  <c r="BK330" i="4"/>
  <c r="BK324" i="4"/>
  <c r="BK318" i="4"/>
  <c r="BK314" i="4"/>
  <c r="BK310" i="4"/>
  <c r="J305" i="4"/>
  <c r="J300" i="4"/>
  <c r="BK297" i="4"/>
  <c r="BK289" i="4"/>
  <c r="BK286" i="4"/>
  <c r="BK278" i="4"/>
  <c r="BK264" i="4"/>
  <c r="J259" i="4"/>
  <c r="J255" i="4"/>
  <c r="J249" i="4"/>
  <c r="BK242" i="4"/>
  <c r="BK235" i="4"/>
  <c r="J227" i="4"/>
  <c r="J223" i="4"/>
  <c r="J218" i="4"/>
  <c r="BK213" i="4"/>
  <c r="J210" i="4"/>
  <c r="BK201" i="4"/>
  <c r="J196" i="4"/>
  <c r="BK190" i="4"/>
  <c r="J171" i="4"/>
  <c r="J167" i="4"/>
  <c r="J163" i="4"/>
  <c r="BK154" i="4"/>
  <c r="BK152" i="4"/>
  <c r="J148" i="4"/>
  <c r="BK334" i="4"/>
  <c r="J331" i="4"/>
  <c r="BK329" i="4"/>
  <c r="BK322" i="4"/>
  <c r="J317" i="4"/>
  <c r="J299" i="4"/>
  <c r="BK291" i="4"/>
  <c r="J280" i="4"/>
  <c r="BK272" i="4"/>
  <c r="BK267" i="4"/>
  <c r="J258" i="4"/>
  <c r="BK253" i="4"/>
  <c r="BK226" i="4"/>
  <c r="BK215" i="4"/>
  <c r="BK207" i="4"/>
  <c r="J199" i="4"/>
  <c r="J197" i="4"/>
  <c r="J191" i="4"/>
  <c r="BK182" i="4"/>
  <c r="J166" i="4"/>
  <c r="J312" i="4"/>
  <c r="J283" i="4"/>
  <c r="BK263" i="4"/>
  <c r="J251" i="4"/>
  <c r="J236" i="4"/>
  <c r="J230" i="4"/>
  <c r="BK214" i="4"/>
  <c r="BK191" i="4"/>
  <c r="BK183" i="4"/>
  <c r="J170" i="4"/>
  <c r="BK160" i="4"/>
  <c r="J157" i="4"/>
  <c r="BK209" i="4"/>
  <c r="J198" i="4"/>
  <c r="BK185" i="4"/>
  <c r="J173" i="4"/>
  <c r="J156" i="4"/>
  <c r="BK632" i="5"/>
  <c r="J626" i="5"/>
  <c r="J617" i="5"/>
  <c r="J593" i="5"/>
  <c r="J582" i="5"/>
  <c r="BK573" i="5"/>
  <c r="J562" i="5"/>
  <c r="BK548" i="5"/>
  <c r="BK535" i="5"/>
  <c r="BK474" i="5"/>
  <c r="BK460" i="5"/>
  <c r="J445" i="5"/>
  <c r="BK427" i="5"/>
  <c r="BK382" i="5"/>
  <c r="J363" i="5"/>
  <c r="J320" i="5"/>
  <c r="BK302" i="5"/>
  <c r="J283" i="5"/>
  <c r="J254" i="5"/>
  <c r="BK224" i="5"/>
  <c r="BK218" i="5"/>
  <c r="BK200" i="5"/>
  <c r="BK177" i="5"/>
  <c r="J152" i="5"/>
  <c r="J632" i="5"/>
  <c r="J625" i="5"/>
  <c r="J616" i="5"/>
  <c r="BK611" i="5"/>
  <c r="BK603" i="5"/>
  <c r="BK598" i="5"/>
  <c r="BK582" i="5"/>
  <c r="J566" i="5"/>
  <c r="BK556" i="5"/>
  <c r="J547" i="5"/>
  <c r="BK537" i="5"/>
  <c r="BK471" i="5"/>
  <c r="J373" i="5"/>
  <c r="BK334" i="5"/>
  <c r="BK283" i="5"/>
  <c r="BK255" i="5"/>
  <c r="BK231" i="5"/>
  <c r="J199" i="5"/>
  <c r="J164" i="5"/>
  <c r="BK618" i="5"/>
  <c r="BK610" i="5"/>
  <c r="BK576" i="5"/>
  <c r="J463" i="5"/>
  <c r="BK448" i="5"/>
  <c r="J413" i="5"/>
  <c r="J399" i="5"/>
  <c r="J391" i="5"/>
  <c r="J381" i="5"/>
  <c r="BK357" i="5"/>
  <c r="J330" i="5"/>
  <c r="BK320" i="5"/>
  <c r="BK271" i="5"/>
  <c r="BK189" i="5"/>
  <c r="J598" i="5"/>
  <c r="BK579" i="5"/>
  <c r="J554" i="5"/>
  <c r="J374" i="5"/>
  <c r="BK377" i="5"/>
  <c r="BK279" i="5"/>
  <c r="BK263" i="5"/>
  <c r="BK209" i="5"/>
  <c r="BK168" i="5"/>
  <c r="J551" i="5"/>
  <c r="J520" i="5"/>
  <c r="BK480" i="5"/>
  <c r="J404" i="5"/>
  <c r="BK374" i="5"/>
  <c r="J364" i="5"/>
  <c r="BK337" i="5"/>
  <c r="J325" i="5"/>
  <c r="BK310" i="5"/>
  <c r="J437" i="5"/>
  <c r="BK406" i="5"/>
  <c r="J371" i="5"/>
  <c r="BK347" i="5"/>
  <c r="BK333" i="5"/>
  <c r="J307" i="5"/>
  <c r="J293" i="5"/>
  <c r="BK274" i="5"/>
  <c r="J267" i="5"/>
  <c r="BK249" i="5"/>
  <c r="BK207" i="5"/>
  <c r="J184" i="5"/>
  <c r="J177" i="5"/>
  <c r="J149" i="5"/>
  <c r="J442" i="5"/>
  <c r="BK403" i="5"/>
  <c r="J339" i="5"/>
  <c r="BK297" i="5"/>
  <c r="J242" i="5"/>
  <c r="BK217" i="5"/>
  <c r="BK440" i="5"/>
  <c r="J417" i="5"/>
  <c r="J306" i="5"/>
  <c r="J198" i="5"/>
  <c r="J168" i="5"/>
  <c r="BK502" i="5"/>
  <c r="BK490" i="5"/>
  <c r="J474" i="5"/>
  <c r="J158" i="5"/>
  <c r="BK459" i="6"/>
  <c r="J446" i="6"/>
  <c r="J436" i="6"/>
  <c r="BK428" i="6"/>
  <c r="J410" i="6"/>
  <c r="BK402" i="6"/>
  <c r="BK389" i="6"/>
  <c r="BK381" i="6"/>
  <c r="J367" i="6"/>
  <c r="J360" i="6"/>
  <c r="J351" i="6"/>
  <c r="BK340" i="6"/>
  <c r="J326" i="6"/>
  <c r="BK317" i="6"/>
  <c r="J303" i="6"/>
  <c r="J290" i="6"/>
  <c r="BK274" i="6"/>
  <c r="BK261" i="6"/>
  <c r="J251" i="6"/>
  <c r="BK239" i="6"/>
  <c r="J221" i="6"/>
  <c r="J213" i="6"/>
  <c r="J202" i="6"/>
  <c r="J196" i="6"/>
  <c r="J189" i="6"/>
  <c r="J176" i="6"/>
  <c r="J162" i="6"/>
  <c r="J155" i="6"/>
  <c r="J148" i="6"/>
  <c r="J455" i="6"/>
  <c r="J447" i="6"/>
  <c r="BK438" i="6"/>
  <c r="J432" i="6"/>
  <c r="BK421" i="6"/>
  <c r="BK410" i="6"/>
  <c r="BK404" i="6"/>
  <c r="J397" i="6"/>
  <c r="J389" i="6"/>
  <c r="BK382" i="6"/>
  <c r="BK372" i="6"/>
  <c r="J363" i="6"/>
  <c r="J357" i="6"/>
  <c r="BK352" i="6"/>
  <c r="BK343" i="6"/>
  <c r="BK334" i="6"/>
  <c r="BK328" i="6"/>
  <c r="J313" i="6"/>
  <c r="J308" i="6"/>
  <c r="BK299" i="6"/>
  <c r="BK289" i="6"/>
  <c r="BK270" i="6"/>
  <c r="BK258" i="6"/>
  <c r="J249" i="6"/>
  <c r="BK150" i="6"/>
  <c r="BK423" i="6"/>
  <c r="BK386" i="6"/>
  <c r="BK353" i="6"/>
  <c r="BK308" i="6"/>
  <c r="J263" i="6"/>
  <c r="BK233" i="6"/>
  <c r="J203" i="6"/>
  <c r="BK184" i="6"/>
  <c r="BK164" i="6"/>
  <c r="J425" i="6"/>
  <c r="BK387" i="6"/>
  <c r="J361" i="6"/>
  <c r="J341" i="6"/>
  <c r="BK331" i="6"/>
  <c r="J306" i="6"/>
  <c r="J298" i="6"/>
  <c r="BK265" i="6"/>
  <c r="BK243" i="6"/>
  <c r="BK222" i="6"/>
  <c r="J192" i="6"/>
  <c r="BK168" i="6"/>
  <c r="BK157" i="6"/>
  <c r="BK250" i="7"/>
  <c r="BK246" i="7"/>
  <c r="J232" i="7"/>
  <c r="J225" i="7"/>
  <c r="BK213" i="7"/>
  <c r="BK204" i="7"/>
  <c r="J196" i="7"/>
  <c r="BK190" i="7"/>
  <c r="J183" i="7"/>
  <c r="BK174" i="7"/>
  <c r="J164" i="7"/>
  <c r="BK154" i="7"/>
  <c r="J145" i="7"/>
  <c r="BK138" i="7"/>
  <c r="BK248" i="7"/>
  <c r="J241" i="7"/>
  <c r="BK235" i="7"/>
  <c r="BK228" i="7"/>
  <c r="BK223" i="7"/>
  <c r="BK214" i="7"/>
  <c r="BK205" i="7"/>
  <c r="BK199" i="7"/>
  <c r="BK191" i="7"/>
  <c r="BK184" i="7"/>
  <c r="BK171" i="7"/>
  <c r="BK165" i="7"/>
  <c r="BK157" i="7"/>
  <c r="BK150" i="7"/>
  <c r="BK240" i="7"/>
  <c r="J221" i="7"/>
  <c r="BK206" i="7"/>
  <c r="J171" i="7"/>
  <c r="J179" i="7"/>
  <c r="J151" i="7"/>
  <c r="J137" i="8"/>
  <c r="BK186" i="9"/>
  <c r="BK180" i="9"/>
  <c r="J169" i="9"/>
  <c r="J158" i="9"/>
  <c r="J151" i="9"/>
  <c r="BK144" i="9"/>
  <c r="BK138" i="9"/>
  <c r="J186" i="9"/>
  <c r="J180" i="9"/>
  <c r="J177" i="9"/>
  <c r="J144" i="9"/>
  <c r="J140" i="9"/>
  <c r="BK136" i="9"/>
  <c r="BK157" i="9"/>
  <c r="J163" i="9"/>
  <c r="J148" i="9"/>
  <c r="J135" i="9"/>
  <c r="BK215" i="10"/>
  <c r="BK210" i="10"/>
  <c r="J206" i="10"/>
  <c r="BK201" i="10"/>
  <c r="BK192" i="10"/>
  <c r="BK183" i="10"/>
  <c r="J178" i="10"/>
  <c r="BK172" i="10"/>
  <c r="J162" i="10"/>
  <c r="J158" i="10"/>
  <c r="BK154" i="10"/>
  <c r="BK148" i="10"/>
  <c r="J142" i="10"/>
  <c r="J137" i="10"/>
  <c r="BK216" i="10"/>
  <c r="J210" i="10"/>
  <c r="BK206" i="10"/>
  <c r="J201" i="10"/>
  <c r="J178" i="11"/>
  <c r="BK168" i="11"/>
  <c r="BK161" i="11"/>
  <c r="BK151" i="11"/>
  <c r="J143" i="11"/>
  <c r="BK137" i="11"/>
  <c r="J184" i="11"/>
  <c r="BK176" i="11"/>
  <c r="BK169" i="11"/>
  <c r="J165" i="11"/>
  <c r="BK155" i="11"/>
  <c r="BK148" i="11"/>
  <c r="J139" i="11"/>
  <c r="J142" i="11"/>
  <c r="J161" i="11"/>
  <c r="J136" i="11"/>
  <c r="BK182" i="12"/>
  <c r="BK174" i="12"/>
  <c r="BK154" i="12"/>
  <c r="J140" i="12"/>
  <c r="J184" i="12"/>
  <c r="J177" i="12"/>
  <c r="J172" i="12"/>
  <c r="J163" i="12"/>
  <c r="J157" i="12"/>
  <c r="J148" i="12"/>
  <c r="BK140" i="12"/>
  <c r="J166" i="12"/>
  <c r="BK137" i="12"/>
  <c r="J199" i="13"/>
  <c r="J176" i="13"/>
  <c r="J164" i="13"/>
  <c r="J140" i="13"/>
  <c r="J195" i="13"/>
  <c r="BK181" i="13"/>
  <c r="BK173" i="13"/>
  <c r="BK160" i="13"/>
  <c r="J149" i="13"/>
  <c r="BK140" i="13"/>
  <c r="J192" i="13"/>
  <c r="J189" i="13"/>
  <c r="BK183" i="13"/>
  <c r="BK177" i="13"/>
  <c r="J167" i="13"/>
  <c r="J162" i="13"/>
  <c r="BK148" i="13"/>
  <c r="BK138" i="13"/>
  <c r="J178" i="13"/>
  <c r="J137" i="13"/>
  <c r="J414" i="14"/>
  <c r="BK380" i="14"/>
  <c r="BK347" i="14"/>
  <c r="J327" i="14"/>
  <c r="BK286" i="14"/>
  <c r="BK262" i="14"/>
  <c r="J211" i="14"/>
  <c r="J419" i="14"/>
  <c r="BK411" i="14"/>
  <c r="BK383" i="14"/>
  <c r="J351" i="14"/>
  <c r="J340" i="14"/>
  <c r="J254" i="14"/>
  <c r="J175" i="14"/>
  <c r="BK346" i="14"/>
  <c r="BK327" i="14"/>
  <c r="BK298" i="14"/>
  <c r="BK202" i="14"/>
  <c r="BK355" i="14"/>
  <c r="BK333" i="14"/>
  <c r="BK310" i="14"/>
  <c r="BK158" i="14"/>
  <c r="BK245" i="14"/>
  <c r="BK146" i="16"/>
  <c r="BK136" i="16"/>
  <c r="J193" i="17"/>
  <c r="J178" i="17"/>
  <c r="BK164" i="17"/>
  <c r="BK155" i="17"/>
  <c r="BK148" i="17"/>
  <c r="BK137" i="17"/>
  <c r="J191" i="17"/>
  <c r="BK186" i="17"/>
  <c r="BK180" i="17"/>
  <c r="J172" i="17"/>
  <c r="BK168" i="17"/>
  <c r="BK159" i="17"/>
  <c r="BK149" i="17"/>
  <c r="J135" i="17"/>
  <c r="BK187" i="17"/>
  <c r="J166" i="17"/>
  <c r="J141" i="17"/>
  <c r="J346" i="18"/>
  <c r="J313" i="18"/>
  <c r="BK286" i="18"/>
  <c r="BK235" i="18"/>
  <c r="BK227" i="18"/>
  <c r="BK219" i="18"/>
  <c r="BK202" i="18"/>
  <c r="J184" i="18"/>
  <c r="J143" i="18"/>
  <c r="J334" i="18"/>
  <c r="J304" i="18"/>
  <c r="J276" i="18"/>
  <c r="BK240" i="18"/>
  <c r="J230" i="18"/>
  <c r="J220" i="18"/>
  <c r="J211" i="18"/>
  <c r="J193" i="18"/>
  <c r="J183" i="18"/>
  <c r="J151" i="18"/>
  <c r="BK283" i="18"/>
  <c r="BK180" i="18"/>
  <c r="J201" i="18"/>
  <c r="BK178" i="18"/>
  <c r="J231" i="18"/>
  <c r="BK209" i="18"/>
  <c r="BK146" i="18"/>
  <c r="J215" i="18"/>
  <c r="BK150" i="18"/>
  <c r="J166" i="19"/>
  <c r="J147" i="19"/>
  <c r="J171" i="19"/>
  <c r="J146" i="19"/>
  <c r="J137" i="19"/>
  <c r="J181" i="20"/>
  <c r="BK151" i="20"/>
  <c r="J173" i="20"/>
  <c r="BK144" i="20"/>
  <c r="J250" i="21"/>
  <c r="BK221" i="21"/>
  <c r="J205" i="21"/>
  <c r="J198" i="21"/>
  <c r="BK191" i="21"/>
  <c r="J179" i="21"/>
  <c r="BK167" i="21"/>
  <c r="BK250" i="21"/>
  <c r="J230" i="21"/>
  <c r="BK206" i="21"/>
  <c r="J191" i="21"/>
  <c r="J183" i="21"/>
  <c r="J174" i="21"/>
  <c r="J151" i="21"/>
  <c r="BK181" i="21"/>
  <c r="J184" i="21"/>
  <c r="J160" i="21"/>
  <c r="J256" i="22"/>
  <c r="BK230" i="22"/>
  <c r="J211" i="22"/>
  <c r="J188" i="22"/>
  <c r="J273" i="22"/>
  <c r="BK256" i="22"/>
  <c r="J227" i="22"/>
  <c r="BK207" i="22"/>
  <c r="BK184" i="22"/>
  <c r="BK192" i="22"/>
  <c r="J163" i="22"/>
  <c r="J153" i="22"/>
  <c r="BK142" i="22"/>
  <c r="BK190" i="23"/>
  <c r="J170" i="23"/>
  <c r="BK149" i="23"/>
  <c r="BK138" i="23"/>
  <c r="BK171" i="23"/>
  <c r="BK160" i="23"/>
  <c r="J144" i="23"/>
  <c r="J138" i="23"/>
  <c r="J233" i="24"/>
  <c r="J226" i="24"/>
  <c r="BK212" i="24"/>
  <c r="BK204" i="24"/>
  <c r="BK191" i="24"/>
  <c r="BK184" i="24"/>
  <c r="J176" i="24"/>
  <c r="BK161" i="24"/>
  <c r="BK151" i="24"/>
  <c r="J236" i="24"/>
  <c r="BK222" i="24"/>
  <c r="J212" i="24"/>
  <c r="BK207" i="24"/>
  <c r="J200" i="24"/>
  <c r="BK136" i="26"/>
  <c r="J147" i="26"/>
  <c r="BK141" i="26"/>
  <c r="J131" i="26"/>
  <c r="J147" i="27"/>
  <c r="J140" i="27"/>
  <c r="BK151" i="27"/>
  <c r="J142" i="27"/>
  <c r="BK133" i="27"/>
  <c r="J5447" i="2"/>
  <c r="BK5417" i="2"/>
  <c r="BK5414" i="2"/>
  <c r="BK5384" i="2"/>
  <c r="BK5360" i="2"/>
  <c r="J5357" i="2"/>
  <c r="J5345" i="2"/>
  <c r="BK5333" i="2"/>
  <c r="BK5327" i="2"/>
  <c r="BK5310" i="2"/>
  <c r="J5298" i="2"/>
  <c r="BK5286" i="2"/>
  <c r="J5271" i="2"/>
  <c r="J5259" i="2"/>
  <c r="J5244" i="2"/>
  <c r="BK5232" i="2"/>
  <c r="J5201" i="2"/>
  <c r="J5180" i="2"/>
  <c r="BK5168" i="2"/>
  <c r="J5149" i="2"/>
  <c r="BK5131" i="2"/>
  <c r="BK5113" i="2"/>
  <c r="BK5104" i="2"/>
  <c r="BK5083" i="2"/>
  <c r="J5062" i="2"/>
  <c r="J5056" i="2"/>
  <c r="J5035" i="2"/>
  <c r="BK5020" i="2"/>
  <c r="J4940" i="2"/>
  <c r="J4931" i="2"/>
  <c r="BK4910" i="2"/>
  <c r="BK4874" i="2"/>
  <c r="BK4850" i="2"/>
  <c r="J4827" i="2"/>
  <c r="BK4809" i="2"/>
  <c r="BK4800" i="2"/>
  <c r="BK4780" i="2"/>
  <c r="J4590" i="2"/>
  <c r="BK4201" i="2"/>
  <c r="J4061" i="2"/>
  <c r="BK3948" i="2"/>
  <c r="J3811" i="2"/>
  <c r="J3733" i="2"/>
  <c r="J3077" i="2"/>
  <c r="J2641" i="2"/>
  <c r="J2601" i="2"/>
  <c r="J2505" i="2"/>
  <c r="BK2385" i="2"/>
  <c r="BK2282" i="2"/>
  <c r="BK2248" i="2"/>
  <c r="J2209" i="2"/>
  <c r="BK1843" i="2"/>
  <c r="J1713" i="2"/>
  <c r="BK1685" i="2"/>
  <c r="BK1547" i="2"/>
  <c r="J1478" i="2"/>
  <c r="J1156" i="2"/>
  <c r="BK751" i="2"/>
  <c r="BK711" i="2"/>
  <c r="BK689" i="2"/>
  <c r="J260" i="2"/>
  <c r="J7384" i="2"/>
  <c r="BK7290" i="2"/>
  <c r="BK6403" i="2"/>
  <c r="J6035" i="2"/>
  <c r="J6029" i="2"/>
  <c r="BK6016" i="2"/>
  <c r="BK5725" i="2"/>
  <c r="J5491" i="2"/>
  <c r="J5462" i="2"/>
  <c r="BK5458" i="2"/>
  <c r="BK5447" i="2"/>
  <c r="J5441" i="2"/>
  <c r="BK5435" i="2"/>
  <c r="J5429" i="2"/>
  <c r="J5411" i="2"/>
  <c r="BK5402" i="2"/>
  <c r="BK5390" i="2"/>
  <c r="J5381" i="2"/>
  <c r="BK5372" i="2"/>
  <c r="J5354" i="2"/>
  <c r="J5336" i="2"/>
  <c r="J5324" i="2"/>
  <c r="BK5289" i="2"/>
  <c r="BK5271" i="2"/>
  <c r="BK5256" i="2"/>
  <c r="J5241" i="2"/>
  <c r="BK5226" i="2"/>
  <c r="BK5220" i="2"/>
  <c r="BK5201" i="2"/>
  <c r="BK5174" i="2"/>
  <c r="J5158" i="2"/>
  <c r="BK5149" i="2"/>
  <c r="J5137" i="2"/>
  <c r="BK5119" i="2"/>
  <c r="J5104" i="2"/>
  <c r="J5089" i="2"/>
  <c r="J5077" i="2"/>
  <c r="BK5071" i="2"/>
  <c r="BK5032" i="2"/>
  <c r="BK5023" i="2"/>
  <c r="BK5014" i="2"/>
  <c r="J4996" i="2"/>
  <c r="BK4990" i="2"/>
  <c r="J4937" i="2"/>
  <c r="J4913" i="2"/>
  <c r="J4898" i="2"/>
  <c r="J4874" i="2"/>
  <c r="J4868" i="2"/>
  <c r="BK4856" i="2"/>
  <c r="J4819" i="2"/>
  <c r="J4809" i="2"/>
  <c r="BK4791" i="2"/>
  <c r="BK4785" i="2"/>
  <c r="J4642" i="2"/>
  <c r="J4385" i="2"/>
  <c r="J4206" i="2"/>
  <c r="BK4154" i="2"/>
  <c r="BK4021" i="2"/>
  <c r="J3819" i="2"/>
  <c r="J3788" i="2"/>
  <c r="BK3778" i="2"/>
  <c r="J3776" i="2"/>
  <c r="BK3768" i="2"/>
  <c r="BK3760" i="2"/>
  <c r="J3742" i="2"/>
  <c r="J3715" i="2"/>
  <c r="BK3673" i="2"/>
  <c r="J3595" i="2"/>
  <c r="BK3583" i="2"/>
  <c r="BK3505" i="2"/>
  <c r="J3453" i="2"/>
  <c r="BK3420" i="2"/>
  <c r="BK3194" i="2"/>
  <c r="J3087" i="2"/>
  <c r="BK3049" i="2"/>
  <c r="BK2944" i="2"/>
  <c r="J2781" i="2"/>
  <c r="BK2685" i="2"/>
  <c r="J2516" i="2"/>
  <c r="BK2460" i="2"/>
  <c r="BK2418" i="2"/>
  <c r="BK2331" i="2"/>
  <c r="BK2317" i="2"/>
  <c r="J2263" i="2"/>
  <c r="J2224" i="2"/>
  <c r="J2186" i="2"/>
  <c r="BK2098" i="2"/>
  <c r="BK1768" i="2"/>
  <c r="J1747" i="2"/>
  <c r="J1679" i="2"/>
  <c r="J1568" i="2"/>
  <c r="J1499" i="2"/>
  <c r="J1146" i="2"/>
  <c r="BK1057" i="2"/>
  <c r="J685" i="2"/>
  <c r="J563" i="2"/>
  <c r="J479" i="2"/>
  <c r="J241" i="2"/>
  <c r="J199" i="2"/>
  <c r="J6032" i="2"/>
  <c r="BK5623" i="2"/>
  <c r="BK5477" i="2"/>
  <c r="BK5441" i="2"/>
  <c r="J5426" i="2"/>
  <c r="J5393" i="2"/>
  <c r="J5363" i="2"/>
  <c r="BK5313" i="2"/>
  <c r="J5286" i="2"/>
  <c r="J5277" i="2"/>
  <c r="BK5238" i="2"/>
  <c r="BK5164" i="2"/>
  <c r="J5122" i="2"/>
  <c r="J5068" i="2"/>
  <c r="BK5050" i="2"/>
  <c r="J5017" i="2"/>
  <c r="J4943" i="2"/>
  <c r="J4919" i="2"/>
  <c r="J4886" i="2"/>
  <c r="J4862" i="2"/>
  <c r="J4834" i="2"/>
  <c r="BK4794" i="2"/>
  <c r="BK4176" i="2"/>
  <c r="J3587" i="2"/>
  <c r="BK3450" i="2"/>
  <c r="BK3322" i="2"/>
  <c r="J2937" i="2"/>
  <c r="J2321" i="2"/>
  <c r="J1731" i="2"/>
  <c r="BK1496" i="2"/>
  <c r="J1057" i="2"/>
  <c r="BK280" i="2"/>
  <c r="J5360" i="2"/>
  <c r="BK5307" i="2"/>
  <c r="BK5259" i="2"/>
  <c r="J5238" i="2"/>
  <c r="BK5195" i="2"/>
  <c r="J5164" i="2"/>
  <c r="J5110" i="2"/>
  <c r="BK5056" i="2"/>
  <c r="BK5002" i="2"/>
  <c r="J3744" i="2"/>
  <c r="J3673" i="2"/>
  <c r="BK3663" i="2"/>
  <c r="BK3614" i="2"/>
  <c r="J3583" i="2"/>
  <c r="BK3511" i="2"/>
  <c r="BK3458" i="2"/>
  <c r="BK3293" i="2"/>
  <c r="J3073" i="2"/>
  <c r="BK3017" i="2"/>
  <c r="BK2937" i="2"/>
  <c r="BK2918" i="2"/>
  <c r="BK2773" i="2"/>
  <c r="BK2662" i="2"/>
  <c r="J2630" i="2"/>
  <c r="J2571" i="2"/>
  <c r="J2418" i="2"/>
  <c r="J2378" i="2"/>
  <c r="BK2303" i="2"/>
  <c r="J2260" i="2"/>
  <c r="BK2220" i="2"/>
  <c r="J2130" i="2"/>
  <c r="J1839" i="2"/>
  <c r="BK1760" i="2"/>
  <c r="J1692" i="2"/>
  <c r="BK1598" i="2"/>
  <c r="J1539" i="2"/>
  <c r="BK1244" i="2"/>
  <c r="J677" i="2"/>
  <c r="BK594" i="2"/>
  <c r="BK453" i="2"/>
  <c r="BK421" i="2"/>
  <c r="BK241" i="2"/>
  <c r="J220" i="2"/>
  <c r="BK173" i="2"/>
  <c r="J4933" i="2"/>
  <c r="J3722" i="2"/>
  <c r="J3687" i="2"/>
  <c r="BK3444" i="2"/>
  <c r="J3081" i="2"/>
  <c r="J3032" i="2"/>
  <c r="BK2601" i="2"/>
  <c r="J2273" i="2"/>
  <c r="J2198" i="2"/>
  <c r="J4242" i="2"/>
  <c r="J4212" i="2"/>
  <c r="BK3715" i="2"/>
  <c r="J3697" i="2"/>
  <c r="J3423" i="2"/>
  <c r="BK3044" i="2"/>
  <c r="J2920" i="2"/>
  <c r="BK2764" i="2"/>
  <c r="BK2293" i="2"/>
  <c r="J2122" i="2"/>
  <c r="J1785" i="2"/>
  <c r="BK1715" i="2"/>
  <c r="J1361" i="2"/>
  <c r="BK1105" i="2"/>
  <c r="BK601" i="2"/>
  <c r="BK429" i="2"/>
  <c r="BK3874" i="2"/>
  <c r="J3499" i="2"/>
  <c r="BK3304" i="2"/>
  <c r="BK3058" i="2"/>
  <c r="J2581" i="2"/>
  <c r="BK2194" i="2"/>
  <c r="BK1650" i="2"/>
  <c r="BK1122" i="2"/>
  <c r="BK739" i="2"/>
  <c r="J501" i="2"/>
  <c r="BK161" i="2"/>
  <c r="BK3646" i="2"/>
  <c r="J3404" i="2"/>
  <c r="BK3198" i="2"/>
  <c r="J3104" i="2"/>
  <c r="BK2394" i="2"/>
  <c r="J2234" i="2"/>
  <c r="BK1703" i="2"/>
  <c r="BK1505" i="2"/>
  <c r="J751" i="2"/>
  <c r="J3653" i="2"/>
  <c r="J3298" i="2"/>
  <c r="J3027" i="2"/>
  <c r="BK1866" i="2"/>
  <c r="J1685" i="2"/>
  <c r="J1505" i="2"/>
  <c r="J699" i="2"/>
  <c r="J414" i="2"/>
  <c r="J202" i="2"/>
  <c r="J177" i="2"/>
  <c r="J3304" i="2"/>
  <c r="BK3200" i="2"/>
  <c r="BK3079" i="2"/>
  <c r="J3036" i="2"/>
  <c r="BK2976" i="2"/>
  <c r="BK2615" i="2"/>
  <c r="BK2476" i="2"/>
  <c r="BK2375" i="2"/>
  <c r="BK2321" i="2"/>
  <c r="BK2186" i="2"/>
  <c r="BK2122" i="2"/>
  <c r="J1768" i="2"/>
  <c r="BK1726" i="2"/>
  <c r="J1650" i="2"/>
  <c r="J1555" i="2"/>
  <c r="BK1502" i="2"/>
  <c r="J1431" i="2"/>
  <c r="BK1361" i="2"/>
  <c r="J1122" i="2"/>
  <c r="BK699" i="2"/>
  <c r="BK673" i="2"/>
  <c r="BK561" i="2"/>
  <c r="BK414" i="2"/>
  <c r="BK202" i="2"/>
  <c r="BK181" i="2"/>
  <c r="BK212" i="3"/>
  <c r="BK207" i="3"/>
  <c r="J202" i="3"/>
  <c r="BK198" i="3"/>
  <c r="J193" i="3"/>
  <c r="J186" i="3"/>
  <c r="BK182" i="3"/>
  <c r="BK180" i="3"/>
  <c r="J171" i="3"/>
  <c r="BK168" i="3"/>
  <c r="BK160" i="3"/>
  <c r="BK156" i="3"/>
  <c r="J152" i="3"/>
  <c r="BK139" i="3"/>
  <c r="J212" i="3"/>
  <c r="BK208" i="3"/>
  <c r="J204" i="3"/>
  <c r="BK199" i="3"/>
  <c r="J194" i="3"/>
  <c r="BK191" i="3"/>
  <c r="BK188" i="3"/>
  <c r="J182" i="3"/>
  <c r="BK177" i="3"/>
  <c r="BK174" i="3"/>
  <c r="J168" i="3"/>
  <c r="BK164" i="3"/>
  <c r="BK159" i="3"/>
  <c r="BK158" i="3"/>
  <c r="BK151" i="3"/>
  <c r="BK147" i="3"/>
  <c r="BK143" i="3"/>
  <c r="J137" i="3"/>
  <c r="J189" i="3"/>
  <c r="BK170" i="3"/>
  <c r="BK153" i="3"/>
  <c r="BK375" i="4"/>
  <c r="J369" i="4"/>
  <c r="J365" i="4"/>
  <c r="BK354" i="4"/>
  <c r="J348" i="4"/>
  <c r="J341" i="4"/>
  <c r="J332" i="4"/>
  <c r="J328" i="4"/>
  <c r="J326" i="4"/>
  <c r="J323" i="4"/>
  <c r="J318" i="4"/>
  <c r="J314" i="4"/>
  <c r="BK309" i="4"/>
  <c r="J306" i="4"/>
  <c r="BK300" i="4"/>
  <c r="BK293" i="4"/>
  <c r="J290" i="4"/>
  <c r="BK285" i="4"/>
  <c r="J277" i="4"/>
  <c r="J274" i="4"/>
  <c r="J269" i="4"/>
  <c r="J265" i="4"/>
  <c r="BK262" i="4"/>
  <c r="BK256" i="4"/>
  <c r="J246" i="4"/>
  <c r="BK243" i="4"/>
  <c r="BK239" i="4"/>
  <c r="BK233" i="4"/>
  <c r="BK229" i="4"/>
  <c r="J221" i="4"/>
  <c r="J216" i="4"/>
  <c r="BK210" i="4"/>
  <c r="J202" i="4"/>
  <c r="J188" i="4"/>
  <c r="J181" i="4"/>
  <c r="BK173" i="4"/>
  <c r="J169" i="4"/>
  <c r="J161" i="4"/>
  <c r="BK151" i="4"/>
  <c r="BK144" i="4"/>
  <c r="BK372" i="4"/>
  <c r="J363" i="4"/>
  <c r="J359" i="4"/>
  <c r="J354" i="4"/>
  <c r="J352" i="4"/>
  <c r="J346" i="4"/>
  <c r="BK345" i="4"/>
  <c r="BK341" i="4"/>
  <c r="J337" i="4"/>
  <c r="BK335" i="4"/>
  <c r="BK328" i="4"/>
  <c r="BK323" i="4"/>
  <c r="BK319" i="4"/>
  <c r="BK313" i="4"/>
  <c r="J308" i="4"/>
  <c r="BK307" i="4"/>
  <c r="BK299" i="4"/>
  <c r="J294" i="4"/>
  <c r="BK290" i="4"/>
  <c r="J288" i="4"/>
  <c r="J282" i="4"/>
  <c r="BK279" i="4"/>
  <c r="BK276" i="4"/>
  <c r="J260" i="4"/>
  <c r="BK258" i="4"/>
  <c r="J253" i="4"/>
  <c r="BK245" i="4"/>
  <c r="BK241" i="4"/>
  <c r="BK232" i="4"/>
  <c r="J226" i="4"/>
  <c r="J222" i="4"/>
  <c r="J214" i="4"/>
  <c r="J212" i="4"/>
  <c r="J209" i="4"/>
  <c r="J195" i="4"/>
  <c r="BK189" i="4"/>
  <c r="J174" i="4"/>
  <c r="BK165" i="4"/>
  <c r="BK158" i="4"/>
  <c r="J153" i="4"/>
  <c r="J150" i="4"/>
  <c r="BK344" i="4"/>
  <c r="J192" i="4"/>
  <c r="BK159" i="4"/>
  <c r="J144" i="4"/>
  <c r="BK288" i="4"/>
  <c r="J276" i="4"/>
  <c r="J271" i="4"/>
  <c r="BK246" i="4"/>
  <c r="BK227" i="4"/>
  <c r="J217" i="4"/>
  <c r="J189" i="4"/>
  <c r="BK188" i="4"/>
  <c r="J177" i="4"/>
  <c r="BK162" i="4"/>
  <c r="BK197" i="4"/>
  <c r="J184" i="4"/>
  <c r="J172" i="4"/>
  <c r="J149" i="4"/>
  <c r="J631" i="5"/>
  <c r="J622" i="5"/>
  <c r="J609" i="5"/>
  <c r="BK599" i="5"/>
  <c r="BK591" i="5"/>
  <c r="J581" i="5"/>
  <c r="J572" i="5"/>
  <c r="BK558" i="5"/>
  <c r="J537" i="5"/>
  <c r="J485" i="5"/>
  <c r="J471" i="5"/>
  <c r="BK458" i="5"/>
  <c r="BK443" i="5"/>
  <c r="BK397" i="5"/>
  <c r="BK373" i="5"/>
  <c r="BK344" i="5"/>
  <c r="J314" i="5"/>
  <c r="J301" i="5"/>
  <c r="J268" i="5"/>
  <c r="BK241" i="5"/>
  <c r="J221" i="5"/>
  <c r="J176" i="5"/>
  <c r="J634" i="5"/>
  <c r="J628" i="5"/>
  <c r="J618" i="5"/>
  <c r="J610" i="5"/>
  <c r="BK600" i="5"/>
  <c r="J589" i="5"/>
  <c r="J579" i="5"/>
  <c r="BK564" i="5"/>
  <c r="J552" i="5"/>
  <c r="J545" i="5"/>
  <c r="BK520" i="5"/>
  <c r="BK485" i="5"/>
  <c r="J455" i="5"/>
  <c r="J344" i="5"/>
  <c r="J287" i="5"/>
  <c r="BK252" i="5"/>
  <c r="BK236" i="5"/>
  <c r="J207" i="5"/>
  <c r="BK175" i="5"/>
  <c r="J611" i="5"/>
  <c r="J585" i="5"/>
  <c r="J571" i="5"/>
  <c r="BK452" i="5"/>
  <c r="J415" i="5"/>
  <c r="BK404" i="5"/>
  <c r="BK388" i="5"/>
  <c r="J379" i="5"/>
  <c r="BK362" i="5"/>
  <c r="J346" i="5"/>
  <c r="J322" i="5"/>
  <c r="BK277" i="5"/>
  <c r="BK214" i="5"/>
  <c r="BK185" i="5"/>
  <c r="BK580" i="5"/>
  <c r="BK547" i="5"/>
  <c r="J349" i="5"/>
  <c r="BK276" i="5"/>
  <c r="J543" i="5"/>
  <c r="BK510" i="5"/>
  <c r="BK500" i="5"/>
  <c r="J489" i="5"/>
  <c r="BK426" i="5"/>
  <c r="J405" i="5"/>
  <c r="BK569" i="5"/>
  <c r="J539" i="5"/>
  <c r="J500" i="5"/>
  <c r="J425" i="5"/>
  <c r="BK378" i="5"/>
  <c r="BK268" i="5"/>
  <c r="BK227" i="5"/>
  <c r="BK187" i="5"/>
  <c r="J524" i="5"/>
  <c r="BK488" i="5"/>
  <c r="J410" i="5"/>
  <c r="J375" i="5"/>
  <c r="BK348" i="5"/>
  <c r="BK336" i="5"/>
  <c r="BK318" i="5"/>
  <c r="J302" i="5"/>
  <c r="J271" i="5"/>
  <c r="BK230" i="5"/>
  <c r="J189" i="5"/>
  <c r="J165" i="5"/>
  <c r="J534" i="5"/>
  <c r="BK526" i="5"/>
  <c r="J518" i="5"/>
  <c r="J507" i="5"/>
  <c r="BK491" i="5"/>
  <c r="BK473" i="5"/>
  <c r="J447" i="5"/>
  <c r="J439" i="5"/>
  <c r="BK408" i="5"/>
  <c r="BK393" i="5"/>
  <c r="BK364" i="5"/>
  <c r="BK349" i="5"/>
  <c r="J332" i="5"/>
  <c r="BK325" i="5"/>
  <c r="BK300" i="5"/>
  <c r="J275" i="5"/>
  <c r="BK261" i="5"/>
  <c r="BK245" i="5"/>
  <c r="J204" i="5"/>
  <c r="BK183" i="5"/>
  <c r="BK153" i="5"/>
  <c r="BK456" i="5"/>
  <c r="BK394" i="5"/>
  <c r="J341" i="5"/>
  <c r="BK450" i="5"/>
  <c r="J426" i="5"/>
  <c r="BK370" i="5"/>
  <c r="BK331" i="5"/>
  <c r="BK254" i="5"/>
  <c r="J237" i="5"/>
  <c r="BK196" i="5"/>
  <c r="J183" i="5"/>
  <c r="J166" i="5"/>
  <c r="J456" i="6"/>
  <c r="BK448" i="6"/>
  <c r="J437" i="6"/>
  <c r="BK431" i="6"/>
  <c r="J421" i="6"/>
  <c r="BK413" i="6"/>
  <c r="BK401" i="6"/>
  <c r="J394" i="6"/>
  <c r="J382" i="6"/>
  <c r="BK366" i="6"/>
  <c r="BK357" i="6"/>
  <c r="J336" i="6"/>
  <c r="BK329" i="6"/>
  <c r="BK319" i="6"/>
  <c r="J304" i="6"/>
  <c r="BK298" i="6"/>
  <c r="BK291" i="6"/>
  <c r="J280" i="6"/>
  <c r="BK269" i="6"/>
  <c r="J258" i="6"/>
  <c r="BK247" i="6"/>
  <c r="J237" i="6"/>
  <c r="BK225" i="6"/>
  <c r="J209" i="6"/>
  <c r="BK201" i="6"/>
  <c r="J195" i="6"/>
  <c r="BK190" i="6"/>
  <c r="BK179" i="6"/>
  <c r="BK169" i="6"/>
  <c r="BK160" i="6"/>
  <c r="J146" i="6"/>
  <c r="BK454" i="6"/>
  <c r="J445" i="6"/>
  <c r="BK437" i="6"/>
  <c r="J429" i="6"/>
  <c r="BK418" i="6"/>
  <c r="BK310" i="6"/>
  <c r="BK304" i="6"/>
  <c r="J296" i="6"/>
  <c r="BK287" i="6"/>
  <c r="J284" i="6"/>
  <c r="J275" i="6"/>
  <c r="BK268" i="6"/>
  <c r="J259" i="6"/>
  <c r="BK253" i="6"/>
  <c r="BK241" i="6"/>
  <c r="BK230" i="6"/>
  <c r="BK221" i="6"/>
  <c r="BK213" i="6"/>
  <c r="J205" i="6"/>
  <c r="J194" i="6"/>
  <c r="J185" i="6"/>
  <c r="BK178" i="6"/>
  <c r="J167" i="6"/>
  <c r="J161" i="6"/>
  <c r="J152" i="6"/>
  <c r="J422" i="6"/>
  <c r="BK383" i="6"/>
  <c r="J342" i="6"/>
  <c r="BK311" i="6"/>
  <c r="J273" i="6"/>
  <c r="BK251" i="6"/>
  <c r="J191" i="6"/>
  <c r="BK155" i="6"/>
  <c r="BK422" i="6"/>
  <c r="J404" i="6"/>
  <c r="BK373" i="6"/>
  <c r="BK359" i="6"/>
  <c r="BK337" i="6"/>
  <c r="J316" i="6"/>
  <c r="J300" i="6"/>
  <c r="BK276" i="6"/>
  <c r="J257" i="6"/>
  <c r="J228" i="6"/>
  <c r="J212" i="6"/>
  <c r="J172" i="6"/>
  <c r="BK144" i="6"/>
  <c r="BK247" i="7"/>
  <c r="BK233" i="7"/>
  <c r="BK219" i="7"/>
  <c r="BK211" i="7"/>
  <c r="BK202" i="7"/>
  <c r="J194" i="7"/>
  <c r="J184" i="7"/>
  <c r="J178" i="7"/>
  <c r="J165" i="7"/>
  <c r="BK153" i="7"/>
  <c r="BK141" i="7"/>
  <c r="BK251" i="7"/>
  <c r="J242" i="7"/>
  <c r="BK236" i="7"/>
  <c r="BK227" i="7"/>
  <c r="J217" i="7"/>
  <c r="J213" i="7"/>
  <c r="J204" i="7"/>
  <c r="BK196" i="7"/>
  <c r="BK186" i="7"/>
  <c r="BK173" i="7"/>
  <c r="BK164" i="7"/>
  <c r="J159" i="7"/>
  <c r="J149" i="7"/>
  <c r="J247" i="7"/>
  <c r="BK230" i="7"/>
  <c r="J207" i="7"/>
  <c r="BK175" i="7"/>
  <c r="J161" i="7"/>
  <c r="J155" i="7"/>
  <c r="BK136" i="7"/>
  <c r="BK136" i="8"/>
  <c r="J183" i="9"/>
  <c r="J175" i="9"/>
  <c r="BK168" i="9"/>
  <c r="BK159" i="9"/>
  <c r="J150" i="9"/>
  <c r="BK140" i="9"/>
  <c r="J136" i="9"/>
  <c r="BK181" i="9"/>
  <c r="J147" i="9"/>
  <c r="J139" i="9"/>
  <c r="BK177" i="9"/>
  <c r="BK152" i="9"/>
  <c r="J152" i="9"/>
  <c r="J141" i="9"/>
  <c r="J216" i="10"/>
  <c r="J211" i="10"/>
  <c r="BK207" i="10"/>
  <c r="J200" i="10"/>
  <c r="J193" i="10"/>
  <c r="BK189" i="10"/>
  <c r="BK181" i="10"/>
  <c r="J177" i="10"/>
  <c r="BK170" i="10"/>
  <c r="J161" i="10"/>
  <c r="J157" i="10"/>
  <c r="J153" i="10"/>
  <c r="J147" i="10"/>
  <c r="BK139" i="10"/>
  <c r="BK219" i="10"/>
  <c r="J215" i="10"/>
  <c r="BK212" i="10"/>
  <c r="J208" i="10"/>
  <c r="BK204" i="10"/>
  <c r="BK200" i="10"/>
  <c r="J185" i="10"/>
  <c r="J172" i="10"/>
  <c r="BK161" i="10"/>
  <c r="J156" i="10"/>
  <c r="BK145" i="10"/>
  <c r="J140" i="10"/>
  <c r="J192" i="10"/>
  <c r="BK169" i="10"/>
  <c r="J195" i="10"/>
  <c r="J176" i="10"/>
  <c r="J154" i="10"/>
  <c r="BK181" i="11"/>
  <c r="J174" i="11"/>
  <c r="BK166" i="11"/>
  <c r="BK160" i="11"/>
  <c r="BK154" i="11"/>
  <c r="J185" i="12"/>
  <c r="J179" i="12"/>
  <c r="J171" i="12"/>
  <c r="J162" i="12"/>
  <c r="J158" i="12"/>
  <c r="BK136" i="12"/>
  <c r="J180" i="12"/>
  <c r="BK167" i="12"/>
  <c r="BK161" i="12"/>
  <c r="J153" i="12"/>
  <c r="BK143" i="12"/>
  <c r="J138" i="12"/>
  <c r="BK152" i="12"/>
  <c r="BK153" i="12"/>
  <c r="J197" i="13"/>
  <c r="BK195" i="13"/>
  <c r="J157" i="13"/>
  <c r="BK136" i="13"/>
  <c r="BK196" i="13"/>
  <c r="J177" i="13"/>
  <c r="J174" i="13"/>
  <c r="BK153" i="13"/>
  <c r="J422" i="14"/>
  <c r="BK392" i="14"/>
  <c r="BK353" i="14"/>
  <c r="BK344" i="14"/>
  <c r="J333" i="14"/>
  <c r="BK318" i="14"/>
  <c r="J270" i="14"/>
  <c r="BK214" i="14"/>
  <c r="BK422" i="14"/>
  <c r="J399" i="14"/>
  <c r="J380" i="14"/>
  <c r="J352" i="14"/>
  <c r="J342" i="14"/>
  <c r="J222" i="14"/>
  <c r="J377" i="14"/>
  <c r="BK341" i="14"/>
  <c r="BK388" i="14"/>
  <c r="J289" i="14"/>
  <c r="BK399" i="14"/>
  <c r="J350" i="14"/>
  <c r="BK179" i="14"/>
  <c r="BK313" i="14"/>
  <c r="J319" i="14"/>
  <c r="BK211" i="14"/>
  <c r="BK237" i="14"/>
  <c r="J162" i="14"/>
  <c r="J148" i="15"/>
  <c r="J143" i="15"/>
  <c r="J139" i="15"/>
  <c r="BK134" i="15"/>
  <c r="J144" i="15"/>
  <c r="J140" i="15"/>
  <c r="J134" i="15"/>
  <c r="BK147" i="16"/>
  <c r="J142" i="16"/>
  <c r="J134" i="16"/>
  <c r="BK148" i="16"/>
  <c r="BK138" i="16"/>
  <c r="BK134" i="16"/>
  <c r="J185" i="17"/>
  <c r="J171" i="17"/>
  <c r="BK163" i="17"/>
  <c r="J149" i="17"/>
  <c r="BK145" i="17"/>
  <c r="BK136" i="17"/>
  <c r="J196" i="17"/>
  <c r="J187" i="17"/>
  <c r="BK178" i="17"/>
  <c r="J173" i="17"/>
  <c r="J164" i="17"/>
  <c r="J155" i="17"/>
  <c r="J148" i="17"/>
  <c r="J145" i="17"/>
  <c r="J133" i="17"/>
  <c r="BK174" i="17"/>
  <c r="J147" i="17"/>
  <c r="J353" i="18"/>
  <c r="BK317" i="18"/>
  <c r="BK294" i="18"/>
  <c r="J239" i="18"/>
  <c r="BK226" i="18"/>
  <c r="BK214" i="18"/>
  <c r="BK221" i="18"/>
  <c r="BK207" i="18"/>
  <c r="BK186" i="18"/>
  <c r="J170" i="18"/>
  <c r="J290" i="18"/>
  <c r="BK193" i="18"/>
  <c r="BK208" i="18"/>
  <c r="J181" i="18"/>
  <c r="J166" i="18"/>
  <c r="J228" i="18"/>
  <c r="J192" i="18"/>
  <c r="J199" i="18"/>
  <c r="J161" i="19"/>
  <c r="J148" i="19"/>
  <c r="BK157" i="19"/>
  <c r="BK137" i="19"/>
  <c r="BK186" i="20"/>
  <c r="J140" i="20"/>
  <c r="BK181" i="20"/>
  <c r="J155" i="20"/>
  <c r="BK262" i="21"/>
  <c r="BK246" i="21"/>
  <c r="BK204" i="21"/>
  <c r="BK198" i="21"/>
  <c r="J190" i="21"/>
  <c r="J185" i="21"/>
  <c r="BK168" i="21"/>
  <c r="J262" i="21"/>
  <c r="J221" i="21"/>
  <c r="J197" i="21"/>
  <c r="BK188" i="21"/>
  <c r="BK184" i="21"/>
  <c r="J166" i="21"/>
  <c r="BK189" i="21"/>
  <c r="J150" i="21"/>
  <c r="BK151" i="21"/>
  <c r="J219" i="22"/>
  <c r="BK198" i="22"/>
  <c r="BK173" i="22"/>
  <c r="J176" i="22"/>
  <c r="BK156" i="22"/>
  <c r="BK150" i="22"/>
  <c r="J143" i="22"/>
  <c r="BK175" i="23"/>
  <c r="J160" i="23"/>
  <c r="BK144" i="23"/>
  <c r="BK192" i="23"/>
  <c r="BK170" i="23"/>
  <c r="BK155" i="23"/>
  <c r="BK141" i="23"/>
  <c r="BK234" i="24"/>
  <c r="BK227" i="24"/>
  <c r="J215" i="24"/>
  <c r="J207" i="24"/>
  <c r="J198" i="24"/>
  <c r="J189" i="24"/>
  <c r="J181" i="24"/>
  <c r="J172" i="24"/>
  <c r="J164" i="24"/>
  <c r="J154" i="24"/>
  <c r="J238" i="24"/>
  <c r="J227" i="24"/>
  <c r="J217" i="24"/>
  <c r="J204" i="24"/>
  <c r="J192" i="24"/>
  <c r="BK182" i="24"/>
  <c r="J170" i="24"/>
  <c r="BK164" i="24"/>
  <c r="BK154" i="24"/>
  <c r="J149" i="24"/>
  <c r="J232" i="24"/>
  <c r="BK206" i="24"/>
  <c r="BK187" i="24"/>
  <c r="J165" i="24"/>
  <c r="BK131" i="25"/>
  <c r="J148" i="26"/>
  <c r="BK145" i="26"/>
  <c r="J135" i="26"/>
  <c r="BK148" i="26"/>
  <c r="BK143" i="26"/>
  <c r="J132" i="26"/>
  <c r="J150" i="27"/>
  <c r="BK142" i="27"/>
  <c r="J133" i="27"/>
  <c r="J148" i="27"/>
  <c r="BK140" i="27"/>
  <c r="J132" i="27"/>
  <c r="J183" i="4"/>
  <c r="BK157" i="4"/>
  <c r="J311" i="4"/>
  <c r="J287" i="4"/>
  <c r="J275" i="4"/>
  <c r="J257" i="4"/>
  <c r="BK248" i="4"/>
  <c r="J234" i="4"/>
  <c r="J219" i="4"/>
  <c r="J203" i="4"/>
  <c r="BK184" i="4"/>
  <c r="BK171" i="4"/>
  <c r="BK167" i="4"/>
  <c r="J201" i="4"/>
  <c r="BK194" i="4"/>
  <c r="J182" i="4"/>
  <c r="BK164" i="4"/>
  <c r="J633" i="5"/>
  <c r="J627" i="5"/>
  <c r="J615" i="5"/>
  <c r="BK602" i="5"/>
  <c r="BK596" i="5"/>
  <c r="J592" i="5"/>
  <c r="J583" i="5"/>
  <c r="BK565" i="5"/>
  <c r="BK555" i="5"/>
  <c r="BK530" i="5"/>
  <c r="BK470" i="5"/>
  <c r="J452" i="5"/>
  <c r="BK430" i="5"/>
  <c r="BK390" i="5"/>
  <c r="BK366" i="5"/>
  <c r="J345" i="5"/>
  <c r="J281" i="5"/>
  <c r="J233" i="5"/>
  <c r="BK220" i="5"/>
  <c r="J201" i="5"/>
  <c r="J193" i="5"/>
  <c r="J151" i="5"/>
  <c r="BK631" i="5"/>
  <c r="BK622" i="5"/>
  <c r="BK614" i="5"/>
  <c r="BK606" i="5"/>
  <c r="BK597" i="5"/>
  <c r="BK586" i="5"/>
  <c r="J573" i="5"/>
  <c r="BK625" i="5"/>
  <c r="BK590" i="5"/>
  <c r="J574" i="5"/>
  <c r="BK453" i="5"/>
  <c r="J422" i="5"/>
  <c r="BK409" i="5"/>
  <c r="J393" i="5"/>
  <c r="J382" i="5"/>
  <c r="BK358" i="5"/>
  <c r="BK343" i="5"/>
  <c r="J327" i="5"/>
  <c r="J276" i="5"/>
  <c r="BK259" i="5"/>
  <c r="BK190" i="5"/>
  <c r="BK584" i="5"/>
  <c r="BK400" i="5"/>
  <c r="BK303" i="5"/>
  <c r="J209" i="5"/>
  <c r="BK507" i="5"/>
  <c r="J498" i="5"/>
  <c r="J453" i="5"/>
  <c r="J423" i="5"/>
  <c r="J356" i="5"/>
  <c r="BK562" i="5"/>
  <c r="J513" i="5"/>
  <c r="J469" i="5"/>
  <c r="J402" i="5"/>
  <c r="J340" i="5"/>
  <c r="BK265" i="5"/>
  <c r="J234" i="5"/>
  <c r="BK174" i="5"/>
  <c r="BK545" i="5"/>
  <c r="J514" i="5"/>
  <c r="J430" i="5"/>
  <c r="J400" i="5"/>
  <c r="BK376" i="5"/>
  <c r="BK339" i="5"/>
  <c r="J321" i="5"/>
  <c r="J279" i="5"/>
  <c r="J263" i="5"/>
  <c r="BK223" i="5"/>
  <c r="J180" i="5"/>
  <c r="BK156" i="5"/>
  <c r="BK531" i="5"/>
  <c r="BK525" i="5"/>
  <c r="BK509" i="5"/>
  <c r="BK487" i="5"/>
  <c r="J477" i="5"/>
  <c r="J470" i="5"/>
  <c r="J443" i="5"/>
  <c r="BK415" i="5"/>
  <c r="J397" i="5"/>
  <c r="J388" i="5"/>
  <c r="J360" i="5"/>
  <c r="J336" i="5"/>
  <c r="J326" i="5"/>
  <c r="J305" i="5"/>
  <c r="BK285" i="5"/>
  <c r="J270" i="5"/>
  <c r="J247" i="5"/>
  <c r="BK234" i="5"/>
  <c r="J187" i="5"/>
  <c r="BK494" i="5"/>
  <c r="BK478" i="5"/>
  <c r="BK469" i="5"/>
  <c r="BK455" i="5"/>
  <c r="BK444" i="5"/>
  <c r="J419" i="5"/>
  <c r="J384" i="5"/>
  <c r="BK304" i="5"/>
  <c r="J245" i="5"/>
  <c r="J215" i="5"/>
  <c r="J188" i="5"/>
  <c r="J163" i="5"/>
  <c r="BK458" i="6"/>
  <c r="BK447" i="6"/>
  <c r="BK435" i="6"/>
  <c r="J423" i="6"/>
  <c r="BK416" i="6"/>
  <c r="J405" i="6"/>
  <c r="BK397" i="6"/>
  <c r="J386" i="6"/>
  <c r="J372" i="6"/>
  <c r="BK364" i="6"/>
  <c r="J356" i="6"/>
  <c r="J343" i="6"/>
  <c r="J331" i="6"/>
  <c r="J324" i="6"/>
  <c r="J309" i="6"/>
  <c r="J299" i="6"/>
  <c r="J287" i="6"/>
  <c r="BK275" i="6"/>
  <c r="BK266" i="6"/>
  <c r="BK257" i="6"/>
  <c r="BK244" i="6"/>
  <c r="J236" i="6"/>
  <c r="J219" i="6"/>
  <c r="J215" i="6"/>
  <c r="BK200" i="6"/>
  <c r="J193" i="6"/>
  <c r="J182" i="6"/>
  <c r="J175" i="6"/>
  <c r="J165" i="6"/>
  <c r="BK156" i="6"/>
  <c r="J459" i="6"/>
  <c r="J452" i="6"/>
  <c r="BK444" i="6"/>
  <c r="J440" i="6"/>
  <c r="BK434" i="6"/>
  <c r="J428" i="6"/>
  <c r="J416" i="6"/>
  <c r="J408" i="6"/>
  <c r="J403" i="6"/>
  <c r="BK394" i="6"/>
  <c r="BK391" i="6"/>
  <c r="J384" i="6"/>
  <c r="J369" i="6"/>
  <c r="BK358" i="6"/>
  <c r="BK351" i="6"/>
  <c r="J345" i="6"/>
  <c r="BK338" i="6"/>
  <c r="BK330" i="6"/>
  <c r="BK323" i="6"/>
  <c r="J312" i="6"/>
  <c r="BK306" i="6"/>
  <c r="BK300" i="6"/>
  <c r="BK288" i="6"/>
  <c r="J283" i="6"/>
  <c r="J272" i="6"/>
  <c r="BK262" i="6"/>
  <c r="J254" i="6"/>
  <c r="J238" i="6"/>
  <c r="BK232" i="6"/>
  <c r="J222" i="6"/>
  <c r="J216" i="6"/>
  <c r="BK207" i="6"/>
  <c r="BK196" i="6"/>
  <c r="BK187" i="6"/>
  <c r="J179" i="6"/>
  <c r="BK172" i="6"/>
  <c r="J164" i="6"/>
  <c r="J157" i="6"/>
  <c r="BK378" i="6"/>
  <c r="J338" i="6"/>
  <c r="J301" i="6"/>
  <c r="J266" i="6"/>
  <c r="J241" i="6"/>
  <c r="BK223" i="6"/>
  <c r="BK205" i="6"/>
  <c r="BK181" i="6"/>
  <c r="BK166" i="6"/>
  <c r="BK152" i="6"/>
  <c r="BK249" i="7"/>
  <c r="BK239" i="7"/>
  <c r="J230" i="7"/>
  <c r="BK221" i="7"/>
  <c r="J214" i="7"/>
  <c r="J205" i="7"/>
  <c r="J195" i="7"/>
  <c r="BK181" i="7"/>
  <c r="J175" i="7"/>
  <c r="BK162" i="7"/>
  <c r="J156" i="7"/>
  <c r="BK208" i="7"/>
  <c r="BK195" i="7"/>
  <c r="BK187" i="7"/>
  <c r="BK178" i="7"/>
  <c r="J167" i="7"/>
  <c r="J162" i="7"/>
  <c r="BK155" i="7"/>
  <c r="BK143" i="7"/>
  <c r="J136" i="7"/>
  <c r="BK229" i="7"/>
  <c r="J186" i="7"/>
  <c r="BK170" i="7"/>
  <c r="J176" i="7"/>
  <c r="BK147" i="7"/>
  <c r="BK135" i="8"/>
  <c r="J182" i="9"/>
  <c r="BK173" i="9"/>
  <c r="J165" i="9"/>
  <c r="BK156" i="9"/>
  <c r="BK148" i="9"/>
  <c r="BK139" i="9"/>
  <c r="BK185" i="9"/>
  <c r="BK151" i="9"/>
  <c r="J143" i="9"/>
  <c r="J137" i="9"/>
  <c r="BK135" i="9"/>
  <c r="BK150" i="9"/>
  <c r="BK153" i="9"/>
  <c r="BK143" i="9"/>
  <c r="BK217" i="10"/>
  <c r="BK213" i="10"/>
  <c r="J209" i="10"/>
  <c r="BK203" i="10"/>
  <c r="J198" i="10"/>
  <c r="J191" i="10"/>
  <c r="BK186" i="10"/>
  <c r="BK179" i="10"/>
  <c r="J174" i="10"/>
  <c r="BK164" i="10"/>
  <c r="J159" i="10"/>
  <c r="J152" i="10"/>
  <c r="J145" i="10"/>
  <c r="BK140" i="10"/>
  <c r="BK136" i="10"/>
  <c r="J214" i="10"/>
  <c r="BK209" i="10"/>
  <c r="BK202" i="10"/>
  <c r="J199" i="10"/>
  <c r="J183" i="10"/>
  <c r="J169" i="10"/>
  <c r="J160" i="10"/>
  <c r="J144" i="10"/>
  <c r="J138" i="10"/>
  <c r="J196" i="10"/>
  <c r="BK178" i="10"/>
  <c r="BK144" i="10"/>
  <c r="J170" i="10"/>
  <c r="J146" i="10"/>
  <c r="J177" i="11"/>
  <c r="BK165" i="11"/>
  <c r="J155" i="11"/>
  <c r="BK146" i="11"/>
  <c r="J141" i="11"/>
  <c r="BK184" i="11"/>
  <c r="J179" i="11"/>
  <c r="J173" i="11"/>
  <c r="BK167" i="11"/>
  <c r="BK163" i="11"/>
  <c r="J153" i="11"/>
  <c r="BK143" i="11"/>
  <c r="BK136" i="11"/>
  <c r="BK141" i="11"/>
  <c r="J148" i="11"/>
  <c r="J188" i="12"/>
  <c r="BK176" i="12"/>
  <c r="BK147" i="12"/>
  <c r="J187" i="12"/>
  <c r="J182" i="12"/>
  <c r="J174" i="12"/>
  <c r="BK166" i="12"/>
  <c r="J160" i="12"/>
  <c r="J152" i="12"/>
  <c r="J142" i="12"/>
  <c r="J136" i="12"/>
  <c r="J141" i="12"/>
  <c r="BK138" i="12"/>
  <c r="J168" i="13"/>
  <c r="J152" i="13"/>
  <c r="BK199" i="13"/>
  <c r="J171" i="13"/>
  <c r="J155" i="13"/>
  <c r="J146" i="13"/>
  <c r="BK134" i="13"/>
  <c r="J191" i="13"/>
  <c r="BK186" i="13"/>
  <c r="J179" i="13"/>
  <c r="BK171" i="13"/>
  <c r="J165" i="13"/>
  <c r="BK158" i="13"/>
  <c r="BK147" i="13"/>
  <c r="BK141" i="13"/>
  <c r="BK184" i="13"/>
  <c r="BK146" i="13"/>
  <c r="BK426" i="14"/>
  <c r="BK389" i="14"/>
  <c r="BK377" i="14"/>
  <c r="J348" i="14"/>
  <c r="J329" i="14"/>
  <c r="BK302" i="14"/>
  <c r="BK254" i="14"/>
  <c r="J190" i="14"/>
  <c r="BK430" i="14"/>
  <c r="J418" i="14"/>
  <c r="J389" i="14"/>
  <c r="J356" i="14"/>
  <c r="BK348" i="14"/>
  <c r="J241" i="14"/>
  <c r="J370" i="14"/>
  <c r="J313" i="14"/>
  <c r="BK293" i="14"/>
  <c r="BK230" i="14"/>
  <c r="J361" i="14"/>
  <c r="J302" i="14"/>
  <c r="BK321" i="14"/>
  <c r="BK143" i="16"/>
  <c r="BK135" i="16"/>
  <c r="J149" i="16"/>
  <c r="J140" i="16"/>
  <c r="BK194" i="17"/>
  <c r="J182" i="17"/>
  <c r="BK170" i="17"/>
  <c r="J160" i="17"/>
  <c r="J152" i="17"/>
  <c r="BK144" i="17"/>
  <c r="BK135" i="17"/>
  <c r="BK189" i="17"/>
  <c r="BK181" i="17"/>
  <c r="BK175" i="17"/>
  <c r="BK166" i="17"/>
  <c r="BK157" i="17"/>
  <c r="BK152" i="17"/>
  <c r="BK141" i="17"/>
  <c r="J194" i="17"/>
  <c r="J169" i="17"/>
  <c r="J142" i="17"/>
  <c r="BK340" i="18"/>
  <c r="BK308" i="18"/>
  <c r="BK248" i="18"/>
  <c r="J229" i="18"/>
  <c r="J216" i="18"/>
  <c r="BK203" i="18"/>
  <c r="BK198" i="18"/>
  <c r="J186" i="18"/>
  <c r="J173" i="18"/>
  <c r="J148" i="18"/>
  <c r="J348" i="18"/>
  <c r="BK322" i="18"/>
  <c r="J294" i="18"/>
  <c r="BK260" i="18"/>
  <c r="BK247" i="18"/>
  <c r="J232" i="18"/>
  <c r="BK224" i="18"/>
  <c r="BK213" i="18"/>
  <c r="J197" i="18"/>
  <c r="J185" i="18"/>
  <c r="BK162" i="18"/>
  <c r="J146" i="18"/>
  <c r="BK181" i="18"/>
  <c r="J153" i="18"/>
  <c r="J225" i="18"/>
  <c r="BK166" i="18"/>
  <c r="J238" i="18"/>
  <c r="J212" i="18"/>
  <c r="BK176" i="19"/>
  <c r="J155" i="19"/>
  <c r="J138" i="19"/>
  <c r="BK162" i="19"/>
  <c r="BK147" i="19"/>
  <c r="J210" i="20"/>
  <c r="J167" i="20"/>
  <c r="BK176" i="20"/>
  <c r="BK148" i="20"/>
  <c r="BK256" i="21"/>
  <c r="J222" i="21"/>
  <c r="BK205" i="21"/>
  <c r="BK199" i="21"/>
  <c r="J195" i="21"/>
  <c r="BK186" i="21"/>
  <c r="BK170" i="21"/>
  <c r="J149" i="21"/>
  <c r="BK242" i="21"/>
  <c r="BK213" i="21"/>
  <c r="BK196" i="21"/>
  <c r="BK190" i="21"/>
  <c r="J181" i="21"/>
  <c r="BK171" i="21"/>
  <c r="J146" i="21"/>
  <c r="BK174" i="21"/>
  <c r="J140" i="21"/>
  <c r="J170" i="21"/>
  <c r="BK269" i="22"/>
  <c r="BK248" i="22"/>
  <c r="J226" i="22"/>
  <c r="BK212" i="22"/>
  <c r="J192" i="22"/>
  <c r="J278" i="22"/>
  <c r="J248" i="22"/>
  <c r="BK234" i="22"/>
  <c r="J175" i="23"/>
  <c r="BK164" i="23"/>
  <c r="BK142" i="23"/>
  <c r="BK154" i="23"/>
  <c r="BK228" i="24"/>
  <c r="BK218" i="24"/>
  <c r="BK208" i="24"/>
  <c r="J202" i="24"/>
  <c r="J196" i="24"/>
  <c r="BK193" i="24"/>
  <c r="J182" i="24"/>
  <c r="J173" i="24"/>
  <c r="J160" i="24"/>
  <c r="BK152" i="24"/>
  <c r="BK237" i="24"/>
  <c r="J218" i="24"/>
  <c r="J210" i="24"/>
  <c r="BK202" i="24"/>
  <c r="J191" i="24"/>
  <c r="BK189" i="24"/>
  <c r="BK181" i="24"/>
  <c r="BK172" i="24"/>
  <c r="J167" i="24"/>
  <c r="J156" i="24"/>
  <c r="J151" i="24"/>
  <c r="J234" i="24"/>
  <c r="J220" i="24"/>
  <c r="J199" i="24"/>
  <c r="J171" i="24"/>
  <c r="BK149" i="24"/>
  <c r="BK151" i="26"/>
  <c r="J143" i="26"/>
  <c r="BK134" i="26"/>
  <c r="J146" i="26"/>
  <c r="BK137" i="26"/>
  <c r="J151" i="27"/>
  <c r="BK141" i="27"/>
  <c r="BK137" i="27"/>
  <c r="J146" i="27"/>
  <c r="J138" i="27"/>
  <c r="BK132" i="27"/>
  <c r="T179" i="5" l="1"/>
  <c r="R212" i="5"/>
  <c r="T284" i="5"/>
  <c r="BK519" i="5"/>
  <c r="J519" i="5" s="1"/>
  <c r="J111" i="5" s="1"/>
  <c r="P620" i="5"/>
  <c r="T229" i="6"/>
  <c r="T142" i="6" s="1"/>
  <c r="R320" i="6"/>
  <c r="T395" i="6"/>
  <c r="BK203" i="7"/>
  <c r="J203" i="7" s="1"/>
  <c r="J102" i="7" s="1"/>
  <c r="T134" i="8"/>
  <c r="T133" i="8" s="1"/>
  <c r="T132" i="8" s="1"/>
  <c r="P174" i="9"/>
  <c r="R135" i="10"/>
  <c r="T163" i="10"/>
  <c r="P169" i="12"/>
  <c r="BK137" i="14"/>
  <c r="J137" i="14" s="1"/>
  <c r="J98" i="14" s="1"/>
  <c r="R249" i="14"/>
  <c r="BK132" i="16"/>
  <c r="J132" i="16" s="1"/>
  <c r="J98" i="16" s="1"/>
  <c r="BK593" i="2"/>
  <c r="J593" i="2"/>
  <c r="J102" i="2" s="1"/>
  <c r="R1719" i="2"/>
  <c r="P2946" i="2"/>
  <c r="R3386" i="2"/>
  <c r="P3737" i="2"/>
  <c r="BK3743" i="2"/>
  <c r="J3743" i="2" s="1"/>
  <c r="J113" i="2" s="1"/>
  <c r="T3782" i="2"/>
  <c r="BK4932" i="2"/>
  <c r="J4932" i="2" s="1"/>
  <c r="J119" i="2" s="1"/>
  <c r="BK5454" i="2"/>
  <c r="J5454" i="2" s="1"/>
  <c r="J120" i="2" s="1"/>
  <c r="BK5463" i="2"/>
  <c r="J5463" i="2"/>
  <c r="J121" i="2" s="1"/>
  <c r="R5463" i="2"/>
  <c r="BK5492" i="2"/>
  <c r="J5492" i="2"/>
  <c r="J122" i="2" s="1"/>
  <c r="BK6009" i="2"/>
  <c r="J6009" i="2"/>
  <c r="J123" i="2" s="1"/>
  <c r="BK6021" i="2"/>
  <c r="J6021" i="2"/>
  <c r="J124" i="2" s="1"/>
  <c r="T136" i="3"/>
  <c r="BK185" i="3"/>
  <c r="J185" i="3"/>
  <c r="J102" i="3" s="1"/>
  <c r="T146" i="4"/>
  <c r="R187" i="4"/>
  <c r="P303" i="4"/>
  <c r="T364" i="4"/>
  <c r="BK373" i="4"/>
  <c r="J373" i="4" s="1"/>
  <c r="J109" i="4" s="1"/>
  <c r="T146" i="5"/>
  <c r="R235" i="5"/>
  <c r="R414" i="5"/>
  <c r="T620" i="5"/>
  <c r="BK229" i="6"/>
  <c r="J229" i="6"/>
  <c r="J101" i="6" s="1"/>
  <c r="BK335" i="6"/>
  <c r="J335" i="6"/>
  <c r="J105" i="6" s="1"/>
  <c r="T370" i="6"/>
  <c r="P135" i="7"/>
  <c r="BK169" i="7"/>
  <c r="J169" i="7"/>
  <c r="J101" i="7" s="1"/>
  <c r="BK134" i="8"/>
  <c r="J134" i="8" s="1"/>
  <c r="J100" i="8" s="1"/>
  <c r="BK134" i="9"/>
  <c r="R174" i="9"/>
  <c r="BK150" i="10"/>
  <c r="J150" i="10"/>
  <c r="J100" i="10" s="1"/>
  <c r="BK163" i="10"/>
  <c r="J163" i="10" s="1"/>
  <c r="J101" i="10" s="1"/>
  <c r="R157" i="11"/>
  <c r="BK155" i="12"/>
  <c r="J155" i="12" s="1"/>
  <c r="J100" i="12" s="1"/>
  <c r="P161" i="13"/>
  <c r="P335" i="14"/>
  <c r="R132" i="15"/>
  <c r="P142" i="15"/>
  <c r="T145" i="16"/>
  <c r="T139" i="16"/>
  <c r="P159" i="2"/>
  <c r="P281" i="2"/>
  <c r="T1162" i="2"/>
  <c r="T2277" i="2"/>
  <c r="BK3386" i="2"/>
  <c r="J3386" i="2"/>
  <c r="J111" i="2" s="1"/>
  <c r="R3737" i="2"/>
  <c r="T3743" i="2"/>
  <c r="R3782" i="2"/>
  <c r="P4932" i="2"/>
  <c r="T5454" i="2"/>
  <c r="R5492" i="2"/>
  <c r="P6009" i="2"/>
  <c r="P6021" i="2"/>
  <c r="BK163" i="3"/>
  <c r="J163" i="3" s="1"/>
  <c r="J101" i="3" s="1"/>
  <c r="P201" i="3"/>
  <c r="BK146" i="4"/>
  <c r="T175" i="4"/>
  <c r="BK303" i="4"/>
  <c r="J303" i="4"/>
  <c r="J106" i="4"/>
  <c r="T373" i="4"/>
  <c r="P157" i="11"/>
  <c r="BK134" i="12"/>
  <c r="T169" i="12"/>
  <c r="R133" i="13"/>
  <c r="R137" i="14"/>
  <c r="P225" i="14"/>
  <c r="BK249" i="14"/>
  <c r="J249" i="14"/>
  <c r="J101" i="14" s="1"/>
  <c r="T320" i="14"/>
  <c r="P137" i="15"/>
  <c r="BK179" i="5"/>
  <c r="J179" i="5" s="1"/>
  <c r="J100" i="5" s="1"/>
  <c r="T192" i="5"/>
  <c r="BK212" i="5"/>
  <c r="J212" i="5"/>
  <c r="J103" i="5" s="1"/>
  <c r="BK229" i="5"/>
  <c r="J229" i="5"/>
  <c r="J104" i="5"/>
  <c r="R229" i="5"/>
  <c r="R284" i="5"/>
  <c r="T352" i="5"/>
  <c r="R519" i="5"/>
  <c r="R620" i="5"/>
  <c r="P206" i="6"/>
  <c r="R282" i="6"/>
  <c r="R297" i="6"/>
  <c r="T335" i="6"/>
  <c r="R370" i="6"/>
  <c r="T430" i="6"/>
  <c r="R135" i="7"/>
  <c r="P152" i="7"/>
  <c r="P169" i="7"/>
  <c r="BK174" i="9"/>
  <c r="J174" i="9" s="1"/>
  <c r="J101" i="9" s="1"/>
  <c r="R182" i="10"/>
  <c r="BK134" i="11"/>
  <c r="P170" i="11"/>
  <c r="T335" i="14"/>
  <c r="T132" i="15"/>
  <c r="BK142" i="15"/>
  <c r="J142" i="15" s="1"/>
  <c r="J100" i="15" s="1"/>
  <c r="R132" i="16"/>
  <c r="P179" i="5"/>
  <c r="BK206" i="5"/>
  <c r="J206" i="5"/>
  <c r="J102" i="5" s="1"/>
  <c r="BK235" i="5"/>
  <c r="J235" i="5"/>
  <c r="J106" i="5"/>
  <c r="P352" i="5"/>
  <c r="P389" i="5"/>
  <c r="R389" i="5"/>
  <c r="T389" i="5"/>
  <c r="BK612" i="5"/>
  <c r="J612" i="5"/>
  <c r="J112" i="5" s="1"/>
  <c r="BK282" i="6"/>
  <c r="J282" i="6"/>
  <c r="J102" i="6" s="1"/>
  <c r="P297" i="6"/>
  <c r="BK370" i="6"/>
  <c r="J370" i="6"/>
  <c r="J106" i="6"/>
  <c r="R430" i="6"/>
  <c r="BK161" i="9"/>
  <c r="J161" i="9" s="1"/>
  <c r="J100" i="9" s="1"/>
  <c r="P135" i="10"/>
  <c r="T150" i="10"/>
  <c r="R134" i="11"/>
  <c r="BK169" i="12"/>
  <c r="J169" i="12"/>
  <c r="J101" i="12"/>
  <c r="T133" i="13"/>
  <c r="BK335" i="14"/>
  <c r="J335" i="14" s="1"/>
  <c r="J103" i="14" s="1"/>
  <c r="R142" i="15"/>
  <c r="R145" i="16"/>
  <c r="R139" i="16" s="1"/>
  <c r="BK159" i="2"/>
  <c r="R159" i="2"/>
  <c r="T281" i="2"/>
  <c r="R1162" i="2"/>
  <c r="P1678" i="2"/>
  <c r="T1678" i="2"/>
  <c r="P2277" i="2"/>
  <c r="BK3080" i="2"/>
  <c r="J3080" i="2" s="1"/>
  <c r="J110" i="2" s="1"/>
  <c r="T3080" i="2"/>
  <c r="R3818" i="2"/>
  <c r="P4781" i="2"/>
  <c r="T4781" i="2"/>
  <c r="P4828" i="2"/>
  <c r="T4828" i="2"/>
  <c r="BK6063" i="2"/>
  <c r="J6063" i="2" s="1"/>
  <c r="J125" i="2" s="1"/>
  <c r="BK136" i="3"/>
  <c r="J136" i="3" s="1"/>
  <c r="J99" i="3" s="1"/>
  <c r="P144" i="3"/>
  <c r="T163" i="3"/>
  <c r="T185" i="3"/>
  <c r="R146" i="4"/>
  <c r="T187" i="4"/>
  <c r="R303" i="4"/>
  <c r="BK370" i="4"/>
  <c r="J370" i="4" s="1"/>
  <c r="J108" i="4" s="1"/>
  <c r="T370" i="4"/>
  <c r="R170" i="11"/>
  <c r="T134" i="12"/>
  <c r="T161" i="13"/>
  <c r="R225" i="14"/>
  <c r="P320" i="14"/>
  <c r="P425" i="14"/>
  <c r="P132" i="15"/>
  <c r="P145" i="16"/>
  <c r="P139" i="16" s="1"/>
  <c r="R593" i="2"/>
  <c r="T1719" i="2"/>
  <c r="T2946" i="2"/>
  <c r="P3386" i="2"/>
  <c r="BK3737" i="2"/>
  <c r="J3737" i="2" s="1"/>
  <c r="J112" i="2" s="1"/>
  <c r="P3743" i="2"/>
  <c r="P3782" i="2"/>
  <c r="T4932" i="2"/>
  <c r="P5454" i="2"/>
  <c r="P5463" i="2"/>
  <c r="T5463" i="2"/>
  <c r="P5492" i="2"/>
  <c r="T6009" i="2"/>
  <c r="T6021" i="2"/>
  <c r="P136" i="3"/>
  <c r="R163" i="3"/>
  <c r="T201" i="3"/>
  <c r="R175" i="4"/>
  <c r="R238" i="4"/>
  <c r="P370" i="4"/>
  <c r="P146" i="5"/>
  <c r="P212" i="5"/>
  <c r="T229" i="5"/>
  <c r="P232" i="5"/>
  <c r="R232" i="5"/>
  <c r="T232" i="5"/>
  <c r="BK414" i="5"/>
  <c r="J414" i="5" s="1"/>
  <c r="J110" i="5" s="1"/>
  <c r="BK620" i="5"/>
  <c r="J620" i="5"/>
  <c r="J113" i="5" s="1"/>
  <c r="BK206" i="6"/>
  <c r="P282" i="6"/>
  <c r="T320" i="6"/>
  <c r="P395" i="6"/>
  <c r="P449" i="6"/>
  <c r="BK135" i="7"/>
  <c r="J135" i="7"/>
  <c r="J99" i="7" s="1"/>
  <c r="T152" i="7"/>
  <c r="P134" i="9"/>
  <c r="P161" i="9"/>
  <c r="BK135" i="10"/>
  <c r="J135" i="10" s="1"/>
  <c r="J99" i="10" s="1"/>
  <c r="R150" i="10"/>
  <c r="P134" i="11"/>
  <c r="P133" i="11" s="1"/>
  <c r="AU105" i="1" s="1"/>
  <c r="T170" i="11"/>
  <c r="T155" i="12"/>
  <c r="R161" i="13"/>
  <c r="T137" i="14"/>
  <c r="T225" i="14"/>
  <c r="R320" i="14"/>
  <c r="R425" i="14"/>
  <c r="BK145" i="16"/>
  <c r="J145" i="16" s="1"/>
  <c r="J100" i="16" s="1"/>
  <c r="T132" i="17"/>
  <c r="BK162" i="17"/>
  <c r="J162" i="17" s="1"/>
  <c r="J99" i="17" s="1"/>
  <c r="T162" i="17"/>
  <c r="BK188" i="17"/>
  <c r="J188" i="17"/>
  <c r="J101" i="17" s="1"/>
  <c r="P593" i="2"/>
  <c r="BK1719" i="2"/>
  <c r="J1719" i="2" s="1"/>
  <c r="J105" i="2" s="1"/>
  <c r="P3080" i="2"/>
  <c r="T3818" i="2"/>
  <c r="BK4828" i="2"/>
  <c r="J4828" i="2" s="1"/>
  <c r="J118" i="2" s="1"/>
  <c r="R4828" i="2"/>
  <c r="T6063" i="2"/>
  <c r="R136" i="3"/>
  <c r="P163" i="3"/>
  <c r="BK201" i="3"/>
  <c r="J201" i="3" s="1"/>
  <c r="J103" i="3" s="1"/>
  <c r="P146" i="4"/>
  <c r="P175" i="4"/>
  <c r="P238" i="4"/>
  <c r="BK364" i="4"/>
  <c r="J364" i="4"/>
  <c r="J107" i="4"/>
  <c r="P373" i="4"/>
  <c r="BK192" i="5"/>
  <c r="J192" i="5"/>
  <c r="J101" i="5" s="1"/>
  <c r="R206" i="5"/>
  <c r="T235" i="5"/>
  <c r="T414" i="5"/>
  <c r="R612" i="5"/>
  <c r="R229" i="6"/>
  <c r="R142" i="6" s="1"/>
  <c r="BK320" i="6"/>
  <c r="J320" i="6" s="1"/>
  <c r="J104" i="6" s="1"/>
  <c r="R395" i="6"/>
  <c r="T449" i="6"/>
  <c r="P203" i="7"/>
  <c r="R134" i="9"/>
  <c r="T161" i="9"/>
  <c r="P182" i="10"/>
  <c r="P134" i="12"/>
  <c r="R169" i="12"/>
  <c r="P142" i="18"/>
  <c r="T278" i="18"/>
  <c r="BK324" i="18"/>
  <c r="J324" i="18"/>
  <c r="J105" i="18"/>
  <c r="P347" i="18"/>
  <c r="P323" i="18" s="1"/>
  <c r="P136" i="19"/>
  <c r="P135" i="19" s="1"/>
  <c r="P134" i="19" s="1"/>
  <c r="AU114" i="1" s="1"/>
  <c r="BK143" i="20"/>
  <c r="J143" i="20" s="1"/>
  <c r="J101" i="20" s="1"/>
  <c r="T168" i="20"/>
  <c r="P136" i="21"/>
  <c r="P135" i="21" s="1"/>
  <c r="P134" i="21" s="1"/>
  <c r="AU116" i="1" s="1"/>
  <c r="BK137" i="22"/>
  <c r="J137" i="22" s="1"/>
  <c r="J100" i="22" s="1"/>
  <c r="T242" i="22"/>
  <c r="BK135" i="23"/>
  <c r="J135" i="23"/>
  <c r="J100" i="23" s="1"/>
  <c r="BK150" i="24"/>
  <c r="J150" i="24" s="1"/>
  <c r="J101" i="24" s="1"/>
  <c r="P158" i="24"/>
  <c r="P175" i="24"/>
  <c r="BK230" i="24"/>
  <c r="J230" i="24" s="1"/>
  <c r="J110" i="24" s="1"/>
  <c r="BK130" i="26"/>
  <c r="J130" i="26" s="1"/>
  <c r="J97" i="26" s="1"/>
  <c r="P142" i="26"/>
  <c r="BK281" i="2"/>
  <c r="J281" i="2"/>
  <c r="J101" i="2" s="1"/>
  <c r="R281" i="2"/>
  <c r="P1162" i="2"/>
  <c r="BK1678" i="2"/>
  <c r="J1678" i="2" s="1"/>
  <c r="J104" i="2" s="1"/>
  <c r="R1678" i="2"/>
  <c r="R2277" i="2"/>
  <c r="R2946" i="2"/>
  <c r="R3080" i="2"/>
  <c r="P3818" i="2"/>
  <c r="R4781" i="2"/>
  <c r="R6063" i="2"/>
  <c r="BK144" i="3"/>
  <c r="BK135" i="3"/>
  <c r="J135" i="3"/>
  <c r="J98" i="3" s="1"/>
  <c r="J32" i="3" s="1"/>
  <c r="J112" i="3" s="1"/>
  <c r="BF112" i="3" s="1"/>
  <c r="R201" i="3"/>
  <c r="BK187" i="4"/>
  <c r="J187" i="4"/>
  <c r="J104" i="4" s="1"/>
  <c r="T303" i="4"/>
  <c r="R370" i="4"/>
  <c r="BK146" i="5"/>
  <c r="J146" i="5"/>
  <c r="J99" i="5"/>
  <c r="R192" i="5"/>
  <c r="BK284" i="5"/>
  <c r="J284" i="5"/>
  <c r="J107" i="5" s="1"/>
  <c r="P414" i="5"/>
  <c r="P612" i="5"/>
  <c r="P229" i="6"/>
  <c r="P142" i="6" s="1"/>
  <c r="BK297" i="6"/>
  <c r="J297" i="6"/>
  <c r="J103" i="6" s="1"/>
  <c r="R335" i="6"/>
  <c r="P430" i="6"/>
  <c r="BK152" i="7"/>
  <c r="J152" i="7" s="1"/>
  <c r="J100" i="7" s="1"/>
  <c r="R169" i="7"/>
  <c r="P134" i="8"/>
  <c r="P133" i="8"/>
  <c r="P132" i="8" s="1"/>
  <c r="AU102" i="1" s="1"/>
  <c r="BK182" i="10"/>
  <c r="J182" i="10" s="1"/>
  <c r="J102" i="10" s="1"/>
  <c r="T157" i="11"/>
  <c r="T133" i="11" s="1"/>
  <c r="P155" i="12"/>
  <c r="BK225" i="14"/>
  <c r="J225" i="14"/>
  <c r="J99" i="14" s="1"/>
  <c r="BK320" i="14"/>
  <c r="J320" i="14"/>
  <c r="J102" i="14" s="1"/>
  <c r="BK425" i="14"/>
  <c r="J425" i="14"/>
  <c r="J105" i="14" s="1"/>
  <c r="BK132" i="15"/>
  <c r="J132" i="15" s="1"/>
  <c r="J98" i="15" s="1"/>
  <c r="R137" i="15"/>
  <c r="P132" i="16"/>
  <c r="BK151" i="17"/>
  <c r="J151" i="17"/>
  <c r="J98" i="17"/>
  <c r="BK165" i="17"/>
  <c r="J165" i="17" s="1"/>
  <c r="J100" i="17" s="1"/>
  <c r="R188" i="17"/>
  <c r="BK142" i="18"/>
  <c r="J142" i="18"/>
  <c r="J100" i="18" s="1"/>
  <c r="BK296" i="18"/>
  <c r="J296" i="18"/>
  <c r="J102" i="18" s="1"/>
  <c r="P324" i="18"/>
  <c r="R347" i="18"/>
  <c r="R323" i="18" s="1"/>
  <c r="BK136" i="19"/>
  <c r="P143" i="20"/>
  <c r="BK188" i="20"/>
  <c r="J188" i="20" s="1"/>
  <c r="J105" i="20" s="1"/>
  <c r="BK136" i="21"/>
  <c r="J136" i="21" s="1"/>
  <c r="J100" i="21" s="1"/>
  <c r="T137" i="22"/>
  <c r="T136" i="22"/>
  <c r="T135" i="22" s="1"/>
  <c r="P135" i="23"/>
  <c r="P134" i="23"/>
  <c r="P133" i="23" s="1"/>
  <c r="AU118" i="1" s="1"/>
  <c r="BK145" i="24"/>
  <c r="J145" i="24"/>
  <c r="J100" i="24" s="1"/>
  <c r="P150" i="24"/>
  <c r="P163" i="24"/>
  <c r="R175" i="24"/>
  <c r="BK223" i="24"/>
  <c r="J223" i="24"/>
  <c r="J109" i="24" s="1"/>
  <c r="R230" i="24"/>
  <c r="R128" i="25"/>
  <c r="R127" i="25"/>
  <c r="P130" i="26"/>
  <c r="R142" i="26"/>
  <c r="T159" i="2"/>
  <c r="BK1162" i="2"/>
  <c r="J1162" i="2" s="1"/>
  <c r="J103" i="2" s="1"/>
  <c r="BK2277" i="2"/>
  <c r="J2277" i="2"/>
  <c r="J106" i="2" s="1"/>
  <c r="BK3818" i="2"/>
  <c r="J3818" i="2" s="1"/>
  <c r="J116" i="2" s="1"/>
  <c r="BK4781" i="2"/>
  <c r="J4781" i="2"/>
  <c r="J117" i="2" s="1"/>
  <c r="P6063" i="2"/>
  <c r="R144" i="3"/>
  <c r="P185" i="3"/>
  <c r="BK238" i="4"/>
  <c r="J238" i="4"/>
  <c r="J105" i="4" s="1"/>
  <c r="P364" i="4"/>
  <c r="R146" i="5"/>
  <c r="P192" i="5"/>
  <c r="P206" i="5"/>
  <c r="T212" i="5"/>
  <c r="P229" i="5"/>
  <c r="BK232" i="5"/>
  <c r="J232" i="5" s="1"/>
  <c r="J105" i="5" s="1"/>
  <c r="P284" i="5"/>
  <c r="BK352" i="5"/>
  <c r="J352" i="5" s="1"/>
  <c r="J108" i="5" s="1"/>
  <c r="BK389" i="5"/>
  <c r="J389" i="5"/>
  <c r="J109" i="5"/>
  <c r="P519" i="5"/>
  <c r="T612" i="5"/>
  <c r="T206" i="6"/>
  <c r="T282" i="6"/>
  <c r="T297" i="6"/>
  <c r="P335" i="6"/>
  <c r="P370" i="6"/>
  <c r="BK430" i="6"/>
  <c r="J430" i="6"/>
  <c r="J108" i="6" s="1"/>
  <c r="R449" i="6"/>
  <c r="T135" i="7"/>
  <c r="R152" i="7"/>
  <c r="T169" i="7"/>
  <c r="R161" i="9"/>
  <c r="P150" i="10"/>
  <c r="P163" i="10"/>
  <c r="T134" i="11"/>
  <c r="R155" i="12"/>
  <c r="BK133" i="13"/>
  <c r="J133" i="13"/>
  <c r="J99" i="13"/>
  <c r="P137" i="14"/>
  <c r="P249" i="14"/>
  <c r="T142" i="15"/>
  <c r="R132" i="17"/>
  <c r="T151" i="17"/>
  <c r="T165" i="17"/>
  <c r="BK278" i="18"/>
  <c r="J278" i="18"/>
  <c r="J101" i="18" s="1"/>
  <c r="R296" i="18"/>
  <c r="BK347" i="18"/>
  <c r="BK323" i="18" s="1"/>
  <c r="J323" i="18" s="1"/>
  <c r="J104" i="18" s="1"/>
  <c r="BK168" i="20"/>
  <c r="J168" i="20" s="1"/>
  <c r="J102" i="20" s="1"/>
  <c r="P188" i="20"/>
  <c r="P187" i="20" s="1"/>
  <c r="R136" i="21"/>
  <c r="R135" i="21"/>
  <c r="R134" i="21" s="1"/>
  <c r="R242" i="22"/>
  <c r="T145" i="24"/>
  <c r="BK163" i="24"/>
  <c r="J163" i="24" s="1"/>
  <c r="J104" i="24" s="1"/>
  <c r="R166" i="24"/>
  <c r="T166" i="24"/>
  <c r="P211" i="24"/>
  <c r="R223" i="24"/>
  <c r="P235" i="24"/>
  <c r="P128" i="25"/>
  <c r="P127" i="25" s="1"/>
  <c r="AU120" i="1" s="1"/>
  <c r="R139" i="26"/>
  <c r="R129" i="26" s="1"/>
  <c r="T593" i="2"/>
  <c r="P1719" i="2"/>
  <c r="BK2946" i="2"/>
  <c r="J2946" i="2" s="1"/>
  <c r="J109" i="2" s="1"/>
  <c r="T3386" i="2"/>
  <c r="T3737" i="2"/>
  <c r="R3743" i="2"/>
  <c r="BK3782" i="2"/>
  <c r="J3782" i="2" s="1"/>
  <c r="J115" i="2" s="1"/>
  <c r="R4932" i="2"/>
  <c r="R5454" i="2"/>
  <c r="T5492" i="2"/>
  <c r="R6009" i="2"/>
  <c r="R6021" i="2"/>
  <c r="T144" i="3"/>
  <c r="R185" i="3"/>
  <c r="BK175" i="4"/>
  <c r="J175" i="4"/>
  <c r="J103" i="4" s="1"/>
  <c r="P187" i="4"/>
  <c r="T238" i="4"/>
  <c r="R364" i="4"/>
  <c r="R373" i="4"/>
  <c r="R179" i="5"/>
  <c r="T206" i="5"/>
  <c r="P235" i="5"/>
  <c r="R352" i="5"/>
  <c r="T519" i="5"/>
  <c r="R206" i="6"/>
  <c r="P320" i="6"/>
  <c r="BK395" i="6"/>
  <c r="J395" i="6"/>
  <c r="J107" i="6"/>
  <c r="BK449" i="6"/>
  <c r="J449" i="6" s="1"/>
  <c r="J109" i="6" s="1"/>
  <c r="R203" i="7"/>
  <c r="T134" i="9"/>
  <c r="T182" i="10"/>
  <c r="BK157" i="11"/>
  <c r="J157" i="11"/>
  <c r="J100" i="11" s="1"/>
  <c r="R134" i="12"/>
  <c r="R133" i="12"/>
  <c r="BK161" i="13"/>
  <c r="J161" i="13" s="1"/>
  <c r="J100" i="13" s="1"/>
  <c r="R335" i="14"/>
  <c r="BK137" i="15"/>
  <c r="J137" i="15" s="1"/>
  <c r="J99" i="15" s="1"/>
  <c r="T137" i="15"/>
  <c r="T132" i="16"/>
  <c r="P132" i="17"/>
  <c r="R151" i="17"/>
  <c r="R162" i="17"/>
  <c r="P165" i="17"/>
  <c r="P188" i="17"/>
  <c r="T142" i="18"/>
  <c r="R278" i="18"/>
  <c r="T296" i="18"/>
  <c r="T324" i="18"/>
  <c r="T323" i="18" s="1"/>
  <c r="T347" i="18"/>
  <c r="T136" i="19"/>
  <c r="T135" i="19" s="1"/>
  <c r="T134" i="19" s="1"/>
  <c r="T143" i="20"/>
  <c r="T138" i="20"/>
  <c r="P168" i="20"/>
  <c r="R188" i="20"/>
  <c r="R187" i="20"/>
  <c r="T136" i="21"/>
  <c r="T135" i="21" s="1"/>
  <c r="T134" i="21" s="1"/>
  <c r="P137" i="22"/>
  <c r="P242" i="22"/>
  <c r="P136" i="22" s="1"/>
  <c r="P135" i="22" s="1"/>
  <c r="AU117" i="1" s="1"/>
  <c r="T135" i="23"/>
  <c r="T134" i="23" s="1"/>
  <c r="T133" i="23" s="1"/>
  <c r="P145" i="24"/>
  <c r="P144" i="24"/>
  <c r="R150" i="24"/>
  <c r="R144" i="24" s="1"/>
  <c r="BK158" i="24"/>
  <c r="J158" i="24" s="1"/>
  <c r="J103" i="24" s="1"/>
  <c r="T158" i="24"/>
  <c r="R163" i="24"/>
  <c r="P166" i="24"/>
  <c r="T175" i="24"/>
  <c r="R211" i="24"/>
  <c r="P223" i="24"/>
  <c r="P230" i="24"/>
  <c r="BK235" i="24"/>
  <c r="J235" i="24"/>
  <c r="J111" i="24"/>
  <c r="T235" i="24"/>
  <c r="T128" i="25"/>
  <c r="T127" i="25" s="1"/>
  <c r="T130" i="26"/>
  <c r="P139" i="26"/>
  <c r="BK142" i="26"/>
  <c r="J142" i="26" s="1"/>
  <c r="J99" i="26" s="1"/>
  <c r="T130" i="27"/>
  <c r="T203" i="7"/>
  <c r="R134" i="8"/>
  <c r="R133" i="8"/>
  <c r="R132" i="8" s="1"/>
  <c r="T174" i="9"/>
  <c r="T135" i="10"/>
  <c r="T134" i="10" s="1"/>
  <c r="R163" i="10"/>
  <c r="BK170" i="11"/>
  <c r="J170" i="11" s="1"/>
  <c r="J101" i="11" s="1"/>
  <c r="P133" i="13"/>
  <c r="P132" i="13"/>
  <c r="AU107" i="1"/>
  <c r="T249" i="14"/>
  <c r="T425" i="14"/>
  <c r="BK132" i="17"/>
  <c r="J132" i="17" s="1"/>
  <c r="J97" i="17" s="1"/>
  <c r="P151" i="17"/>
  <c r="P162" i="17"/>
  <c r="R165" i="17"/>
  <c r="T188" i="17"/>
  <c r="R142" i="18"/>
  <c r="R141" i="18" s="1"/>
  <c r="R140" i="18" s="1"/>
  <c r="P278" i="18"/>
  <c r="P296" i="18"/>
  <c r="R324" i="18"/>
  <c r="R136" i="19"/>
  <c r="R135" i="19" s="1"/>
  <c r="R134" i="19" s="1"/>
  <c r="R143" i="20"/>
  <c r="R168" i="20"/>
  <c r="T188" i="20"/>
  <c r="T187" i="20"/>
  <c r="R137" i="22"/>
  <c r="R136" i="22"/>
  <c r="R135" i="22"/>
  <c r="BK242" i="22"/>
  <c r="J242" i="22" s="1"/>
  <c r="J101" i="22" s="1"/>
  <c r="R135" i="23"/>
  <c r="R134" i="23" s="1"/>
  <c r="R133" i="23" s="1"/>
  <c r="R145" i="24"/>
  <c r="T150" i="24"/>
  <c r="R158" i="24"/>
  <c r="T163" i="24"/>
  <c r="BK166" i="24"/>
  <c r="J166" i="24" s="1"/>
  <c r="J105" i="24" s="1"/>
  <c r="BK175" i="24"/>
  <c r="J175" i="24" s="1"/>
  <c r="J107" i="24" s="1"/>
  <c r="BK211" i="24"/>
  <c r="J211" i="24"/>
  <c r="J108" i="24"/>
  <c r="T211" i="24"/>
  <c r="T223" i="24"/>
  <c r="T230" i="24"/>
  <c r="R235" i="24"/>
  <c r="BK128" i="25"/>
  <c r="J128" i="25" s="1"/>
  <c r="J97" i="25" s="1"/>
  <c r="R130" i="26"/>
  <c r="BK139" i="26"/>
  <c r="J139" i="26"/>
  <c r="J98" i="26"/>
  <c r="T139" i="26"/>
  <c r="T142" i="26"/>
  <c r="BK130" i="27"/>
  <c r="J130" i="27" s="1"/>
  <c r="J97" i="27" s="1"/>
  <c r="P130" i="27"/>
  <c r="R130" i="27"/>
  <c r="BK135" i="27"/>
  <c r="J135" i="27"/>
  <c r="J98" i="27" s="1"/>
  <c r="P135" i="27"/>
  <c r="R135" i="27"/>
  <c r="T135" i="27"/>
  <c r="BK145" i="27"/>
  <c r="J145" i="27"/>
  <c r="J99" i="27"/>
  <c r="P145" i="27"/>
  <c r="R145" i="27"/>
  <c r="T145" i="27"/>
  <c r="BK423" i="14"/>
  <c r="J423" i="14" s="1"/>
  <c r="J104" i="14" s="1"/>
  <c r="BK3777" i="2"/>
  <c r="J3777" i="2"/>
  <c r="J114" i="2" s="1"/>
  <c r="BK2943" i="2"/>
  <c r="J2943" i="2" s="1"/>
  <c r="J107" i="2" s="1"/>
  <c r="BK244" i="14"/>
  <c r="J244" i="14" s="1"/>
  <c r="J100" i="14" s="1"/>
  <c r="BK259" i="21"/>
  <c r="J259" i="21"/>
  <c r="J101" i="21"/>
  <c r="BK191" i="23"/>
  <c r="BK134" i="23" s="1"/>
  <c r="J134" i="23" s="1"/>
  <c r="J99" i="23" s="1"/>
  <c r="J191" i="23"/>
  <c r="J101" i="23" s="1"/>
  <c r="BK139" i="16"/>
  <c r="J139" i="16" s="1"/>
  <c r="J99" i="16" s="1"/>
  <c r="BK321" i="18"/>
  <c r="J321" i="18" s="1"/>
  <c r="J103" i="18" s="1"/>
  <c r="BK175" i="19"/>
  <c r="J175" i="19"/>
  <c r="J101" i="19" s="1"/>
  <c r="BK177" i="19"/>
  <c r="J177" i="19"/>
  <c r="J102" i="19" s="1"/>
  <c r="BK143" i="4"/>
  <c r="J143" i="4" s="1"/>
  <c r="J100" i="4" s="1"/>
  <c r="BK358" i="18"/>
  <c r="J358" i="18" s="1"/>
  <c r="J108" i="18" s="1"/>
  <c r="BK139" i="20"/>
  <c r="J139" i="20"/>
  <c r="J100" i="20" s="1"/>
  <c r="BK185" i="20"/>
  <c r="J185" i="20" s="1"/>
  <c r="J103" i="20" s="1"/>
  <c r="BK261" i="21"/>
  <c r="J261" i="21" s="1"/>
  <c r="J102" i="21" s="1"/>
  <c r="BK277" i="22"/>
  <c r="J277" i="22"/>
  <c r="J102" i="22"/>
  <c r="BK279" i="22"/>
  <c r="J279" i="22"/>
  <c r="J103" i="22" s="1"/>
  <c r="F92" i="27"/>
  <c r="BF134" i="27"/>
  <c r="BF136" i="27"/>
  <c r="BF139" i="27"/>
  <c r="E85" i="27"/>
  <c r="BF132" i="27"/>
  <c r="BF138" i="27"/>
  <c r="BF140" i="27"/>
  <c r="BF141" i="27"/>
  <c r="BF142" i="27"/>
  <c r="BF144" i="27"/>
  <c r="J89" i="27"/>
  <c r="BF131" i="27"/>
  <c r="BF133" i="27"/>
  <c r="BF137" i="27"/>
  <c r="BF143" i="27"/>
  <c r="BF146" i="27"/>
  <c r="BF147" i="27"/>
  <c r="BF148" i="27"/>
  <c r="BF149" i="27"/>
  <c r="BF150" i="27"/>
  <c r="BF151" i="27"/>
  <c r="J123" i="26"/>
  <c r="BF134" i="26"/>
  <c r="E85" i="26"/>
  <c r="BF136" i="26"/>
  <c r="BF138" i="26"/>
  <c r="BF141" i="26"/>
  <c r="BF144" i="26"/>
  <c r="BF145" i="26"/>
  <c r="BF149" i="26"/>
  <c r="BF150" i="26"/>
  <c r="F92" i="26"/>
  <c r="BF131" i="26"/>
  <c r="BF132" i="26"/>
  <c r="BF133" i="26"/>
  <c r="BF135" i="26"/>
  <c r="BF137" i="26"/>
  <c r="BF140" i="26"/>
  <c r="BF143" i="26"/>
  <c r="BF146" i="26"/>
  <c r="BF147" i="26"/>
  <c r="BF148" i="26"/>
  <c r="BF151" i="26"/>
  <c r="J89" i="25"/>
  <c r="F92" i="25"/>
  <c r="E117" i="25"/>
  <c r="BF130" i="25"/>
  <c r="BF129" i="25"/>
  <c r="BF131" i="25"/>
  <c r="J137" i="24"/>
  <c r="BF148" i="24"/>
  <c r="BF155" i="24"/>
  <c r="BF161" i="24"/>
  <c r="BF168" i="24"/>
  <c r="BF169" i="24"/>
  <c r="BF191" i="24"/>
  <c r="BF194" i="24"/>
  <c r="BF198" i="24"/>
  <c r="BF200" i="24"/>
  <c r="BF205" i="24"/>
  <c r="BF215" i="24"/>
  <c r="BF218" i="24"/>
  <c r="BF220" i="24"/>
  <c r="BF231" i="24"/>
  <c r="E85" i="24"/>
  <c r="BF147" i="24"/>
  <c r="BF149" i="24"/>
  <c r="BF152" i="24"/>
  <c r="BF153" i="24"/>
  <c r="BF156" i="24"/>
  <c r="BF159" i="24"/>
  <c r="BF176" i="24"/>
  <c r="BF177" i="24"/>
  <c r="BF179" i="24"/>
  <c r="BF181" i="24"/>
  <c r="BF182" i="24"/>
  <c r="BF186" i="24"/>
  <c r="BF187" i="24"/>
  <c r="BF189" i="24"/>
  <c r="BF190" i="24"/>
  <c r="BF193" i="24"/>
  <c r="BF195" i="24"/>
  <c r="BF196" i="24"/>
  <c r="BF212" i="24"/>
  <c r="BF213" i="24"/>
  <c r="BF216" i="24"/>
  <c r="BF222" i="24"/>
  <c r="BF225" i="24"/>
  <c r="BF226" i="24"/>
  <c r="BF232" i="24"/>
  <c r="BF233" i="24"/>
  <c r="BF234" i="24"/>
  <c r="BF236" i="24"/>
  <c r="BF238" i="24"/>
  <c r="F94" i="24"/>
  <c r="BF146" i="24"/>
  <c r="BF151" i="24"/>
  <c r="BF154" i="24"/>
  <c r="BF160" i="24"/>
  <c r="BF162" i="24"/>
  <c r="BF164" i="24"/>
  <c r="BF165" i="24"/>
  <c r="BF167" i="24"/>
  <c r="BF170" i="24"/>
  <c r="BF171" i="24"/>
  <c r="BF172" i="24"/>
  <c r="BF173" i="24"/>
  <c r="BF178" i="24"/>
  <c r="BF180" i="24"/>
  <c r="BF183" i="24"/>
  <c r="BF184" i="24"/>
  <c r="BF185" i="24"/>
  <c r="BF188" i="24"/>
  <c r="BF192" i="24"/>
  <c r="BF197" i="24"/>
  <c r="BF199" i="24"/>
  <c r="BF201" i="24"/>
  <c r="BF202" i="24"/>
  <c r="BF203" i="24"/>
  <c r="BF204" i="24"/>
  <c r="BF206" i="24"/>
  <c r="BF207" i="24"/>
  <c r="BF208" i="24"/>
  <c r="BF209" i="24"/>
  <c r="BF210" i="24"/>
  <c r="BF214" i="24"/>
  <c r="BF217" i="24"/>
  <c r="BF219" i="24"/>
  <c r="BF221" i="24"/>
  <c r="BF224" i="24"/>
  <c r="BF227" i="24"/>
  <c r="BF228" i="24"/>
  <c r="BF229" i="24"/>
  <c r="BF237" i="24"/>
  <c r="BF239" i="24"/>
  <c r="J91" i="23"/>
  <c r="F94" i="23"/>
  <c r="E121" i="23"/>
  <c r="BF136" i="23"/>
  <c r="BF137" i="23"/>
  <c r="BF138" i="23"/>
  <c r="BF141" i="23"/>
  <c r="BF142" i="23"/>
  <c r="BF144" i="23"/>
  <c r="BF153" i="23"/>
  <c r="BF154" i="23"/>
  <c r="BF156" i="23"/>
  <c r="BF157" i="23"/>
  <c r="BF164" i="23"/>
  <c r="BF165" i="23"/>
  <c r="BF171" i="23"/>
  <c r="BF175" i="23"/>
  <c r="BF182" i="23"/>
  <c r="BF192" i="23"/>
  <c r="BF143" i="23"/>
  <c r="BF145" i="23"/>
  <c r="BF149" i="23"/>
  <c r="BF155" i="23"/>
  <c r="BF160" i="23"/>
  <c r="BF166" i="23"/>
  <c r="BF170" i="23"/>
  <c r="BF179" i="23"/>
  <c r="BF186" i="23"/>
  <c r="BF190" i="23"/>
  <c r="BK135" i="21"/>
  <c r="J135" i="21"/>
  <c r="J99" i="21" s="1"/>
  <c r="E85" i="22"/>
  <c r="F94" i="22"/>
  <c r="BF143" i="22"/>
  <c r="BF176" i="22"/>
  <c r="BF180" i="22"/>
  <c r="BF184" i="22"/>
  <c r="BF188" i="22"/>
  <c r="J91" i="22"/>
  <c r="BF138" i="22"/>
  <c r="BF142" i="22"/>
  <c r="BF147" i="22"/>
  <c r="BF150" i="22"/>
  <c r="BF153" i="22"/>
  <c r="BF156" i="22"/>
  <c r="BF159" i="22"/>
  <c r="BF163" i="22"/>
  <c r="BF169" i="22"/>
  <c r="BF211" i="22"/>
  <c r="BF230" i="22"/>
  <c r="BF173" i="22"/>
  <c r="BF197" i="22"/>
  <c r="BF200" i="22"/>
  <c r="BF203" i="22"/>
  <c r="BF207" i="22"/>
  <c r="BF212" i="22"/>
  <c r="BF213" i="22"/>
  <c r="BF220" i="22"/>
  <c r="BF227" i="22"/>
  <c r="BF234" i="22"/>
  <c r="BF235" i="22"/>
  <c r="BF243" i="22"/>
  <c r="BF244" i="22"/>
  <c r="BF261" i="22"/>
  <c r="BF265" i="22"/>
  <c r="BF269" i="22"/>
  <c r="BF278" i="22"/>
  <c r="BF280" i="22"/>
  <c r="BF192" i="22"/>
  <c r="BF196" i="22"/>
  <c r="BF198" i="22"/>
  <c r="BF199" i="22"/>
  <c r="BF219" i="22"/>
  <c r="BF226" i="22"/>
  <c r="BF236" i="22"/>
  <c r="BF240" i="22"/>
  <c r="BF248" i="22"/>
  <c r="BF256" i="22"/>
  <c r="BF273" i="22"/>
  <c r="BF167" i="21"/>
  <c r="BF168" i="21"/>
  <c r="BF171" i="21"/>
  <c r="BF174" i="21"/>
  <c r="F94" i="21"/>
  <c r="J128" i="21"/>
  <c r="BF146" i="21"/>
  <c r="BF177" i="21"/>
  <c r="BF182" i="21"/>
  <c r="BK187" i="20"/>
  <c r="J187" i="20"/>
  <c r="J104" i="20" s="1"/>
  <c r="BF154" i="21"/>
  <c r="BF170" i="21"/>
  <c r="BF183" i="21"/>
  <c r="BF185" i="21"/>
  <c r="E85" i="21"/>
  <c r="BF137" i="21"/>
  <c r="BF150" i="21"/>
  <c r="BF160" i="21"/>
  <c r="BF166" i="21"/>
  <c r="BF178" i="21"/>
  <c r="BF179" i="21"/>
  <c r="BF184" i="21"/>
  <c r="BF188" i="21"/>
  <c r="BF193" i="21"/>
  <c r="BF195" i="21"/>
  <c r="BF221" i="21"/>
  <c r="BF209" i="21"/>
  <c r="BF213" i="21"/>
  <c r="BF214" i="21"/>
  <c r="BF222" i="21"/>
  <c r="BF226" i="21"/>
  <c r="BF230" i="21"/>
  <c r="BF243" i="21"/>
  <c r="BF250" i="21"/>
  <c r="BF252" i="21"/>
  <c r="BF262" i="21"/>
  <c r="BF140" i="21"/>
  <c r="BF143" i="21"/>
  <c r="BF149" i="21"/>
  <c r="BF151" i="21"/>
  <c r="BF152" i="21"/>
  <c r="BF153" i="21"/>
  <c r="BF169" i="21"/>
  <c r="BF180" i="21"/>
  <c r="BF181" i="21"/>
  <c r="BF186" i="21"/>
  <c r="BF187" i="21"/>
  <c r="BF189" i="21"/>
  <c r="BF190" i="21"/>
  <c r="BF191" i="21"/>
  <c r="BF192" i="21"/>
  <c r="BF194" i="21"/>
  <c r="BF196" i="21"/>
  <c r="BF197" i="21"/>
  <c r="BF198" i="21"/>
  <c r="BF199" i="21"/>
  <c r="BF200" i="21"/>
  <c r="BF201" i="21"/>
  <c r="BF204" i="21"/>
  <c r="BF205" i="21"/>
  <c r="BF206" i="21"/>
  <c r="BF215" i="21"/>
  <c r="BF234" i="21"/>
  <c r="BF242" i="21"/>
  <c r="BF246" i="21"/>
  <c r="BF256" i="21"/>
  <c r="BF260" i="21"/>
  <c r="J136" i="19"/>
  <c r="J100" i="19"/>
  <c r="E85" i="20"/>
  <c r="J131" i="20"/>
  <c r="F94" i="20"/>
  <c r="BF140" i="20"/>
  <c r="BF144" i="20"/>
  <c r="BF148" i="20"/>
  <c r="BF155" i="20"/>
  <c r="BF167" i="20"/>
  <c r="BF169" i="20"/>
  <c r="BF186" i="20"/>
  <c r="BF189" i="20"/>
  <c r="BF204" i="20"/>
  <c r="BF151" i="20"/>
  <c r="BF159" i="20"/>
  <c r="BF163" i="20"/>
  <c r="BF173" i="20"/>
  <c r="BF176" i="20"/>
  <c r="BF181" i="20"/>
  <c r="BF198" i="20"/>
  <c r="BF210" i="20"/>
  <c r="F131" i="19"/>
  <c r="BF137" i="19"/>
  <c r="BF138" i="19"/>
  <c r="BF146" i="19"/>
  <c r="BF151" i="19"/>
  <c r="BF155" i="19"/>
  <c r="BF156" i="19"/>
  <c r="BF157" i="19"/>
  <c r="BF162" i="19"/>
  <c r="BF166" i="19"/>
  <c r="BF171" i="19"/>
  <c r="BF176" i="19"/>
  <c r="E85" i="19"/>
  <c r="J91" i="19"/>
  <c r="BF142" i="19"/>
  <c r="BF147" i="19"/>
  <c r="BF148" i="19"/>
  <c r="BF161" i="19"/>
  <c r="BF170" i="19"/>
  <c r="BF178" i="19"/>
  <c r="F94" i="18"/>
  <c r="BF146" i="18"/>
  <c r="BF170" i="18"/>
  <c r="BF185" i="18"/>
  <c r="BF186" i="18"/>
  <c r="BF189" i="18"/>
  <c r="BF195" i="18"/>
  <c r="BF197" i="18"/>
  <c r="BF223" i="18"/>
  <c r="BF239" i="18"/>
  <c r="BF247" i="18"/>
  <c r="BF252" i="18"/>
  <c r="BF283" i="18"/>
  <c r="BF286" i="18"/>
  <c r="E85" i="18"/>
  <c r="BF143" i="18"/>
  <c r="BF152" i="18"/>
  <c r="BF177" i="18"/>
  <c r="BF178" i="18"/>
  <c r="BF179" i="18"/>
  <c r="BF180" i="18"/>
  <c r="BF200" i="18"/>
  <c r="BF201" i="18"/>
  <c r="BF212" i="18"/>
  <c r="BF219" i="18"/>
  <c r="BF238" i="18"/>
  <c r="BF290" i="18"/>
  <c r="BF295" i="18"/>
  <c r="BF308" i="18"/>
  <c r="BF151" i="18"/>
  <c r="BF154" i="18"/>
  <c r="BF190" i="18"/>
  <c r="BF193" i="18"/>
  <c r="BF211" i="18"/>
  <c r="BF213" i="18"/>
  <c r="BF216" i="18"/>
  <c r="BF218" i="18"/>
  <c r="BF229" i="18"/>
  <c r="BF279" i="18"/>
  <c r="J91" i="18"/>
  <c r="BF162" i="18"/>
  <c r="BF166" i="18"/>
  <c r="BF176" i="18"/>
  <c r="BF184" i="18"/>
  <c r="BF198" i="18"/>
  <c r="BF206" i="18"/>
  <c r="BF207" i="18"/>
  <c r="BF208" i="18"/>
  <c r="BF222" i="18"/>
  <c r="BF241" i="18"/>
  <c r="BF260" i="18"/>
  <c r="BF294" i="18"/>
  <c r="BF304" i="18"/>
  <c r="BF153" i="18"/>
  <c r="BF173" i="18"/>
  <c r="BF181" i="18"/>
  <c r="BF182" i="18"/>
  <c r="BF188" i="18"/>
  <c r="BF192" i="18"/>
  <c r="BF199" i="18"/>
  <c r="BF205" i="18"/>
  <c r="BF209" i="18"/>
  <c r="BF214" i="18"/>
  <c r="BF217" i="18"/>
  <c r="BF224" i="18"/>
  <c r="BF225" i="18"/>
  <c r="BF230" i="18"/>
  <c r="BF233" i="18"/>
  <c r="BF268" i="18"/>
  <c r="BF313" i="18"/>
  <c r="BF322" i="18"/>
  <c r="BF325" i="18"/>
  <c r="BF334" i="18"/>
  <c r="BF353" i="18"/>
  <c r="BF356" i="18"/>
  <c r="BF148" i="18"/>
  <c r="BF150" i="18"/>
  <c r="BF168" i="18"/>
  <c r="BF183" i="18"/>
  <c r="BF187" i="18"/>
  <c r="BF191" i="18"/>
  <c r="BF194" i="18"/>
  <c r="BF196" i="18"/>
  <c r="BF202" i="18"/>
  <c r="BF203" i="18"/>
  <c r="BF204" i="18"/>
  <c r="BF210" i="18"/>
  <c r="BF215" i="18"/>
  <c r="BF220" i="18"/>
  <c r="BF221" i="18"/>
  <c r="BF226" i="18"/>
  <c r="BF227" i="18"/>
  <c r="BF228" i="18"/>
  <c r="BF231" i="18"/>
  <c r="BF232" i="18"/>
  <c r="BF234" i="18"/>
  <c r="BF235" i="18"/>
  <c r="BF240" i="18"/>
  <c r="BF248" i="18"/>
  <c r="BF256" i="18"/>
  <c r="BF269" i="18"/>
  <c r="BF272" i="18"/>
  <c r="BF276" i="18"/>
  <c r="BF297" i="18"/>
  <c r="BF301" i="18"/>
  <c r="BF317" i="18"/>
  <c r="BF340" i="18"/>
  <c r="BF346" i="18"/>
  <c r="BF348" i="18"/>
  <c r="BF359" i="18"/>
  <c r="E85" i="17"/>
  <c r="F92" i="17"/>
  <c r="BF140" i="17"/>
  <c r="BF150" i="17"/>
  <c r="BF164" i="17"/>
  <c r="BF182" i="17"/>
  <c r="BF186" i="17"/>
  <c r="J125" i="17"/>
  <c r="BF133" i="17"/>
  <c r="BF135" i="17"/>
  <c r="BF138" i="17"/>
  <c r="BF143" i="17"/>
  <c r="BF144" i="17"/>
  <c r="BF145" i="17"/>
  <c r="BF146" i="17"/>
  <c r="BF148" i="17"/>
  <c r="BF152" i="17"/>
  <c r="BF153" i="17"/>
  <c r="BF155" i="17"/>
  <c r="BF156" i="17"/>
  <c r="BF158" i="17"/>
  <c r="BF160" i="17"/>
  <c r="BF163" i="17"/>
  <c r="BF167" i="17"/>
  <c r="BF168" i="17"/>
  <c r="BF170" i="17"/>
  <c r="BF173" i="17"/>
  <c r="BF174" i="17"/>
  <c r="BF176" i="17"/>
  <c r="BF177" i="17"/>
  <c r="BF178" i="17"/>
  <c r="BF179" i="17"/>
  <c r="BF181" i="17"/>
  <c r="BF183" i="17"/>
  <c r="BF184" i="17"/>
  <c r="BF185" i="17"/>
  <c r="BF187" i="17"/>
  <c r="BF189" i="17"/>
  <c r="BF190" i="17"/>
  <c r="BF191" i="17"/>
  <c r="BF194" i="17"/>
  <c r="BF134" i="17"/>
  <c r="BF136" i="17"/>
  <c r="BF137" i="17"/>
  <c r="BF139" i="17"/>
  <c r="BF141" i="17"/>
  <c r="BF142" i="17"/>
  <c r="BF147" i="17"/>
  <c r="BF149" i="17"/>
  <c r="BF154" i="17"/>
  <c r="BF157" i="17"/>
  <c r="BF159" i="17"/>
  <c r="BF161" i="17"/>
  <c r="BF166" i="17"/>
  <c r="BF169" i="17"/>
  <c r="BF171" i="17"/>
  <c r="BF172" i="17"/>
  <c r="BF175" i="17"/>
  <c r="BF180" i="17"/>
  <c r="BF192" i="17"/>
  <c r="BF193" i="17"/>
  <c r="BF195" i="17"/>
  <c r="BF196" i="17"/>
  <c r="F92" i="16"/>
  <c r="E85" i="16"/>
  <c r="J124" i="16"/>
  <c r="BF135" i="16"/>
  <c r="BF136" i="16"/>
  <c r="BF138" i="16"/>
  <c r="BF146" i="16"/>
  <c r="BF147" i="16"/>
  <c r="BF133" i="16"/>
  <c r="BF134" i="16"/>
  <c r="BF137" i="16"/>
  <c r="BF140" i="16"/>
  <c r="BF141" i="16"/>
  <c r="BF142" i="16"/>
  <c r="BF143" i="16"/>
  <c r="BF144" i="16"/>
  <c r="BF148" i="16"/>
  <c r="BF149" i="16"/>
  <c r="BF150" i="16"/>
  <c r="BF151" i="16"/>
  <c r="J89" i="15"/>
  <c r="F92" i="15"/>
  <c r="BF134" i="15"/>
  <c r="BF135" i="15"/>
  <c r="BF141" i="15"/>
  <c r="BF144" i="15"/>
  <c r="BF145" i="15"/>
  <c r="BF147" i="15"/>
  <c r="E85" i="15"/>
  <c r="BF133" i="15"/>
  <c r="BF136" i="15"/>
  <c r="BF138" i="15"/>
  <c r="BF139" i="15"/>
  <c r="BF140" i="15"/>
  <c r="BF143" i="15"/>
  <c r="BF146" i="15"/>
  <c r="BF148" i="15"/>
  <c r="E85" i="14"/>
  <c r="BF151" i="14"/>
  <c r="BF155" i="14"/>
  <c r="BF165" i="14"/>
  <c r="BF175" i="14"/>
  <c r="BF179" i="14"/>
  <c r="BF230" i="14"/>
  <c r="BF262" i="14"/>
  <c r="BF196" i="14"/>
  <c r="BF214" i="14"/>
  <c r="BF234" i="14"/>
  <c r="BF254" i="14"/>
  <c r="BF158" i="14"/>
  <c r="BF245" i="14"/>
  <c r="BF250" i="14"/>
  <c r="BF282" i="14"/>
  <c r="F132" i="14"/>
  <c r="BF199" i="14"/>
  <c r="BF258" i="14"/>
  <c r="BF270" i="14"/>
  <c r="BF310" i="14"/>
  <c r="BF325" i="14"/>
  <c r="BF327" i="14"/>
  <c r="BF329" i="14"/>
  <c r="BF326" i="14"/>
  <c r="BF313" i="14"/>
  <c r="BF321" i="14"/>
  <c r="BF346" i="14"/>
  <c r="J89" i="14"/>
  <c r="BF202" i="14"/>
  <c r="BF226" i="14"/>
  <c r="BF241" i="14"/>
  <c r="BF266" i="14"/>
  <c r="BF278" i="14"/>
  <c r="BF289" i="14"/>
  <c r="BF328" i="14"/>
  <c r="BF351" i="14"/>
  <c r="BF353" i="14"/>
  <c r="BF142" i="14"/>
  <c r="BF162" i="14"/>
  <c r="BF205" i="14"/>
  <c r="BF380" i="14"/>
  <c r="BF211" i="14"/>
  <c r="BF218" i="14"/>
  <c r="BF298" i="14"/>
  <c r="BF306" i="14"/>
  <c r="BF318" i="14"/>
  <c r="BF348" i="14"/>
  <c r="BF357" i="14"/>
  <c r="BF365" i="14"/>
  <c r="BF392" i="14"/>
  <c r="BF407" i="14"/>
  <c r="BF190" i="14"/>
  <c r="BF237" i="14"/>
  <c r="BF274" i="14"/>
  <c r="BF352" i="14"/>
  <c r="BF395" i="14"/>
  <c r="BF138" i="14"/>
  <c r="BF182" i="14"/>
  <c r="BF333" i="14"/>
  <c r="BF340" i="14"/>
  <c r="BF342" i="14"/>
  <c r="BF345" i="14"/>
  <c r="BF354" i="14"/>
  <c r="BF370" i="14"/>
  <c r="BF377" i="14"/>
  <c r="BF383" i="14"/>
  <c r="BF388" i="14"/>
  <c r="BF389" i="14"/>
  <c r="BF414" i="14"/>
  <c r="BF424" i="14"/>
  <c r="BF148" i="14"/>
  <c r="BF222" i="14"/>
  <c r="BF286" i="14"/>
  <c r="BF293" i="14"/>
  <c r="BF302" i="14"/>
  <c r="BF319" i="14"/>
  <c r="BF334" i="14"/>
  <c r="BF336" i="14"/>
  <c r="BF341" i="14"/>
  <c r="BF343" i="14"/>
  <c r="BF344" i="14"/>
  <c r="BF347" i="14"/>
  <c r="BF349" i="14"/>
  <c r="BF350" i="14"/>
  <c r="BF355" i="14"/>
  <c r="BF356" i="14"/>
  <c r="BF361" i="14"/>
  <c r="BF387" i="14"/>
  <c r="BF399" i="14"/>
  <c r="BF402" i="14"/>
  <c r="BF411" i="14"/>
  <c r="BF418" i="14"/>
  <c r="BF419" i="14"/>
  <c r="BF422" i="14"/>
  <c r="BF426" i="14"/>
  <c r="BF430" i="14"/>
  <c r="J134" i="12"/>
  <c r="J99" i="12" s="1"/>
  <c r="E85" i="13"/>
  <c r="F129" i="13"/>
  <c r="BF140" i="13"/>
  <c r="BF141" i="13"/>
  <c r="BF142" i="13"/>
  <c r="BF149" i="13"/>
  <c r="BF150" i="13"/>
  <c r="BF164" i="13"/>
  <c r="BF174" i="13"/>
  <c r="BF176" i="13"/>
  <c r="BF181" i="13"/>
  <c r="BF182" i="13"/>
  <c r="J91" i="13"/>
  <c r="BF135" i="13"/>
  <c r="BF139" i="13"/>
  <c r="BF143" i="13"/>
  <c r="BF145" i="13"/>
  <c r="BF146" i="13"/>
  <c r="BF147" i="13"/>
  <c r="BF151" i="13"/>
  <c r="BF153" i="13"/>
  <c r="BF156" i="13"/>
  <c r="BF157" i="13"/>
  <c r="BF159" i="13"/>
  <c r="BF160" i="13"/>
  <c r="BF162" i="13"/>
  <c r="BF165" i="13"/>
  <c r="BF167" i="13"/>
  <c r="BF169" i="13"/>
  <c r="BF170" i="13"/>
  <c r="BF171" i="13"/>
  <c r="BF172" i="13"/>
  <c r="BF177" i="13"/>
  <c r="BF178" i="13"/>
  <c r="BF179" i="13"/>
  <c r="BF180" i="13"/>
  <c r="BF187" i="13"/>
  <c r="BF188" i="13"/>
  <c r="BF189" i="13"/>
  <c r="BF190" i="13"/>
  <c r="BF191" i="13"/>
  <c r="BF192" i="13"/>
  <c r="BF134" i="13"/>
  <c r="BF136" i="13"/>
  <c r="BF137" i="13"/>
  <c r="BF138" i="13"/>
  <c r="BF152" i="13"/>
  <c r="BF154" i="13"/>
  <c r="BF155" i="13"/>
  <c r="BF158" i="13"/>
  <c r="BF168" i="13"/>
  <c r="BF183" i="13"/>
  <c r="BF184" i="13"/>
  <c r="BF194" i="13"/>
  <c r="BF198" i="13"/>
  <c r="BF144" i="13"/>
  <c r="BF148" i="13"/>
  <c r="BF163" i="13"/>
  <c r="BF166" i="13"/>
  <c r="BF173" i="13"/>
  <c r="BF175" i="13"/>
  <c r="BF185" i="13"/>
  <c r="BF186" i="13"/>
  <c r="BF193" i="13"/>
  <c r="BF195" i="13"/>
  <c r="BF196" i="13"/>
  <c r="BF197" i="13"/>
  <c r="BF199" i="13"/>
  <c r="J134" i="11"/>
  <c r="J99" i="11"/>
  <c r="F94" i="12"/>
  <c r="BF135" i="12"/>
  <c r="BF147" i="12"/>
  <c r="BF148" i="12"/>
  <c r="BF154" i="12"/>
  <c r="J91" i="12"/>
  <c r="BF150" i="12"/>
  <c r="BF151" i="12"/>
  <c r="BF173" i="12"/>
  <c r="BF136" i="12"/>
  <c r="BF137" i="12"/>
  <c r="BF143" i="12"/>
  <c r="BF144" i="12"/>
  <c r="BF145" i="12"/>
  <c r="BF146" i="12"/>
  <c r="BF149" i="12"/>
  <c r="BF156" i="12"/>
  <c r="BF157" i="12"/>
  <c r="BF158" i="12"/>
  <c r="BF160" i="12"/>
  <c r="BF161" i="12"/>
  <c r="BF162" i="12"/>
  <c r="BF163" i="12"/>
  <c r="BF165" i="12"/>
  <c r="BF166" i="12"/>
  <c r="BF168" i="12"/>
  <c r="BF170" i="12"/>
  <c r="BF171" i="12"/>
  <c r="BF172" i="12"/>
  <c r="BF175" i="12"/>
  <c r="BF176" i="12"/>
  <c r="BF179" i="12"/>
  <c r="BF181" i="12"/>
  <c r="BF182" i="12"/>
  <c r="BF183" i="12"/>
  <c r="BF187" i="12"/>
  <c r="E85" i="12"/>
  <c r="BF138" i="12"/>
  <c r="BF139" i="12"/>
  <c r="BF140" i="12"/>
  <c r="BF141" i="12"/>
  <c r="BF142" i="12"/>
  <c r="BF152" i="12"/>
  <c r="BF153" i="12"/>
  <c r="BF159" i="12"/>
  <c r="BF164" i="12"/>
  <c r="BF167" i="12"/>
  <c r="BF174" i="12"/>
  <c r="BF177" i="12"/>
  <c r="BF178" i="12"/>
  <c r="BF180" i="12"/>
  <c r="BF184" i="12"/>
  <c r="BF185" i="12"/>
  <c r="BF186" i="12"/>
  <c r="BF188" i="12"/>
  <c r="BF141" i="11"/>
  <c r="BF143" i="11"/>
  <c r="E85" i="11"/>
  <c r="F130" i="11"/>
  <c r="BF136" i="11"/>
  <c r="BF145" i="11"/>
  <c r="BF149" i="11"/>
  <c r="BF178" i="11"/>
  <c r="BF152" i="11"/>
  <c r="BF162" i="11"/>
  <c r="BF163" i="11"/>
  <c r="BF164" i="11"/>
  <c r="BF169" i="11"/>
  <c r="BF146" i="11"/>
  <c r="BF158" i="11"/>
  <c r="BF166" i="11"/>
  <c r="BF171" i="11"/>
  <c r="BF173" i="11"/>
  <c r="BF176" i="11"/>
  <c r="BF179" i="11"/>
  <c r="BF138" i="11"/>
  <c r="BF153" i="11"/>
  <c r="BF161" i="11"/>
  <c r="BF172" i="11"/>
  <c r="J91" i="11"/>
  <c r="BF135" i="11"/>
  <c r="BF142" i="11"/>
  <c r="BF144" i="11"/>
  <c r="BF147" i="11"/>
  <c r="BF148" i="11"/>
  <c r="BF151" i="11"/>
  <c r="BF155" i="11"/>
  <c r="BF160" i="11"/>
  <c r="BF167" i="11"/>
  <c r="BF168" i="11"/>
  <c r="BF175" i="11"/>
  <c r="BF177" i="11"/>
  <c r="BF182" i="11"/>
  <c r="BF183" i="11"/>
  <c r="BF137" i="11"/>
  <c r="BF139" i="11"/>
  <c r="BF140" i="11"/>
  <c r="BF150" i="11"/>
  <c r="BF154" i="11"/>
  <c r="BF156" i="11"/>
  <c r="BF159" i="11"/>
  <c r="BF165" i="11"/>
  <c r="BF174" i="11"/>
  <c r="BF180" i="11"/>
  <c r="BF181" i="11"/>
  <c r="BF184" i="11"/>
  <c r="BF185" i="11"/>
  <c r="BF186" i="11"/>
  <c r="J134" i="9"/>
  <c r="J99" i="9" s="1"/>
  <c r="BF136" i="10"/>
  <c r="BF138" i="10"/>
  <c r="BF152" i="10"/>
  <c r="BF155" i="10"/>
  <c r="BF164" i="10"/>
  <c r="BF174" i="10"/>
  <c r="BF181" i="10"/>
  <c r="BF183" i="10"/>
  <c r="BF191" i="10"/>
  <c r="BF192" i="10"/>
  <c r="BF197" i="10"/>
  <c r="F94" i="10"/>
  <c r="BF137" i="10"/>
  <c r="BF140" i="10"/>
  <c r="BF154" i="10"/>
  <c r="BF161" i="10"/>
  <c r="BF162" i="10"/>
  <c r="BF139" i="10"/>
  <c r="BF141" i="10"/>
  <c r="BF142" i="10"/>
  <c r="BF147" i="10"/>
  <c r="BF148" i="10"/>
  <c r="BF157" i="10"/>
  <c r="BF158" i="10"/>
  <c r="BF159" i="10"/>
  <c r="BF160" i="10"/>
  <c r="BF165" i="10"/>
  <c r="BF166" i="10"/>
  <c r="BF167" i="10"/>
  <c r="BF168" i="10"/>
  <c r="BF169" i="10"/>
  <c r="BF171" i="10"/>
  <c r="BF175" i="10"/>
  <c r="BF177" i="10"/>
  <c r="BF178" i="10"/>
  <c r="BF179" i="10"/>
  <c r="BF184" i="10"/>
  <c r="BF185" i="10"/>
  <c r="BF186" i="10"/>
  <c r="BF187" i="10"/>
  <c r="BF190" i="10"/>
  <c r="BF195" i="10"/>
  <c r="BF200" i="10"/>
  <c r="BF202" i="10"/>
  <c r="BF203" i="10"/>
  <c r="BF204" i="10"/>
  <c r="BF205" i="10"/>
  <c r="BF207" i="10"/>
  <c r="BF208" i="10"/>
  <c r="BF209" i="10"/>
  <c r="BF212" i="10"/>
  <c r="BF213" i="10"/>
  <c r="BF214" i="10"/>
  <c r="BF215" i="10"/>
  <c r="BF216" i="10"/>
  <c r="BF217" i="10"/>
  <c r="E85" i="10"/>
  <c r="J91" i="10"/>
  <c r="BF143" i="10"/>
  <c r="BF144" i="10"/>
  <c r="BF145" i="10"/>
  <c r="BF146" i="10"/>
  <c r="BF149" i="10"/>
  <c r="BF151" i="10"/>
  <c r="BF153" i="10"/>
  <c r="BF156" i="10"/>
  <c r="BF170" i="10"/>
  <c r="BF172" i="10"/>
  <c r="BF173" i="10"/>
  <c r="BF176" i="10"/>
  <c r="BF180" i="10"/>
  <c r="BF188" i="10"/>
  <c r="BF189" i="10"/>
  <c r="BF193" i="10"/>
  <c r="BF194" i="10"/>
  <c r="BF196" i="10"/>
  <c r="BF198" i="10"/>
  <c r="BF199" i="10"/>
  <c r="BF201" i="10"/>
  <c r="BF206" i="10"/>
  <c r="BF210" i="10"/>
  <c r="BF211" i="10"/>
  <c r="BF218" i="10"/>
  <c r="BF219" i="10"/>
  <c r="BF139" i="9"/>
  <c r="BF140" i="9"/>
  <c r="BF144" i="9"/>
  <c r="BF154" i="9"/>
  <c r="BF159" i="9"/>
  <c r="BF136" i="9"/>
  <c r="BF137" i="9"/>
  <c r="BF162" i="9"/>
  <c r="BF163" i="9"/>
  <c r="BF169" i="9"/>
  <c r="BF171" i="9"/>
  <c r="BF172" i="9"/>
  <c r="E85" i="9"/>
  <c r="J91" i="9"/>
  <c r="F94" i="9"/>
  <c r="BF135" i="9"/>
  <c r="BF138" i="9"/>
  <c r="BF142" i="9"/>
  <c r="BF143" i="9"/>
  <c r="BF145" i="9"/>
  <c r="BF146" i="9"/>
  <c r="BF148" i="9"/>
  <c r="BF149" i="9"/>
  <c r="BF152" i="9"/>
  <c r="BF153" i="9"/>
  <c r="BF155" i="9"/>
  <c r="BF156" i="9"/>
  <c r="BF157" i="9"/>
  <c r="BF160" i="9"/>
  <c r="BF168" i="9"/>
  <c r="BF170" i="9"/>
  <c r="BF175" i="9"/>
  <c r="BF176" i="9"/>
  <c r="BF178" i="9"/>
  <c r="BF179" i="9"/>
  <c r="BF182" i="9"/>
  <c r="BF183" i="9"/>
  <c r="BF185" i="9"/>
  <c r="BF187" i="9"/>
  <c r="BF141" i="9"/>
  <c r="BF147" i="9"/>
  <c r="BF150" i="9"/>
  <c r="BF151" i="9"/>
  <c r="BF158" i="9"/>
  <c r="BF164" i="9"/>
  <c r="BF165" i="9"/>
  <c r="BF166" i="9"/>
  <c r="BF167" i="9"/>
  <c r="BF173" i="9"/>
  <c r="BF177" i="9"/>
  <c r="BF180" i="9"/>
  <c r="BF181" i="9"/>
  <c r="BF184" i="9"/>
  <c r="BF186" i="9"/>
  <c r="BF188" i="9"/>
  <c r="J91" i="8"/>
  <c r="F129" i="8"/>
  <c r="BF135" i="8"/>
  <c r="BF136" i="8"/>
  <c r="E85" i="8"/>
  <c r="BF137" i="8"/>
  <c r="E122" i="7"/>
  <c r="BF143" i="7"/>
  <c r="BF158" i="7"/>
  <c r="BF168" i="7"/>
  <c r="BF137" i="7"/>
  <c r="BF138" i="7"/>
  <c r="BF145" i="7"/>
  <c r="BF151" i="7"/>
  <c r="BF164" i="7"/>
  <c r="BF178" i="7"/>
  <c r="BF181" i="7"/>
  <c r="BF185" i="7"/>
  <c r="BF205" i="7"/>
  <c r="BF228" i="7"/>
  <c r="BF231" i="7"/>
  <c r="BF235" i="7"/>
  <c r="BF237" i="7"/>
  <c r="J91" i="7"/>
  <c r="F131" i="7"/>
  <c r="BF136" i="7"/>
  <c r="BF139" i="7"/>
  <c r="BF140" i="7"/>
  <c r="BF141" i="7"/>
  <c r="BF144" i="7"/>
  <c r="BF146" i="7"/>
  <c r="BF147" i="7"/>
  <c r="BF153" i="7"/>
  <c r="BF155" i="7"/>
  <c r="BF156" i="7"/>
  <c r="BF157" i="7"/>
  <c r="BF160" i="7"/>
  <c r="BF162" i="7"/>
  <c r="BF166" i="7"/>
  <c r="BF167" i="7"/>
  <c r="BF173" i="7"/>
  <c r="BF175" i="7"/>
  <c r="BF177" i="7"/>
  <c r="BF182" i="7"/>
  <c r="BF183" i="7"/>
  <c r="BF184" i="7"/>
  <c r="BF188" i="7"/>
  <c r="BF190" i="7"/>
  <c r="BF192" i="7"/>
  <c r="BF194" i="7"/>
  <c r="BF195" i="7"/>
  <c r="BF198" i="7"/>
  <c r="BF199" i="7"/>
  <c r="BF200" i="7"/>
  <c r="BF202" i="7"/>
  <c r="BF206" i="7"/>
  <c r="BF207" i="7"/>
  <c r="BF210" i="7"/>
  <c r="BF211" i="7"/>
  <c r="BF214" i="7"/>
  <c r="BF215" i="7"/>
  <c r="BF216" i="7"/>
  <c r="BF219" i="7"/>
  <c r="BF221" i="7"/>
  <c r="BF222" i="7"/>
  <c r="BF223" i="7"/>
  <c r="BF224" i="7"/>
  <c r="BF226" i="7"/>
  <c r="BF229" i="7"/>
  <c r="BF234" i="7"/>
  <c r="BF236" i="7"/>
  <c r="BF238" i="7"/>
  <c r="BF239" i="7"/>
  <c r="BF242" i="7"/>
  <c r="BF244" i="7"/>
  <c r="BF248" i="7"/>
  <c r="BF250" i="7"/>
  <c r="BF142" i="7"/>
  <c r="BF148" i="7"/>
  <c r="BF149" i="7"/>
  <c r="BF150" i="7"/>
  <c r="BF154" i="7"/>
  <c r="BF159" i="7"/>
  <c r="BF161" i="7"/>
  <c r="BF163" i="7"/>
  <c r="BF165" i="7"/>
  <c r="BF170" i="7"/>
  <c r="BF171" i="7"/>
  <c r="BF172" i="7"/>
  <c r="BF174" i="7"/>
  <c r="BF176" i="7"/>
  <c r="BF179" i="7"/>
  <c r="BF180" i="7"/>
  <c r="BF186" i="7"/>
  <c r="BF187" i="7"/>
  <c r="BF189" i="7"/>
  <c r="BF191" i="7"/>
  <c r="BF193" i="7"/>
  <c r="BF196" i="7"/>
  <c r="BF197" i="7"/>
  <c r="BF201" i="7"/>
  <c r="BF204" i="7"/>
  <c r="BF208" i="7"/>
  <c r="BF209" i="7"/>
  <c r="BF212" i="7"/>
  <c r="BF213" i="7"/>
  <c r="BF217" i="7"/>
  <c r="BF218" i="7"/>
  <c r="BF220" i="7"/>
  <c r="BF225" i="7"/>
  <c r="BF227" i="7"/>
  <c r="BF230" i="7"/>
  <c r="BF232" i="7"/>
  <c r="BF233" i="7"/>
  <c r="BF240" i="7"/>
  <c r="BF241" i="7"/>
  <c r="BF243" i="7"/>
  <c r="BF245" i="7"/>
  <c r="BF246" i="7"/>
  <c r="BF247" i="7"/>
  <c r="BF249" i="7"/>
  <c r="BF251" i="7"/>
  <c r="J91" i="6"/>
  <c r="F94" i="6"/>
  <c r="E129" i="6"/>
  <c r="BF143" i="6"/>
  <c r="BF144" i="6"/>
  <c r="BF146" i="6"/>
  <c r="BF148" i="6"/>
  <c r="BF153" i="6"/>
  <c r="BF158" i="6"/>
  <c r="BF159" i="6"/>
  <c r="BF169" i="6"/>
  <c r="BF184" i="6"/>
  <c r="BF205" i="6"/>
  <c r="BF210" i="6"/>
  <c r="BF221" i="6"/>
  <c r="BF225" i="6"/>
  <c r="BF238" i="6"/>
  <c r="BF255" i="6"/>
  <c r="BF259" i="6"/>
  <c r="BF266" i="6"/>
  <c r="BF279" i="6"/>
  <c r="BF303" i="6"/>
  <c r="BF309" i="6"/>
  <c r="BF327" i="6"/>
  <c r="BF329" i="6"/>
  <c r="BF332" i="6"/>
  <c r="BF338" i="6"/>
  <c r="BF366" i="6"/>
  <c r="BF381" i="6"/>
  <c r="BF385" i="6"/>
  <c r="BF411" i="6"/>
  <c r="BF157" i="6"/>
  <c r="BF173" i="6"/>
  <c r="BF182" i="6"/>
  <c r="BF186" i="6"/>
  <c r="BF187" i="6"/>
  <c r="BF195" i="6"/>
  <c r="BF199" i="6"/>
  <c r="BF200" i="6"/>
  <c r="BF208" i="6"/>
  <c r="BF209" i="6"/>
  <c r="BF214" i="6"/>
  <c r="BF217" i="6"/>
  <c r="BF218" i="6"/>
  <c r="BF220" i="6"/>
  <c r="BF244" i="6"/>
  <c r="BF245" i="6"/>
  <c r="BF257" i="6"/>
  <c r="BF274" i="6"/>
  <c r="BF275" i="6"/>
  <c r="BF276" i="6"/>
  <c r="BF277" i="6"/>
  <c r="BF281" i="6"/>
  <c r="BF286" i="6"/>
  <c r="BF287" i="6"/>
  <c r="BF298" i="6"/>
  <c r="BF323" i="6"/>
  <c r="BF324" i="6"/>
  <c r="BF325" i="6"/>
  <c r="BF336" i="6"/>
  <c r="BF343" i="6"/>
  <c r="BF354" i="6"/>
  <c r="BF355" i="6"/>
  <c r="BF358" i="6"/>
  <c r="BF359" i="6"/>
  <c r="BF360" i="6"/>
  <c r="BF369" i="6"/>
  <c r="BF393" i="6"/>
  <c r="BF396" i="6"/>
  <c r="BF401" i="6"/>
  <c r="BF406" i="6"/>
  <c r="BF410" i="6"/>
  <c r="BF416" i="6"/>
  <c r="BF418" i="6"/>
  <c r="BF419" i="6"/>
  <c r="BF424" i="6"/>
  <c r="BF425" i="6"/>
  <c r="BF426" i="6"/>
  <c r="BF433" i="6"/>
  <c r="BF437" i="6"/>
  <c r="BF442" i="6"/>
  <c r="BF149" i="6"/>
  <c r="BF152" i="6"/>
  <c r="BF155" i="6"/>
  <c r="BF160" i="6"/>
  <c r="BF161" i="6"/>
  <c r="BF162" i="6"/>
  <c r="BF165" i="6"/>
  <c r="BF166" i="6"/>
  <c r="BF168" i="6"/>
  <c r="BF170" i="6"/>
  <c r="BF172" i="6"/>
  <c r="BF175" i="6"/>
  <c r="BF176" i="6"/>
  <c r="BF178" i="6"/>
  <c r="BF180" i="6"/>
  <c r="BF189" i="6"/>
  <c r="BF191" i="6"/>
  <c r="BF193" i="6"/>
  <c r="BF194" i="6"/>
  <c r="BF196" i="6"/>
  <c r="BF197" i="6"/>
  <c r="BF202" i="6"/>
  <c r="BF203" i="6"/>
  <c r="BF207" i="6"/>
  <c r="BF211" i="6"/>
  <c r="BF215" i="6"/>
  <c r="BF216" i="6"/>
  <c r="BF219" i="6"/>
  <c r="BF222" i="6"/>
  <c r="BF223" i="6"/>
  <c r="BF226" i="6"/>
  <c r="BF230" i="6"/>
  <c r="BF232" i="6"/>
  <c r="BF234" i="6"/>
  <c r="BF235" i="6"/>
  <c r="BF239" i="6"/>
  <c r="BF241" i="6"/>
  <c r="BF246" i="6"/>
  <c r="BF248" i="6"/>
  <c r="BF250" i="6"/>
  <c r="BF251" i="6"/>
  <c r="BF252" i="6"/>
  <c r="BF256" i="6"/>
  <c r="BF258" i="6"/>
  <c r="BF261" i="6"/>
  <c r="BF263" i="6"/>
  <c r="BF265" i="6"/>
  <c r="BF268" i="6"/>
  <c r="BF270" i="6"/>
  <c r="BF271" i="6"/>
  <c r="BF272" i="6"/>
  <c r="BF273" i="6"/>
  <c r="BF278" i="6"/>
  <c r="BF280" i="6"/>
  <c r="BF283" i="6"/>
  <c r="BF288" i="6"/>
  <c r="BF289" i="6"/>
  <c r="BF290" i="6"/>
  <c r="BF291" i="6"/>
  <c r="BF292" i="6"/>
  <c r="BF293" i="6"/>
  <c r="BF294" i="6"/>
  <c r="BF299" i="6"/>
  <c r="BF301" i="6"/>
  <c r="BF304" i="6"/>
  <c r="BF307" i="6"/>
  <c r="BF308" i="6"/>
  <c r="BF310" i="6"/>
  <c r="BF312" i="6"/>
  <c r="BF313" i="6"/>
  <c r="BF314" i="6"/>
  <c r="BF316" i="6"/>
  <c r="BF317" i="6"/>
  <c r="BF321" i="6"/>
  <c r="BF328" i="6"/>
  <c r="BF330" i="6"/>
  <c r="BF331" i="6"/>
  <c r="BF333" i="6"/>
  <c r="BF337" i="6"/>
  <c r="BF339" i="6"/>
  <c r="BF340" i="6"/>
  <c r="BF346" i="6"/>
  <c r="BF348" i="6"/>
  <c r="BF349" i="6"/>
  <c r="BF350" i="6"/>
  <c r="BF351" i="6"/>
  <c r="BF353" i="6"/>
  <c r="BF362" i="6"/>
  <c r="BF365" i="6"/>
  <c r="BF367" i="6"/>
  <c r="BF372" i="6"/>
  <c r="BF374" i="6"/>
  <c r="BF378" i="6"/>
  <c r="BF379" i="6"/>
  <c r="BF380" i="6"/>
  <c r="BF383" i="6"/>
  <c r="BF384" i="6"/>
  <c r="BF386" i="6"/>
  <c r="BF388" i="6"/>
  <c r="BF397" i="6"/>
  <c r="BF398" i="6"/>
  <c r="BF400" i="6"/>
  <c r="BF402" i="6"/>
  <c r="BF404" i="6"/>
  <c r="BF405" i="6"/>
  <c r="BF408" i="6"/>
  <c r="BF412" i="6"/>
  <c r="BF415" i="6"/>
  <c r="BF421" i="6"/>
  <c r="BF423" i="6"/>
  <c r="BF429" i="6"/>
  <c r="BF431" i="6"/>
  <c r="BF432" i="6"/>
  <c r="BF434" i="6"/>
  <c r="BF439" i="6"/>
  <c r="BF440" i="6"/>
  <c r="BF443" i="6"/>
  <c r="BF444" i="6"/>
  <c r="BF446" i="6"/>
  <c r="BF447" i="6"/>
  <c r="BF448" i="6"/>
  <c r="BF451" i="6"/>
  <c r="BF454" i="6"/>
  <c r="BF456" i="6"/>
  <c r="BF457" i="6"/>
  <c r="BF458" i="6"/>
  <c r="BF459" i="6"/>
  <c r="BF145" i="6"/>
  <c r="BF147" i="6"/>
  <c r="BF150" i="6"/>
  <c r="BF151" i="6"/>
  <c r="BF154" i="6"/>
  <c r="BF156" i="6"/>
  <c r="BF163" i="6"/>
  <c r="BF164" i="6"/>
  <c r="BF167" i="6"/>
  <c r="BF171" i="6"/>
  <c r="BF174" i="6"/>
  <c r="BF177" i="6"/>
  <c r="BF179" i="6"/>
  <c r="BF181" i="6"/>
  <c r="BF183" i="6"/>
  <c r="BF185" i="6"/>
  <c r="BF188" i="6"/>
  <c r="BF190" i="6"/>
  <c r="BF192" i="6"/>
  <c r="BF198" i="6"/>
  <c r="BF201" i="6"/>
  <c r="BF204" i="6"/>
  <c r="BF212" i="6"/>
  <c r="BF213" i="6"/>
  <c r="BF224" i="6"/>
  <c r="BF227" i="6"/>
  <c r="BF228" i="6"/>
  <c r="BF231" i="6"/>
  <c r="BF233" i="6"/>
  <c r="BF236" i="6"/>
  <c r="BF237" i="6"/>
  <c r="BF240" i="6"/>
  <c r="BF242" i="6"/>
  <c r="BF243" i="6"/>
  <c r="BF247" i="6"/>
  <c r="BF249" i="6"/>
  <c r="BF253" i="6"/>
  <c r="BF254" i="6"/>
  <c r="BF260" i="6"/>
  <c r="BF262" i="6"/>
  <c r="BF264" i="6"/>
  <c r="BF267" i="6"/>
  <c r="BF269" i="6"/>
  <c r="BF284" i="6"/>
  <c r="BF285" i="6"/>
  <c r="BF295" i="6"/>
  <c r="BF296" i="6"/>
  <c r="BF300" i="6"/>
  <c r="BF302" i="6"/>
  <c r="BF305" i="6"/>
  <c r="BF306" i="6"/>
  <c r="BF311" i="6"/>
  <c r="BF315" i="6"/>
  <c r="BF318" i="6"/>
  <c r="BF319" i="6"/>
  <c r="BF322" i="6"/>
  <c r="BF326" i="6"/>
  <c r="BF334" i="6"/>
  <c r="BF341" i="6"/>
  <c r="BF342" i="6"/>
  <c r="BF344" i="6"/>
  <c r="BF345" i="6"/>
  <c r="BF347" i="6"/>
  <c r="BF352" i="6"/>
  <c r="BF356" i="6"/>
  <c r="BF357" i="6"/>
  <c r="BF361" i="6"/>
  <c r="BF363" i="6"/>
  <c r="BF364" i="6"/>
  <c r="BF368" i="6"/>
  <c r="BF371" i="6"/>
  <c r="BF373" i="6"/>
  <c r="BF375" i="6"/>
  <c r="BF376" i="6"/>
  <c r="BF377" i="6"/>
  <c r="BF382" i="6"/>
  <c r="BF387" i="6"/>
  <c r="BF389" i="6"/>
  <c r="BF390" i="6"/>
  <c r="BF391" i="6"/>
  <c r="BF392" i="6"/>
  <c r="BF394" i="6"/>
  <c r="BF399" i="6"/>
  <c r="BF403" i="6"/>
  <c r="BF407" i="6"/>
  <c r="BF409" i="6"/>
  <c r="BF413" i="6"/>
  <c r="BF414" i="6"/>
  <c r="BF417" i="6"/>
  <c r="BF420" i="6"/>
  <c r="BF422" i="6"/>
  <c r="BF427" i="6"/>
  <c r="BF428" i="6"/>
  <c r="BF435" i="6"/>
  <c r="BF436" i="6"/>
  <c r="BF438" i="6"/>
  <c r="BF441" i="6"/>
  <c r="BF445" i="6"/>
  <c r="BF450" i="6"/>
  <c r="BF452" i="6"/>
  <c r="BF453" i="6"/>
  <c r="BF455" i="6"/>
  <c r="BF149" i="5"/>
  <c r="BF171" i="5"/>
  <c r="BF172" i="5"/>
  <c r="BF173" i="5"/>
  <c r="BF187" i="5"/>
  <c r="BF209" i="5"/>
  <c r="BF225" i="5"/>
  <c r="BF234" i="5"/>
  <c r="BF241" i="5"/>
  <c r="BF246" i="5"/>
  <c r="BF270" i="5"/>
  <c r="BF282" i="5"/>
  <c r="BF285" i="5"/>
  <c r="BF286" i="5"/>
  <c r="BF288" i="5"/>
  <c r="BF296" i="5"/>
  <c r="BF318" i="5"/>
  <c r="BF319" i="5"/>
  <c r="BF332" i="5"/>
  <c r="BF344" i="5"/>
  <c r="BF349" i="5"/>
  <c r="BF354" i="5"/>
  <c r="BF360" i="5"/>
  <c r="BF367" i="5"/>
  <c r="BF380" i="5"/>
  <c r="BF420" i="5"/>
  <c r="BF423" i="5"/>
  <c r="BF427" i="5"/>
  <c r="BF430" i="5"/>
  <c r="BF431" i="5"/>
  <c r="BF435" i="5"/>
  <c r="BF439" i="5"/>
  <c r="BF443" i="5"/>
  <c r="BF445" i="5"/>
  <c r="BF453" i="5"/>
  <c r="BF455" i="5"/>
  <c r="BF460" i="5"/>
  <c r="BF483" i="5"/>
  <c r="BF490" i="5"/>
  <c r="BF498" i="5"/>
  <c r="BF500" i="5"/>
  <c r="BF504" i="5"/>
  <c r="BF507" i="5"/>
  <c r="BF509" i="5"/>
  <c r="BF150" i="5"/>
  <c r="BF160" i="5"/>
  <c r="BF163" i="5"/>
  <c r="BF170" i="5"/>
  <c r="BF177" i="5"/>
  <c r="BF183" i="5"/>
  <c r="BF195" i="5"/>
  <c r="BF199" i="5"/>
  <c r="BF204" i="5"/>
  <c r="BF210" i="5"/>
  <c r="BF213" i="5"/>
  <c r="BF214" i="5"/>
  <c r="BF264" i="5"/>
  <c r="BF268" i="5"/>
  <c r="BF289" i="5"/>
  <c r="BF303" i="5"/>
  <c r="BF327" i="5"/>
  <c r="BF342" i="5"/>
  <c r="BF373" i="5"/>
  <c r="BF379" i="5"/>
  <c r="BF408" i="5"/>
  <c r="BF438" i="5"/>
  <c r="BF441" i="5"/>
  <c r="BF458" i="5"/>
  <c r="BF464" i="5"/>
  <c r="BF467" i="5"/>
  <c r="BF472" i="5"/>
  <c r="BF477" i="5"/>
  <c r="BF154" i="5"/>
  <c r="BF158" i="5"/>
  <c r="BF167" i="5"/>
  <c r="BF178" i="5"/>
  <c r="BF193" i="5"/>
  <c r="BF200" i="5"/>
  <c r="BF201" i="5"/>
  <c r="BF203" i="5"/>
  <c r="BF205" i="5"/>
  <c r="BF207" i="5"/>
  <c r="BF245" i="5"/>
  <c r="BF257" i="5"/>
  <c r="BF266" i="5"/>
  <c r="BF267" i="5"/>
  <c r="BF280" i="5"/>
  <c r="BF292" i="5"/>
  <c r="BF299" i="5"/>
  <c r="BF320" i="5"/>
  <c r="BF331" i="5"/>
  <c r="BF333" i="5"/>
  <c r="BF335" i="5"/>
  <c r="BF347" i="5"/>
  <c r="BF351" i="5"/>
  <c r="BF388" i="5"/>
  <c r="BF404" i="5"/>
  <c r="BF407" i="5"/>
  <c r="BF416" i="5"/>
  <c r="BF419" i="5"/>
  <c r="BF421" i="5"/>
  <c r="BF437" i="5"/>
  <c r="BF448" i="5"/>
  <c r="BF462" i="5"/>
  <c r="BF463" i="5"/>
  <c r="BF466" i="5"/>
  <c r="BF468" i="5"/>
  <c r="BF474" i="5"/>
  <c r="BF475" i="5"/>
  <c r="BF479" i="5"/>
  <c r="BF486" i="5"/>
  <c r="BF497" i="5"/>
  <c r="BF499" i="5"/>
  <c r="J146" i="4"/>
  <c r="J102" i="4"/>
  <c r="F142" i="5"/>
  <c r="BF151" i="5"/>
  <c r="BF185" i="5"/>
  <c r="BF188" i="5"/>
  <c r="BF190" i="5"/>
  <c r="BF211" i="5"/>
  <c r="BF223" i="5"/>
  <c r="BF248" i="5"/>
  <c r="BF259" i="5"/>
  <c r="BF260" i="5"/>
  <c r="BF278" i="5"/>
  <c r="BF283" i="5"/>
  <c r="BF309" i="5"/>
  <c r="BF314" i="5"/>
  <c r="BF315" i="5"/>
  <c r="BF321" i="5"/>
  <c r="BF323" i="5"/>
  <c r="BF324" i="5"/>
  <c r="BF337" i="5"/>
  <c r="BF340" i="5"/>
  <c r="BF359" i="5"/>
  <c r="BF368" i="5"/>
  <c r="BF374" i="5"/>
  <c r="BF377" i="5"/>
  <c r="BF385" i="5"/>
  <c r="BF397" i="5"/>
  <c r="BF401" i="5"/>
  <c r="BF405" i="5"/>
  <c r="BF413" i="5"/>
  <c r="BF451" i="5"/>
  <c r="BF454" i="5"/>
  <c r="BF485" i="5"/>
  <c r="BF492" i="5"/>
  <c r="BF493" i="5"/>
  <c r="BF496" i="5"/>
  <c r="BF510" i="5"/>
  <c r="BF512" i="5"/>
  <c r="BF513" i="5"/>
  <c r="BF515" i="5"/>
  <c r="BF516" i="5"/>
  <c r="BF521" i="5"/>
  <c r="BF522" i="5"/>
  <c r="BF524" i="5"/>
  <c r="BF525" i="5"/>
  <c r="BF526" i="5"/>
  <c r="BF527" i="5"/>
  <c r="BF528" i="5"/>
  <c r="BF529" i="5"/>
  <c r="BF537" i="5"/>
  <c r="BF549" i="5"/>
  <c r="J139" i="5"/>
  <c r="BF159" i="5"/>
  <c r="BF218" i="5"/>
  <c r="BF219" i="5"/>
  <c r="BF224" i="5"/>
  <c r="BF227" i="5"/>
  <c r="BF228" i="5"/>
  <c r="BF240" i="5"/>
  <c r="BF244" i="5"/>
  <c r="BF258" i="5"/>
  <c r="BF275" i="5"/>
  <c r="BF276" i="5"/>
  <c r="BF290" i="5"/>
  <c r="BF311" i="5"/>
  <c r="BF313" i="5"/>
  <c r="BF316" i="5"/>
  <c r="BF317" i="5"/>
  <c r="BF326" i="5"/>
  <c r="BF330" i="5"/>
  <c r="BF338" i="5"/>
  <c r="BF345" i="5"/>
  <c r="BF346" i="5"/>
  <c r="BF350" i="5"/>
  <c r="BF358" i="5"/>
  <c r="BF361" i="5"/>
  <c r="BF364" i="5"/>
  <c r="BF370" i="5"/>
  <c r="BF371" i="5"/>
  <c r="BF411" i="5"/>
  <c r="BF530" i="5"/>
  <c r="BF533" i="5"/>
  <c r="BF543" i="5"/>
  <c r="BF551" i="5"/>
  <c r="BF553" i="5"/>
  <c r="BF555" i="5"/>
  <c r="BF558" i="5"/>
  <c r="BF372" i="5"/>
  <c r="BF382" i="5"/>
  <c r="BF409" i="5"/>
  <c r="BF415" i="5"/>
  <c r="BF418" i="5"/>
  <c r="BF422" i="5"/>
  <c r="BF432" i="5"/>
  <c r="BF436" i="5"/>
  <c r="BF446" i="5"/>
  <c r="BF450" i="5"/>
  <c r="BF471" i="5"/>
  <c r="BF478" i="5"/>
  <c r="BF481" i="5"/>
  <c r="BF484" i="5"/>
  <c r="BF489" i="5"/>
  <c r="BF518" i="5"/>
  <c r="BF523" i="5"/>
  <c r="BF539" i="5"/>
  <c r="BF155" i="5"/>
  <c r="BF175" i="5"/>
  <c r="BF230" i="5"/>
  <c r="BF238" i="5"/>
  <c r="BF247" i="5"/>
  <c r="BF269" i="5"/>
  <c r="BF272" i="5"/>
  <c r="BF274" i="5"/>
  <c r="BF277" i="5"/>
  <c r="BF281" i="5"/>
  <c r="BF294" i="5"/>
  <c r="BF297" i="5"/>
  <c r="BF302" i="5"/>
  <c r="BF307" i="5"/>
  <c r="BF329" i="5"/>
  <c r="BF384" i="5"/>
  <c r="BF386" i="5"/>
  <c r="BF387" i="5"/>
  <c r="BF394" i="5"/>
  <c r="BF399" i="5"/>
  <c r="BF403" i="5"/>
  <c r="BF406" i="5"/>
  <c r="BF434" i="5"/>
  <c r="BF457" i="5"/>
  <c r="BF480" i="5"/>
  <c r="BF491" i="5"/>
  <c r="BF495" i="5"/>
  <c r="BF501" i="5"/>
  <c r="BF508" i="5"/>
  <c r="BF514" i="5"/>
  <c r="BF517" i="5"/>
  <c r="BF520" i="5"/>
  <c r="BF534" i="5"/>
  <c r="BF545" i="5"/>
  <c r="BF554" i="5"/>
  <c r="BF571" i="5"/>
  <c r="BF581" i="5"/>
  <c r="BF362" i="5"/>
  <c r="BF392" i="5"/>
  <c r="BF393" i="5"/>
  <c r="BF396" i="5"/>
  <c r="BF410" i="5"/>
  <c r="BF417" i="5"/>
  <c r="BF433" i="5"/>
  <c r="BF444" i="5"/>
  <c r="BF449" i="5"/>
  <c r="BF456" i="5"/>
  <c r="BF465" i="5"/>
  <c r="BF470" i="5"/>
  <c r="BF473" i="5"/>
  <c r="BF476" i="5"/>
  <c r="BF487" i="5"/>
  <c r="BF502" i="5"/>
  <c r="BF506" i="5"/>
  <c r="BF535" i="5"/>
  <c r="BF567" i="5"/>
  <c r="BF216" i="5"/>
  <c r="BF236" i="5"/>
  <c r="BF250" i="5"/>
  <c r="BF253" i="5"/>
  <c r="BF254" i="5"/>
  <c r="BF261" i="5"/>
  <c r="BF295" i="5"/>
  <c r="BF325" i="5"/>
  <c r="BF328" i="5"/>
  <c r="BF356" i="5"/>
  <c r="BF402" i="5"/>
  <c r="BF541" i="5"/>
  <c r="BF561" i="5"/>
  <c r="BF562" i="5"/>
  <c r="BF565" i="5"/>
  <c r="BF569" i="5"/>
  <c r="BF588" i="5"/>
  <c r="BF599" i="5"/>
  <c r="BF600" i="5"/>
  <c r="BF602" i="5"/>
  <c r="BF604" i="5"/>
  <c r="BF607" i="5"/>
  <c r="BF609" i="5"/>
  <c r="BF615" i="5"/>
  <c r="E133" i="5"/>
  <c r="BF147" i="5"/>
  <c r="BF148" i="5"/>
  <c r="BF152" i="5"/>
  <c r="BF156" i="5"/>
  <c r="BF162" i="5"/>
  <c r="BF164" i="5"/>
  <c r="BF168" i="5"/>
  <c r="BF174" i="5"/>
  <c r="BF180" i="5"/>
  <c r="BF181" i="5"/>
  <c r="BF194" i="5"/>
  <c r="BF197" i="5"/>
  <c r="BF198" i="5"/>
  <c r="BF233" i="5"/>
  <c r="BF239" i="5"/>
  <c r="BF243" i="5"/>
  <c r="BF251" i="5"/>
  <c r="BF252" i="5"/>
  <c r="BF255" i="5"/>
  <c r="BF262" i="5"/>
  <c r="BF273" i="5"/>
  <c r="BF293" i="5"/>
  <c r="BF300" i="5"/>
  <c r="BF301" i="5"/>
  <c r="BF304" i="5"/>
  <c r="BF306" i="5"/>
  <c r="BF334" i="5"/>
  <c r="BF336" i="5"/>
  <c r="BF341" i="5"/>
  <c r="BF348" i="5"/>
  <c r="BF353" i="5"/>
  <c r="BF365" i="5"/>
  <c r="BF366" i="5"/>
  <c r="BF400" i="5"/>
  <c r="BF412" i="5"/>
  <c r="BF424" i="5"/>
  <c r="BF428" i="5"/>
  <c r="BF447" i="5"/>
  <c r="BF531" i="5"/>
  <c r="BF532" i="5"/>
  <c r="BF542" i="5"/>
  <c r="BF547" i="5"/>
  <c r="BF552" i="5"/>
  <c r="BF572" i="5"/>
  <c r="BF580" i="5"/>
  <c r="BF608" i="5"/>
  <c r="BF622" i="5"/>
  <c r="BF630" i="5"/>
  <c r="BF631" i="5"/>
  <c r="BF153" i="5"/>
  <c r="BF157" i="5"/>
  <c r="BF165" i="5"/>
  <c r="BF169" i="5"/>
  <c r="BF176" i="5"/>
  <c r="BF184" i="5"/>
  <c r="BF191" i="5"/>
  <c r="BF202" i="5"/>
  <c r="BF215" i="5"/>
  <c r="BF220" i="5"/>
  <c r="BF222" i="5"/>
  <c r="BF237" i="5"/>
  <c r="BF256" i="5"/>
  <c r="BF298" i="5"/>
  <c r="BF308" i="5"/>
  <c r="BF310" i="5"/>
  <c r="BF312" i="5"/>
  <c r="BF322" i="5"/>
  <c r="BF339" i="5"/>
  <c r="BF363" i="5"/>
  <c r="BF369" i="5"/>
  <c r="BF375" i="5"/>
  <c r="BF383" i="5"/>
  <c r="BF390" i="5"/>
  <c r="BF391" i="5"/>
  <c r="BF395" i="5"/>
  <c r="BF452" i="5"/>
  <c r="BF459" i="5"/>
  <c r="BF482" i="5"/>
  <c r="BF494" i="5"/>
  <c r="BF503" i="5"/>
  <c r="BF505" i="5"/>
  <c r="BF511" i="5"/>
  <c r="BF538" i="5"/>
  <c r="BF540" i="5"/>
  <c r="BF548" i="5"/>
  <c r="BF550" i="5"/>
  <c r="BF556" i="5"/>
  <c r="BF560" i="5"/>
  <c r="BF564" i="5"/>
  <c r="BF570" i="5"/>
  <c r="BF578" i="5"/>
  <c r="BF579" i="5"/>
  <c r="BF582" i="5"/>
  <c r="BF584" i="5"/>
  <c r="BF587" i="5"/>
  <c r="BF590" i="5"/>
  <c r="BF594" i="5"/>
  <c r="BF595" i="5"/>
  <c r="BF598" i="5"/>
  <c r="BF601" i="5"/>
  <c r="BF603" i="5"/>
  <c r="BF606" i="5"/>
  <c r="BF611" i="5"/>
  <c r="BF614" i="5"/>
  <c r="BF616" i="5"/>
  <c r="BF617" i="5"/>
  <c r="BF621" i="5"/>
  <c r="BF623" i="5"/>
  <c r="BF624" i="5"/>
  <c r="BF625" i="5"/>
  <c r="BF626" i="5"/>
  <c r="BF629" i="5"/>
  <c r="BF633" i="5"/>
  <c r="BF161" i="5"/>
  <c r="BF166" i="5"/>
  <c r="BF182" i="5"/>
  <c r="BF186" i="5"/>
  <c r="BF189" i="5"/>
  <c r="BF196" i="5"/>
  <c r="BF208" i="5"/>
  <c r="BF217" i="5"/>
  <c r="BF221" i="5"/>
  <c r="BF226" i="5"/>
  <c r="BF231" i="5"/>
  <c r="BF242" i="5"/>
  <c r="BF249" i="5"/>
  <c r="BF263" i="5"/>
  <c r="BF265" i="5"/>
  <c r="BF271" i="5"/>
  <c r="BF279" i="5"/>
  <c r="BF287" i="5"/>
  <c r="BF291" i="5"/>
  <c r="BF305" i="5"/>
  <c r="BF343" i="5"/>
  <c r="BF355" i="5"/>
  <c r="BF357" i="5"/>
  <c r="BF376" i="5"/>
  <c r="BF378" i="5"/>
  <c r="BF381" i="5"/>
  <c r="BF398" i="5"/>
  <c r="BF425" i="5"/>
  <c r="BF426" i="5"/>
  <c r="BF429" i="5"/>
  <c r="BF440" i="5"/>
  <c r="BF442" i="5"/>
  <c r="BF461" i="5"/>
  <c r="BF469" i="5"/>
  <c r="BF488" i="5"/>
  <c r="BF536" i="5"/>
  <c r="BF544" i="5"/>
  <c r="BF546" i="5"/>
  <c r="BF557" i="5"/>
  <c r="BF559" i="5"/>
  <c r="BF563" i="5"/>
  <c r="BF566" i="5"/>
  <c r="BF568" i="5"/>
  <c r="BF573" i="5"/>
  <c r="BF574" i="5"/>
  <c r="BF575" i="5"/>
  <c r="BF576" i="5"/>
  <c r="BF577" i="5"/>
  <c r="BF583" i="5"/>
  <c r="BF585" i="5"/>
  <c r="BF586" i="5"/>
  <c r="BF589" i="5"/>
  <c r="BF591" i="5"/>
  <c r="BF592" i="5"/>
  <c r="BF593" i="5"/>
  <c r="BF596" i="5"/>
  <c r="BF597" i="5"/>
  <c r="BF605" i="5"/>
  <c r="BF610" i="5"/>
  <c r="BF613" i="5"/>
  <c r="BF618" i="5"/>
  <c r="BF619" i="5"/>
  <c r="BF627" i="5"/>
  <c r="BF628" i="5"/>
  <c r="BF632" i="5"/>
  <c r="BF634" i="5"/>
  <c r="BF635" i="5"/>
  <c r="BF176" i="4"/>
  <c r="BF177" i="4"/>
  <c r="BF178" i="4"/>
  <c r="BF180" i="4"/>
  <c r="BF188" i="4"/>
  <c r="BF189" i="4"/>
  <c r="BF190" i="4"/>
  <c r="BF191" i="4"/>
  <c r="BF192" i="4"/>
  <c r="BF263" i="4"/>
  <c r="BF268" i="4"/>
  <c r="BF272" i="4"/>
  <c r="J144" i="3"/>
  <c r="J100" i="3" s="1"/>
  <c r="E129" i="4"/>
  <c r="BF148" i="4"/>
  <c r="BF159" i="4"/>
  <c r="BF164" i="4"/>
  <c r="BF174" i="4"/>
  <c r="BF179" i="4"/>
  <c r="BF182" i="4"/>
  <c r="BF183" i="4"/>
  <c r="BF199" i="4"/>
  <c r="BF207" i="4"/>
  <c r="BF209" i="4"/>
  <c r="BF220" i="4"/>
  <c r="BF223" i="4"/>
  <c r="BF231" i="4"/>
  <c r="BF241" i="4"/>
  <c r="BF249" i="4"/>
  <c r="BF250" i="4"/>
  <c r="BF260" i="4"/>
  <c r="BF261" i="4"/>
  <c r="BF282" i="4"/>
  <c r="BF300" i="4"/>
  <c r="BF306" i="4"/>
  <c r="BF316" i="4"/>
  <c r="BF317" i="4"/>
  <c r="BF319" i="4"/>
  <c r="BF322" i="4"/>
  <c r="BF323" i="4"/>
  <c r="F94" i="4"/>
  <c r="BF151" i="4"/>
  <c r="BF152" i="4"/>
  <c r="BF161" i="4"/>
  <c r="BF168" i="4"/>
  <c r="BF181" i="4"/>
  <c r="BF184" i="4"/>
  <c r="BF185" i="4"/>
  <c r="BF186" i="4"/>
  <c r="BF210" i="4"/>
  <c r="BF216" i="4"/>
  <c r="BF221" i="4"/>
  <c r="BF230" i="4"/>
  <c r="BF237" i="4"/>
  <c r="BF252" i="4"/>
  <c r="BF277" i="4"/>
  <c r="BF285" i="4"/>
  <c r="BF288" i="4"/>
  <c r="BF289" i="4"/>
  <c r="BF293" i="4"/>
  <c r="BF296" i="4"/>
  <c r="BF297" i="4"/>
  <c r="BF307" i="4"/>
  <c r="BF325" i="4"/>
  <c r="BF328" i="4"/>
  <c r="BF339" i="4"/>
  <c r="BF341" i="4"/>
  <c r="BF345" i="4"/>
  <c r="BF346" i="4"/>
  <c r="J91" i="4"/>
  <c r="BF144" i="4"/>
  <c r="BF149" i="4"/>
  <c r="BF150" i="4"/>
  <c r="BF154" i="4"/>
  <c r="BF155" i="4"/>
  <c r="BF158" i="4"/>
  <c r="BF163" i="4"/>
  <c r="BF167" i="4"/>
  <c r="BF171" i="4"/>
  <c r="BF172" i="4"/>
  <c r="BF173" i="4"/>
  <c r="BF194" i="4"/>
  <c r="BF195" i="4"/>
  <c r="BF198" i="4"/>
  <c r="BF200" i="4"/>
  <c r="BF203" i="4"/>
  <c r="BF205" i="4"/>
  <c r="BF206" i="4"/>
  <c r="BF214" i="4"/>
  <c r="BF215" i="4"/>
  <c r="BF217" i="4"/>
  <c r="BF218" i="4"/>
  <c r="BF224" i="4"/>
  <c r="BF225" i="4"/>
  <c r="BF229" i="4"/>
  <c r="BF232" i="4"/>
  <c r="BF233" i="4"/>
  <c r="BF235" i="4"/>
  <c r="BF242" i="4"/>
  <c r="BF244" i="4"/>
  <c r="BF247" i="4"/>
  <c r="BF251" i="4"/>
  <c r="BF255" i="4"/>
  <c r="BF259" i="4"/>
  <c r="BF266" i="4"/>
  <c r="BF267" i="4"/>
  <c r="BF269" i="4"/>
  <c r="BF270" i="4"/>
  <c r="BF271" i="4"/>
  <c r="BF273" i="4"/>
  <c r="BF274" i="4"/>
  <c r="BF278" i="4"/>
  <c r="BF279" i="4"/>
  <c r="BF280" i="4"/>
  <c r="BF281" i="4"/>
  <c r="BF287" i="4"/>
  <c r="BF290" i="4"/>
  <c r="BF291" i="4"/>
  <c r="BF292" i="4"/>
  <c r="BF301" i="4"/>
  <c r="BF304" i="4"/>
  <c r="BF305" i="4"/>
  <c r="BF310" i="4"/>
  <c r="BF311" i="4"/>
  <c r="BF318" i="4"/>
  <c r="BF324" i="4"/>
  <c r="BF326" i="4"/>
  <c r="BF327" i="4"/>
  <c r="BF329" i="4"/>
  <c r="BF331" i="4"/>
  <c r="BF334" i="4"/>
  <c r="BF336" i="4"/>
  <c r="BF340" i="4"/>
  <c r="BF342" i="4"/>
  <c r="BF343" i="4"/>
  <c r="BF344" i="4"/>
  <c r="BF347" i="4"/>
  <c r="BF348" i="4"/>
  <c r="BF349" i="4"/>
  <c r="BF350" i="4"/>
  <c r="BF351" i="4"/>
  <c r="BF353" i="4"/>
  <c r="BF356" i="4"/>
  <c r="BF358" i="4"/>
  <c r="BF361" i="4"/>
  <c r="BF363" i="4"/>
  <c r="BF365" i="4"/>
  <c r="BF366" i="4"/>
  <c r="BF367" i="4"/>
  <c r="BF375" i="4"/>
  <c r="BF147" i="4"/>
  <c r="BF153" i="4"/>
  <c r="BF156" i="4"/>
  <c r="BF157" i="4"/>
  <c r="BF160" i="4"/>
  <c r="BF162" i="4"/>
  <c r="BF165" i="4"/>
  <c r="BF166" i="4"/>
  <c r="BF169" i="4"/>
  <c r="BF170" i="4"/>
  <c r="BF193" i="4"/>
  <c r="BF196" i="4"/>
  <c r="BF197" i="4"/>
  <c r="BF201" i="4"/>
  <c r="BF202" i="4"/>
  <c r="BF204" i="4"/>
  <c r="BF208" i="4"/>
  <c r="BF211" i="4"/>
  <c r="BF212" i="4"/>
  <c r="BF213" i="4"/>
  <c r="BF219" i="4"/>
  <c r="BF222" i="4"/>
  <c r="BF226" i="4"/>
  <c r="BF227" i="4"/>
  <c r="BF228" i="4"/>
  <c r="BF234" i="4"/>
  <c r="BF236" i="4"/>
  <c r="BF239" i="4"/>
  <c r="BF240" i="4"/>
  <c r="BF243" i="4"/>
  <c r="BF245" i="4"/>
  <c r="BF246" i="4"/>
  <c r="BF248" i="4"/>
  <c r="BF253" i="4"/>
  <c r="BF254" i="4"/>
  <c r="BF256" i="4"/>
  <c r="BF257" i="4"/>
  <c r="BF258" i="4"/>
  <c r="BF262" i="4"/>
  <c r="BF264" i="4"/>
  <c r="BF265" i="4"/>
  <c r="BF275" i="4"/>
  <c r="BF276" i="4"/>
  <c r="BF283" i="4"/>
  <c r="BF284" i="4"/>
  <c r="BF286" i="4"/>
  <c r="BF294" i="4"/>
  <c r="BF295" i="4"/>
  <c r="BF298" i="4"/>
  <c r="BF299" i="4"/>
  <c r="BF302" i="4"/>
  <c r="BF308" i="4"/>
  <c r="BF309" i="4"/>
  <c r="BF312" i="4"/>
  <c r="BF313" i="4"/>
  <c r="BF314" i="4"/>
  <c r="BF315" i="4"/>
  <c r="BF320" i="4"/>
  <c r="BF321" i="4"/>
  <c r="BF330" i="4"/>
  <c r="BF332" i="4"/>
  <c r="BF333" i="4"/>
  <c r="BF335" i="4"/>
  <c r="BF337" i="4"/>
  <c r="BF338" i="4"/>
  <c r="BF352" i="4"/>
  <c r="BF354" i="4"/>
  <c r="BF355" i="4"/>
  <c r="BF357" i="4"/>
  <c r="BF359" i="4"/>
  <c r="BF360" i="4"/>
  <c r="BF362" i="4"/>
  <c r="BF368" i="4"/>
  <c r="BF369" i="4"/>
  <c r="BF371" i="4"/>
  <c r="BF372" i="4"/>
  <c r="BF374" i="4"/>
  <c r="F132" i="3"/>
  <c r="BF143" i="3"/>
  <c r="BF152" i="3"/>
  <c r="BF162" i="3"/>
  <c r="BF169" i="3"/>
  <c r="BF174" i="3"/>
  <c r="BF177" i="3"/>
  <c r="BF196" i="3"/>
  <c r="BF197" i="3"/>
  <c r="BF199" i="3"/>
  <c r="BF203" i="3"/>
  <c r="J159" i="2"/>
  <c r="J100" i="2" s="1"/>
  <c r="E85" i="3"/>
  <c r="BF140" i="3"/>
  <c r="BF142" i="3"/>
  <c r="BF146" i="3"/>
  <c r="BF148" i="3"/>
  <c r="BF149" i="3"/>
  <c r="BF151" i="3"/>
  <c r="BF154" i="3"/>
  <c r="BF155" i="3"/>
  <c r="BF157" i="3"/>
  <c r="BF158" i="3"/>
  <c r="BF160" i="3"/>
  <c r="BF168" i="3"/>
  <c r="BF171" i="3"/>
  <c r="BF172" i="3"/>
  <c r="BF173" i="3"/>
  <c r="BF176" i="3"/>
  <c r="BF183" i="3"/>
  <c r="BF186" i="3"/>
  <c r="BF188" i="3"/>
  <c r="BF189" i="3"/>
  <c r="BF190" i="3"/>
  <c r="BF192" i="3"/>
  <c r="BF193" i="3"/>
  <c r="BF194" i="3"/>
  <c r="BF195" i="3"/>
  <c r="BF202" i="3"/>
  <c r="BF206" i="3"/>
  <c r="BF207" i="3"/>
  <c r="BF210" i="3"/>
  <c r="BF211" i="3"/>
  <c r="BF213" i="3"/>
  <c r="J91" i="3"/>
  <c r="BF137" i="3"/>
  <c r="BF138" i="3"/>
  <c r="BF139" i="3"/>
  <c r="BF141" i="3"/>
  <c r="BF145" i="3"/>
  <c r="BF147" i="3"/>
  <c r="BF150" i="3"/>
  <c r="BF153" i="3"/>
  <c r="BF156" i="3"/>
  <c r="BF159" i="3"/>
  <c r="BF161" i="3"/>
  <c r="BF164" i="3"/>
  <c r="BF165" i="3"/>
  <c r="BF166" i="3"/>
  <c r="BF167" i="3"/>
  <c r="BF170" i="3"/>
  <c r="BF175" i="3"/>
  <c r="BF178" i="3"/>
  <c r="BF179" i="3"/>
  <c r="BF180" i="3"/>
  <c r="BF181" i="3"/>
  <c r="BF182" i="3"/>
  <c r="BF184" i="3"/>
  <c r="BF187" i="3"/>
  <c r="BF191" i="3"/>
  <c r="BF198" i="3"/>
  <c r="BF200" i="3"/>
  <c r="BF204" i="3"/>
  <c r="BF205" i="3"/>
  <c r="BF208" i="3"/>
  <c r="BF209" i="3"/>
  <c r="BF212" i="3"/>
  <c r="BF214" i="3"/>
  <c r="BF282" i="2"/>
  <c r="BF292" i="2"/>
  <c r="BF531" i="2"/>
  <c r="BF614" i="2"/>
  <c r="BF665" i="2"/>
  <c r="BF703" i="2"/>
  <c r="BF739" i="2"/>
  <c r="BF865" i="2"/>
  <c r="BF1110" i="2"/>
  <c r="BF1358" i="2"/>
  <c r="BF1478" i="2"/>
  <c r="BF1482" i="2"/>
  <c r="BF1539" i="2"/>
  <c r="BF1568" i="2"/>
  <c r="BF1685" i="2"/>
  <c r="BF1703" i="2"/>
  <c r="BF1735" i="2"/>
  <c r="BF1839" i="2"/>
  <c r="BF1890" i="2"/>
  <c r="BF1904" i="2"/>
  <c r="BF2248" i="2"/>
  <c r="BF2303" i="2"/>
  <c r="BF2516" i="2"/>
  <c r="BF2581" i="2"/>
  <c r="BF2947" i="2"/>
  <c r="BF2974" i="2"/>
  <c r="BF3073" i="2"/>
  <c r="BF3194" i="2"/>
  <c r="BF3318" i="2"/>
  <c r="BF3326" i="2"/>
  <c r="BF3581" i="2"/>
  <c r="J91" i="2"/>
  <c r="BF185" i="2"/>
  <c r="BF217" i="2"/>
  <c r="BF230" i="2"/>
  <c r="BF280" i="2"/>
  <c r="BF361" i="2"/>
  <c r="BF421" i="2"/>
  <c r="BF429" i="2"/>
  <c r="BF501" i="2"/>
  <c r="BF669" i="2"/>
  <c r="BF681" i="2"/>
  <c r="BF1062" i="2"/>
  <c r="BF1431" i="2"/>
  <c r="BF1577" i="2"/>
  <c r="BF2115" i="2"/>
  <c r="BF2127" i="2"/>
  <c r="BF2205" i="2"/>
  <c r="BF2505" i="2"/>
  <c r="BF2626" i="2"/>
  <c r="BF2702" i="2"/>
  <c r="BF3042" i="2"/>
  <c r="BF3200" i="2"/>
  <c r="BF3298" i="2"/>
  <c r="BF3320" i="2"/>
  <c r="BF3340" i="2"/>
  <c r="BF3391" i="2"/>
  <c r="BF3300" i="2"/>
  <c r="BF3387" i="2"/>
  <c r="BF3416" i="2"/>
  <c r="BF220" i="2"/>
  <c r="BF477" i="2"/>
  <c r="BF479" i="2"/>
  <c r="BF677" i="2"/>
  <c r="BF694" i="2"/>
  <c r="BF727" i="2"/>
  <c r="BF974" i="2"/>
  <c r="BF1057" i="2"/>
  <c r="BF1098" i="2"/>
  <c r="BF1105" i="2"/>
  <c r="BF1163" i="2"/>
  <c r="BF1281" i="2"/>
  <c r="BF1496" i="2"/>
  <c r="BF1563" i="2"/>
  <c r="BF1571" i="2"/>
  <c r="BF1709" i="2"/>
  <c r="BF1731" i="2"/>
  <c r="BF1743" i="2"/>
  <c r="BF1994" i="2"/>
  <c r="BF2216" i="2"/>
  <c r="BF2293" i="2"/>
  <c r="BF2317" i="2"/>
  <c r="BF2319" i="2"/>
  <c r="BF2353" i="2"/>
  <c r="BF2378" i="2"/>
  <c r="BF2589" i="2"/>
  <c r="BF2733" i="2"/>
  <c r="BF2764" i="2"/>
  <c r="BF2917" i="2"/>
  <c r="BF2918" i="2"/>
  <c r="BF3015" i="2"/>
  <c r="BF3017" i="2"/>
  <c r="BF3036" i="2"/>
  <c r="BF3063" i="2"/>
  <c r="BF3328" i="2"/>
  <c r="BF3595" i="2"/>
  <c r="BF181" i="2"/>
  <c r="BF233" i="2"/>
  <c r="BF453" i="2"/>
  <c r="BF563" i="2"/>
  <c r="BF696" i="2"/>
  <c r="BF1152" i="2"/>
  <c r="BF1502" i="2"/>
  <c r="BF1547" i="2"/>
  <c r="BF1555" i="2"/>
  <c r="BF1580" i="2"/>
  <c r="BF1699" i="2"/>
  <c r="BF1713" i="2"/>
  <c r="BF1959" i="2"/>
  <c r="BF2198" i="2"/>
  <c r="BF2227" i="2"/>
  <c r="BF2273" i="2"/>
  <c r="BF2476" i="2"/>
  <c r="BF2902" i="2"/>
  <c r="BF2921" i="2"/>
  <c r="BF2937" i="2"/>
  <c r="BF3032" i="2"/>
  <c r="BF3079" i="2"/>
  <c r="BF3087" i="2"/>
  <c r="BF3293" i="2"/>
  <c r="BF3583" i="2"/>
  <c r="BF160" i="2"/>
  <c r="BF169" i="2"/>
  <c r="BF328" i="2"/>
  <c r="BF386" i="2"/>
  <c r="BF561" i="2"/>
  <c r="BF607" i="2"/>
  <c r="BF689" i="2"/>
  <c r="BF695" i="2"/>
  <c r="BF1122" i="2"/>
  <c r="BF1146" i="2"/>
  <c r="BF1244" i="2"/>
  <c r="BF1411" i="2"/>
  <c r="BF1492" i="2"/>
  <c r="BF1624" i="2"/>
  <c r="BF1750" i="2"/>
  <c r="BF1843" i="2"/>
  <c r="BF2151" i="2"/>
  <c r="BF2213" i="2"/>
  <c r="BF2321" i="2"/>
  <c r="BF2341" i="2"/>
  <c r="BF2385" i="2"/>
  <c r="BF2394" i="2"/>
  <c r="BF2601" i="2"/>
  <c r="BF2641" i="2"/>
  <c r="BF2773" i="2"/>
  <c r="BF2930" i="2"/>
  <c r="BF3027" i="2"/>
  <c r="BF3038" i="2"/>
  <c r="BF3055" i="2"/>
  <c r="BF3092" i="2"/>
  <c r="BF3322" i="2"/>
  <c r="BF3450" i="2"/>
  <c r="BF3501" i="2"/>
  <c r="BF3509" i="2"/>
  <c r="BF3579" i="2"/>
  <c r="BF3658" i="2"/>
  <c r="BF3948" i="2"/>
  <c r="BF4021" i="2"/>
  <c r="BF4154" i="2"/>
  <c r="BF4176" i="2"/>
  <c r="BF4361" i="2"/>
  <c r="BF4568" i="2"/>
  <c r="BF1852" i="2"/>
  <c r="BF1947" i="2"/>
  <c r="BF2183" i="2"/>
  <c r="BF2254" i="2"/>
  <c r="BF2286" i="2"/>
  <c r="BF2365" i="2"/>
  <c r="BF2381" i="2"/>
  <c r="BF2747" i="2"/>
  <c r="BF3141" i="2"/>
  <c r="BF3420" i="2"/>
  <c r="BF3453" i="2"/>
  <c r="BF3455" i="2"/>
  <c r="BF3503" i="2"/>
  <c r="BF3505" i="2"/>
  <c r="BF3646" i="2"/>
  <c r="BF3665" i="2"/>
  <c r="BF3667" i="2"/>
  <c r="BF3715" i="2"/>
  <c r="BF3722" i="2"/>
  <c r="BF3724" i="2"/>
  <c r="BF4874" i="2"/>
  <c r="BF4913" i="2"/>
  <c r="BF4922" i="2"/>
  <c r="BF4940" i="2"/>
  <c r="BF4990" i="2"/>
  <c r="BF5035" i="2"/>
  <c r="BF5038" i="2"/>
  <c r="BF5044" i="2"/>
  <c r="E145" i="2"/>
  <c r="F154" i="2"/>
  <c r="BF161" i="2"/>
  <c r="BF177" i="2"/>
  <c r="BF199" i="2"/>
  <c r="BF208" i="2"/>
  <c r="BF241" i="2"/>
  <c r="BF244" i="2"/>
  <c r="BF414" i="2"/>
  <c r="BF693" i="2"/>
  <c r="BF751" i="2"/>
  <c r="BF1414" i="2"/>
  <c r="BF1505" i="2"/>
  <c r="BF1516" i="2"/>
  <c r="BF1650" i="2"/>
  <c r="BF1664" i="2"/>
  <c r="BF1682" i="2"/>
  <c r="BF1747" i="2"/>
  <c r="BF1768" i="2"/>
  <c r="BF1983" i="2"/>
  <c r="BF2075" i="2"/>
  <c r="BF2109" i="2"/>
  <c r="BF2165" i="2"/>
  <c r="BF2186" i="2"/>
  <c r="BF2194" i="2"/>
  <c r="BF2393" i="2"/>
  <c r="BF2398" i="2"/>
  <c r="BF2444" i="2"/>
  <c r="BF2464" i="2"/>
  <c r="BF2800" i="2"/>
  <c r="BF2807" i="2"/>
  <c r="BF2976" i="2"/>
  <c r="BF3052" i="2"/>
  <c r="BF3081" i="2"/>
  <c r="BF3444" i="2"/>
  <c r="BF3447" i="2"/>
  <c r="BF3589" i="2"/>
  <c r="BF3653" i="2"/>
  <c r="BF3663" i="2"/>
  <c r="BF3705" i="2"/>
  <c r="BF3711" i="2"/>
  <c r="BF3760" i="2"/>
  <c r="BF3817" i="2"/>
  <c r="BF3819" i="2"/>
  <c r="BF3939" i="2"/>
  <c r="BF4629" i="2"/>
  <c r="BF4782" i="2"/>
  <c r="BF4788" i="2"/>
  <c r="BF4791" i="2"/>
  <c r="BF4812" i="2"/>
  <c r="BF4834" i="2"/>
  <c r="BF4835" i="2"/>
  <c r="BF4847" i="2"/>
  <c r="BF4850" i="2"/>
  <c r="BF4862" i="2"/>
  <c r="BF4865" i="2"/>
  <c r="BF4871" i="2"/>
  <c r="BF4880" i="2"/>
  <c r="BF4883" i="2"/>
  <c r="BF4892" i="2"/>
  <c r="BF4925" i="2"/>
  <c r="BF4946" i="2"/>
  <c r="BF4949" i="2"/>
  <c r="BF5023" i="2"/>
  <c r="BF3058" i="2"/>
  <c r="BF3077" i="2"/>
  <c r="BF3104" i="2"/>
  <c r="BF3143" i="2"/>
  <c r="BF3198" i="2"/>
  <c r="BF3289" i="2"/>
  <c r="BF3404" i="2"/>
  <c r="BF3458" i="2"/>
  <c r="BF3585" i="2"/>
  <c r="BF3587" i="2"/>
  <c r="BF3614" i="2"/>
  <c r="BF3651" i="2"/>
  <c r="BF3673" i="2"/>
  <c r="BF3687" i="2"/>
  <c r="BF3692" i="2"/>
  <c r="BF3738" i="2"/>
  <c r="BF3874" i="2"/>
  <c r="BF4055" i="2"/>
  <c r="BF4131" i="2"/>
  <c r="BF4206" i="2"/>
  <c r="BF4221" i="2"/>
  <c r="BF4242" i="2"/>
  <c r="BF4829" i="2"/>
  <c r="BF4853" i="2"/>
  <c r="BF4898" i="2"/>
  <c r="BF4901" i="2"/>
  <c r="BF4916" i="2"/>
  <c r="BF4943" i="2"/>
  <c r="BF4987" i="2"/>
  <c r="BF5005" i="2"/>
  <c r="BF5008" i="2"/>
  <c r="BF5071" i="2"/>
  <c r="BF5083" i="2"/>
  <c r="BF5089" i="2"/>
  <c r="BF5122" i="2"/>
  <c r="BF5137" i="2"/>
  <c r="BF5189" i="2"/>
  <c r="BF5226" i="2"/>
  <c r="BF5247" i="2"/>
  <c r="BF5250" i="2"/>
  <c r="BF5268" i="2"/>
  <c r="BF5292" i="2"/>
  <c r="BF5301" i="2"/>
  <c r="BF5327" i="2"/>
  <c r="BF5330" i="2"/>
  <c r="BF202" i="2"/>
  <c r="BF364" i="2"/>
  <c r="BF425" i="2"/>
  <c r="BF711" i="2"/>
  <c r="BF715" i="2"/>
  <c r="BF763" i="2"/>
  <c r="BF1134" i="2"/>
  <c r="BF1499" i="2"/>
  <c r="BF1692" i="2"/>
  <c r="BF1873" i="2"/>
  <c r="BF2098" i="2"/>
  <c r="BF2122" i="2"/>
  <c r="BF2130" i="2"/>
  <c r="BF2209" i="2"/>
  <c r="BF2220" i="2"/>
  <c r="BF2239" i="2"/>
  <c r="BF2245" i="2"/>
  <c r="BF2251" i="2"/>
  <c r="BF2257" i="2"/>
  <c r="BF2260" i="2"/>
  <c r="BF2278" i="2"/>
  <c r="BF2298" i="2"/>
  <c r="BF2331" i="2"/>
  <c r="BF2577" i="2"/>
  <c r="BF2662" i="2"/>
  <c r="BF2667" i="2"/>
  <c r="BF2759" i="2"/>
  <c r="BF3044" i="2"/>
  <c r="BF3049" i="2"/>
  <c r="BF3100" i="2"/>
  <c r="BF3306" i="2"/>
  <c r="BF3357" i="2"/>
  <c r="BF3461" i="2"/>
  <c r="BF3513" i="2"/>
  <c r="BF3599" i="2"/>
  <c r="BF3979" i="2"/>
  <c r="BF4212" i="2"/>
  <c r="BF4578" i="2"/>
  <c r="BF4590" i="2"/>
  <c r="BF4603" i="2"/>
  <c r="BF4636" i="2"/>
  <c r="BF4877" i="2"/>
  <c r="BF4895" i="2"/>
  <c r="BF4910" i="2"/>
  <c r="BF4937" i="2"/>
  <c r="BF5029" i="2"/>
  <c r="BF5056" i="2"/>
  <c r="BF5074" i="2"/>
  <c r="BF5077" i="2"/>
  <c r="BF5092" i="2"/>
  <c r="BF5104" i="2"/>
  <c r="BF5107" i="2"/>
  <c r="BF5143" i="2"/>
  <c r="BF5146" i="2"/>
  <c r="BF5171" i="2"/>
  <c r="BF5174" i="2"/>
  <c r="BF5177" i="2"/>
  <c r="BF5180" i="2"/>
  <c r="BF5214" i="2"/>
  <c r="BF5271" i="2"/>
  <c r="BF5316" i="2"/>
  <c r="BF5333" i="2"/>
  <c r="BF5339" i="2"/>
  <c r="BF5342" i="2"/>
  <c r="BF5345" i="2"/>
  <c r="BF5399" i="2"/>
  <c r="BF5405" i="2"/>
  <c r="BF5447" i="2"/>
  <c r="BF5491" i="2"/>
  <c r="BF6008" i="2"/>
  <c r="BF6038" i="2"/>
  <c r="BF6403" i="2"/>
  <c r="BF189" i="2"/>
  <c r="BF247" i="2"/>
  <c r="BF277" i="2"/>
  <c r="BF594" i="2"/>
  <c r="BF601" i="2"/>
  <c r="BF977" i="2"/>
  <c r="BF1156" i="2"/>
  <c r="BF1488" i="2"/>
  <c r="BF1715" i="2"/>
  <c r="BF1726" i="2"/>
  <c r="BF1785" i="2"/>
  <c r="BF1866" i="2"/>
  <c r="BF2180" i="2"/>
  <c r="BF2224" i="2"/>
  <c r="BF2282" i="2"/>
  <c r="BF2418" i="2"/>
  <c r="BF2455" i="2"/>
  <c r="BF2460" i="2"/>
  <c r="BF2485" i="2"/>
  <c r="BF2571" i="2"/>
  <c r="BF2615" i="2"/>
  <c r="BF2630" i="2"/>
  <c r="BF2685" i="2"/>
  <c r="BF2920" i="2"/>
  <c r="BF2934" i="2"/>
  <c r="BF2940" i="2"/>
  <c r="BF3304" i="2"/>
  <c r="BF3385" i="2"/>
  <c r="BF3423" i="2"/>
  <c r="BF3443" i="2"/>
  <c r="BF3499" i="2"/>
  <c r="BF3507" i="2"/>
  <c r="BF3511" i="2"/>
  <c r="BF3577" i="2"/>
  <c r="BF3612" i="2"/>
  <c r="BF3697" i="2"/>
  <c r="BF3701" i="2"/>
  <c r="BF3713" i="2"/>
  <c r="BF3733" i="2"/>
  <c r="BF3735" i="2"/>
  <c r="BF3744" i="2"/>
  <c r="BF3756" i="2"/>
  <c r="BF3764" i="2"/>
  <c r="BF3768" i="2"/>
  <c r="BF3772" i="2"/>
  <c r="BF3776" i="2"/>
  <c r="BF3778" i="2"/>
  <c r="BF3783" i="2"/>
  <c r="BF3811" i="2"/>
  <c r="BF3834" i="2"/>
  <c r="BF3960" i="2"/>
  <c r="BF4061" i="2"/>
  <c r="BF4201" i="2"/>
  <c r="BF4622" i="2"/>
  <c r="BF4760" i="2"/>
  <c r="BF4785" i="2"/>
  <c r="BF4794" i="2"/>
  <c r="BF4800" i="2"/>
  <c r="BF4803" i="2"/>
  <c r="BF4806" i="2"/>
  <c r="BF4815" i="2"/>
  <c r="BF4818" i="2"/>
  <c r="BF4827" i="2"/>
  <c r="BF4838" i="2"/>
  <c r="BF4844" i="2"/>
  <c r="BF4859" i="2"/>
  <c r="BF4868" i="2"/>
  <c r="BF4886" i="2"/>
  <c r="BF4889" i="2"/>
  <c r="BF4907" i="2"/>
  <c r="BF4931" i="2"/>
  <c r="BF4984" i="2"/>
  <c r="BF4993" i="2"/>
  <c r="BF4996" i="2"/>
  <c r="BF4999" i="2"/>
  <c r="BF5020" i="2"/>
  <c r="BF5062" i="2"/>
  <c r="BF5068" i="2"/>
  <c r="BF5080" i="2"/>
  <c r="BF5086" i="2"/>
  <c r="BF5098" i="2"/>
  <c r="BF5110" i="2"/>
  <c r="BF5113" i="2"/>
  <c r="BF5119" i="2"/>
  <c r="BF5128" i="2"/>
  <c r="BF5131" i="2"/>
  <c r="BF5134" i="2"/>
  <c r="BF5140" i="2"/>
  <c r="BF5155" i="2"/>
  <c r="BF5158" i="2"/>
  <c r="BF5161" i="2"/>
  <c r="BF5183" i="2"/>
  <c r="BF5192" i="2"/>
  <c r="BF5195" i="2"/>
  <c r="BF5198" i="2"/>
  <c r="BF5204" i="2"/>
  <c r="BF5207" i="2"/>
  <c r="BF5210" i="2"/>
  <c r="BF5223" i="2"/>
  <c r="BF5229" i="2"/>
  <c r="BF5232" i="2"/>
  <c r="BF5238" i="2"/>
  <c r="BF5244" i="2"/>
  <c r="BF5256" i="2"/>
  <c r="BF5265" i="2"/>
  <c r="BF5277" i="2"/>
  <c r="BF5280" i="2"/>
  <c r="BF5283" i="2"/>
  <c r="BF5295" i="2"/>
  <c r="BF5298" i="2"/>
  <c r="BF5304" i="2"/>
  <c r="BF5307" i="2"/>
  <c r="BF5310" i="2"/>
  <c r="BF5348" i="2"/>
  <c r="BF5360" i="2"/>
  <c r="BF5363" i="2"/>
  <c r="BF5372" i="2"/>
  <c r="BF5375" i="2"/>
  <c r="BF5378" i="2"/>
  <c r="BF5384" i="2"/>
  <c r="BF5387" i="2"/>
  <c r="BF5390" i="2"/>
  <c r="BF5393" i="2"/>
  <c r="BF5396" i="2"/>
  <c r="BF5402" i="2"/>
  <c r="BF5408" i="2"/>
  <c r="BF5420" i="2"/>
  <c r="BF5423" i="2"/>
  <c r="BF5426" i="2"/>
  <c r="BF5429" i="2"/>
  <c r="BF5432" i="2"/>
  <c r="BF5438" i="2"/>
  <c r="BF5444" i="2"/>
  <c r="BF5450" i="2"/>
  <c r="BF5455" i="2"/>
  <c r="BF5462" i="2"/>
  <c r="BF5464" i="2"/>
  <c r="BF5477" i="2"/>
  <c r="BF5485" i="2"/>
  <c r="BF5488" i="2"/>
  <c r="BF5592" i="2"/>
  <c r="BF5623" i="2"/>
  <c r="BF5627" i="2"/>
  <c r="BF5739" i="2"/>
  <c r="BF5830" i="2"/>
  <c r="BF6020" i="2"/>
  <c r="BF6029" i="2"/>
  <c r="BF6035" i="2"/>
  <c r="BF6380" i="2"/>
  <c r="BF6404" i="2"/>
  <c r="BF7099" i="2"/>
  <c r="BF7368" i="2"/>
  <c r="BF7384" i="2"/>
  <c r="BF173" i="2"/>
  <c r="BF211" i="2"/>
  <c r="BF260" i="2"/>
  <c r="BF673" i="2"/>
  <c r="BF685" i="2"/>
  <c r="BF699" i="2"/>
  <c r="BF707" i="2"/>
  <c r="BF1361" i="2"/>
  <c r="BF1513" i="2"/>
  <c r="BF1524" i="2"/>
  <c r="BF1574" i="2"/>
  <c r="BF1598" i="2"/>
  <c r="BF1679" i="2"/>
  <c r="BF1689" i="2"/>
  <c r="BF1695" i="2"/>
  <c r="BF1720" i="2"/>
  <c r="BF1738" i="2"/>
  <c r="BF1760" i="2"/>
  <c r="BF1797" i="2"/>
  <c r="BF2142" i="2"/>
  <c r="BF2231" i="2"/>
  <c r="BF2234" i="2"/>
  <c r="BF2263" i="2"/>
  <c r="BF2375" i="2"/>
  <c r="BF2495" i="2"/>
  <c r="BF2716" i="2"/>
  <c r="BF2777" i="2"/>
  <c r="BF2781" i="2"/>
  <c r="BF2923" i="2"/>
  <c r="BF2944" i="2"/>
  <c r="BF3241" i="2"/>
  <c r="BF3407" i="2"/>
  <c r="BF3736" i="2"/>
  <c r="BF3742" i="2"/>
  <c r="BF3788" i="2"/>
  <c r="BF3797" i="2"/>
  <c r="BF3806" i="2"/>
  <c r="BF3926" i="2"/>
  <c r="BF3969" i="2"/>
  <c r="BF4004" i="2"/>
  <c r="BF4385" i="2"/>
  <c r="BF4642" i="2"/>
  <c r="BF4780" i="2"/>
  <c r="BF4797" i="2"/>
  <c r="BF4809" i="2"/>
  <c r="BF4819" i="2"/>
  <c r="BF4841" i="2"/>
  <c r="BF4856" i="2"/>
  <c r="BF4904" i="2"/>
  <c r="BF4919" i="2"/>
  <c r="BF4928" i="2"/>
  <c r="BF4933" i="2"/>
  <c r="BF5002" i="2"/>
  <c r="BF5011" i="2"/>
  <c r="BF5014" i="2"/>
  <c r="BF5017" i="2"/>
  <c r="BF5026" i="2"/>
  <c r="BF5032" i="2"/>
  <c r="BF5041" i="2"/>
  <c r="BF5047" i="2"/>
  <c r="BF5050" i="2"/>
  <c r="BF5053" i="2"/>
  <c r="BF5059" i="2"/>
  <c r="BF5065" i="2"/>
  <c r="BF5095" i="2"/>
  <c r="BF5101" i="2"/>
  <c r="BF5116" i="2"/>
  <c r="BF5125" i="2"/>
  <c r="BF5149" i="2"/>
  <c r="BF5152" i="2"/>
  <c r="BF5164" i="2"/>
  <c r="BF5168" i="2"/>
  <c r="BF5186" i="2"/>
  <c r="BF5201" i="2"/>
  <c r="BF5217" i="2"/>
  <c r="BF5220" i="2"/>
  <c r="BF5235" i="2"/>
  <c r="BF5241" i="2"/>
  <c r="BF5253" i="2"/>
  <c r="BF5259" i="2"/>
  <c r="BF5262" i="2"/>
  <c r="BF5274" i="2"/>
  <c r="BF5286" i="2"/>
  <c r="BF5289" i="2"/>
  <c r="BF5313" i="2"/>
  <c r="BF5324" i="2"/>
  <c r="BF5336" i="2"/>
  <c r="BF5351" i="2"/>
  <c r="BF5354" i="2"/>
  <c r="BF5357" i="2"/>
  <c r="BF5366" i="2"/>
  <c r="BF5369" i="2"/>
  <c r="BF5381" i="2"/>
  <c r="BF5411" i="2"/>
  <c r="BF5414" i="2"/>
  <c r="BF5417" i="2"/>
  <c r="BF5435" i="2"/>
  <c r="BF5441" i="2"/>
  <c r="BF5453" i="2"/>
  <c r="BF5458" i="2"/>
  <c r="BF5480" i="2"/>
  <c r="BF5493" i="2"/>
  <c r="BF5581" i="2"/>
  <c r="BF5585" i="2"/>
  <c r="BF5589" i="2"/>
  <c r="BF5609" i="2"/>
  <c r="BF5725" i="2"/>
  <c r="BF6010" i="2"/>
  <c r="BF6016" i="2"/>
  <c r="BF6022" i="2"/>
  <c r="BF6026" i="2"/>
  <c r="BF6032" i="2"/>
  <c r="BF6064" i="2"/>
  <c r="BF6613" i="2"/>
  <c r="BF6899" i="2"/>
  <c r="BF7290" i="2"/>
  <c r="BF7337" i="2"/>
  <c r="BF7355" i="2"/>
  <c r="F40" i="3"/>
  <c r="BC97" i="1" s="1"/>
  <c r="J37" i="4"/>
  <c r="AV98" i="1" s="1"/>
  <c r="F39" i="5"/>
  <c r="BB99" i="1" s="1"/>
  <c r="F40" i="6"/>
  <c r="BC100" i="1" s="1"/>
  <c r="F41" i="9"/>
  <c r="BD103" i="1"/>
  <c r="F39" i="10"/>
  <c r="BB104" i="1" s="1"/>
  <c r="F41" i="12"/>
  <c r="BD106" i="1" s="1"/>
  <c r="J37" i="13"/>
  <c r="AV107" i="1" s="1"/>
  <c r="F39" i="14"/>
  <c r="BD108" i="1" s="1"/>
  <c r="J37" i="18"/>
  <c r="AV113" i="1" s="1"/>
  <c r="F41" i="20"/>
  <c r="BD115" i="1"/>
  <c r="F37" i="22"/>
  <c r="AZ117" i="1" s="1"/>
  <c r="F37" i="23"/>
  <c r="AZ118" i="1" s="1"/>
  <c r="F39" i="23"/>
  <c r="BB118" i="1" s="1"/>
  <c r="F35" i="25"/>
  <c r="AZ120" i="1" s="1"/>
  <c r="J35" i="25"/>
  <c r="AV120" i="1" s="1"/>
  <c r="F37" i="25"/>
  <c r="BB120" i="1"/>
  <c r="F38" i="27"/>
  <c r="BC122" i="1" s="1"/>
  <c r="F37" i="26"/>
  <c r="BB121" i="1" s="1"/>
  <c r="F41" i="3"/>
  <c r="BD97" i="1" s="1"/>
  <c r="F40" i="4"/>
  <c r="BC98" i="1" s="1"/>
  <c r="J37" i="6"/>
  <c r="AV100" i="1" s="1"/>
  <c r="F41" i="6"/>
  <c r="BD100" i="1"/>
  <c r="F40" i="9"/>
  <c r="BC103" i="1" s="1"/>
  <c r="J37" i="11"/>
  <c r="AV105" i="1" s="1"/>
  <c r="F40" i="11"/>
  <c r="BC105" i="1" s="1"/>
  <c r="F40" i="12"/>
  <c r="BC106" i="1" s="1"/>
  <c r="F37" i="14"/>
  <c r="BB108" i="1" s="1"/>
  <c r="F38" i="17"/>
  <c r="BC111" i="1"/>
  <c r="F40" i="18"/>
  <c r="BC113" i="1" s="1"/>
  <c r="J37" i="20"/>
  <c r="AV115" i="1" s="1"/>
  <c r="F40" i="21"/>
  <c r="BC116" i="1" s="1"/>
  <c r="F39" i="22"/>
  <c r="BB117" i="1" s="1"/>
  <c r="F39" i="24"/>
  <c r="BB119" i="1" s="1"/>
  <c r="F38" i="25"/>
  <c r="BC120" i="1"/>
  <c r="F38" i="26"/>
  <c r="BC121" i="1" s="1"/>
  <c r="J37" i="2"/>
  <c r="AV96" i="1" s="1"/>
  <c r="F39" i="3"/>
  <c r="BB97" i="1" s="1"/>
  <c r="F41" i="5"/>
  <c r="BD99" i="1" s="1"/>
  <c r="F37" i="6"/>
  <c r="AZ100" i="1" s="1"/>
  <c r="F40" i="7"/>
  <c r="BC101" i="1" s="1"/>
  <c r="F41" i="7"/>
  <c r="BD101" i="1" s="1"/>
  <c r="F37" i="10"/>
  <c r="AZ104" i="1"/>
  <c r="F37" i="11"/>
  <c r="AZ105" i="1" s="1"/>
  <c r="J37" i="12"/>
  <c r="AV106" i="1" s="1"/>
  <c r="F39" i="13"/>
  <c r="BB107" i="1"/>
  <c r="F38" i="14"/>
  <c r="BC108" i="1" s="1"/>
  <c r="F38" i="16"/>
  <c r="BC110" i="1"/>
  <c r="J35" i="17"/>
  <c r="AV111" i="1" s="1"/>
  <c r="F39" i="18"/>
  <c r="BB113" i="1"/>
  <c r="F40" i="20"/>
  <c r="BC115" i="1" s="1"/>
  <c r="J37" i="21"/>
  <c r="AV116" i="1"/>
  <c r="F40" i="22"/>
  <c r="BC117" i="1" s="1"/>
  <c r="F41" i="23"/>
  <c r="BD118" i="1"/>
  <c r="F40" i="24"/>
  <c r="BC119" i="1" s="1"/>
  <c r="F39" i="27"/>
  <c r="BD122" i="1"/>
  <c r="F37" i="3"/>
  <c r="AZ97" i="1" s="1"/>
  <c r="F41" i="4"/>
  <c r="BD98" i="1"/>
  <c r="J37" i="5"/>
  <c r="AV99" i="1" s="1"/>
  <c r="F39" i="7"/>
  <c r="BB101" i="1"/>
  <c r="F37" i="7"/>
  <c r="AZ101" i="1" s="1"/>
  <c r="J37" i="8"/>
  <c r="AV102" i="1"/>
  <c r="F41" i="8"/>
  <c r="BD102" i="1" s="1"/>
  <c r="F39" i="9"/>
  <c r="BB103" i="1"/>
  <c r="J37" i="10"/>
  <c r="AV104" i="1" s="1"/>
  <c r="F41" i="11"/>
  <c r="BD105" i="1"/>
  <c r="F41" i="13"/>
  <c r="BD107" i="1" s="1"/>
  <c r="F35" i="14"/>
  <c r="AZ108" i="1"/>
  <c r="F39" i="16"/>
  <c r="BD110" i="1" s="1"/>
  <c r="F37" i="17"/>
  <c r="BB111" i="1"/>
  <c r="F41" i="18"/>
  <c r="BD113" i="1" s="1"/>
  <c r="F39" i="19"/>
  <c r="BB114" i="1"/>
  <c r="F37" i="21"/>
  <c r="AZ116" i="1" s="1"/>
  <c r="F41" i="22"/>
  <c r="BD117" i="1"/>
  <c r="F41" i="24"/>
  <c r="BD119" i="1" s="1"/>
  <c r="J35" i="27"/>
  <c r="AV122" i="1"/>
  <c r="F35" i="26"/>
  <c r="AZ121" i="1" s="1"/>
  <c r="F41" i="2"/>
  <c r="BD96" i="1" s="1"/>
  <c r="F40" i="2"/>
  <c r="BC96" i="1" s="1"/>
  <c r="J37" i="3"/>
  <c r="AV97" i="1" s="1"/>
  <c r="F37" i="4"/>
  <c r="AZ98" i="1"/>
  <c r="F40" i="5"/>
  <c r="BC99" i="1"/>
  <c r="F39" i="6"/>
  <c r="BB100" i="1" s="1"/>
  <c r="F39" i="8"/>
  <c r="BB102" i="1"/>
  <c r="F37" i="9"/>
  <c r="AZ103" i="1" s="1"/>
  <c r="F40" i="10"/>
  <c r="BC104" i="1" s="1"/>
  <c r="F39" i="11"/>
  <c r="BB105" i="1"/>
  <c r="F37" i="12"/>
  <c r="AZ106" i="1"/>
  <c r="F37" i="13"/>
  <c r="AZ107" i="1" s="1"/>
  <c r="J35" i="14"/>
  <c r="AV108" i="1" s="1"/>
  <c r="F37" i="16"/>
  <c r="BB110" i="1"/>
  <c r="F35" i="17"/>
  <c r="AZ111" i="1" s="1"/>
  <c r="F37" i="18"/>
  <c r="AZ113" i="1"/>
  <c r="J37" i="19"/>
  <c r="AV114" i="1"/>
  <c r="F39" i="20"/>
  <c r="BB115" i="1" s="1"/>
  <c r="F39" i="21"/>
  <c r="BB116" i="1"/>
  <c r="J37" i="22"/>
  <c r="AV117" i="1" s="1"/>
  <c r="F40" i="23"/>
  <c r="BC118" i="1" s="1"/>
  <c r="J37" i="24"/>
  <c r="AV119" i="1"/>
  <c r="F39" i="25"/>
  <c r="BD120" i="1"/>
  <c r="F37" i="27"/>
  <c r="BB122" i="1" s="1"/>
  <c r="J35" i="26"/>
  <c r="AV121" i="1" s="1"/>
  <c r="F37" i="2"/>
  <c r="AZ96" i="1" s="1"/>
  <c r="AS94" i="1"/>
  <c r="F39" i="4"/>
  <c r="BB98" i="1" s="1"/>
  <c r="F37" i="5"/>
  <c r="AZ99" i="1" s="1"/>
  <c r="J37" i="7"/>
  <c r="AV101" i="1" s="1"/>
  <c r="F37" i="8"/>
  <c r="AZ102" i="1" s="1"/>
  <c r="F40" i="8"/>
  <c r="BC102" i="1" s="1"/>
  <c r="J37" i="9"/>
  <c r="AV103" i="1" s="1"/>
  <c r="F41" i="10"/>
  <c r="BD104" i="1" s="1"/>
  <c r="F39" i="12"/>
  <c r="BB106" i="1" s="1"/>
  <c r="F40" i="13"/>
  <c r="BC107" i="1" s="1"/>
  <c r="F35" i="15"/>
  <c r="AZ109" i="1"/>
  <c r="F38" i="15"/>
  <c r="BC109" i="1" s="1"/>
  <c r="F37" i="15"/>
  <c r="BB109" i="1" s="1"/>
  <c r="J35" i="15"/>
  <c r="AV109" i="1"/>
  <c r="F39" i="15"/>
  <c r="BD109" i="1" s="1"/>
  <c r="F35" i="16"/>
  <c r="AZ110" i="1" s="1"/>
  <c r="J35" i="16"/>
  <c r="AV110" i="1"/>
  <c r="F39" i="17"/>
  <c r="BD111" i="1"/>
  <c r="F41" i="19"/>
  <c r="BD114" i="1" s="1"/>
  <c r="F37" i="19"/>
  <c r="AZ114" i="1" s="1"/>
  <c r="F40" i="19"/>
  <c r="BC114" i="1" s="1"/>
  <c r="F37" i="20"/>
  <c r="AZ115" i="1" s="1"/>
  <c r="F41" i="21"/>
  <c r="BD116" i="1" s="1"/>
  <c r="J37" i="23"/>
  <c r="AV118" i="1" s="1"/>
  <c r="F37" i="24"/>
  <c r="AZ119" i="1" s="1"/>
  <c r="F35" i="27"/>
  <c r="AZ122" i="1"/>
  <c r="F39" i="26"/>
  <c r="BD121" i="1" s="1"/>
  <c r="F39" i="2"/>
  <c r="BB96" i="1" s="1"/>
  <c r="BK138" i="20" l="1"/>
  <c r="J138" i="20" s="1"/>
  <c r="J99" i="20" s="1"/>
  <c r="R157" i="24"/>
  <c r="P141" i="6"/>
  <c r="AU100" i="1" s="1"/>
  <c r="BK174" i="24"/>
  <c r="T141" i="18"/>
  <c r="T140" i="18" s="1"/>
  <c r="BK142" i="6"/>
  <c r="J142" i="6" s="1"/>
  <c r="J99" i="6" s="1"/>
  <c r="P131" i="15"/>
  <c r="P130" i="15" s="1"/>
  <c r="AU109" i="1" s="1"/>
  <c r="J38" i="3"/>
  <c r="AW97" i="1" s="1"/>
  <c r="AT97" i="1" s="1"/>
  <c r="R138" i="20"/>
  <c r="R137" i="20" s="1"/>
  <c r="P138" i="20"/>
  <c r="R141" i="6"/>
  <c r="T141" i="6"/>
  <c r="J347" i="18"/>
  <c r="J106" i="18" s="1"/>
  <c r="BK131" i="15"/>
  <c r="J131" i="15" s="1"/>
  <c r="J97" i="15" s="1"/>
  <c r="BK134" i="7"/>
  <c r="J134" i="7" s="1"/>
  <c r="J98" i="7" s="1"/>
  <c r="BK132" i="13"/>
  <c r="J132" i="13" s="1"/>
  <c r="J98" i="13" s="1"/>
  <c r="BK134" i="10"/>
  <c r="J134" i="10" s="1"/>
  <c r="J98" i="10" s="1"/>
  <c r="J32" i="10" s="1"/>
  <c r="J111" i="10" s="1"/>
  <c r="BF111" i="10" s="1"/>
  <c r="F38" i="10" s="1"/>
  <c r="BA104" i="1" s="1"/>
  <c r="J206" i="6"/>
  <c r="J100" i="6" s="1"/>
  <c r="BK145" i="5"/>
  <c r="J145" i="5" s="1"/>
  <c r="J98" i="5" s="1"/>
  <c r="J32" i="5" s="1"/>
  <c r="J122" i="5" s="1"/>
  <c r="BF122" i="5" s="1"/>
  <c r="F38" i="5" s="1"/>
  <c r="BA99" i="1" s="1"/>
  <c r="P137" i="20"/>
  <c r="AU115" i="1" s="1"/>
  <c r="R131" i="17"/>
  <c r="R145" i="5"/>
  <c r="R145" i="4"/>
  <c r="R141" i="4" s="1"/>
  <c r="BK133" i="9"/>
  <c r="J133" i="9"/>
  <c r="J98" i="9" s="1"/>
  <c r="J32" i="9" s="1"/>
  <c r="P134" i="7"/>
  <c r="AU101" i="1" s="1"/>
  <c r="T145" i="5"/>
  <c r="R134" i="10"/>
  <c r="BK133" i="12"/>
  <c r="J133" i="12" s="1"/>
  <c r="J98" i="12" s="1"/>
  <c r="J32" i="12" s="1"/>
  <c r="J110" i="12" s="1"/>
  <c r="J104" i="12" s="1"/>
  <c r="J33" i="12" s="1"/>
  <c r="T137" i="20"/>
  <c r="P131" i="17"/>
  <c r="AU111" i="1" s="1"/>
  <c r="P141" i="18"/>
  <c r="P140" i="18" s="1"/>
  <c r="AU113" i="1" s="1"/>
  <c r="P2945" i="2"/>
  <c r="P157" i="2" s="1"/>
  <c r="AU96" i="1" s="1"/>
  <c r="R174" i="24"/>
  <c r="R143" i="24" s="1"/>
  <c r="P131" i="16"/>
  <c r="P130" i="16" s="1"/>
  <c r="AU110" i="1" s="1"/>
  <c r="T2945" i="2"/>
  <c r="T135" i="3"/>
  <c r="T144" i="24"/>
  <c r="P174" i="24"/>
  <c r="T131" i="17"/>
  <c r="R134" i="7"/>
  <c r="R132" i="13"/>
  <c r="P133" i="12"/>
  <c r="AU106" i="1" s="1"/>
  <c r="P145" i="4"/>
  <c r="P141" i="4" s="1"/>
  <c r="AU98" i="1" s="1"/>
  <c r="P135" i="3"/>
  <c r="AU97" i="1"/>
  <c r="T145" i="4"/>
  <c r="T141" i="4" s="1"/>
  <c r="R129" i="27"/>
  <c r="T131" i="16"/>
  <c r="T130" i="16" s="1"/>
  <c r="T136" i="14"/>
  <c r="T135" i="14" s="1"/>
  <c r="T133" i="12"/>
  <c r="T132" i="13"/>
  <c r="R131" i="16"/>
  <c r="R130" i="16" s="1"/>
  <c r="P129" i="27"/>
  <c r="AU122" i="1" s="1"/>
  <c r="T129" i="26"/>
  <c r="T157" i="24"/>
  <c r="R133" i="9"/>
  <c r="R135" i="3"/>
  <c r="R158" i="2"/>
  <c r="T174" i="24"/>
  <c r="T133" i="9"/>
  <c r="P129" i="26"/>
  <c r="AU121" i="1"/>
  <c r="BK135" i="19"/>
  <c r="J135" i="19" s="1"/>
  <c r="J99" i="19" s="1"/>
  <c r="P157" i="24"/>
  <c r="P133" i="9"/>
  <c r="AU103" i="1" s="1"/>
  <c r="P145" i="5"/>
  <c r="AU99" i="1" s="1"/>
  <c r="R133" i="11"/>
  <c r="T129" i="27"/>
  <c r="P136" i="14"/>
  <c r="P135" i="14" s="1"/>
  <c r="AU108" i="1" s="1"/>
  <c r="T134" i="7"/>
  <c r="T158" i="2"/>
  <c r="T157" i="2"/>
  <c r="R2945" i="2"/>
  <c r="BK136" i="22"/>
  <c r="J136" i="22" s="1"/>
  <c r="J99" i="22" s="1"/>
  <c r="BK158" i="2"/>
  <c r="J158" i="2" s="1"/>
  <c r="J99" i="2" s="1"/>
  <c r="P134" i="10"/>
  <c r="AU104" i="1" s="1"/>
  <c r="T131" i="15"/>
  <c r="T130" i="15" s="1"/>
  <c r="BK133" i="11"/>
  <c r="J133" i="11"/>
  <c r="J98" i="11" s="1"/>
  <c r="J32" i="11" s="1"/>
  <c r="J110" i="11" s="1"/>
  <c r="J104" i="11" s="1"/>
  <c r="J112" i="11" s="1"/>
  <c r="R136" i="14"/>
  <c r="R135" i="14"/>
  <c r="BK145" i="4"/>
  <c r="P158" i="2"/>
  <c r="R131" i="15"/>
  <c r="R130" i="15" s="1"/>
  <c r="BK2945" i="2"/>
  <c r="J2945" i="2"/>
  <c r="J108" i="2" s="1"/>
  <c r="BK141" i="6"/>
  <c r="J141" i="6"/>
  <c r="J98" i="6"/>
  <c r="J32" i="6" s="1"/>
  <c r="J118" i="6" s="1"/>
  <c r="BF118" i="6" s="1"/>
  <c r="F38" i="6" s="1"/>
  <c r="BA100" i="1" s="1"/>
  <c r="BK133" i="8"/>
  <c r="J133" i="8"/>
  <c r="J99" i="8" s="1"/>
  <c r="BK131" i="17"/>
  <c r="J131" i="17" s="1"/>
  <c r="J96" i="17" s="1"/>
  <c r="J30" i="17" s="1"/>
  <c r="BK142" i="4"/>
  <c r="J142" i="4" s="1"/>
  <c r="J99" i="4" s="1"/>
  <c r="BK141" i="18"/>
  <c r="BK140" i="18" s="1"/>
  <c r="J140" i="18" s="1"/>
  <c r="J98" i="18" s="1"/>
  <c r="J32" i="18" s="1"/>
  <c r="J117" i="18" s="1"/>
  <c r="BF117" i="18" s="1"/>
  <c r="J38" i="18" s="1"/>
  <c r="AW113" i="1" s="1"/>
  <c r="AT113" i="1" s="1"/>
  <c r="J141" i="18"/>
  <c r="J99" i="18" s="1"/>
  <c r="BK144" i="24"/>
  <c r="J144" i="24" s="1"/>
  <c r="J99" i="24" s="1"/>
  <c r="BK157" i="24"/>
  <c r="J157" i="24" s="1"/>
  <c r="J102" i="24" s="1"/>
  <c r="BK136" i="14"/>
  <c r="J136" i="14" s="1"/>
  <c r="J97" i="14" s="1"/>
  <c r="BK129" i="26"/>
  <c r="J129" i="26" s="1"/>
  <c r="J96" i="26" s="1"/>
  <c r="BK131" i="16"/>
  <c r="J131" i="16"/>
  <c r="J97" i="16" s="1"/>
  <c r="BK127" i="25"/>
  <c r="J127" i="25"/>
  <c r="J96" i="25"/>
  <c r="BK129" i="27"/>
  <c r="J129" i="27"/>
  <c r="J96" i="27" s="1"/>
  <c r="J30" i="27" s="1"/>
  <c r="J108" i="27" s="1"/>
  <c r="BF108" i="27" s="1"/>
  <c r="J36" i="27" s="1"/>
  <c r="AW122" i="1" s="1"/>
  <c r="AT122" i="1" s="1"/>
  <c r="J174" i="24"/>
  <c r="J106" i="24" s="1"/>
  <c r="BK133" i="23"/>
  <c r="J133" i="23" s="1"/>
  <c r="J98" i="23" s="1"/>
  <c r="J32" i="23" s="1"/>
  <c r="J110" i="23" s="1"/>
  <c r="BF110" i="23" s="1"/>
  <c r="F38" i="23" s="1"/>
  <c r="BA118" i="1" s="1"/>
  <c r="BK134" i="21"/>
  <c r="J134" i="21" s="1"/>
  <c r="J98" i="21" s="1"/>
  <c r="BK137" i="20"/>
  <c r="J137" i="20" s="1"/>
  <c r="J98" i="20" s="1"/>
  <c r="BK130" i="15"/>
  <c r="J130" i="15" s="1"/>
  <c r="J96" i="15" s="1"/>
  <c r="J106" i="3"/>
  <c r="J114" i="3" s="1"/>
  <c r="J38" i="5"/>
  <c r="AW99" i="1" s="1"/>
  <c r="AT99" i="1" s="1"/>
  <c r="BD95" i="1"/>
  <c r="BD112" i="1"/>
  <c r="J105" i="10"/>
  <c r="J33" i="10"/>
  <c r="J34" i="10"/>
  <c r="AG104" i="1" s="1"/>
  <c r="J116" i="5"/>
  <c r="J33" i="5"/>
  <c r="J34" i="5" s="1"/>
  <c r="AG99" i="1" s="1"/>
  <c r="J38" i="10"/>
  <c r="AW104" i="1"/>
  <c r="AT104" i="1" s="1"/>
  <c r="BC112" i="1"/>
  <c r="AY112" i="1"/>
  <c r="F38" i="3"/>
  <c r="BA97" i="1"/>
  <c r="BB95" i="1"/>
  <c r="AZ95" i="1"/>
  <c r="BB112" i="1"/>
  <c r="AX112" i="1" s="1"/>
  <c r="BC95" i="1"/>
  <c r="AY95" i="1" s="1"/>
  <c r="AZ112" i="1"/>
  <c r="AV112" i="1" s="1"/>
  <c r="P143" i="24" l="1"/>
  <c r="AU119" i="1" s="1"/>
  <c r="J110" i="17"/>
  <c r="J104" i="17" s="1"/>
  <c r="J31" i="17" s="1"/>
  <c r="J32" i="17" s="1"/>
  <c r="AG111" i="1" s="1"/>
  <c r="J32" i="21"/>
  <c r="J111" i="21" s="1"/>
  <c r="J105" i="21" s="1"/>
  <c r="J113" i="21" s="1"/>
  <c r="J30" i="15"/>
  <c r="J109" i="15" s="1"/>
  <c r="J103" i="15" s="1"/>
  <c r="J111" i="15" s="1"/>
  <c r="J110" i="9"/>
  <c r="J104" i="9" s="1"/>
  <c r="J33" i="9" s="1"/>
  <c r="J34" i="9" s="1"/>
  <c r="AG103" i="1" s="1"/>
  <c r="J32" i="20"/>
  <c r="J114" i="20" s="1"/>
  <c r="J108" i="20" s="1"/>
  <c r="J33" i="20" s="1"/>
  <c r="J116" i="20"/>
  <c r="J30" i="26"/>
  <c r="J108" i="26" s="1"/>
  <c r="J102" i="26" s="1"/>
  <c r="J110" i="26" s="1"/>
  <c r="J30" i="25"/>
  <c r="J106" i="25" s="1"/>
  <c r="J100" i="25" s="1"/>
  <c r="J108" i="25" s="1"/>
  <c r="J34" i="12"/>
  <c r="AG106" i="1" s="1"/>
  <c r="J32" i="13"/>
  <c r="J32" i="7"/>
  <c r="T143" i="24"/>
  <c r="BK141" i="4"/>
  <c r="J141" i="4"/>
  <c r="J98" i="4"/>
  <c r="R157" i="2"/>
  <c r="J31" i="25"/>
  <c r="BF110" i="11"/>
  <c r="BF106" i="25"/>
  <c r="J33" i="11"/>
  <c r="J34" i="11" s="1"/>
  <c r="AG105" i="1" s="1"/>
  <c r="BF110" i="12"/>
  <c r="J38" i="12" s="1"/>
  <c r="AW106" i="1" s="1"/>
  <c r="AT106" i="1" s="1"/>
  <c r="AN106" i="1" s="1"/>
  <c r="BF110" i="9"/>
  <c r="J38" i="9" s="1"/>
  <c r="AW103" i="1" s="1"/>
  <c r="AT103" i="1" s="1"/>
  <c r="BF110" i="17"/>
  <c r="J36" i="17" s="1"/>
  <c r="AW111" i="1" s="1"/>
  <c r="AT111" i="1" s="1"/>
  <c r="BK134" i="19"/>
  <c r="J134" i="19" s="1"/>
  <c r="J98" i="19" s="1"/>
  <c r="BK130" i="16"/>
  <c r="J130" i="16"/>
  <c r="J96" i="16" s="1"/>
  <c r="J30" i="16" s="1"/>
  <c r="J109" i="16" s="1"/>
  <c r="BF109" i="16" s="1"/>
  <c r="J36" i="16" s="1"/>
  <c r="AW110" i="1" s="1"/>
  <c r="AT110" i="1" s="1"/>
  <c r="BK132" i="8"/>
  <c r="J132" i="8"/>
  <c r="J98" i="8"/>
  <c r="J32" i="8" s="1"/>
  <c r="J109" i="8" s="1"/>
  <c r="J103" i="8" s="1"/>
  <c r="BK157" i="2"/>
  <c r="J157" i="2" s="1"/>
  <c r="J98" i="2" s="1"/>
  <c r="BK135" i="14"/>
  <c r="J135" i="14"/>
  <c r="J96" i="14" s="1"/>
  <c r="J30" i="14" s="1"/>
  <c r="J114" i="14" s="1"/>
  <c r="BF114" i="14" s="1"/>
  <c r="J36" i="14" s="1"/>
  <c r="AW108" i="1" s="1"/>
  <c r="AT108" i="1" s="1"/>
  <c r="BK143" i="24"/>
  <c r="J143" i="24"/>
  <c r="J98" i="24"/>
  <c r="J32" i="24" s="1"/>
  <c r="J120" i="24" s="1"/>
  <c r="J114" i="24" s="1"/>
  <c r="BK135" i="22"/>
  <c r="J135" i="22" s="1"/>
  <c r="J98" i="22" s="1"/>
  <c r="J145" i="4"/>
  <c r="J101" i="4"/>
  <c r="BF109" i="15"/>
  <c r="F36" i="15" s="1"/>
  <c r="BA109" i="1" s="1"/>
  <c r="J31" i="15"/>
  <c r="J43" i="10"/>
  <c r="J43" i="5"/>
  <c r="J33" i="3"/>
  <c r="AN99" i="1"/>
  <c r="AN104" i="1"/>
  <c r="J38" i="6"/>
  <c r="AW100" i="1" s="1"/>
  <c r="AT100" i="1" s="1"/>
  <c r="J32" i="25"/>
  <c r="AG120" i="1" s="1"/>
  <c r="J112" i="6"/>
  <c r="J120" i="6" s="1"/>
  <c r="J36" i="25"/>
  <c r="AW120" i="1" s="1"/>
  <c r="AT120" i="1" s="1"/>
  <c r="AX95" i="1"/>
  <c r="F36" i="25"/>
  <c r="BA120" i="1"/>
  <c r="AU95" i="1"/>
  <c r="J102" i="27"/>
  <c r="J31" i="27"/>
  <c r="J32" i="27" s="1"/>
  <c r="AG122" i="1" s="1"/>
  <c r="AN122" i="1" s="1"/>
  <c r="F38" i="11"/>
  <c r="BA105" i="1" s="1"/>
  <c r="F38" i="18"/>
  <c r="BA113" i="1" s="1"/>
  <c r="AZ94" i="1"/>
  <c r="AV94" i="1" s="1"/>
  <c r="AU112" i="1"/>
  <c r="J38" i="11"/>
  <c r="AW105" i="1" s="1"/>
  <c r="AT105" i="1" s="1"/>
  <c r="BD94" i="1"/>
  <c r="W36" i="1" s="1"/>
  <c r="AV95" i="1"/>
  <c r="J38" i="23"/>
  <c r="AW118" i="1"/>
  <c r="AT118" i="1" s="1"/>
  <c r="J112" i="17"/>
  <c r="J36" i="15"/>
  <c r="AW109" i="1" s="1"/>
  <c r="AT109" i="1" s="1"/>
  <c r="J112" i="12"/>
  <c r="J34" i="3"/>
  <c r="AG97" i="1"/>
  <c r="AN97" i="1" s="1"/>
  <c r="J104" i="23"/>
  <c r="J112" i="23"/>
  <c r="BB94" i="1"/>
  <c r="W34" i="1"/>
  <c r="J124" i="5"/>
  <c r="J113" i="10"/>
  <c r="J32" i="15"/>
  <c r="AG109" i="1"/>
  <c r="J111" i="18"/>
  <c r="J119" i="18"/>
  <c r="BC94" i="1"/>
  <c r="W35" i="1"/>
  <c r="F36" i="27"/>
  <c r="BA122" i="1" s="1"/>
  <c r="AN109" i="1" l="1"/>
  <c r="AN111" i="1"/>
  <c r="F38" i="9"/>
  <c r="BA103" i="1" s="1"/>
  <c r="J122" i="24"/>
  <c r="J32" i="4"/>
  <c r="J118" i="4" s="1"/>
  <c r="J112" i="4" s="1"/>
  <c r="J120" i="4" s="1"/>
  <c r="AN105" i="1"/>
  <c r="J32" i="22"/>
  <c r="J112" i="22" s="1"/>
  <c r="J106" i="22" s="1"/>
  <c r="J114" i="22" s="1"/>
  <c r="J111" i="8"/>
  <c r="AN103" i="1"/>
  <c r="J32" i="2"/>
  <c r="J134" i="2" s="1"/>
  <c r="J128" i="2" s="1"/>
  <c r="J136" i="2"/>
  <c r="J32" i="19"/>
  <c r="J111" i="19" s="1"/>
  <c r="J105" i="19" s="1"/>
  <c r="J113" i="19"/>
  <c r="J111" i="7"/>
  <c r="F36" i="17"/>
  <c r="BA111" i="1" s="1"/>
  <c r="BF111" i="21"/>
  <c r="BF108" i="26"/>
  <c r="BF114" i="20"/>
  <c r="J34" i="20"/>
  <c r="AG115" i="1" s="1"/>
  <c r="J33" i="21"/>
  <c r="J34" i="21" s="1"/>
  <c r="AG116" i="1" s="1"/>
  <c r="J109" i="13"/>
  <c r="F38" i="12"/>
  <c r="BA106" i="1" s="1"/>
  <c r="J112" i="9"/>
  <c r="J31" i="26"/>
  <c r="J32" i="26" s="1"/>
  <c r="J41" i="25"/>
  <c r="J43" i="11"/>
  <c r="J33" i="6"/>
  <c r="J41" i="27"/>
  <c r="J43" i="12"/>
  <c r="J41" i="17"/>
  <c r="J43" i="9"/>
  <c r="BF109" i="8"/>
  <c r="J38" i="8" s="1"/>
  <c r="AW102" i="1" s="1"/>
  <c r="AT102" i="1" s="1"/>
  <c r="BF120" i="24"/>
  <c r="J38" i="24" s="1"/>
  <c r="AW119" i="1" s="1"/>
  <c r="AT119" i="1" s="1"/>
  <c r="BF118" i="4"/>
  <c r="J38" i="4" s="1"/>
  <c r="AW98" i="1" s="1"/>
  <c r="AT98" i="1" s="1"/>
  <c r="J33" i="19"/>
  <c r="J33" i="2"/>
  <c r="J34" i="2" s="1"/>
  <c r="AG96" i="1" s="1"/>
  <c r="BF134" i="2"/>
  <c r="J38" i="2" s="1"/>
  <c r="AW96" i="1" s="1"/>
  <c r="AT96" i="1" s="1"/>
  <c r="J33" i="4"/>
  <c r="J33" i="24"/>
  <c r="J33" i="8"/>
  <c r="J33" i="23"/>
  <c r="J33" i="18"/>
  <c r="J34" i="18" s="1"/>
  <c r="AG113" i="1" s="1"/>
  <c r="J41" i="15"/>
  <c r="J43" i="3"/>
  <c r="AN120" i="1"/>
  <c r="AU94" i="1"/>
  <c r="J110" i="27"/>
  <c r="AY94" i="1"/>
  <c r="J34" i="6"/>
  <c r="AG100" i="1"/>
  <c r="AN100" i="1" s="1"/>
  <c r="J108" i="14"/>
  <c r="J116" i="14"/>
  <c r="AX94" i="1"/>
  <c r="F36" i="14"/>
  <c r="BA108" i="1" s="1"/>
  <c r="J34" i="23"/>
  <c r="AG118" i="1" s="1"/>
  <c r="AN118" i="1" s="1"/>
  <c r="F36" i="16"/>
  <c r="BA110" i="1" s="1"/>
  <c r="J103" i="16"/>
  <c r="J111" i="16"/>
  <c r="J34" i="19"/>
  <c r="AG114" i="1" s="1"/>
  <c r="J34" i="4"/>
  <c r="AG98" i="1"/>
  <c r="J34" i="24"/>
  <c r="AG119" i="1"/>
  <c r="J34" i="8"/>
  <c r="AG102" i="1"/>
  <c r="J33" i="22" l="1"/>
  <c r="J34" i="22" s="1"/>
  <c r="AG117" i="1" s="1"/>
  <c r="BF112" i="22"/>
  <c r="J38" i="22" s="1"/>
  <c r="AW117" i="1" s="1"/>
  <c r="AT117" i="1" s="1"/>
  <c r="AN98" i="1"/>
  <c r="AN119" i="1"/>
  <c r="AN102" i="1"/>
  <c r="AN96" i="1"/>
  <c r="AG121" i="1"/>
  <c r="J103" i="13"/>
  <c r="BF109" i="13"/>
  <c r="J105" i="7"/>
  <c r="BF111" i="7"/>
  <c r="F38" i="20"/>
  <c r="BA115" i="1" s="1"/>
  <c r="J38" i="20"/>
  <c r="BF111" i="19"/>
  <c r="J38" i="19" s="1"/>
  <c r="AW114" i="1" s="1"/>
  <c r="AT114" i="1" s="1"/>
  <c r="AN114" i="1" s="1"/>
  <c r="J36" i="26"/>
  <c r="AW121" i="1" s="1"/>
  <c r="AT121" i="1" s="1"/>
  <c r="F36" i="26"/>
  <c r="BA121" i="1" s="1"/>
  <c r="F38" i="21"/>
  <c r="BA116" i="1" s="1"/>
  <c r="J38" i="21"/>
  <c r="J43" i="6"/>
  <c r="J31" i="14"/>
  <c r="J31" i="16"/>
  <c r="J43" i="4"/>
  <c r="J43" i="24"/>
  <c r="J43" i="2"/>
  <c r="J43" i="22"/>
  <c r="J43" i="8"/>
  <c r="J43" i="23"/>
  <c r="AN113" i="1"/>
  <c r="J43" i="18"/>
  <c r="F38" i="8"/>
  <c r="BA102" i="1"/>
  <c r="J32" i="14"/>
  <c r="AG108" i="1" s="1"/>
  <c r="AN108" i="1" s="1"/>
  <c r="F38" i="4"/>
  <c r="BA98" i="1" s="1"/>
  <c r="F38" i="22"/>
  <c r="BA117" i="1" s="1"/>
  <c r="F38" i="24"/>
  <c r="BA119" i="1" s="1"/>
  <c r="F38" i="2"/>
  <c r="BA96" i="1" s="1"/>
  <c r="J32" i="16"/>
  <c r="AG110" i="1" s="1"/>
  <c r="AN110" i="1" s="1"/>
  <c r="AG112" i="1"/>
  <c r="AN121" i="1" l="1"/>
  <c r="AN117" i="1"/>
  <c r="AW115" i="1"/>
  <c r="AT115" i="1" s="1"/>
  <c r="AN115" i="1" s="1"/>
  <c r="J43" i="20"/>
  <c r="F38" i="19"/>
  <c r="BA114" i="1" s="1"/>
  <c r="J38" i="7"/>
  <c r="AW101" i="1" s="1"/>
  <c r="AT101" i="1" s="1"/>
  <c r="F38" i="7"/>
  <c r="BA101" i="1" s="1"/>
  <c r="BA95" i="1" s="1"/>
  <c r="AW95" i="1" s="1"/>
  <c r="AT95" i="1" s="1"/>
  <c r="J33" i="7"/>
  <c r="J34" i="7" s="1"/>
  <c r="J113" i="7"/>
  <c r="F38" i="13"/>
  <c r="BA107" i="1" s="1"/>
  <c r="J38" i="13"/>
  <c r="AW107" i="1" s="1"/>
  <c r="AT107" i="1" s="1"/>
  <c r="J43" i="19"/>
  <c r="J33" i="13"/>
  <c r="J34" i="13" s="1"/>
  <c r="J111" i="13"/>
  <c r="AW116" i="1"/>
  <c r="AT116" i="1" s="1"/>
  <c r="AN116" i="1" s="1"/>
  <c r="J43" i="21"/>
  <c r="J41" i="26"/>
  <c r="J41" i="16"/>
  <c r="J41" i="14"/>
  <c r="BA112" i="1"/>
  <c r="AW112" i="1" s="1"/>
  <c r="AT112" i="1" s="1"/>
  <c r="AN112" i="1" s="1"/>
  <c r="AG101" i="1" l="1"/>
  <c r="J43" i="7"/>
  <c r="AG107" i="1"/>
  <c r="AN107" i="1" s="1"/>
  <c r="J43" i="13"/>
  <c r="BA94" i="1"/>
  <c r="AW94" i="1" s="1"/>
  <c r="AK33" i="1" s="1"/>
  <c r="AN101" i="1" l="1"/>
  <c r="AG95" i="1"/>
  <c r="AT94" i="1"/>
  <c r="W33" i="1"/>
  <c r="AN95" i="1" l="1"/>
  <c r="AG94" i="1"/>
  <c r="AG127" i="1" l="1"/>
  <c r="AG125" i="1"/>
  <c r="AK26" i="1"/>
  <c r="AG128" i="1"/>
  <c r="AG126" i="1"/>
  <c r="AN94" i="1"/>
  <c r="CD128" i="1" l="1"/>
  <c r="AV128" i="1"/>
  <c r="BY128" i="1" s="1"/>
  <c r="CD126" i="1"/>
  <c r="AV126" i="1"/>
  <c r="BY126" i="1" s="1"/>
  <c r="AV125" i="1"/>
  <c r="BY125" i="1" s="1"/>
  <c r="CD125" i="1"/>
  <c r="AG124" i="1"/>
  <c r="AV127" i="1"/>
  <c r="BY127" i="1" s="1"/>
  <c r="CD127" i="1"/>
  <c r="W32" i="1" l="1"/>
  <c r="AK27" i="1"/>
  <c r="AK29" i="1" s="1"/>
  <c r="AG130" i="1"/>
  <c r="AN125" i="1"/>
  <c r="AN126" i="1"/>
  <c r="AN128" i="1"/>
  <c r="AK32" i="1"/>
  <c r="AN127" i="1"/>
  <c r="AN124" i="1" l="1"/>
  <c r="AN130" i="1" s="1"/>
  <c r="AK38" i="1"/>
</calcChain>
</file>

<file path=xl/sharedStrings.xml><?xml version="1.0" encoding="utf-8"?>
<sst xmlns="http://schemas.openxmlformats.org/spreadsheetml/2006/main" count="110781" uniqueCount="12101">
  <si>
    <t>Export Komplet</t>
  </si>
  <si>
    <t/>
  </si>
  <si>
    <t>2.0</t>
  </si>
  <si>
    <t>False</t>
  </si>
  <si>
    <t>{3e278f26-7174-4274-86d0-e40f1d441104}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</si>
  <si>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</si>
  <si>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</si>
  <si>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</si>
  <si>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</si>
  <si>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</si>
  <si>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</si>
  <si>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</si>
  <si>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</si>
  <si>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2409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</si>
  <si>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</si>
  <si>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</si>
  <si>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Revitalizácia budovy a areálu bývalého Gymnázia Mateja Bela vo Zvolene</t>
  </si>
  <si>
    <t>JKSO:</t>
  </si>
  <si>
    <t>KS:</t>
  </si>
  <si>
    <t>Miesto:</t>
  </si>
  <si>
    <t>Okružná 2469, Zvolen</t>
  </si>
  <si>
    <t>Dátum:</t>
  </si>
  <si>
    <t>22. 5. 2024</t>
  </si>
  <si>
    <t>Objednávateľ:</t>
  </si>
  <si>
    <t>IČO:</t>
  </si>
  <si>
    <t>Úrad Banskobystrického samosprávneho kraja</t>
  </si>
  <si>
    <t>IČ DPH:</t>
  </si>
  <si>
    <t>Zhotoviteľ:</t>
  </si>
  <si>
    <t>Vyplň údaj</t>
  </si>
  <si>
    <t>Projektant:</t>
  </si>
  <si>
    <t>N/A s.r.o. Bratislava</t>
  </si>
  <si>
    <t>True</t>
  </si>
  <si>
    <t>Spracovateľ:</t>
  </si>
  <si>
    <t>Rosoft, s.r.o.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</si>
  <si>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</si>
  <si>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</si>
  <si>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</si>
  <si>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</si>
  <si>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</si>
  <si>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</si>
  <si>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</si>
  <si>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</si>
  <si>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</si>
  <si>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</si>
  <si>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</si>
  <si>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</si>
  <si>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</si>
  <si>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</si>
  <si>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</si>
  <si>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</si>
  <si>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</si>
  <si>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</si>
  <si>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</si>
  <si>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</si>
  <si>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</si>
  <si>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</si>
  <si>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</si>
  <si>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</si>
  <si>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</si>
  <si>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</si>
  <si>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</si>
  <si>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</si>
  <si>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</si>
  <si>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</si>
  <si>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</si>
  <si>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</si>
  <si>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</si>
  <si>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</si>
  <si>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</si>
  <si>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</si>
  <si>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</si>
  <si>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</si>
  <si>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</si>
  <si>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</si>
  <si>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</si>
  <si>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</si>
  <si>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</si>
  <si>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</si>
  <si>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</si>
  <si>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</si>
  <si>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</si>
  <si>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</t>
  </si>
  <si>
    <t>SO101 Polyfunkčný objekt</t>
  </si>
  <si>
    <t>STA</t>
  </si>
  <si>
    <t>1</t>
  </si>
  <si>
    <t>{ab9dd64b-1783-4b64-98ac-3bd430168589}</t>
  </si>
  <si>
    <t>/</t>
  </si>
  <si>
    <t>Architektonicko-stavebné riešenie</t>
  </si>
  <si>
    <t>Časť</t>
  </si>
  <si>
    <t>2</t>
  </si>
  <si>
    <t>{22cd29f4-0456-4c36-87f1-6b89c17041a1}</t>
  </si>
  <si>
    <t>02</t>
  </si>
  <si>
    <t>Zdravotechnika</t>
  </si>
  <si>
    <t>{d15091dd-24d6-4f74-b04b-06bc680c031a}</t>
  </si>
  <si>
    <t>03</t>
  </si>
  <si>
    <t>Vykurovanie</t>
  </si>
  <si>
    <t>{40bafb98-5037-435d-ad9e-4112c0b52d21}</t>
  </si>
  <si>
    <t>04</t>
  </si>
  <si>
    <t xml:space="preserve">Vzduchotechnika, chladenie a rekuperácia </t>
  </si>
  <si>
    <t>{9543d334-5a4e-4096-980b-066d5192ff9a}</t>
  </si>
  <si>
    <t>05</t>
  </si>
  <si>
    <t>Elektroinštalácia (Silnoprúdové a slaboprúdové inštalácie, Bleskozvod)</t>
  </si>
  <si>
    <t>{06b1aeca-b1c7-4434-a3d8-09b00ebc2da3}</t>
  </si>
  <si>
    <t>06</t>
  </si>
  <si>
    <t>EPS</t>
  </si>
  <si>
    <t>{52337e37-5af4-40ff-b78d-72d55aec70a9}</t>
  </si>
  <si>
    <t>07</t>
  </si>
  <si>
    <t xml:space="preserve">ZOT a SH </t>
  </si>
  <si>
    <t>{9224ba88-f7bc-4997-923d-5899cde18a8b}</t>
  </si>
  <si>
    <t>08</t>
  </si>
  <si>
    <t>EZS</t>
  </si>
  <si>
    <t>{7712bb0f-f511-4257-be26-63a3aab5bb1a}</t>
  </si>
  <si>
    <t>09</t>
  </si>
  <si>
    <t>Hlasová signalizácia požiaru</t>
  </si>
  <si>
    <t>{acc40ec0-65e0-43d0-a527-10f05f14c33a}</t>
  </si>
  <si>
    <t>10</t>
  </si>
  <si>
    <t>Systém kontroly vstupu a závorový systém</t>
  </si>
  <si>
    <t>{e6eaa0a3-80a8-466f-9da7-84c09ecf187d}</t>
  </si>
  <si>
    <t>11</t>
  </si>
  <si>
    <t>Kamerový systém CCTV</t>
  </si>
  <si>
    <t>{5bcd2013-7aba-4cad-b8c8-d0edd72d5a14}</t>
  </si>
  <si>
    <t>12</t>
  </si>
  <si>
    <t xml:space="preserve">GASTRO </t>
  </si>
  <si>
    <t>{5228497a-82be-49ca-8229-f77d0fe07985}</t>
  </si>
  <si>
    <t>SO201 Napojenie na miestnu komunikáciu a SO202 Komunikácie a spevnené plochy</t>
  </si>
  <si>
    <t>{1187f2c4-6c14-4fea-b585-660db94ce882}</t>
  </si>
  <si>
    <t>SO301 Jednotná kanalizačná prípojka a jednotná areálová kanalizácia</t>
  </si>
  <si>
    <t>{6c429544-1bdc-4e0c-90f9-eb5af3b52c11}</t>
  </si>
  <si>
    <t>SO302 Vodovodná prípojka a areálový rozvod vody</t>
  </si>
  <si>
    <t>{0879f92f-61ed-4467-998a-38a739b0ca96}</t>
  </si>
  <si>
    <t>SO501 Areálové NN rozvody a VO, SO502 Rekonštrukcia VO</t>
  </si>
  <si>
    <t>{7c9c75e7-8a01-4e6e-ab23-f77397f1c6a8}</t>
  </si>
  <si>
    <t>SO601 Terénne a sadové úpravy</t>
  </si>
  <si>
    <t>{65e6ef02-73f6-43a3-bf78-536eedbb5379}</t>
  </si>
  <si>
    <t xml:space="preserve">SO601.1 Strešná záhrada </t>
  </si>
  <si>
    <t>{075adc1d-89da-4d21-bdfe-e4c4dae4aa69}</t>
  </si>
  <si>
    <t>SO 601.2 Komunitný dvor</t>
  </si>
  <si>
    <t>{d328aef1-2c77-4034-8e38-6e0a6387c07b}</t>
  </si>
  <si>
    <t>SO 601.3 Extenzívne vegetačné strechy</t>
  </si>
  <si>
    <t>{cf624c27-b808-48ef-a49e-6e27b93c12c3}</t>
  </si>
  <si>
    <t xml:space="preserve">SO 601.4 Priestor pred vstupom </t>
  </si>
  <si>
    <t>{2bafdd7f-4698-4b62-bc62-9298f69ddcdd}</t>
  </si>
  <si>
    <t>SO 601.5 Zeleň na parkovisku</t>
  </si>
  <si>
    <t>{23429566-0407-4bf6-b2d5-684e2de8fb09}</t>
  </si>
  <si>
    <t>SO 601.6 Lesík</t>
  </si>
  <si>
    <t>{0b074a3f-1f0a-40e4-ba79-6521e7ee581e}</t>
  </si>
  <si>
    <t xml:space="preserve">SO 601.7 Závlahový systém </t>
  </si>
  <si>
    <t>{63d6811e-620b-47ac-9d29-8e539aa80d10}</t>
  </si>
  <si>
    <t>PS01 Výťahy</t>
  </si>
  <si>
    <t>{f6b0ed5f-81c4-4abe-8abe-d7c16780ea5b}</t>
  </si>
  <si>
    <t>PS02 Dieselagregát</t>
  </si>
  <si>
    <t>{e8b827fd-dcb9-4b63-94e0-9141472916ab}</t>
  </si>
  <si>
    <t>Dažďová kanalizácia areálová</t>
  </si>
  <si>
    <t>{c722dade-5709-440c-b424-78c48407f767}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</si>
  <si>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</si>
  <si>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</si>
  <si>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</si>
  <si>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</si>
  <si>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</si>
  <si>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</si>
  <si>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</si>
  <si>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</si>
  <si>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</si>
  <si>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B30</t>
  </si>
  <si>
    <t>strešná krytina</t>
  </si>
  <si>
    <t>2206,47</t>
  </si>
  <si>
    <t>sut_bit</t>
  </si>
  <si>
    <t>bitumen. zmesi...</t>
  </si>
  <si>
    <t>63,898</t>
  </si>
  <si>
    <t>KRYCÍ LIST ROZPOČTU</t>
  </si>
  <si>
    <t>sut_drevo</t>
  </si>
  <si>
    <t>drevo, sko, plast</t>
  </si>
  <si>
    <t>31,35</t>
  </si>
  <si>
    <t>sut_bet</t>
  </si>
  <si>
    <t>betón, panely</t>
  </si>
  <si>
    <t>3704,051</t>
  </si>
  <si>
    <t>sut_izol</t>
  </si>
  <si>
    <t>tepelná izolácia</t>
  </si>
  <si>
    <t>39,716</t>
  </si>
  <si>
    <t>B27</t>
  </si>
  <si>
    <t>demontáž strop. panelov</t>
  </si>
  <si>
    <t>185,446</t>
  </si>
  <si>
    <t>Objekt:</t>
  </si>
  <si>
    <t>B21_1NP</t>
  </si>
  <si>
    <t>búraná dlažba 1np</t>
  </si>
  <si>
    <t>698,34</t>
  </si>
  <si>
    <t>01 - SO101 Polyfunkčný objekt</t>
  </si>
  <si>
    <t>B21a_2NP</t>
  </si>
  <si>
    <t>búraná dlažba 2np</t>
  </si>
  <si>
    <t>122,697</t>
  </si>
  <si>
    <t>Časť:</t>
  </si>
  <si>
    <t>B21_1NP_pvc</t>
  </si>
  <si>
    <t>PVC podlaha 1np</t>
  </si>
  <si>
    <t>1487,625</t>
  </si>
  <si>
    <t>01 - Architektonicko-stavebné riešenie</t>
  </si>
  <si>
    <t>B21a_2NP_pvc</t>
  </si>
  <si>
    <t>pvc podlaha 2np</t>
  </si>
  <si>
    <t>1951,853</t>
  </si>
  <si>
    <t>P01b</t>
  </si>
  <si>
    <t>liata podlaha PU</t>
  </si>
  <si>
    <t>109,72</t>
  </si>
  <si>
    <t>P01</t>
  </si>
  <si>
    <t>liata podlaha Pu</t>
  </si>
  <si>
    <t>32,46</t>
  </si>
  <si>
    <t>P02k</t>
  </si>
  <si>
    <t>keramická dlažba gres</t>
  </si>
  <si>
    <t>13,989</t>
  </si>
  <si>
    <t>P23n</t>
  </si>
  <si>
    <t>liata podlaha</t>
  </si>
  <si>
    <t>217,402</t>
  </si>
  <si>
    <t>P23</t>
  </si>
  <si>
    <t>617,601</t>
  </si>
  <si>
    <t>P25</t>
  </si>
  <si>
    <t>91,637</t>
  </si>
  <si>
    <t>P24b</t>
  </si>
  <si>
    <t>12,217</t>
  </si>
  <si>
    <t>P24a</t>
  </si>
  <si>
    <t>33,123</t>
  </si>
  <si>
    <t>P21n</t>
  </si>
  <si>
    <t>87,373</t>
  </si>
  <si>
    <t>P21</t>
  </si>
  <si>
    <t>702,152</t>
  </si>
  <si>
    <t>P22n</t>
  </si>
  <si>
    <t>100,425</t>
  </si>
  <si>
    <t>P22</t>
  </si>
  <si>
    <t>106,715</t>
  </si>
  <si>
    <t>P11a</t>
  </si>
  <si>
    <t>771,78</t>
  </si>
  <si>
    <t>P11b</t>
  </si>
  <si>
    <t>271,72</t>
  </si>
  <si>
    <t>P12a</t>
  </si>
  <si>
    <t>131,157</t>
  </si>
  <si>
    <t>P12b</t>
  </si>
  <si>
    <t>20,223</t>
  </si>
  <si>
    <t>P14</t>
  </si>
  <si>
    <t>tanečný koberec</t>
  </si>
  <si>
    <t>59,65</t>
  </si>
  <si>
    <t>P15a</t>
  </si>
  <si>
    <t>bez našľapnej plochy</t>
  </si>
  <si>
    <t>523,62</t>
  </si>
  <si>
    <t>P15c</t>
  </si>
  <si>
    <t>bez našľapnej vrstvy</t>
  </si>
  <si>
    <t>127,89</t>
  </si>
  <si>
    <t>P15b</t>
  </si>
  <si>
    <t>984,15</t>
  </si>
  <si>
    <t>Náklady z rozpočtu</t>
  </si>
  <si>
    <t>PEFE_folia</t>
  </si>
  <si>
    <t>PE/FE fólia</t>
  </si>
  <si>
    <t>4853,991</t>
  </si>
  <si>
    <t>PTI_xps120</t>
  </si>
  <si>
    <t>podlaha skladba p11b</t>
  </si>
  <si>
    <t>854,99</t>
  </si>
  <si>
    <t>P12ab_eps140</t>
  </si>
  <si>
    <t>skladba podlahy P12 a+b</t>
  </si>
  <si>
    <t>151,38</t>
  </si>
  <si>
    <t>P15b_xps100</t>
  </si>
  <si>
    <t>skladba podlahy P15b</t>
  </si>
  <si>
    <t>PE_folia</t>
  </si>
  <si>
    <t>pe fólia</t>
  </si>
  <si>
    <t>1952,129</t>
  </si>
  <si>
    <t>PE_folia_125</t>
  </si>
  <si>
    <t>fólia hr. min. 0,125 mm</t>
  </si>
  <si>
    <t>417,417</t>
  </si>
  <si>
    <t>P24b_mw50</t>
  </si>
  <si>
    <t>podlaha skladba P24b</t>
  </si>
  <si>
    <t>103,854</t>
  </si>
  <si>
    <t>P_mw25</t>
  </si>
  <si>
    <t xml:space="preserve">tepelná izolácia podlahy </t>
  </si>
  <si>
    <t>1831,668</t>
  </si>
  <si>
    <t>P01_eps80</t>
  </si>
  <si>
    <t>skladba podlahy</t>
  </si>
  <si>
    <t>156,169</t>
  </si>
  <si>
    <t>B01</t>
  </si>
  <si>
    <t>ihrisko</t>
  </si>
  <si>
    <t>1077,3</t>
  </si>
  <si>
    <t>B02_chod</t>
  </si>
  <si>
    <t>chodník</t>
  </si>
  <si>
    <t>778,04</t>
  </si>
  <si>
    <t>SS1_vod</t>
  </si>
  <si>
    <t>Hydroizolácia spodnej stavby na exist. podkladnom betóne:</t>
  </si>
  <si>
    <t>1973,314</t>
  </si>
  <si>
    <t>ryha_nad600</t>
  </si>
  <si>
    <t>rýha nad 600 mm</t>
  </si>
  <si>
    <t>201,7</t>
  </si>
  <si>
    <t>jama</t>
  </si>
  <si>
    <t>výkop pre schodisko a VŠ</t>
  </si>
  <si>
    <t>140,5</t>
  </si>
  <si>
    <t>ryha_do600</t>
  </si>
  <si>
    <t>ryha do 600 mm</t>
  </si>
  <si>
    <t>75</t>
  </si>
  <si>
    <t>odkop</t>
  </si>
  <si>
    <t>1118,42</t>
  </si>
  <si>
    <t>odvoz</t>
  </si>
  <si>
    <t>zemina na odvoz</t>
  </si>
  <si>
    <t>710,061</t>
  </si>
  <si>
    <t>hi_vod</t>
  </si>
  <si>
    <t>hydroizolácia vodorovná</t>
  </si>
  <si>
    <t>3101,246</t>
  </si>
  <si>
    <t>hi_zv</t>
  </si>
  <si>
    <t>hydroizolácia zvislá</t>
  </si>
  <si>
    <t>503,815</t>
  </si>
  <si>
    <t>PT3c</t>
  </si>
  <si>
    <t>metličkový betón</t>
  </si>
  <si>
    <t>247,255</t>
  </si>
  <si>
    <t>PT6</t>
  </si>
  <si>
    <t>mlatový povrch</t>
  </si>
  <si>
    <t>121,03</t>
  </si>
  <si>
    <t>PT5</t>
  </si>
  <si>
    <t>metličkový česaný betón</t>
  </si>
  <si>
    <t>201,19</t>
  </si>
  <si>
    <t>PT3b</t>
  </si>
  <si>
    <t>15,17</t>
  </si>
  <si>
    <t>zasyp_zemina</t>
  </si>
  <si>
    <t>zásyp pre skaldbu PT6</t>
  </si>
  <si>
    <t>701,79</t>
  </si>
  <si>
    <t>PT7a</t>
  </si>
  <si>
    <t xml:space="preserve"> podlaha REF   T2</t>
  </si>
  <si>
    <t>4,53</t>
  </si>
  <si>
    <t>PT7b</t>
  </si>
  <si>
    <t>podlaha REF T2</t>
  </si>
  <si>
    <t>1,01</t>
  </si>
  <si>
    <t>PT7b_xps60</t>
  </si>
  <si>
    <t>podlaha PT7b</t>
  </si>
  <si>
    <t>P26</t>
  </si>
  <si>
    <t>12,28</t>
  </si>
  <si>
    <t>zasyp2</t>
  </si>
  <si>
    <t>jama pri VŠ D1.20</t>
  </si>
  <si>
    <t>123,769</t>
  </si>
  <si>
    <t>SS2_vod</t>
  </si>
  <si>
    <t>pn_zv</t>
  </si>
  <si>
    <t>penetračný náter zvislý</t>
  </si>
  <si>
    <t>PU5_1</t>
  </si>
  <si>
    <t>Keramický obklad	 /Gress/</t>
  </si>
  <si>
    <t>49,108</t>
  </si>
  <si>
    <t>PU5_2</t>
  </si>
  <si>
    <t>Keramický obklad /gres/</t>
  </si>
  <si>
    <t>15,353</t>
  </si>
  <si>
    <t>PU6</t>
  </si>
  <si>
    <t>akustický obklad</t>
  </si>
  <si>
    <t>184,075</t>
  </si>
  <si>
    <t>PU3</t>
  </si>
  <si>
    <t>náter SDK</t>
  </si>
  <si>
    <t>1827,396</t>
  </si>
  <si>
    <t>PU4_mur</t>
  </si>
  <si>
    <t>omietka na murivo</t>
  </si>
  <si>
    <t>956,514</t>
  </si>
  <si>
    <t>PU1</t>
  </si>
  <si>
    <t>náter SDK konštrukcii</t>
  </si>
  <si>
    <t>1962,106</t>
  </si>
  <si>
    <t>PU2</t>
  </si>
  <si>
    <t>2389,925</t>
  </si>
  <si>
    <t>PU4_žb_steny</t>
  </si>
  <si>
    <t>náter na žb steny</t>
  </si>
  <si>
    <t>283,548</t>
  </si>
  <si>
    <t>omietka</t>
  </si>
  <si>
    <t>omietka stien</t>
  </si>
  <si>
    <t>1240,062</t>
  </si>
  <si>
    <t>le_schod</t>
  </si>
  <si>
    <t>schodisko</t>
  </si>
  <si>
    <t>99,71</t>
  </si>
  <si>
    <t>dzd</t>
  </si>
  <si>
    <t>Debnenie zákl dosiek</t>
  </si>
  <si>
    <t>111,084</t>
  </si>
  <si>
    <t>dzs</t>
  </si>
  <si>
    <t xml:space="preserve">Debnenie zákl pásov </t>
  </si>
  <si>
    <t>865,303</t>
  </si>
  <si>
    <t>dzp</t>
  </si>
  <si>
    <t>Debnenie zakl patiek</t>
  </si>
  <si>
    <t>327,864</t>
  </si>
  <si>
    <t>dst</t>
  </si>
  <si>
    <t>Debnenie stien</t>
  </si>
  <si>
    <t>1855,348</t>
  </si>
  <si>
    <t>ds</t>
  </si>
  <si>
    <t>Debnenie stropov</t>
  </si>
  <si>
    <t>1953,913</t>
  </si>
  <si>
    <t>pks</t>
  </si>
  <si>
    <t>Podporná konštr. strop</t>
  </si>
  <si>
    <t>1734,76</t>
  </si>
  <si>
    <t>PK100PA_11</t>
  </si>
  <si>
    <t>470,13</t>
  </si>
  <si>
    <t>xps50_zaklad</t>
  </si>
  <si>
    <t>zateplenie tramcov  vnútorné</t>
  </si>
  <si>
    <t>23,463</t>
  </si>
  <si>
    <t>inst_kanal</t>
  </si>
  <si>
    <t>inštalačný kanál nový</t>
  </si>
  <si>
    <t>45,581</t>
  </si>
  <si>
    <t>REKAPITULÁCIA ROZPOČTU</t>
  </si>
  <si>
    <t>kanal_steny</t>
  </si>
  <si>
    <t>izolácia stien kanálu</t>
  </si>
  <si>
    <t>122,698</t>
  </si>
  <si>
    <t>S4b</t>
  </si>
  <si>
    <t>192,96</t>
  </si>
  <si>
    <t>ostenie</t>
  </si>
  <si>
    <t>112,316</t>
  </si>
  <si>
    <t>POE1_MW350</t>
  </si>
  <si>
    <t>2,366</t>
  </si>
  <si>
    <t>POE2_MW350</t>
  </si>
  <si>
    <t>1,33</t>
  </si>
  <si>
    <t>zs_xps50_om</t>
  </si>
  <si>
    <t>14,762</t>
  </si>
  <si>
    <t>zs_xps100_om</t>
  </si>
  <si>
    <t>2,47</t>
  </si>
  <si>
    <t>zs_mw100_om</t>
  </si>
  <si>
    <t>37,772</t>
  </si>
  <si>
    <t>zs_xps150_om</t>
  </si>
  <si>
    <t>39,123</t>
  </si>
  <si>
    <t>zs_mw150_om</t>
  </si>
  <si>
    <t>55,692</t>
  </si>
  <si>
    <t>zs_xps200_om</t>
  </si>
  <si>
    <t>99,093</t>
  </si>
  <si>
    <t>zs_mw200_om</t>
  </si>
  <si>
    <t>929,627</t>
  </si>
  <si>
    <t>zs_xps240_om</t>
  </si>
  <si>
    <t>33,437</t>
  </si>
  <si>
    <t>zs_mw240_om</t>
  </si>
  <si>
    <t>208,559</t>
  </si>
  <si>
    <t>Kód dielu - Popis</t>
  </si>
  <si>
    <t>Cena celkom [EUR]</t>
  </si>
  <si>
    <t>žalúzie</t>
  </si>
  <si>
    <t>16,6</t>
  </si>
  <si>
    <t>dl_PT1</t>
  </si>
  <si>
    <t>179,773</t>
  </si>
  <si>
    <t>1) Náklady z rozpočtu</t>
  </si>
  <si>
    <t>-1</t>
  </si>
  <si>
    <t>mPVC_S5</t>
  </si>
  <si>
    <t>162,21</t>
  </si>
  <si>
    <t>HSV - Práce a dodávky HSV</t>
  </si>
  <si>
    <t>dl_PT2_SA4</t>
  </si>
  <si>
    <t>134,632</t>
  </si>
  <si>
    <t xml:space="preserve">    1 - Zemné práce</t>
  </si>
  <si>
    <t>leš</t>
  </si>
  <si>
    <t>396,159</t>
  </si>
  <si>
    <t xml:space="preserve">    2 - Zakladanie</t>
  </si>
  <si>
    <t>nop_podUT</t>
  </si>
  <si>
    <t>235,447</t>
  </si>
  <si>
    <t xml:space="preserve">    3 - Zvislé a kompletné konštrukcie</t>
  </si>
  <si>
    <t>par_v</t>
  </si>
  <si>
    <t>3398,514</t>
  </si>
  <si>
    <t xml:space="preserve">    4 - Vodorovné konštrukcie</t>
  </si>
  <si>
    <t>par_zv</t>
  </si>
  <si>
    <t>969,356</t>
  </si>
  <si>
    <t xml:space="preserve">    5 - Komunikácie</t>
  </si>
  <si>
    <t>par_S1</t>
  </si>
  <si>
    <t>1981,681</t>
  </si>
  <si>
    <t xml:space="preserve">    6 - Úpravy povrchov, podlahy, osadenie</t>
  </si>
  <si>
    <t>par_S11</t>
  </si>
  <si>
    <t>13,154</t>
  </si>
  <si>
    <t xml:space="preserve">    9 - Ostatné konštrukcie a práce-búranie</t>
  </si>
  <si>
    <t>par_S4</t>
  </si>
  <si>
    <t>678,105</t>
  </si>
  <si>
    <t xml:space="preserve">    99 - Presun hmôt HSV</t>
  </si>
  <si>
    <t>par_S5</t>
  </si>
  <si>
    <t>166,8</t>
  </si>
  <si>
    <t>PSV - Práce a dodávky PSV</t>
  </si>
  <si>
    <t>mPVC_S1</t>
  </si>
  <si>
    <t>1919,283</t>
  </si>
  <si>
    <t xml:space="preserve">    711 - Izolácie proti vode a vlhkosti</t>
  </si>
  <si>
    <t>mPVC_S2</t>
  </si>
  <si>
    <t>261,783</t>
  </si>
  <si>
    <t xml:space="preserve">    712 - Izolácie striech, povlakové krytiny</t>
  </si>
  <si>
    <t>mPVC_S3</t>
  </si>
  <si>
    <t>219,201</t>
  </si>
  <si>
    <t xml:space="preserve">    713 - Izolácie tepelné</t>
  </si>
  <si>
    <t>mPVC_PT1</t>
  </si>
  <si>
    <t>207,846</t>
  </si>
  <si>
    <t xml:space="preserve">    714 - Akustické a protiotrasové opatrenie</t>
  </si>
  <si>
    <t>mPVC_S4</t>
  </si>
  <si>
    <t>687,125</t>
  </si>
  <si>
    <t xml:space="preserve">    722 - Zdravotechnika - vnútorný vodovod</t>
  </si>
  <si>
    <t>mPVC_v</t>
  </si>
  <si>
    <t>3542,53</t>
  </si>
  <si>
    <t xml:space="preserve">    725 - Zdravotechnika - zariaďovacie predmety</t>
  </si>
  <si>
    <t>mPVC_S1_zv</t>
  </si>
  <si>
    <t>586,503</t>
  </si>
  <si>
    <t xml:space="preserve">    762 - Konštrukcie tesárske</t>
  </si>
  <si>
    <t>mPVC_S2_zv</t>
  </si>
  <si>
    <t>78,833</t>
  </si>
  <si>
    <t xml:space="preserve">    763 - Konštrukcie - drevostavby</t>
  </si>
  <si>
    <t>mPVC_S3_zv</t>
  </si>
  <si>
    <t>67,33</t>
  </si>
  <si>
    <t xml:space="preserve">    764 - Konštrukcie klampiarske</t>
  </si>
  <si>
    <t>mPVC_S5_zv</t>
  </si>
  <si>
    <t>14,982</t>
  </si>
  <si>
    <t xml:space="preserve">    766 - Konštrukcie stolárske</t>
  </si>
  <si>
    <t>mPVC_PT1_zv</t>
  </si>
  <si>
    <t>8,347</t>
  </si>
  <si>
    <t xml:space="preserve">    767 - Konštrukcie doplnkové kovové</t>
  </si>
  <si>
    <t>mPVC_S4_zv</t>
  </si>
  <si>
    <t>58,957</t>
  </si>
  <si>
    <t xml:space="preserve">    771 - Podlahy z dlaždíc</t>
  </si>
  <si>
    <t>mPVC_zv</t>
  </si>
  <si>
    <t>814,952</t>
  </si>
  <si>
    <t xml:space="preserve">    776 - Podlahy povlakové</t>
  </si>
  <si>
    <t>L_v100mm</t>
  </si>
  <si>
    <t>203,22</t>
  </si>
  <si>
    <t xml:space="preserve">    777 - Podlahy syntetické</t>
  </si>
  <si>
    <t>L_v200mm</t>
  </si>
  <si>
    <t>107,52</t>
  </si>
  <si>
    <t xml:space="preserve">    781 - Obklady</t>
  </si>
  <si>
    <t>EPS200S_200mm</t>
  </si>
  <si>
    <t>4,974</t>
  </si>
  <si>
    <t xml:space="preserve">    783 - Nátery</t>
  </si>
  <si>
    <t>EPS200S_150mm</t>
  </si>
  <si>
    <t>106,448</t>
  </si>
  <si>
    <t>Ostatné - Ostatné</t>
  </si>
  <si>
    <t>EPS200S_100mm</t>
  </si>
  <si>
    <t>9,911</t>
  </si>
  <si>
    <t>XPS_200mm_st</t>
  </si>
  <si>
    <t>10,659</t>
  </si>
  <si>
    <t>XPS_80mm_st</t>
  </si>
  <si>
    <t>38,95</t>
  </si>
  <si>
    <t>2) Ostatné náklady</t>
  </si>
  <si>
    <t>XPS_220mm_st</t>
  </si>
  <si>
    <t>21,516</t>
  </si>
  <si>
    <t>GZS</t>
  </si>
  <si>
    <t>VRN</t>
  </si>
  <si>
    <t>XPS_180mm_st</t>
  </si>
  <si>
    <t>30,114</t>
  </si>
  <si>
    <t>Projektové práce</t>
  </si>
  <si>
    <t>XPS80mm_podUT</t>
  </si>
  <si>
    <t>33,658</t>
  </si>
  <si>
    <t>Sťažené podmienky</t>
  </si>
  <si>
    <t>XPS100mm_podUT</t>
  </si>
  <si>
    <t>49,944</t>
  </si>
  <si>
    <t>Vplyv prostredia</t>
  </si>
  <si>
    <t>XPS120mm_podUT</t>
  </si>
  <si>
    <t>41,012</t>
  </si>
  <si>
    <t>Iné VRN</t>
  </si>
  <si>
    <t>XPS150mm_podUT</t>
  </si>
  <si>
    <t>46,216</t>
  </si>
  <si>
    <t>Kompletačná činnosť</t>
  </si>
  <si>
    <t>KOMPLETACNA</t>
  </si>
  <si>
    <t>XPS200mm_podUT</t>
  </si>
  <si>
    <t>44,014</t>
  </si>
  <si>
    <t>XPS240mm_podUT</t>
  </si>
  <si>
    <t>20,603</t>
  </si>
  <si>
    <t>S1_2_EPS200S_200mm</t>
  </si>
  <si>
    <t>40,513</t>
  </si>
  <si>
    <t>S4a_TI</t>
  </si>
  <si>
    <t>502,215</t>
  </si>
  <si>
    <t>S4b_TI</t>
  </si>
  <si>
    <t>192,962</t>
  </si>
  <si>
    <t>XPS550_PT2</t>
  </si>
  <si>
    <t>49,95</t>
  </si>
  <si>
    <t>SA1_EPS100S_100mm</t>
  </si>
  <si>
    <t>228</t>
  </si>
  <si>
    <t>at_XPS_50_70mm</t>
  </si>
  <si>
    <t>92,657</t>
  </si>
  <si>
    <t>ROZPOČET</t>
  </si>
  <si>
    <t>OSB25_S12</t>
  </si>
  <si>
    <t>135,618</t>
  </si>
  <si>
    <t>hr</t>
  </si>
  <si>
    <t>182,22</t>
  </si>
  <si>
    <t>ss71</t>
  </si>
  <si>
    <t>Prestupy hydroizolácie armatúrov stĺpov</t>
  </si>
  <si>
    <t>ss72</t>
  </si>
  <si>
    <t>Prestupy hydroizolácie armatúrov ŽB steny (štítové steny)</t>
  </si>
  <si>
    <t>38,4</t>
  </si>
  <si>
    <t>KO</t>
  </si>
  <si>
    <t>keramický obklad</t>
  </si>
  <si>
    <t>64,461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</si>
  <si>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</si>
  <si>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</si>
  <si>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</si>
  <si>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</si>
  <si>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</si>
  <si>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</si>
  <si>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</si>
  <si>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</si>
  <si>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</si>
  <si>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</si>
  <si>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</si>
  <si>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</si>
  <si>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</si>
  <si>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</si>
  <si>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</si>
  <si>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</si>
  <si>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112201102.S1</t>
  </si>
  <si>
    <t>Odstránenie pňov na vzdial. 50 m priemeru do 500 mm</t>
  </si>
  <si>
    <t>ks</t>
  </si>
  <si>
    <t>4</t>
  </si>
  <si>
    <t>560000614</t>
  </si>
  <si>
    <t>113107132.S</t>
  </si>
  <si>
    <t>Odstránenie krytu v ploche do 200 m2 z betónu prostého, hr. vrstvy 150 do 300 mm,  -0,50000t</t>
  </si>
  <si>
    <t>m2</t>
  </si>
  <si>
    <t>1272140858</t>
  </si>
  <si>
    <t>VV</t>
  </si>
  <si>
    <t>"B12 - okap. chodník</t>
  </si>
  <si>
    <t>B12_okap_cho</t>
  </si>
  <si>
    <t>49,191+63,677+49,357+12,12+17,34</t>
  </si>
  <si>
    <t>"B07 - okap. chodník telocvičňa</t>
  </si>
  <si>
    <t>B07_okap</t>
  </si>
  <si>
    <t>36,12+12,52</t>
  </si>
  <si>
    <t>"B06 - bet. plocha</t>
  </si>
  <si>
    <t>B06_plochy</t>
  </si>
  <si>
    <t>7,74</t>
  </si>
  <si>
    <t>Súčet</t>
  </si>
  <si>
    <t>3</t>
  </si>
  <si>
    <t>113107242.S</t>
  </si>
  <si>
    <t>Odstránenie krytu asfaltového v ploche nad 200 m2, hr. nad 50 do 100 mm,  -0,25000t</t>
  </si>
  <si>
    <t>1966852141</t>
  </si>
  <si>
    <t>"B02 - asfaltový chodník telocvičňa</t>
  </si>
  <si>
    <t>385,79+271,23+93,52+27,50</t>
  </si>
  <si>
    <t>113107243.S</t>
  </si>
  <si>
    <t>Odstránenie krytu asfaltového v ploche nad 200 m2, hr. nad 100 do 150 mm,  -0,37500t</t>
  </si>
  <si>
    <t>1610589112</t>
  </si>
  <si>
    <t>"B01 - asfalt.plocha ihnrisko</t>
  </si>
  <si>
    <t>1077,30</t>
  </si>
  <si>
    <t>5</t>
  </si>
  <si>
    <t>113205111.S</t>
  </si>
  <si>
    <t>Vytrhanie obrúb betónových, chodníkových ležatých,  -0,23000t</t>
  </si>
  <si>
    <t>m</t>
  </si>
  <si>
    <t>-1644842755</t>
  </si>
  <si>
    <t>"B02 -obrubník</t>
  </si>
  <si>
    <t>283,25+93,14-5,1+45,24+26,24</t>
  </si>
  <si>
    <t>B02_obrub</t>
  </si>
  <si>
    <t>6</t>
  </si>
  <si>
    <t>113307222.S</t>
  </si>
  <si>
    <t>Odstránenie podkladu v ploche nad 200 m2 z kameniva hrubého drveného, hr.100 do 200 mm,  -0,23500t</t>
  </si>
  <si>
    <t>1272857228</t>
  </si>
  <si>
    <t>"B02 - chodník štrkodrva hr. 15 cm</t>
  </si>
  <si>
    <t>7</t>
  </si>
  <si>
    <t>113307231.S</t>
  </si>
  <si>
    <t>Odstránenie podkladu v ploche nad 200 m2 z betónu prostého, hr. vrstvy do 150 mm,  -0,22500t</t>
  </si>
  <si>
    <t>1362916892</t>
  </si>
  <si>
    <t>"B02 - chodník</t>
  </si>
  <si>
    <t>8</t>
  </si>
  <si>
    <t>122201103.S</t>
  </si>
  <si>
    <t>Odkopávka a prekopávka nezapažená v hornine 3, nad 1000 do 10000 m3</t>
  </si>
  <si>
    <t>m3</t>
  </si>
  <si>
    <t>-1751732604</t>
  </si>
  <si>
    <t>"B01 - ihrisko odkop podkladných vrstiev - antuka, štrkodrva, zemina+kamenivo</t>
  </si>
  <si>
    <t>B01*(0,04+0,06+0,3)</t>
  </si>
  <si>
    <t>"B15 - odkop z troch strán okolo 1PP</t>
  </si>
  <si>
    <t>200,0</t>
  </si>
  <si>
    <t>"odkop pre prístavbu os 1-5</t>
  </si>
  <si>
    <t>465,0</t>
  </si>
  <si>
    <t>"odkop pre schodiská os A</t>
  </si>
  <si>
    <t>3,50+6,0+13,0</t>
  </si>
  <si>
    <t>9</t>
  </si>
  <si>
    <t>122201109.S</t>
  </si>
  <si>
    <t>Odkopávky a prekopávky nezapažené. Príplatok k cenám za lepivosť horniny 3</t>
  </si>
  <si>
    <t>-1453471403</t>
  </si>
  <si>
    <t>131201102.S</t>
  </si>
  <si>
    <t>Výkop nezapaženej jamy v hornine 3, nad 100 do 1000 m3</t>
  </si>
  <si>
    <t>311897874</t>
  </si>
  <si>
    <t>"výkop pre interiérové schodisko a výťahovú šachtu os 5-6</t>
  </si>
  <si>
    <t>40,0+0,5</t>
  </si>
  <si>
    <t>"výkop pre interiérové schodisko a výťahovú šachtu os 6-7</t>
  </si>
  <si>
    <t>100,0</t>
  </si>
  <si>
    <t>131201109.S</t>
  </si>
  <si>
    <t>Hĺbenie nezapažených jám a zárezov. Príplatok za lepivosť horniny 3</t>
  </si>
  <si>
    <t>162094497</t>
  </si>
  <si>
    <t>132201101.S</t>
  </si>
  <si>
    <t>Výkop ryhy do šírky 600 mm v horn.3 do 100 m3</t>
  </si>
  <si>
    <t>1583835251</t>
  </si>
  <si>
    <t>"základy pre rampu  časť D - ZSS ambulantná forma</t>
  </si>
  <si>
    <t>13,0</t>
  </si>
  <si>
    <t>"základy pre rampu os A</t>
  </si>
  <si>
    <t>10,0+40,0+12,0</t>
  </si>
  <si>
    <t>13</t>
  </si>
  <si>
    <t>132201109.S</t>
  </si>
  <si>
    <t>Príplatok k cene za lepivosť pri hĺbení rýh šírky do 600 mm zapažených i nezapažených s urovnaním dna v hornine 3</t>
  </si>
  <si>
    <t>-474657621</t>
  </si>
  <si>
    <t>14</t>
  </si>
  <si>
    <t>132201202.S</t>
  </si>
  <si>
    <t>Výkop ryhy šírky 600-2000mm horn.3 od 100 do 1000 m3</t>
  </si>
  <si>
    <t>-447662258</t>
  </si>
  <si>
    <t>"pätky prístrešku</t>
  </si>
  <si>
    <t>21*1,0</t>
  </si>
  <si>
    <t>"pätky a základové pásy prístavby os 1-5</t>
  </si>
  <si>
    <t>9,5+18,2+27,0+4,0</t>
  </si>
  <si>
    <t>"pätky a základové pásy technického zázemia od osi 1 vľavo</t>
  </si>
  <si>
    <t>90,0+10,0</t>
  </si>
  <si>
    <t>"pätky a základové pásy prístavby os 9-11</t>
  </si>
  <si>
    <t>14,0+8,0</t>
  </si>
  <si>
    <t>15</t>
  </si>
  <si>
    <t>132201209.S</t>
  </si>
  <si>
    <t>Príplatok k cenám za lepivosť pri hĺbení rýh š. nad 600 do 2 000 mm zapaž. i nezapažených, s urovnaním dna v hornine 3</t>
  </si>
  <si>
    <t>-1321438025</t>
  </si>
  <si>
    <t>16</t>
  </si>
  <si>
    <t>162501142.S</t>
  </si>
  <si>
    <t>Vodorovné premiestnenie výkopku po spevnenej ceste z horniny tr.1-4, nad 1000 do 10000 m3 na vzdialenosť do 3000 m</t>
  </si>
  <si>
    <t>289475358</t>
  </si>
  <si>
    <t>-zasyp_zemina</t>
  </si>
  <si>
    <t>-zasyp2</t>
  </si>
  <si>
    <t>17</t>
  </si>
  <si>
    <t>162501143.S</t>
  </si>
  <si>
    <t>Vodorovné premiestnenie výkopku po spevnenej ceste z horniny tr.1-4, nad 1000 do 10000 m3, príplatok k cene za každých ďalšich a začatých 1000 m</t>
  </si>
  <si>
    <t>-804232402</t>
  </si>
  <si>
    <t>odvoz*14</t>
  </si>
  <si>
    <t>18</t>
  </si>
  <si>
    <t>171209002.S</t>
  </si>
  <si>
    <t>Poplatok za skládku - zemina a kamenivo (17 05) ostatné</t>
  </si>
  <si>
    <t>t</t>
  </si>
  <si>
    <t>1234083725</t>
  </si>
  <si>
    <t>odvoz*1,8</t>
  </si>
  <si>
    <t>19</t>
  </si>
  <si>
    <t>174101102.S</t>
  </si>
  <si>
    <t>Zásyp sypaninou v uzavretých priestoroch s urovnaním povrchu zásypu /použije sa vykopaná zemina/</t>
  </si>
  <si>
    <t>-1056919430</t>
  </si>
  <si>
    <t>"spätný zásyp vykopanou zeminou</t>
  </si>
  <si>
    <t>PT6*0,4</t>
  </si>
  <si>
    <t>PT5*0,4</t>
  </si>
  <si>
    <t>"SS2 -P15b medzi základovými pásmi</t>
  </si>
  <si>
    <t>28,175*34,125*0,37</t>
  </si>
  <si>
    <t>28,175*11,375*0,54</t>
  </si>
  <si>
    <t>"odpočet</t>
  </si>
  <si>
    <t>-3,61*0,37*12   "pätky</t>
  </si>
  <si>
    <t>-4,0*0,37*3   "pätky</t>
  </si>
  <si>
    <t>"SS3 -P15c medzi základovými pásmi</t>
  </si>
  <si>
    <t>111,310*0,58</t>
  </si>
  <si>
    <t>175101201.S</t>
  </si>
  <si>
    <t>Obsyp objektov sypaninou z vhodných hornín 1 až 4 bez prehodenia sypaniny</t>
  </si>
  <si>
    <t>-284166423</t>
  </si>
  <si>
    <t xml:space="preserve">"výkop jama 7"     </t>
  </si>
  <si>
    <t>-9,826*1,15   "VŠ</t>
  </si>
  <si>
    <t xml:space="preserve">"ZP" </t>
  </si>
  <si>
    <t>-(1,567+2,406)*1,19</t>
  </si>
  <si>
    <t xml:space="preserve">"kanál"   </t>
  </si>
  <si>
    <t>-39,697*1,7</t>
  </si>
  <si>
    <t>"výkop jama 9</t>
  </si>
  <si>
    <t>200,00</t>
  </si>
  <si>
    <t>"anglické dvorčeky na osi I</t>
  </si>
  <si>
    <t>-11,40*1,4*1,615</t>
  </si>
  <si>
    <t>"anglický dvorček a schodisko na osi G</t>
  </si>
  <si>
    <t>-(2,225*2,14*2,345+8,145*2,14*3,2)</t>
  </si>
  <si>
    <t>21</t>
  </si>
  <si>
    <t>184807111.S</t>
  </si>
  <si>
    <t>Ochrana stromu debnením pred poškodením stavebnou činnosťou zhotovenie</t>
  </si>
  <si>
    <t>-223554942</t>
  </si>
  <si>
    <t>4*4*2,0</t>
  </si>
  <si>
    <t>22</t>
  </si>
  <si>
    <t>184807112.S</t>
  </si>
  <si>
    <t>Ochrana stromu debnením pred poškodením stavebnou činnosťou odstránenie</t>
  </si>
  <si>
    <t>-2098220083</t>
  </si>
  <si>
    <t>Zakladanie</t>
  </si>
  <si>
    <t>23</t>
  </si>
  <si>
    <t>271573001.S1</t>
  </si>
  <si>
    <t>Násyp pod základové konštrukcie so zhutnením zo štrkopiesku fr.16-32 mm</t>
  </si>
  <si>
    <t>-2019536543</t>
  </si>
  <si>
    <t>"podlaha PT3b</t>
  </si>
  <si>
    <t>8,295*1,4</t>
  </si>
  <si>
    <t>"podlaha PT3c</t>
  </si>
  <si>
    <t>2*(5,824*1,4/2)</t>
  </si>
  <si>
    <t>4,498*(0,9+1,35)/2</t>
  </si>
  <si>
    <t>147,717*1,6</t>
  </si>
  <si>
    <t>8,266*1,6/2</t>
  </si>
  <si>
    <t>2,605*1,6</t>
  </si>
  <si>
    <t>24</t>
  </si>
  <si>
    <t>273321411.S</t>
  </si>
  <si>
    <t>Betón základových dosiek, železový (bez výstuže), tr. C 25/30</t>
  </si>
  <si>
    <t>554056815</t>
  </si>
  <si>
    <t>"ZD1</t>
  </si>
  <si>
    <t>29,35*35,05*0,18</t>
  </si>
  <si>
    <t>"ZD2</t>
  </si>
  <si>
    <t>3,345*2,46*0,45</t>
  </si>
  <si>
    <t>"ZD3</t>
  </si>
  <si>
    <t>2,92*3,565*0,45</t>
  </si>
  <si>
    <t>"ZD4</t>
  </si>
  <si>
    <t>1,71*1,46*0,3</t>
  </si>
  <si>
    <t>"ZD5</t>
  </si>
  <si>
    <t>1,26*1,46*0,3</t>
  </si>
  <si>
    <t>"ZD6</t>
  </si>
  <si>
    <t>Sqrt((7,2)^2+(0,505)^2)*1,71*0,18</t>
  </si>
  <si>
    <t>7,05*1,71*0,18</t>
  </si>
  <si>
    <t>3,15*0,8*0,18</t>
  </si>
  <si>
    <t>"ZD7</t>
  </si>
  <si>
    <t>72,36*2,55*0,15</t>
  </si>
  <si>
    <t>Sqrt((5,919)^2+(0,45)^2)*1,83*0,15</t>
  </si>
  <si>
    <t>"ZD8</t>
  </si>
  <si>
    <t>Sqrt((9,297)^2+(0,75)^2)*1,73*0,15</t>
  </si>
  <si>
    <t>3,6*1,73*0,15</t>
  </si>
  <si>
    <t>"ZD9</t>
  </si>
  <si>
    <t>36,9*0,51*0,28</t>
  </si>
  <si>
    <t>36,9*3,36*0,2</t>
  </si>
  <si>
    <t>Medzisúčet</t>
  </si>
  <si>
    <t>"AD2 anglický dvor</t>
  </si>
  <si>
    <t>"zdákladová doska pre AD2</t>
  </si>
  <si>
    <t>2,225*2,12*0,28</t>
  </si>
  <si>
    <t>8,145*2,12*0,25</t>
  </si>
  <si>
    <t>"dosky D01 a D02</t>
  </si>
  <si>
    <t>3,02*1,35*0,103*0,7</t>
  </si>
  <si>
    <t>1,65*1,35*0,103*0,7</t>
  </si>
  <si>
    <t>25</t>
  </si>
  <si>
    <t>273351215.S</t>
  </si>
  <si>
    <t>Debnenie stien základových dosiek, zhotovenie-dielce</t>
  </si>
  <si>
    <t>888910737</t>
  </si>
  <si>
    <t>2*(29,35+35,05)*0,18</t>
  </si>
  <si>
    <t>2*(3,345+2,46)*0,45</t>
  </si>
  <si>
    <t>2*(2,92+3,565)*0,45</t>
  </si>
  <si>
    <t>2*(1,71+1,46)*0,3</t>
  </si>
  <si>
    <t>2*(1,26+1,46)*0,3</t>
  </si>
  <si>
    <t>((Sqrt((7,2)^2+(0,505)^2)*2)+1,71)*0,18</t>
  </si>
  <si>
    <t>2*7,05*0,18</t>
  </si>
  <si>
    <t>2*0,8*0,18</t>
  </si>
  <si>
    <t>(72,36+72,36+2,55)*0,15</t>
  </si>
  <si>
    <t>((Sqrt((5,919)^2+(0,45)^2)*2)+1,83)*0,15</t>
  </si>
  <si>
    <t>(Sqrt((9,297)^2+(0,75)^2)+1,73)*0,15</t>
  </si>
  <si>
    <t>(3,6+1,73)*0,15</t>
  </si>
  <si>
    <t>36,9*0,28</t>
  </si>
  <si>
    <t>36,9*0,11</t>
  </si>
  <si>
    <t>2*(36,9+3,36)*0,2</t>
  </si>
  <si>
    <t>2*(2,225+2,12)*0,28</t>
  </si>
  <si>
    <t>2*(8,145+2,12)*0,25</t>
  </si>
  <si>
    <t>26</t>
  </si>
  <si>
    <t>273351216.S</t>
  </si>
  <si>
    <t>Debnenie stien základových dosiek, odstránenie-dielce</t>
  </si>
  <si>
    <t>-176404302</t>
  </si>
  <si>
    <t>27</t>
  </si>
  <si>
    <t>273361821.S</t>
  </si>
  <si>
    <t>Výstuž základových dosiek z ocele B500 (10505)</t>
  </si>
  <si>
    <t>1131783308</t>
  </si>
  <si>
    <t>0,38565</t>
  </si>
  <si>
    <t>0,08449</t>
  </si>
  <si>
    <t>0,10039</t>
  </si>
  <si>
    <t>0,03776</t>
  </si>
  <si>
    <t>0,03091</t>
  </si>
  <si>
    <t>0,18825</t>
  </si>
  <si>
    <t>0,4892</t>
  </si>
  <si>
    <t>0,09706</t>
  </si>
  <si>
    <t>0,45775</t>
  </si>
  <si>
    <t>"D01 a D02</t>
  </si>
  <si>
    <t>0,01666</t>
  </si>
  <si>
    <t>28</t>
  </si>
  <si>
    <t>273362021.S</t>
  </si>
  <si>
    <t>Výstuž základových dosiek zo zvár. sietí KARI</t>
  </si>
  <si>
    <t>1455012739</t>
  </si>
  <si>
    <t>13,37147</t>
  </si>
  <si>
    <t>0,09812</t>
  </si>
  <si>
    <t>0,12505</t>
  </si>
  <si>
    <t>0,02691</t>
  </si>
  <si>
    <t>0,01983</t>
  </si>
  <si>
    <t>0,33887</t>
  </si>
  <si>
    <t>0,86436</t>
  </si>
  <si>
    <t>0,09782</t>
  </si>
  <si>
    <t>1,73025</t>
  </si>
  <si>
    <t>"S1 zdákladová doska pre AD2</t>
  </si>
  <si>
    <t>0,30355</t>
  </si>
  <si>
    <t>0,03087</t>
  </si>
  <si>
    <t>29</t>
  </si>
  <si>
    <t>274271011.S</t>
  </si>
  <si>
    <t>Murivo základových pásov (m3) z betónových debniacich tvárnic s betónovou výplňou C 16/20 hrúbky 150 mm</t>
  </si>
  <si>
    <t>1642432020</t>
  </si>
  <si>
    <t>"prímurovka na podchytenia stropu kanálu K4</t>
  </si>
  <si>
    <t>(0,8+3,415)*1,15*0,15</t>
  </si>
  <si>
    <t>(1,75+0,45)*1,15*0,15</t>
  </si>
  <si>
    <t>"prímurovka na podchytenia stropu kanálu K3</t>
  </si>
  <si>
    <t>6,775*1,75*0,15</t>
  </si>
  <si>
    <t>30</t>
  </si>
  <si>
    <t>274271011.S1</t>
  </si>
  <si>
    <t>Murivo základových pásov (m3) z betónových debniacich tvárnic s betónovou výplňou C 16/20 hrúbky 100 mm</t>
  </si>
  <si>
    <t>-2014456226</t>
  </si>
  <si>
    <t>7,935*1,15*0,1</t>
  </si>
  <si>
    <t>31</t>
  </si>
  <si>
    <t>274271031.S</t>
  </si>
  <si>
    <t>Murivo základových pásov (m3) z betónových debniacich tvárnic s betónovou výplňou C 16/20 hrúbky 250 mm</t>
  </si>
  <si>
    <t>1099707515</t>
  </si>
  <si>
    <t>"pre Z8</t>
  </si>
  <si>
    <t>(0,67+6,575+3,25)*0,5*0,25</t>
  </si>
  <si>
    <t>32</t>
  </si>
  <si>
    <t>274321411.S</t>
  </si>
  <si>
    <t>Betón základových pásov, železový (bez výstuže), tr. C 25/30</t>
  </si>
  <si>
    <t>-1820016858</t>
  </si>
  <si>
    <t>"ZS1</t>
  </si>
  <si>
    <t>216,48*0,25*0,25</t>
  </si>
  <si>
    <t>"ZS2</t>
  </si>
  <si>
    <t>54,03*1,17*0,5</t>
  </si>
  <si>
    <t>"ZS3</t>
  </si>
  <si>
    <t>23,5*1,67*0,5</t>
  </si>
  <si>
    <t>"ZS4</t>
  </si>
  <si>
    <t>31*0,9*0,4</t>
  </si>
  <si>
    <t>"ZS5</t>
  </si>
  <si>
    <t>141,7*0,9*0,5</t>
  </si>
  <si>
    <t>"ZS6</t>
  </si>
  <si>
    <t>29,5*0,9*0,45</t>
  </si>
  <si>
    <t>"ZS7</t>
  </si>
  <si>
    <t>5,15*0,61*0,5</t>
  </si>
  <si>
    <t>"ZS8</t>
  </si>
  <si>
    <t>11*1*0,5</t>
  </si>
  <si>
    <t>"ZS9</t>
  </si>
  <si>
    <t>45*1*0,6</t>
  </si>
  <si>
    <t>"ZS10</t>
  </si>
  <si>
    <t>25*0,9*0,6</t>
  </si>
  <si>
    <t>"ZS11</t>
  </si>
  <si>
    <t>24,9*0,5*0,5</t>
  </si>
  <si>
    <t>33</t>
  </si>
  <si>
    <t>274351215.S</t>
  </si>
  <si>
    <t>Debnenie stien základových pásov, zhotovenie-dielce</t>
  </si>
  <si>
    <t>-1888329528</t>
  </si>
  <si>
    <t>216,48*0,25*2</t>
  </si>
  <si>
    <t>54,03*1,17*2</t>
  </si>
  <si>
    <t>23,5*1,67*2</t>
  </si>
  <si>
    <t>31*0,9*2</t>
  </si>
  <si>
    <t>141,7*0,9*2</t>
  </si>
  <si>
    <t>29,5*0,9*2</t>
  </si>
  <si>
    <t>5,15*0,61*2</t>
  </si>
  <si>
    <t>11*1*2</t>
  </si>
  <si>
    <t>45*1*2</t>
  </si>
  <si>
    <t>25*0,9*2</t>
  </si>
  <si>
    <t>24,9*0,5*2</t>
  </si>
  <si>
    <t>34</t>
  </si>
  <si>
    <t>274351216.S</t>
  </si>
  <si>
    <t>Debnenie stien základových pásov, odstránenie-dielce</t>
  </si>
  <si>
    <t>1405081335</t>
  </si>
  <si>
    <t>35</t>
  </si>
  <si>
    <t>274361821.S</t>
  </si>
  <si>
    <t>Výstuž základových pásov z ocele B500 (10505)</t>
  </si>
  <si>
    <t>2082055022</t>
  </si>
  <si>
    <t>0,92453</t>
  </si>
  <si>
    <t>0,99069</t>
  </si>
  <si>
    <t>0,55437</t>
  </si>
  <si>
    <t>0,42789</t>
  </si>
  <si>
    <t>1,40735</t>
  </si>
  <si>
    <t>0,35144</t>
  </si>
  <si>
    <t>"ZS7+ZS11</t>
  </si>
  <si>
    <t>0,74067</t>
  </si>
  <si>
    <t>0,15447</t>
  </si>
  <si>
    <t>0,69669</t>
  </si>
  <si>
    <t>0,35092</t>
  </si>
  <si>
    <t>36</t>
  </si>
  <si>
    <t>275321411.S</t>
  </si>
  <si>
    <t>Betón základových pätiek, železový (bez výstuže), tr. C 25/30</t>
  </si>
  <si>
    <t>10345809</t>
  </si>
  <si>
    <t>"zp1</t>
  </si>
  <si>
    <t>6*2,2*2,2*0,9</t>
  </si>
  <si>
    <t>"ZP2</t>
  </si>
  <si>
    <t>6*1,9*1,9*0,9</t>
  </si>
  <si>
    <t>"ZP3</t>
  </si>
  <si>
    <t>4*1,6*1,6*0,9</t>
  </si>
  <si>
    <t>"ZP4</t>
  </si>
  <si>
    <t>4*2,11*1,6*0,9</t>
  </si>
  <si>
    <t>"ZP5</t>
  </si>
  <si>
    <t>21*1*1*1</t>
  </si>
  <si>
    <t>"ZP6</t>
  </si>
  <si>
    <t>3*0,815*1*0,9</t>
  </si>
  <si>
    <t>"ZP7</t>
  </si>
  <si>
    <t>1*0,94*1*0,9</t>
  </si>
  <si>
    <t>"ZP8</t>
  </si>
  <si>
    <t>1*0,54*1*0,9</t>
  </si>
  <si>
    <t>"ZP9</t>
  </si>
  <si>
    <t>4*1*0,905*0,9</t>
  </si>
  <si>
    <t>"ZP10</t>
  </si>
  <si>
    <t>15*1*1*0,9</t>
  </si>
  <si>
    <t>"ZP11</t>
  </si>
  <si>
    <t>1*1*0,79*0,9</t>
  </si>
  <si>
    <t>"ZP12</t>
  </si>
  <si>
    <t>1*1*0,68*0,9</t>
  </si>
  <si>
    <t>"ZP13</t>
  </si>
  <si>
    <t>2*0,875*1*0,9</t>
  </si>
  <si>
    <t>"ZP14</t>
  </si>
  <si>
    <t>3*0,625*1*0,9</t>
  </si>
  <si>
    <t>37</t>
  </si>
  <si>
    <t>275351215.S</t>
  </si>
  <si>
    <t>Debnenie stien základových pätiek, zhotovenie-dielce</t>
  </si>
  <si>
    <t>847644275</t>
  </si>
  <si>
    <t>6*2*(2,2+2,2)*0,9</t>
  </si>
  <si>
    <t>6*2*(1,9+1,9)*0,9</t>
  </si>
  <si>
    <t>4*2*(1,6+1,6)*0,9</t>
  </si>
  <si>
    <t>4*2*(2,11+1,6)*0,9</t>
  </si>
  <si>
    <t>21*2*(1+1)*1</t>
  </si>
  <si>
    <t>3*2*(0,815+1)*0,9</t>
  </si>
  <si>
    <t>1*2*(0,94+1)*0,9</t>
  </si>
  <si>
    <t>1*2*(0,54+1)*0,9</t>
  </si>
  <si>
    <t>4*2*(1+0,905)*0,9</t>
  </si>
  <si>
    <t>15*2*(1+1)*0,9</t>
  </si>
  <si>
    <t>1*2*(1+0,79)*0,9</t>
  </si>
  <si>
    <t>1*2*(1+0,68)*0,9</t>
  </si>
  <si>
    <t>2*2*(0,875+1)*0,9</t>
  </si>
  <si>
    <t>3*2*(0,625+1)*0,9</t>
  </si>
  <si>
    <t>38</t>
  </si>
  <si>
    <t>275351216.S</t>
  </si>
  <si>
    <t>Debnenie stien základovýcb pätiek, odstránenie-dielce</t>
  </si>
  <si>
    <t>637660457</t>
  </si>
  <si>
    <t>39</t>
  </si>
  <si>
    <t>275361821.S</t>
  </si>
  <si>
    <t>Výstuž základových pätiek z ocele B500 (10505)</t>
  </si>
  <si>
    <t>1611183720</t>
  </si>
  <si>
    <t>6*0,27292</t>
  </si>
  <si>
    <t>6*0,23914</t>
  </si>
  <si>
    <t>4*0,1311</t>
  </si>
  <si>
    <t>4*0,12415</t>
  </si>
  <si>
    <t>21*0,04408</t>
  </si>
  <si>
    <t>3*0,03899</t>
  </si>
  <si>
    <t>1*0,04354</t>
  </si>
  <si>
    <t>1*0,03043</t>
  </si>
  <si>
    <t>4*0,4838</t>
  </si>
  <si>
    <t>15*0,04215</t>
  </si>
  <si>
    <t>1*0,03667</t>
  </si>
  <si>
    <t>1*0,03279</t>
  </si>
  <si>
    <t>2*0,03758</t>
  </si>
  <si>
    <t>3*0,03265</t>
  </si>
  <si>
    <t>Zvislé a kompletné konštrukcie</t>
  </si>
  <si>
    <t>40</t>
  </si>
  <si>
    <t>310238211.S</t>
  </si>
  <si>
    <t>Zamurovanie otvoru s plochou nad 0.25 do 1 m2 v murive nadzákladného tehlami na maltu vápennocementovú</t>
  </si>
  <si>
    <t>680687840</t>
  </si>
  <si>
    <t>"1PP</t>
  </si>
  <si>
    <t>1,2*0,6*0,3*2</t>
  </si>
  <si>
    <t>1,09*0,6*0,3</t>
  </si>
  <si>
    <t>0,6*0,6*0,3</t>
  </si>
  <si>
    <t>41</t>
  </si>
  <si>
    <t>310239211.S</t>
  </si>
  <si>
    <t>Zamurovanie otvoru s plochou nad 1 do 4 m2 v murive nadzákladného tehlami na maltu vápennocementovú</t>
  </si>
  <si>
    <t>-426867391</t>
  </si>
  <si>
    <t>2,4*0,6*0,3</t>
  </si>
  <si>
    <t>0,8*2,55*0,3</t>
  </si>
  <si>
    <t>42</t>
  </si>
  <si>
    <t>311272011.S</t>
  </si>
  <si>
    <t>Murivo nosné (m3) z betónových debniacich tvárnic s betónovou výplňou C 16/20 hrúbky 150 mm</t>
  </si>
  <si>
    <t>-1288718125</t>
  </si>
  <si>
    <t>"SS4 výťah DE1.20</t>
  </si>
  <si>
    <t>2*(2,9+3,265)*1,15*0,15</t>
  </si>
  <si>
    <t>"SS4 výťah E1.03</t>
  </si>
  <si>
    <t>2*(2,46+3,045)*1,15*0,15</t>
  </si>
  <si>
    <t>43</t>
  </si>
  <si>
    <t>311272123.1</t>
  </si>
  <si>
    <t>Murivo nosné (m3) z porobet. tvárnic hr. 250 mm, obj. hmotnosť 625 kg/m3 na tenkovrstvú maltu, 499x250x249,  ekvivalent  YTONG Statik Plus</t>
  </si>
  <si>
    <t>-813806953</t>
  </si>
  <si>
    <t>"1NP</t>
  </si>
  <si>
    <t>"obvodové</t>
  </si>
  <si>
    <t>"na osi I</t>
  </si>
  <si>
    <t>1,2*2,78*0,25</t>
  </si>
  <si>
    <t>(44,20+0,5)*2,78*0,25</t>
  </si>
  <si>
    <t>-(2,15*1,73*2+2,0*2,58+6,2*1,73*2+6,2*1,73*2)*0,25</t>
  </si>
  <si>
    <t>"na osi A</t>
  </si>
  <si>
    <t>(1,7+4,455+1,2+1,2+1,2)*2,78*0,25</t>
  </si>
  <si>
    <t>"na osi 1</t>
  </si>
  <si>
    <t>23,95*3,66*0,25</t>
  </si>
  <si>
    <t>-(1,2*1,6*2+2,0*2,5*2+1,5*1,6)*0,25</t>
  </si>
  <si>
    <t>"vnútorné steny</t>
  </si>
  <si>
    <t>34,575*3,38*0,25</t>
  </si>
  <si>
    <t>-(1,9*2,55*0,25)</t>
  </si>
  <si>
    <t>(6,75+2,8)*3,38*0,25</t>
  </si>
  <si>
    <t>-(1,0*2,02)*0,25</t>
  </si>
  <si>
    <t>10,35*3,38*0,25</t>
  </si>
  <si>
    <t>(23,445+2*0,575+10,85)*3,66*0,25   "os 5</t>
  </si>
  <si>
    <t>24,40*2,80*0,25      "os 5</t>
  </si>
  <si>
    <t>(0,85+0,70+2,0+1,2+0,95)*3,05*0,25   "os 9</t>
  </si>
  <si>
    <t xml:space="preserve">29,15*3,38*0,25+29,10*2,78*0,25              "os C </t>
  </si>
  <si>
    <t>(0,70+1,40+0,70)*2,775*0,25     "os C</t>
  </si>
  <si>
    <t>14,70*2,775*0,25                         "os G</t>
  </si>
  <si>
    <t>-(11,65*1,73+1,95*2,58)*0,25</t>
  </si>
  <si>
    <t>"2NP</t>
  </si>
  <si>
    <t>72,30*3,15*0,25    "os I</t>
  </si>
  <si>
    <t>-(5,50*1,78*5+2,0*1,78+2,75*1,78+5,50*1,78*4)*0,25</t>
  </si>
  <si>
    <t>29,10*3,10*0,25     "os G</t>
  </si>
  <si>
    <t>-(5,50*2,03*4)*0,25</t>
  </si>
  <si>
    <t>21,90*3,13*0,25   "os G</t>
  </si>
  <si>
    <t>-(1,65*1,78+3,125*1,78+1,1*2,63+2,75*1,78+1,725*2,63)*0,25</t>
  </si>
  <si>
    <t>24,0*3,13*0,25   "os 5</t>
  </si>
  <si>
    <t>-(2,075*1,78*2+2,3*1,78*4+2,175*1,78+2,075*1,78)*0,25</t>
  </si>
  <si>
    <t>24,0*2,87*0,25   "os 8</t>
  </si>
  <si>
    <t>-(2,275*1,78*2+1,9*1,78+2,5*1,78*2+2,5*2,23+2,275*2,23*2)*0,25</t>
  </si>
  <si>
    <t>29,10*3,10*0,25     "os C</t>
  </si>
  <si>
    <t>-(5,50*1,78*4)*0,25</t>
  </si>
  <si>
    <t>21,90*3,10*0,25   "os C</t>
  </si>
  <si>
    <t>-(1,5*2,23+4,2*1,78*2)*0,25</t>
  </si>
  <si>
    <t>72,30*3,035*0,25</t>
  </si>
  <si>
    <t>-(1,55*2,03*8+1,1*2,63*8+2,72*2,03+2,745*2,63+1,75*2,63+1,10*2,63*9+1,55*2,03*9)*0,25</t>
  </si>
  <si>
    <t>"murovaná atika</t>
  </si>
  <si>
    <t>(72,30+29,10+24,0+29,10+72,30+21,9+24,0+21,9)*0,98*0,25</t>
  </si>
  <si>
    <t>24,0*1,0*0,25</t>
  </si>
  <si>
    <t>2*20,70*0,6*0,25          "na osi C</t>
  </si>
  <si>
    <t>44</t>
  </si>
  <si>
    <t>311361825.S</t>
  </si>
  <si>
    <t>Výstuž pre murivo nosné z betónových debniacich tvárnic s betónovou výplňou z ocele B500 (10505)</t>
  </si>
  <si>
    <t>64276876</t>
  </si>
  <si>
    <t>"7 kg/m2</t>
  </si>
  <si>
    <t>4,026/0,15*7,0/1000</t>
  </si>
  <si>
    <t>45</t>
  </si>
  <si>
    <t>317121115.S1</t>
  </si>
  <si>
    <t>M+D oporného prefa L múru v. 800/500 mm, hr. 120 mm</t>
  </si>
  <si>
    <t>-1715190060</t>
  </si>
  <si>
    <t>(0,5+0,8)*(5,0+2,925)*0,12</t>
  </si>
  <si>
    <t>46</t>
  </si>
  <si>
    <t>317162172.S</t>
  </si>
  <si>
    <t>Vápennopieskový preklad 8DF ako nosný preklad (požiarna odolnosť min R90), šírky 240 mm, výšky 240 mm, dĺžky 1250 mm</t>
  </si>
  <si>
    <t>2052736104</t>
  </si>
  <si>
    <t>"8DF 1250</t>
  </si>
  <si>
    <t>47</t>
  </si>
  <si>
    <t>317162173.S</t>
  </si>
  <si>
    <t>Vápennopieskový preklad 8DF ako nosný preklad (požiarna odolnosť min R90), šírky 240 mm, výšky 240 mm, dĺžky 1500 mm</t>
  </si>
  <si>
    <t>-1542432875</t>
  </si>
  <si>
    <t>"8DF 1500</t>
  </si>
  <si>
    <t>48</t>
  </si>
  <si>
    <t>317162175.S</t>
  </si>
  <si>
    <t>Vápennopieskový preklad 8DF ako nosný preklad (požiarna odolnosť min R90), šírky 240 mm, výšky 240 mm, dĺžky 2000 mm</t>
  </si>
  <si>
    <t>-921699548</t>
  </si>
  <si>
    <t>"8DF 2000</t>
  </si>
  <si>
    <t>49</t>
  </si>
  <si>
    <t>317162177.S</t>
  </si>
  <si>
    <t>Vápennopieskový preklad 8DF ako nosný preklad (požiarna odolnosť min R90), šírky 240 mm, výšky 240 mm, dĺžky 2500 mm</t>
  </si>
  <si>
    <t>1180835795</t>
  </si>
  <si>
    <t>"8DF 2500</t>
  </si>
  <si>
    <t>50</t>
  </si>
  <si>
    <t>317162178.S</t>
  </si>
  <si>
    <t>Vápennopieskový preklad 8DF ako nosný preklad (požiarna odolnosť min R90), šírky 240 mm, výšky 240 mm, dĺžky 2750 mm</t>
  </si>
  <si>
    <t>-1664897050</t>
  </si>
  <si>
    <t>"8DF 2750</t>
  </si>
  <si>
    <t>51</t>
  </si>
  <si>
    <t>317165125.1</t>
  </si>
  <si>
    <t>Systémový preklad z pórobetónu pre muriva z pórobet. tvárnic š=150mm, ekvivalent PSF150-2000</t>
  </si>
  <si>
    <t>-868566028</t>
  </si>
  <si>
    <t>52</t>
  </si>
  <si>
    <t>317165302.1</t>
  </si>
  <si>
    <t>Systémový preklad z pórobetónu pre muriva z pórobet. tvárnic š=125mm, ekvivalent NEP125-1250</t>
  </si>
  <si>
    <t>-592072322</t>
  </si>
  <si>
    <t>53</t>
  </si>
  <si>
    <t>317165303.1</t>
  </si>
  <si>
    <t>Systémový preklad z pórobetónu pre muriva z pórobet. tvárnic š=150mm, ekvivalent NEP150-1250</t>
  </si>
  <si>
    <t>-974055595</t>
  </si>
  <si>
    <t>54</t>
  </si>
  <si>
    <t>317165311.1</t>
  </si>
  <si>
    <t>Systémový preklad z pórobetónu pre muriva z pórobet. tvárnic š=100mm, ekvivalent NEP100-2500</t>
  </si>
  <si>
    <t>1780750616</t>
  </si>
  <si>
    <t>55</t>
  </si>
  <si>
    <t>317321511.S</t>
  </si>
  <si>
    <t>Betón prekladov železový (bez výstuže) tr. C 30/37</t>
  </si>
  <si>
    <t>-602826282</t>
  </si>
  <si>
    <t>"P1</t>
  </si>
  <si>
    <t>23,95*0,6*0,4</t>
  </si>
  <si>
    <t>56</t>
  </si>
  <si>
    <t>317351107.S</t>
  </si>
  <si>
    <t>Debnenie prekladu  vrátane podpornej konštrukcie výšky do 4 m zhotovenie</t>
  </si>
  <si>
    <t>-244176768</t>
  </si>
  <si>
    <t>23,95*(0,6+0,4+0,6)</t>
  </si>
  <si>
    <t>57</t>
  </si>
  <si>
    <t>317351108.S</t>
  </si>
  <si>
    <t>Debnenie prekladu  vrátane podpornej konštrukcie výšky do 4 m odstránenie</t>
  </si>
  <si>
    <t>-59053594</t>
  </si>
  <si>
    <t>58</t>
  </si>
  <si>
    <t>317361821.S</t>
  </si>
  <si>
    <t>Výstuž prekladov z ocele B500 (10505)</t>
  </si>
  <si>
    <t>-499040340</t>
  </si>
  <si>
    <t>0,7643</t>
  </si>
  <si>
    <t>59</t>
  </si>
  <si>
    <t>331321610.S</t>
  </si>
  <si>
    <t>Betón stĺpov a pilierov hranatých, ťahadiel, rámových stojok, vzpier, železový (bez výstuže) tr. C 30/37</t>
  </si>
  <si>
    <t>6780200</t>
  </si>
  <si>
    <t>"S1</t>
  </si>
  <si>
    <t>4*3,36*0,4*0,4</t>
  </si>
  <si>
    <t>"S2</t>
  </si>
  <si>
    <t>8*3,51*0,4*0,4</t>
  </si>
  <si>
    <t>"S3</t>
  </si>
  <si>
    <t>2*3,7*0,4*0,4</t>
  </si>
  <si>
    <t>"S4</t>
  </si>
  <si>
    <t>4*3,51*0,4*0,4</t>
  </si>
  <si>
    <t>"S5</t>
  </si>
  <si>
    <t>60</t>
  </si>
  <si>
    <t>331351101.S</t>
  </si>
  <si>
    <t>Debnenie hranatých stĺpov prierezu pravouhlého štvoruholníka výšky do 4 m, zhotovenie-dielce</t>
  </si>
  <si>
    <t>2013550159</t>
  </si>
  <si>
    <t>4*3,36*(4*0,4)</t>
  </si>
  <si>
    <t>8*3,51*(4*0,4)</t>
  </si>
  <si>
    <t>2*3,7*(4*0,4)</t>
  </si>
  <si>
    <t>4*3,51*(4*0,4)</t>
  </si>
  <si>
    <t>61</t>
  </si>
  <si>
    <t>331351102.S</t>
  </si>
  <si>
    <t>Debnenie hranatých stĺpov prierezu pravouhlého štvoruholníka výšky do 4 m, odstránenie-dielce</t>
  </si>
  <si>
    <t>1238591782</t>
  </si>
  <si>
    <t>62</t>
  </si>
  <si>
    <t>331361821.S</t>
  </si>
  <si>
    <t>Výstuž stĺpov, pilierov, stojok hranatých z bet. ocele B500 (10505)</t>
  </si>
  <si>
    <t>-1436315928</t>
  </si>
  <si>
    <t>0,6144</t>
  </si>
  <si>
    <t>1,50752</t>
  </si>
  <si>
    <t>0,38718</t>
  </si>
  <si>
    <t>0,6138</t>
  </si>
  <si>
    <t>0,31564</t>
  </si>
  <si>
    <t>63</t>
  </si>
  <si>
    <t>341321410.S</t>
  </si>
  <si>
    <t>Betón stien a priečok, železový (bez výstuže) tr. C 25/30</t>
  </si>
  <si>
    <t>-1591509133</t>
  </si>
  <si>
    <t>"ST214</t>
  </si>
  <si>
    <t>4*(2,685+0,18+0,18)*3,8*0,18</t>
  </si>
  <si>
    <t>"ST215</t>
  </si>
  <si>
    <t>2*(1,8+0,18+0,18)*3,8*0,18</t>
  </si>
  <si>
    <t>"ST213</t>
  </si>
  <si>
    <t>-2*2,28*1,3*0,18</t>
  </si>
  <si>
    <t>"ST212</t>
  </si>
  <si>
    <t>6,75*3,1*0,18</t>
  </si>
  <si>
    <t>2*3,1*0,18</t>
  </si>
  <si>
    <t>"ST210</t>
  </si>
  <si>
    <t>1,315*3,1*0,18</t>
  </si>
  <si>
    <t>"ST209</t>
  </si>
  <si>
    <t>(2,24+0,18+0,18)*3,1*0,18</t>
  </si>
  <si>
    <t>"ST208</t>
  </si>
  <si>
    <t>2*(1,72+0,18)*3,1*0,18</t>
  </si>
  <si>
    <t>"ST207</t>
  </si>
  <si>
    <t>"ST21</t>
  </si>
  <si>
    <t>11,55*(3,3+1,55)*0,2</t>
  </si>
  <si>
    <t>-1*1,55*2,7*0,2</t>
  </si>
  <si>
    <t>"ST22</t>
  </si>
  <si>
    <t>"ST23</t>
  </si>
  <si>
    <t>12*(3,3+1,55)*0,2</t>
  </si>
  <si>
    <t>"ST24</t>
  </si>
  <si>
    <t>"ST14</t>
  </si>
  <si>
    <t>4*(2,685+0,18+0,18)*4,3*0,18</t>
  </si>
  <si>
    <t>"ST15</t>
  </si>
  <si>
    <t>2*(1,8+0,18+0,18)*4,3*0,18</t>
  </si>
  <si>
    <t>"ST13</t>
  </si>
  <si>
    <t>2*(1,8+0,18+0,18)*(1,25+2,28+0,97)*0,18</t>
  </si>
  <si>
    <t>-2*1,3*2,28*0,18</t>
  </si>
  <si>
    <t>"ST12</t>
  </si>
  <si>
    <t>(7,075+1,4+1,01)*3,05*0,18</t>
  </si>
  <si>
    <t>-1*1,4*2,22*0,18</t>
  </si>
  <si>
    <t>"ST10</t>
  </si>
  <si>
    <t>(1,115+0,2)*(1,15+0,15+3,05)*0,18</t>
  </si>
  <si>
    <t>"ST9</t>
  </si>
  <si>
    <t>(2,24+0,18+0,18)*(1,15+0,15+3,05)*0,18</t>
  </si>
  <si>
    <t>"ST8</t>
  </si>
  <si>
    <t>2*(1,72+0,18)*(1,15+0,15+3,05)*0,18</t>
  </si>
  <si>
    <t>"ST7</t>
  </si>
  <si>
    <t>(4,65+2,075+3,875)*3,05*0,18</t>
  </si>
  <si>
    <t>-1*2,075+2,22*0,18</t>
  </si>
  <si>
    <t>"ST1</t>
  </si>
  <si>
    <t>11,55*3,3*0,2</t>
  </si>
  <si>
    <t>"ST2</t>
  </si>
  <si>
    <t xml:space="preserve"> 11,3*3,91*0,2</t>
  </si>
  <si>
    <t>-1*1,4*2,81*0,2</t>
  </si>
  <si>
    <t>"ST3</t>
  </si>
  <si>
    <t>12*3,3*0,2</t>
  </si>
  <si>
    <t>"ST4</t>
  </si>
  <si>
    <t>"ST216</t>
  </si>
  <si>
    <t>4,506*3,1*0,18</t>
  </si>
  <si>
    <t>"ST217</t>
  </si>
  <si>
    <t>5,6*2,8*0,2</t>
  </si>
  <si>
    <t>"ST219</t>
  </si>
  <si>
    <t>(0,19+1,11+0,18)*3,1*0,18</t>
  </si>
  <si>
    <t>"ST11</t>
  </si>
  <si>
    <t>(0,18+0,225+0,9+0,205+0,18)*(2,22+0,83)*0,2</t>
  </si>
  <si>
    <t>-1*0,9*2,22*0,2</t>
  </si>
  <si>
    <t>"ST5</t>
  </si>
  <si>
    <t>3,6*3,615*0,15</t>
  </si>
  <si>
    <t>"ST6</t>
  </si>
  <si>
    <t>3,45*3,63*0,15</t>
  </si>
  <si>
    <t>(0,8+0,15+0,8)*3,63*0,15</t>
  </si>
  <si>
    <t>"ST16</t>
  </si>
  <si>
    <t>4,85*3,05*0,18</t>
  </si>
  <si>
    <t>"ST17, ST18</t>
  </si>
  <si>
    <t>(3,8+5,6)*2,8*0,2</t>
  </si>
  <si>
    <t>"ST19</t>
  </si>
  <si>
    <t>(0,2+1,11+0,18)*3,05*0,18</t>
  </si>
  <si>
    <t>"ST20</t>
  </si>
  <si>
    <t>8*1,25*0,15*1,22</t>
  </si>
  <si>
    <t>"ST01</t>
  </si>
  <si>
    <t>2,225*2,42*0,25</t>
  </si>
  <si>
    <t>8,145*3,125*0,25</t>
  </si>
  <si>
    <t>"ST02</t>
  </si>
  <si>
    <t>1,87*2,16*0,25</t>
  </si>
  <si>
    <t>"ST03</t>
  </si>
  <si>
    <t>1,87*3,1*0,2</t>
  </si>
  <si>
    <t>"ST04</t>
  </si>
  <si>
    <t>1,87*2,624*0,25</t>
  </si>
  <si>
    <t>"ST05</t>
  </si>
  <si>
    <t>5,395*3,1*0,2</t>
  </si>
  <si>
    <t>"S01</t>
  </si>
  <si>
    <t>1,57*3,125*0,5</t>
  </si>
  <si>
    <t>-1*0,97*1,593*0,5</t>
  </si>
  <si>
    <t>"OM1</t>
  </si>
  <si>
    <t>0,4*0,6*14,076</t>
  </si>
  <si>
    <t>0,2*0,71*14,076</t>
  </si>
  <si>
    <t>64</t>
  </si>
  <si>
    <t>341351105.S</t>
  </si>
  <si>
    <t>Debnenie stien a priečok obojstranné zhotovenie-dielce</t>
  </si>
  <si>
    <t>-723365978</t>
  </si>
  <si>
    <t>4*(2,685+0,18+0,18)*3,8*2</t>
  </si>
  <si>
    <t>2*(1,8+0,18+0,18)*3,8*2</t>
  </si>
  <si>
    <t>2*(2,28+1,3)*0,18</t>
  </si>
  <si>
    <t>-2*2,28*1,3*2</t>
  </si>
  <si>
    <t>6,75*3,1*2</t>
  </si>
  <si>
    <t>2*3,1*2</t>
  </si>
  <si>
    <t>1,315*3,1*2</t>
  </si>
  <si>
    <t>(2,24+0,18+0,18)*3,1*2</t>
  </si>
  <si>
    <t>2*(1,72+0,18)*3,1*2</t>
  </si>
  <si>
    <t>11,55*(3,3+1,55)*2</t>
  </si>
  <si>
    <t>2*(1,55+2,7)*0,2</t>
  </si>
  <si>
    <t>-1*1,55*2,7*2</t>
  </si>
  <si>
    <t>12*(3,3+1,55)*2</t>
  </si>
  <si>
    <t>4*(2,685+0,18+0,18)*4,3*2</t>
  </si>
  <si>
    <t>2*(1,8+0,18+0,18)*4,3*2</t>
  </si>
  <si>
    <t>2*(1,8+0,18+0,18)*(1,25+2,28+0,97)*2</t>
  </si>
  <si>
    <t>-2*1,3*2,28*2</t>
  </si>
  <si>
    <t>(7,075+1,4+1,01)*3,05*2</t>
  </si>
  <si>
    <t>(2,22+1,4+1,4)*0,18</t>
  </si>
  <si>
    <t>-1*1,4*2,22*2</t>
  </si>
  <si>
    <t>(1,115+0,2)*(1,15+0,15+3,05)*2</t>
  </si>
  <si>
    <t>(2,24+0,18+0,18)*(1,15+0,15+3,05)*2</t>
  </si>
  <si>
    <t>2*(1,72+0,18)*(1,15+0,15+3,05)*2</t>
  </si>
  <si>
    <t>(4,65+2,075+3,875)*3,05*2</t>
  </si>
  <si>
    <t>(2,22+2,075+2,22)*0,18</t>
  </si>
  <si>
    <t>-1*2,075+2,22*2</t>
  </si>
  <si>
    <t>11,55*3,3*2</t>
  </si>
  <si>
    <t xml:space="preserve"> 11,3*3,91*2</t>
  </si>
  <si>
    <t>(2,81+1,4+2,81)*0,2</t>
  </si>
  <si>
    <t>-1*1,4*2,81*2</t>
  </si>
  <si>
    <t>12*3,3*2</t>
  </si>
  <si>
    <t>4,506*3,1*2</t>
  </si>
  <si>
    <t>5,6*2,8*2</t>
  </si>
  <si>
    <t>(0,19+1,11+0,18)*3,1*2</t>
  </si>
  <si>
    <t>(0,18+0,225+0,9+0,205+0,18)*(2,22+0,83)*2</t>
  </si>
  <si>
    <t>(2,22+0,9+2,22)*0,2</t>
  </si>
  <si>
    <t>3,6*3,615*2</t>
  </si>
  <si>
    <t>3,45*3,63*2</t>
  </si>
  <si>
    <t>(0,8+0,15+0,8)*3,63*2</t>
  </si>
  <si>
    <t>4,85*3,05*2</t>
  </si>
  <si>
    <t>(3,8+5,6)*2,8*2</t>
  </si>
  <si>
    <t>(0,2+1,11+0,18)*3,05*2</t>
  </si>
  <si>
    <t>8*1,25*2*1,22</t>
  </si>
  <si>
    <t>2,225*2,42*2</t>
  </si>
  <si>
    <t>8,145*3,125*2</t>
  </si>
  <si>
    <t>1,87*2,16*2</t>
  </si>
  <si>
    <t>1,87*3,1*2</t>
  </si>
  <si>
    <t>1,87*2,624*2</t>
  </si>
  <si>
    <t>5,395*3,1*2</t>
  </si>
  <si>
    <t>1,57*3,125*2</t>
  </si>
  <si>
    <t>2*(0,97+1,593)*0,5</t>
  </si>
  <si>
    <t>2*0,6*14,076</t>
  </si>
  <si>
    <t>2*0,71*14,076</t>
  </si>
  <si>
    <t>65</t>
  </si>
  <si>
    <t>341351106.S</t>
  </si>
  <si>
    <t>Debnenie stien a priečok obojstranné odstránenie-dielce</t>
  </si>
  <si>
    <t>-227872085</t>
  </si>
  <si>
    <t>66</t>
  </si>
  <si>
    <t>341361821.S</t>
  </si>
  <si>
    <t>Výstuž stien a priečok B500 (10505)</t>
  </si>
  <si>
    <t>2022804474</t>
  </si>
  <si>
    <t>4*0,17046</t>
  </si>
  <si>
    <t>2*0,12596</t>
  </si>
  <si>
    <t>2*0,0642</t>
  </si>
  <si>
    <t>0,31348</t>
  </si>
  <si>
    <t>0,04898</t>
  </si>
  <si>
    <t>0,08894</t>
  </si>
  <si>
    <t>2*0,06688</t>
  </si>
  <si>
    <t>0,55114</t>
  </si>
  <si>
    <t>0,54911</t>
  </si>
  <si>
    <t>0,51843</t>
  </si>
  <si>
    <t>4*0,20076</t>
  </si>
  <si>
    <t>2*0,14488</t>
  </si>
  <si>
    <t>2*0,07828</t>
  </si>
  <si>
    <t>0,35346</t>
  </si>
  <si>
    <t>0,07247</t>
  </si>
  <si>
    <t>0,13307</t>
  </si>
  <si>
    <t>2*0,09955</t>
  </si>
  <si>
    <t>0,30997</t>
  </si>
  <si>
    <t>0,38975</t>
  </si>
  <si>
    <t>0,44739</t>
  </si>
  <si>
    <t>0,4173</t>
  </si>
  <si>
    <t>0,41669</t>
  </si>
  <si>
    <t>0,14693</t>
  </si>
  <si>
    <t>0,16946</t>
  </si>
  <si>
    <t>0,0577</t>
  </si>
  <si>
    <t>0,04452</t>
  </si>
  <si>
    <t>0,15165</t>
  </si>
  <si>
    <t>0,21934</t>
  </si>
  <si>
    <t>0,18007</t>
  </si>
  <si>
    <t>0,33767</t>
  </si>
  <si>
    <t>0,08171</t>
  </si>
  <si>
    <t>0,06864</t>
  </si>
  <si>
    <t>0,83227</t>
  </si>
  <si>
    <t>0,30711</t>
  </si>
  <si>
    <t>"montážny hák</t>
  </si>
  <si>
    <t>0,01482</t>
  </si>
  <si>
    <t>67</t>
  </si>
  <si>
    <t>342272031.S1</t>
  </si>
  <si>
    <t>Priečky z pórobet. tvárnic hr. 100 mm, obj. hmotnosť 475 kg/m3 na tenkovrstvú maltu, ekvivalent  YTONG Klasik 100 (100x249x599)</t>
  </si>
  <si>
    <t>-2048953350</t>
  </si>
  <si>
    <t>2,1*2,665</t>
  </si>
  <si>
    <t>-(1,8*2,02)</t>
  </si>
  <si>
    <t>68</t>
  </si>
  <si>
    <t>342272061.S</t>
  </si>
  <si>
    <t>Priečky z pórobetónových tvárnic hladkých s objemovou hmotnosťou do 600 kg/m3 hrúbky 200 mm</t>
  </si>
  <si>
    <t>-864477858</t>
  </si>
  <si>
    <t>"nadstrešné vstavky</t>
  </si>
  <si>
    <t>"pri VŠ os 5</t>
  </si>
  <si>
    <t>(2,71+0,65+1,15+1,875+1,56)*0,65</t>
  </si>
  <si>
    <t>(1,56+1,875+1,56)*0,65</t>
  </si>
  <si>
    <t>1,875*0,75</t>
  </si>
  <si>
    <t>"pri VŠ  medzi os 5 a 6</t>
  </si>
  <si>
    <t>(2*1,545+0,915+2*1,545+0,507)*1,4</t>
  </si>
  <si>
    <t>"os C , rez A4  S1.2</t>
  </si>
  <si>
    <t>2*(2,125+0,275)*0,68</t>
  </si>
  <si>
    <t>2*(3,775+0,275)*0,68+0,625*(0,68+0,7)</t>
  </si>
  <si>
    <t>2*(3,5+0,275)*0,68+0,625*(0,68+0,7)</t>
  </si>
  <si>
    <t>2*(3,7+0,35)*0,68+0,625*(0,68+0,7)</t>
  </si>
  <si>
    <t>2*(3,35+0,3)*0,68+0,625*(0,68+0,7)</t>
  </si>
  <si>
    <t>2*(4,25+0,3)*0,68+0,625*(0,68+0,7)</t>
  </si>
  <si>
    <t>2*(2,3+0,3)*0,68+0,625*(0,68+0,7)</t>
  </si>
  <si>
    <t>2*(2,976+0,3)*0,68+0,625*(0,68+0,7)</t>
  </si>
  <si>
    <t>2*(2,25+0,3)*0,68</t>
  </si>
  <si>
    <t>2*(1,2+0,45)*0,68</t>
  </si>
  <si>
    <t>"medzi osami  I a H   S1.2</t>
  </si>
  <si>
    <t>2*(0,942+0,275)*0,68</t>
  </si>
  <si>
    <t>2*(2,325+0,275)*0,68+0,625*(0,68+0,7)</t>
  </si>
  <si>
    <t>2*(2*(2,225+0,275)*0,68+0,625*(0,68+0,7))</t>
  </si>
  <si>
    <t>2*(1,050+0,225)*0,68</t>
  </si>
  <si>
    <t>2*(1,525+0,3)*0,68</t>
  </si>
  <si>
    <t>2*(1,238+0,35)*0,68</t>
  </si>
  <si>
    <t>2*(1,095+0,20)*0,68</t>
  </si>
  <si>
    <t>2*(1,135+0,30)*0,68</t>
  </si>
  <si>
    <t>2*(1,20+0,22)*0,68</t>
  </si>
  <si>
    <t>2*(0,90+0,22)*0,68</t>
  </si>
  <si>
    <t>"medzi osami  G a C  - S1.2</t>
  </si>
  <si>
    <t>2*(1,26+0,34)*0,68</t>
  </si>
  <si>
    <t>2*(0,9+0,31)*0,68</t>
  </si>
  <si>
    <t>2*(0,9+0,22)*0,68</t>
  </si>
  <si>
    <t>2*(1,775+0,365)*0,68</t>
  </si>
  <si>
    <t>69</t>
  </si>
  <si>
    <t>342272103.1</t>
  </si>
  <si>
    <t>Priečky z pórobet. tvárnic hr. 125 mm, obj. hmotnosť 475 kg/m3 na tenkovrstvú maltu, ekvivalent  YTONG Klasik 125 (125x249x599)</t>
  </si>
  <si>
    <t>-798495934</t>
  </si>
  <si>
    <t>(3,4-0,3+3,925+2,425*3+1,6)*2,665</t>
  </si>
  <si>
    <t>-(0,8*2,02)</t>
  </si>
  <si>
    <t>(3,85+3*2,4+2,425)*2,665</t>
  </si>
  <si>
    <t>70</t>
  </si>
  <si>
    <t>342272104.1</t>
  </si>
  <si>
    <t>Priečky z pórobet. tvárnic hr. 150 mm, obj. hmotnosť 475 kg/m3 na tenkovrstvú maltu, ekvivalent  YTONG Klasik 150 (150x249x599)</t>
  </si>
  <si>
    <t>972988599</t>
  </si>
  <si>
    <t>10,6*2,695</t>
  </si>
  <si>
    <t>-(1,0*2,02+0,8*2,02*2+1,3*2,02)</t>
  </si>
  <si>
    <t>71</t>
  </si>
  <si>
    <t>345321515.S</t>
  </si>
  <si>
    <t>Betón múrikov parapetných, atikových, schodiskových, zábradelných, železový (bez výstuže) tr. C 25/30</t>
  </si>
  <si>
    <t>28660102</t>
  </si>
  <si>
    <t>"atika A3</t>
  </si>
  <si>
    <t>1,55*0,2*20,47</t>
  </si>
  <si>
    <t>"atika A4</t>
  </si>
  <si>
    <t>0,46*0,15*264,955</t>
  </si>
  <si>
    <t>"atika A5 - otvor</t>
  </si>
  <si>
    <t>0,25*0,15*(1+1+1,55+1,55)</t>
  </si>
  <si>
    <t>"atika A2</t>
  </si>
  <si>
    <t>16,448*0,15</t>
  </si>
  <si>
    <t>"atika A5</t>
  </si>
  <si>
    <t>20,642*0,12</t>
  </si>
  <si>
    <t>72</t>
  </si>
  <si>
    <t>345351101.S</t>
  </si>
  <si>
    <t>Debnenie múrikov parapet., atik., zábradl., plnostenných- zhotovenie</t>
  </si>
  <si>
    <t>9322652</t>
  </si>
  <si>
    <t>(1,55+0,2+1,55)*20,47</t>
  </si>
  <si>
    <t>(0,46+0,15+0,46)*264,955</t>
  </si>
  <si>
    <t>0,25*2*(1+1+1,55+1,55)</t>
  </si>
  <si>
    <t>16,448*2</t>
  </si>
  <si>
    <t>20,642*2</t>
  </si>
  <si>
    <t>73</t>
  </si>
  <si>
    <t>345351102.S</t>
  </si>
  <si>
    <t>Debnenie múrikov parapet., atik., zábradl., plnostenných- odstránenie</t>
  </si>
  <si>
    <t>1051297672</t>
  </si>
  <si>
    <t>74</t>
  </si>
  <si>
    <t>345361821.S</t>
  </si>
  <si>
    <t>Výstuž múrikov parapet., atik., schodisk., zábradl., z betonárskej ocele B500 (10505)</t>
  </si>
  <si>
    <t>2088396701</t>
  </si>
  <si>
    <t>0,33347</t>
  </si>
  <si>
    <t>1,70612</t>
  </si>
  <si>
    <t>0,009</t>
  </si>
  <si>
    <t>"výkaz výstuže atiky A 23 a A5 je zaphrn vo výkaze dosky D7</t>
  </si>
  <si>
    <t>388129130.S</t>
  </si>
  <si>
    <t>Montáž dielca prefabrikovaného kanála tvaru L hmotnosti do 1 t (Použijú sa demontované, očistené dielce tvaru L)</t>
  </si>
  <si>
    <t>61236617</t>
  </si>
  <si>
    <t>"odhadované množstvo</t>
  </si>
  <si>
    <t>107</t>
  </si>
  <si>
    <t>76</t>
  </si>
  <si>
    <t>388129720.S</t>
  </si>
  <si>
    <t>Montáž dielca prefabrikovaného kanála zo železobetónu, krycia doska hmotnosti do 1 t ( použijú sa demontované, očistené krycie dosky )</t>
  </si>
  <si>
    <t>1264893991</t>
  </si>
  <si>
    <t>"KA1, KA2, KA3,KA4, KA5</t>
  </si>
  <si>
    <t>11+20+5+18+31+19</t>
  </si>
  <si>
    <t>"poznámka:</t>
  </si>
  <si>
    <t>"Použijú sa demontované, očistené krycie dosky</t>
  </si>
  <si>
    <t>Vodorovné konštrukcie</t>
  </si>
  <si>
    <t>77</t>
  </si>
  <si>
    <t>411321616.S</t>
  </si>
  <si>
    <t>Betón stropov doskových a trámových,  železový tr. C 30/37</t>
  </si>
  <si>
    <t>984965414</t>
  </si>
  <si>
    <t>"D1</t>
  </si>
  <si>
    <t>703,531*0,3</t>
  </si>
  <si>
    <t>"D2</t>
  </si>
  <si>
    <t>(47,17-(2,685*1,8))*0,2</t>
  </si>
  <si>
    <t>"D3</t>
  </si>
  <si>
    <t>51,832*0,2</t>
  </si>
  <si>
    <t>"D4</t>
  </si>
  <si>
    <t>10,97*0,2</t>
  </si>
  <si>
    <t>"D5</t>
  </si>
  <si>
    <t>182,553*0,16</t>
  </si>
  <si>
    <t>"D6</t>
  </si>
  <si>
    <t>160,775*0,16</t>
  </si>
  <si>
    <t>"D7</t>
  </si>
  <si>
    <t>132,835*0,16</t>
  </si>
  <si>
    <t>"D8</t>
  </si>
  <si>
    <t>22,437*0,2</t>
  </si>
  <si>
    <t>"D9</t>
  </si>
  <si>
    <t>10,979*0,2</t>
  </si>
  <si>
    <t>"D10</t>
  </si>
  <si>
    <t>6,318*0,2</t>
  </si>
  <si>
    <t>"D11</t>
  </si>
  <si>
    <t>2,79*0,2</t>
  </si>
  <si>
    <t>"D12</t>
  </si>
  <si>
    <t>161,977*0,16</t>
  </si>
  <si>
    <t>"D13</t>
  </si>
  <si>
    <t>139,515*0,16</t>
  </si>
  <si>
    <t>"D14</t>
  </si>
  <si>
    <t>13,865*0,16</t>
  </si>
  <si>
    <t>"D15</t>
  </si>
  <si>
    <t>53,97*0,16</t>
  </si>
  <si>
    <t>"D16</t>
  </si>
  <si>
    <t>38,076*0,16</t>
  </si>
  <si>
    <t>4,82*2,53*0,08</t>
  </si>
  <si>
    <t>0,4*2,53*0,15</t>
  </si>
  <si>
    <t>"beton na trapéz DT</t>
  </si>
  <si>
    <t>"strop nad 2np</t>
  </si>
  <si>
    <t>359*0,103*0,7</t>
  </si>
  <si>
    <t>"strop nad 1np</t>
  </si>
  <si>
    <t>414*0,103*0,7</t>
  </si>
  <si>
    <t xml:space="preserve">"zákl </t>
  </si>
  <si>
    <t>24*0,103*0,7</t>
  </si>
  <si>
    <t>"H1</t>
  </si>
  <si>
    <t>6*2,575*2,8*0,15</t>
  </si>
  <si>
    <t>"H2</t>
  </si>
  <si>
    <t>2*2,425*2,475*0,15</t>
  </si>
  <si>
    <t>"H3</t>
  </si>
  <si>
    <t>6*2,8*2,8*0,15</t>
  </si>
  <si>
    <t>"H4</t>
  </si>
  <si>
    <t>2*2,8*2,625*0,15</t>
  </si>
  <si>
    <t>"krycie dosky kanálov</t>
  </si>
  <si>
    <t>"KA1</t>
  </si>
  <si>
    <t>37*1,6*1*0,103*0,7</t>
  </si>
  <si>
    <t>"KA2</t>
  </si>
  <si>
    <t>4,7*1,77*1*0,103*0,7</t>
  </si>
  <si>
    <t>"KA3</t>
  </si>
  <si>
    <t>7*1,465*1*0,103*0,7</t>
  </si>
  <si>
    <t>"KA4</t>
  </si>
  <si>
    <t>3,9*1,25*1*0,103*0,7</t>
  </si>
  <si>
    <t>"KA5</t>
  </si>
  <si>
    <t>3,1*1,215*1*0,103*0,7</t>
  </si>
  <si>
    <t>78</t>
  </si>
  <si>
    <t>411323822.S</t>
  </si>
  <si>
    <t>Príplatok za pohľadový betón stropov a klenieb triedy SB 2</t>
  </si>
  <si>
    <t>898978404</t>
  </si>
  <si>
    <t>182,553</t>
  </si>
  <si>
    <t>160,775</t>
  </si>
  <si>
    <t>132,835</t>
  </si>
  <si>
    <t>10,979</t>
  </si>
  <si>
    <t>161,977</t>
  </si>
  <si>
    <t>139,515</t>
  </si>
  <si>
    <t>13,865</t>
  </si>
  <si>
    <t>53,97</t>
  </si>
  <si>
    <t>38,076</t>
  </si>
  <si>
    <t>6*2,575*2,8</t>
  </si>
  <si>
    <t>2*2,425*2,475</t>
  </si>
  <si>
    <t>6*2,8*2,8</t>
  </si>
  <si>
    <t>2*2,8*2,625</t>
  </si>
  <si>
    <t>79</t>
  </si>
  <si>
    <t>411351101.S</t>
  </si>
  <si>
    <t>Debnenie stropov doskových zhotovenie-dielce</t>
  </si>
  <si>
    <t>-1393827153</t>
  </si>
  <si>
    <t>703,531</t>
  </si>
  <si>
    <t xml:space="preserve">106,65*0,3 </t>
  </si>
  <si>
    <t>(47,17-(2,685*1,8))</t>
  </si>
  <si>
    <t xml:space="preserve">(32,6+(2*(2,685+1,8)))*0,2 </t>
  </si>
  <si>
    <t>51,832</t>
  </si>
  <si>
    <t xml:space="preserve">37,26*0,2 </t>
  </si>
  <si>
    <t>10,97</t>
  </si>
  <si>
    <t>19,193*0,2</t>
  </si>
  <si>
    <t>149,361*0,16</t>
  </si>
  <si>
    <t>148,667*0,16</t>
  </si>
  <si>
    <t>81*0,16</t>
  </si>
  <si>
    <t>22,437</t>
  </si>
  <si>
    <t>23,07*0,2</t>
  </si>
  <si>
    <t>19,2*0,2</t>
  </si>
  <si>
    <t>6,318</t>
  </si>
  <si>
    <t>10,168*0,2</t>
  </si>
  <si>
    <t>2,79</t>
  </si>
  <si>
    <t>6,903*0,2</t>
  </si>
  <si>
    <t>81,56*0,16</t>
  </si>
  <si>
    <t>15,42*0,16</t>
  </si>
  <si>
    <t>47,65*0,16</t>
  </si>
  <si>
    <t>35,07*0,16</t>
  </si>
  <si>
    <t>4,82*2,53</t>
  </si>
  <si>
    <t>2*(4,82+2,53)*0,08</t>
  </si>
  <si>
    <t>0,4*2,53*2</t>
  </si>
  <si>
    <t>6*(2*(2,575+2,8))*0,15</t>
  </si>
  <si>
    <t>2*(2*(2,425+2,475))*0,15</t>
  </si>
  <si>
    <t>6*(2*(2,8+2,8))*0,15</t>
  </si>
  <si>
    <t>2*(2*(2,8*2,625))*0,15</t>
  </si>
  <si>
    <t>80</t>
  </si>
  <si>
    <t>411351102.S</t>
  </si>
  <si>
    <t>Debnenie stropov doskových odstránenie-dielce</t>
  </si>
  <si>
    <t>1478390484</t>
  </si>
  <si>
    <t>81</t>
  </si>
  <si>
    <t>411354171.S</t>
  </si>
  <si>
    <t>Podporná konštrukcia stropov výšky do 4 m pre zaťaženie do 5 kPa zhotovenie</t>
  </si>
  <si>
    <t>-411751944</t>
  </si>
  <si>
    <t xml:space="preserve">(47,17-(2,685*1,8)) </t>
  </si>
  <si>
    <t>82</t>
  </si>
  <si>
    <t>411354172.S</t>
  </si>
  <si>
    <t>Podporná konštrukcia stropov výšky do 4 m pre zaťaženie do 5 kPa odstránenie</t>
  </si>
  <si>
    <t>-979305273</t>
  </si>
  <si>
    <t>83</t>
  </si>
  <si>
    <t>411354235.S</t>
  </si>
  <si>
    <t>Debnenie stropu, zabudované s plechom vlnitým lesklým, výšky vĺn do 50 mm hr. 0,8 mm</t>
  </si>
  <si>
    <t>1638871198</t>
  </si>
  <si>
    <t>359</t>
  </si>
  <si>
    <t>414</t>
  </si>
  <si>
    <t>"krycia doska kanálov</t>
  </si>
  <si>
    <t>59,5</t>
  </si>
  <si>
    <t>8,5</t>
  </si>
  <si>
    <t>10,5</t>
  </si>
  <si>
    <t>3,02*1,35</t>
  </si>
  <si>
    <t>1,65*1,35</t>
  </si>
  <si>
    <t>84</t>
  </si>
  <si>
    <t>411361821.S</t>
  </si>
  <si>
    <t>Výstuž stropov doskových, trámových, vložkových,konzolových alebo balkónových, B500 (10505)</t>
  </si>
  <si>
    <t>1341133889</t>
  </si>
  <si>
    <t>11,68522 "spodná výstuž</t>
  </si>
  <si>
    <t>18,36788 "horná výstuž</t>
  </si>
  <si>
    <t>0,26098</t>
  </si>
  <si>
    <t>"D3 a D4</t>
  </si>
  <si>
    <t>0,24893</t>
  </si>
  <si>
    <t>0,08746</t>
  </si>
  <si>
    <t>2,27238</t>
  </si>
  <si>
    <t>"D6, D12</t>
  </si>
  <si>
    <t>4,16434</t>
  </si>
  <si>
    <t>2,86558</t>
  </si>
  <si>
    <t>0,18224</t>
  </si>
  <si>
    <t>0,08444</t>
  </si>
  <si>
    <t>"D10+D11</t>
  </si>
  <si>
    <t>0,13296</t>
  </si>
  <si>
    <t>1,75589</t>
  </si>
  <si>
    <t>0,43334</t>
  </si>
  <si>
    <t>0,66826</t>
  </si>
  <si>
    <t>0,94366</t>
  </si>
  <si>
    <t>2,21403+0,36252</t>
  </si>
  <si>
    <t>"hlavice</t>
  </si>
  <si>
    <t>1,30398</t>
  </si>
  <si>
    <t>0,26628</t>
  </si>
  <si>
    <t>1,42392</t>
  </si>
  <si>
    <t>0,43484</t>
  </si>
  <si>
    <t>0,21904</t>
  </si>
  <si>
    <t>85</t>
  </si>
  <si>
    <t>411362021.R01</t>
  </si>
  <si>
    <t>M+D výstuž na pretlačenie ekvivalent Peikko PSB-25/405-3/900 - viď PD statika Výstuž hlavíc H1 až H4 č.v.: 24</t>
  </si>
  <si>
    <t>-538946788</t>
  </si>
  <si>
    <t>6*8</t>
  </si>
  <si>
    <t>86</t>
  </si>
  <si>
    <t>411362021.R02</t>
  </si>
  <si>
    <t>M+D výstuž na pretlačenie - ekvivalent Peikko PSB-25/405-4/1200 - viď PD statika Výstuž hlavíc H1 až H4 č.v.: 24</t>
  </si>
  <si>
    <t>-1969545620</t>
  </si>
  <si>
    <t>6*7</t>
  </si>
  <si>
    <t>2*7</t>
  </si>
  <si>
    <t>87</t>
  </si>
  <si>
    <t>411362021.R03</t>
  </si>
  <si>
    <t>M+D výstuž na pretlačenie - ekvivalent Peikko PSB-25/405-2/600 - viď PD statika Výstuž hlavíc H1 až H4 č.v.: 24</t>
  </si>
  <si>
    <t>1181588043</t>
  </si>
  <si>
    <t>2*5</t>
  </si>
  <si>
    <t>88</t>
  </si>
  <si>
    <t>411362021.R04</t>
  </si>
  <si>
    <t>M+D výstuž na pretlačenie - ekvivalent Peikko PSB-16/255-6/1080 - viď PD statika Výstuž hlavíc H1 až H4 č.v.: 24</t>
  </si>
  <si>
    <t>1515318518</t>
  </si>
  <si>
    <t>16*6</t>
  </si>
  <si>
    <t>89</t>
  </si>
  <si>
    <t>411362021.R05</t>
  </si>
  <si>
    <t>M+D prvok na prerušenie tepel. mostu - ekvivalent SCHOCK ISOKORB modules, type QST 22 - viď PD statika Pavlač pod osou "I" medzi osami "1" až "11" č.v.: 05</t>
  </si>
  <si>
    <t>2000326464</t>
  </si>
  <si>
    <t>90</t>
  </si>
  <si>
    <t>411362021.R06</t>
  </si>
  <si>
    <t>M+D prvok na prerušenie tepel. mostu - ekvivalent SCHOCK ISOKORB modules, type QST 22 - viď PD statika Pavlač nad osou "A" medzi osami "1" až "11" č.v.: 06</t>
  </si>
  <si>
    <t>1049956038</t>
  </si>
  <si>
    <t>132</t>
  </si>
  <si>
    <t>91</t>
  </si>
  <si>
    <t>411362021.R07</t>
  </si>
  <si>
    <t>M+D dištančné pásy - ekvivalent TEBAU D140 - viď PD statika č.v.: 13</t>
  </si>
  <si>
    <t>kg</t>
  </si>
  <si>
    <t>655476275</t>
  </si>
  <si>
    <t>92</t>
  </si>
  <si>
    <t>411362021.R08</t>
  </si>
  <si>
    <t>M+D dištančné pásy - ekvivalent TEBAU D080 - viď PD statika č.v.: 20, 21</t>
  </si>
  <si>
    <t>-399543213</t>
  </si>
  <si>
    <t>82,174</t>
  </si>
  <si>
    <t>61,744</t>
  </si>
  <si>
    <t>6,356</t>
  </si>
  <si>
    <t>24,062</t>
  </si>
  <si>
    <t>17,252</t>
  </si>
  <si>
    <t>93</t>
  </si>
  <si>
    <t>411362021.R09</t>
  </si>
  <si>
    <t>M+D dištančné pásy  - ekvivalent TEBAU D120 - viď PD statika č.v.: 22</t>
  </si>
  <si>
    <t>1194974055</t>
  </si>
  <si>
    <t>566,016</t>
  </si>
  <si>
    <t>94</t>
  </si>
  <si>
    <t>411362021.R10</t>
  </si>
  <si>
    <t>M+D dištančné pásy - ekvivalent TEBAU D130 - viď PD statika č.v.: 26</t>
  </si>
  <si>
    <t>377282198</t>
  </si>
  <si>
    <t>24,56</t>
  </si>
  <si>
    <t>17,19</t>
  </si>
  <si>
    <t>6,14</t>
  </si>
  <si>
    <t>31,93</t>
  </si>
  <si>
    <t>9,21</t>
  </si>
  <si>
    <t>95</t>
  </si>
  <si>
    <t>411362021.S</t>
  </si>
  <si>
    <t>Výstuž stropov doskových, trámových, vložkových,konzolových alebo balkónových, zo zváraných sietí KARI</t>
  </si>
  <si>
    <t>-1942856729</t>
  </si>
  <si>
    <t>"DT</t>
  </si>
  <si>
    <t>1,63611</t>
  </si>
  <si>
    <t>"dosky Dx</t>
  </si>
  <si>
    <t>0,48787</t>
  </si>
  <si>
    <t>0,08131</t>
  </si>
  <si>
    <t>0,71148</t>
  </si>
  <si>
    <t>0,38808</t>
  </si>
  <si>
    <t>0,1617</t>
  </si>
  <si>
    <t>0,84084</t>
  </si>
  <si>
    <t>0,04851</t>
  </si>
  <si>
    <t>0,19404</t>
  </si>
  <si>
    <t>0,33957</t>
  </si>
  <si>
    <t>96</t>
  </si>
  <si>
    <t>417321515.S</t>
  </si>
  <si>
    <t>Betón stužujúcich pásov a vencov železový tr. C 25/30</t>
  </si>
  <si>
    <t>2006261801</t>
  </si>
  <si>
    <t>"veniec V2</t>
  </si>
  <si>
    <t>0,25*0,23*298,2</t>
  </si>
  <si>
    <t>"veniec V3</t>
  </si>
  <si>
    <t>0,25*0,2*12,24</t>
  </si>
  <si>
    <t>"veniec nadstavieb VN</t>
  </si>
  <si>
    <t>0,4*0,3*172</t>
  </si>
  <si>
    <t>97</t>
  </si>
  <si>
    <t>417351115.S</t>
  </si>
  <si>
    <t>Debnenie bočníc stužujúcich pásov a vencov vrátane vzpier zhotovenie</t>
  </si>
  <si>
    <t>63580890</t>
  </si>
  <si>
    <t>2*0,23*298,2</t>
  </si>
  <si>
    <t>2*0,2*12,24</t>
  </si>
  <si>
    <t>2*0,3*172</t>
  </si>
  <si>
    <t>98</t>
  </si>
  <si>
    <t>417351116.S</t>
  </si>
  <si>
    <t>Debnenie bočníc stužujúcich pásov a vencov vrátane vzpier odstránenie</t>
  </si>
  <si>
    <t>-1270630945</t>
  </si>
  <si>
    <t>99</t>
  </si>
  <si>
    <t>417361821.S</t>
  </si>
  <si>
    <t>Výstuž stužujúcich pásov a vencov z betonárskej ocele B500 (10505)</t>
  </si>
  <si>
    <t>-750179534</t>
  </si>
  <si>
    <t>1,45044</t>
  </si>
  <si>
    <t>0,05624</t>
  </si>
  <si>
    <t>0,71833</t>
  </si>
  <si>
    <t>100</t>
  </si>
  <si>
    <t>43032.OV10</t>
  </si>
  <si>
    <t>M+D exter. terénne schod z prefa1200/600mm atyp, podkl bet hr. 150mm, zhutnené štrk. lôžko 150mm - podrob. popis viď výpis OV10-prefabrikované exteriérové schodisko</t>
  </si>
  <si>
    <t>1443780732</t>
  </si>
  <si>
    <t>101</t>
  </si>
  <si>
    <t>43032.OV7</t>
  </si>
  <si>
    <t>M+D exter. terénne schod z prefa1200/600mm atyp, podkl bet hr. 150mm, zhutnené štrk. lôžko 150mm - podrob. popis viď výpis OV7-prefabrikované exteriérové schodisko</t>
  </si>
  <si>
    <t>1745180700</t>
  </si>
  <si>
    <t>102</t>
  </si>
  <si>
    <t>43032.OV8</t>
  </si>
  <si>
    <t>M+D exter. terénne schod z prefa1200/600mm atyp, podkl bet hr. 150mm, zhutnené štrk. lôžko 150mm - podrob. popis viď výpis OV8-prefabrikované exteriérové schodisko</t>
  </si>
  <si>
    <t>-896655624</t>
  </si>
  <si>
    <t>103</t>
  </si>
  <si>
    <t>43032.OV9</t>
  </si>
  <si>
    <t>M+D exter. terénne schod z prefa1200/600mm atyp, podkl bet hr. 150mm, zhutnené štrk. lôžko 150mm - podrob. popis viď výpis OV9-prefabrikované exteriérové schodisko</t>
  </si>
  <si>
    <t>456970210</t>
  </si>
  <si>
    <t>104</t>
  </si>
  <si>
    <t>430321414.S</t>
  </si>
  <si>
    <t>Schodiskové konštrukcie, betón železový tr. C 25/30</t>
  </si>
  <si>
    <t>1740289717</t>
  </si>
  <si>
    <t>"DS01</t>
  </si>
  <si>
    <t>0,712*1,53</t>
  </si>
  <si>
    <t>"DS02</t>
  </si>
  <si>
    <t>0,776*1,53</t>
  </si>
  <si>
    <t>"DS1</t>
  </si>
  <si>
    <t>1,179*1,86</t>
  </si>
  <si>
    <t>"DS2</t>
  </si>
  <si>
    <t>1,367*1,86</t>
  </si>
  <si>
    <t>"DS3</t>
  </si>
  <si>
    <t>4,355*1,79*0,18</t>
  </si>
  <si>
    <t>"DS4</t>
  </si>
  <si>
    <t>1,193*1,81</t>
  </si>
  <si>
    <t>"DS5</t>
  </si>
  <si>
    <t>1,25*1,81</t>
  </si>
  <si>
    <t>"DS6</t>
  </si>
  <si>
    <t>4,11*1,89*0,18</t>
  </si>
  <si>
    <t>105</t>
  </si>
  <si>
    <t>431351121.S</t>
  </si>
  <si>
    <t>Debnenie do 4 m výšky - podest a podstupňových dosiek pôdorysne priamočiarych zhotovenie</t>
  </si>
  <si>
    <t>1170847032</t>
  </si>
  <si>
    <t>0,712*2</t>
  </si>
  <si>
    <t>2,9*1,53</t>
  </si>
  <si>
    <t>0,776*2</t>
  </si>
  <si>
    <t>3,425*1,53</t>
  </si>
  <si>
    <t>1,179*2</t>
  </si>
  <si>
    <t>4,661*1,86</t>
  </si>
  <si>
    <t>1,367*2</t>
  </si>
  <si>
    <t>5,645*1,86</t>
  </si>
  <si>
    <t>2*3,975*0,18</t>
  </si>
  <si>
    <t>3,975*1,79</t>
  </si>
  <si>
    <t>1,193*2</t>
  </si>
  <si>
    <t>4,736*1,81</t>
  </si>
  <si>
    <t>1,25*2</t>
  </si>
  <si>
    <t>5,72*1,81</t>
  </si>
  <si>
    <t>2*3,75*0,18</t>
  </si>
  <si>
    <t>3,75*1,89</t>
  </si>
  <si>
    <t>106</t>
  </si>
  <si>
    <t>431351122.S</t>
  </si>
  <si>
    <t>Debnenie do 4 m výšky - podest a podstupňových dosiek pôdorysne priamočiarych odstránenie</t>
  </si>
  <si>
    <t>-374217202</t>
  </si>
  <si>
    <t>434351141.S</t>
  </si>
  <si>
    <t>Debnenie stupňov na podstupňovej doske alebo na teréne pôdorysne priamočiarych zhotovenie</t>
  </si>
  <si>
    <t>-850703504</t>
  </si>
  <si>
    <t>(0,167+0,295)*1,53*7</t>
  </si>
  <si>
    <t>(0,167+0,295)*1,53*8</t>
  </si>
  <si>
    <t>(0,163+0,29)*1,53*9</t>
  </si>
  <si>
    <t>(0,163+0,29)*1,53*10</t>
  </si>
  <si>
    <t>108</t>
  </si>
  <si>
    <t>434351142.S</t>
  </si>
  <si>
    <t>Debnenie stupňov na podstupňovej doske alebo na teréne pôdorysne priamočiarych odstránenie</t>
  </si>
  <si>
    <t>613555656</t>
  </si>
  <si>
    <t>Komunikácie</t>
  </si>
  <si>
    <t>109</t>
  </si>
  <si>
    <t>564210111.S</t>
  </si>
  <si>
    <t>Kryt pre mlátový chodník, krycia plocha so stabilizerom, drvené prírodné kamenivo so zrnitosťou od 0/4 až do 0/10,a zhutnením do hr. 40 mm</t>
  </si>
  <si>
    <t>-1460009705</t>
  </si>
  <si>
    <t>110</t>
  </si>
  <si>
    <t>564211111.S1</t>
  </si>
  <si>
    <t>Zhutnená /drenážna/ štrková vrstva	fr. 16-32, hr. 50 mm</t>
  </si>
  <si>
    <t>-417047640</t>
  </si>
  <si>
    <t>111</t>
  </si>
  <si>
    <t>564251114.S1</t>
  </si>
  <si>
    <t>Podklad zo štrkopiesku fr. 0-32 mm , ŠD, 32 Gc (Gp) STN EN 13242+A1, STN EN 13285, s rozprestretím, vlhčením a zhutnením, po zhutnení hr. 350mm - v dvoch vrstvách 170+180 mm - podrob. viď. PD PT6</t>
  </si>
  <si>
    <t>905212631</t>
  </si>
  <si>
    <t>"komunitný dvor</t>
  </si>
  <si>
    <t>PT5*0,35</t>
  </si>
  <si>
    <t>112</t>
  </si>
  <si>
    <t>564281111.S1</t>
  </si>
  <si>
    <t>Nosná vrstva pod stabilizovaným krytom zo štrkopiesku zrnitosti 0/32 (alebo 0/45) mm, mrazuvzdorná, zhutnená hr. min. 350 mm - podrob. viď PD PT6</t>
  </si>
  <si>
    <t>-1249457904</t>
  </si>
  <si>
    <t>113</t>
  </si>
  <si>
    <t>564750311.1</t>
  </si>
  <si>
    <t>Dynamicka vrstva vyrovnávajúca zo zmesi drveného kameniva zrnitosti 0/16 (alebo 0/22) mm pre mlat. plochu</t>
  </si>
  <si>
    <t>1950321756</t>
  </si>
  <si>
    <t>114</t>
  </si>
  <si>
    <t>5648011101r</t>
  </si>
  <si>
    <t>Podklad zo štrkodrviny fr. 0-4 mm s rozprestretím a zhutnením, po zhutnení hr. 10 mm</t>
  </si>
  <si>
    <t>1259313715</t>
  </si>
  <si>
    <t>"S4b Zahutnené štrkové lôžko - kamenná drť fr. 0-4mm hr.10 mm</t>
  </si>
  <si>
    <t>115</t>
  </si>
  <si>
    <t>5648411130r</t>
  </si>
  <si>
    <t>Podklad zo štrkodrviny fr. 0- 32 mm s rozprestretím a zhutnením, po zhutnení hr. 140 mm</t>
  </si>
  <si>
    <t>-1631508520</t>
  </si>
  <si>
    <t>"S4b Zahutnené štrkové lôžko - kamenná drť fr. 0-32mm hr.140 mm</t>
  </si>
  <si>
    <t>116</t>
  </si>
  <si>
    <t>581120315.S</t>
  </si>
  <si>
    <t>Metličkový betón (česaný), cementobetón VBIII - C30/37 - XF4-Dmax16 , hr. 125-150 mm</t>
  </si>
  <si>
    <t>1843908375</t>
  </si>
  <si>
    <t>PT3b*(0,125+0,15)/2</t>
  </si>
  <si>
    <t>PT3c*0,15</t>
  </si>
  <si>
    <t>PT5*0,15</t>
  </si>
  <si>
    <t xml:space="preserve">"Pozn.:vrátane prípadného spádovania   </t>
  </si>
  <si>
    <t>117</t>
  </si>
  <si>
    <t>589100011.S</t>
  </si>
  <si>
    <t>Položenie športového povrchu polyuretánového farebného EPDM</t>
  </si>
  <si>
    <t>-467848644</t>
  </si>
  <si>
    <t xml:space="preserve">"S4b </t>
  </si>
  <si>
    <t>118</t>
  </si>
  <si>
    <t>M</t>
  </si>
  <si>
    <t>284170006601r</t>
  </si>
  <si>
    <t>Liata podlaha z EPDM (napr. OCTAGO EPD liate podlahy) granúl odolných voči UV žiareniu a poveternostným vplyvom, vodopriepustná, SBR + EPDM + polyuretánový lep hr.  25+10mm</t>
  </si>
  <si>
    <t>733712117</t>
  </si>
  <si>
    <t>119</t>
  </si>
  <si>
    <t>9597961111.1</t>
  </si>
  <si>
    <t xml:space="preserve">Vybúranie odvodňovacieho prefabrikovaného rigolu </t>
  </si>
  <si>
    <t>-809499531</t>
  </si>
  <si>
    <t>"B04 - odvodňovací rigol</t>
  </si>
  <si>
    <t>26,68+4,41+17,41+28,79+63,65+16,37+24,79+32,39</t>
  </si>
  <si>
    <t>Úpravy povrchov, podlahy, osadenie</t>
  </si>
  <si>
    <t>120</t>
  </si>
  <si>
    <t>611459171.S1</t>
  </si>
  <si>
    <t>Vyspravenie povrchu podlahy podľa exist. stavu a požiadavky dodávateľa - prebrúsiť	hr. ~80mm</t>
  </si>
  <si>
    <t>-1983163219</t>
  </si>
  <si>
    <t>121</t>
  </si>
  <si>
    <t>612460111.S</t>
  </si>
  <si>
    <t>Príprava vnútorného podkladu stien na silno a nerovnomerne nasiakavé podklady regulátorom nasiakavosti - PU4</t>
  </si>
  <si>
    <t>1129348298</t>
  </si>
  <si>
    <t>PU5_1   "pod keramický obklad</t>
  </si>
  <si>
    <t>PU5_2   "pod keramický obklad</t>
  </si>
  <si>
    <t>122</t>
  </si>
  <si>
    <t>612460121.S</t>
  </si>
  <si>
    <t>Príprava vnútorného podkladu stien penetráciou základnou - PU4</t>
  </si>
  <si>
    <t>217349663</t>
  </si>
  <si>
    <t>PU5_1+PU5_2    "pod keramický obklad</t>
  </si>
  <si>
    <t>123</t>
  </si>
  <si>
    <t>612465115</t>
  </si>
  <si>
    <t>Príprava vnútorného podkladu stien, betónové povrchy, penetračný náter PU4</t>
  </si>
  <si>
    <t>-1083448678</t>
  </si>
  <si>
    <t>124</t>
  </si>
  <si>
    <t>612465202</t>
  </si>
  <si>
    <t>Vnútorná - Interiérová jednovrstvová vápenno-cementová omietka, pre strojové spracovanie hr. 10 mm - ekvivalent Baumit MPI 25L,  viď PD PU4</t>
  </si>
  <si>
    <t>1893399984</t>
  </si>
  <si>
    <t xml:space="preserve">"Pozn.:  vrátane všetkých potrebných omietkových profilov  a presieťkovania stykov rôznych materiálov sklotextilnou mriežkou </t>
  </si>
  <si>
    <t>125</t>
  </si>
  <si>
    <t>612481119.S</t>
  </si>
  <si>
    <t>Potiahnutie vnútorných stien sklotextilnou mriežkou s celoplošným prilepením - PU4, porobet. tvárnice</t>
  </si>
  <si>
    <t>828667587</t>
  </si>
  <si>
    <t>126</t>
  </si>
  <si>
    <t>617421222.S1</t>
  </si>
  <si>
    <t>Lokálne vyspravenie stien kanálu podľa požiadavky dodávateľa hydroizolácie (súčasť dodávky hydroizolácie)</t>
  </si>
  <si>
    <t>-217118679</t>
  </si>
  <si>
    <t>127</t>
  </si>
  <si>
    <t>6222550381</t>
  </si>
  <si>
    <t>M+D stien prevetrávanej fasády obkladový, hliníkový kompozitný panel s minerálnym jadrom (ref. Etalbond A2) hr. 3 mm, podkonštrukcia z AL profilov, s tepelnou izoláciou (napr. ISOVER Fassil) hr. 200 mm, HI membrána odolná voči UV (W2o/MW200)</t>
  </si>
  <si>
    <t>233589790</t>
  </si>
  <si>
    <t>"W2o zs MW 200 mm +om</t>
  </si>
  <si>
    <t xml:space="preserve">"pohlad JZ </t>
  </si>
  <si>
    <t xml:space="preserve">"1NP od -0,02 do +2,97 </t>
  </si>
  <si>
    <t>2,99*23,6</t>
  </si>
  <si>
    <t>-0,5*(23,6-(5,05+4,0+4,8+4,85)) "XPS nad UT</t>
  </si>
  <si>
    <t>-((5,05*2,5)+(4,0*2,5)+(4,8*2,5)+(4,85*2,5))</t>
  </si>
  <si>
    <t xml:space="preserve">"Pozn.:  vrátane nosného roštu a kotvenia, oplechovania ostení , nadpraží, ukončenia rohov a úpravy okolo okenných žalúzí </t>
  </si>
  <si>
    <t>128</t>
  </si>
  <si>
    <t>6222550381r</t>
  </si>
  <si>
    <t>M+D stien prevetrávanej fasády obkladový, hliníkový kompozitný panel s minerálnym jadrom (ref. Etalbond A2) hr. 3 mm, podkonštrukcia z AL profilov, s tepelnou izoláciou (napr. XPS) hr. 200 mm, HI membrána odolná voči UV (W2o/XPS200)</t>
  </si>
  <si>
    <t>1712269692</t>
  </si>
  <si>
    <t>"W2o zs XPS 200 mm +om</t>
  </si>
  <si>
    <t>0,5*(23,6-(5,05+4,0+4,8+4,85)) "XPS nad UT</t>
  </si>
  <si>
    <t>129</t>
  </si>
  <si>
    <t>6222550401</t>
  </si>
  <si>
    <t>M+D stien prevetrávanej fasády obkladový, hliníkový kompozitný panel s minerálnym jadrom (ref. Etalbond A2) hr. 3 mm, podkonštrukcia z AL profilov, s tepelnou izoláciou (napr. ISOVER Fassil) hr. 240 mm, HI membrána odolná voči UV (W2o/MW240)</t>
  </si>
  <si>
    <t>488538967</t>
  </si>
  <si>
    <t>"W2o zs MW 240 mm +om</t>
  </si>
  <si>
    <t>"pohlad JV</t>
  </si>
  <si>
    <t>"1NP od 0,0 do +2,97 (W2o)</t>
  </si>
  <si>
    <t>2,97*72,1</t>
  </si>
  <si>
    <t>-0,5*(72,1-(6,2+21,3+5,1+2,745+13,4+13,6)) "XPS nad PT3b</t>
  </si>
  <si>
    <t>-((6,2*2,48)+(21,3*2,48)+(5,1*2,48)+(2,745*2,48)+(13,4*2,48)+(13,6*2,48))</t>
  </si>
  <si>
    <t xml:space="preserve">"-2,48*(1,2*3+0,3) "pož. pás </t>
  </si>
  <si>
    <t>"pohlad SZ</t>
  </si>
  <si>
    <t>"1NP od -0,5 (0,0) do +2,97 (W2o)</t>
  </si>
  <si>
    <t>3,47*28,0</t>
  </si>
  <si>
    <t>-((10,25*2,98)+(16,55*2,98))</t>
  </si>
  <si>
    <t>-0,5*(28,0-(10,25+16,55)) "XPS nad UT</t>
  </si>
  <si>
    <t>"-(3,08*(1,2)) "pož. pás</t>
  </si>
  <si>
    <t>130</t>
  </si>
  <si>
    <t>6222550401r</t>
  </si>
  <si>
    <t>M+D stien prevetrávanej fasády obkladový, hliníkový kompozitný panel s minerálnym jadrom (ref. Etalbond A2) hr. 3 mm, podkonštrukcia z AL profilov, s tepelnou izoláciou (napr. XPS) hr. 240 mm, HI membrána odolná voči UV (W2o/XPS240)</t>
  </si>
  <si>
    <t>2025461696</t>
  </si>
  <si>
    <t>"W2o zs XSP 240 mm +om</t>
  </si>
  <si>
    <t>0,5*(72,1-(6,2+21,3+5,1+2,745+13,4+13,6)) "XPS nad PT3b</t>
  </si>
  <si>
    <t>0,5*(28,0-(10,25+16,55)) "XPS nad UT</t>
  </si>
  <si>
    <t>131</t>
  </si>
  <si>
    <t>622468054o</t>
  </si>
  <si>
    <t>Vonkajšia omietka ostenia a nadpražia (ref. Stolit MP), modulačná organická , frakcie 0,5mm, vysoko pružná nastavená proti plesniam a riasam frakcie, hladká, hr. 5-6 mm</t>
  </si>
  <si>
    <t>-189696675</t>
  </si>
  <si>
    <t>"ostenie na stene W2/MW200 mm</t>
  </si>
  <si>
    <t>"pohlad JZ (RP A3)</t>
  </si>
  <si>
    <t>"1NP(1PP) od -0,02, (+0,15) -2,87 (-2,02) do +2,97</t>
  </si>
  <si>
    <t>0,2*(1,0+2*2,6+12,6)</t>
  </si>
  <si>
    <t>"2NP od +3,15 (+3,65) do +7,45</t>
  </si>
  <si>
    <t>0,2*((2*2,85)+(2*2,85)+(2*1,73))</t>
  </si>
  <si>
    <t>0,05*((5,5)+(4,225)+(1,65)) "žal nadpražie</t>
  </si>
  <si>
    <t>"2NP od +3,65 do +7,45</t>
  </si>
  <si>
    <t>0,2*((2*1,73)*2+(2*1,73)+(2*1,73)+(2*2,18)*2+(2*2,18)*2)</t>
  </si>
  <si>
    <t>0,05*((2,275)*2+(1,9)+(2,5)+(2,5)*2+(2,275)*2) "žal. nadpražie</t>
  </si>
  <si>
    <t>"pohlad JZ (RP A2)</t>
  </si>
  <si>
    <t>"1NP, 2NP od -0,02 (+3,65) (+3,43) do +2,97 (+7,45)</t>
  </si>
  <si>
    <t>0,2*((1,5+2*2,18)+(4,2+2*1,73)*2)</t>
  </si>
  <si>
    <t>0,2*((5,95+2*2,5)*2)</t>
  </si>
  <si>
    <t>"pohlad SV</t>
  </si>
  <si>
    <t>"os A-C od -0,5 (-0,02)  do +8,05</t>
  </si>
  <si>
    <t>0,2*((1,1+2*2,52)+(1,55+2*2,68))</t>
  </si>
  <si>
    <t>"os G-I od -0,5 do +8,05</t>
  </si>
  <si>
    <t>0,2*(1,4+2*2,4)</t>
  </si>
  <si>
    <t>0,2*(1,55+2*2,68)</t>
  </si>
  <si>
    <t>"pohlad SV (RP A2 a A3)</t>
  </si>
  <si>
    <t>"od cca  +3,57 do +7,45 (+8,05)</t>
  </si>
  <si>
    <t>0,2*((5,5+2*1,73)*4+(2,075+2*1,73)*4+(2,3+2*1,73)*4+(2*1,98)*4)</t>
  </si>
  <si>
    <t>0,05*((5,5)*4) "žal. nadpražie</t>
  </si>
  <si>
    <t>"2NP od +3,43 do +7,45</t>
  </si>
  <si>
    <t>0,2*((5,5+2*1,73)*9+(2,0+2*1,73)+(2,75+2*1,73))</t>
  </si>
  <si>
    <t>"ostenie na stene W2/MW240 mm</t>
  </si>
  <si>
    <t>"2NP od +3,15 do +6,29</t>
  </si>
  <si>
    <t>0,24*(((1,55+1,55)+2,4+2*2,68)*8+(1,1+2*2,68+1,55)+(1,75+2*2,68)+(2,745+2*2,68)+(2,72+2*1,98))</t>
  </si>
  <si>
    <t>"1NP od -0,5 (0,0) do +2,97</t>
  </si>
  <si>
    <t>0,24*((2,15+2*1,68)*2+(2,075+2*2,58)+(12,7+2*1,68)+(13,6+2*1,68))</t>
  </si>
  <si>
    <t>"ostenie na stene W2/MW150 mm</t>
  </si>
  <si>
    <t>"os C - G od -0,5 do +2,97</t>
  </si>
  <si>
    <t>0,15*((1,2+2*1,6)*2+(0,75+2*1,6)+(1,5+2*1,6)+(2,0+2*2,5)*2)</t>
  </si>
  <si>
    <t>622468055p</t>
  </si>
  <si>
    <t>Vonkajšia omietka podhľadu (ref. Stolit MP), modulačná organická, frakcie 0,5mm, vysoko pružná nastavená proti plesniam a riasam frakcie, nanášanie v dvoch vrstvách,max. hr. kanelúry 4-5mm, kanelúrovaná štruktúra/hrebeňová úprava 10x10xhl.4, hr. 5-6 mm</t>
  </si>
  <si>
    <t>-1037676597</t>
  </si>
  <si>
    <t>POE1_MW350+POE2_MW350</t>
  </si>
  <si>
    <t>"Pozn.:  vrátane všetkých potrebných omietkových profilov</t>
  </si>
  <si>
    <t>133</t>
  </si>
  <si>
    <t>622468055r</t>
  </si>
  <si>
    <t>Vonkajšia omietka stien (ref. Stolit MP), modulačná organická, frakcie 0,5mm, vysoko pružná nastavená proti plesniam a riasam frakcie, nanášanie v dvoch vrstvách,max. hr. kanelúry 4-5mm kanelúrovaná štruktúra/hrebeňová úprava 10x10xhl.4, hr. 5-6 mm</t>
  </si>
  <si>
    <t>-1940337322</t>
  </si>
  <si>
    <t>zs_xps100_om+zs_mw100_om</t>
  </si>
  <si>
    <t>zs_xps150_om+zs_mw150_om</t>
  </si>
  <si>
    <t>zs_xps200_om+zs_mw200_om</t>
  </si>
  <si>
    <t>zs_xps240_om+zs_mw240_om</t>
  </si>
  <si>
    <t>134</t>
  </si>
  <si>
    <t>622481119.S</t>
  </si>
  <si>
    <t>Potiahnutie vonkajších stien sklotextilnou mriežkou s celoplošným prilepením</t>
  </si>
  <si>
    <t>802155603</t>
  </si>
  <si>
    <t>"žalúzie</t>
  </si>
  <si>
    <t>((5,5*0,32)+(4,225*0,32)+(1,65*0,32)) "žal</t>
  </si>
  <si>
    <t>((2,275*0,32)*2+(1,9*0,32)+(2,5*0,32)+(2,5*0,32)*2+(2,275*0,32)*2) "žal.</t>
  </si>
  <si>
    <t>((5,5*0,32)*4) "žal.</t>
  </si>
  <si>
    <t>135</t>
  </si>
  <si>
    <t>6252505430</t>
  </si>
  <si>
    <t xml:space="preserve">Kontaktný zatepľovací systém soklovej alebo vodou namáhanej časti XPS hr. 50 mm, lepený, arm. malta + sklotextilná sieťka (165g/m2), bez omietky - podropný popis viď. PD </t>
  </si>
  <si>
    <t>1342287926</t>
  </si>
  <si>
    <t>" zs XPS50 mm +om F1.1</t>
  </si>
  <si>
    <t>"Atika strecha S5</t>
  </si>
  <si>
    <t>0,685*(21,05+0,5)</t>
  </si>
  <si>
    <t>"Pozn.:  vrátane všetkých potrebných certifikovaných prvkov a profilov zatepľovacieho systému</t>
  </si>
  <si>
    <t>136</t>
  </si>
  <si>
    <t>6252505480</t>
  </si>
  <si>
    <t xml:space="preserve">Kontaktný zatepľovací systém soklovej alebo vodou namáhanej časti XPS hr. 100 mm, lepený, arm. malta + sklotextilná sieťka (165g/m2), bez omietky - podropný popis viď. PD </t>
  </si>
  <si>
    <t>-1939534151</t>
  </si>
  <si>
    <t>"W2 zs XPS100 mm +om F1.1</t>
  </si>
  <si>
    <t>"od 0,0 do +8,05</t>
  </si>
  <si>
    <t>0,5*(0,5+0,35) "XPS</t>
  </si>
  <si>
    <t>0,5*(0,5+0,31)*2 "XPS nad ter</t>
  </si>
  <si>
    <t>"od -0,5 do +8,05</t>
  </si>
  <si>
    <t>0,5*(0,5+0,31)*2 "XPS nad UT</t>
  </si>
  <si>
    <t>137</t>
  </si>
  <si>
    <t>6252505530</t>
  </si>
  <si>
    <t xml:space="preserve">Kontaktný zatepľovací systém soklovej alebo vodou namáhanej časti XPS hr. 150 mm, lepený, arm. malta + sklotextilná sieťka (165g/m2), bez omietky - podropný popis viď. PD </t>
  </si>
  <si>
    <t>1301132583</t>
  </si>
  <si>
    <t>"W2 zs XPS150 mm +om</t>
  </si>
  <si>
    <t>0,5*(23,95-(2,0*2)) "XPS nad P15</t>
  </si>
  <si>
    <t>"od -1,95 do -0,5</t>
  </si>
  <si>
    <t>1,45*(3,5+3,5+3,5)</t>
  </si>
  <si>
    <t>-((0,9*0,85)+(1,8*0,85)*3)</t>
  </si>
  <si>
    <t>"Atika z boku (SA4)- zo strany zelenej záhrady (S4a)</t>
  </si>
  <si>
    <t>0,9*(15,56+0,55*2+4,76)</t>
  </si>
  <si>
    <t>138</t>
  </si>
  <si>
    <t>6252505580</t>
  </si>
  <si>
    <t xml:space="preserve">Kontaktný zatepľovací systém soklovej alebo vodou namáhanej časti XPS hr. 200 mm, lepený, arm. malta + sklotextilná sieťka (165g/m2), bez omietky - podropný popis viď. PD </t>
  </si>
  <si>
    <t>968508153</t>
  </si>
  <si>
    <t>"zs XPS 200 mm +om</t>
  </si>
  <si>
    <t>"pohlad JZ</t>
  </si>
  <si>
    <t>"od -0,5 až 0,00 do +8,05</t>
  </si>
  <si>
    <t>(((0,5)/2)+0,3)*12,2 "XPS nad UT</t>
  </si>
  <si>
    <t>0,3*12,2  "XPS nad UT</t>
  </si>
  <si>
    <t>0,3*(7,4+2,325-1,0) "XPS nad UT</t>
  </si>
  <si>
    <t>3,02*2,3</t>
  </si>
  <si>
    <t>2,1*(0,95*2)</t>
  </si>
  <si>
    <t>2,17*1,975</t>
  </si>
  <si>
    <t>-((1,8*2,1)+(1,31*0,8))</t>
  </si>
  <si>
    <t>0,3*(9,3+4,8-(1,725+1,1)) "XPS nad str. PT1, PT2</t>
  </si>
  <si>
    <t>0,3*7,55 "XPS nad str. S5</t>
  </si>
  <si>
    <t>"1NP od -0,02 (+3,43) do +2,97 (+4,15)</t>
  </si>
  <si>
    <t>0,3*(23,6-(5,05+4,0+4,8+4,85)) "XPS nad UT</t>
  </si>
  <si>
    <t>0,3*(23,6-(2,5*2+2,275*2)) "XPS nad str. S5</t>
  </si>
  <si>
    <t xml:space="preserve">"-1,73*0,9 "pož. pás </t>
  </si>
  <si>
    <t>0,3*(6,7-1,5) "XPS nad str. S5</t>
  </si>
  <si>
    <t>0,3*(14,45-(5,95*2)) "XPS nad UT</t>
  </si>
  <si>
    <t>0,5*9,19 "XPS nad UT</t>
  </si>
  <si>
    <t>0,5*(2,46-1,31) "XPS nad P15</t>
  </si>
  <si>
    <t>0,5*(2,46+7,555+0,125-(1,4))   "XPS nad  P15</t>
  </si>
  <si>
    <t>0,5*1,21 "XPS nad UT</t>
  </si>
  <si>
    <t xml:space="preserve">0,55*(29,35*2+23,6)-0,25*(0,55*2+5,5*4)  "XPS nad str S4 </t>
  </si>
  <si>
    <t>"1NP od 0,0 do +2,58</t>
  </si>
  <si>
    <t>0,5*(1,14*2)</t>
  </si>
  <si>
    <t>"Atika z boku (SA4)- zo strany lóggie (PT2)</t>
  </si>
  <si>
    <t>0,555*(4,76+15,56)</t>
  </si>
  <si>
    <t>139</t>
  </si>
  <si>
    <t>6252505610</t>
  </si>
  <si>
    <t xml:space="preserve">Kontaktný zatepľovací systém soklovej alebo vodou namáhanej časti XPS hr. 240 mm, lepený, arm. malta + sklotextilná sieťka (165g/m2), bez omietky - podropný popis viď. PD </t>
  </si>
  <si>
    <t>-2084897060</t>
  </si>
  <si>
    <t>"W2 zs xps 240 mm +om</t>
  </si>
  <si>
    <t>0,3*(72,1-(2,4*8+1,1+1,75+2,745)) "XPS nad log PT1</t>
  </si>
  <si>
    <t>0,5*(0,925+21,725)   "XPS nad UT</t>
  </si>
  <si>
    <t xml:space="preserve"> ((0,5/2)+0,3)*(7,2*2)  "XPS nad UT</t>
  </si>
  <si>
    <t>140</t>
  </si>
  <si>
    <t>6252507070</t>
  </si>
  <si>
    <t>Kontaktný zatepľovací systém stien (ref. Sto) z minerálnej vlny (ref. Sto Steinwolleplatte) hr. 100 mm, lepený+kotvený (6ks/m2), arm. malta + sklotextilná sieťka (165g/m2), bez omietky - podropný popis viď. PD (W2/MW100)</t>
  </si>
  <si>
    <t>-385753824</t>
  </si>
  <si>
    <t>"W2 zs MW100 mm +om F1.1</t>
  </si>
  <si>
    <t>8,05*(0,5+0,35)</t>
  </si>
  <si>
    <t>-0,5*(0,5+0,35) "XPS</t>
  </si>
  <si>
    <t>8,05*(0,5+0,31)*2</t>
  </si>
  <si>
    <t>-0,5*(0,5+0,31)*2 "XPS nad ter</t>
  </si>
  <si>
    <t>8,55*(0,5*2)</t>
  </si>
  <si>
    <t>3,47*(0,31*2)</t>
  </si>
  <si>
    <t>4,02*(0,35*2)</t>
  </si>
  <si>
    <t>-0,5*(0,5+0,31)*2 "XPS nad UT</t>
  </si>
  <si>
    <t xml:space="preserve">"Pozn.:vrátane zhotovenia požiarných pásov </t>
  </si>
  <si>
    <t>141</t>
  </si>
  <si>
    <t>6252507100</t>
  </si>
  <si>
    <t>Kontaktný zatepľovací systém stien (ref. Sto) z minerálnej vlny (ref. Sto Steinwolleplatte) hr. 150 mm, lepený+kotvený (6ks/m2), arm. malta + sklotextilná sieťka (165g/m2), bez omietky - podropný popis viď. PD (W2/MW150)</t>
  </si>
  <si>
    <t>-1441843871</t>
  </si>
  <si>
    <t>"W2 zs MW150 mm +om</t>
  </si>
  <si>
    <t>3,47*23,95</t>
  </si>
  <si>
    <t>-0,5*(23,95-(2,0*2)) "XPS nad P15</t>
  </si>
  <si>
    <t>-((1,2*1,6)*2+(0,75*1,6)+(1,5*1,6)+(2,0*2,5)*2)</t>
  </si>
  <si>
    <t>142</t>
  </si>
  <si>
    <t>6252507130</t>
  </si>
  <si>
    <t>Kontaktný zatepľovací systém stien (ref. Sto) z minerálnej vlny (ref. Sto Steinwolleplatte) hr. 200 mm, lepený+kotvený (6ks/m2), arm. malta + sklotextilná sieťka (165g/m2), bez omietky - podropný popis viď. PD (W2/MW200)</t>
  </si>
  <si>
    <t>1150736555</t>
  </si>
  <si>
    <t>"W2 zs MW200 mm +om</t>
  </si>
  <si>
    <t>((8,55+8,05)/2)*12,2</t>
  </si>
  <si>
    <t>8,55*12,2</t>
  </si>
  <si>
    <t>-((0,5)/2)*12,2 "XPS nad UT</t>
  </si>
  <si>
    <t>-0,3*(12,2*2)  "XPS nad UT</t>
  </si>
  <si>
    <t>2,99*(1,755+2,325)</t>
  </si>
  <si>
    <t>2,82*(5,645+0,2+0,25)</t>
  </si>
  <si>
    <t>(5,84-3,02)*2,3</t>
  </si>
  <si>
    <t>(4,99-2,17)*1,975</t>
  </si>
  <si>
    <t>-0,3*(7,4+2,325-1,0) "XPS nad UT</t>
  </si>
  <si>
    <t>-(1,0*2,6+12,6*1,73)</t>
  </si>
  <si>
    <t>4,3*9,3</t>
  </si>
  <si>
    <t>((4,3+3,8)/2)*4,8</t>
  </si>
  <si>
    <t>3,8*7,55</t>
  </si>
  <si>
    <t>-0,3*(9,3+4,8-(1,725+1,1)) "XPS nad str. PT1, PT2</t>
  </si>
  <si>
    <t>-0,3*7,55 "XPS nad str. S5</t>
  </si>
  <si>
    <t>-((1,725*2,85+(1,025+2,75)*1,73)+(1,1*2,85+3,125*1,73)+(1,65*1,73))</t>
  </si>
  <si>
    <t>-((5,5*0,32)+(4,225*0,32)+(1,65*0,32)) "žal</t>
  </si>
  <si>
    <t>"1NP od +3,43 do +4,15 (atika S5)</t>
  </si>
  <si>
    <t>0,72*21,05</t>
  </si>
  <si>
    <t>3,8*23,6</t>
  </si>
  <si>
    <t>-0,3*(23,6-(2,5*2+2,275*2)) "XPS nad str. S5</t>
  </si>
  <si>
    <t>-((2,275*1,73)*2+(1,9*1,73)+(2,5*1,73)+(2,5*2,18)*2+(2,275*2,18)*2)</t>
  </si>
  <si>
    <t>-((2,275*0,32)*2+(1,9*0,32)+(2,5*0,32)+(2,5*0,32)*2+(2,275*0,32)*2) "žal.</t>
  </si>
  <si>
    <t>3,85*6,7</t>
  </si>
  <si>
    <t>4,02*7,76</t>
  </si>
  <si>
    <t>-0,72*0,5 "atika</t>
  </si>
  <si>
    <t>-0,3*(6,7-1,5) "XPS nad str. S5</t>
  </si>
  <si>
    <t>-((1,5*2,18)+(4,2*1,73)*2)</t>
  </si>
  <si>
    <t>2,99*7,26</t>
  </si>
  <si>
    <t>7,47*7,19</t>
  </si>
  <si>
    <t>-0,3*(14,45-(5,95*2)) "XPS nad UT</t>
  </si>
  <si>
    <t>-((5,95*2,5)*2)</t>
  </si>
  <si>
    <t>8,55*9,19</t>
  </si>
  <si>
    <t>-0,5*9,19 "XPS nad UT</t>
  </si>
  <si>
    <t>3,47*2,46</t>
  </si>
  <si>
    <t xml:space="preserve">-0,48*1,31 "žb. sch. </t>
  </si>
  <si>
    <t>(3,14+1,3)*2,66</t>
  </si>
  <si>
    <t>-0,5*(2,46-1,31) "XPS nad P15</t>
  </si>
  <si>
    <t>-((1,1*2,52)+(1,55*2,68))</t>
  </si>
  <si>
    <t>3,47*(2,46+7,555+0,125)</t>
  </si>
  <si>
    <t>-0,5*(2,46+7,555+0,125-(1,4))   "XPS nad  P15</t>
  </si>
  <si>
    <t>(((2,93+2,37)/2)+1,3)*8,55</t>
  </si>
  <si>
    <t>(3,14+1,3)*2,09</t>
  </si>
  <si>
    <t>8,55*1,21</t>
  </si>
  <si>
    <t>-0,5*1,21 "XPS nad UT</t>
  </si>
  <si>
    <t>-(1,4*2,4)</t>
  </si>
  <si>
    <t>-(1,55*2,68)</t>
  </si>
  <si>
    <t>3,88*(29,35*2+23,6)+0,6*(0,5*2)</t>
  </si>
  <si>
    <t>-0,98*(0,55*2)  "žb. atika</t>
  </si>
  <si>
    <t xml:space="preserve">-(0,55*(29,35*2+23,6)-0,25*(0,55*2+5,5*4))  "XPS nad str S4 </t>
  </si>
  <si>
    <t>-((5,5*1,73)*4+(2,075*1,73)*4+(2,3*1,73)*4+(5,5*1,98)*4)</t>
  </si>
  <si>
    <t>-((5,5*0,32)*4) "žal.</t>
  </si>
  <si>
    <t>2,58*(1,14*2)</t>
  </si>
  <si>
    <t>-0,5*(1,14*2)</t>
  </si>
  <si>
    <t>4,02*72,1</t>
  </si>
  <si>
    <t>-((5,5*1,73)*9+(2,0*1,73)+(2,75*1,73))</t>
  </si>
  <si>
    <t>"-1,73*(0,9*2) "pož. pás</t>
  </si>
  <si>
    <t>143</t>
  </si>
  <si>
    <t>6252507150</t>
  </si>
  <si>
    <t>Kontaktný zatepľovací systém stien (ref. Sto) z minerálnej vlny (ref. Sto Steinwolleplatte) hr. 240 mm, lepený+kotvený (6ks/m2), arm. malta + sklotextilná sieťka (165g/m2), bez omietky - podropný popis viď. PD (W2/MW240)</t>
  </si>
  <si>
    <t>738565238</t>
  </si>
  <si>
    <t>"W2 zs mw 240 mm +om</t>
  </si>
  <si>
    <t>3,14*72,1</t>
  </si>
  <si>
    <t>-0,3*(72,1-(2,4*8+1,1+1,75+2,745)) "XPS nad log PT1</t>
  </si>
  <si>
    <t>-(((1,55+1,55)*1,98+2,4*2,68)*8+(1,1*2,68+1,55*1,98)+(1,75*2,68)+(2,745*2,68)+(2,72*1,98))</t>
  </si>
  <si>
    <t xml:space="preserve">"-2,68*(0,9*2) "pož. pás </t>
  </si>
  <si>
    <t>"od +6,75 do +7,45</t>
  </si>
  <si>
    <t>0,7*72,1</t>
  </si>
  <si>
    <t>3,47*(0,925+21,725)</t>
  </si>
  <si>
    <t>((3,47+2,97)/2)*(7,2*2)</t>
  </si>
  <si>
    <t>2,97*7,05</t>
  </si>
  <si>
    <t>-0,5*(0,925+21,725)   "XPS nad UT</t>
  </si>
  <si>
    <t xml:space="preserve"> -((0,5/2)+0,3)*(7,2*2)  "XPS nad UT</t>
  </si>
  <si>
    <t>-((2,15*1,68)*2+(2,075*2,58)+(12,7*1,68)+(13,6*1,68))</t>
  </si>
  <si>
    <t>"-(3,08*(1,2)+((2,875+2,795)/2)*1,2+2,58*(1,2+0,9)) "pož. pás</t>
  </si>
  <si>
    <t>144</t>
  </si>
  <si>
    <t>6252507205</t>
  </si>
  <si>
    <t>Kontaktný zatepľovací systém podhľadu (ref. Sto) z minerálnej vlny (ref. Sto Steinwolleplatte) hr. 350 mm, lepený+kotvený (6ks/m2), arm. malta + sklotextilná sieťka (165g/m2), bez omietky - podropný popis viď. PD (POE1, POE2)</t>
  </si>
  <si>
    <t>-1098290764</t>
  </si>
  <si>
    <t>"POE1 mw 350 mm +omietka</t>
  </si>
  <si>
    <t>"1NP vstup</t>
  </si>
  <si>
    <t>1,14*2,075</t>
  </si>
  <si>
    <t>"POE2 mw 350 mm +omietka</t>
  </si>
  <si>
    <t>"1PP vstup</t>
  </si>
  <si>
    <t>1,4*0,95</t>
  </si>
  <si>
    <t>145</t>
  </si>
  <si>
    <t>631313611.S</t>
  </si>
  <si>
    <t>Mazanina z betónu prostého (m3) tr. C 16/20 hr.nad 80 do 120 mm</t>
  </si>
  <si>
    <t>-1469509172</t>
  </si>
  <si>
    <t>"PT2 spád. betón hr. 75 - 95mm</t>
  </si>
  <si>
    <t>((0,075+0,095)/2)*(3,33*(9,0+15,0+9,0))</t>
  </si>
  <si>
    <t>((0,075+0,095)/2)*(2,28*4,8)</t>
  </si>
  <si>
    <t xml:space="preserve">"Pozn.:vrátane spádovania a dilatovania </t>
  </si>
  <si>
    <t>146</t>
  </si>
  <si>
    <t>631313711.S</t>
  </si>
  <si>
    <t>Mazanina z betónu prostého (m3) tr. C 25/30 hr.nad 80 do 120 mm</t>
  </si>
  <si>
    <t>-1639805055</t>
  </si>
  <si>
    <t>"Podkladný betón nový kanál KA1, KA2, KA3</t>
  </si>
  <si>
    <t>28,535*0,1*1,035</t>
  </si>
  <si>
    <t>"Podkladný betón nový kanál KA2, KA5</t>
  </si>
  <si>
    <t>17,046*0,1*1,035</t>
  </si>
  <si>
    <t>"Pozn. vrátane príplatku 3,5 % za priamu betonáž na terén</t>
  </si>
  <si>
    <t>147</t>
  </si>
  <si>
    <t>631315711.S</t>
  </si>
  <si>
    <t>Mazanina z betónu prostého (m3) tr. C 25/30 hr.nad 120 do 240 mm</t>
  </si>
  <si>
    <t>1381434593</t>
  </si>
  <si>
    <t>"SS2 - podkladný betón , podlaha P15b</t>
  </si>
  <si>
    <t>28,175*34,125*(0,12+0,15)/2*1,035</t>
  </si>
  <si>
    <t>148</t>
  </si>
  <si>
    <t>631346355.S1</t>
  </si>
  <si>
    <t>Vyrovnávacia vrstva (m2),  polystyrénbetón PsB 60 min 2% (obj. hm. max.650kg/m3, Pevnosť v tlaku=1,1MPa )</t>
  </si>
  <si>
    <t>-259173803</t>
  </si>
  <si>
    <t>149</t>
  </si>
  <si>
    <t>631362422.S</t>
  </si>
  <si>
    <t>Výstuž mazanín z betónov (z kameniva) a z ľahkých betónov zo sietí KARI, priemer drôtu 6/6 mm, veľkosť oka 150x150 mm</t>
  </si>
  <si>
    <t>1000818200</t>
  </si>
  <si>
    <t>"vstup 1PP</t>
  </si>
  <si>
    <t>"podkladný betón prístavba</t>
  </si>
  <si>
    <t>"podkladný betón inštal.kanala</t>
  </si>
  <si>
    <t>28,535</t>
  </si>
  <si>
    <t>17,046</t>
  </si>
  <si>
    <t>150</t>
  </si>
  <si>
    <t>631571003.S1</t>
  </si>
  <si>
    <t>Násyp zo štrkopiesku fr. 16-32 zhutnený, podľa návrhu statiky</t>
  </si>
  <si>
    <t>-1007884252</t>
  </si>
  <si>
    <t>SS2_vod*0,15</t>
  </si>
  <si>
    <t>"SS3  (P15c) - pod priemyselnú podlahu</t>
  </si>
  <si>
    <t>P15c*0,2</t>
  </si>
  <si>
    <t>28,535*0,15</t>
  </si>
  <si>
    <t>17,046*0,15</t>
  </si>
  <si>
    <t>151</t>
  </si>
  <si>
    <t>631571017.S</t>
  </si>
  <si>
    <t>Násyp - ochranných pásov pri atike z praného kameniva fr. 16-32 mm s utlačením a urovnaním povrchu pre zelené strechy do 5°</t>
  </si>
  <si>
    <t>-1072801393</t>
  </si>
  <si>
    <t xml:space="preserve">"S3 - štrkový násyp š. 300 mm hr. 100 mm +okolo odvodnenia </t>
  </si>
  <si>
    <t>"str. 2NP (JZ)</t>
  </si>
  <si>
    <t>0,1*0,3*(21,17*2+2*6,46)</t>
  </si>
  <si>
    <t>0,1*0,3*((0,3*2+0,3)*2+(0,3*2)) "odvodnenie</t>
  </si>
  <si>
    <t>"str. 2NP (SZ)</t>
  </si>
  <si>
    <t>0,1*0,3*(71,75*2+1,63*2)</t>
  </si>
  <si>
    <t>0,1*0,3*((0,3*2+0,3)*4) "odvodnenie</t>
  </si>
  <si>
    <t xml:space="preserve">"S4a - štrkový násyp š. 500 mm hr. 150-200 mm +okolo odvodnenia </t>
  </si>
  <si>
    <t>((0,15+0,2)/2)*0,5*(28,8*2+22,6*2-3,28)</t>
  </si>
  <si>
    <t>((0,15+0,2)/2)*(1,5*1,5-0,5*0,5)*4</t>
  </si>
  <si>
    <t>152</t>
  </si>
  <si>
    <t>632001011.S</t>
  </si>
  <si>
    <t>Zhotovenie separačnej fólie v podlahových vrstvách z PE</t>
  </si>
  <si>
    <t>-1436859743</t>
  </si>
  <si>
    <t>P25*2</t>
  </si>
  <si>
    <t>P26*2</t>
  </si>
  <si>
    <t>153</t>
  </si>
  <si>
    <t>283290003600</t>
  </si>
  <si>
    <t xml:space="preserve">PE fólia </t>
  </si>
  <si>
    <t>-1686100683</t>
  </si>
  <si>
    <t>PE_folia*1,15</t>
  </si>
  <si>
    <t>154</t>
  </si>
  <si>
    <t>283290003600.2</t>
  </si>
  <si>
    <t>PE fólia min. hr. 0,125mm</t>
  </si>
  <si>
    <t>-1995352884</t>
  </si>
  <si>
    <t>PE_folia_125*1,15</t>
  </si>
  <si>
    <t>155</t>
  </si>
  <si>
    <t>632200030r</t>
  </si>
  <si>
    <t>Montáž dlažby 400x400 mm kladená na sucho na rektifikačné terče výšky 70 až 90 mm na plochých strechách, vrátane PVC podložiek</t>
  </si>
  <si>
    <t>-572716271</t>
  </si>
  <si>
    <t>"PT1</t>
  </si>
  <si>
    <t>"2NP loggia</t>
  </si>
  <si>
    <t>1,89*71,735+0,24*(2,4*8+2,745+1,75+1,1)</t>
  </si>
  <si>
    <t>3,48*1,89+0,2*1,55</t>
  </si>
  <si>
    <t>3,48*2,01+0,2*1,55</t>
  </si>
  <si>
    <t>2,43*9,665+0,2*(1,725+1,1)</t>
  </si>
  <si>
    <t>156</t>
  </si>
  <si>
    <t>632200050r</t>
  </si>
  <si>
    <t>Montáž dlažby 400x400 mm kladená na sucho na rektifikačné terče výšky 100 až 220 mm na plochých strechách, vrátane PVC podložiek</t>
  </si>
  <si>
    <t>353607119</t>
  </si>
  <si>
    <t>157</t>
  </si>
  <si>
    <t>592460013700r</t>
  </si>
  <si>
    <t>Betónová dlažba, tryskaná, bez mikrofázy - bez skosených hrán, rozmer 400x400x30 mm (ref. Granex Tryskaný) mrazuvzdorná, protišmyková, oteruvzdorná</t>
  </si>
  <si>
    <t>-657332201</t>
  </si>
  <si>
    <t>mPVC_S5*1,03</t>
  </si>
  <si>
    <t>dl_PT1*1,03</t>
  </si>
  <si>
    <t>"Pozn:cena bude upravená po špecifikácii investorom</t>
  </si>
  <si>
    <t>158</t>
  </si>
  <si>
    <t>632450213.1</t>
  </si>
  <si>
    <t>Liaty cementový poter, trieda pevnosti CT-C20-min.F4 vrátane vystuženia systémovou výstužnou sieťovinou, prebrúsený, hr. 45 mm</t>
  </si>
  <si>
    <t>-693669734</t>
  </si>
  <si>
    <t>159</t>
  </si>
  <si>
    <t>632450213.2</t>
  </si>
  <si>
    <t>Liaty cementový poter, trieda pevnosti CT-C20-min.F5 vrátane vystuženia systémovou výstužnou sieťovinou, prebrúsený, hr. 45 mm</t>
  </si>
  <si>
    <t>1862504005</t>
  </si>
  <si>
    <t>160</t>
  </si>
  <si>
    <t>632450213.3</t>
  </si>
  <si>
    <t>Liaty cementový poter, trieda pevnosti CT-C20-min.F4 vrátane vystuženia systémovou výstužnou sieťovinou, prebrúsený, hr. 47 mm</t>
  </si>
  <si>
    <t>770762309</t>
  </si>
  <si>
    <t>161</t>
  </si>
  <si>
    <t>632450214</t>
  </si>
  <si>
    <t>Liaty cementový poter, trieda pevnosti CT-C20-min.F4 vrátane vystuženia systémovou výstužnou sieťovinou, prebrúsený hr. 50 mm</t>
  </si>
  <si>
    <t>303114700</t>
  </si>
  <si>
    <t>162</t>
  </si>
  <si>
    <t>632450214.1</t>
  </si>
  <si>
    <t>Liaty cementový poter, trieda pevnosti CT-C20-min.F4 vrátane vystuženia systémovou výstužnou sieťovinou, prebrúsený, hr. 52 mm</t>
  </si>
  <si>
    <t>-1769728038</t>
  </si>
  <si>
    <t>163</t>
  </si>
  <si>
    <t>632450215.1</t>
  </si>
  <si>
    <t>Liaty cementový poter, trieda pevnosti CT-C20-min.F4 vrátane vystuženia systémovou výstužnou sieťovinou, prebrúsený, hr. 65 mm</t>
  </si>
  <si>
    <t>-1831127158</t>
  </si>
  <si>
    <t>164</t>
  </si>
  <si>
    <t>632450215.2</t>
  </si>
  <si>
    <t>Liaty cementový poter, trieda pevnosti CT-C20-min.F4 vrátane vystuženia systémovou výstužnou sieťovinou, prebrúsený, hr. 62 mm</t>
  </si>
  <si>
    <t>-529061947</t>
  </si>
  <si>
    <t>165</t>
  </si>
  <si>
    <t>632450216.1</t>
  </si>
  <si>
    <t>Liaty cementový poter, trieda pevnosti CT-C20-min.F4 vrátane vystuženia systémovou výstužnou sieťovinou, prebrúsený, hr. 72 mm</t>
  </si>
  <si>
    <t>-1213967495</t>
  </si>
  <si>
    <t>166</t>
  </si>
  <si>
    <t>632450217.1</t>
  </si>
  <si>
    <t>Liaty cementový poter oddelený, trieda pevnosti CT-C20-min.F4,  vrátane vystuženia systémovou výstužnou sieťovinou hr. 80 mm</t>
  </si>
  <si>
    <t>-1136317632</t>
  </si>
  <si>
    <t>167</t>
  </si>
  <si>
    <t>632451421.1</t>
  </si>
  <si>
    <t>Lokálne vyspravenie, resp. vyspravenie exist. podkladného betónu podľa požiadavky dodávateľa hydroizolácie (súčasť dodávky hydroizolácie)										-</t>
  </si>
  <si>
    <t>1337371488</t>
  </si>
  <si>
    <t>ss71+ss72</t>
  </si>
  <si>
    <t>168</t>
  </si>
  <si>
    <t>632452218.1</t>
  </si>
  <si>
    <t>Cementový poter spádovaný zo zavlhnutej zmesi, trieda pevnosti CT-C20-min.F4 , vrátane vystuženia systémovou výstužnou sieťovinou, hr.40- 45 mm</t>
  </si>
  <si>
    <t>928093350</t>
  </si>
  <si>
    <t>P22+P22n</t>
  </si>
  <si>
    <t>169</t>
  </si>
  <si>
    <t>632452219.1</t>
  </si>
  <si>
    <t>Spádovaný cementový poter zo zavlhlej zmesi, trieda pevnosti CT-C20-min.F5, vrátane vystuženia systémovou výstužnou sieťovinou, hr.max. 52 mm</t>
  </si>
  <si>
    <t>1346639749</t>
  </si>
  <si>
    <t>170</t>
  </si>
  <si>
    <t>632452223.1</t>
  </si>
  <si>
    <t>Cementový poter v spáde zo zavlhnutej zmesi, trieda pevnosti CT-C20-min.F4, hr. 70 mm</t>
  </si>
  <si>
    <t>-1143534394</t>
  </si>
  <si>
    <t>171</t>
  </si>
  <si>
    <t>632452255.S</t>
  </si>
  <si>
    <t>Cementový poter (vhodný aj ako spádový), prebrúsený , hr. 52-77 mm</t>
  </si>
  <si>
    <t>-1010471405</t>
  </si>
  <si>
    <t>172</t>
  </si>
  <si>
    <t>632452263.S</t>
  </si>
  <si>
    <t>Cementový poter (vhodný aj ako spádový), prebrúsený, hr. 87-112 mm</t>
  </si>
  <si>
    <t>1520376962</t>
  </si>
  <si>
    <t>173</t>
  </si>
  <si>
    <t>632452615.S1</t>
  </si>
  <si>
    <t>Vyspravenie nástupnice a podstupnice nivelačnou stierkou, resp. reparačnou maltou hr. 7 mm</t>
  </si>
  <si>
    <t>-350454805</t>
  </si>
  <si>
    <t>174</t>
  </si>
  <si>
    <t>632921411r</t>
  </si>
  <si>
    <t>Montáž dlažby z betónových dlaždíc, lepením (1. vrstva - Hydroizolačná stierka / lepidlo na báze polyuretánu+2. vrstva - Lepidlo do exteriéru na báze polyuretánu, flexibilné, mrazuvzdorné ref. výrobok SikaBond - T8 )</t>
  </si>
  <si>
    <t>1159842885</t>
  </si>
  <si>
    <t>"SA4 -atika zhora (, vrátane zafrezovania okapničky)</t>
  </si>
  <si>
    <t>0,4*(15,56+4,76)</t>
  </si>
  <si>
    <t>"PT2</t>
  </si>
  <si>
    <t>3,48*(9,0+15,0+9,0)</t>
  </si>
  <si>
    <t>2,43*4,8</t>
  </si>
  <si>
    <t>"Pozn: na atike vrátane zafrezovania okapničky</t>
  </si>
  <si>
    <t>175</t>
  </si>
  <si>
    <t>1582836965</t>
  </si>
  <si>
    <t>dl_PT2_SA4*1,03</t>
  </si>
  <si>
    <t>Ostatné konštrukcie a práce-búranie</t>
  </si>
  <si>
    <t>176</t>
  </si>
  <si>
    <t>918101113.S</t>
  </si>
  <si>
    <t>Lôžko pod obrubníky, krajníky alebo obruby z dlažobných kociek z betónu prostého tr. C 20/25</t>
  </si>
  <si>
    <t>1945574528</t>
  </si>
  <si>
    <t>"S4b2 - podbetonávka B25 (betón triedy C20/25), šírka 250-500, výška 150-270mm Horná hrana v rovine na kóte ~+3,720.</t>
  </si>
  <si>
    <t>((0,15+0,27)/2)*((0,5+0,25)/2)*(78,05+61,22)</t>
  </si>
  <si>
    <t>177</t>
  </si>
  <si>
    <t>919735124.S</t>
  </si>
  <si>
    <t>Rezanie existujúceho betónového krytu alebo podkladu hĺbky nad 150 do 200 mm</t>
  </si>
  <si>
    <t>506870389</t>
  </si>
  <si>
    <t>"B12 odrezanie od objektu(mimo miest búrania základového tramu)</t>
  </si>
  <si>
    <t>7,24+13,14+22,5+14,925+28,95+36,3+29,4+21,0</t>
  </si>
  <si>
    <t>178</t>
  </si>
  <si>
    <t>931961112.S1</t>
  </si>
  <si>
    <t>Vložky do dilatačných škár zvislé, z minerálnej vlny  hr. 40 mm</t>
  </si>
  <si>
    <t>-1846694760</t>
  </si>
  <si>
    <t xml:space="preserve">"DE1.20 - VŠ </t>
  </si>
  <si>
    <t>(2*3,085+2,22)*7,8</t>
  </si>
  <si>
    <t>"dilatácia medzi porobet. stenami</t>
  </si>
  <si>
    <t>29,4*4,38   "os C</t>
  </si>
  <si>
    <t>24,238*4,38    "os 5</t>
  </si>
  <si>
    <t>179</t>
  </si>
  <si>
    <t>931961112.S2</t>
  </si>
  <si>
    <t>Vložky do dilatačných škár zvislé, z minerálnej vlny  hr. 25 mm</t>
  </si>
  <si>
    <t>-1849467571</t>
  </si>
  <si>
    <t>180</t>
  </si>
  <si>
    <t>931961112.S3</t>
  </si>
  <si>
    <t>Vložky do dilatačných škár zvislé, z minerálnej vlny  hr. 50 mm</t>
  </si>
  <si>
    <t>-1940643989</t>
  </si>
  <si>
    <t>0,2*4,38   "os C</t>
  </si>
  <si>
    <t>0,55*4,38    "os 5</t>
  </si>
  <si>
    <t>181</t>
  </si>
  <si>
    <t>941941041.S</t>
  </si>
  <si>
    <t>Montáž lešenia ľahkého pracovného radového s podlahami šírky nad 1,00 do 1,20 m, výšky do 10 m</t>
  </si>
  <si>
    <t>2111982845</t>
  </si>
  <si>
    <t>"pohlad JZ - RP A3 - RP A2 -JV</t>
  </si>
  <si>
    <t>8,5*(1,2)</t>
  </si>
  <si>
    <t>((8,5+8,05)/2)*12,2</t>
  </si>
  <si>
    <t>8,05*0,5</t>
  </si>
  <si>
    <t>8,05*(0,5+12,2+(1,2))</t>
  </si>
  <si>
    <t>8,05*(0,5)</t>
  </si>
  <si>
    <t>8,5*(0,5+(1,2))</t>
  </si>
  <si>
    <t>"pohlad SV - SZ</t>
  </si>
  <si>
    <t>8,5*(9,19+1,21)</t>
  </si>
  <si>
    <t>8,5*(0,5*2)</t>
  </si>
  <si>
    <t>"Pozn.:  uvazované  2 mesiace / dodávateľ  nacení podľa potreby, ostatné lešenia pomocné</t>
  </si>
  <si>
    <t>182</t>
  </si>
  <si>
    <t>941941291.S</t>
  </si>
  <si>
    <t>Príplatok za prvý a každý ďalší i začatý mesiac použitia lešenia ľahkého pracovného radového s podlahami šírky nad 1,00 do 1,20 m, výšky do 10 m</t>
  </si>
  <si>
    <t>206147301</t>
  </si>
  <si>
    <t>leš*2</t>
  </si>
  <si>
    <t>183</t>
  </si>
  <si>
    <t>941941841.S</t>
  </si>
  <si>
    <t>Demontáž lešenia ľahkého pracovného radového s podlahami šírky nad 1,00 do 1,20 m, výšky do 10 m</t>
  </si>
  <si>
    <t>1240043497</t>
  </si>
  <si>
    <t>184</t>
  </si>
  <si>
    <t>941955001.S</t>
  </si>
  <si>
    <t>Lešenie ľahké pracovné pomocné, s výškou lešeňovej podlahy do 1,20 m</t>
  </si>
  <si>
    <t>-140946675</t>
  </si>
  <si>
    <t xml:space="preserve">"pomocné lešenie - fasádne </t>
  </si>
  <si>
    <t>"1NP (pohl. JZ - RP A3 - RP A2)</t>
  </si>
  <si>
    <t>1,5*(1,755+4,75+(23,6-1,5*2)+7,26)</t>
  </si>
  <si>
    <t>"1NP (pohl. JV)</t>
  </si>
  <si>
    <t>1,5*72,1</t>
  </si>
  <si>
    <t>"vstup 1NP a 1PP</t>
  </si>
  <si>
    <t>185</t>
  </si>
  <si>
    <t>941955002.S</t>
  </si>
  <si>
    <t>Lešenie ľahké pracovné pomocné s výškou lešeňovej podlahy nad 1,20 do 1,90 m</t>
  </si>
  <si>
    <t>-1112761705</t>
  </si>
  <si>
    <t>"1pp</t>
  </si>
  <si>
    <t>154,66</t>
  </si>
  <si>
    <t>"1np</t>
  </si>
  <si>
    <t>1565,48+489,73+452,46+286,17+107,92</t>
  </si>
  <si>
    <t>"2np</t>
  </si>
  <si>
    <t>1487,42+376,28</t>
  </si>
  <si>
    <t>406,11-120,17</t>
  </si>
  <si>
    <t>-le_schod</t>
  </si>
  <si>
    <t>186</t>
  </si>
  <si>
    <t>941955002.S1</t>
  </si>
  <si>
    <t>Lešenie ľahké pracovné pomocné s výškou lešeňovej podlahy nad 1,20 do 1,90 m - pomocné fasádne</t>
  </si>
  <si>
    <t>2041497807</t>
  </si>
  <si>
    <t>"2NP (pohl. JV)</t>
  </si>
  <si>
    <t>"1NP (pohl. SV)</t>
  </si>
  <si>
    <t>1,5*(28,92+7,555)</t>
  </si>
  <si>
    <t>"2NP (pohl. SV)</t>
  </si>
  <si>
    <t>1,5*(2,66+10,64)</t>
  </si>
  <si>
    <t>"1NP (pohl. SZ</t>
  </si>
  <si>
    <t>187</t>
  </si>
  <si>
    <t>941955003.S</t>
  </si>
  <si>
    <t>Lešenie ľahké pracovné pomocné s výškou lešeňovej podlahy nad 1,90 do 2,50 m</t>
  </si>
  <si>
    <t>1188370993</t>
  </si>
  <si>
    <t xml:space="preserve">"pomocné lešenie fasádne </t>
  </si>
  <si>
    <t>1,5*7,945</t>
  </si>
  <si>
    <t>"2NP (pohl. JZ - RP A3 - RP A2)</t>
  </si>
  <si>
    <t>1,5*(22,15+(23,6-1,5*2)+14,46)</t>
  </si>
  <si>
    <t>"2NP (pohl. SV - strecha S4)</t>
  </si>
  <si>
    <t>1,5*(28,95*2+23,6)</t>
  </si>
  <si>
    <t>"2NP (pohl. SZ)</t>
  </si>
  <si>
    <t>188</t>
  </si>
  <si>
    <t>941955102.S</t>
  </si>
  <si>
    <t>Lešenie ľahké pracovné v schodisku plochy do 6 m2, s výškou lešeňovej podlahy nad 1,50 do 3,5 m</t>
  </si>
  <si>
    <t>-715240858</t>
  </si>
  <si>
    <t>"e1.01</t>
  </si>
  <si>
    <t>25,57</t>
  </si>
  <si>
    <t>"e1.19</t>
  </si>
  <si>
    <t>25,22</t>
  </si>
  <si>
    <t>"e2.01</t>
  </si>
  <si>
    <t>25,39</t>
  </si>
  <si>
    <t>"de2.03</t>
  </si>
  <si>
    <t>23,53</t>
  </si>
  <si>
    <t>189</t>
  </si>
  <si>
    <t>944944103.S</t>
  </si>
  <si>
    <t>Ochranná sieť na boku lešenia</t>
  </si>
  <si>
    <t>-382032572</t>
  </si>
  <si>
    <t>190</t>
  </si>
  <si>
    <t>944944803.S</t>
  </si>
  <si>
    <t>Demontáž ochrannej siete na boku lešenia</t>
  </si>
  <si>
    <t>-1148958637</t>
  </si>
  <si>
    <t>191</t>
  </si>
  <si>
    <t>952901111.1</t>
  </si>
  <si>
    <t>Vyčistenie jestvujúceho podkladného betonu pred pokládkou hydroizolácie</t>
  </si>
  <si>
    <t>1073762537</t>
  </si>
  <si>
    <t>"SS1 - Hydroizolácia spodnej stavby na exist. podkladnom betóne</t>
  </si>
  <si>
    <t>192</t>
  </si>
  <si>
    <t>952901111.S</t>
  </si>
  <si>
    <t>Vyčistenie budov pri výške podlaží do 4 m</t>
  </si>
  <si>
    <t>217315668</t>
  </si>
  <si>
    <t>224,923</t>
  </si>
  <si>
    <t>3886,80</t>
  </si>
  <si>
    <t>"2.NP</t>
  </si>
  <si>
    <t>2346,20</t>
  </si>
  <si>
    <t>193</t>
  </si>
  <si>
    <t>9529012210</t>
  </si>
  <si>
    <t>M+D Stavebné úpravy pre jednotlivé profesie, prierazy, prestupy, drážky v stenách/stropoch nevykázané v statike</t>
  </si>
  <si>
    <t>1018732017</t>
  </si>
  <si>
    <t>194</t>
  </si>
  <si>
    <t>961021311.S</t>
  </si>
  <si>
    <t>Búranie základov alebo vybúranie otvorov plochy nad 4 m2, z muriva zmiešaného alebo kamenného,  -2,40800t</t>
  </si>
  <si>
    <t>2041070826</t>
  </si>
  <si>
    <t>"B03 - bet. múrik  a základ oplotenia</t>
  </si>
  <si>
    <t>(9,80+35,02+14,53+9,72+7,13)*0,3*1,0</t>
  </si>
  <si>
    <t>195</t>
  </si>
  <si>
    <t>961055111.S</t>
  </si>
  <si>
    <t>Búranie základov alebo vybúranie otvorov plochy nad 4 m2 v základoch železobetónových,  -2,40000t</t>
  </si>
  <si>
    <t>1548183996</t>
  </si>
  <si>
    <t xml:space="preserve">"B22 - základová doska </t>
  </si>
  <si>
    <t>(306,87+9,937+1,635+8,23)*0,15</t>
  </si>
  <si>
    <t>-(5,491+10,126+10,107+35,437)*0,15       "odpočet B28 v tejto časti</t>
  </si>
  <si>
    <t>"B05 - základy vonkajšieho schodiska os 6-7</t>
  </si>
  <si>
    <t>(6,9+2*5,3)*0,3*0,8</t>
  </si>
  <si>
    <t>4*0,35*0,5*0,8</t>
  </si>
  <si>
    <t>"B05 - základy vonkajšieho schodiska os 6</t>
  </si>
  <si>
    <t>(3,5+1,2)*0,3*0,8</t>
  </si>
  <si>
    <t>"B05 - základy vonkajšieho schodiska os 9</t>
  </si>
  <si>
    <t>(3,25+2*1,9)*0,3*0,8</t>
  </si>
  <si>
    <t>"B05 - základy vonkajšieho schodiska os 11</t>
  </si>
  <si>
    <t>(2,9+2*1,1)*0,3*1,0</t>
  </si>
  <si>
    <t>"B05 - schodisková doska  os 6-7</t>
  </si>
  <si>
    <t>6,9*4,95*0,23</t>
  </si>
  <si>
    <t>"B14 - vybúranie základovej dosky pre ZTI</t>
  </si>
  <si>
    <t>(21,766+2,823+3,823+1,601+2,696+1,032+2,386+2,135+0,954+0,8955+2,454+23,633+11,137+0,477)*0,15</t>
  </si>
  <si>
    <t>(25,606+3,987+3,837+2,015+11,129+12,762+1,194*2+18,83+5,557+3,633+1,812+2,65+6,836+1,76+14,65+9,2+4,406)*0,15</t>
  </si>
  <si>
    <t>(2,717+6,498+0,739+8,0+11,0+6,554+8,987+4,057+11,0+6,576+3,881+7,385+1,526+2,537+7,95+4,953+7,85*2+0,83+6,38+2,921+1,434)*0,15</t>
  </si>
  <si>
    <t>196</t>
  </si>
  <si>
    <t>962031132.S</t>
  </si>
  <si>
    <t>Búranie priečok alebo vybúranie otvorov plochy nad 4 m2 z tehál pálených, plných alebo dutých hr. do 150 mm,vrátane obkladu/omietky</t>
  </si>
  <si>
    <t>-1621756393</t>
  </si>
  <si>
    <t>"B20</t>
  </si>
  <si>
    <t>"murované priečky tehlové</t>
  </si>
  <si>
    <t>2,53*(2,675+10,6+1,5+1,25+2,875+9,725+3,6+2,4+3,05+1,75+3,53)</t>
  </si>
  <si>
    <t>-0,9*2,05*8</t>
  </si>
  <si>
    <t>3,04*(5,31+3,595+2,09+7,85+1,215+1,325+1,765+2,825+2,8+0,44+3,34+1,525+2,05+0,35*2+0,135*2)</t>
  </si>
  <si>
    <t>-(0,9*2,05*8)</t>
  </si>
  <si>
    <t>3,04*(3,95+2,438+1,075+0,75+5,6+3,575+0,4+5,1+2,9+2*1,6+3,4+3,51+2,375+5,6+5,85+1,75+1,6+3,4+3,15+1,4+3,15+2,2+0,85)</t>
  </si>
  <si>
    <t>-(0,9*2,05*7+0,7*2,05*7+1,8*2,72)</t>
  </si>
  <si>
    <t>3,04*(5,85+2,55+6,9+5,6+6,9+4,95+5,75+1,5+0,175+4,2+6,9+7,125+5,6+2,975+1,875+6,9+2*6,9+2*6,9)</t>
  </si>
  <si>
    <t>-(0,9*2,05*12+1,55*2,05*2)</t>
  </si>
  <si>
    <t>3,04*(8,75+1,85*3+5,865+6,05+1,25+1,325+1,8+2,725+2,765+2,725+0,865+0,86+5,8+5,85+15,15+2*8,05)</t>
  </si>
  <si>
    <t>-(0,9*2,05*12+0,7*2,05*4)</t>
  </si>
  <si>
    <t>(1,95+5,6*4+7,9+8,1+1,25+1,325+1,8+2,825+2,8+3,375+0,475+1,9+7,95*2+1,8+7,28+6,865)*3,04</t>
  </si>
  <si>
    <t>-(0,9*2,05*8+1,0*2,05)</t>
  </si>
  <si>
    <t>(6,9*4+2,55+5,6*3+0,175+2,75+7,125+2,725+5,6*3+7,125+1,8+4,215+1,8+1,115+1,8+1,275+1,35+6,9)*3,04</t>
  </si>
  <si>
    <t>-(2,1*2,72+0,9*2,05*3+1,0*2,05++1,0*2,05*2+0,9*2,05*4)</t>
  </si>
  <si>
    <t>(10,6+5,6*4+8,05+1,9+7,65+1,25+1,3+1,8+2,725+2,8+3,675+1,9+0,15+8,435+7,8+2,25+1,325+1,8+1,325+1,8+3,687+1,9+0,15+8,05+5,6*3)*3,04</t>
  </si>
  <si>
    <t>-(1,0*2,05+0,9*2,05*6+0,9*2,05*5)</t>
  </si>
  <si>
    <t>197</t>
  </si>
  <si>
    <t>962032231.S</t>
  </si>
  <si>
    <t>Búranie muriva alebo vybúranie otvorov plochy nad 4 m2 nadzákladového z tehál pálených, vápenopieskových, cementových na maltu,  -1,90500t</t>
  </si>
  <si>
    <t>-1640426517</t>
  </si>
  <si>
    <t>"B43</t>
  </si>
  <si>
    <t>"mc C0.10, C0.09</t>
  </si>
  <si>
    <t>3,67*2,68*0,375*2</t>
  </si>
  <si>
    <t>(0,8+0,9)*2,1*0,3</t>
  </si>
  <si>
    <t>0,9*2,68*0,25*2</t>
  </si>
  <si>
    <t>(1,99+1,2)*2,68*0,25     "schodiskový múr</t>
  </si>
  <si>
    <t>(7,25+2*2,45+2*1,075)*3,05*0,25</t>
  </si>
  <si>
    <t>198</t>
  </si>
  <si>
    <t>962041314.S</t>
  </si>
  <si>
    <t>Búranie priečok alebo vybúranie otvorov plochy nad 4 m2 z betónu prostého hr.do 120 mm,  -0,20000t</t>
  </si>
  <si>
    <t>-1644052865</t>
  </si>
  <si>
    <t>"B28 steny inšt.kanála hr.100mm</t>
  </si>
  <si>
    <t>0,5*(18,351+32,314+32,34+1,5*2+8,575+1,5*2+1,5*2+6,25+6,1+5,0+4,3*2+30,8+28,291+1,2*2+24,15)</t>
  </si>
  <si>
    <t>0,65*(31,784)</t>
  </si>
  <si>
    <t>199</t>
  </si>
  <si>
    <t>962041315.S</t>
  </si>
  <si>
    <t>Buranie priečok alebo vybúranie otvorov plochy nad 4 m2 z betónu prostého hr.do 150 mm,  -0,29700t</t>
  </si>
  <si>
    <t>1929869665</t>
  </si>
  <si>
    <t>"B28 steny inšt.kanála hr.150mm</t>
  </si>
  <si>
    <t>0,98*(125,767+43,709)</t>
  </si>
  <si>
    <t>200</t>
  </si>
  <si>
    <t>962042321.S</t>
  </si>
  <si>
    <t>Búranie muriva alebo vybúranie otvorov plochy nad 4 m2 z betónu prostého nadzákladného,  -2,20000t</t>
  </si>
  <si>
    <t>-1098301983</t>
  </si>
  <si>
    <t>"B07-steny a podlaha angl.dvorcov</t>
  </si>
  <si>
    <t>1,45*16,3*0,3</t>
  </si>
  <si>
    <t>1,45*0,25*16,3</t>
  </si>
  <si>
    <t>1,45*0,3*1,2*2</t>
  </si>
  <si>
    <t>1,45*0,125*1,2</t>
  </si>
  <si>
    <t>1,45*14,9*0,3</t>
  </si>
  <si>
    <t>1,45*0,25*14,9</t>
  </si>
  <si>
    <t>201</t>
  </si>
  <si>
    <t>962081141.S</t>
  </si>
  <si>
    <t>Búranie muriva priečok zo sklenených tvárnic, hr. do 150 mm,  -0,08200t</t>
  </si>
  <si>
    <t>1332396676</t>
  </si>
  <si>
    <t>"SV pohľad 2NP na fasáde</t>
  </si>
  <si>
    <t>2,8*1,83</t>
  </si>
  <si>
    <t>"B07 - prestrešenie angl.dvorcov</t>
  </si>
  <si>
    <t>3,0*1,0+2,0*1,0*2</t>
  </si>
  <si>
    <t>2,0*1,0*5+1,4*1,0</t>
  </si>
  <si>
    <t>B7_sklobet</t>
  </si>
  <si>
    <t>202</t>
  </si>
  <si>
    <t>962086111.S0</t>
  </si>
  <si>
    <t xml:space="preserve">Búranie muriva priečok hr.do 150mm z betonových a porobetonových panelov,vr.prípadného rezania </t>
  </si>
  <si>
    <t>-1710596044</t>
  </si>
  <si>
    <t>2,78*(5,6*4+1,9*4+5,6+3,8+5,6+3,8)</t>
  </si>
  <si>
    <t>2,78*(5,6*7+1,9*7+3,8)</t>
  </si>
  <si>
    <t>-(1,0*2,05)</t>
  </si>
  <si>
    <t>2,78*(1,9*4+3,8*6+3,8*3+1,9*2+3,8)</t>
  </si>
  <si>
    <t>-(1,0*2,05*2)</t>
  </si>
  <si>
    <t>203</t>
  </si>
  <si>
    <t>962086121.S</t>
  </si>
  <si>
    <t>Búranie muriva priečok z pórobetónu hr. do 300 mm,  -0,15000t</t>
  </si>
  <si>
    <t>-275788922</t>
  </si>
  <si>
    <t>"B10</t>
  </si>
  <si>
    <t>7,5*2,1    "S-Z,  os 10-11</t>
  </si>
  <si>
    <t>-(1,5*1,5+0,6*0,6+0,9*0,6)</t>
  </si>
  <si>
    <t>7,5*2,1     "rez A3, os 10-11</t>
  </si>
  <si>
    <t>-1,5*1,5*2</t>
  </si>
  <si>
    <t>0,95*6,95   "rez A2, os 8-9</t>
  </si>
  <si>
    <t>6,9*2,825    "juhovýchod,  os A - os 6-7</t>
  </si>
  <si>
    <t>-1,6*2,1*2</t>
  </si>
  <si>
    <t>204</t>
  </si>
  <si>
    <t>963012520.S</t>
  </si>
  <si>
    <t>Búranie stropov z dosiek alebo panelov zo železobetónu prefabrikovaných s dutinami hr. nad 140 mm,  -1,60000t</t>
  </si>
  <si>
    <t>1669589551</t>
  </si>
  <si>
    <t>"B27</t>
  </si>
  <si>
    <t>"strop nad 1PP</t>
  </si>
  <si>
    <t>(10,737+2,2+3,6)*0,25</t>
  </si>
  <si>
    <t>"strop nad 1NP</t>
  </si>
  <si>
    <t>(48,229+8,28*4+6,9+16,56+16,56+8,28*2+6,555+13,68+8,28+38,082+8,28+2,76+8,28+8,28+8,28+8,28+8,28+16,56*4+31,74+33,12+2,76*4+6,9)*0,25</t>
  </si>
  <si>
    <t xml:space="preserve">"strop nad 2NP </t>
  </si>
  <si>
    <t>(8,28+16,559*4+2,76*3+8,07*3+8,28+2,76+8,28*2+8,28+2,76*2+16,56+8,28*2+8,28+2,76+4,14+2,76+16,6+8,28*4)*0,25</t>
  </si>
  <si>
    <t>"strop nad 2NP  - B34, strecha</t>
  </si>
  <si>
    <t>(24,633+13,68+31,74)*0,25</t>
  </si>
  <si>
    <t>205</t>
  </si>
  <si>
    <t>963012520.Sr</t>
  </si>
  <si>
    <t xml:space="preserve">Búranie prefabrikovaných parapetov,atík,panelov,vrátane rezania </t>
  </si>
  <si>
    <t>-699936075</t>
  </si>
  <si>
    <t>"B01</t>
  </si>
  <si>
    <t>"pohľad S-Z</t>
  </si>
  <si>
    <t>1,2*(36,15+15,046+10,763+72,3)*0,25</t>
  </si>
  <si>
    <t>"rez A2</t>
  </si>
  <si>
    <t>1,2*(29,15*2+14,75*2)*0,25</t>
  </si>
  <si>
    <t xml:space="preserve">"pohľad S-V </t>
  </si>
  <si>
    <t>1,2*(24,0*2)*0,25</t>
  </si>
  <si>
    <t>"pohľad J-Z</t>
  </si>
  <si>
    <t>1,2*(24,0+12,0)*0,25</t>
  </si>
  <si>
    <t>"rez B2</t>
  </si>
  <si>
    <t>0,95*12,0*0,25</t>
  </si>
  <si>
    <t>"pohľad J-V</t>
  </si>
  <si>
    <t>1,2*(36,606+28,95+72,3)*0,25</t>
  </si>
  <si>
    <t>"rez A3</t>
  </si>
  <si>
    <t>"B03</t>
  </si>
  <si>
    <t>1,2*72,3*0,25</t>
  </si>
  <si>
    <t>1,2*21,95*0,25</t>
  </si>
  <si>
    <t>1,2*24,0*0,25</t>
  </si>
  <si>
    <t>1,2*(29,15*2)*0,25</t>
  </si>
  <si>
    <t>0,95*6,95*0,25</t>
  </si>
  <si>
    <t>"B11 - štíty</t>
  </si>
  <si>
    <t>12,0*8,4*0,25*4</t>
  </si>
  <si>
    <t>-(0,95*2,75+0,66*0,67)*0,25</t>
  </si>
  <si>
    <t>"B41</t>
  </si>
  <si>
    <t>"mc C0.10 a C0.11, C0.01</t>
  </si>
  <si>
    <t>0,9*0,25*0,3</t>
  </si>
  <si>
    <t>3*1,8*0,25*0,3</t>
  </si>
  <si>
    <t>1,31*0,25*0,3</t>
  </si>
  <si>
    <t>"B42</t>
  </si>
  <si>
    <t>"mc C0.02</t>
  </si>
  <si>
    <t>1,8*1,405*0,3</t>
  </si>
  <si>
    <t>"B33 - atiky</t>
  </si>
  <si>
    <t>"os G</t>
  </si>
  <si>
    <t>(21,6+20,7)*0,95*0,25</t>
  </si>
  <si>
    <t>"os C</t>
  </si>
  <si>
    <t>206</t>
  </si>
  <si>
    <t>963012520.Sr1</t>
  </si>
  <si>
    <t xml:space="preserve">Búranie prefabrikovaných základových trámov,vrátane rezania </t>
  </si>
  <si>
    <t>-1946124082</t>
  </si>
  <si>
    <t>"B02</t>
  </si>
  <si>
    <t>2*28,95*0,36*0,2    "rezA3, pohľad S-Z</t>
  </si>
  <si>
    <t>"pod B11, os 1</t>
  </si>
  <si>
    <t>11,35*0,36*0,2    "pohľad S-V</t>
  </si>
  <si>
    <t>207</t>
  </si>
  <si>
    <t>963012520.Sr2</t>
  </si>
  <si>
    <t>Búranie stropov z  pórobetónových panelov spádových s výstuhou hr. nad 140 mm,  -1,60000t</t>
  </si>
  <si>
    <t>1297251720</t>
  </si>
  <si>
    <t>"B30 - pórobetónový panel spádový s výstuhou hr. 230mm</t>
  </si>
  <si>
    <t>B30*0,23</t>
  </si>
  <si>
    <t>208</t>
  </si>
  <si>
    <t>963015141.S1</t>
  </si>
  <si>
    <t>Demontáž prefabrikovanej krycej dosky kanála, šachty, s očistením a uložením na opätovné použitie</t>
  </si>
  <si>
    <t>640993273</t>
  </si>
  <si>
    <t>"B28</t>
  </si>
  <si>
    <t>0,05*(5,491+10,126+10,107+0,975+2,833+0,975*2+1,82+1,082+1,202+0,975*2+9,587+8,983+0,78+7,637)</t>
  </si>
  <si>
    <t>0,1*(97,143+32,407+12,848)</t>
  </si>
  <si>
    <t>"B28a</t>
  </si>
  <si>
    <t>0,05*(7,5+6,915+1,5+1,495+21,511+38,08+1,608)</t>
  </si>
  <si>
    <t>0,1*51,865</t>
  </si>
  <si>
    <t>209</t>
  </si>
  <si>
    <t>963051113.S</t>
  </si>
  <si>
    <t>Búranie železobetónových stropov doskových hr.nad 80 mm,  -2,40000t</t>
  </si>
  <si>
    <t>82636352</t>
  </si>
  <si>
    <t>"B28  -  strop kanálu</t>
  </si>
  <si>
    <t>58,757*0,1    "medzi osami E-I a 6-8</t>
  </si>
  <si>
    <t>39,771*0,1    "medzi osami B-C a 4-6</t>
  </si>
  <si>
    <t>9,6*0,1     "medzi osami A-B a 5-6</t>
  </si>
  <si>
    <t>(0,993+0,975*2+0,57)*0,1</t>
  </si>
  <si>
    <t>12,848*0,1       "os 9</t>
  </si>
  <si>
    <t>(1,82+1,08+1,202+0,78)*0,1</t>
  </si>
  <si>
    <t>8,983*0,1   "os 7-8</t>
  </si>
  <si>
    <t>0,78*0,1</t>
  </si>
  <si>
    <t>7,637*0,1     "os 10-11</t>
  </si>
  <si>
    <t>210</t>
  </si>
  <si>
    <t>963053935.S</t>
  </si>
  <si>
    <t>Búranie železobetónových schodiskových ramien monolitických,  -0,39200t</t>
  </si>
  <si>
    <t>-1118288059</t>
  </si>
  <si>
    <t>"B05 - vonkajšie schodisko os 6-7</t>
  </si>
  <si>
    <t>4,14</t>
  </si>
  <si>
    <t>"B05 - vonkajšie schodisko os 6</t>
  </si>
  <si>
    <t>6,549</t>
  </si>
  <si>
    <t>"B05 - vonkajšie schodisko os 9</t>
  </si>
  <si>
    <t>7,677</t>
  </si>
  <si>
    <t>"B05 - vonkajšie schodisko os 11</t>
  </si>
  <si>
    <t>4,351</t>
  </si>
  <si>
    <t>"B23 - z 1PP na 1NP</t>
  </si>
  <si>
    <t>7,792</t>
  </si>
  <si>
    <t>"B23 - z 1NP na 2NP</t>
  </si>
  <si>
    <t>16,672</t>
  </si>
  <si>
    <t>211</t>
  </si>
  <si>
    <t>965042141.S</t>
  </si>
  <si>
    <t>Búranie podkladov pod dlažby, liatych dlažieb a mazanín,betón alebo liaty asfalt hr.do 100 mm, plochy nad 4 m2 -2,20000t</t>
  </si>
  <si>
    <t>-1930289705</t>
  </si>
  <si>
    <t>"B40</t>
  </si>
  <si>
    <t>(21,4+10,08+15,75+13,943+23,221+4,725+21,494+21,75+13,843)*0,08</t>
  </si>
  <si>
    <t>B21_1NP*0,08</t>
  </si>
  <si>
    <t>B21a_2NP*0,08*0,3              "uvažuje sa 30% výmery podlahy</t>
  </si>
  <si>
    <t>B21_1NP_pvc*0,08</t>
  </si>
  <si>
    <t>B21a_2NP_pvc*0,08*0,3             "uvažuje sa 30% výmery podlahy</t>
  </si>
  <si>
    <t>212</t>
  </si>
  <si>
    <t>965049120.S</t>
  </si>
  <si>
    <t>Príplatok za búranie betónovej mazaniny so zváranou sieťou alebo rabicovým pletivom hr. nad 100 mm</t>
  </si>
  <si>
    <t>-1093869943</t>
  </si>
  <si>
    <t>B02_chod*0,15</t>
  </si>
  <si>
    <t>213</t>
  </si>
  <si>
    <t>965081712.S</t>
  </si>
  <si>
    <t>Búranie dlažieb, bez podklad. lôžka z xylolit., alebo keramických dlaždíc hr. do 10 mm, vrátane soklov</t>
  </si>
  <si>
    <t>-259813556</t>
  </si>
  <si>
    <t>"B21 -dlažba</t>
  </si>
  <si>
    <t>4,246+11,7+2,396+3,967+7,981+12,52+2,88+1,772+1,997+4,17+3,052+2,728+1,21+1,017+1,204+1,032+11,88+3,816+7,993       "wc, predsiene</t>
  </si>
  <si>
    <t>12,528+161,514+42,217+43,897+68,712+142,545+54,625+15,36+20,70    " os 6-9</t>
  </si>
  <si>
    <t>9,388+28,911+10,382      "nad podpivničenou časťou</t>
  </si>
  <si>
    <t>4,595+12,23+2,98+3,967+8,47+3,51+10,355+3,804+10,732+4,52+11,875+2,66+3,816+8,015+3,667+12,785+3,571+11,145</t>
  </si>
  <si>
    <t>B21_dlazba</t>
  </si>
  <si>
    <t>214</t>
  </si>
  <si>
    <t>968061112.Sr</t>
  </si>
  <si>
    <t>Vyvesenie dreveného/plastového okenného krídla do suti plochy do 1,5 m2, -0,01200t</t>
  </si>
  <si>
    <t>1488130945</t>
  </si>
  <si>
    <t>"B04</t>
  </si>
  <si>
    <t xml:space="preserve">"900/600"     </t>
  </si>
  <si>
    <t xml:space="preserve">"1800/600"   </t>
  </si>
  <si>
    <t xml:space="preserve">"600/670"      </t>
  </si>
  <si>
    <t xml:space="preserve">"600/600"      </t>
  </si>
  <si>
    <t xml:space="preserve">"900/600"      </t>
  </si>
  <si>
    <t>"B13</t>
  </si>
  <si>
    <t xml:space="preserve">"2400/600"      </t>
  </si>
  <si>
    <t xml:space="preserve">"1200/600"      </t>
  </si>
  <si>
    <t>215</t>
  </si>
  <si>
    <t>968061113.Sr</t>
  </si>
  <si>
    <t>Vyvesenie dreveného/plastového okenného krídla do suti plochy nad 1,5 m2, -0,01600t</t>
  </si>
  <si>
    <t>1624673219</t>
  </si>
  <si>
    <t>"1500/1500"      3</t>
  </si>
  <si>
    <t>216</t>
  </si>
  <si>
    <t>968061125.S</t>
  </si>
  <si>
    <t>Vyvesenie dreveného dverného krídla do suti plochy do 2 m2, -0,02400t</t>
  </si>
  <si>
    <t>705978233</t>
  </si>
  <si>
    <t>"interiérové dvere</t>
  </si>
  <si>
    <t>"80/197"         8</t>
  </si>
  <si>
    <t>"60/197"    11</t>
  </si>
  <si>
    <t>"80/197"     36</t>
  </si>
  <si>
    <t>"90/197"     3</t>
  </si>
  <si>
    <t>"145/197"   2*2</t>
  </si>
  <si>
    <t>"80/197"     25</t>
  </si>
  <si>
    <t>"90/197"     6</t>
  </si>
  <si>
    <t>"exter. dvere na fasáde</t>
  </si>
  <si>
    <t>"80/197"     1</t>
  </si>
  <si>
    <t>"160/210"  2*2</t>
  </si>
  <si>
    <t>"130/200"   2</t>
  </si>
  <si>
    <t>"165/215"    2*3</t>
  </si>
  <si>
    <t>217</t>
  </si>
  <si>
    <t>968062244.Sr</t>
  </si>
  <si>
    <t>Vybúranie drevených/plastových rámov okien jednoduchých, vrátane odstránenia int. a ext.parapetu plochy do 1 m2</t>
  </si>
  <si>
    <t>-1684311981</t>
  </si>
  <si>
    <t>0,9*0,6</t>
  </si>
  <si>
    <t>0,6*0,67</t>
  </si>
  <si>
    <t>0,6*0,6</t>
  </si>
  <si>
    <t xml:space="preserve">"1200/600"     </t>
  </si>
  <si>
    <t>1,2*0,6*2</t>
  </si>
  <si>
    <t>218</t>
  </si>
  <si>
    <t>968062245.Sr</t>
  </si>
  <si>
    <t>Vybúranie drevených/plastových rámov okien jednoduchých, vrátane odstránenia int. a ext.parapetu, plochy do 2 m2</t>
  </si>
  <si>
    <t>524460728</t>
  </si>
  <si>
    <t>1,8*0,6*3</t>
  </si>
  <si>
    <t>2,4*0,6*3</t>
  </si>
  <si>
    <t xml:space="preserve">"1500/1500"      </t>
  </si>
  <si>
    <t>1,5*1,5*3</t>
  </si>
  <si>
    <t>219</t>
  </si>
  <si>
    <t>968062745.Sr</t>
  </si>
  <si>
    <t xml:space="preserve">Vybúranie drevených stien plných, zasklených alebo výkladných,vrátane vyvesenia otváravých častí </t>
  </si>
  <si>
    <t>-2132229702</t>
  </si>
  <si>
    <t>"B04 - fasádne okná a ZS</t>
  </si>
  <si>
    <t>"SZ pohľad</t>
  </si>
  <si>
    <t>(36,4+15,0+3,8+72,3)*2,1</t>
  </si>
  <si>
    <t>(3,274+6,65)*2,95      "ZS s dverami</t>
  </si>
  <si>
    <t>"rezopohľad A3</t>
  </si>
  <si>
    <t>(7,25+28,95+28,95+21,95)*2,1</t>
  </si>
  <si>
    <t>"JV pohľad</t>
  </si>
  <si>
    <t>(28,95+36,6+72,3)*2,1+1,6*2,1*2</t>
  </si>
  <si>
    <t>"rezpohľad A2</t>
  </si>
  <si>
    <t>(29,15*2+14,75+21,95)*2,1</t>
  </si>
  <si>
    <t>"JZ pohľad</t>
  </si>
  <si>
    <t>23,7*1,83*2</t>
  </si>
  <si>
    <t>"SV pohľad</t>
  </si>
  <si>
    <t>2,8*2,7    "ZS s dverami</t>
  </si>
  <si>
    <t>20,4*1,83*2</t>
  </si>
  <si>
    <t>220</t>
  </si>
  <si>
    <t>968062745.Szs</t>
  </si>
  <si>
    <t xml:space="preserve">Vybúranie drevených interiérových stien plných, zasklených, pevných alebo otváravých </t>
  </si>
  <si>
    <t>-237301094</t>
  </si>
  <si>
    <t>"B1.10</t>
  </si>
  <si>
    <t>2,7*2,72</t>
  </si>
  <si>
    <t>"C1.13</t>
  </si>
  <si>
    <t>1,8*2,72</t>
  </si>
  <si>
    <t>"B1.11</t>
  </si>
  <si>
    <t>"A1.18</t>
  </si>
  <si>
    <t>6,3*3,04</t>
  </si>
  <si>
    <t>"B2.05</t>
  </si>
  <si>
    <t>"A2.13</t>
  </si>
  <si>
    <t>221</t>
  </si>
  <si>
    <t>968072455.S</t>
  </si>
  <si>
    <t>Vybúranie kovových dverových zárubní plochy do 2 m2,  -0,07600t</t>
  </si>
  <si>
    <t>-1728903653</t>
  </si>
  <si>
    <t>"80/197"         8*0,8*1,97</t>
  </si>
  <si>
    <t>"60/197"    11*0,6*1,97</t>
  </si>
  <si>
    <t>"80/197"     36*0,8*1,97</t>
  </si>
  <si>
    <t>"90/197"     3*0,9*1,97</t>
  </si>
  <si>
    <t>"80/197"     25*0,8*1,97</t>
  </si>
  <si>
    <t>"90/197"     6*0,9*1,97</t>
  </si>
  <si>
    <t>222</t>
  </si>
  <si>
    <t>968072456.S</t>
  </si>
  <si>
    <t>Vybúranie kovových dverových zárubní plochy nad 2 m2,  -0,06300t</t>
  </si>
  <si>
    <t>-297556433</t>
  </si>
  <si>
    <t>"145/197"   2*1,45*1,97</t>
  </si>
  <si>
    <t>223</t>
  </si>
  <si>
    <t>974083113.S</t>
  </si>
  <si>
    <t>Rezanie betónových mazanín existujúcich vystužených hĺbky nad 100 do 150 mm</t>
  </si>
  <si>
    <t>-523345759</t>
  </si>
  <si>
    <t>"B22 odrezanie v mieste napojenia na jestvujúcu ZD</t>
  </si>
  <si>
    <t>11,0+14,149+20,88+11,61+7,38+12,94</t>
  </si>
  <si>
    <t>"B14 - vybúranie podlahy 1.NP pre ZTI</t>
  </si>
  <si>
    <t>45,531+7,65+9,65+5,202+7,39+4,065+6,2+6,805+3,96+3,79+6,909+49,267+24,274</t>
  </si>
  <si>
    <t>39,38+9,974+9,674+6,637+18,473+27,524+3,13+4,538*2+55,20+13,11+9,68+5,625+7,3+15,672+5,52+31,3+20,4+10,813</t>
  </si>
  <si>
    <t>1,187+19,965+4,394+18,012+24,0+15,108+19,975+8,196+24,0+11,987+9,762+22,5+5,466+7,075+17,9+11,906+17,7*2+14,76+4,8+3,66+7,027</t>
  </si>
  <si>
    <t>"pozn.:rozrezanie na menšie celky si dodávateľ zohľadní v JC podľa svojich možností a plánu búrania</t>
  </si>
  <si>
    <t>224</t>
  </si>
  <si>
    <t>976011211.x</t>
  </si>
  <si>
    <t xml:space="preserve">Demontáž mantinelov asfaltového ihriska, vrátane odvozu a likvidácie </t>
  </si>
  <si>
    <t>-2057992867</t>
  </si>
  <si>
    <t>"B01 - mantinel</t>
  </si>
  <si>
    <t>144,57</t>
  </si>
  <si>
    <t>225</t>
  </si>
  <si>
    <t>976016111.Sr</t>
  </si>
  <si>
    <t>Vybúranie prefabrikovaných bet. žľabov</t>
  </si>
  <si>
    <t>-566082010</t>
  </si>
  <si>
    <t>"B08 - bet. prefabr. žľab</t>
  </si>
  <si>
    <t>40,6</t>
  </si>
  <si>
    <t>226</t>
  </si>
  <si>
    <t>978011191.S</t>
  </si>
  <si>
    <t>Otlčenie omietok stropov vnútorných vápenných alebo vápennocementových v rozsahu do 100 %,  -0,05000t</t>
  </si>
  <si>
    <t>1740337871</t>
  </si>
  <si>
    <t>"B29</t>
  </si>
  <si>
    <t>21,4+10,08+15,75+13,943+23,221+4,725+21,494+21,75+13,843</t>
  </si>
  <si>
    <t>48,197+22,93+66,035+58,47+58,47+58,526+28,167+4,246+11,70+2,396+3,967+7,981+68,712+161,514+11,722+0,806+0,99+28,674+7,975+8,039+12,52+2,88+1,772+9,388</t>
  </si>
  <si>
    <t>19,04+20,6+10,30+2,625+11,787+4,17+1,997+1,73</t>
  </si>
  <si>
    <t>20,7+142,545+18,806+44,771+14,442+14,917+11,642+20,99+15,852+2,625*2+235,005+42,217+43,897</t>
  </si>
  <si>
    <t>76,08+58,527*2+58,471+62,744+21,813+3,052+2,728+11,88+1,204+1,032+1,211+1,017+3,816+7,993+54,625+15,36+46,482+31,893+25,015+28,526+27,269+58,527+77,52</t>
  </si>
  <si>
    <t>11,684+59,52+67,027+58,527*3+29,183+4,595+12,23+2,98+3,967+8,47+66,99+45,567+29,28+29,22+72,292+43,581+75,96</t>
  </si>
  <si>
    <t>121,953+17,974+23,41+20,559+73,184+25,469+30,743+22,217+50,497+67,578+3,51+10,355+3,803+10,732</t>
  </si>
  <si>
    <t>74,105+62,472+58,527+58,499+58,527+26,022+4,52+11,875+2,66+3,816+8,015+70,795+46,261+3,667+12,785+1,933*1,9+11,145+25,642+58,499+58,527+77,511</t>
  </si>
  <si>
    <t>-B27/0,25      "odpočet demontovaných strop. panelov</t>
  </si>
  <si>
    <t>227</t>
  </si>
  <si>
    <t>978013191.S</t>
  </si>
  <si>
    <t>Otlčenie omietok stien vnútorných vápenných alebo vápennocementových v rozsahu do 100 %,  -0,04600t</t>
  </si>
  <si>
    <t>-823464172</t>
  </si>
  <si>
    <t>"B29 - stĺpy</t>
  </si>
  <si>
    <t>2*(0,3+0,4)*2,78*(33+25+33)</t>
  </si>
  <si>
    <t>978059531.S</t>
  </si>
  <si>
    <t>Odsekanie a odobratie obkladov stien z obkladačiek vnútorných vrátane podkladovej omietky nad 2 m2,  -0,06800t</t>
  </si>
  <si>
    <t>-1050508326</t>
  </si>
  <si>
    <t>"B20 - osekanie obkladov</t>
  </si>
  <si>
    <t>"sociálne zariadenia v. 1,80 m</t>
  </si>
  <si>
    <t>8,85*1,8</t>
  </si>
  <si>
    <t>-(0,9*1,8)*2</t>
  </si>
  <si>
    <t>11,70*1,8</t>
  </si>
  <si>
    <t>-(0,9*1,8)</t>
  </si>
  <si>
    <t>6,85*1,8</t>
  </si>
  <si>
    <t>8,6*1,8</t>
  </si>
  <si>
    <t>14,25*1,8</t>
  </si>
  <si>
    <t>9,5*1,8</t>
  </si>
  <si>
    <t>8,5*1,8</t>
  </si>
  <si>
    <t>-(0,7*1,8)*2</t>
  </si>
  <si>
    <t>(1,85+0,895)*1,8</t>
  </si>
  <si>
    <t>4,5*1,8</t>
  </si>
  <si>
    <t>6,4*1,8</t>
  </si>
  <si>
    <t>-(0,7*1,8)</t>
  </si>
  <si>
    <t>8,3*1,8</t>
  </si>
  <si>
    <t>(0,41+1,78+0,44)*1,8</t>
  </si>
  <si>
    <t>(1,39+2,8+1,135+2,035+1,615)*1,8</t>
  </si>
  <si>
    <t>4,52*1,8</t>
  </si>
  <si>
    <t>4,12*1,8</t>
  </si>
  <si>
    <t>4,53*1,8</t>
  </si>
  <si>
    <t>4,095*1,8</t>
  </si>
  <si>
    <t>8,39*1,8</t>
  </si>
  <si>
    <t>13,56*1,8</t>
  </si>
  <si>
    <t>18,57*1,8</t>
  </si>
  <si>
    <t>7,35*1,8</t>
  </si>
  <si>
    <t>14,88*1,8</t>
  </si>
  <si>
    <t>7,5*1,8</t>
  </si>
  <si>
    <t>17,3*1,8</t>
  </si>
  <si>
    <t>7,88*1,8</t>
  </si>
  <si>
    <t>16,529*1,8</t>
  </si>
  <si>
    <t>8,7*1,8</t>
  </si>
  <si>
    <t>(1,385+2,8+1,135+2,035+1,65)*1,8</t>
  </si>
  <si>
    <t>6,6*1,8</t>
  </si>
  <si>
    <t>13,725*1,8</t>
  </si>
  <si>
    <t>(0,68+1,9+0,68)*1,8</t>
  </si>
  <si>
    <t>19,524*1,8</t>
  </si>
  <si>
    <t>(0,67+1,75+0,983+1,9)*1,8</t>
  </si>
  <si>
    <t>(1,512+1,765+1,2+2,0+0,4+2,465)*1,8</t>
  </si>
  <si>
    <t>"kuchyňa+zázemie</t>
  </si>
  <si>
    <t>(10,2+0,16*4+4,05)*2,02</t>
  </si>
  <si>
    <t>17,35*2,02</t>
  </si>
  <si>
    <t>-(0,9*2,02+1,8*2,02)</t>
  </si>
  <si>
    <t>"za umývadlom v triede</t>
  </si>
  <si>
    <t>21*1,2*1,5</t>
  </si>
  <si>
    <t>(0,4+0,25+1,45)*1,5*6</t>
  </si>
  <si>
    <t>2,25*1,5</t>
  </si>
  <si>
    <t>(0,35+0,2+1,45)*1,5</t>
  </si>
  <si>
    <t>(0,35+0,2+1,565)*1,5</t>
  </si>
  <si>
    <t>1,85*1,5</t>
  </si>
  <si>
    <t>(1,6+2,15)*1,5</t>
  </si>
  <si>
    <t>(0,44+0,25+1,45)*1,5*5</t>
  </si>
  <si>
    <t>1,9*1,5*2</t>
  </si>
  <si>
    <t>229</t>
  </si>
  <si>
    <t>978059631.S</t>
  </si>
  <si>
    <t>Odsekanie a odobratie obkladov stien z obkladačiek vonkajších vrátane podkladovej omietky nad 2 m2,  -0,08900t</t>
  </si>
  <si>
    <t>-1589998088</t>
  </si>
  <si>
    <t>"B09</t>
  </si>
  <si>
    <t>0,12*(15,053+11,763)</t>
  </si>
  <si>
    <t>0,12*(29,13+36,466)</t>
  </si>
  <si>
    <t>0,12*(15)</t>
  </si>
  <si>
    <t>0,12*(29,35+14,95)</t>
  </si>
  <si>
    <t>0,12*(11,9+11,9)</t>
  </si>
  <si>
    <t>0,12*11,5</t>
  </si>
  <si>
    <t>230</t>
  </si>
  <si>
    <t>979081111.S</t>
  </si>
  <si>
    <t>Odvoz sutiny a vybúraných hmôt na skládku do 1 km</t>
  </si>
  <si>
    <t>-1601508643</t>
  </si>
  <si>
    <t>231</t>
  </si>
  <si>
    <t>979081121.S</t>
  </si>
  <si>
    <t>Odvoz sutiny a vybúraných hmôt na skládku za každý ďalší 1 km, uvažovaná vzd.do 15km ,dodávateľ zohľadní v JC podľa svojich možností</t>
  </si>
  <si>
    <t>-1530149413</t>
  </si>
  <si>
    <t>4788,189*14 'Prepočítané koeficientom množstva</t>
  </si>
  <si>
    <t>232</t>
  </si>
  <si>
    <t>979082111.S</t>
  </si>
  <si>
    <t>Vnútrostavenisková doprava sutiny a vybúraných hmôt do 10 m</t>
  </si>
  <si>
    <t>668527476</t>
  </si>
  <si>
    <t>233</t>
  </si>
  <si>
    <t>979082121.S</t>
  </si>
  <si>
    <t>Vnútrostavenisková doprava sutiny a vybúraných hmôt za každých ďalších 5 m</t>
  </si>
  <si>
    <t>583794613</t>
  </si>
  <si>
    <t>4788,189*4 'Prepočítané koeficientom množstva</t>
  </si>
  <si>
    <t>234</t>
  </si>
  <si>
    <t>979089012.S</t>
  </si>
  <si>
    <t>Poplatok za skládku - betón, tehly, dlaždice (17 01) ostatné</t>
  </si>
  <si>
    <t>-919732291</t>
  </si>
  <si>
    <t>4788,189</t>
  </si>
  <si>
    <t>-sut_bet</t>
  </si>
  <si>
    <t>-sut_drevo</t>
  </si>
  <si>
    <t>-sut_bit</t>
  </si>
  <si>
    <t>-sut_izol</t>
  </si>
  <si>
    <t>235</t>
  </si>
  <si>
    <t>979089012.S1</t>
  </si>
  <si>
    <t>Poplatok za skládku - betón</t>
  </si>
  <si>
    <t>1540723716</t>
  </si>
  <si>
    <t>255,283+31,752+516,421+296,714+599,246+7,978+811,981+35,225+18,495 "žb</t>
  </si>
  <si>
    <t>124,033+101,837+175,059+55,047+25,349+49,328+59,816+6,484+519,996+14,007             "bet</t>
  </si>
  <si>
    <t>236</t>
  </si>
  <si>
    <t>979089112.S</t>
  </si>
  <si>
    <t>Poplatok za skládku - drevo, sklo, plasty (17 02 ), ostatné</t>
  </si>
  <si>
    <t>1463049002</t>
  </si>
  <si>
    <t>3,441+0,144+0,048+0,135+0,111+27,471</t>
  </si>
  <si>
    <t>237</t>
  </si>
  <si>
    <t>979089212.S</t>
  </si>
  <si>
    <t>Poplatok za skládku - bitúmenové zmesi, uholný decht, dechtové výrobky (17 03 ), ostatné</t>
  </si>
  <si>
    <t>-247716755</t>
  </si>
  <si>
    <t>13,239+44,129+6,53</t>
  </si>
  <si>
    <t>238</t>
  </si>
  <si>
    <t>979089612.S1</t>
  </si>
  <si>
    <t xml:space="preserve">Poplatok za skladovanie - iné odpady zo stavieb a demolácií (17 09), ostatné - moze obsahovať sadrokartón a izolačné materiály </t>
  </si>
  <si>
    <t>-770247384</t>
  </si>
  <si>
    <t>Presun hmôt HSV</t>
  </si>
  <si>
    <t>239</t>
  </si>
  <si>
    <t>999281111.S</t>
  </si>
  <si>
    <t>Presun hmôt pre opravy a údržbu objektov vrátane vonkajších plášťov výšky do 25 m</t>
  </si>
  <si>
    <t>-1191335679</t>
  </si>
  <si>
    <t>PSV</t>
  </si>
  <si>
    <t>Práce a dodávky PSV</t>
  </si>
  <si>
    <t>711</t>
  </si>
  <si>
    <t>Izolácie proti vode a vlhkosti</t>
  </si>
  <si>
    <t>240</t>
  </si>
  <si>
    <t>711111001.S</t>
  </si>
  <si>
    <t>Zhotovenie izolácie proti zemnej vlhkosti vodorovná náterom penetračným za studena</t>
  </si>
  <si>
    <t>-562446231</t>
  </si>
  <si>
    <t>"SS2 - Hydroizolácia spodnej stavby nová časť - prístavba</t>
  </si>
  <si>
    <t>2,6*3,265</t>
  </si>
  <si>
    <t>3,045*2,16</t>
  </si>
  <si>
    <t>SS4_vod</t>
  </si>
  <si>
    <t>4,693*0,15   "po obvode žb dosky</t>
  </si>
  <si>
    <t>"žb doska schodiska komunitný dvor</t>
  </si>
  <si>
    <t>23,021</t>
  </si>
  <si>
    <t>241</t>
  </si>
  <si>
    <t>246170000900.S</t>
  </si>
  <si>
    <t>Lak asfaltový penetračný</t>
  </si>
  <si>
    <t>656859054</t>
  </si>
  <si>
    <t>3101,246*0,0003 'Prepočítané koeficientom množstva</t>
  </si>
  <si>
    <t>242</t>
  </si>
  <si>
    <t>711112001.S</t>
  </si>
  <si>
    <t>Zhotovenie  izolácie proti zemnej vlhkosti zvislá penetračným náterom za studena</t>
  </si>
  <si>
    <t>562749551</t>
  </si>
  <si>
    <t>"SS1 a SS2 vytiahnutie na fasádu po obvode</t>
  </si>
  <si>
    <t>(44,20-2,0)*0,61   "os I</t>
  </si>
  <si>
    <t>(28,0-1,2)*0,31  "os I, rez B2</t>
  </si>
  <si>
    <t>(73,10-1,7-8,4-1,2)*0,2      "pri zasklených stenách fasády os A</t>
  </si>
  <si>
    <t>(1,7+8,4+1,2)*0,2    "os A pri murive</t>
  </si>
  <si>
    <t>47,3*0,81   "os 1</t>
  </si>
  <si>
    <t>24,4*0,6   "nová prístavba rez A2, os 5</t>
  </si>
  <si>
    <t>11,375*0,61   "nová prístavba rez A1, os5</t>
  </si>
  <si>
    <t>29,4*0,61        "nová prístavba rez B2, os C</t>
  </si>
  <si>
    <t>12,10*0,5       "štítová stena os 11</t>
  </si>
  <si>
    <t>(2,7+24,0+14,95)*0,2      "komunitný dvor</t>
  </si>
  <si>
    <t>12,10*(2,55+0,75)            " podpivničená časť</t>
  </si>
  <si>
    <t>2*(2,6+3,265)*1,3</t>
  </si>
  <si>
    <t>2*(2,16+3,045)*1,3</t>
  </si>
  <si>
    <t>SS4_zv</t>
  </si>
  <si>
    <t>"žb steny schodiska - komunitný dvor</t>
  </si>
  <si>
    <t>25,18*2,95</t>
  </si>
  <si>
    <t>-(1,285*0,85+1,4*2,1)</t>
  </si>
  <si>
    <t>44,135*1,75</t>
  </si>
  <si>
    <t>25,978*1,75</t>
  </si>
  <si>
    <t>"vytiahnutie na stlpy</t>
  </si>
  <si>
    <t>"SS7.1</t>
  </si>
  <si>
    <t>"stlpy S1, S2, S3, S4, S5</t>
  </si>
  <si>
    <t>4*0,4*(4+8+2+4+2)*0,81</t>
  </si>
  <si>
    <t>"SS7.2</t>
  </si>
  <si>
    <t>"vytiahnutie na štítové steny</t>
  </si>
  <si>
    <t>4*12,0*(0,5+0,3)</t>
  </si>
  <si>
    <t>4*12,0*(0,46+0,31)</t>
  </si>
  <si>
    <t>243</t>
  </si>
  <si>
    <t>-1277277202</t>
  </si>
  <si>
    <t>503,815*0,00035 'Prepočítané koeficientom množstva</t>
  </si>
  <si>
    <t>244</t>
  </si>
  <si>
    <t>711113131.1</t>
  </si>
  <si>
    <t>Poistný hydroizolačný náter podlahy (na báze cementu a pod), na ploche vodorovnej hr. 3 mm</t>
  </si>
  <si>
    <t>2134341203</t>
  </si>
  <si>
    <t>"vytiahnutie na stenu do výšky 15 cm</t>
  </si>
  <si>
    <t>"c0.04"     (8,72-2*0,8)*0,15</t>
  </si>
  <si>
    <t>"c0.05"     (5,392-0,8)*0,15</t>
  </si>
  <si>
    <t>"c0.06"     (7,246-2*0,8)*0,15</t>
  </si>
  <si>
    <t>"c0.07"     (6,731-0,8)*0,15</t>
  </si>
  <si>
    <t>"c0.08"     (6,557-0,8)*0,15</t>
  </si>
  <si>
    <t xml:space="preserve">"Pozn.: spotrebu si dodávateľ upresní podľa technologického návrhu výrobcu, vrátane rohových pások a príslušenstva </t>
  </si>
  <si>
    <t>245</t>
  </si>
  <si>
    <t>711113131.2</t>
  </si>
  <si>
    <t>Hydroizolačný náter podlahy na báze cementu na ploche vodorovnej hr. 5 mm</t>
  </si>
  <si>
    <t>892164451</t>
  </si>
  <si>
    <t>8,116*0,15</t>
  </si>
  <si>
    <t>246</t>
  </si>
  <si>
    <t>711131106.S</t>
  </si>
  <si>
    <t>Zhotovenie izolácie proti zemnej vlhkosti nopovou fóliou položenou voľne na ploche vodorovnej</t>
  </si>
  <si>
    <t>2140809405</t>
  </si>
  <si>
    <t>247</t>
  </si>
  <si>
    <t>283230002400.1</t>
  </si>
  <si>
    <t>Drenážna fólia z uzavretej PE fólie s výliskami a s nakašírovanou filtračnou tkaninou pevnosť v tlaku 39t/m2, hr. 8 mm</t>
  </si>
  <si>
    <t>1947485454</t>
  </si>
  <si>
    <t>5,54*1,15 'Prepočítané koeficientom množstva</t>
  </si>
  <si>
    <t>248</t>
  </si>
  <si>
    <t>711132107.S</t>
  </si>
  <si>
    <t>Zhotovenie izolácie proti zemnej vlhkosti nopovou fóliou položenou voľne na ploche zvislej</t>
  </si>
  <si>
    <t>375905394</t>
  </si>
  <si>
    <t xml:space="preserve">"nopová folia pod UT na XPS </t>
  </si>
  <si>
    <t>249</t>
  </si>
  <si>
    <t>283230002700.S</t>
  </si>
  <si>
    <t>Nopová HDPE fólia hrúbky 0,5 mm, výška nopu 8 mm, proti zemnej vlhkosti s radónovou ochranou, pre spodnú stavbu</t>
  </si>
  <si>
    <t>476404028</t>
  </si>
  <si>
    <t>nop_podUT*1,15</t>
  </si>
  <si>
    <t>250</t>
  </si>
  <si>
    <t>711141559.S</t>
  </si>
  <si>
    <t>Zhotovenie  izolácie proti zemnej vlhkosti a tlakovej vode vodorovná NAIP pritavením</t>
  </si>
  <si>
    <t>-1477687506</t>
  </si>
  <si>
    <t>"Poznámka</t>
  </si>
  <si>
    <t>"Asfaltové pásy vytiahnuť na steny min. do v=150mm na úroveň podlahy a napojiť na exitujúce pásy s presahom.</t>
  </si>
  <si>
    <t>251</t>
  </si>
  <si>
    <t>628310001001</t>
  </si>
  <si>
    <t>Hydroizolačný systém proti zemnej vlhkosti na báze natavených modifikovaných asfaltových pásov 1x NAIP, hr. 5 mm</t>
  </si>
  <si>
    <t>591757582</t>
  </si>
  <si>
    <t>hi_vod*1,15</t>
  </si>
  <si>
    <t>252</t>
  </si>
  <si>
    <t>711142559.S</t>
  </si>
  <si>
    <t>Zhotovenie  izolácie proti zemnej vlhkosti a tlakovej vode zvislá NAIP pritavením</t>
  </si>
  <si>
    <t>-153521500</t>
  </si>
  <si>
    <t>253</t>
  </si>
  <si>
    <t>-435142704</t>
  </si>
  <si>
    <t>hi_zv*1,15</t>
  </si>
  <si>
    <t>254</t>
  </si>
  <si>
    <t>711411011.S</t>
  </si>
  <si>
    <t>Hydroizolačný náter na kryštalickej báze 2-vrstvový, 1.vrstva náter z portlan. cementu s kremič. pieskom a aktív. chem. bázou , 2.vrstva náter na zosil. účinku - kompozitná zmes z portland. cementu s jemným krem.pieskom aktív.chem bázou - viď. PD SS8</t>
  </si>
  <si>
    <t>-1271424657</t>
  </si>
  <si>
    <t>"SS8</t>
  </si>
  <si>
    <t>3*3,5*1,2   "vodorovné plochy</t>
  </si>
  <si>
    <t>3*2*(3,5+1,2)*1,315   "zvislé plochy</t>
  </si>
  <si>
    <t>255</t>
  </si>
  <si>
    <t>711411411.1</t>
  </si>
  <si>
    <t>Hydroizolačný systém proti zemnej vlhkosti, náterová hydroizolácia na báze cementu v mieste nových stĺpov, žb stien</t>
  </si>
  <si>
    <t>1995270777</t>
  </si>
  <si>
    <t>1,0*1,0*(4+8+2+4+2)</t>
  </si>
  <si>
    <t>"štítové steny</t>
  </si>
  <si>
    <t>256</t>
  </si>
  <si>
    <t>711491172.S</t>
  </si>
  <si>
    <t>Zhotovenie ochrannej vrstvy izolácie z textílie na ploche vodorovnej, pre izolácie proti zemnej vlhkosti, podpovrchovej a tlakovej vode</t>
  </si>
  <si>
    <t>689675781</t>
  </si>
  <si>
    <t>"inštalačný kanál nový SSK</t>
  </si>
  <si>
    <t>257</t>
  </si>
  <si>
    <t>693110004500.S</t>
  </si>
  <si>
    <t>Separačná a ochranná geotextília 300 g/m2</t>
  </si>
  <si>
    <t>-1918392953</t>
  </si>
  <si>
    <t>45,581*1,15 'Prepočítané koeficientom množstva</t>
  </si>
  <si>
    <t>258</t>
  </si>
  <si>
    <t>998711202.S</t>
  </si>
  <si>
    <t>Presun hmôt pre izoláciu proti vode v objektoch výšky nad 6 do 12 m</t>
  </si>
  <si>
    <t>%</t>
  </si>
  <si>
    <t>-751694753</t>
  </si>
  <si>
    <t>712</t>
  </si>
  <si>
    <t>Izolácie striech, povlakové krytiny</t>
  </si>
  <si>
    <t>259</t>
  </si>
  <si>
    <t>712300831.S</t>
  </si>
  <si>
    <t>Odstránenie povlakovej krytiny na strechách plochých 10° jednovrstvovej,  -0,00600t</t>
  </si>
  <si>
    <t>1782694558</t>
  </si>
  <si>
    <t>"B30</t>
  </si>
  <si>
    <t>"parozábrana - lepenka</t>
  </si>
  <si>
    <t>166,44        "nad 1NP</t>
  </si>
  <si>
    <t>2040,03      "nad 2NP</t>
  </si>
  <si>
    <t>260</t>
  </si>
  <si>
    <t>712300832.S</t>
  </si>
  <si>
    <t>Odstránenie povlakovej krytiny na strechách plochých 10° dvojvrstvovej,  -0,01000t</t>
  </si>
  <si>
    <t>-1337777548</t>
  </si>
  <si>
    <t xml:space="preserve">"B30 </t>
  </si>
  <si>
    <t>"povlak. krytina-2xasf.pás+2x vrstva oprava</t>
  </si>
  <si>
    <t>B30*2</t>
  </si>
  <si>
    <t>261</t>
  </si>
  <si>
    <t>712300832.S0</t>
  </si>
  <si>
    <t>Odstránenie hydroizolácie spodnej stavby</t>
  </si>
  <si>
    <t>1409121528</t>
  </si>
  <si>
    <t>"B22 - základová doska vr. B28 v tejto časti</t>
  </si>
  <si>
    <t>(306,87+9,937+8,23)</t>
  </si>
  <si>
    <t>(21,766+2,823+3,823+1,601+2,696+1,032+2,386+2,135+0,954+0,8955+2,454+23,633+11,137)</t>
  </si>
  <si>
    <t>(25,606+3,987+3,837+2,015+11,129+12,762+1,194*2+18,83+5,557+3,633+1,183+2,65+6,836+1,76+14,65+9,2+4,406)</t>
  </si>
  <si>
    <t>(2,717+6,498+0,739+8,0+11,0+6,554+8,987+4,057+11,0+6,576+3,881+7,385+1,526+2,537+7,95+4,953+7,85*2+0,83+6,38+2,921)</t>
  </si>
  <si>
    <t>262</t>
  </si>
  <si>
    <t>712311101.S</t>
  </si>
  <si>
    <t>Zhotovenie povlakovej krytiny striech plochých do 10° za studena náterom penetračným</t>
  </si>
  <si>
    <t>-1454672593</t>
  </si>
  <si>
    <t>"penetračý náter</t>
  </si>
  <si>
    <t>263</t>
  </si>
  <si>
    <t>712331120.S</t>
  </si>
  <si>
    <t>Zhotovenie povlak. krytiny striech plochých do 10° plnoplošným prilepením AIP, NAIP alebo tkaniny, so zvareným spojom</t>
  </si>
  <si>
    <t>-1076226424</t>
  </si>
  <si>
    <t>"parozábrana - vytiahnutie</t>
  </si>
  <si>
    <t>"na atiku</t>
  </si>
  <si>
    <t>(1,55+0,2)*(10,6*4-0,7)</t>
  </si>
  <si>
    <t>(0,95+0,2)*(72,3*2+29,4*2+24,5*2+22,2*2-1,2)</t>
  </si>
  <si>
    <t>(0,6+0,25)*(20,7*4) "dil. atiky (rez B1)</t>
  </si>
  <si>
    <t>"výťah S1.1 -vytiahnutie</t>
  </si>
  <si>
    <t>0,7*((3,045*2+2,16)+(3,045*2+2,16*2-2,28))</t>
  </si>
  <si>
    <t>"výlez</t>
  </si>
  <si>
    <t>0,25*(1,0*2+2*1,95)</t>
  </si>
  <si>
    <t>"VZT S1.2 -vytiahnutie</t>
  </si>
  <si>
    <t>0,8*((2,1*2+2*0,675)+(3,75*2+2*0,675)+(3,525*2+2*0,675)+(3,675*2+2*0,675))</t>
  </si>
  <si>
    <t>0,8*(1,15*2+0,65)+1,55*(1,56*2+0,115+1,625)+0,75*0,65+0,9*2,16</t>
  </si>
  <si>
    <t>0,8*((3,35*2+2*0,7)+(2,545*2+2*0,7)+(4,25*2+2*0,7)+(2,3*2+2*0,7)+(1,2*2+2*0,65)+(2,975*2+2*0,7)+(2,25*2+0,7))</t>
  </si>
  <si>
    <t>0,8*((1,775*2+2*0,765)+(0,9*2+2*0,62)+(0,9*2+2*0,71)+(1,16*2+2*0,69))</t>
  </si>
  <si>
    <t>1,55*(1,545*2+2,28)+0,9*2,28</t>
  </si>
  <si>
    <t>0,8*((1,0*2+2*0,625)+(2,325*2+2*0,625)+(2,25*2+2*0,625)+(2,25*2+2*0,625)+(1,05*2+2*0,625)+(1,525*2+2*0,7))</t>
  </si>
  <si>
    <t>0,8*((0,75*2+2*1,21)+(0,6*2+2*1,1)+(0,7*2+2*1,135)+(1,2*2+2*0,62)+(0,9*2+2*0,62))</t>
  </si>
  <si>
    <t>(0,3+0,2)*(2,13*2+71,72)+0,3*71,72</t>
  </si>
  <si>
    <t>(0,3+0,2)*(3,48*2+2*36,5)</t>
  </si>
  <si>
    <t>(0,3+0,2)*(21,37+4,845)+0,3*(2,415+21,37+7,26)</t>
  </si>
  <si>
    <t>(0,3+0,2)*(2,43*2+71,75)+0,3*71,75</t>
  </si>
  <si>
    <t>"S4a, S4b, S4b</t>
  </si>
  <si>
    <t>(0,42+0,225+0,3)*(23,49+28,91*2)</t>
  </si>
  <si>
    <t>(0,42+0,3)*(23,56+0,28*2)</t>
  </si>
  <si>
    <t>1,25*(1,22*4)*2</t>
  </si>
  <si>
    <t>(0,52+0,3)*(6,95*2+2*24,0)</t>
  </si>
  <si>
    <t>264</t>
  </si>
  <si>
    <t>628330000200r</t>
  </si>
  <si>
    <t>Parozábrana - Asfaltový pás modifikovaný s nosnou vložkou zo stabilizovaného PES s jemnozrnným pieskovým posypom, ekvivalentná difúzna hrúbka Sd=120m, hr. 3-5 mm</t>
  </si>
  <si>
    <t>-1443857935</t>
  </si>
  <si>
    <t>(par_v+par_zv)*1,15</t>
  </si>
  <si>
    <t>265</t>
  </si>
  <si>
    <t>712370070.S</t>
  </si>
  <si>
    <t>Zhotovenie povlakovej krytiny striech plochých do 10° PVC-P fóliou upevnenou prikotvením so zvarením spoju</t>
  </si>
  <si>
    <t>1940555600</t>
  </si>
  <si>
    <t>"mPVC (napr. Sikaplan U-15 )</t>
  </si>
  <si>
    <t>(72,1*10,4*2+20,5*24,7)</t>
  </si>
  <si>
    <t>"-výťah S1.1</t>
  </si>
  <si>
    <t>-((3,045*2,56)+(3,445*2,56-0,4*2,68))</t>
  </si>
  <si>
    <t>"-VZT S1.2</t>
  </si>
  <si>
    <t>-((2,35*0,975)+(4,05*0,975)+(3,825*0,975)+(3,975*0,975)+(1,15*1,05+1,96*2,675))</t>
  </si>
  <si>
    <t>-((3,65*1,0)+(2,845*1,0)+(4,55*1,0)+(2,6*1,0)+(1,5*0,7)+(3,275*1,0)+(2,3*1,0))</t>
  </si>
  <si>
    <t>-((2,075*1,065)+(1,2*0,92)+(1,1*0,91)+(1,56*1,04)+(1,895*2,68))</t>
  </si>
  <si>
    <t>-((1,25*0,925)+(2,625*0,925)+(2,55*0,925)*2+(1,35*0,925)+(1,825*0,9))</t>
  </si>
  <si>
    <t>-((1,05*1,51)+(0,9*1,4)+(1,0*1,435)+(1,5*0,92)+(1,2*0,92))</t>
  </si>
  <si>
    <t>-(0,9*1,85)</t>
  </si>
  <si>
    <t>"výťah S1.1</t>
  </si>
  <si>
    <t>((3,045*2,56)+(3,445*2,56-0,4*2,68))</t>
  </si>
  <si>
    <t>mPVC_S11</t>
  </si>
  <si>
    <t>"VZT S1.2</t>
  </si>
  <si>
    <t>((2,35*0,975)+(4,05*0,975)+(3,825*0,975)+(3,975*0,975)+(1,15*1,05+1,96*2,675))</t>
  </si>
  <si>
    <t>((3,65*1,0)+(2,845*1,0)+(4,55*1,0)+(2,6*1,0)+(1,5*0,7)+(3,275*1,0)+(2,3*1,0))</t>
  </si>
  <si>
    <t>((2,075*1,065)+(1,2*0,92)+(1,1*0,91)+(1,56*1,04)+(1,895*2,68))</t>
  </si>
  <si>
    <t>((1,25*0,925)+(2,625*0,925)+(2,55*0,925)*2+(1,35*0,925)+(1,825*0,9))</t>
  </si>
  <si>
    <t>((1,05*1,51)+(0,9*1,4)+(1,0*1,435)+(1,5*0,92)+(1,2*0,92))</t>
  </si>
  <si>
    <t>mPVC_S12</t>
  </si>
  <si>
    <t>(1,93*71,72)</t>
  </si>
  <si>
    <t>(3,2*36,5+0,28*23,44)</t>
  </si>
  <si>
    <t>"mPVC (napr. Sikaplan U-18 )</t>
  </si>
  <si>
    <t>(2,215*21,17+4,845*2,54)</t>
  </si>
  <si>
    <t>(2,23*71,75)</t>
  </si>
  <si>
    <t>(6,7*23,6+0,8*2,35+0,2*(2,5*2+2,275*2+1,5))</t>
  </si>
  <si>
    <t>2,33*72,135</t>
  </si>
  <si>
    <t>3,68*1,89</t>
  </si>
  <si>
    <t>3,68*2,01</t>
  </si>
  <si>
    <t>2,63*9,665</t>
  </si>
  <si>
    <t>"mPVC (napr. Sikaplan U-20 )</t>
  </si>
  <si>
    <t>"S4a, S4b, S4b2</t>
  </si>
  <si>
    <t>(28,99*23,84+0,36*3,48)</t>
  </si>
  <si>
    <t>-(1,62*1,62)*2</t>
  </si>
  <si>
    <t xml:space="preserve">"Pozn.:   vrátane všetkých potrebných prvkov HI systému </t>
  </si>
  <si>
    <t>266</t>
  </si>
  <si>
    <t>712811101.S</t>
  </si>
  <si>
    <t>Zhotovenie povlak. krytiny striech vytiahnutím izolačného povlaku za studena náterom penetračným</t>
  </si>
  <si>
    <t>1991446742</t>
  </si>
  <si>
    <t>"penetračý náter - vytiahnutie</t>
  </si>
  <si>
    <t>267</t>
  </si>
  <si>
    <t>-2145941139</t>
  </si>
  <si>
    <t>(par_v+par_zv)*0,0003</t>
  </si>
  <si>
    <t>268</t>
  </si>
  <si>
    <t>712831120.S</t>
  </si>
  <si>
    <t>Zhotovenie povlakovej krytiny striech vytiahnutím izolačného povlaku pásmi AIP, NAIP celoplošným prilepením, so zvareným spojom</t>
  </si>
  <si>
    <t>-1479093626</t>
  </si>
  <si>
    <t>"parozábrana</t>
  </si>
  <si>
    <t>(72,3*10,6*2+20,7*24,5)</t>
  </si>
  <si>
    <t>-((3,045*2,16)*2)</t>
  </si>
  <si>
    <t>-((2,1*0,675)+(3,75*0,675)+(3,525*0,675)+(3,675*0,675)+(1,15*0,65+1,56*2,275))</t>
  </si>
  <si>
    <t>-((3,35*0,7)+(2,545*0,7)+(4,25*0,7)+(2,3*0,7)+(1,2*0,65)+(2,975*0,7)+(2,25*0,7))</t>
  </si>
  <si>
    <t>-((1,775*0,765)+(0,9*0,62)+(0,9*0,71)+(1,16*0,69)+(1,545*2,28))</t>
  </si>
  <si>
    <t>-((1,0*0,625)+(2,325*0,625)+(2,25*0,625)+(2,25*0,625)+(1,05*0,625)+(1,525*0,7))</t>
  </si>
  <si>
    <t>-((0,75*1,21)+(0,6*1,1)+(0,7*1,135)+(1,2*0,62)+(0,9*0,62))</t>
  </si>
  <si>
    <t>((3,045*2,16)*2)</t>
  </si>
  <si>
    <t>((2,1*0,675)+(3,75*0,675)+(3,525*0,675)+(3,675*0,675)+(1,15*0,65+1,56*2,275))</t>
  </si>
  <si>
    <t>((3,35*0,7)+(2,545*0,7)+(4,25*0,7)+(2,3*0,7)+(1,2*0,65)+(2,975*0,7)+(2,25*0,7))</t>
  </si>
  <si>
    <t>((1,775*0,765)+(0,9*0,62)+(0,9*0,71)+(1,16*0,69)+(1,545*2,28))</t>
  </si>
  <si>
    <t>((1,0*0,625)+(2,325*0,625)+(2,25*0,625)+(2,25*0,625)+(1,05*0,625)+(1,525*0,7))</t>
  </si>
  <si>
    <t>((0,75*1,21)+(0,6*1,1)+(0,7*1,135)+(1,2*0,62)+(0,9*0,62))</t>
  </si>
  <si>
    <t>par_S12</t>
  </si>
  <si>
    <t>(2,13*71,72)</t>
  </si>
  <si>
    <t>(2,415*21,37+4,845*2,74)</t>
  </si>
  <si>
    <t>(2,43*71,75)</t>
  </si>
  <si>
    <t>681,082</t>
  </si>
  <si>
    <t>-(1,22*1,22)*2</t>
  </si>
  <si>
    <t>(6,95*24,0)</t>
  </si>
  <si>
    <t>269</t>
  </si>
  <si>
    <t>712873240.S</t>
  </si>
  <si>
    <t>Zhotovenie povlakovej krytiny vytiahnutím izol. povlaku  PVC-P na konštrukcie prevyšujúce úroveň strechy nad 50 cm prikotvením so zváraným spojom</t>
  </si>
  <si>
    <t>1952849938</t>
  </si>
  <si>
    <t>"S1, S1.1, S1.2</t>
  </si>
  <si>
    <t>"SA1-Atika z boku a zhora</t>
  </si>
  <si>
    <t>(0,6+0,5)*(72,1*2+29,4*2+22,2*2-1,2+24,7*2)</t>
  </si>
  <si>
    <t>(1,2+0,5)*(10,4*4)-0,63*(0,975+1,0+0,925)</t>
  </si>
  <si>
    <t>0,375*(20,5*4-(1,56+4,055*2+2,845)) "na dil. múrik</t>
  </si>
  <si>
    <t>" na výťah S1.1 -bočné steny</t>
  </si>
  <si>
    <t>0,6*(3,045+2,56+3,045)</t>
  </si>
  <si>
    <t>0,6*(0,765+2,56+3,445+2,16)</t>
  </si>
  <si>
    <t>"na VZT S1.2  -bočné steny</t>
  </si>
  <si>
    <t>0,69*((2,35*2+0,975)+(4,05*2+2*0,975)+(3,825*2+2*0,975)+(3,975*2+2*0,975))+0,55*(0,975*2+0,4*2)*3</t>
  </si>
  <si>
    <t>0,69*(1,15*2+1,05+0,115)+1,435*(1,625+1,96*2)+0,75*1,05+0,9*2,56</t>
  </si>
  <si>
    <t>0,69*((3,65*2+2*1,0)+(2,845*2+2*1,0)+(4,55*2+2*1,0)+(2,6*2+2*1,0)+(1,5+2*0,7)+(3,275*2+2*1,0)+(2,3*2+1,0))+0,55*(1,0*2+0,4*2)*4</t>
  </si>
  <si>
    <t>0,69*((2,075*2+2*1,065)+(1,2*2+2*0,92)+(1,1*2+2*0,91)+(1,56*2+2*1,04))</t>
  </si>
  <si>
    <t>1,44*(1,495+2,68+1,895)+0,915*(0,4+2,68)</t>
  </si>
  <si>
    <t>0,69*((1,25*2+0,925)+(2,625*2+2*0,925)+(2,55*2+2*0,925)*2+(1,35*2+2*0,925)+(1,825*2+2*0,9))+0,55*(0,925*2+0,4*2)*3</t>
  </si>
  <si>
    <t>0,69*((1,05*2+2*1,51)+(0,9*2+2*1,4)+(1,0*2+2*1,435)+(1,5*2+2*0,92)+(1,2*2+2*0,92))</t>
  </si>
  <si>
    <t>0,3*(0,9*2+2*1,85)</t>
  </si>
  <si>
    <t>(0,21+0,2)*(1,93*2+71,72)+0,21*71,72</t>
  </si>
  <si>
    <t>(((0,19+0,23)/2)+0,2)*(2*36,5+2*3,48)</t>
  </si>
  <si>
    <t>(((0,21+0,235)/2)+0,2)*(21,17+4,845)+0,235*(7,06+21,7+2,215)</t>
  </si>
  <si>
    <t>(((0,21+0,235)/2)+0,2)*(2,23*2+71,75)+0,235*71,75</t>
  </si>
  <si>
    <t>0,3*(6,75*2+2*23,6+0,5*2-2,55)</t>
  </si>
  <si>
    <t>-0,25*(2,5*2+2,275*2+1,5)</t>
  </si>
  <si>
    <t>0,07*72,135</t>
  </si>
  <si>
    <t>0,07*(3,68*2+2*2,01)</t>
  </si>
  <si>
    <t>0,07*(3,68*2+2*1,89)</t>
  </si>
  <si>
    <t>0,07*(2,63*2+2*9,665)</t>
  </si>
  <si>
    <t>0,38*(28,99*2+2*23,84+0,36*2)</t>
  </si>
  <si>
    <t>(1,1+0,33)*(1,62*4)*2</t>
  </si>
  <si>
    <t>270</t>
  </si>
  <si>
    <t>283220002501r</t>
  </si>
  <si>
    <t>Hydroizolačný pás z fólie PVC-P hr. 1,5 mm, izolácia plochých striech s UV ochranou (ref. výrobok: napr. Sikaplan U-15 alebo ekvivalentné)</t>
  </si>
  <si>
    <t>1472526897</t>
  </si>
  <si>
    <t>(mPVC_S1+mPVC_S1_zv)*1,15</t>
  </si>
  <si>
    <t>(mPVC_S2+mPVC_S2_zv)*1,15</t>
  </si>
  <si>
    <t>271</t>
  </si>
  <si>
    <t>283220002600r</t>
  </si>
  <si>
    <t>Hydroizolačný pás z fólie PVC-P hr. 1,8 mm, izolácia plochých striech s UV ochranou (ref. výrobok: napr. Sikaplan U-18 alebo ekvivalentné)</t>
  </si>
  <si>
    <t>-1084520263</t>
  </si>
  <si>
    <t>(mPVC_S3+mPVC_S3_zv)*1,15</t>
  </si>
  <si>
    <t>(mPVC_S5+mPVC_S5_zv)*1,15</t>
  </si>
  <si>
    <t>(mPVC_PT1+mPVC_PT1_zv)*1,15</t>
  </si>
  <si>
    <t>272</t>
  </si>
  <si>
    <t>283220002900r</t>
  </si>
  <si>
    <t>Hydroizolačný pás z fólie PVC-P hr. 2,0 mm, izolácia plochých striech s UV ochranou (ref. výrobok: napr. Sikaplan U-20 alebo ekvivalentné)</t>
  </si>
  <si>
    <t>1862969739</t>
  </si>
  <si>
    <t>(mPVC_S4+mPVC_S4_zv)*1,15</t>
  </si>
  <si>
    <t>273</t>
  </si>
  <si>
    <t>712990040.S</t>
  </si>
  <si>
    <t>Položenie geotextílie vodorovne alebo zvislo na strechy ploché do 10°</t>
  </si>
  <si>
    <t>684927973</t>
  </si>
  <si>
    <t>"Separačná a ochranná geotextília 300g/m2 (pod mPVC) (S1,S2,S3,S4,S5)</t>
  </si>
  <si>
    <t>mPVC_v+mPVC_zv</t>
  </si>
  <si>
    <t>274</t>
  </si>
  <si>
    <t>693110004500.S.1</t>
  </si>
  <si>
    <t>Geotextília polypropylénová netkaná 300 g/m2</t>
  </si>
  <si>
    <t>-438115070</t>
  </si>
  <si>
    <t>(mPVC_v+mPVC_zv)*1,15</t>
  </si>
  <si>
    <t>275</t>
  </si>
  <si>
    <t>712990335.S</t>
  </si>
  <si>
    <t>Osadenie ochrannej kačírkovej lišty tvaru L natavením na hydroizoláciu pre zelené strechy</t>
  </si>
  <si>
    <t>923127523</t>
  </si>
  <si>
    <t>"S3 -  lišta v. 100 mm</t>
  </si>
  <si>
    <t>(20,57*2+2*6,46+0,3*2*2)</t>
  </si>
  <si>
    <t>(71,15*2+1,63*2+0,3*2*4)</t>
  </si>
  <si>
    <t>"S4a -  lišta v. 200 mm</t>
  </si>
  <si>
    <t>28,3*2+22,6*2-3,28</t>
  </si>
  <si>
    <t>(1,5*1,5)*4</t>
  </si>
  <si>
    <t>276</t>
  </si>
  <si>
    <t>553430005651r</t>
  </si>
  <si>
    <t xml:space="preserve">Lišta kačírková z poplastovaného plechu výšky 100mm </t>
  </si>
  <si>
    <t>-527994188</t>
  </si>
  <si>
    <t>L_v100mm*1,01</t>
  </si>
  <si>
    <t>277</t>
  </si>
  <si>
    <t>553430005652r</t>
  </si>
  <si>
    <t xml:space="preserve">Lišta kačírková z poplastovaného plechu výšky 200mm </t>
  </si>
  <si>
    <t>1046769976</t>
  </si>
  <si>
    <t>L_v200mm*1,01</t>
  </si>
  <si>
    <t>278</t>
  </si>
  <si>
    <t>712990335r</t>
  </si>
  <si>
    <t>Osadenie okrajovej lišty tvaru L vrátane kotvenia do podbetonávky</t>
  </si>
  <si>
    <t>1681404148</t>
  </si>
  <si>
    <t>"S4b2 - „L“ profil z pozinkovanej ocele hr. plechu hr. min. 1mm, výška max 75mm.</t>
  </si>
  <si>
    <t>78,05+61,22</t>
  </si>
  <si>
    <t>279</t>
  </si>
  <si>
    <t>553430004401r</t>
  </si>
  <si>
    <t>Okrajová lišta na ukončenie liatej EPDM podlahy „L“ profil z pozinkovanej ocele hr. plechu hr. min. 1mm, výška max 75mm.</t>
  </si>
  <si>
    <t>-49157605</t>
  </si>
  <si>
    <t>(78,05+61,22)*1,01</t>
  </si>
  <si>
    <t>280</t>
  </si>
  <si>
    <t>712991010.S</t>
  </si>
  <si>
    <t>Montáž podkladnej konštrukcie z OSB dosiek na atike šírky 200 - 250 mm pod klampiarske konštrukcie, vrátane kotvenia</t>
  </si>
  <si>
    <t>1687565586</t>
  </si>
  <si>
    <t>"OSB 25 mm</t>
  </si>
  <si>
    <t>"atika strechy S2 - SA2</t>
  </si>
  <si>
    <t>"š. 200 mm</t>
  </si>
  <si>
    <t>(1,93*2+72,12)</t>
  </si>
  <si>
    <t>(3,2*2+36,9+23,6)</t>
  </si>
  <si>
    <t>"atika strechy S3 - SA3</t>
  </si>
  <si>
    <t>(21,17+4,845)</t>
  </si>
  <si>
    <t>(71,75+2*2,43)</t>
  </si>
  <si>
    <t>281</t>
  </si>
  <si>
    <t>712991040.S</t>
  </si>
  <si>
    <t>Montáž podkladnej konštrukcie z OSB dosiek na atike šírky 411 - 620 mm pod klampiarske konštrukcie, vrátane kotvenia</t>
  </si>
  <si>
    <t>1345413565</t>
  </si>
  <si>
    <t>"atika strechy S1 - SA1</t>
  </si>
  <si>
    <t>"š. 500 mm</t>
  </si>
  <si>
    <t>11,85*2+12,2*2</t>
  </si>
  <si>
    <t>"š. 550 mm</t>
  </si>
  <si>
    <t>72,1*2+29,4*2+22,2*2+23,6*2</t>
  </si>
  <si>
    <t>"atika strechy S4 - SA4</t>
  </si>
  <si>
    <t>(4,76+15,56)</t>
  </si>
  <si>
    <t>"atika strechy S5 - SA1</t>
  </si>
  <si>
    <t>21,05</t>
  </si>
  <si>
    <t>282</t>
  </si>
  <si>
    <t>607260000450.S</t>
  </si>
  <si>
    <t>Doska OSB nebrúsená hr. 25 mm</t>
  </si>
  <si>
    <t>-358984192</t>
  </si>
  <si>
    <t>(11,85*2+12,2*2)*0,5*1,1</t>
  </si>
  <si>
    <t>(72,1*2+29,4*2+22,2*2+23,6*2)*0,55*1,1</t>
  </si>
  <si>
    <t>(1,93*2+72,12)*0,2*1,1</t>
  </si>
  <si>
    <t>(3,2*2+36,9+23,6)*0,2*1,1</t>
  </si>
  <si>
    <t>(21,17+4,845)*0,2*1,1</t>
  </si>
  <si>
    <t>(71,75+2*2,43)*0,2*1,1</t>
  </si>
  <si>
    <t>(4,76+15,56)*0,55*1,1</t>
  </si>
  <si>
    <t>21,05*0,55*1,1</t>
  </si>
  <si>
    <t>283</t>
  </si>
  <si>
    <t>998712202.S</t>
  </si>
  <si>
    <t>Presun hmôt pre izoláciu povlakovej krytiny v objektoch výšky nad 6 do 12 m</t>
  </si>
  <si>
    <t>187326041</t>
  </si>
  <si>
    <t>713</t>
  </si>
  <si>
    <t>Izolácie tepelné</t>
  </si>
  <si>
    <t>284</t>
  </si>
  <si>
    <t>713000041.S</t>
  </si>
  <si>
    <t>Odstránenie nadstresnej tepelnej izolácie striech plochých kladenej voľne z vláknitých materiálov hr. nad 10 cm -0,018t</t>
  </si>
  <si>
    <t>209165707</t>
  </si>
  <si>
    <t>"čadičová vata</t>
  </si>
  <si>
    <t>285</t>
  </si>
  <si>
    <t>713120010.S</t>
  </si>
  <si>
    <t>Zakrývanie tepelnej izolácie podláh fóliou</t>
  </si>
  <si>
    <t>-982859130</t>
  </si>
  <si>
    <t>P11a+P11b</t>
  </si>
  <si>
    <t>P12a+P12b</t>
  </si>
  <si>
    <t>P15a+P15b</t>
  </si>
  <si>
    <t>P21+P21n</t>
  </si>
  <si>
    <t>P23+P23n</t>
  </si>
  <si>
    <t>P01+P01b</t>
  </si>
  <si>
    <t>286</t>
  </si>
  <si>
    <t>283230011400.S</t>
  </si>
  <si>
    <t xml:space="preserve">PE/FE  fólia </t>
  </si>
  <si>
    <t>882011618</t>
  </si>
  <si>
    <t>PEFE_folia*1,15</t>
  </si>
  <si>
    <t>287</t>
  </si>
  <si>
    <t>713121111.S</t>
  </si>
  <si>
    <t>Montáž tepelnej izolácie podláh minerálnou vlnou, kladená voľne v jednej vrstve</t>
  </si>
  <si>
    <t>-352772151</t>
  </si>
  <si>
    <t>288</t>
  </si>
  <si>
    <t>631440020900.1</t>
  </si>
  <si>
    <t>Tepelná izolácia - Minerálna vlna hydrofobizovaná hr. 25mm, obj. hmotnosť max. 155kg/m3, úž. zaťaženie ≤ 4.0 KN, hr. ~ 22 mm</t>
  </si>
  <si>
    <t>-1106743495</t>
  </si>
  <si>
    <t>P_mw25*1,02</t>
  </si>
  <si>
    <t>1868,301*1,02 'Prepočítané koeficientom množstva</t>
  </si>
  <si>
    <t>289</t>
  </si>
  <si>
    <t>631440021200.1</t>
  </si>
  <si>
    <t>Tepelná izolácia - Minerálna vlna hydrofobizovaná hr. 50mm, obj. hmotnosť max. 155kg/m3, úž. zaťaženie ≤ 3.0 KN, hr. ~ 47 mm</t>
  </si>
  <si>
    <t>641230260</t>
  </si>
  <si>
    <t>P24b_mw50*1,02</t>
  </si>
  <si>
    <t>290</t>
  </si>
  <si>
    <t>713122111.S</t>
  </si>
  <si>
    <t>Montáž tepelnej izolácie podláh polystyrénom, kladeným voľne v jednej vrstve</t>
  </si>
  <si>
    <t>-2081986424</t>
  </si>
  <si>
    <t>P11a_eps140</t>
  </si>
  <si>
    <t>P01+P01B</t>
  </si>
  <si>
    <t>P26_xpsspad</t>
  </si>
  <si>
    <t>291</t>
  </si>
  <si>
    <t>283720010200.1</t>
  </si>
  <si>
    <t>Tepelná izolácia - Expandovaný polystyrén EPS, obj. hm. max. 30kg/m3, ʎv=0,035 W/mK, pevnosť v tlaku pri 10% stlačení	≥ 200 kPa, trvalá zaťažiteľnosť 3600kg/m2,  hr. 140 mm</t>
  </si>
  <si>
    <t>1212978048</t>
  </si>
  <si>
    <t>292</t>
  </si>
  <si>
    <t>283720009900.1</t>
  </si>
  <si>
    <t>Tepelná izolácia - Expandovaný polystyrén EPS, obj. hm. max. 30kg/m3, ʎv=0,035 W/mK, pevnosť v tlaku pri 10% stlačení	≥ 200 kPa, trvalá zaťažiteľnosť 3600kg/m2,  hr. 80 mm</t>
  </si>
  <si>
    <t>-640255918</t>
  </si>
  <si>
    <t>P01_eps80*1,02</t>
  </si>
  <si>
    <t>293</t>
  </si>
  <si>
    <t>283720009200.1</t>
  </si>
  <si>
    <t>Tepelná izolácia - Expandovaný polystyrén EPS, obj. hm. max. 30kg/m3, ʎv=0,035-0,038 W/mK, pevnosť v tlaku pri 10% stlačení ≥ 150 kPa, trvalá zaťažiteľnosť 3000kg/m2,  hr. 140 mm</t>
  </si>
  <si>
    <t>-466577615</t>
  </si>
  <si>
    <t>P12ab_eps140*1,02</t>
  </si>
  <si>
    <t>294</t>
  </si>
  <si>
    <t>283750002200.1</t>
  </si>
  <si>
    <t>Tepelná izolácia - Extrudovaný polystyrén XPS, obj. hm. max. 35 kg/m3, ʎv=0,033-0,036 W/mK, pevnosť v tlaku pri 10% stlačení ≥ 300 kPa, dovolené tlakové napätie pre trvalé zaťaženie 50 rokov a stlačenie &lt;2%, CC(2/1,5/50) min.110 kPa, hr. 120 mm</t>
  </si>
  <si>
    <t>-1157618042</t>
  </si>
  <si>
    <t>PTI_xps120*1,02</t>
  </si>
  <si>
    <t>295</t>
  </si>
  <si>
    <t>283750001900.S</t>
  </si>
  <si>
    <t>Tepelná izolácia - Extrudovaný polystyrén XPS, obj. hm. max. 35 kg/m3, ʎv=0,033-0,036 W/mK, pevnosť v tlaku pri 10% stlačení ≥ 300 kPa, dovolené tlakové napätie pre trvalé zaťaženie 50 rokov a stlačenie &lt;2%, CC(2/1,5/50) min.110 kPa, hr. 60 mm</t>
  </si>
  <si>
    <t>400718738</t>
  </si>
  <si>
    <t>PT7b_xps60*1,02</t>
  </si>
  <si>
    <t>296</t>
  </si>
  <si>
    <t>283750003800.1</t>
  </si>
  <si>
    <t>Tepelná izolácia - Extrudovaný polystyrén XPS, obj. hm. max. 45 kg/m3, ʎv=0,036 W/mK, pevnosť v tlaku pri 10% stlačení ≥ 700 kPa, dovolené tlakové napätie pre trvalé zaťaženie 50 rokov a stlačenie &lt;2%, CC(2/1,5/50) min.250 kPa, hr. 100 mm</t>
  </si>
  <si>
    <t>-672131160</t>
  </si>
  <si>
    <t>P15b_xps100*1,02</t>
  </si>
  <si>
    <t>297</t>
  </si>
  <si>
    <t>283720033850.1</t>
  </si>
  <si>
    <t>Tepelná izolácia - Extrudovaný polystyrén XPS spádovaný, obj. hm. max. 35 kg/m3, ʎv=0,033-0,036 W/mK , Pevnosť v tlaku pri 10% stlačení	≥ 300 kPa</t>
  </si>
  <si>
    <t>707770480</t>
  </si>
  <si>
    <t>P26*0,4/2*1,02</t>
  </si>
  <si>
    <t>298</t>
  </si>
  <si>
    <t>713132132.S</t>
  </si>
  <si>
    <t>Montáž tepelnej izolácie stien polystyrénom, celoplošným prilepením</t>
  </si>
  <si>
    <t>2067337967</t>
  </si>
  <si>
    <t>"EPS200S hr. 200 mm</t>
  </si>
  <si>
    <t xml:space="preserve">"vyťahová šachta zboku </t>
  </si>
  <si>
    <t>0,3*(3,045*2+2,16)</t>
  </si>
  <si>
    <t>0,3*(2,56+2,16+3,045+0,565)</t>
  </si>
  <si>
    <t>"EPS200S hr. 150 mm</t>
  </si>
  <si>
    <t>0,49*((2,35*2+0,975)+(4,05*2+2*0,975)+(3,825*2+2*0,975)+(3,975*2+2*0,975))+0,45*(0,4*2*3)</t>
  </si>
  <si>
    <t>0,49*(1,15*2+1,05)+1,235*(1,625+1,96*2)+0,55*1,05+0,7*2,56</t>
  </si>
  <si>
    <t>0,49*((3,65*2+2*1,0)+(2,845*2+2*1,0)+(4,55*2+2*1,0)+(2,6*2+2*1,0)+(1,5+2*0,7)+(3,275*2+2*1,0)+(2,3*2+1,0))+0,45*(0,4*2*4)</t>
  </si>
  <si>
    <t>0,49*((2,075*2+2*1,065)+(1,2*2+2*0,92)+(1,1*2+2*0,91)+(1,56*2+2*1,04))</t>
  </si>
  <si>
    <t>1,44*(1,495+2,68+1,895)+0,715*(0,4+2,68)</t>
  </si>
  <si>
    <t>0,49*((1,25*2+0,925)+(2,625*2+2*0,925)+(2,55*2+2*0,925)*2+(1,35*2+2*0,925)+(1,825*2+2*0,9))+0,45*(0,4*2*3)</t>
  </si>
  <si>
    <t>0,49*((1,05*2+2*1,51)+(0,9*2+2*1,4)+(1,0*2+2*1,435)+(1,5*2+2*0,92)+(1,2*2+2*0,92))</t>
  </si>
  <si>
    <t>"EPS200S hr. 100 mm</t>
  </si>
  <si>
    <t>"na VZT S1.2  -bočné steny -deliace medzistienky (rez A4)</t>
  </si>
  <si>
    <t>0,45*(0,675*2*3)+0,4*(0,975*3)</t>
  </si>
  <si>
    <t>0,45*(0,7*2*4)+0,4*(1,0*4)</t>
  </si>
  <si>
    <t>0,45*(0,625*2*3)+0,4*(0,925*3)</t>
  </si>
  <si>
    <t>"XPS 200 mm( strecha S4a, S4b, S4b2) - na OV5</t>
  </si>
  <si>
    <t>(0,855+0,34)*(1,62*2+1,22)*2</t>
  </si>
  <si>
    <t>"XPS 80 mm( strecha S4a, S4b, S4b2) -na steny objektu a múrik  (nesedí so skladbou S4)</t>
  </si>
  <si>
    <t>0,38*(28,99*2+24,0*2-3,48)</t>
  </si>
  <si>
    <t>"XPS 220 mm</t>
  </si>
  <si>
    <t>"srecha S2 - na stenu</t>
  </si>
  <si>
    <t>0,3*71,72</t>
  </si>
  <si>
    <t>"XPS 180 mm</t>
  </si>
  <si>
    <t>"srecha S3 - na stenu</t>
  </si>
  <si>
    <t>0,3*(21,37+7,26)</t>
  </si>
  <si>
    <t>0,3*(71,75)</t>
  </si>
  <si>
    <t>299</t>
  </si>
  <si>
    <t>283720010500.S</t>
  </si>
  <si>
    <t>Doska EPS hr. 200 mm, pevnosť v tlaku 200 kPa, na zateplenie podláh a plochých striech</t>
  </si>
  <si>
    <t>-401189229</t>
  </si>
  <si>
    <t>EPS200S_200mm*1,1</t>
  </si>
  <si>
    <t>300</t>
  </si>
  <si>
    <t>283720010205.S</t>
  </si>
  <si>
    <t>Doska EPS hr. 150 mm, pevnosť v tlaku 200 kPa, na zateplenie podláh a plochých striech</t>
  </si>
  <si>
    <t>-1688472815</t>
  </si>
  <si>
    <t>EPS200S_150mm*1,02</t>
  </si>
  <si>
    <t>301</t>
  </si>
  <si>
    <t>283720010000.S</t>
  </si>
  <si>
    <t>Doska EPS hr. 100 mm, pevnosť v tlaku 200 kPa, na zateplenie podláh a plochých striech</t>
  </si>
  <si>
    <t>-954877733</t>
  </si>
  <si>
    <t>EPS200S_100mm*1,1</t>
  </si>
  <si>
    <t>302</t>
  </si>
  <si>
    <t>283750002000.S</t>
  </si>
  <si>
    <t>Doska XPS 300 hr. 80 mm, zakladanie stavieb, podlahy, obrátené ploché strechy</t>
  </si>
  <si>
    <t>836576225</t>
  </si>
  <si>
    <t>XPS_80mm_st*1,1</t>
  </si>
  <si>
    <t>303</t>
  </si>
  <si>
    <t>283750002300.S</t>
  </si>
  <si>
    <t>Doska XPS 300 hr. 180 mm, zakladanie stavieb, podlahy, obrátené ploché strechy</t>
  </si>
  <si>
    <t>-701098970</t>
  </si>
  <si>
    <t>XPS_180mm_st*1,1</t>
  </si>
  <si>
    <t>304</t>
  </si>
  <si>
    <t>283750002600.S</t>
  </si>
  <si>
    <t>Doska XPS 300 hr. 200 mm, zakladanie stavieb, podlahy, obrátené ploché strechy</t>
  </si>
  <si>
    <t>934242951</t>
  </si>
  <si>
    <t>XPS_200mm_st*1,1</t>
  </si>
  <si>
    <t>305</t>
  </si>
  <si>
    <t>283750002605.S</t>
  </si>
  <si>
    <t>Doska XPS 300 hr. 220 mm, zakladanie stavieb, podlahy, obrátené ploché strechy</t>
  </si>
  <si>
    <t>1464164638</t>
  </si>
  <si>
    <t>XPS_220mm_st*1,1</t>
  </si>
  <si>
    <t>306</t>
  </si>
  <si>
    <t>713132211r</t>
  </si>
  <si>
    <t>Montáž tepelnej izolácie podzemných stien a základov xps celoplošným prilepením (Lepidlo na báze polymérmi modifikovanej bitúmenovej stierky)</t>
  </si>
  <si>
    <t>-207109145</t>
  </si>
  <si>
    <t>"WS2 -XPS 80 mm (pod UT)</t>
  </si>
  <si>
    <t>"os 11 až 1 od -0,45 do 0,0</t>
  </si>
  <si>
    <t>0,45*73,1</t>
  </si>
  <si>
    <t>" os B-C  od -0,81 do -0,5</t>
  </si>
  <si>
    <t>0,31*2,46</t>
  </si>
  <si>
    <t>"WS2 -XPS 100 mm (pod UT)</t>
  </si>
  <si>
    <t>"os 11-9 od  -3,0 do -0,02 (+0,15) (-2,87) (-2,02)</t>
  </si>
  <si>
    <t>3,15*(0,4+0,2+0,25)</t>
  </si>
  <si>
    <t>2,98*0,35</t>
  </si>
  <si>
    <t>"os G-C, 9-11 od  -0,45 do -0,2</t>
  </si>
  <si>
    <t>0,25*(23,6+14,95)</t>
  </si>
  <si>
    <t>"os G až I od -1,71 do -0,2</t>
  </si>
  <si>
    <t>1,01*(11,34-(1,6+1,2))</t>
  </si>
  <si>
    <t>"os 1 až 5 od -1,7 do -0,5</t>
  </si>
  <si>
    <t>1,2*(29,225-(0,95+1,4*3+0,775))</t>
  </si>
  <si>
    <t>"WS2 -XPS 120 mm (pod UT)</t>
  </si>
  <si>
    <t>"os 11 až 1 od -0,81 do -0,45</t>
  </si>
  <si>
    <t>0,36*73,1</t>
  </si>
  <si>
    <t>" os C až G od -1,71 do -0,2</t>
  </si>
  <si>
    <t>1,01*(23,95-(1,6*4+1,0*3))</t>
  </si>
  <si>
    <t>"WS2 -XPS 150 mm (pod UT)</t>
  </si>
  <si>
    <t>"os I-G od -3,0 do -0,45</t>
  </si>
  <si>
    <t>2,55*11,55</t>
  </si>
  <si>
    <t>"os G-C od  -0,81 do -0,45</t>
  </si>
  <si>
    <t>0,36*(23,6+14,95)</t>
  </si>
  <si>
    <t xml:space="preserve">"os C-A od -0,45 do +0,2 </t>
  </si>
  <si>
    <t>0,25*11,54</t>
  </si>
  <si>
    <t>"WS2 -XPS 200 mm (pod UT)</t>
  </si>
  <si>
    <t>"os I-G od  -0,45 do UT (-0,45 až 0,0)</t>
  </si>
  <si>
    <t>(0,45/2)*12,2</t>
  </si>
  <si>
    <t>2,98*(2,255+2,175)</t>
  </si>
  <si>
    <t>3,15*5,245</t>
  </si>
  <si>
    <t>0,13*2,3</t>
  </si>
  <si>
    <t>0,98*1,975</t>
  </si>
  <si>
    <t>"os C-A od -0,81 do -0,45 a od +0,2 do 0,0</t>
  </si>
  <si>
    <t>(0,36+0,2)*11,54</t>
  </si>
  <si>
    <t>" os A-B od -0,81 do -0,5</t>
  </si>
  <si>
    <t>0,31*9,19</t>
  </si>
  <si>
    <t>"WS2 -XPS 240 mm (pod UT)</t>
  </si>
  <si>
    <t>"os 1 až 5 od -0,81 do -0,5 až 0,0</t>
  </si>
  <si>
    <t>((0,31+0,81)/2)*7,2</t>
  </si>
  <si>
    <t>0,81*7,05</t>
  </si>
  <si>
    <t>0,31*22,025</t>
  </si>
  <si>
    <t>307</t>
  </si>
  <si>
    <t>283750000900r</t>
  </si>
  <si>
    <t>Doska XPS ref. STYRODUR 2800 C hr. 80 mm, zateplenie soklov, suterénov, podláh</t>
  </si>
  <si>
    <t>1855186705</t>
  </si>
  <si>
    <t>XPS80mm_podUT*1,1</t>
  </si>
  <si>
    <t>308</t>
  </si>
  <si>
    <t>283750001000r</t>
  </si>
  <si>
    <t>Doska XPS ref. STYRODUR 2800 C hr. 100 mm, zateplenie soklov, suterénov, podláh</t>
  </si>
  <si>
    <t>-1693211140</t>
  </si>
  <si>
    <t>XPS100mm_podUT*1,1</t>
  </si>
  <si>
    <t>309</t>
  </si>
  <si>
    <t>283750001100r</t>
  </si>
  <si>
    <t>Doska XPS ref. STYRODUR 2800 C hr. 120 mm, zateplenie soklov, suterénov, podláh</t>
  </si>
  <si>
    <t>291157500</t>
  </si>
  <si>
    <t>XPS120mm_podUT*1,1</t>
  </si>
  <si>
    <t>310</t>
  </si>
  <si>
    <t>283750009120r</t>
  </si>
  <si>
    <t>Doska XPS ref. STYRODUR 2800 C hr. 150 mm, zateplenie soklov, suterénov, podláh</t>
  </si>
  <si>
    <t>-1139825197</t>
  </si>
  <si>
    <t>XPS150mm_podUT*1,1</t>
  </si>
  <si>
    <t>311</t>
  </si>
  <si>
    <t>283750009150r</t>
  </si>
  <si>
    <t>Doska XPS ref. STYRODUR 2800 C hr. 200 mm, zateplenie soklov, suterénov, podláh</t>
  </si>
  <si>
    <t>-2023986679</t>
  </si>
  <si>
    <t>XPS200mm_podUT*1,1</t>
  </si>
  <si>
    <t>312</t>
  </si>
  <si>
    <t>283750009180r</t>
  </si>
  <si>
    <t>Doska XPS ref. STYRODUR 2800 C hr. 240 mm, zateplenie soklov, suterénov, podláh</t>
  </si>
  <si>
    <t>1974756266</t>
  </si>
  <si>
    <t>XPS240mm_podUT*1,1</t>
  </si>
  <si>
    <t>313</t>
  </si>
  <si>
    <t>713132215.S</t>
  </si>
  <si>
    <t>Montáž tepelnej izolácie podzemných stien a základov xps kotvením a lepením</t>
  </si>
  <si>
    <t>-380209704</t>
  </si>
  <si>
    <t>24,4*0,36   "nová prístavba rez A2, os 5</t>
  </si>
  <si>
    <t>11,375*0,36   "nová prístavba rez A1, os5</t>
  </si>
  <si>
    <t>29,4*0,36        "nová prístavba rez B2, os C</t>
  </si>
  <si>
    <t>Medzisúčet - xps 50 mm</t>
  </si>
  <si>
    <t>314</t>
  </si>
  <si>
    <t>283750003500.S</t>
  </si>
  <si>
    <t>Doska XPS hr. 50 mm</t>
  </si>
  <si>
    <t>-1766709691</t>
  </si>
  <si>
    <t>xps50_zaklad*1,02</t>
  </si>
  <si>
    <t>23,932*1,02 'Prepočítané koeficientom množstva</t>
  </si>
  <si>
    <t>315</t>
  </si>
  <si>
    <t>713142151.S</t>
  </si>
  <si>
    <t>Montáž tepelnej izolácie striech plochých do 10° polystyrénom, jednovrstvová kladenými voľne</t>
  </si>
  <si>
    <t>-1738423497</t>
  </si>
  <si>
    <t>"tepelná izolácia EPS200S hr. 200 (S1.2)</t>
  </si>
  <si>
    <t>((1,95*0,675)+((1,35+1,9)*0,675)+((1,075+1,95)*0,675)+((1,275+1,9)*0,675)+((1,05*0,75)+(1,66*2,375)))</t>
  </si>
  <si>
    <t>(((1,95+0,9)*0,7)+(2,545*0,7)+((2,1+1,65)*0,7)+((0,9+0,9)*0,7)+(1,2*0,5)+((1,425+1,05)*0,7)+(2,1*0,7))</t>
  </si>
  <si>
    <t>((1,775*0,765)+(0,9*0,62)+(0,9*0,71)+(1,26*0,74)+(1,595*2,38))</t>
  </si>
  <si>
    <t>((1,0*0,625)+((1,025+0,8)*0,625)+((0,95+0,8)*0,625)+((0,95+0,8)*0,625)+(1,05*0,625)+(1,525*0,7))</t>
  </si>
  <si>
    <t>"tepelná izolácia (spádovaná) EPS200S hr. 200 - 350 (resp. 200 mm+ 0 až 150 mm) (S1.1)</t>
  </si>
  <si>
    <t>316</t>
  </si>
  <si>
    <t>-1361337912</t>
  </si>
  <si>
    <t>(par_S11+S1_2_EPS200S_200mm)*1,02</t>
  </si>
  <si>
    <t>317</t>
  </si>
  <si>
    <t>713142160.S</t>
  </si>
  <si>
    <t>Montáž tepelnej izolácie striech plochých do 10° spádovými doskami z polystyrénu v jednej vrstve</t>
  </si>
  <si>
    <t>1909704401</t>
  </si>
  <si>
    <t>"tepelná izolácia (spádovaná) EPS200S hr. 300 - 420 (resp. 300 mm+ 0 až 120 mm) (S1)</t>
  </si>
  <si>
    <t>"EPS200S hr. 0 až 120 mm</t>
  </si>
  <si>
    <t>"EPS200S hr. 0 až 150 mm</t>
  </si>
  <si>
    <t>"tepelná izolácia (spádovaná) EPS100S hr. 40 - 100 (S2)</t>
  </si>
  <si>
    <t>"tepelná izolácia (spádovaná) EPS200S hr. 40 - 100 (S3)</t>
  </si>
  <si>
    <t xml:space="preserve">"tepelná izolácia (spádovaná) XPS3000CS hr. 300 - 450 (resp. 300 mm+0 až 150 mm) (S4a) </t>
  </si>
  <si>
    <t>"XPS hr. 0 až 150 mm</t>
  </si>
  <si>
    <t>(698,154-192,962)-(1,22*1,22)*2</t>
  </si>
  <si>
    <t>"tepelná izolácia (spádovaná) XPS3000CS  hr. 300 - 420 (resp. 300 mm+0 až 120 mm) (S4b, S4b2)</t>
  </si>
  <si>
    <t>"XPS hr. 0 až 120 mm</t>
  </si>
  <si>
    <t>"tepelná izolácia (spádovaná) XPS3000CS  hr. 300 - 420 (resp. 300 mm+0 až 120 mm) (S5)</t>
  </si>
  <si>
    <t>"tepelná izolácia (spádovaná) XPS3000CS  hr. 0 - 550 (PT2)</t>
  </si>
  <si>
    <t>"XPS hr. 0 až 550 mm - rampy</t>
  </si>
  <si>
    <t>(3,33*9,0)*2+(2,28*4,8)</t>
  </si>
  <si>
    <t>318</t>
  </si>
  <si>
    <t>283720000_150r</t>
  </si>
  <si>
    <t>Doska spádová EPS200S hr. 0 až 150 mm, pevnosť v tlaku 200 kPa, na zateplenie podláh a plochých striech (S1.1)</t>
  </si>
  <si>
    <t>-441074026</t>
  </si>
  <si>
    <t>par_S11*1,1</t>
  </si>
  <si>
    <t>319</t>
  </si>
  <si>
    <t>283720000_120r</t>
  </si>
  <si>
    <t>Doska spádová EPS100S hr. 0 až 120 mm, pevnosť v tlaku 200 kPa, na zateplenie podláh a plochých striech (S1)</t>
  </si>
  <si>
    <t>-608014496</t>
  </si>
  <si>
    <t>par_S1*1,02</t>
  </si>
  <si>
    <t>320</t>
  </si>
  <si>
    <t>283720040_100r</t>
  </si>
  <si>
    <t>Doska spádová EPS100S hr. 40 až 100 mm, pevnosť v tlaku 200 kPa, na zateplenie podláh a plochých striech (S3)</t>
  </si>
  <si>
    <t>1918518198</t>
  </si>
  <si>
    <t>"tepelná izolácia (spádovaná) EPS100S hr. 40 - 100 (S3)</t>
  </si>
  <si>
    <t>mPVC_S3*1,02</t>
  </si>
  <si>
    <t>321</t>
  </si>
  <si>
    <t>283710040_100r</t>
  </si>
  <si>
    <t>Doska spádová EPS100S hr. 40 až 100 mm, pevnosť v tlaku 100 kPa, na zateplenie podláh a plochých striech (S2)</t>
  </si>
  <si>
    <t>-488241448</t>
  </si>
  <si>
    <t>mPVC_S2*1,02</t>
  </si>
  <si>
    <t>322</t>
  </si>
  <si>
    <t>283750000_150r</t>
  </si>
  <si>
    <t>Doska spádová  XPS 300 hr. 0 až 150 mm, zakladanie stavieb, podlahy, obrátené ploché strechy (S4a)</t>
  </si>
  <si>
    <t>1806139745</t>
  </si>
  <si>
    <t>S4a_TI*1,02</t>
  </si>
  <si>
    <t>323</t>
  </si>
  <si>
    <t>283750000_120r</t>
  </si>
  <si>
    <t>Doska spádová  XPS 300 hr. 0 až 120 mm, zakladanie stavieb, podlahy, obrátené ploché strechy (S4b, S4b2, S5)</t>
  </si>
  <si>
    <t>63296940</t>
  </si>
  <si>
    <t>(S4b_TI+par_S5)*1,02</t>
  </si>
  <si>
    <t>324</t>
  </si>
  <si>
    <t>283750000_550r</t>
  </si>
  <si>
    <t>Doska spádová  XPS 300 hr. 0 až 550 mm, zakladanie stavieb, podlahy, obrátené ploché strechy (PT2)</t>
  </si>
  <si>
    <t>-1128654070</t>
  </si>
  <si>
    <t>(3,33*9,0)*2+(2,23*4,8)</t>
  </si>
  <si>
    <t>325</t>
  </si>
  <si>
    <t>713142250.S</t>
  </si>
  <si>
    <t>Montáž tepelnej izolácie striech plochých do 10° polystyrénom, dvojvrstvová kladenými voľne</t>
  </si>
  <si>
    <t>2143798784</t>
  </si>
  <si>
    <t>"tepelná izolácia (spádovaná) EPS200S hr. 300 - 420 (resp. 300 mm+0 až 120 mm) (S1)</t>
  </si>
  <si>
    <t>"EPS200S hr. 300 mm (napr. 160+140 mm)</t>
  </si>
  <si>
    <t>"tepelná izolácia (spádovaná) XPS3000CS hr. 300 - 450 (resp. 300 mm+0 až 150 mm) (S4a) a hr. 300 - 420 (resp. 300 mm+0 až 120 mm) (S4b, S4b2)</t>
  </si>
  <si>
    <t>"XPS hr. 300 mm( napr. 160+140 mm)</t>
  </si>
  <si>
    <t>"tepelná izolácia (spádovaná) XPS3000CS hr. 300 - 420 (resp. 300 mm+0 až 120 mm) (S4b, S4b2)</t>
  </si>
  <si>
    <t>326</t>
  </si>
  <si>
    <t>283720010300.S</t>
  </si>
  <si>
    <t>Doska EPS hr. 160 mm, pevnosť v tlaku 200 kPa, na zateplenie podláh a plochých striech</t>
  </si>
  <si>
    <t>-1126002420</t>
  </si>
  <si>
    <t>"EPS200S hr. 300 mm (napr. 160+140 mm) (S1)</t>
  </si>
  <si>
    <t>327</t>
  </si>
  <si>
    <t>283720010200.S</t>
  </si>
  <si>
    <t>Doska EPS hr. 140 mm, pevnosť v tlaku 200 kPa, na zateplenie podláh a plochých striech</t>
  </si>
  <si>
    <t>-106680980</t>
  </si>
  <si>
    <t>328</t>
  </si>
  <si>
    <t>283750002400.S</t>
  </si>
  <si>
    <t>Doska XPS 300 hr. 140 mm, zakladanie stavieb, podlahy, obrátené ploché strechy</t>
  </si>
  <si>
    <t>1727925135</t>
  </si>
  <si>
    <t>"XPS hr. 300 mm( 160+140 mm)  (S4a, S4b, S4b2, S5)</t>
  </si>
  <si>
    <t>(par_S4+par_S5)*1,02</t>
  </si>
  <si>
    <t>329</t>
  </si>
  <si>
    <t>283750002500.S</t>
  </si>
  <si>
    <t>Doska XPS 300 hr. 160 mm, zakladanie stavieb, podlahy, obrátené ploché strechy</t>
  </si>
  <si>
    <t>407486863</t>
  </si>
  <si>
    <t>"XPS hr. 300 mm( 160+140 mm) (S4a, S4b, S4b2, S5)</t>
  </si>
  <si>
    <t>330</t>
  </si>
  <si>
    <t>713142250r</t>
  </si>
  <si>
    <t>Montáž tepelnej izolácie striech plochých do 10° polystyrénom, trojvrstvová kladenými voľne</t>
  </si>
  <si>
    <t>-1623995581</t>
  </si>
  <si>
    <t>"tepelná izolácia (spádovaná) XPS3000CS  hr. - 550 (PT2)</t>
  </si>
  <si>
    <t>"XPS hr. 550 mm - mimo rampu</t>
  </si>
  <si>
    <t>(3,33*15,0)</t>
  </si>
  <si>
    <t>331</t>
  </si>
  <si>
    <t>782267711</t>
  </si>
  <si>
    <t>XPS550_PT2*2*1,02</t>
  </si>
  <si>
    <t>332</t>
  </si>
  <si>
    <t>283750002405.S</t>
  </si>
  <si>
    <t>Doska XPS 300 hr. 150 mm, zakladanie stavieb, podlahy, obrátené ploché strechy</t>
  </si>
  <si>
    <t>1701765373</t>
  </si>
  <si>
    <t>XPS550_PT2*1,02</t>
  </si>
  <si>
    <t>333</t>
  </si>
  <si>
    <t>713144020.S</t>
  </si>
  <si>
    <t>Montáž tepelnej izolácie na atiku polystyrénom do lepidla</t>
  </si>
  <si>
    <t>-1479092458</t>
  </si>
  <si>
    <t>"SA1-Atika z boku - vnútorná strana EPS100S hr. 100 mm</t>
  </si>
  <si>
    <t>"EPS100S hr. 100 mm</t>
  </si>
  <si>
    <t>0,6*(72,1*2+29,4*2+22,2*2-1,2+24,5*2)</t>
  </si>
  <si>
    <t>1,2*(10,6*4)</t>
  </si>
  <si>
    <t>334</t>
  </si>
  <si>
    <t>283720008000.S</t>
  </si>
  <si>
    <t>Doska EPS hr. 100 mm, pevnosť v tlaku 100 kPa, na zateplenie podláh a plochých striech</t>
  </si>
  <si>
    <t>-1043592950</t>
  </si>
  <si>
    <t>SA1_EPS100S_100mm*1,02</t>
  </si>
  <si>
    <t>335</t>
  </si>
  <si>
    <t>713144080.S</t>
  </si>
  <si>
    <t>Montáž tepelnej izolácie na atiku z XPS do lepidla</t>
  </si>
  <si>
    <t>1491735021</t>
  </si>
  <si>
    <t>"SA1-Atika z zhora -  XPS hr. 50 -70 mm</t>
  </si>
  <si>
    <t>0,2*(11,55*2+12,0*2)+0,25*(72,3*2+29,4*2+22,2*2+24,0*2)</t>
  </si>
  <si>
    <t>"SA4-Atika z zhora -  XPS hr. 50 -70 mm</t>
  </si>
  <si>
    <t>0,2*(15,46+4,66)</t>
  </si>
  <si>
    <t>"atika zhora (S5) -  XPS hr. 50 -70 mm</t>
  </si>
  <si>
    <t>0,25*21,05</t>
  </si>
  <si>
    <t>336</t>
  </si>
  <si>
    <t>283750050_070r</t>
  </si>
  <si>
    <t>Doska spádová XPS 300 hr. 50 až 70 mm, zakladanie stavieb, podlahy, obrátené ploché strechy</t>
  </si>
  <si>
    <t>1659197463</t>
  </si>
  <si>
    <t>at_XPS_50_70mm*1,1</t>
  </si>
  <si>
    <t>337</t>
  </si>
  <si>
    <t>713510200-1</t>
  </si>
  <si>
    <t>D+M požiarne utesnenie otvorov, v zmysle PBS</t>
  </si>
  <si>
    <t>1029570256</t>
  </si>
  <si>
    <t>338</t>
  </si>
  <si>
    <t>998713202.S</t>
  </si>
  <si>
    <t>Presun hmôt pre izolácie tepelné v objektoch výšky nad 6 m do 12 m</t>
  </si>
  <si>
    <t>-1917509522</t>
  </si>
  <si>
    <t>714</t>
  </si>
  <si>
    <t>Akustické a protiotrasové opatrenie</t>
  </si>
  <si>
    <t>339</t>
  </si>
  <si>
    <t>714110130.S1</t>
  </si>
  <si>
    <t>M+D Akustický obklad stien z akustickej obkladovej dosky z drevovláknitej vlny pojená minerálnym spojivom, plošná hmotnosť max. 15kg/m2, hr. 25mm, vrátane dodávky  kotviaceho príslušenstva  - podrob. viď. PD PU6</t>
  </si>
  <si>
    <t>2036688751</t>
  </si>
  <si>
    <t xml:space="preserve">"akustický obklad </t>
  </si>
  <si>
    <t>340</t>
  </si>
  <si>
    <t>998714202.S</t>
  </si>
  <si>
    <t>Presun hmôt pre izolácie akustické a protiotrasové opatrenia v objektoch výšky (hĺbky) nad 6 do 12 m</t>
  </si>
  <si>
    <t>-492940985</t>
  </si>
  <si>
    <t>722</t>
  </si>
  <si>
    <t>Zdravotechnika - vnútorný vodovod</t>
  </si>
  <si>
    <t>341</t>
  </si>
  <si>
    <t>722250180.S</t>
  </si>
  <si>
    <t>Montáž hasiaceho prístroja</t>
  </si>
  <si>
    <t>12986762</t>
  </si>
  <si>
    <t>"práškový  6 kg</t>
  </si>
  <si>
    <t>"práškový  12 kg</t>
  </si>
  <si>
    <t>"práškový  18 kg</t>
  </si>
  <si>
    <t>"práškový  24 kg</t>
  </si>
  <si>
    <t>"práškový  36 kg</t>
  </si>
  <si>
    <t>342</t>
  </si>
  <si>
    <t>449170000900.S</t>
  </si>
  <si>
    <t>Prenosný hasiaci prístroj práškový 6 kg</t>
  </si>
  <si>
    <t>-1840893842</t>
  </si>
  <si>
    <t>343</t>
  </si>
  <si>
    <t>449170000900.S1</t>
  </si>
  <si>
    <t>Prenosný hasiaci prístroj práškový  12 kg</t>
  </si>
  <si>
    <t>311074094</t>
  </si>
  <si>
    <t>344</t>
  </si>
  <si>
    <t>449170000900.S2</t>
  </si>
  <si>
    <t>Prenosný hasiaci prístroj práškový  18 kg</t>
  </si>
  <si>
    <t>248139523</t>
  </si>
  <si>
    <t>345</t>
  </si>
  <si>
    <t>449170000900.S3</t>
  </si>
  <si>
    <t>Prenosný hasiaci prístroj práškový  24 kg</t>
  </si>
  <si>
    <t>1346585653</t>
  </si>
  <si>
    <t>346</t>
  </si>
  <si>
    <t>449170000900.S4</t>
  </si>
  <si>
    <t>Prenosný hasiaci prístroj práškový  36 kg</t>
  </si>
  <si>
    <t>-1579013677</t>
  </si>
  <si>
    <t>347</t>
  </si>
  <si>
    <t>998722202.S</t>
  </si>
  <si>
    <t>Presun hmôt pre vnútorný vodovod v objektoch výšky nad 6 do 12 m</t>
  </si>
  <si>
    <t>1191809418</t>
  </si>
  <si>
    <t>725</t>
  </si>
  <si>
    <t>Zdravotechnika - zariaďovacie predmety</t>
  </si>
  <si>
    <t>348</t>
  </si>
  <si>
    <t>725190102.S</t>
  </si>
  <si>
    <t>Demontáž sanitárnej priečky (WC kabínka) vrátane dverí</t>
  </si>
  <si>
    <t>597207624</t>
  </si>
  <si>
    <t>2*(2,8+2*1,165)*2,1</t>
  </si>
  <si>
    <t>2*(1,8+1,165)*2,1</t>
  </si>
  <si>
    <t>762</t>
  </si>
  <si>
    <t>Konštrukcie tesárske</t>
  </si>
  <si>
    <t>349</t>
  </si>
  <si>
    <t>7624213060r</t>
  </si>
  <si>
    <t xml:space="preserve">M+D Obloženie stropov alebo strešných podhľadov z dosiek OSB hr. dosky 25 mm, vrátane podkonštrukcie (dvojúrovňová krížová podk.  z HR-CD prof. doplnená o hydrozávesy nónius + krížové spojky hydro. ) kotv. do žb stropu (POE-2) </t>
  </si>
  <si>
    <t>-1738455996</t>
  </si>
  <si>
    <t>"POE-2 (vstup 1PP)</t>
  </si>
  <si>
    <t>0,75*1,8</t>
  </si>
  <si>
    <t>"Pozn.: V mieste Oceľ nosníka HEA 240 požiarna doska hr. 20 mm</t>
  </si>
  <si>
    <t>350</t>
  </si>
  <si>
    <t>762810017.S</t>
  </si>
  <si>
    <t>Záklop stropov z dosiek OSB skrutkovaných na trámy na zraz hr. dosky 25 mm</t>
  </si>
  <si>
    <t>2037119389</t>
  </si>
  <si>
    <t>"2x OSB 3 doska do ext. prostredia (1x pri hornom a 1x pri spodnom okraji) S1.2</t>
  </si>
  <si>
    <t>((2,35*0,975)+((4,05-0,2)*0,975)+((3,825-0,2)*0,975)+((3,975-0,2)*0,975)+(1,35*1,05)+(1,96*2,675))*2</t>
  </si>
  <si>
    <t>(((3,65-0,2)*1,0)+(2,845*1,0)+((4,55-0,2)*1,0)+((2,6-0,2)*1,0)+(1,5*0,7)+((3,275-0,2)*1,0)+(2,3*1,0))*2</t>
  </si>
  <si>
    <t>((2,075*1,065)+(1,2*0,92)+(1,1*0,91)+(1,56*1,04)+(1,895*2,68))*2</t>
  </si>
  <si>
    <t>((1,25*0,925)+((2,625-0,2)*0,925)+((2,55-0,2)*0,925)*2+(1,35*0,925)+(1,825*0,9))*2</t>
  </si>
  <si>
    <t>((1,05*1,51)+(0,9*1,4)+(1,0*1,435)+(1,5*0,92)+(1,2*0,92))*2</t>
  </si>
  <si>
    <t>351</t>
  </si>
  <si>
    <t>762822130.S</t>
  </si>
  <si>
    <t>Montáž stropníc z hraneného a polohraneného reziva prierezovej plochy 288 - 450 cm2</t>
  </si>
  <si>
    <t>706687635</t>
  </si>
  <si>
    <t>"Rám po obvode - drevený profil 150x200mm S1.2</t>
  </si>
  <si>
    <t>((1,95*2+2*0,975)+((1,35+1,9)*2+4*0,975)+((1,075+1,95)*2+4*0,975)+((1,275+1,9)*2+4*0,975)+((1,05*2+2*1,05)+(1,66*2+2*2,675)))</t>
  </si>
  <si>
    <t>(((1,95+0,9)*2+4*0,9)+(2,545*2+2*0,9)+((2,1+1,65)*2+4*0,9)+((0,9+0,9)*2+4*0,9)+(1,2*2+2*0,8)+((1,425+1,05)*2+2*1,0)+(2,1*2+2*1,0))</t>
  </si>
  <si>
    <t>((1,775*2+2*1,065)+(0,9*2+2*0,92)+(0,9*2+2*0,91)+(1,26*2+2*1,04)+(1,595*2+2*2,68))</t>
  </si>
  <si>
    <t>((0,95*2+2*0,925)+((1,025+0,8)*2+4*0,925)+((0,95+0,8)*2+4*0,925)+((0,95+0,8)*2+4*0,925)+(1,05*2+2*0,925)+(1,525*2+2*1,0))</t>
  </si>
  <si>
    <t>((0,75*2+2*1,51)+(0,6*2+2*1,4)+(0,7*2+2*1,435)+(1,2*2+2*0,92)+(0,9*2+2*0,92))</t>
  </si>
  <si>
    <t>352</t>
  </si>
  <si>
    <t>605120002900r</t>
  </si>
  <si>
    <t xml:space="preserve">Rezivo - Hranoly </t>
  </si>
  <si>
    <t>-231451457</t>
  </si>
  <si>
    <t>hr*(0,15*0,2)</t>
  </si>
  <si>
    <t>"uvažované stratné 10%</t>
  </si>
  <si>
    <t>353</t>
  </si>
  <si>
    <t>762895000.S</t>
  </si>
  <si>
    <t>Spojovacie prostriedky pre záklop, stropnice, podbíjanie - klince, svorky</t>
  </si>
  <si>
    <t>-127445109</t>
  </si>
  <si>
    <t>"záklop</t>
  </si>
  <si>
    <t>OSB25_S12*0,025</t>
  </si>
  <si>
    <t>354</t>
  </si>
  <si>
    <t>998762202.S</t>
  </si>
  <si>
    <t>Presun hmôt pre konštrukcie tesárske v objektoch výšky do 12 m</t>
  </si>
  <si>
    <t>-19373583</t>
  </si>
  <si>
    <t>763</t>
  </si>
  <si>
    <t>Konštrukcie - drevostavby</t>
  </si>
  <si>
    <t>355</t>
  </si>
  <si>
    <t>763112244.S1</t>
  </si>
  <si>
    <t>Priečka SDK akustická hr. 155 mm, PO EI90,kca CW+UW 75, dvojito opláštená doskou protipož. impreg. DFRIH1 2x12,5 mm, TI MW hr.50 mm s min. obj. hm. 15 kg/m3 , viď PD SK155A.11</t>
  </si>
  <si>
    <t>425144441</t>
  </si>
  <si>
    <t>"SK155A.11</t>
  </si>
  <si>
    <t>"c1.17a - c1.21</t>
  </si>
  <si>
    <t>4,195*3,05*3+3,625*2,78</t>
  </si>
  <si>
    <t>(4,175+0,275)*3,05</t>
  </si>
  <si>
    <t>"POZNAMKA PLATI PRE VSETKY POLOŽKY SDK STIEN A PREDSTIEN:</t>
  </si>
  <si>
    <t xml:space="preserve">"Vrátane rohových a ukonč.líšt, presieťkovania a prebrúsenia na kvalitu Q2, prípadného zosilnenia nosných profilov, silikónovania a tmelenia spojov   </t>
  </si>
  <si>
    <t xml:space="preserve">"Vrátane systémových riešení pre upevňovanie kuch. skriniek, sanity, hydrantov,  vykurovacích telies a iného príslušenstva </t>
  </si>
  <si>
    <t>"Pri montáži nosného systému zariadovacích prvkov je potrebné dodržať predpísané technické postupy, kotvenia a detaily výrobcu.</t>
  </si>
  <si>
    <t>"vrátane tesniacich tmelov a samolepiacich tesniacich pások, dilatačných škár</t>
  </si>
  <si>
    <t>"Pri napojení priečky na poter odporúčame prerušiť (dilatovať) poter v mieste priečky</t>
  </si>
  <si>
    <t>"Napojenie SDK priečky alebo podhľadu na omietanú konštrukciu je potrebné oddeliť klznou páskou.</t>
  </si>
  <si>
    <t>"Omietky a stierky ktoré sa napájajú k SDK konštrukcií je potrebné ukončiť ukončovacím profilom alebo oddeliť klznou páskou.</t>
  </si>
  <si>
    <t>356</t>
  </si>
  <si>
    <t>763115813.S1</t>
  </si>
  <si>
    <t>Priečka SDK požiarna hr. 125 mm, PO EI90,kca CW+UW 75, dvojito opláštená doskou protipož. impreg. DFRIH1 2x12,5 mm, TI MW hr.60 mm s min. obj. hm. 15 kg/m3 , viď PD SK125P.11</t>
  </si>
  <si>
    <t>-2103960872</t>
  </si>
  <si>
    <t xml:space="preserve">"SK125P.11 </t>
  </si>
  <si>
    <t>"e1.02 a a1.05</t>
  </si>
  <si>
    <t>(5,6+2,83+0,35+1,095)*2,78</t>
  </si>
  <si>
    <t>"e1.02 a e1.04</t>
  </si>
  <si>
    <t>2,72*3,05-2,72*2,55</t>
  </si>
  <si>
    <t>"a1.05 a b1.01</t>
  </si>
  <si>
    <t>(5,6+3,8)*2,78</t>
  </si>
  <si>
    <t>"e1.05 a e1.04</t>
  </si>
  <si>
    <t>(2,59+1,775+0,425+1,725)*3,05</t>
  </si>
  <si>
    <t>-(0,9*2,02*2)</t>
  </si>
  <si>
    <t>"b1.02</t>
  </si>
  <si>
    <t>(2,55+0,425+1,4+0,425)*3,05</t>
  </si>
  <si>
    <t>6,145*2,85-6,145*2,5</t>
  </si>
  <si>
    <t>"de1.27</t>
  </si>
  <si>
    <t>(2,6+2,4+1,725+0,425+0,625+0,425*2+0,95+0,9)*3,05</t>
  </si>
  <si>
    <t>-(-0,9*2,02)</t>
  </si>
  <si>
    <t>"c1.10</t>
  </si>
  <si>
    <t>(3,5+0,515+0,64)</t>
  </si>
  <si>
    <t>"medzi osami I a G</t>
  </si>
  <si>
    <t>(36,60+0,4*2*2)*2,97</t>
  </si>
  <si>
    <t>(8,115+0,625+0,425)*2,97</t>
  </si>
  <si>
    <t>-(1,2*2,02*5+4,025*2,605+1,85*2,605+0,9*2,02*4)</t>
  </si>
  <si>
    <t>"de2.01 a de2.03</t>
  </si>
  <si>
    <t>3,75*3,05-3,75*2,80</t>
  </si>
  <si>
    <t>"e2.05 - chodba os 1-6</t>
  </si>
  <si>
    <t>28,91*2,97+3*0,4*2,97*2</t>
  </si>
  <si>
    <t>-(1,2*2,02*4)</t>
  </si>
  <si>
    <t>"e.2.27a - e2.30</t>
  </si>
  <si>
    <t>(1,375+0,3+0,825+8,425+2,188)*2,97</t>
  </si>
  <si>
    <t>"e2.05 a 2.05a chodba os 9-11</t>
  </si>
  <si>
    <t>(28,757+2*0,4+2*0,55*3)*2,97</t>
  </si>
  <si>
    <t>"Poznámka:</t>
  </si>
  <si>
    <t>"Výška priečky až po ŽB stropnú konštrukciu</t>
  </si>
  <si>
    <t>357</t>
  </si>
  <si>
    <t>763115813.S2</t>
  </si>
  <si>
    <t>Priečka SDK požiarna, akustická hr. 125 mm, PO EI90,kca CW+UW 75, dvojito opláštená doskou protipož. impreg. DFRIH1 2x12,5 mm, TI MW hr.60mm s min. obj. hm. 15 kg/m3 , viď PD SK125PA.11</t>
  </si>
  <si>
    <t>210220277</t>
  </si>
  <si>
    <t xml:space="preserve">"SK125PA.11 </t>
  </si>
  <si>
    <t>"na osi C</t>
  </si>
  <si>
    <t>(6,9*2+4,275+0,775+2,0+0,425)*3,05</t>
  </si>
  <si>
    <t>"b1.13</t>
  </si>
  <si>
    <t>(5,6+3,8)*2,78       " os 9</t>
  </si>
  <si>
    <t>"a1.06</t>
  </si>
  <si>
    <t>(5,6+3,8)*2,78       " os 10</t>
  </si>
  <si>
    <t>"na osi E</t>
  </si>
  <si>
    <t>(5,70+6,9*2)*2,78</t>
  </si>
  <si>
    <t>-(1,9*2,02+1,6*2,02)</t>
  </si>
  <si>
    <t>"b1.17</t>
  </si>
  <si>
    <t>(2,95*2+3,80)*3,05</t>
  </si>
  <si>
    <t>"c1.12</t>
  </si>
  <si>
    <t>(7,8+3,8+0,635+4,175+7,375)*3,05</t>
  </si>
  <si>
    <t>-(2,7*2,55+2,675*2,55)</t>
  </si>
  <si>
    <t>"na osi H</t>
  </si>
  <si>
    <t>(0,315+6,90+1,15+0,45*2+0,95+4,925+6,90*2)*3,05</t>
  </si>
  <si>
    <t>-(2,575*2,555+4,90*2,555+5,05*2,555+6,2*2,555)</t>
  </si>
  <si>
    <t>"c1.13-c1.16</t>
  </si>
  <si>
    <t>3,8*2,78*3</t>
  </si>
  <si>
    <t>"d2.07a</t>
  </si>
  <si>
    <t>(1,325+2*0,4+0,9+2,525+0,82)*2,97</t>
  </si>
  <si>
    <t>"d2.04 a d2.07</t>
  </si>
  <si>
    <t>2,0*2,97</t>
  </si>
  <si>
    <t>-2,0*2,07</t>
  </si>
  <si>
    <t>"d2.07 a e2.65a</t>
  </si>
  <si>
    <t>(1,125+0,45+5,75)*2,97</t>
  </si>
  <si>
    <t>"e2.32</t>
  </si>
  <si>
    <t>14,513*2,70</t>
  </si>
  <si>
    <t>-(0,9*2,02*7)</t>
  </si>
  <si>
    <t>22,50*3,05</t>
  </si>
  <si>
    <t>-(10,575*2,605)</t>
  </si>
  <si>
    <t>"e2.04 a e2.04a</t>
  </si>
  <si>
    <t>0,5*2,97</t>
  </si>
  <si>
    <t>6,42*2,97</t>
  </si>
  <si>
    <t>-(2,945*2,28+3,35*2,28)</t>
  </si>
  <si>
    <t>"e2.04 a e2.06</t>
  </si>
  <si>
    <t>6,3*2,97</t>
  </si>
  <si>
    <t>"e2.07, e2.06 a e2.05</t>
  </si>
  <si>
    <t>3,482*2,97</t>
  </si>
  <si>
    <t>-(1,2*2,02)</t>
  </si>
  <si>
    <t>"e2.64 a e2.31a</t>
  </si>
  <si>
    <t>3,5*2,97</t>
  </si>
  <si>
    <t>-(3,075*2,605)</t>
  </si>
  <si>
    <t>Medzisúčet - 2NP</t>
  </si>
  <si>
    <t>358</t>
  </si>
  <si>
    <t>763115814.S1</t>
  </si>
  <si>
    <t>Priečka SDK požiarna hr. 150 mm,PO EI90,  kca CW+UW 100, dvojito opláštená doskou protipož. impreg. DFRIH1 2x12,5 mm, TI MW hr. 100 mm s min. obj. hm. 15 kg/m3 , viď PD SK150P.11</t>
  </si>
  <si>
    <t>-1651612996</t>
  </si>
  <si>
    <t xml:space="preserve">"SK150P.11 </t>
  </si>
  <si>
    <t>"e1.16</t>
  </si>
  <si>
    <t>(8,525+3,775+3,925+3,30+1,65)*3,05</t>
  </si>
  <si>
    <t>-(1,0*2,07+1,65*2,07)</t>
  </si>
  <si>
    <t>"c1.01a</t>
  </si>
  <si>
    <t>18,325*3,05</t>
  </si>
  <si>
    <t>-(0,9*2,07*6+0,9*2,07)</t>
  </si>
  <si>
    <t>763116522.S1</t>
  </si>
  <si>
    <t>Priečka SDK hr. 250 mm, 2x12,5mm SDK impreg.doska, kov. podkonštr. R-CW 75, inštal.priestor 100mm, kov. podkonštr. R-CW 75, 2x12,5mm SDK impreg. doska, viď. PD SK250.22</t>
  </si>
  <si>
    <t>525859375</t>
  </si>
  <si>
    <t>"SK250.22</t>
  </si>
  <si>
    <t>"c1.08 a c1.09</t>
  </si>
  <si>
    <t>4,35*3,05</t>
  </si>
  <si>
    <t>"V miestach so zvýš. vlhkosťou vzduchu (zo strany kúpeľní a pod.) namiesto dosiek typu A, DF a pod. použiť  impreg.dosky typu napr. H1, H2, DFH2 a pod</t>
  </si>
  <si>
    <t>360</t>
  </si>
  <si>
    <t>763116522.S2</t>
  </si>
  <si>
    <t>Priečka SDK hr. 300 mm, 2x12,5mm SDK impreg.doska, kov. podkonštr. R-CW 75, inštal.priest. 150 mm, kov. podkonštr. R-CW 75, 2x12,5mm SDK impreg. doska, viď. PD SK300.22</t>
  </si>
  <si>
    <t>433755070</t>
  </si>
  <si>
    <t>"SK300.22</t>
  </si>
  <si>
    <t>"e1.12 a e1.13</t>
  </si>
  <si>
    <t>(1,25+1,225+2,025)*3,05</t>
  </si>
  <si>
    <t>"b1.11 a b1.12a</t>
  </si>
  <si>
    <t>2,4*3,05</t>
  </si>
  <si>
    <t>-0,6*0,6     "OV21</t>
  </si>
  <si>
    <t>361</t>
  </si>
  <si>
    <t>763116522.S3</t>
  </si>
  <si>
    <t>Priečka SDK hr. 350 mm, 2x12,5mm SDK impreg.doska, kov. podkonštr. R-CW 75, inštal.priest. 200 mm, kov. podkonštr. R-CW 75, 2x12,5mm SDK impreg. doska, viď. PD SK350.22</t>
  </si>
  <si>
    <t>-1043728167</t>
  </si>
  <si>
    <t>"SK350.22</t>
  </si>
  <si>
    <t>"e1.11 a e1.26</t>
  </si>
  <si>
    <t>362</t>
  </si>
  <si>
    <t>763116522.S4</t>
  </si>
  <si>
    <t>Priečka SDK hr. 400 mm, 2x12,5mm SDK impreg.doska, kov. podkonštr. R-CW 75, inštal.priest. 250 mm, kov. podkonštr. R-CW 75, 2x12,5mm SDK impreg. doska, viď. PD SK400.22</t>
  </si>
  <si>
    <t>-1468248059</t>
  </si>
  <si>
    <t>"SK400.22</t>
  </si>
  <si>
    <t>"c1.05 a c1.06</t>
  </si>
  <si>
    <t>3,5*3,05</t>
  </si>
  <si>
    <t>-0,6*0,6</t>
  </si>
  <si>
    <t>363</t>
  </si>
  <si>
    <t>763116803.S1</t>
  </si>
  <si>
    <t>Bezpečnostná priečka hr. 125 mm, PO EI90,  kca CW+UW 75 s profilom CD, dvojito oplášt. doskou protipožiar.impreg. typ DFRIH1 2x12,5 mm, TI MW hr.60mm s min. obj. hm. 15 kg/m3 , viď PD SK125.11</t>
  </si>
  <si>
    <t>1270247292</t>
  </si>
  <si>
    <t xml:space="preserve">"SK125.11 </t>
  </si>
  <si>
    <t>"a1.01 - a1.04</t>
  </si>
  <si>
    <t>3*(5,6+3,8)*3,195</t>
  </si>
  <si>
    <t>"b1.13 - b1.15</t>
  </si>
  <si>
    <t>1,225*3,05</t>
  </si>
  <si>
    <t>"de1.28 a d1.18</t>
  </si>
  <si>
    <t>2,45*3,05</t>
  </si>
  <si>
    <t>-(1,75*2,02)</t>
  </si>
  <si>
    <t>"c1.01a a c1.03, c1.04</t>
  </si>
  <si>
    <t>2,2*3,05</t>
  </si>
  <si>
    <t>5,6*2,78</t>
  </si>
  <si>
    <t>-(0,9*2,02+1,0*2,02)</t>
  </si>
  <si>
    <t>"c1.11 a c.10</t>
  </si>
  <si>
    <t>4,125*3,05</t>
  </si>
  <si>
    <t>"e2.25</t>
  </si>
  <si>
    <t>(2,8+1,325)*2,97</t>
  </si>
  <si>
    <t>-(0,9*2,02)</t>
  </si>
  <si>
    <t>364</t>
  </si>
  <si>
    <t>763116803.S2</t>
  </si>
  <si>
    <t>Bezpečnostná priečka akustická hr. 125 mm, PO EI90,  kca CW+UW 75 s profilom CD, dvojito oplášt. doskou protipožiar.impreg. typ DFRIH1 2x12,5 mm, TI MW hr.60mm s min. obj. hm. 15 kg/m3 , viď PD SK125A.11</t>
  </si>
  <si>
    <t>-1347650313</t>
  </si>
  <si>
    <t xml:space="preserve">"SK125.A11 </t>
  </si>
  <si>
    <t>15,15*3,05</t>
  </si>
  <si>
    <t>-(1,0*2,02*6)</t>
  </si>
  <si>
    <t>"c1.13 - c1.16</t>
  </si>
  <si>
    <t>"e2.04a a e2.04</t>
  </si>
  <si>
    <t>3,825*2,97</t>
  </si>
  <si>
    <t>365</t>
  </si>
  <si>
    <t>763116860.S1</t>
  </si>
  <si>
    <t>Priečka SDK hr. 100 mm, PO EI60,kca CW+UW 75, dvojito opláštená 1x SDK doska typ A/H2+1x SDK doska typ A/H2, 2x12,5 mm TI MW hr.50mm s min. obj. hm. 15 kg/m3 , viď PD SK100.12</t>
  </si>
  <si>
    <t>1186542991</t>
  </si>
  <si>
    <t>"SK100.12</t>
  </si>
  <si>
    <t>"a1.01 až a1.04</t>
  </si>
  <si>
    <t>"šachty</t>
  </si>
  <si>
    <t>(0,75+0,40)*3,195</t>
  </si>
  <si>
    <t>(1,325+0,575)*3,195</t>
  </si>
  <si>
    <t>(1,0+0,575)*3,195</t>
  </si>
  <si>
    <t>(1,05+0,575)*3,195</t>
  </si>
  <si>
    <t>(0,65+0,575)*3,195</t>
  </si>
  <si>
    <t>(1,25+0,575)*3,195</t>
  </si>
  <si>
    <t>"a1.05</t>
  </si>
  <si>
    <t>(1,05+0,55)*3,05</t>
  </si>
  <si>
    <t>"deliace steny</t>
  </si>
  <si>
    <t>"c1.06-c1.08</t>
  </si>
  <si>
    <t>(4,35*2+1,9+1,4)*3,05</t>
  </si>
  <si>
    <t>"c1.09</t>
  </si>
  <si>
    <t>2,825*3,05</t>
  </si>
  <si>
    <t>2,85*3,05</t>
  </si>
  <si>
    <t>"- Výška priečky až po požiarny podhľad</t>
  </si>
  <si>
    <t>"-V miestach so zvýšenou vlhkosťou vzduchu (zo strany kúpeľní a pod.) namiesto dosiek typu A, DF a pod. použiť  impregnované dosky</t>
  </si>
  <si>
    <t>" typu napr. H1, H2, , DFH2, a pod</t>
  </si>
  <si>
    <t>"Výška priečky až po požiarny podhľad</t>
  </si>
  <si>
    <t>366</t>
  </si>
  <si>
    <t>763116860.S2</t>
  </si>
  <si>
    <t>Priečka SDK požiarna hr. 100 mm, PO EI60,kca CW+UW 75, dvojito opláštená 1x SDK doska typ A+1x SDK doska typ DFRIH1,TI MW MW hr.50mm s min. obj. hm. 15 kg/m3 dvojito opláštená 1x SDK doska typ A+1x SDK doska typ DFRIH1, viď PD SK100.P12</t>
  </si>
  <si>
    <t>869033946</t>
  </si>
  <si>
    <t>"SK100P.12</t>
  </si>
  <si>
    <t>"e2.71, e2.75, e2.79</t>
  </si>
  <si>
    <t>2,0*2,4*3    "B1-5</t>
  </si>
  <si>
    <t>367</t>
  </si>
  <si>
    <t>763116861.S1</t>
  </si>
  <si>
    <t>Priečka SDK hr. 125 mm, PO EI60,kca CW+UW 75, dvojito opláštená 1x SDK doska typ A/H2+1x SDK doska typ A/H2, 2x12,5 mm TI MW hr.60mm s min. obj. hm. 15 kg/m3 , viď PD SK125.12</t>
  </si>
  <si>
    <t>-486649355</t>
  </si>
  <si>
    <t>"SK125.12</t>
  </si>
  <si>
    <t>"b1.01 až b1.09</t>
  </si>
  <si>
    <t>(11,55+4,475+2,325+4,20+4,475+2,30+4,95+2,05)*3,05</t>
  </si>
  <si>
    <t>-(0,9*2,02*7+1,0*2,02)</t>
  </si>
  <si>
    <t>"b1.13 až b1.16</t>
  </si>
  <si>
    <t>(3,245+2,15+3,4+2,15+2,275+0,65)*3,05</t>
  </si>
  <si>
    <t>(1,275+0,525)*3,05</t>
  </si>
  <si>
    <t>"e1.08</t>
  </si>
  <si>
    <t>2,65*3,05</t>
  </si>
  <si>
    <t>"e1.09</t>
  </si>
  <si>
    <t>2,975*3,05</t>
  </si>
  <si>
    <t>"e1.10</t>
  </si>
  <si>
    <t>"e1.13</t>
  </si>
  <si>
    <t>"e1.06</t>
  </si>
  <si>
    <t>21,85*3,05</t>
  </si>
  <si>
    <t>"b1.11</t>
  </si>
  <si>
    <t>"b1.12</t>
  </si>
  <si>
    <t>(2,4+2+2,2)*3,05</t>
  </si>
  <si>
    <t>"e1.11</t>
  </si>
  <si>
    <t>"e1.26</t>
  </si>
  <si>
    <t>2,4*3,05*2</t>
  </si>
  <si>
    <t>"e1.15</t>
  </si>
  <si>
    <t>(2,45+1,6)*3,05</t>
  </si>
  <si>
    <t>-(0,7*2,02)</t>
  </si>
  <si>
    <t>(1,5+0,425)*3,05</t>
  </si>
  <si>
    <t>"e1.24c, e1.24a, de1.21</t>
  </si>
  <si>
    <t>(5,575+1,775+3,875+1,975+1,1+0,3+4,5+1,87+3,975+0,8+9,35)*3,05</t>
  </si>
  <si>
    <t>-(0,9*2,02*4+1,75*2,02+1,0*2,02*3)</t>
  </si>
  <si>
    <t>"c1.05</t>
  </si>
  <si>
    <t>1,45*3,05</t>
  </si>
  <si>
    <t>Medzisúčet - 1NP</t>
  </si>
  <si>
    <t>"os I - G</t>
  </si>
  <si>
    <t>2,4*2,97*2+2,4*2,97+2,125*2,97+2,4*2,97+2,125*2,97+2,4*2,97*2+3,9*2,97+(3,9+0,175)*2,97   "os 1-5</t>
  </si>
  <si>
    <t>-(0,955*2,02*8)</t>
  </si>
  <si>
    <t>(3,9+0,175+7,465+4,40+3,375+1,70+2*2,075)*2,97    "os 5-6</t>
  </si>
  <si>
    <t>(2,05+0,425*2+0,95+2,025+2,0+4,175+3,35+3,75+2,4+0,425*2+0,6)*2,97        "os 8</t>
  </si>
  <si>
    <t>-(1,0*2,02*2+1,0*2,02*2)</t>
  </si>
  <si>
    <t>(5,575+2,3+3,275+1,875+3,675+2,05+2,075)*2,97    "os 9</t>
  </si>
  <si>
    <t>-(0,9*2,02*5)</t>
  </si>
  <si>
    <t>(0,9+1,775)*2,97</t>
  </si>
  <si>
    <t>"e2.65a</t>
  </si>
  <si>
    <t>0,8*2,97</t>
  </si>
  <si>
    <t>"os A - C</t>
  </si>
  <si>
    <t>2,4*2,87*5+2,125*2,87*3    "os 1-5</t>
  </si>
  <si>
    <t>-(1,0*2,02*8)</t>
  </si>
  <si>
    <t>2,625*2,87*4+2,2*2,87*4    "os 6-11</t>
  </si>
  <si>
    <t>"mc e2.29 a e2.28</t>
  </si>
  <si>
    <t>(2,075+1,65+2,075)*2,87</t>
  </si>
  <si>
    <t>"mc e2.25 a e2.24</t>
  </si>
  <si>
    <t>1,775*2,70</t>
  </si>
  <si>
    <t>"Výška priečky 10 cm nad požiarny podhľad</t>
  </si>
  <si>
    <t>368</t>
  </si>
  <si>
    <t>763116861.S2</t>
  </si>
  <si>
    <t>Priečka SDK akustická hr. 125 mm, PO EI60,kca CW+UW 75, dvojito opláštená 1x SDK doska typ A/H2+1x SDK doska typ A/H2, 2x12,5 mm TI MW hr.50mm s min. obj. hm. 15 kg/m3 , viď PD SK125.A12</t>
  </si>
  <si>
    <t>586230572</t>
  </si>
  <si>
    <t>"SK125.A12</t>
  </si>
  <si>
    <t>"osi I - G</t>
  </si>
  <si>
    <t>(7,285+7,075*3)*2,87+6,045*2,87*4   "os 1-5</t>
  </si>
  <si>
    <t>4,795*2,87*3+2,1*2,87+0,9*2,7+1,975*2,7+10,77*2,97+10,60*2,97+0,725*2,97                  "os 7-11</t>
  </si>
  <si>
    <t>-(1,7*2,02+1,9*2,02)</t>
  </si>
  <si>
    <t>" osi G-C</t>
  </si>
  <si>
    <t>"mc d2.05</t>
  </si>
  <si>
    <t>2,525*2,97 + 6,75*2,97   "os 5-7</t>
  </si>
  <si>
    <t>7,075*2,97*6+6,75*2,97</t>
  </si>
  <si>
    <t>"osi C-A</t>
  </si>
  <si>
    <t>(7,285+7,075*3)*2,97   "os 1-5</t>
  </si>
  <si>
    <t>-(1,2*2,02*8)</t>
  </si>
  <si>
    <t>6,045*2,97*4</t>
  </si>
  <si>
    <t>(2,165+7,075*4)*2,97</t>
  </si>
  <si>
    <t>3,8*2,97*4   "os 6 - 11</t>
  </si>
  <si>
    <t>369</t>
  </si>
  <si>
    <t>763116861.S3</t>
  </si>
  <si>
    <t>Priečka SDK akustická požiarna hr. 125 mm, PO EI60,kca CW+UW 75, dvojito opláštená 1x SDK doska typ A+1x SDK doska typ DFRIH1,TI MW MW hr.60mm s min. obj. hm. 15 kg/m3 dvojito opláštená 1x SDK doska typ A+1x SDK doska typ DFRIH1, viď PD SK125.PA12</t>
  </si>
  <si>
    <t>1498824141</t>
  </si>
  <si>
    <t>"SK125PA12</t>
  </si>
  <si>
    <t>"os I-G</t>
  </si>
  <si>
    <t>5,6*2,70*4    "os 1-5</t>
  </si>
  <si>
    <t>0,315*3,05</t>
  </si>
  <si>
    <t>"e2.64</t>
  </si>
  <si>
    <t>5,315*2,97</t>
  </si>
  <si>
    <t>-(1,75*2,655)</t>
  </si>
  <si>
    <t>"e2.65</t>
  </si>
  <si>
    <t>(3,375+3,235+0,65+0,8)*2,97</t>
  </si>
  <si>
    <t>-(1,0*2,02+2,625*2,605)</t>
  </si>
  <si>
    <t>(4,425+4,825+0,425+1,60)*3,05</t>
  </si>
  <si>
    <t>-(1,2*2,605)</t>
  </si>
  <si>
    <t>"os A-C</t>
  </si>
  <si>
    <t>5,6*2,97*3   "os 1-5</t>
  </si>
  <si>
    <t>5,6*2,97*4    "os 7-10</t>
  </si>
  <si>
    <t>"e2.05b</t>
  </si>
  <si>
    <t>1,85*2,97</t>
  </si>
  <si>
    <t>-1,75*2,02</t>
  </si>
  <si>
    <t>370</t>
  </si>
  <si>
    <t>763116862.S</t>
  </si>
  <si>
    <t>Priečka SDK hr. 150 mm, PO EI90, kca CW+UW 100, dvojito opláštená doskou vysokopevnostnou protipožiarnou impregnovanou DFRIH1 2x12,5mm, viď PD SK150PA11</t>
  </si>
  <si>
    <t>535776274</t>
  </si>
  <si>
    <t>"SK150PA11</t>
  </si>
  <si>
    <t>"de1.22 - VŠ</t>
  </si>
  <si>
    <t>(1,8+1,01)*3,45</t>
  </si>
  <si>
    <t>-(0,72*0,8)</t>
  </si>
  <si>
    <t>1,26*3,09</t>
  </si>
  <si>
    <t>"e1.24 - VŠ</t>
  </si>
  <si>
    <t>(1,41+2*1,16)*3,09</t>
  </si>
  <si>
    <t>1,41*3,45</t>
  </si>
  <si>
    <t>-0,72*0,8</t>
  </si>
  <si>
    <t>4,2*2,9</t>
  </si>
  <si>
    <t>"d2.07b - VŠ</t>
  </si>
  <si>
    <t>(2*1,26+1,16)*2,9</t>
  </si>
  <si>
    <t>"e2.65b</t>
  </si>
  <si>
    <t>(2*1,41+2*1,16)*2,9</t>
  </si>
  <si>
    <t>371</t>
  </si>
  <si>
    <t>763116862.S1</t>
  </si>
  <si>
    <t>Priečka SDK hr. 150 mm, PO EI60,kca CW+UW 100, dvojito opláštená 1x SDK doska typ A/H2+1x SDK doska typ A/H2, 2x12,5 mm TI MW hr.60mm s min. obj. hm. 15 kg/m3 , viď PD SK150.12</t>
  </si>
  <si>
    <t>-421778095</t>
  </si>
  <si>
    <t>372</t>
  </si>
  <si>
    <t>763116871.S1</t>
  </si>
  <si>
    <t>Priečka SDK hr. 200 mm, kca CW+UW 150, dvojito opláštená doskou vysokopevnostnou  impregnovanou DFRIH1 2x12,5mm, viď PD SK200.11</t>
  </si>
  <si>
    <t>2102501336</t>
  </si>
  <si>
    <t>"SK200.11</t>
  </si>
  <si>
    <t>"e2.31 a e2.65a</t>
  </si>
  <si>
    <t>(6,105+3,6)*2,97</t>
  </si>
  <si>
    <t>373</t>
  </si>
  <si>
    <t>763124142.S</t>
  </si>
  <si>
    <t>Predsadená SDK stena hr. 100 mm, kca CW+UW 75, dvojito opláštená doskou DFH2 2x12.5 mm, podrob. PD - Skš100.22</t>
  </si>
  <si>
    <t>806471594</t>
  </si>
  <si>
    <t>"Skš100.22 - šachty a predsadené steny pri dilatácii</t>
  </si>
  <si>
    <t>"e2.35</t>
  </si>
  <si>
    <t>1,675*2,80</t>
  </si>
  <si>
    <t>"POZNÁMKA PLATÍ PRE VŠETKY SDK Inštalačné steny / Predsteny:</t>
  </si>
  <si>
    <t>"- Výška predsadených a šachtový stien až po požiarny podhľad.</t>
  </si>
  <si>
    <t>374</t>
  </si>
  <si>
    <t>763124143.S</t>
  </si>
  <si>
    <t>Predsadená SDK stena hr. 125 mm, PO EI30,  kca CW+UW 100, dvojito opláštená doskou protipožiarnou impregnovanou DFRIH1 2x12.5 mm, podrob. PD - Skš125P11</t>
  </si>
  <si>
    <t>1690253535</t>
  </si>
  <si>
    <t>"Skš125P11 - šachty UK rozvádzačov</t>
  </si>
  <si>
    <t>"d.1.21</t>
  </si>
  <si>
    <t>3,175*2,75</t>
  </si>
  <si>
    <t>-0,6*0,6          "OV21</t>
  </si>
  <si>
    <t>2,3*2,80</t>
  </si>
  <si>
    <t>0,65*2,80</t>
  </si>
  <si>
    <t>"e2.05</t>
  </si>
  <si>
    <t>"1,375*2,80</t>
  </si>
  <si>
    <t>0,875*2,80</t>
  </si>
  <si>
    <t>0,7*2,80</t>
  </si>
  <si>
    <t>-0,7*0,7    "HN</t>
  </si>
  <si>
    <t>0,8*2,80</t>
  </si>
  <si>
    <t>"e2.27</t>
  </si>
  <si>
    <t>4,95*2,80</t>
  </si>
  <si>
    <t>-0,7*0,7      "HN</t>
  </si>
  <si>
    <t>375</t>
  </si>
  <si>
    <t>763126623.1</t>
  </si>
  <si>
    <t>Predsadená SDK stena hr. 75 mm, PO EI30,  na oceľovej podkonštrukcií , dvojito opláštená doskou impreg.typ DFRIH1 2x12.5 mm, podrob. PD - Skš75.11</t>
  </si>
  <si>
    <t>-1053997796</t>
  </si>
  <si>
    <t>"SKš75.11 - šachty</t>
  </si>
  <si>
    <t>"b1.12a</t>
  </si>
  <si>
    <t>(2,2+0,65)*2,75</t>
  </si>
  <si>
    <t>(1,575+0,55+0,425+0,825)*2,75</t>
  </si>
  <si>
    <t>-0,3*0,4     "OV22</t>
  </si>
  <si>
    <t>"b1.10</t>
  </si>
  <si>
    <t>2,55*2,75</t>
  </si>
  <si>
    <t>1,9*2,75</t>
  </si>
  <si>
    <t>(0,675+0,6+0,845)*2,75</t>
  </si>
  <si>
    <t>(5,65+6,85+4,85)*2,75</t>
  </si>
  <si>
    <t>(0,95+0,45+0,725)*2,75</t>
  </si>
  <si>
    <t>2*0,425*2,75</t>
  </si>
  <si>
    <t>"c1.01</t>
  </si>
  <si>
    <t>(0,845+0,925)*2,75</t>
  </si>
  <si>
    <t>"c1.03</t>
  </si>
  <si>
    <t>2,09*2,75</t>
  </si>
  <si>
    <t>1,8*2,75</t>
  </si>
  <si>
    <t>"c1.21</t>
  </si>
  <si>
    <t>(0,648+0,7)*2,75</t>
  </si>
  <si>
    <t>"b1.08</t>
  </si>
  <si>
    <t>2,3*2,75</t>
  </si>
  <si>
    <t>"de2.04</t>
  </si>
  <si>
    <t>(0,3+1,625)*2,80</t>
  </si>
  <si>
    <t>"d2.06</t>
  </si>
  <si>
    <t>(1,8+2,05)*2,8</t>
  </si>
  <si>
    <t>"d2.10</t>
  </si>
  <si>
    <t>(1,775+2,05)*2,8</t>
  </si>
  <si>
    <t>"e2.57</t>
  </si>
  <si>
    <t>(0,9+0,175)*2,80</t>
  </si>
  <si>
    <t>-0,60*0,60          "OV21</t>
  </si>
  <si>
    <t>"e2.39</t>
  </si>
  <si>
    <t>(3,925+1,2+0,15)*2,80</t>
  </si>
  <si>
    <t>"e2.43</t>
  </si>
  <si>
    <t>(1,825+2,025)*2,80</t>
  </si>
  <si>
    <t>"e2.41</t>
  </si>
  <si>
    <t>"e2.47</t>
  </si>
  <si>
    <t>"e2.45</t>
  </si>
  <si>
    <t>"e2.51</t>
  </si>
  <si>
    <t>"e2.49</t>
  </si>
  <si>
    <t>"e2.55</t>
  </si>
  <si>
    <t>"e2.53</t>
  </si>
  <si>
    <t>"e2.31a</t>
  </si>
  <si>
    <t>(3,7+5,2)*2,80</t>
  </si>
  <si>
    <t>(2*0,375+0,4)*2,80</t>
  </si>
  <si>
    <t>(2,15+0,513)*2,80</t>
  </si>
  <si>
    <t>1,0*2,80</t>
  </si>
  <si>
    <t>-0,4*0,6    "OV23</t>
  </si>
  <si>
    <t>"d2.07</t>
  </si>
  <si>
    <t>(1,225+0,325)*2,80</t>
  </si>
  <si>
    <t>-0,7*0,7       "OV24</t>
  </si>
  <si>
    <t>(2,35+2,55)*2,80</t>
  </si>
  <si>
    <t>"e2.07</t>
  </si>
  <si>
    <t>(1,825+2,1)*2,80</t>
  </si>
  <si>
    <t>-0,6*0,6      "OV21</t>
  </si>
  <si>
    <t>"e2.09</t>
  </si>
  <si>
    <t>"e2.11</t>
  </si>
  <si>
    <t>"e2.13</t>
  </si>
  <si>
    <t>"e2.15</t>
  </si>
  <si>
    <t>"e2.17</t>
  </si>
  <si>
    <t>"e2.19</t>
  </si>
  <si>
    <t>"e2.21</t>
  </si>
  <si>
    <t>"e2.23</t>
  </si>
  <si>
    <t>"e2.81</t>
  </si>
  <si>
    <t>"e2.79</t>
  </si>
  <si>
    <t>"e2.77</t>
  </si>
  <si>
    <t>"e2.75</t>
  </si>
  <si>
    <t>"e2.73</t>
  </si>
  <si>
    <t>"e2.71</t>
  </si>
  <si>
    <t>"e2.69</t>
  </si>
  <si>
    <t>"e2.67</t>
  </si>
  <si>
    <t>"e2.30</t>
  </si>
  <si>
    <t>2,15*2,80</t>
  </si>
  <si>
    <t>376</t>
  </si>
  <si>
    <t>763126623.2</t>
  </si>
  <si>
    <t>Predsadená SDK stena hr. 75 mm, PO EI30,  na oceľovej podkonštrukcií , dvojito opláštená doskou impreg.typ DFRIH1 2x12.5 mm, podrob. PD - Skš75P.11</t>
  </si>
  <si>
    <t>-2049507266</t>
  </si>
  <si>
    <t>"SKš75P.11 - predsadené steny pri dilatácii</t>
  </si>
  <si>
    <t>"de1.20b</t>
  </si>
  <si>
    <t>(0,605+0,7+0,205)*2,85</t>
  </si>
  <si>
    <t>"e1.05</t>
  </si>
  <si>
    <t>1,11*2,75</t>
  </si>
  <si>
    <t>6,35*3,25</t>
  </si>
  <si>
    <t>Medzisúčet 1.NP</t>
  </si>
  <si>
    <t>"de2.01</t>
  </si>
  <si>
    <t>(0,605+0,475+1,33)*2,80</t>
  </si>
  <si>
    <t>1,375*2,80</t>
  </si>
  <si>
    <t>(0,425+0,3)*2,80</t>
  </si>
  <si>
    <t>0,775*2,80     "HN</t>
  </si>
  <si>
    <t>-0,7*0,7</t>
  </si>
  <si>
    <t>(3,225+0,55+0,725)*2,80</t>
  </si>
  <si>
    <t>-0,4*0,6      "OV3</t>
  </si>
  <si>
    <t>1,11*2,80</t>
  </si>
  <si>
    <t>377</t>
  </si>
  <si>
    <t>763126623.S</t>
  </si>
  <si>
    <t>Predsadená SDK stena hr. 75 mm, na oceľovej podkonštrukcií , dvojito opláštená doskou  DFH2 2x12.5 mm, podrob. PD - Skš75.22</t>
  </si>
  <si>
    <t>927645519</t>
  </si>
  <si>
    <t>"SKš75.22 - šachty</t>
  </si>
  <si>
    <t>"c0.04</t>
  </si>
  <si>
    <t>2,325*2,4</t>
  </si>
  <si>
    <t>"c0.05</t>
  </si>
  <si>
    <t>1,1*2,4</t>
  </si>
  <si>
    <t>"c0.06</t>
  </si>
  <si>
    <t>1,2*2,4</t>
  </si>
  <si>
    <t>"c0.07</t>
  </si>
  <si>
    <t>0,95*2,4</t>
  </si>
  <si>
    <t>"c0.08</t>
  </si>
  <si>
    <t>1,05*2,4</t>
  </si>
  <si>
    <t>Medzisúčet - 1PP</t>
  </si>
  <si>
    <t>"a1.07</t>
  </si>
  <si>
    <t>(2*0,456+0,375)*2,75</t>
  </si>
  <si>
    <t>"e1.14</t>
  </si>
  <si>
    <t>(2,825+0,425)*2,75</t>
  </si>
  <si>
    <t>(1,094+1,875+0,65)*2,75</t>
  </si>
  <si>
    <t>-0,6*0,6         "OV21</t>
  </si>
  <si>
    <t>"e1.07</t>
  </si>
  <si>
    <t>0,55*2,75</t>
  </si>
  <si>
    <t>-0,4*0,6        "OV3</t>
  </si>
  <si>
    <t>2,2*2,75</t>
  </si>
  <si>
    <t>2,025*2,75</t>
  </si>
  <si>
    <t>1,65*2,75</t>
  </si>
  <si>
    <t>2,475*2,75</t>
  </si>
  <si>
    <t>"e1.24d</t>
  </si>
  <si>
    <t>(1,075+0,325)*2,75</t>
  </si>
  <si>
    <t>(1,075+0,495)*2,75</t>
  </si>
  <si>
    <t>2,325*2,75</t>
  </si>
  <si>
    <t>1,4*2,75</t>
  </si>
  <si>
    <t>"de1.23</t>
  </si>
  <si>
    <t>(0,695+0,675+0,5)*2,75</t>
  </si>
  <si>
    <t>"de1.24a</t>
  </si>
  <si>
    <t>0,995*2,75</t>
  </si>
  <si>
    <t>"c1.07</t>
  </si>
  <si>
    <t>1,115*2,75</t>
  </si>
  <si>
    <t>"c1.08</t>
  </si>
  <si>
    <t>0,95*2,75*2</t>
  </si>
  <si>
    <t>(1,85+2,4)*2,75</t>
  </si>
  <si>
    <t>(1,85+2,175)*2,75</t>
  </si>
  <si>
    <t>"c1.13</t>
  </si>
  <si>
    <t>(0,29+0,64+0,425)*2,75</t>
  </si>
  <si>
    <t>(1,732+0,2)*2,75</t>
  </si>
  <si>
    <t>"c1.14</t>
  </si>
  <si>
    <t>(1,732+0,175+0,825)*2,75</t>
  </si>
  <si>
    <t>"c1.15</t>
  </si>
  <si>
    <t>(1,325+0,312)*2,75</t>
  </si>
  <si>
    <t>(0,775+0,337)*2,75</t>
  </si>
  <si>
    <t>(1,732+0,175)*2,75</t>
  </si>
  <si>
    <t>"c1.16</t>
  </si>
  <si>
    <t>(0,675+0,337)*2,75</t>
  </si>
  <si>
    <t>(1,732+0,20)*2,75</t>
  </si>
  <si>
    <t>"a1.01</t>
  </si>
  <si>
    <t>(0,65+1,225)*2,75</t>
  </si>
  <si>
    <t>"a1.02</t>
  </si>
  <si>
    <t>(0,90+0,95)*2,75</t>
  </si>
  <si>
    <t>"a1.03</t>
  </si>
  <si>
    <t>(0,55+1,15)*2,75</t>
  </si>
  <si>
    <t>"a1.04</t>
  </si>
  <si>
    <t>(0,9+1,15)*2,75</t>
  </si>
  <si>
    <t>"e1.04</t>
  </si>
  <si>
    <t>(0,2+0,229)*2,75</t>
  </si>
  <si>
    <t>0,775*2,75     "pri HN</t>
  </si>
  <si>
    <t>0,95*2,75</t>
  </si>
  <si>
    <t>(0,9+0,375)*2,75</t>
  </si>
  <si>
    <t>"b1.05</t>
  </si>
  <si>
    <t>(1,025+0,375)*2,75</t>
  </si>
  <si>
    <t>"b1.04</t>
  </si>
  <si>
    <t>(1,9+0,9+0,425+1,175)*2,75</t>
  </si>
  <si>
    <t>"b1.06</t>
  </si>
  <si>
    <t>2*1,85*2,75</t>
  </si>
  <si>
    <t>"b1.07</t>
  </si>
  <si>
    <t>1,475*2,75</t>
  </si>
  <si>
    <t>"b1.01</t>
  </si>
  <si>
    <t>(1,524+0,425)*2,75</t>
  </si>
  <si>
    <t>"b1.09</t>
  </si>
  <si>
    <t>2,05*2,75</t>
  </si>
  <si>
    <t>(0,3+0,45)*2,75</t>
  </si>
  <si>
    <t>0,7*2,75     "NH</t>
  </si>
  <si>
    <t>0,475*2,75</t>
  </si>
  <si>
    <t>"b1.16</t>
  </si>
  <si>
    <t>(0,573+1,2)*2,75</t>
  </si>
  <si>
    <t>(0,625+0,325)*2,75</t>
  </si>
  <si>
    <t>"b1.16a</t>
  </si>
  <si>
    <t>(1,925+2,075)*2,75</t>
  </si>
  <si>
    <t>"b1.15</t>
  </si>
  <si>
    <t>1,1*2,75</t>
  </si>
  <si>
    <t>"b1.15a</t>
  </si>
  <si>
    <t>1,6*2,75</t>
  </si>
  <si>
    <t>"1.06</t>
  </si>
  <si>
    <t>1,15*2,75</t>
  </si>
  <si>
    <t>(2*0,75+0,45)*2,75</t>
  </si>
  <si>
    <t>"d2.05</t>
  </si>
  <si>
    <t>1,45*2,80</t>
  </si>
  <si>
    <t>-0,6*0,6    "OV21</t>
  </si>
  <si>
    <t>"d2.09</t>
  </si>
  <si>
    <t>1,175*2,80</t>
  </si>
  <si>
    <t>"d2.19</t>
  </si>
  <si>
    <t>1,875*2,80</t>
  </si>
  <si>
    <t>"d2.15</t>
  </si>
  <si>
    <t>1,1*2,80</t>
  </si>
  <si>
    <t>"d2.21</t>
  </si>
  <si>
    <t>1,5*2,80</t>
  </si>
  <si>
    <t>"d2.22</t>
  </si>
  <si>
    <t>0,9*2,80</t>
  </si>
  <si>
    <t>"d2.17</t>
  </si>
  <si>
    <t>"d2.11</t>
  </si>
  <si>
    <t>0,45*2,80</t>
  </si>
  <si>
    <t>"d2.13</t>
  </si>
  <si>
    <t>2*0,315*2,80</t>
  </si>
  <si>
    <t>"e2.33a</t>
  </si>
  <si>
    <t>(1,225+0,375)*2,80</t>
  </si>
  <si>
    <t>"e2.37</t>
  </si>
  <si>
    <t>(1,9+1,675)*2,80</t>
  </si>
  <si>
    <t>(1,8+1,675)*2,80</t>
  </si>
  <si>
    <t>"e2.38</t>
  </si>
  <si>
    <t>"e2.56</t>
  </si>
  <si>
    <t>(0,35+0,425+0,762+0,1)*2,80</t>
  </si>
  <si>
    <t>"e2.59</t>
  </si>
  <si>
    <t>(0,495+1,05+1,109+0,125)*2,80</t>
  </si>
  <si>
    <t>-0,4*0,4</t>
  </si>
  <si>
    <t>"e2.61</t>
  </si>
  <si>
    <t>(0,325+1,1+0,825+0,125)*2,80</t>
  </si>
  <si>
    <t>"e2.63</t>
  </si>
  <si>
    <t>(0,475+1,975+1,0+0,125)*2,80</t>
  </si>
  <si>
    <t>"e2.26</t>
  </si>
  <si>
    <t>"e2.28</t>
  </si>
  <si>
    <t>2,287*2,80</t>
  </si>
  <si>
    <t>"e2.29</t>
  </si>
  <si>
    <t>2,312*2,80</t>
  </si>
  <si>
    <t>378</t>
  </si>
  <si>
    <t>763138202.1</t>
  </si>
  <si>
    <t>SDK kapotáž  pod stropom</t>
  </si>
  <si>
    <t>165667563</t>
  </si>
  <si>
    <t>"b1.01a</t>
  </si>
  <si>
    <t>1,175*(0,425+0,3)</t>
  </si>
  <si>
    <t>1,95*(0,425+0,3)</t>
  </si>
  <si>
    <t>"de1.21</t>
  </si>
  <si>
    <t>1,2*(0,3+0,3)</t>
  </si>
  <si>
    <t>6,225*(0,35+0,3)</t>
  </si>
  <si>
    <t>379</t>
  </si>
  <si>
    <t>763138213.S1</t>
  </si>
  <si>
    <t>Podhľad SDK protipožiarny závesný, PO REI 15 min, kovová podkonštrukcia CD, mineral. izol. hr. 40 mm obj. hm. min. 13kg/m3,  2x12,5 mm SDK doska impregnovaná typ DFRIH1 hr.25mm, podrob. viď. PD PK100P.11</t>
  </si>
  <si>
    <t>-988360989</t>
  </si>
  <si>
    <t>2np</t>
  </si>
  <si>
    <t>cast e</t>
  </si>
  <si>
    <t>1487,72-0,95   "odpočet VŠ</t>
  </si>
  <si>
    <t>cast d</t>
  </si>
  <si>
    <t>391,43-0,95-4,83      "odpočet VŠ</t>
  </si>
  <si>
    <t>PK100P_11_REI15</t>
  </si>
  <si>
    <t>"POZNAMKA PLATI PRE VSETKY POLOŽKY SDK  PODHĽADOV</t>
  </si>
  <si>
    <t xml:space="preserve">" vrátane pretmelenia a prepáskovania spojov, rohových a ukončovacích líšt </t>
  </si>
  <si>
    <t xml:space="preserve">"vrátane zosilenia podkonštr.  v mieste otvorov </t>
  </si>
  <si>
    <t xml:space="preserve">"vrátane úpravy pre svietidlá a pod.   </t>
  </si>
  <si>
    <t>380</t>
  </si>
  <si>
    <t>763138213.S2</t>
  </si>
  <si>
    <t>Podhľad SDK protipožiarny závesný, PO REI 30 min, kovová podkonštrukcia CD, mineral. izol. hr. 40 mm obj. hm. min. 13kg/m3, 2x12,5 mm SDK doska impreg. typ DFRIH1 hr.25mm,  akustická obklad. doska, podrob. viď. PD PK100PA.11</t>
  </si>
  <si>
    <t>1997616740</t>
  </si>
  <si>
    <t>1np</t>
  </si>
  <si>
    <t>cast b</t>
  </si>
  <si>
    <t>b110</t>
  </si>
  <si>
    <t>243,79</t>
  </si>
  <si>
    <t>cast c</t>
  </si>
  <si>
    <t>c112-c116</t>
  </si>
  <si>
    <t>59,65+34,09+29,89+31,41+33,15</t>
  </si>
  <si>
    <t>c118-c121</t>
  </si>
  <si>
    <t>9,47+9,36+10,17+9,15</t>
  </si>
  <si>
    <t xml:space="preserve">"Pozn.:  vrátane rohových a ukončovacích líšt, presieťkovania a prebrúsenia, úpravy pre svietidlá a pod.   </t>
  </si>
  <si>
    <t>381</t>
  </si>
  <si>
    <t>763138213.S3</t>
  </si>
  <si>
    <t>Podhľad SDK protipožiarny závesný, PO REI 30 min, kovová podkonštrukcia CD, mineral. izol. hr. 40 mm obj. hm. min. 13kg/m3,  2x12,5 mm SDK doska impregnovaná typ DFRIH1 hr.25mm, podrob. viď. PD PK100P.11</t>
  </si>
  <si>
    <t>1310177187</t>
  </si>
  <si>
    <t>b101,101a,102,103,104,105,106,107</t>
  </si>
  <si>
    <t>70,17+5,55+27,93+4,18+4,29+8,12+6,94+2,58</t>
  </si>
  <si>
    <t>b108,109,110,111,212,212a,113,114,115,115a,116,116a,117</t>
  </si>
  <si>
    <t>4,48+6,51+243,79+11,01+9,08+4,45+29,45+6,7+2,12+3,12+24,63+4,04+10,47</t>
  </si>
  <si>
    <t>c101-c121</t>
  </si>
  <si>
    <t>452,46</t>
  </si>
  <si>
    <t>-PK100PA_11</t>
  </si>
  <si>
    <t>25,57+17,73+13,72+6,6+49,06+9,38+7,07+17,07+17,64+6,48+5,28+5,64+41,42+3,06+25,42</t>
  </si>
  <si>
    <t>13,86+5,24+3,01+7,13+7,65+1,86*0,3</t>
  </si>
  <si>
    <t>cast de</t>
  </si>
  <si>
    <t>15,01+8,62+9,21+13,26+9,84+6,85+5,23+4,02+9,3+4,2</t>
  </si>
  <si>
    <t>PK100P_11_REI30</t>
  </si>
  <si>
    <t>382</t>
  </si>
  <si>
    <t>763138213.S4</t>
  </si>
  <si>
    <t>Podhľad SDK protipožiarny závesný, PO REI 45 min, kovová podkonštrukcia CD, mineral. izol. hr. 40 mm obj. hm. min. 13kg/m3,  2x12,5 mm SDK doska impregnovaná typ DFRIH1 hr.25mm, podrob. viď. PD PK100P.11o</t>
  </si>
  <si>
    <t>1753963620</t>
  </si>
  <si>
    <t>cast a</t>
  </si>
  <si>
    <t>a101,02,03,04,05,06</t>
  </si>
  <si>
    <t>75,74+74,69+74,77+75,59+73,57+79,09</t>
  </si>
  <si>
    <t>PK100P_11o</t>
  </si>
  <si>
    <t>383</t>
  </si>
  <si>
    <t>763138313.S</t>
  </si>
  <si>
    <t>Podhľad SDK protipožiarny PO REI 90, dvojúrovňová krížová podkonštruckia R-CD, mineral. izol. hr. 40 mm obj. hm. min. 13kg/m3,  3x15 mm SDK doska protipožiarna DF hr.45 mm, podrob. viď. PD PK100P.44</t>
  </si>
  <si>
    <t>-1790559172</t>
  </si>
  <si>
    <t>a107c,a109,a107</t>
  </si>
  <si>
    <t>41,06+156+630,57</t>
  </si>
  <si>
    <t>PK110P_44</t>
  </si>
  <si>
    <t>384</t>
  </si>
  <si>
    <t>763138313.x</t>
  </si>
  <si>
    <t>Podhľad protipožiarny PO REI 45, kovová podkonštrukcia CD profil 60/27/0,6  2x 15mm požiarna doska na báze minerálne viazaného materiálu, obj. hmotnosť 850kg/m3 podrob. viď. PD PK100P.55</t>
  </si>
  <si>
    <t>1734253358</t>
  </si>
  <si>
    <t>1pp</t>
  </si>
  <si>
    <t>c001 - c011</t>
  </si>
  <si>
    <t>PK100P_55</t>
  </si>
  <si>
    <t>385</t>
  </si>
  <si>
    <t>763147111.S</t>
  </si>
  <si>
    <t>SDK obklad ŽB stĺpov a prievlakov, hr. konštrukcie 25 mm, PO 45 min,1x Sadrokartónová doska typ A/H2, hr. 12,5 mm, lepidlo - SKo1</t>
  </si>
  <si>
    <t>1952919157</t>
  </si>
  <si>
    <t>"SKo1</t>
  </si>
  <si>
    <t>"stlpy</t>
  </si>
  <si>
    <t>(0,925+0,2)*2,57 "I</t>
  </si>
  <si>
    <t>(0,35+0,4)*2,57</t>
  </si>
  <si>
    <t>(0,6+0,225+0,60)*2,57*2</t>
  </si>
  <si>
    <t>(0,425+0,225+0,425)*2,57</t>
  </si>
  <si>
    <t>(0,425+0,325)*2,57</t>
  </si>
  <si>
    <t>(2*0,2+0,45)*2,57     "H</t>
  </si>
  <si>
    <t>(2*0,35+0,325)*2,57</t>
  </si>
  <si>
    <t>(0,35+0,325)*2,57</t>
  </si>
  <si>
    <t>(0,35+0,325+0,2)*2,57</t>
  </si>
  <si>
    <t>0,35*2,57</t>
  </si>
  <si>
    <t>(0,325+2*0,35)*2,57</t>
  </si>
  <si>
    <t>0,3*2,57       "G</t>
  </si>
  <si>
    <t>(0,425+0,225)*2,57</t>
  </si>
  <si>
    <t>0,425*2,57</t>
  </si>
  <si>
    <t>(0,2+2*0,6)*2,57</t>
  </si>
  <si>
    <t>(0,45+0,325)*2,57</t>
  </si>
  <si>
    <t>(0,325+0,425)*2,57     "pri dilatácií</t>
  </si>
  <si>
    <t>0,4*2,57</t>
  </si>
  <si>
    <t>(2*0,4+0,35)*2,57</t>
  </si>
  <si>
    <t>(0,325+2*0,325)*2,57      "F</t>
  </si>
  <si>
    <t>0,40*2,57</t>
  </si>
  <si>
    <t>(0,35+2*0,45)*2,57</t>
  </si>
  <si>
    <t>(0,325+0,425)*2,57           "E</t>
  </si>
  <si>
    <t>(0,2+0,325)*2,57</t>
  </si>
  <si>
    <t>(0,425+0,325+0,35)*2,57</t>
  </si>
  <si>
    <t xml:space="preserve">(0,225+2*0,325+0,35)*2,57     </t>
  </si>
  <si>
    <t>(0,325+0,325+0,325)*2,57</t>
  </si>
  <si>
    <t>3*0,325*2,57        "D</t>
  </si>
  <si>
    <t>(2*0,425+0,225)*2,57</t>
  </si>
  <si>
    <t>0,3*2,57     "pri dilatácií</t>
  </si>
  <si>
    <t>(0,2+0,225+0,325)*2,57</t>
  </si>
  <si>
    <t>2*(2*0,325+0,35)*2,57</t>
  </si>
  <si>
    <t>(0,325+0,425)*2,57</t>
  </si>
  <si>
    <t>3*(2*0,425+0,225)*2,57    "C</t>
  </si>
  <si>
    <t>(2*0,3+0,225)*2,57</t>
  </si>
  <si>
    <t>(0,2+0,425)*2,57</t>
  </si>
  <si>
    <t>(0,235+2*0,425)*2,57</t>
  </si>
  <si>
    <t>(0,322+0,425)*2,57</t>
  </si>
  <si>
    <t>3*(2*0,225+2*0,4)*2,57   "B</t>
  </si>
  <si>
    <t>(2*0,225+0,375+0,45)*2,57</t>
  </si>
  <si>
    <t>2*0,223*2,57</t>
  </si>
  <si>
    <t>(0,3+0,695)*2,57</t>
  </si>
  <si>
    <t>2*(0,225+2*0,67)*2,57</t>
  </si>
  <si>
    <t>(0,225+2*0,4)*2,57</t>
  </si>
  <si>
    <t>2*(0,225+2*0,425)*2,57</t>
  </si>
  <si>
    <t>(0,225+2*0,425)*2,57</t>
  </si>
  <si>
    <t>"prievlaky</t>
  </si>
  <si>
    <t>3,80*(0,425*2+0,55*5)</t>
  </si>
  <si>
    <t>5,55*(0,425*2+0,55*5)</t>
  </si>
  <si>
    <t>2*0,295*10,6*7</t>
  </si>
  <si>
    <t>5,55*(0,425*4*2+0,55*4*3)</t>
  </si>
  <si>
    <t>2*0,295*24,4*4</t>
  </si>
  <si>
    <t>(5,6+3,75)*0,55*8</t>
  </si>
  <si>
    <t>(5,6+3,75)*0,425*3</t>
  </si>
  <si>
    <t>2*0,295*10,87*9</t>
  </si>
  <si>
    <t>Medzisúčet 1NP</t>
  </si>
  <si>
    <t>(0,3+0,4)*2,675    "I</t>
  </si>
  <si>
    <t>(0,3+2*0,4)*2,675*5</t>
  </si>
  <si>
    <t>(0,3+0,4)*2,675</t>
  </si>
  <si>
    <t>(0,2+2*0,4)*2,675</t>
  </si>
  <si>
    <t>(0,3+2*0,4)*2,675*2</t>
  </si>
  <si>
    <t>(0,5+0,4)*2,675      "H</t>
  </si>
  <si>
    <t>(2*0,3+0,4)*2,675*4</t>
  </si>
  <si>
    <t>(0,3+0,4)*2,675           "G</t>
  </si>
  <si>
    <t>(2*0,4+0,175)*2,675*3</t>
  </si>
  <si>
    <t>(0,40+0,087)*2,675</t>
  </si>
  <si>
    <t>2*0,325*2,675</t>
  </si>
  <si>
    <t>0,4*2,675*2</t>
  </si>
  <si>
    <t>(0,3+2*0,4)*2,675</t>
  </si>
  <si>
    <t>(0,3+0,275)*2,675</t>
  </si>
  <si>
    <t>(0,3+0,3)*2,675</t>
  </si>
  <si>
    <t>(0,3+0,4)*2,675   "F</t>
  </si>
  <si>
    <t>(2*0,3+0,4)*2,675</t>
  </si>
  <si>
    <t>2*0,3*2,67</t>
  </si>
  <si>
    <t>(0,3+0,3)*2,675    "E</t>
  </si>
  <si>
    <t>2*(0,3+0,4)*2,675</t>
  </si>
  <si>
    <t>(0,3+0,45)*2,675     "D</t>
  </si>
  <si>
    <t>(2*0,3+0,4)*2,675*3</t>
  </si>
  <si>
    <t>0,3*2,675   "pri dilatácií</t>
  </si>
  <si>
    <t>(0,3+2*0,325)*2,675</t>
  </si>
  <si>
    <t>(0,3+0,4)*2,675     "C</t>
  </si>
  <si>
    <t>(0,3+2*0,4)*2,67*4</t>
  </si>
  <si>
    <t>2*0,3*2,675</t>
  </si>
  <si>
    <t>0,4*2,675</t>
  </si>
  <si>
    <t>(0,175+2*0,4)*2,675</t>
  </si>
  <si>
    <t>2*(0,3+0,4)*2,675   "B</t>
  </si>
  <si>
    <t>0,3*2,675*4</t>
  </si>
  <si>
    <t>0,3*2,675</t>
  </si>
  <si>
    <t>(0,3+0,4)*2,675    "A</t>
  </si>
  <si>
    <t>(0,175+2*0,4)*2,675*7</t>
  </si>
  <si>
    <t>(0,1+0,4)*2,675</t>
  </si>
  <si>
    <t>3,8*(0,425*2+0,55*9)</t>
  </si>
  <si>
    <t>5,6*(0,425*2+0,55*9)</t>
  </si>
  <si>
    <t>2*0,295*24,4*3</t>
  </si>
  <si>
    <t>3,8*(0,425*2+0,55*8)</t>
  </si>
  <si>
    <t>5,6*(0,425*2+0,55*8)</t>
  </si>
  <si>
    <t>2*0,295*10,6*10</t>
  </si>
  <si>
    <t>386</t>
  </si>
  <si>
    <t>763147111.S1</t>
  </si>
  <si>
    <t>SDK Požiarny obklad ŽB stĺpov a prievlakov,hr. konštr. 25 mm, PO EI90 min,1x SDK doska typ A/H2, hr. 12,5 mm, lepidlo +  protipož. doska na báze cementom spojenej dosky z ľahčen. betónu vystuž. sklen. vláknami, obj. hm. 640-950kg/m2 hr. 15 mm  viď.PD-SKo2</t>
  </si>
  <si>
    <t>1527866169</t>
  </si>
  <si>
    <t xml:space="preserve">"SKo2 - – SDK Požiarny obklad ŽB stĺpov a prievlakov </t>
  </si>
  <si>
    <t>"stĺpy</t>
  </si>
  <si>
    <t>(0,35+2*0,4)*3,11*2</t>
  </si>
  <si>
    <t>2*(0,35+0,4)*3,11*4</t>
  </si>
  <si>
    <t>"prievlak</t>
  </si>
  <si>
    <t>2*(2*0,295*10,6)+ 0,55*(3,8+5,6)*2</t>
  </si>
  <si>
    <t>"a1.09</t>
  </si>
  <si>
    <t>(0,325+0,4)*3,11</t>
  </si>
  <si>
    <t>(0,35+2*0,4)*3,11</t>
  </si>
  <si>
    <t>(2*0,325+0,4)*3,11*2</t>
  </si>
  <si>
    <t>2*(0,35+0,4)*3,11*2</t>
  </si>
  <si>
    <t>0,425*(3,8+5,6)</t>
  </si>
  <si>
    <t>0,55*(3,8+5,6)</t>
  </si>
  <si>
    <t>3*0,295*10,6</t>
  </si>
  <si>
    <t>387</t>
  </si>
  <si>
    <t>998763403.S</t>
  </si>
  <si>
    <t>Presun hmôt pre sadrokartónové konštrukcie v stavbách (objektoch) výšky od 7 do 24 m</t>
  </si>
  <si>
    <t>-1759416060</t>
  </si>
  <si>
    <t>764</t>
  </si>
  <si>
    <t>Konštrukcie klampiarske</t>
  </si>
  <si>
    <t>388</t>
  </si>
  <si>
    <t>76443.K1</t>
  </si>
  <si>
    <t>M+D oplechovanie atiky štítových stien, rš 750mm  hliníkový plech, vr. príponky, OSB3 25mm, spádová doska XPS - podrob. popis viď výkaz klampiarskych výrobkov - K1</t>
  </si>
  <si>
    <t>932954867</t>
  </si>
  <si>
    <t>48,8</t>
  </si>
  <si>
    <t>389</t>
  </si>
  <si>
    <t>76443.K10</t>
  </si>
  <si>
    <t>M+D oplechovanie atiky štítových stien, rš 750mm  hliníkový plech, vr. príponky, OSB3 25mm, spádová doska XPS - podrob. popis viď výkaz klampiarskych výrobkov - K10</t>
  </si>
  <si>
    <t>-523184751</t>
  </si>
  <si>
    <t>21,2</t>
  </si>
  <si>
    <t>390</t>
  </si>
  <si>
    <t>76443.K11</t>
  </si>
  <si>
    <t>M+D lemovanie okraju logii/balkonov, rš 220mm  hliníkový plech, vr. príponky - podrob. popis viď výkaz klampiarskych výrobkov - K11</t>
  </si>
  <si>
    <t>1515676055</t>
  </si>
  <si>
    <t>391</t>
  </si>
  <si>
    <t>76443.K2</t>
  </si>
  <si>
    <t>M+D oplechovanie atiky štítových stien, rš 800mm  hliníkový plech, vr. príponky, OSB3 25mm, spádová doska XPS - podrob. popis viď výkaz klampiarskych výrobkov - K2</t>
  </si>
  <si>
    <t>-1055027874</t>
  </si>
  <si>
    <t>296,8</t>
  </si>
  <si>
    <t>392</t>
  </si>
  <si>
    <t>76443.K3</t>
  </si>
  <si>
    <t>M+D oplechovanie dilatácie hlavn. strechy, rš 350+300mm  hliníkový plech, vr. príponky, OSB3 25mm, spádová doska XPS - podrob. popis viď výkaz klampiarskych výrobkov - K3</t>
  </si>
  <si>
    <t>1417639261</t>
  </si>
  <si>
    <t>42,6</t>
  </si>
  <si>
    <t>393</t>
  </si>
  <si>
    <t>76443.K4</t>
  </si>
  <si>
    <t>M+D oplechovanie atiky štítových stien, rš 330mm  hliníkový plech, vr. príponky, OSB3 25mm, spádová doska XPS - podrob. popis viď výkaz klampiarskych výrobkov - K4</t>
  </si>
  <si>
    <t>-617960515</t>
  </si>
  <si>
    <t>247,2</t>
  </si>
  <si>
    <t>394</t>
  </si>
  <si>
    <t>76443.K5</t>
  </si>
  <si>
    <t>M+D lemovanie okraju logii/balkonov, rš 260mm  hliníkový plech, vr. príponky - podrob. popis viď výkaz klampiarskych výrobkov - K5</t>
  </si>
  <si>
    <t>899418923</t>
  </si>
  <si>
    <t>62,2</t>
  </si>
  <si>
    <t>395</t>
  </si>
  <si>
    <t>76443.K6</t>
  </si>
  <si>
    <t>M+D lemovanie sokla, rš 300mm  hliníkový plech, vr. príponky - podrob. popis viď výkaz klampiarskych výrobkov - K6</t>
  </si>
  <si>
    <t>1379201336</t>
  </si>
  <si>
    <t>396</t>
  </si>
  <si>
    <t>76443.K7</t>
  </si>
  <si>
    <t>M+D lemovanie styku steny a strechy, rš 200mm, krycia lišta 135mm  hliníkový plech, vr. príponky - podrob. popis viď výkaz klampiarskych výrobkov - K7</t>
  </si>
  <si>
    <t>261983071</t>
  </si>
  <si>
    <t>14,2</t>
  </si>
  <si>
    <t>397</t>
  </si>
  <si>
    <t>76443.K8</t>
  </si>
  <si>
    <t>M+D poistný prepad na loggiach, 100x50mm, PVC, integr. PVC manžeta, biela farba - podrob. popis viď výkaz klampiarskych výrobkov - K8</t>
  </si>
  <si>
    <t>737851650</t>
  </si>
  <si>
    <t>398</t>
  </si>
  <si>
    <t>76443.K9a</t>
  </si>
  <si>
    <t>M+D daždový zvod logie, DN100, žiar pozink, vr. objímok, kolien, odbočiek, redukcie - podrob. popis viď výkaz klampiarskych výrobkov - K9</t>
  </si>
  <si>
    <t>-1118132854</t>
  </si>
  <si>
    <t>399</t>
  </si>
  <si>
    <t>76443.K9b</t>
  </si>
  <si>
    <t>M+D daždový zvod logie, DN75, žiar pozink, vr. objímok, kolien, odbočiek, redukcie - podrob. popis viď výkaz klampiarskych výrobkov - K9</t>
  </si>
  <si>
    <t>1340794929</t>
  </si>
  <si>
    <t>400</t>
  </si>
  <si>
    <t>764430840.S1</t>
  </si>
  <si>
    <t>Demontáž vetracích hlavíc,dažďových zvodov,kotlíkov,žlabov a ostatných klamp.konštrukcií mimo samostatne vykázaných,vrátane odvozu a likvidácie-B32</t>
  </si>
  <si>
    <t>561574355</t>
  </si>
  <si>
    <t>401</t>
  </si>
  <si>
    <t>764430840.Sx</t>
  </si>
  <si>
    <t>Demontáž oplechovania múrov a nadmuroviek, vrátane všetkých podkladných vrstiev a pomocných oplechovaní(príponky,spádové kliny,tep.izolácie,podklad.hranoly,dosky a pod.)</t>
  </si>
  <si>
    <t>112634969</t>
  </si>
  <si>
    <t>"B31</t>
  </si>
  <si>
    <t>"strecha nad 2NP</t>
  </si>
  <si>
    <t>339,20</t>
  </si>
  <si>
    <t>20,7*2</t>
  </si>
  <si>
    <t>"strecha nad 1NP</t>
  </si>
  <si>
    <t>61,9</t>
  </si>
  <si>
    <t>402</t>
  </si>
  <si>
    <t>998764202.S</t>
  </si>
  <si>
    <t>Presun hmôt pre konštrukcie klampiarske v objektoch výšky nad 6 do 12 m</t>
  </si>
  <si>
    <t>-351290657</t>
  </si>
  <si>
    <t>766</t>
  </si>
  <si>
    <t>Konštrukcie stolárske</t>
  </si>
  <si>
    <t>403</t>
  </si>
  <si>
    <t>766421811.S</t>
  </si>
  <si>
    <t>Demontáž obloženia podhľadu - heraklitové dosky, vrátane prípadnej podkonštrukcie</t>
  </si>
  <si>
    <t>-2092793962</t>
  </si>
  <si>
    <t>"B26</t>
  </si>
  <si>
    <t>"2NP - mc B2.08 až B2.12</t>
  </si>
  <si>
    <t>40,537</t>
  </si>
  <si>
    <t>404</t>
  </si>
  <si>
    <t>766621400.D1</t>
  </si>
  <si>
    <t>M+D inter. dvere 800x1970 mm, obl. zárubna, zárub. RAL 9016, krídlo RAL 3012,  kľučka-kľučka, cylindrická vložka - podrob. popis viď výkaz int. dverí  - D1</t>
  </si>
  <si>
    <t>461653232</t>
  </si>
  <si>
    <t>405</t>
  </si>
  <si>
    <t>766621400.D10</t>
  </si>
  <si>
    <t>M+D inter. dvere 800x1970 mm, obl. zárubna, zárub. RAL 9016, krídlo RAL 3012,  kľučka-kľučka, cylindrická vložka - podrob. popis viď výkaz int. dverí  - D10</t>
  </si>
  <si>
    <t>-1498398193</t>
  </si>
  <si>
    <t>4+13</t>
  </si>
  <si>
    <t>406</t>
  </si>
  <si>
    <t>766621400.D10a</t>
  </si>
  <si>
    <t>M+D inter. dvere 800x1970 mm, obl. zárubna, zárub. RAL 7044, krídlo RAL 7044,  kľučka-kľučka, cylindrická vložka - podrob. popis viď výkaz int. dverí  - D10a</t>
  </si>
  <si>
    <t>2124850291</t>
  </si>
  <si>
    <t>2+5</t>
  </si>
  <si>
    <t>407</t>
  </si>
  <si>
    <t>766621400.D10b</t>
  </si>
  <si>
    <t>M+D inter. dvere 900x1970 mm, obl. zárubna, zárub. RAL 7044, krídlo RAL 7044,  kľučka-kľučka, cylindrická vložka - podrob. popis viď výkaz int. dverí  - D10b</t>
  </si>
  <si>
    <t>259411198</t>
  </si>
  <si>
    <t>408</t>
  </si>
  <si>
    <t>766621400.D11</t>
  </si>
  <si>
    <t>M+D inter. dvere 900x1970 mm, obl. zárubna, zárub. RAL 9016, krídlo RAL 9077,  kľučka-kľučka, cylindrická vložka - podrob. popis viď výkaz int. dverí  - D11</t>
  </si>
  <si>
    <t>2002932753</t>
  </si>
  <si>
    <t>3+2</t>
  </si>
  <si>
    <t>409</t>
  </si>
  <si>
    <t>766621400.D12</t>
  </si>
  <si>
    <t>M+D inter. dvere 1000x1970 mm, obl. zárubna, zárub. RAL 9016, krídlo RAL 9077,  kľučka-kľučka, cylindrická vložka - podrob. popis viď výkaz int. dverí  - D12</t>
  </si>
  <si>
    <t>1499095183</t>
  </si>
  <si>
    <t>410</t>
  </si>
  <si>
    <t>766621400.D15</t>
  </si>
  <si>
    <t>M+D inter. dvere 200+900x1970 mm, obl. zárubna, zárub. RAL 9016, krídlo RAL 3012,  kľučka-kľučka, cylindrická vložka - podrob. popis viď výkaz int. dverí  - D15</t>
  </si>
  <si>
    <t>1397319818</t>
  </si>
  <si>
    <t>12+12</t>
  </si>
  <si>
    <t>411</t>
  </si>
  <si>
    <t>766621400.D16</t>
  </si>
  <si>
    <t>M+D inter. dvere 750+750x1970 mm, obl. zárubna, zárub. RAL 9016, krídlo RAL 3012,  kľučka-kľučka, cylindrická vložka - podrob. popis viď výkaz int. dverí  - D16</t>
  </si>
  <si>
    <t>1236330484</t>
  </si>
  <si>
    <t>412</t>
  </si>
  <si>
    <t>766621400.D17</t>
  </si>
  <si>
    <t>M+D inter. dvere 825+825x1970 mm, obl. zárubna, zárub. RAL 3012, krídlo RAL 3012,  kľučka-kľučka, cylindrická vložka, magn. zámok + čítačka - podrob. popis viď výkaz int. dverí  - D17</t>
  </si>
  <si>
    <t>1646617402</t>
  </si>
  <si>
    <t>413</t>
  </si>
  <si>
    <t>766621400.D18</t>
  </si>
  <si>
    <t>M+D inter. dvere 900+900x1970 mm, obl. zárubna, zárub. RAL 3012, krídlo RAL 3012,  kľučka-kľučka, cylindrická vložka, magn. zámok + čítačka - podrob. popis viď výkaz int. dverí  - D18</t>
  </si>
  <si>
    <t>1106488317</t>
  </si>
  <si>
    <t>766621400.D2</t>
  </si>
  <si>
    <t>M+D inter. dvere 900x1970 mm, obl. zárubna, zárub. RAL 9016, krídlo RAL 3012,  kľučka-kľučka, cylindrická vložka - podrob. popis viď výkaz int. dverí  - D2</t>
  </si>
  <si>
    <t>751614014</t>
  </si>
  <si>
    <t>2+3</t>
  </si>
  <si>
    <t>415</t>
  </si>
  <si>
    <t>766621400.D20</t>
  </si>
  <si>
    <t>M+D inter. dvere 900+900x1970 mm, obl. zárubna, zárub. RAL 3012, krídlo RAL 3012,  kľučka-kľučka, cylindrická vložka,  kruh výrez 400mm sklo - podrob. popis viď výkaz int. dverí  - D20</t>
  </si>
  <si>
    <t>-1873457335</t>
  </si>
  <si>
    <t>416</t>
  </si>
  <si>
    <t>766621400.D21</t>
  </si>
  <si>
    <t>M+D inter. dvere 800x1970 mm, obl. zárubna, zákl. biela farba,  kľučka-kľučka, cylindrická vložka - podrob. popis viď výkaz int. dverí  - D21</t>
  </si>
  <si>
    <t>757310335</t>
  </si>
  <si>
    <t>417</t>
  </si>
  <si>
    <t>766621400.D22</t>
  </si>
  <si>
    <t>M+D inter. dvere 900x1970 mm, obl. zárubna, zákl. biela farba,  kľučka-kľučka, cylindrická vložka - podrob. popis viď výkaz int. dverí  - D22</t>
  </si>
  <si>
    <t>690943516</t>
  </si>
  <si>
    <t>418</t>
  </si>
  <si>
    <t>766621400.D24</t>
  </si>
  <si>
    <t>M+D inter. dvere posuvné 900x1970 mm, stavebné púzdro, zárub. RAL 9016, krídlo RAL 3012, zákl. biela farba, 2x zapust. mušla, cylindrická vložka - podrob. popis viď výkaz int. dverí  - D24</t>
  </si>
  <si>
    <t>1359806328</t>
  </si>
  <si>
    <t>419</t>
  </si>
  <si>
    <t>766621400.D3</t>
  </si>
  <si>
    <t>M+D inter. dvere 800x1970 mm, obl. zárubna, zárub. RAL 9016, krídlo RAL 3012,  kľučka-kľučka, cylindrická vložka, kruh výrez 400mm sklo - podrob. popis viď výkaz int. dverí  - D3</t>
  </si>
  <si>
    <t>-806956946</t>
  </si>
  <si>
    <t>1+1</t>
  </si>
  <si>
    <t>420</t>
  </si>
  <si>
    <t>766621400.D5</t>
  </si>
  <si>
    <t>M+D inter. dvere 800x1970 mm, obl. zárubna, zárub. RAL 9016, krídlo RAL 3012,  kľučka-kľučka, cylindrická vložka - podrob. popis viď výkaz int. dverí  - D5</t>
  </si>
  <si>
    <t>-368311497</t>
  </si>
  <si>
    <t>12+5</t>
  </si>
  <si>
    <t>421</t>
  </si>
  <si>
    <t>766621400.D6</t>
  </si>
  <si>
    <t>M+D inter. dvere 900x1970 mm, obl. zárubna, zárub. RAL 9016, krídlo RAL 3012,  kľučka-kľučka, cylindrická vložka, magn zámok, napojenie na EPS - podrob. popis viď výkaz int. dverí  - D6</t>
  </si>
  <si>
    <t>-1292436903</t>
  </si>
  <si>
    <t>4+6</t>
  </si>
  <si>
    <t>422</t>
  </si>
  <si>
    <t>766621400.D7</t>
  </si>
  <si>
    <t>M+D inter. dvere 700x1970 mm, obl. zárubna, zárub. RAL 9016, krídlo RAL 3012,  kľučka-kľučka, cylindrická vložka - podrob. popis viď výkaz int. dverí  - D7</t>
  </si>
  <si>
    <t>-667716359</t>
  </si>
  <si>
    <t>423</t>
  </si>
  <si>
    <t>766621400.D8</t>
  </si>
  <si>
    <t>M+D inter. dvere 600x1970 mm, obl. zárubna, zárub. RAL 9016, krídlo RAL 7044,  kľučka-kľučka, cylindrická vložka - podrob. popis viď výkaz int. dverí  - D8</t>
  </si>
  <si>
    <t>1541777506</t>
  </si>
  <si>
    <t>424</t>
  </si>
  <si>
    <t>766621400.D9</t>
  </si>
  <si>
    <t>M+D inter. dvere 700x1970 mm, obl. zárubna, zárub. RAL 9016, krídlo RAL 3012,  kľučka-kľučka, cylindrická vložka - podrob. popis viď výkaz int. dverí  - D9</t>
  </si>
  <si>
    <t>903816037</t>
  </si>
  <si>
    <t>6+1</t>
  </si>
  <si>
    <t>425</t>
  </si>
  <si>
    <t>766621400.PO1</t>
  </si>
  <si>
    <t>M+D protip. dvere 800x1970 mm, EI15 D3-C, obl. zárubna, zárub. RAL 9016, krídlo RAL 3012,  kľučka-kľučka, cylindrická vložka - podrob. popis viď výkaz int. dverí  - PO1</t>
  </si>
  <si>
    <t>1632918026</t>
  </si>
  <si>
    <t>3+3</t>
  </si>
  <si>
    <t>426</t>
  </si>
  <si>
    <t>766621400.PO12</t>
  </si>
  <si>
    <t>M+D protip. dvere 900x1970 mm, EI45 D3-C, obl. zárubna, zárub. RAL 9016, krídlo RAL 3012,  kľučka-kľučka, cylindrická vložka, magn. zámok, samozatvárač, EPS - podrob. popis viď výkaz int. dverí  - PO12</t>
  </si>
  <si>
    <t>-219180125</t>
  </si>
  <si>
    <t>427</t>
  </si>
  <si>
    <t>766621400.PO13</t>
  </si>
  <si>
    <t>M+D protip. dvere 825+825x1970 mm, S-C, obl. zárubna, zárub. RAL 3012, krídlo RAL 3012,  kľučka-kľučka, cylindrická vložka, magn. zámok, samozatvárač, EPS - podrob. popis viď výkaz int. dverí  - PO13</t>
  </si>
  <si>
    <t>-577618089</t>
  </si>
  <si>
    <t>428</t>
  </si>
  <si>
    <t>766621400.PO1a</t>
  </si>
  <si>
    <t>M+D protip. dvere 800x1970 mm, EI15 D3-C, obl. zárubna, zárub. RAL 3012, krídlo RAL 3012,  kľučka-kľučka, cylindrická vložka - podrob. popis viď výkaz int. dverí  - PO1a</t>
  </si>
  <si>
    <t>298966198</t>
  </si>
  <si>
    <t>429</t>
  </si>
  <si>
    <t>766621400.PO1a1</t>
  </si>
  <si>
    <t>M+D protip. dvere 800x1970 mm, EI45 D3-C, obl. zárubna, zárub. RAL 9016, krídlo RAL 3012,  kľučka-kľučka, cylindrická vložka - podrob. popis viď výkaz int. dverí  - PO1a</t>
  </si>
  <si>
    <t>-414644738</t>
  </si>
  <si>
    <t>430</t>
  </si>
  <si>
    <t>766621400.PO2</t>
  </si>
  <si>
    <t>M+D protip. dvere 900x1970 mm, EI15 D3-C, obl. zárubna, zárub. RAL 9016, krídlo RAL 3012,  kľučka-kľučka, cylindrická vložka - podrob. popis viď výkaz int. dverí  - PO2</t>
  </si>
  <si>
    <t>203777734</t>
  </si>
  <si>
    <t>431</t>
  </si>
  <si>
    <t>766621400.PO3</t>
  </si>
  <si>
    <t>M+D protip. dvere 1100x1970 mm, EI15 D3-C, obl. zárubna, zárub. RAL 9016, krídlo RAL 3012,  kľučka-kľučka, cylindrická vložka - podrob. popis viď výkaz int. dverí  - PO3</t>
  </si>
  <si>
    <t>1356529363</t>
  </si>
  <si>
    <t>432</t>
  </si>
  <si>
    <t>766621400.PO5</t>
  </si>
  <si>
    <t>M+D protip. dvere 900+200x1970 mm, EI15 D3-C, obl. zárubna, zárub. RAL 9016, krídlo RAL 3012,  kľučka-kľučka, cylindrická vložka, magn. zámok, samozatvárač, EPS - podrob. popis viď výkaz int. dverí  - PO5</t>
  </si>
  <si>
    <t>487151703</t>
  </si>
  <si>
    <t>433</t>
  </si>
  <si>
    <t>766621400.SD12</t>
  </si>
  <si>
    <t>M+D sanitárne steny v.2000mm. konštr. z al. profilov kotvená do steny a podlahy, výplň rámu DTD doska hr 28mm s melamín povrchom, dvere 5x700/2000, kovanie klučky,  - podrob. popis viď výkaz int. dverí  - SD1 a SD2</t>
  </si>
  <si>
    <t>1086732305</t>
  </si>
  <si>
    <t>434</t>
  </si>
  <si>
    <t>766621400.SD34</t>
  </si>
  <si>
    <t>M+D sanitárne steny v.2000mm. konštr. z al. profilov kotvená do steny a podlahy, výplň rámu DTD doska hr 28mm s melamín povrchom, dvere 3x600/2000, kovanie klučky,  - podrob. popis viď výkaz int. dverí  - SD3 a SD4</t>
  </si>
  <si>
    <t>850533179</t>
  </si>
  <si>
    <t>435</t>
  </si>
  <si>
    <t>766621400.SD56</t>
  </si>
  <si>
    <t>M+D sanitárne steny v.2000mm. konštr. z al. profilov kotvená do steny a podlahy, výplň rámu DTD doska hr 28mm s melamín povrchom, dvere 3x600/2000, kovanie klučky,  - podrob. popis viď výkaz int. dverí  - SD5 a SD6</t>
  </si>
  <si>
    <t>-1781075494</t>
  </si>
  <si>
    <t>436</t>
  </si>
  <si>
    <t>766621400.SD78</t>
  </si>
  <si>
    <t>M+D sanitárne steny v.2000mm. konštr. z al. profilov kotvená do steny a podlahy, výplň rámu DTD doska hr 28mm s melamín povrchom, dvere 2x600/2000, kovanie klučky,  - podrob. popis viď výkaz int. dverí  - SD7 a SD8</t>
  </si>
  <si>
    <t>-129822032</t>
  </si>
  <si>
    <t>437</t>
  </si>
  <si>
    <t>998766202.S</t>
  </si>
  <si>
    <t>Presun hmot pre konštrukcie stolárske v objektoch výšky nad 6 do 12 m</t>
  </si>
  <si>
    <t>154638915</t>
  </si>
  <si>
    <t>767</t>
  </si>
  <si>
    <t>Konštrukcie doplnkové kovové</t>
  </si>
  <si>
    <t>438</t>
  </si>
  <si>
    <t>767914830.S</t>
  </si>
  <si>
    <t>Demontáž oplotenia rámového na oceľové stĺpiky, výšky nad 1 do 2 m,  -0,00900t</t>
  </si>
  <si>
    <t>1112967703</t>
  </si>
  <si>
    <t>"B03 - kovové oplotenie 50% výmery</t>
  </si>
  <si>
    <t>(9,80+35,02+14,53+9,72+7,13)*0,5</t>
  </si>
  <si>
    <t>439</t>
  </si>
  <si>
    <t>767995.D25</t>
  </si>
  <si>
    <t>M+D al. dvere 900x1970mm, al. rámová zárub., zárub. RAL 3012, krídlo RAL 3012,  kľučka-kľučka, cylindrická vložka - podrob. popis viď výkaz int. dverí  - D25</t>
  </si>
  <si>
    <t>-1147252718</t>
  </si>
  <si>
    <t>440</t>
  </si>
  <si>
    <t>767995.D26</t>
  </si>
  <si>
    <t>M+D oc. dvere 400+800x1970mm, oc. rámová zárub., zárub. RAL 7044, krídlo RAL 7044,  kľučka-kľučka, cylindrická vložka - podrob. popis viď výkaz int. dverí  - D26</t>
  </si>
  <si>
    <t>926753770</t>
  </si>
  <si>
    <t>441</t>
  </si>
  <si>
    <t>767995.D27</t>
  </si>
  <si>
    <t>M+D oc. dvere 800+800x1970mm, oc. rámová zárub., zárub. RAL 7044, krídlo RAL 7044,  kľučka-kľučka, cylindrická vložka - podrob. popis viď výkaz int. dverí  - D27</t>
  </si>
  <si>
    <t>1291173350</t>
  </si>
  <si>
    <t>442</t>
  </si>
  <si>
    <t>767995.D28</t>
  </si>
  <si>
    <t>M+D oc. dvere 400+800x1970mm, oc. rámová zárub., zárub. RAL 7044, krídlo RAL 7044,  kľučka-kľučka, cylindrická vložka - podrob. popis viď výkaz int. dverí  - D28</t>
  </si>
  <si>
    <t>-1255052305</t>
  </si>
  <si>
    <t>443</t>
  </si>
  <si>
    <t>767995.HL</t>
  </si>
  <si>
    <t>M+D valcovanej ocele S235 vr.kotvenia, povrchovej úpravy a krycieho náteru  - podrob. popis PD statika</t>
  </si>
  <si>
    <t>-152514751</t>
  </si>
  <si>
    <t>35734,19</t>
  </si>
  <si>
    <t>1125,54</t>
  </si>
  <si>
    <t>634,93</t>
  </si>
  <si>
    <t>28029,33</t>
  </si>
  <si>
    <t>"základ</t>
  </si>
  <si>
    <t>2621,53</t>
  </si>
  <si>
    <t>"pavlac pod osou I a 1-11</t>
  </si>
  <si>
    <t>5797,18</t>
  </si>
  <si>
    <t>7309,5</t>
  </si>
  <si>
    <t>1358,06</t>
  </si>
  <si>
    <t>2018,71</t>
  </si>
  <si>
    <t>"pavlac nad osou I a 1-11</t>
  </si>
  <si>
    <t>6135,31</t>
  </si>
  <si>
    <t>10957,023</t>
  </si>
  <si>
    <t>14074,94</t>
  </si>
  <si>
    <t>"pavlac pred osou 1 a B-I</t>
  </si>
  <si>
    <t>8765,24</t>
  </si>
  <si>
    <t>99,84</t>
  </si>
  <si>
    <t>"pavlac medz osami C až G a 9 až 11</t>
  </si>
  <si>
    <t>4581,57</t>
  </si>
  <si>
    <t>177,716</t>
  </si>
  <si>
    <t>33,033</t>
  </si>
  <si>
    <t>60,654</t>
  </si>
  <si>
    <t>37,4</t>
  </si>
  <si>
    <t>"stĺpy os4-os9 a kotvenie k1-k5</t>
  </si>
  <si>
    <t>716,584</t>
  </si>
  <si>
    <t>13,607</t>
  </si>
  <si>
    <t>11,022</t>
  </si>
  <si>
    <t>21,428</t>
  </si>
  <si>
    <t>4925,8</t>
  </si>
  <si>
    <t>444</t>
  </si>
  <si>
    <t>767995.O01</t>
  </si>
  <si>
    <t>M+D Al.ext. okno, dvere otvár/sklop krídlami+fix 2x1100x2630, 2x600x2030 mm, ext. parap hliník, int. parap DTD, izolačné 3 sklo hr, kľučka/madlo, farba elox.hlin. - podrob. popis viď výkaz ext. okien a dverí - O01</t>
  </si>
  <si>
    <t>-1620956910</t>
  </si>
  <si>
    <t>445</t>
  </si>
  <si>
    <t>767995.O02</t>
  </si>
  <si>
    <t>M+D Al.ext. okno, dvere otvár/sklop krídlami+fix 1100x2630, 600x2030 mm, ext. parap hliník, int. parap DTD, izolačné 3 sklo hr, kľučka/madlo, farba elox.hlin. - podrob. popis viď výkaz ext. okien a dverí - O02</t>
  </si>
  <si>
    <t>-1687276672</t>
  </si>
  <si>
    <t>446</t>
  </si>
  <si>
    <t>767995.O03</t>
  </si>
  <si>
    <t>M+D Al.ext. okno, dvere otvár/sklop krídlami+fix 1750x2630 mm, ext. parap hliník, int. bezbarier. prah, izolačné 3 sklo hr, kľučka/madlo, farba elox.hlin. - podrob. popis viď výkaz ext. okien a dverí - O03</t>
  </si>
  <si>
    <t>1116486432</t>
  </si>
  <si>
    <t>447</t>
  </si>
  <si>
    <t>767995.O04</t>
  </si>
  <si>
    <t>M+D Al.ext. okno, dvere otvár/sklop krídlami+fix 2745x2630 mm, bezbarier. prah, izolačné 3 sklo hr, kľučka/madlo, farba elox.hlin. - podrob. popis viď výkaz ext. okien a dverí - O04</t>
  </si>
  <si>
    <t>-215216950</t>
  </si>
  <si>
    <t>448</t>
  </si>
  <si>
    <t>767995.O05</t>
  </si>
  <si>
    <t>M+D Al.ext. okno otvár/sklop krídlami+fix 2720x2030 mm, ext. parap lak. hliník, int. parap DTD, izolačné 3 sklo hr, kľučka, RAL 3012 - podrob. popis viď výkaz ext. okien a dverí - O05</t>
  </si>
  <si>
    <t>1820567149</t>
  </si>
  <si>
    <t>449</t>
  </si>
  <si>
    <t>767995.O06</t>
  </si>
  <si>
    <t>M+D Al.ext. okno, dvere otváravé, krídlami+fix 2720x2030 mm, bezbarier. prah, izolačné 3 sklo hr, kľučka-kľučka, RAL 3012 - podrob. popis viď výkaz ext. okien a dverí - O06</t>
  </si>
  <si>
    <t>161123362</t>
  </si>
  <si>
    <t>450</t>
  </si>
  <si>
    <t>767995.O07</t>
  </si>
  <si>
    <t>M+D Al.ext. okno otvár/sklop krídlami+fix 2075x1780 mm, ext. parap lak. hliník, int. parap DTD, izolačné 3 sklo hr, kľučka, RAL 3012 - podrob. popis viď výkaz ext. okien a dverí - O07</t>
  </si>
  <si>
    <t>-1400492464</t>
  </si>
  <si>
    <t>451</t>
  </si>
  <si>
    <t>767995.O08</t>
  </si>
  <si>
    <t>M+D Al.ext. okno otvár/sklop krídlami+fix 2300x1780 mm, ext. parap lak. hliník, int. parap DTD, izolačné 3 sklo hr, kľučka, RAL 3012 - podrob. popis viď výkaz ext. okien a dverí - O08</t>
  </si>
  <si>
    <t>565124764</t>
  </si>
  <si>
    <t>452</t>
  </si>
  <si>
    <t>767995.O09</t>
  </si>
  <si>
    <t>M+D Al.ext. okno fix 2075x1780 mm, ext. parap lak. hliník, int. parap DTD, izolačné 3 sklo hr, RAL 3012 - podrob. popis viď výkaz ext. okien a dverí - O09</t>
  </si>
  <si>
    <t>164778790</t>
  </si>
  <si>
    <t>453</t>
  </si>
  <si>
    <t>767995.O10</t>
  </si>
  <si>
    <t>M+D Al.ext. okno otvár/sklop krídlami+fix 5500x2030 mm, ext. parap lak. hliník, int. parap DTD, izolačné 3 sklo hr, kľučka, RAL 3012 - podrob. popis viď výkaz ext. okien a dverí - O10</t>
  </si>
  <si>
    <t>1871923807</t>
  </si>
  <si>
    <t>454</t>
  </si>
  <si>
    <t>767995.O11</t>
  </si>
  <si>
    <t>M+D Al.ext. okno otvár/sklop krídlami+fix 5500x1780 mm, ext. parap lak. hliník, int. parap DTD, izolačné 3 sklo hr, kľučka, RAL 3012 - podrob. popis viď výkaz ext. okien a dverí - O11</t>
  </si>
  <si>
    <t>-725498383</t>
  </si>
  <si>
    <t>455</t>
  </si>
  <si>
    <t>767995.O12</t>
  </si>
  <si>
    <t>M+D Al.ext. okno otvár/sklop krídlami+fix 5500x1780 mm, ext. parap lak. hliník, int. parap DTD, izolačné 3 sklo hr, kľučka, RAL 3012 - podrob. popis viď výkaz ext. okien a dverí - O12</t>
  </si>
  <si>
    <t>-1368762667</t>
  </si>
  <si>
    <t>456</t>
  </si>
  <si>
    <t>767995.O13</t>
  </si>
  <si>
    <t>M+D Al.ext. okno otvár/sklop krídlami+fix 5500x1780 mm, ext. parap lak. hliník, int. parap DTD, izolačné 3 sklo hr, kľučka, RAL 3012 - podrob. popis viď výkaz ext. okien a dverí - O13</t>
  </si>
  <si>
    <t>843767865</t>
  </si>
  <si>
    <t>457</t>
  </si>
  <si>
    <t>767995.O14</t>
  </si>
  <si>
    <t>M+D Al.ext. okno otvár/sklop krídlami+fix 2000x1780 mm, ext. parap lak. hliník, int. parap DTD, izolačné 3 sklo hr, kľučka, RAL 3012 - podrob. popis viď výkaz ext. okien a dverí - O14</t>
  </si>
  <si>
    <t>1406712125</t>
  </si>
  <si>
    <t>458</t>
  </si>
  <si>
    <t>767995.O15</t>
  </si>
  <si>
    <t>M+D Al.ext. okno otvár/sklop krídlami+fix 2750x1780 mm, ext. parap lak. hliník, int. parap DTD, izolačné 3 sklo hr, kľučka, RAL 3012 - podrob. popis viď výkaz ext. okien a dverí - O15</t>
  </si>
  <si>
    <t>28721463</t>
  </si>
  <si>
    <t>459</t>
  </si>
  <si>
    <t>767995.O16</t>
  </si>
  <si>
    <t>M+D Al.ext. okno otvár/sklop krídlami+fix 5500x1780 mm, ext. parap lak. hliník, int. parap DTD, izolačné 3 sklo hr, kľučka, RAL 3012 - podrob. popis viď výkaz ext. okien a dverí - O16</t>
  </si>
  <si>
    <t>-1217110764</t>
  </si>
  <si>
    <t>460</t>
  </si>
  <si>
    <t>767995.O17</t>
  </si>
  <si>
    <t>M+D Al.ext. okno otvár/sklop krídlami+fix 5500x1780 mm, ext. parap lak. hliník, int. parap DTD, izolačné 3 sklo hr, kľučka, RAL 3012 - podrob. popis viď výkaz ext. okien a dverí - O17</t>
  </si>
  <si>
    <t>-773764393</t>
  </si>
  <si>
    <t>461</t>
  </si>
  <si>
    <t>767995.O18</t>
  </si>
  <si>
    <t>M+D Al.ext. okno otvár/sklop krídlami+fix 5500x1780 mm, ext. parap lak. hliník, int. parap DTD, izolačné 3 sklo hr, kľučka, RAL 3012 - podrob. popis viď výkaz ext. okien a dverí - O18</t>
  </si>
  <si>
    <t>-1127985620</t>
  </si>
  <si>
    <t>462</t>
  </si>
  <si>
    <t>767995.O19</t>
  </si>
  <si>
    <t>M+D Al.ext. okno otvár/sklop krídlami+fix 2275x1780 mm, ext. parap lak. hliník, int. parap DTD, izolačné 3 sklo, kastlík pre rolety E115, kľučka, RAL 3012 - podrob. popis viď výkaz ext. okien a dverí - O19</t>
  </si>
  <si>
    <t>-1910669568</t>
  </si>
  <si>
    <t>463</t>
  </si>
  <si>
    <t>767995.O20</t>
  </si>
  <si>
    <t>M+D Al.ext. okno otvár/sklop krídlami+fix 1900x1780 mm, ext. parap lak. hliník, int. parap DTD, izolačné 3 sklo, kastlík pre rolety E115, kľučka, RAL 3012 - podrob. popis viď výkaz ext. okien a dverí - O20</t>
  </si>
  <si>
    <t>316896988</t>
  </si>
  <si>
    <t>464</t>
  </si>
  <si>
    <t>767995.O21</t>
  </si>
  <si>
    <t>M+D Al.ext. okno otvár/sklop krídlami+fix 2500x1780 mm, ext. parap lak. hliník, int. parap DTD, izolačné 3 sklo, kastlík pre rolety E115, kľučka, RAL 3012 - podrob. popis viď výkaz ext. okien a dverí - O21</t>
  </si>
  <si>
    <t>1332636778</t>
  </si>
  <si>
    <t>465</t>
  </si>
  <si>
    <t>767995.O22</t>
  </si>
  <si>
    <t>M+D Al.ext. okno otvár/sklop krídlami+fix 2500x2230 mm, ext. parap lak. hliník, int. parap DTD, izolačné 3 sklo, kastlík pre rolety E115, kľučka, RAL 3012 - podrob. popis viď výkaz ext. okien a dverí - O22</t>
  </si>
  <si>
    <t>2116293014</t>
  </si>
  <si>
    <t>466</t>
  </si>
  <si>
    <t>767995.O23</t>
  </si>
  <si>
    <t>M+D Al.ext. okno otvár/sklop krídlami+fix 2500x2230 mm, ext. parap lak. hliník, int. parap DTD, izolačné 3 sklo, kastlík pre rolety E115, kľučka/madlo, magnet zámok, RAL 3012 - podrob. popis viď výkaz ext. okien a dverí - O23</t>
  </si>
  <si>
    <t>-195037278</t>
  </si>
  <si>
    <t>467</t>
  </si>
  <si>
    <t>767995.O24</t>
  </si>
  <si>
    <t>M+D Al.ext. okno otvár/sklop krídlami+fix 2275x2230 mm, ext. parap lak. hliník, int. parap DTD, izolačné 3 sklo, kastlík pre rolety E115, kľučka/madlo, RAL 3012 - podrob. popis viď výkaz ext. okien a dverí - O24</t>
  </si>
  <si>
    <t>849369043</t>
  </si>
  <si>
    <t>468</t>
  </si>
  <si>
    <t>767995.O25</t>
  </si>
  <si>
    <t>M+D Al.ext. okno otvár/sklop krídlami+fix 4200x1780 mm, ext. parap lak. hliník, int. parap DTD, izolačné 3 sklo, kastlík pre rolety E115, kľučka/madlo, RAL 3012 - podrob. popis viď výkaz ext. okien a dverí - O25</t>
  </si>
  <si>
    <t>-64036949</t>
  </si>
  <si>
    <t>469</t>
  </si>
  <si>
    <t>767995.O26</t>
  </si>
  <si>
    <t>M+D Al.ext. okno, dvere otvár/sklop krídlami+fix 1500x2230 mm, ext. parap hliník, int. bezbarier. prah, izolačné 3 sklo hr, kľučka/madlo, farba elox.hlin. - podrob. popis viď výkaz ext. okien a dverí - O26</t>
  </si>
  <si>
    <t>-1060729897</t>
  </si>
  <si>
    <t>470</t>
  </si>
  <si>
    <t>767995.O27</t>
  </si>
  <si>
    <t>M+D Al.ext. okno, dvere otvár/sklop krídlami+fix 5500x2630 mm, ext. parap hliník, int. bezbarier. prah, izolačné 3 sklo hr, kľučka/madlo, farba elox.hlin. - podrob. popis viď výkaz ext. okien a dverí - O27</t>
  </si>
  <si>
    <t>1201298858</t>
  </si>
  <si>
    <t>471</t>
  </si>
  <si>
    <t>767995.O28</t>
  </si>
  <si>
    <t>M+D Al.ext. okno, dvere otvár/sklop krídlami+fix 4225x2630 mm, ext. parap hliník, int. bezbarier. prah, izolačné 3 sklo, kľučka/madlo, magn. zámok, farba elox.hlin. - podrob. popis viď výkaz ext. okien a dverí - O28</t>
  </si>
  <si>
    <t>1277242140</t>
  </si>
  <si>
    <t>472</t>
  </si>
  <si>
    <t>767995.O29</t>
  </si>
  <si>
    <t>M+D Al.ext. okno otvár/sklop krídlami+fix 1650x1780 mm, ext. parap lak. hliník, int. parap DTD, izolačné 3 sklo, kastlík pre rolety E115, kľučka, RAL 3012 - podrob. popis viď výkaz ext. okien a dverí - O29</t>
  </si>
  <si>
    <t>-1029668106</t>
  </si>
  <si>
    <t>473</t>
  </si>
  <si>
    <t>767995.O30</t>
  </si>
  <si>
    <t>M+D Al.ext. zaskl. stena 6250x2580 mm, bezbariér. prah, izolačné 3 sklo, kľučka/kľučka, elox. hliník - podrob. popis viď výkaz ext. okien a dverí - O30</t>
  </si>
  <si>
    <t>1739520287</t>
  </si>
  <si>
    <t>474</t>
  </si>
  <si>
    <t>767995.O31</t>
  </si>
  <si>
    <t>M+D Al.ext. zaskl. stena 21300x2580 mm, bezbariér. prah, izolačné 3 sklo, kľučka/kľučka, elox. hliník - podrob. popis viď výkaz ext. okien a dverí - O31</t>
  </si>
  <si>
    <t>815448091</t>
  </si>
  <si>
    <t>475</t>
  </si>
  <si>
    <t>767995.O32</t>
  </si>
  <si>
    <t>M+D Al.ext. zaskl. stena 5100x2580 mm, bezbariér. prah, izolačné 3 sklo, kľučka/kľučka, elox. hliník - podrob. popis viď výkaz ext. okien a dverí - O32</t>
  </si>
  <si>
    <t>-1638582764</t>
  </si>
  <si>
    <t>476</t>
  </si>
  <si>
    <t>767995.O33</t>
  </si>
  <si>
    <t>M+D Al.ext. zaskl. stena 2745x2580 mm, bezbariér. prah, izolačné 3 sklo, kľučka/kľučka, magnet zámok, 2xčítačka kariet, elox. hliník - podrob. popis viď výkaz ext. okien a dverí - O33</t>
  </si>
  <si>
    <t>1147570179</t>
  </si>
  <si>
    <t>477</t>
  </si>
  <si>
    <t>767995.O34</t>
  </si>
  <si>
    <t>M+D Al.ext. zaskl. stena 13400+13700x2580 mm, bezbariér. prah, izolačné 3 sklo, kľučka/kľučka, elox. hliník - podrob. popis viď výkaz ext. okien a dverí - O34</t>
  </si>
  <si>
    <t>-181736290</t>
  </si>
  <si>
    <t>478</t>
  </si>
  <si>
    <t>767995.O35</t>
  </si>
  <si>
    <t>M+D Al.ext. zaskl. stena 10300x3080 mm,2x auto. posuvné dvere napojené na tepelnú clonu a EPS, bezbariér. prah, izolačné 3 sklo, elox. hliník - podrob. popis viď výkaz ext. okien a dverí - O35</t>
  </si>
  <si>
    <t>-1207708064</t>
  </si>
  <si>
    <t>479</t>
  </si>
  <si>
    <t>767995.O36</t>
  </si>
  <si>
    <t>M+D Al.ext. zaskl. stena 16550x3080 mm,2x auto. posuvné dvere napojené na tepelnú clonu a EPS, bezbariér. prah, izolačné 3 sklo, elox. hliník - podrob. popis viď výkaz ext. okien a dverí - O36</t>
  </si>
  <si>
    <t>1907685780</t>
  </si>
  <si>
    <t>480</t>
  </si>
  <si>
    <t>767995.O37</t>
  </si>
  <si>
    <t>M+D Al.ext. okno otvár/sklop krídlami 12700x1730 mm, ext. parap bet.dlaž., int. parap DTD, izolačné 3 sklo, kľučka, elox. hliník - podrob. popis viď výkaz ext. okien a dverí - O37</t>
  </si>
  <si>
    <t>-251549895</t>
  </si>
  <si>
    <t>481</t>
  </si>
  <si>
    <t>767995.O38</t>
  </si>
  <si>
    <t>M+D Al.ext. okno otvár/sklop krídlami 13700x1730 mm, ext. parap bet.dlaž., int. parap DTD, izolačné 3 sklo, kľučka, elox. hliník - podrob. popis viď výkaz ext. okien a dverí - O38</t>
  </si>
  <si>
    <t>-1993713077</t>
  </si>
  <si>
    <t>482</t>
  </si>
  <si>
    <t>767995.O39</t>
  </si>
  <si>
    <t>M+D Al.ext. okno otvár/sklop krídlami 2x 2150x1730 mm, ext. parap bet.dlaž., int. parap DTD, izolačné 3 sklo, kľučka, elox. hliník - podrob. popis viď výkaz ext. okien a dverí - O39</t>
  </si>
  <si>
    <t>663185645</t>
  </si>
  <si>
    <t>483</t>
  </si>
  <si>
    <t>767995.O40</t>
  </si>
  <si>
    <t>M+D Al.ext. dvere 2475x2580 mm, bezbariérový prah, izolačné 3 sklo, napojenie na EPS, kľučka/kľučka, magnet. zámok + 2xčítačka kariet, RAL 3012 - podrob. popis viď výkaz ext. okien a dverí - O40</t>
  </si>
  <si>
    <t>1670343377</t>
  </si>
  <si>
    <t>484</t>
  </si>
  <si>
    <t>767995.O41</t>
  </si>
  <si>
    <t>M+D Al.ext. dvere 1100x2500 mm, bezbariérový prah, izolačné 3 sklo, kľučka/kľučka,farba elox. hliník - podrob. popis viď výkaz ext. okien a dverí - O41</t>
  </si>
  <si>
    <t>-989626330</t>
  </si>
  <si>
    <t>485</t>
  </si>
  <si>
    <t>767995.O42</t>
  </si>
  <si>
    <t>M+D Al.ext. okno otvár/sklop krídlami 2x 1200x1600 mm, DTD s HPL biel RAL 9003 lak. hliník, izolačné 3 sklo, kľučka, elox. hliník - podrob. popis viď výkaz ext. okien a dverí - O42</t>
  </si>
  <si>
    <t>-444070015</t>
  </si>
  <si>
    <t>486</t>
  </si>
  <si>
    <t>767995.O43</t>
  </si>
  <si>
    <t>M+D Al.ext. dvere 2000x2500 mm, bezbariérový prah, izolačné 3 sklo, kľučka/kľučka,farba elox. hliník - podrob. popis viď výkaz ext. okien a dverí - O43</t>
  </si>
  <si>
    <t>-396082531</t>
  </si>
  <si>
    <t>487</t>
  </si>
  <si>
    <t>767995.O44</t>
  </si>
  <si>
    <t>M+D Al.ext. dvere 2000x2500 mm, bezbariérový prah, izolačné 3 sklo, kľučka/kľučka,farba elox. hliník - podrob. popis viď výkaz ext. okien a dverí - O44</t>
  </si>
  <si>
    <t>-1222785827</t>
  </si>
  <si>
    <t>488</t>
  </si>
  <si>
    <t>767995.O45</t>
  </si>
  <si>
    <t>M+D Al.ext. okno otvár/sklop krídlami 1500x1600 mm, DTD s HPL biel RAL 9003 lak. hliník, izolačné 3 sklo, kľučka, elox. hliník - podrob. popis viď výkaz ext. okien a dverí - O45</t>
  </si>
  <si>
    <t>-842805946</t>
  </si>
  <si>
    <t>489</t>
  </si>
  <si>
    <t>767995.O46</t>
  </si>
  <si>
    <t>M+D Al.ext. okno otvár/sklop krídlami 750x1600 mm, DTD s HPL biel RAL 9003 lak. hliník, izolačné 3 sklo, kľučka, elox. hliník - podrob. popis viď výkaz ext. okien a dverí - O46</t>
  </si>
  <si>
    <t>-1484429522</t>
  </si>
  <si>
    <t>490</t>
  </si>
  <si>
    <t>767995.O47</t>
  </si>
  <si>
    <t>M+D Al.ext. dvere 1400x2500 mm, bezbariérový prah, izolačné 3 sklo, kľučka/kľučka,farba elox. hliník - podrob. popis viď výkaz ext. okien a dverí - O47</t>
  </si>
  <si>
    <t>386038525</t>
  </si>
  <si>
    <t>491</t>
  </si>
  <si>
    <t>767995.O48</t>
  </si>
  <si>
    <t>M+D Al.ext. zaskl. stena 5050x2580 mm, bezbariér. prah, izolačné 3 sklo, kľučka/kľučka, jednokr. dvere. vložkový cylindrický, dvojkr dvere magnetický + 2x čítačka kariet, elox. hliník - podrob. popis viď výkaz ext. okien a dverí - O48</t>
  </si>
  <si>
    <t>-1356083255</t>
  </si>
  <si>
    <t>492</t>
  </si>
  <si>
    <t>767995.O49</t>
  </si>
  <si>
    <t>M+D Al.ext. zaskl. stena 4000x2580 mm, bezbariér. prah, izolačné 3 sklo, kľučka/kľučka, zámok vložkový cylindrický, elox. hliník - podrob. popis viď výkaz ext. okien a dverí - O49</t>
  </si>
  <si>
    <t>1104785769</t>
  </si>
  <si>
    <t>493</t>
  </si>
  <si>
    <t>767995.O50</t>
  </si>
  <si>
    <t>M+D Al.ext. zaskl. stena 4800x2580 mm, bezbariér. prah, izolačné 3 sklo, kľučka/kľučka, zámok vložkový cylindrický, elox. hliník - podrob. popis viď výkaz ext. okien a dverí - O50</t>
  </si>
  <si>
    <t>-168828340</t>
  </si>
  <si>
    <t>494</t>
  </si>
  <si>
    <t>767995.O51</t>
  </si>
  <si>
    <t>M+D Al.ext. zaskl. stena 4850x2580 mm, bezbariér. prah, izolačné 3 sklo, kľučka/kľučka, zámok vložkový cylindrický, elox. hliník - podrob. popis viď výkaz ext. okien a dverí - O51</t>
  </si>
  <si>
    <t>-422978651</t>
  </si>
  <si>
    <t>495</t>
  </si>
  <si>
    <t>767995.O52</t>
  </si>
  <si>
    <t>M+D Al.ext. zaskl. stena 5950x2580 mm, bezbariér. prah, izolačné 3 sklo, kľučka/kľučka, zámok vložkový cylindrický, elox. hliník - podrob. popis viď výkaz ext. okien a dverí - O52</t>
  </si>
  <si>
    <t>1368164972</t>
  </si>
  <si>
    <t>496</t>
  </si>
  <si>
    <t>767995.O53</t>
  </si>
  <si>
    <t>M+D Al.ext. zaskl. stena 5950x2580 mm, bezbariér. prah, izolačné 3 sklo, kľučka/kľučka, zámok vložkový cylindrický, elox. hliník - podrob. popis viď výkaz ext. okien a dverí - O53</t>
  </si>
  <si>
    <t>1339663627</t>
  </si>
  <si>
    <t>497</t>
  </si>
  <si>
    <t>767995.O54</t>
  </si>
  <si>
    <t>M+D Al.ext. zaskl. stena 13600x2580 mm, ext. parap lak. hliník, int. parap DTD, izolačné 3 sklo, kľučka/kľučka, zámok vložkový cylindrický, elox. hliník - podrob. popis viď výkaz ext. okien a dverí - O54</t>
  </si>
  <si>
    <t>1295000444</t>
  </si>
  <si>
    <t>498</t>
  </si>
  <si>
    <t>767995.O55</t>
  </si>
  <si>
    <t>M+D Al.ext. okno sklop. krídlami 1800x850 mm, DTD s HPL biel RAL 9003 lak. hliník, izolačné 3 sklo, kľučka, elox. hliník - podrob. popis viď výkaz ext. okien a dverí - O55</t>
  </si>
  <si>
    <t>-1970042454</t>
  </si>
  <si>
    <t>499</t>
  </si>
  <si>
    <t>767995.O56</t>
  </si>
  <si>
    <t>M+D Al.ext. okno sklop. krídlami 900x850 mm, DTD s HPL biel RAL 9003 lak. hliník, izolačné 3 sklo, kľučka, elox. hliník - podrob. popis viď výkaz ext. okien a dverí - O56</t>
  </si>
  <si>
    <t>713191083</t>
  </si>
  <si>
    <t>500</t>
  </si>
  <si>
    <t>767995.O57</t>
  </si>
  <si>
    <t>M+D Al.ext. dvere 1400x2500 mm, bezbariérový prah, plný sendvič, kľučka/kľučka,farba elox. hliník - podrob. popis viď výkaz ext. okien a dverí - O57</t>
  </si>
  <si>
    <t>-1362730224</t>
  </si>
  <si>
    <t>501</t>
  </si>
  <si>
    <t>767995.O58</t>
  </si>
  <si>
    <t>M+D Al.ext. okno sklop. krídlami 1285x850 mm, DTD s HPL biel RAL 9003 lak. hliník, izolačné 3 sklo, kľučka, elox. hliník - podrob. popis viď výkaz ext. okien a dverí - O58</t>
  </si>
  <si>
    <t>429472526</t>
  </si>
  <si>
    <t>502</t>
  </si>
  <si>
    <t>767995.OV1</t>
  </si>
  <si>
    <t xml:space="preserve">M+D cyklostojanov z oc. rúry 40x1,5mm, pozink, kotvené do bet. základu C20/25 350x350x700mm ktorý je súčasťou dodávky - podrob. popis viď Z1 cyklostojany - Z1 </t>
  </si>
  <si>
    <t>966731084</t>
  </si>
  <si>
    <t>503</t>
  </si>
  <si>
    <t>767995.OV11</t>
  </si>
  <si>
    <t>M+D varovný a vodiaci indikátor z nerez ocele priem. 30mm, v. 4mm, osadené s lepením do predvr. otvoru s kotevným tŕňom - podrob. popis viď varovný a vodiaci indikátor z nerez ocele</t>
  </si>
  <si>
    <t>1286388530</t>
  </si>
  <si>
    <t>4050</t>
  </si>
  <si>
    <t>504</t>
  </si>
  <si>
    <t>767995.OV12</t>
  </si>
  <si>
    <t>M+D posuvná stena loggie z panelov 1160x3040mm, z al. rámu s výplňou z bezp. skla 6mm, horná a spodná vodiaca koľajnica - podrob. popis viď OV12 posuvná stena - loggia, OV12</t>
  </si>
  <si>
    <t>-913267420</t>
  </si>
  <si>
    <t>20*3</t>
  </si>
  <si>
    <t>2*2</t>
  </si>
  <si>
    <t>505</t>
  </si>
  <si>
    <t>767995.OV13K1</t>
  </si>
  <si>
    <t>M+D vybavenie wc pre imobilných, madlo 800x780mm, madlo s drziak. na WC papier 800x780mm, madlo 500x830mm, zrkadlo 700x900mm, sklop.odklad. plocha 300x200mm, vešiak. max v. 1200mm, prebal. pult. hh. 900mm - podrob. popis viď výkaz ostatných výrobkov K1</t>
  </si>
  <si>
    <t>296393170</t>
  </si>
  <si>
    <t>506</t>
  </si>
  <si>
    <t>767995.OV13K2</t>
  </si>
  <si>
    <t>M+D vybavenie wc pre imobilných, madlo 800x780mm, madlo s drziak. na WC papier 800x780mm, madlo 500x830mm, zrkadlo 700x900mm, sklop.odklad. plocha 300x200mm, vešiak. max v. 1200mm, prebal. pult. hh. 900mm - podrob. popis viď výkaz ostatných výrobkov K2</t>
  </si>
  <si>
    <t>1141803390</t>
  </si>
  <si>
    <t>507</t>
  </si>
  <si>
    <t>767995.OV13K3</t>
  </si>
  <si>
    <t>M+D vybavenie wc pre imobilných, madlo 800x780mm, 800x780mm,  500x830mm, 500x800 , sedad. sprch. 450x400, zrkadlo 700x900mm, sklop.odklad. plocha 300x200mm, vešiak. max v. 1200mm,  - podrob. popis viď výkaz ostatných výrobkov K3</t>
  </si>
  <si>
    <t>-1566174787</t>
  </si>
  <si>
    <t>508</t>
  </si>
  <si>
    <t>767995.OV13K4</t>
  </si>
  <si>
    <t>M+D vybavenie wc pre imobilných, madlo 800x780mm, 800x780mm,  500x830mm, 500x800 , sedad. sprch. 450x400, zrkadlo 700x900mm, sklop.odklad. plocha 300x200mm, vešiak. max v. 1200mm, núdz. tlač  - podrob. popis viď výkaz ostatných výrobkov K4</t>
  </si>
  <si>
    <t>-1580247426</t>
  </si>
  <si>
    <t>509</t>
  </si>
  <si>
    <t>767995.OV13K5</t>
  </si>
  <si>
    <t>M+D vybavenie wc pre imobilných, madlo 800x780mm, 800x780mm,  500x830mm, 500x800 , sedad. sprch. 450x400, zrkadlo 700x900mm, sklop.odklad. plocha 300x200mm, vešiak. max v. 1200mm,  - podrob. popis viď výkaz ostatných výrobkov K5</t>
  </si>
  <si>
    <t>1203364115</t>
  </si>
  <si>
    <t>510</t>
  </si>
  <si>
    <t>767995.OV13K6</t>
  </si>
  <si>
    <t>M+D vybavenie wc pre imobilných, madlo 800x780mm, madlo s drziak. na WC papier 800x780mm, madlo 500x830mm, zrkadlo 700x900mm, sklop.odklad. plocha 300x200mm, vešiak. max v. 1200mm - podrob. popis viď výkaz ostatných výrobkov K6</t>
  </si>
  <si>
    <t>-213489013</t>
  </si>
  <si>
    <t>511</t>
  </si>
  <si>
    <t>767995.OV13K7</t>
  </si>
  <si>
    <t>M+D vybavenie wc pre imobilných, madlo 800x780mm, madlo s drziak. na WC papier 800x780mm, madlo 500x830mm, zrkadlo 700x900mm, sklop.odklad. plocha 300x200mm, vešiak. max v. 1200mm - podrob. popis viď výkaz ostatných výrobkov K7</t>
  </si>
  <si>
    <t>-1722765413</t>
  </si>
  <si>
    <t>512</t>
  </si>
  <si>
    <t>767995.OV2</t>
  </si>
  <si>
    <t>M+D výlez a rebrík na plochú strechu 700x1400mm, svetlá výška 2800mm, požiar. prev EI30, požiarne tesnenie po obvode, hr. stropu 580mm, zabudované s kompl. montáž. prísluš. - podrob. popis viď OV2 - rebrík na strechu a výlez</t>
  </si>
  <si>
    <t>81243782</t>
  </si>
  <si>
    <t>513</t>
  </si>
  <si>
    <t>767995.OV20</t>
  </si>
  <si>
    <t>M+D revízne dvierka 600x600, jednokr. otvár. oc plech, štvorhran. zámok, odolnosť EI30 - podrob. popis viď výkaz ostatných výrobkov  OV20</t>
  </si>
  <si>
    <t>-208160428</t>
  </si>
  <si>
    <t>514</t>
  </si>
  <si>
    <t>767995.OV21</t>
  </si>
  <si>
    <t>M+D revízne dvierka 600x600, jednokr. otvár. al. rám s výplňou SDK, štvorhran. zámok - podrob. popis viď výkaz ostatných výrobkov  OV21</t>
  </si>
  <si>
    <t>1602219449</t>
  </si>
  <si>
    <t>515</t>
  </si>
  <si>
    <t>767995.OV22</t>
  </si>
  <si>
    <t>M+D revízne dvierka 300x400, jednokr. otvár. al. rám s výplňou SDK, štvorhran. zámok - podrob. popis viď výkaz ostatných výrobkov  OV22</t>
  </si>
  <si>
    <t>1169629779</t>
  </si>
  <si>
    <t>516</t>
  </si>
  <si>
    <t>767995.OV23</t>
  </si>
  <si>
    <t>M+D revízne dvierka 400x600, jednokr. otvár. al. rám s výplňou SDK, štvorhran. zámok - podrob. popis viď výkaz ostatných výrobkov  OV23</t>
  </si>
  <si>
    <t>1149334327</t>
  </si>
  <si>
    <t>517</t>
  </si>
  <si>
    <t>767995.OV24</t>
  </si>
  <si>
    <t>M+D revízne dvierka 700x700, jednokr. otvár. al. rám s výplňou SDK, štvorhran. zámok - podrob. popis viď výkaz ostatných výrobkov  OV24</t>
  </si>
  <si>
    <t>1759978962</t>
  </si>
  <si>
    <t>518</t>
  </si>
  <si>
    <t>767995.OV3</t>
  </si>
  <si>
    <t>M+D zhod prádla D465mm, materiál nerez, revízne dvierka s výplň GKF hr. 25mm EI30 - podrob. popis viď OV3 - zhod prádla</t>
  </si>
  <si>
    <t>-829497851</t>
  </si>
  <si>
    <t>519</t>
  </si>
  <si>
    <t>767995.OV4</t>
  </si>
  <si>
    <t>M+D odvodňovací lineárny žľab š. 100 mm s komplet.montáž. prísluš., dierovaný nerez rošt - podrob. popis viď OV4 - odvodňovací žľab</t>
  </si>
  <si>
    <t>-1448309626</t>
  </si>
  <si>
    <t>1*2</t>
  </si>
  <si>
    <t>2*3</t>
  </si>
  <si>
    <t>520</t>
  </si>
  <si>
    <t>767995.OV5</t>
  </si>
  <si>
    <t>M+D oc. výmena pod ventil. ZOTaSH 100x80mm, kotvenie do žb. obruby, protipož. obklad, pozink. oc. protikoroz úprava C4 - podrob. popis viď OV5</t>
  </si>
  <si>
    <t>-1295616998</t>
  </si>
  <si>
    <t>521</t>
  </si>
  <si>
    <t>767995.OV6</t>
  </si>
  <si>
    <t>M+D záchytného systému - podrob. popis viď OV6-záchytný systém</t>
  </si>
  <si>
    <t>-1899853258</t>
  </si>
  <si>
    <t>522</t>
  </si>
  <si>
    <t>767995.PO06</t>
  </si>
  <si>
    <t>M+D protip. dvere 600+600x1970 mm, EI45 D3-C, obl. zárubna, zárub. RAL 3012, krídlo RAL 3012,  kľučka-kľučka, cylindrická vložka, - podrob. popis viď výkaz int. dverí  - PO6</t>
  </si>
  <si>
    <t>-397830050</t>
  </si>
  <si>
    <t>523</t>
  </si>
  <si>
    <t>767995.PO07</t>
  </si>
  <si>
    <t>M+D protip. dvere 725+725x1970 mm, EI45 D3-C, obl. zárubna, zárub. RAL 3012, krídlo RAL 3012,  kľučka-kľučka, cylindrická vložka, - podrob. popis viď výkaz int. dverí  - PO7</t>
  </si>
  <si>
    <t>1781255222</t>
  </si>
  <si>
    <t>524</t>
  </si>
  <si>
    <t>767995.PO08</t>
  </si>
  <si>
    <t>M+D protip. dvere 825+825x1970 mm, EI45 D3-C, obl. zárubna, zárub. RAL 3012, krídlo RAL 3012,  kľučka-kľučka, cylindrická vložka,magn. zámok, 2xčítačka - podrob. popis viď výkaz int. dverí  - PO8</t>
  </si>
  <si>
    <t>-878971235</t>
  </si>
  <si>
    <t>1+2</t>
  </si>
  <si>
    <t>525</t>
  </si>
  <si>
    <t>767995.PO09</t>
  </si>
  <si>
    <t>M+D protip. dvere 900x1970 mm, EI15 D3-C, obl. zárubna, zárub. RAL 3012, krídlo RAL 3012,  kľučka-kľučka, cylindrická vložka, - podrob. popis viď výkaz int. dverí  - PO9</t>
  </si>
  <si>
    <t>-764011181</t>
  </si>
  <si>
    <t>526</t>
  </si>
  <si>
    <t>767995.PO10</t>
  </si>
  <si>
    <t>M+D al. protip. dvere 900+900x1970 mm, EW60 D3-C, obl. zárubna, zárub. RAL 3012, krídlo RAL 3012,  kľučka-kľučka, cylindrická vložka, - podrob. popis viď výkaz int. dverí  - PO10</t>
  </si>
  <si>
    <t>1774612338</t>
  </si>
  <si>
    <t>527</t>
  </si>
  <si>
    <t>767995.PO11</t>
  </si>
  <si>
    <t>M+D protip. dvere 800x1970 mm, EW30 D3-C, obl. zárubna, zárub. RAL 9016, krídlo RAL 7044,  kľučka-kľučka, cylindrická vložka, - podrob. popis viď výkaz int. dverí  - PO11</t>
  </si>
  <si>
    <t>-1312959260</t>
  </si>
  <si>
    <t>528</t>
  </si>
  <si>
    <t>767995.Z1</t>
  </si>
  <si>
    <t>M+D oc. konštrukcia - komunitný dvor z pororoštovej steny  - podrob. popis viď výpis zámočníckych výrobkov - Z1</t>
  </si>
  <si>
    <t>-590568541</t>
  </si>
  <si>
    <t>529</t>
  </si>
  <si>
    <t>767995.Z10</t>
  </si>
  <si>
    <t>M+D oc. madlo na rampe 4x9400+36835 mm, z rúry 40mm hr. 5mm, farebnosť, protikorózna  aprotipožiarna ochrana viď. PD  - podrob. popis viď výpis zámočníckych výrobkov - Z10</t>
  </si>
  <si>
    <t>-67555322</t>
  </si>
  <si>
    <t>530</t>
  </si>
  <si>
    <t>767995.Z11</t>
  </si>
  <si>
    <t>M+D oc. zábradlie z pororoštu uchytené na nonej konštrukcii 3440mm, farebnosť, protikorózna  aprotipožiarna ochrana viď. PD  - podrob. popis viď výpis zámočníckych výrobkov - Z11</t>
  </si>
  <si>
    <t>204217298</t>
  </si>
  <si>
    <t>531</t>
  </si>
  <si>
    <t>767995.Z12</t>
  </si>
  <si>
    <t>M+D oc. zábradlie z pororoštu uchytené na nonej konštrukcii 1740mm, farebnosť, protikorózna  aprotipožiarna ochrana viď. PD  - podrob. popis viď výpis zámočníckych výrobkov - Z12</t>
  </si>
  <si>
    <t>2145299629</t>
  </si>
  <si>
    <t>532</t>
  </si>
  <si>
    <t>767995.Z13</t>
  </si>
  <si>
    <t>M+D oc. deliaca stena z pororoštu v. 1050mm uchytené na nosnej konštrukcii 2055mm, farebnosť, protikorózna  a protipožiarna ochrana viď. PD  - podrob. popis viď výpis zámočníckych výrobkov - Z13</t>
  </si>
  <si>
    <t>595210728</t>
  </si>
  <si>
    <t>533</t>
  </si>
  <si>
    <t>767995.Z14</t>
  </si>
  <si>
    <t>M+D oc. deliaca stena z pororoštu v. 1050mm uchytené na nosnej konštrukcii 2255+2400mm, farebnosť, protikorózna  a protipožiarna ochrana viď. PD  - podrob. popis viď výpis zámočníckych výrobkov - Z14</t>
  </si>
  <si>
    <t>-698665902</t>
  </si>
  <si>
    <t>534</t>
  </si>
  <si>
    <t>767995.Z15</t>
  </si>
  <si>
    <t>M+D oc. zábradlie z pororoštu uchytené na nonej konštrukcii 17840mm, farebnosť, protikorózna  aprotipožiarna ochrana viď. PD  - podrob. popis viď výpis zámočníckych výrobkov - Z15</t>
  </si>
  <si>
    <t>-792226103</t>
  </si>
  <si>
    <t>535</t>
  </si>
  <si>
    <t>767995.Z16</t>
  </si>
  <si>
    <t>M+D oc. madlo v. 1100mm z rúry 40mm hr 5mm, uchytené do zákl. dosky  18040+10800 mm, farebnosť, protikorózna  aprotipožiarna ochrana viď. PD  - podrob. popis viď výpis zámočníckych výrobkov - Z16</t>
  </si>
  <si>
    <t>-259260629</t>
  </si>
  <si>
    <t>536</t>
  </si>
  <si>
    <t>767995.Z17</t>
  </si>
  <si>
    <t>M+D oc. zábradlie z pororoštu uchytené na nonej konštrukcii 2x2056+2056mm, farebnosť, protikorózna  aprotipožiarna ochrana, betónové základy sú súčasťou tohoto výrobku_x000D_
 viď. PD  - podrob. popis viď výpis zámočníckych výrobkov - Z17</t>
  </si>
  <si>
    <t>975191449</t>
  </si>
  <si>
    <t>537</t>
  </si>
  <si>
    <t>767995.Z18</t>
  </si>
  <si>
    <t>M+D oc. zábradlie z pororoštu uchytené na nonej konštrukcii 2x9260+2520+4235mm, farebnosť, protikorózna  aprotipožiarna ochrana, betónové základy sú súčasťou tohoto výrobku , viď. PD  - podrob. popis viď výpis zámočníckych výrobkov - Z18</t>
  </si>
  <si>
    <t>1924175559</t>
  </si>
  <si>
    <t>538</t>
  </si>
  <si>
    <t>767995.Z19</t>
  </si>
  <si>
    <t>M+D oc. madlo v. 1100mm z rúry 40mm hr 5mm, uchytené do zákl. dosky  5048 mm, farebnosť, protikorózna  aprotipožiarna ochrana viď. PD  - podrob. popis viď výpis zámočníckych výrobkov - Z19</t>
  </si>
  <si>
    <t>720007506</t>
  </si>
  <si>
    <t>539</t>
  </si>
  <si>
    <t>767995.Z2</t>
  </si>
  <si>
    <t>M+D oc. konštrukcia exter. točitého schodiska, polomer 90mm, výška 3250 mm, stupne z pororoštov 11x34mm, zábradlie  40mm s výškou 1000 mm, farebnosť, protikorózna  aprotipožiarna ochrana viď. PD  - podrob. popis viď výpis zámočníckych výrobkov - Z2</t>
  </si>
  <si>
    <t>-672337105</t>
  </si>
  <si>
    <t>540</t>
  </si>
  <si>
    <t>767995.Z20</t>
  </si>
  <si>
    <t>M+D oc. zábradlie z pororoštu uchytené na nonej konštrukcii 2x6251mm, farebnosť, protikorózna  aprotipožiarna ochrana , betónové základy sú súčasťou tohoto výrobku_x000D_
viď. PD  - podrob. popis viď výpis zámočníckych výrobkov - Z20</t>
  </si>
  <si>
    <t>640735596</t>
  </si>
  <si>
    <t>541</t>
  </si>
  <si>
    <t>767995.Z21</t>
  </si>
  <si>
    <t>M+D oc. madlo v. 900mm z rúry 40mm hr 5mm, uchytené do zákl. dosky  2731+6930+6666 mm, farebnosť, protikorózna  aprotipožiarna ochrana viď. PD  - podrob. popis viď výpis zámočníckych výrobkov - Z21</t>
  </si>
  <si>
    <t>1951133683</t>
  </si>
  <si>
    <t>542</t>
  </si>
  <si>
    <t>767995.Z22</t>
  </si>
  <si>
    <t>M+D oc. zábradlie z pororoštu uchytené na nonej konštrukcii 4936+7015mm, farebnosť, protikorózna  aprotipožiarna ochrana viď. PD  - podrob. popis viď výpis zámočníckych výrobkov - Z22</t>
  </si>
  <si>
    <t>1595283847</t>
  </si>
  <si>
    <t>543</t>
  </si>
  <si>
    <t>767995.Z23</t>
  </si>
  <si>
    <t>M+D oc. zábradlie z pororoštu uchytené na nonej konštrukcii 7015mm, farebnosť, protikorózna  aprotipožiarna ochrana viď. PD  - podrob. popis viď výpis zámočníckych výrobkov - Z23</t>
  </si>
  <si>
    <t>-1651206288</t>
  </si>
  <si>
    <t>544</t>
  </si>
  <si>
    <t>767995.Z24</t>
  </si>
  <si>
    <t>M+D oc. madlo na schodisku 7486+7611mm, z rúry 40mm hr. 5mm, farebnosť, protikorózna  aprotipožiarna ochrana viď. PD  - podrob. popis viď výpis zámočníckych výrobkov - Z24</t>
  </si>
  <si>
    <t>720077150</t>
  </si>
  <si>
    <t>545</t>
  </si>
  <si>
    <t>767995.Z25</t>
  </si>
  <si>
    <t>M+D oc. madlo na schodisku 569+7364+3836+7371mm, z rúry 40mm hr. 5mm, farebnosť, protikorózna  aprotipožiarna ochrana viď. PD  - podrob. popis viď výpis zámočníckych výrobkov - Z25</t>
  </si>
  <si>
    <t>2063124118</t>
  </si>
  <si>
    <t>546</t>
  </si>
  <si>
    <t>767995.Z26</t>
  </si>
  <si>
    <t>M+D oc. konštrukcia pororoštová stena  - podrob. popis viď výpis zámočníckych výrobkov - Z26</t>
  </si>
  <si>
    <t>402924895</t>
  </si>
  <si>
    <t>547</t>
  </si>
  <si>
    <t>767995.Z27</t>
  </si>
  <si>
    <t>M+D oc. podlahové rošty typu P, velk oka 33x33mm, nosná páska 40x3mm, farebnosť, protikorózna  aprotipožiarna ochrana viď. PD  - podrob. popis viď výpis zámočníckych výrobkov - Z27</t>
  </si>
  <si>
    <t>-753021028</t>
  </si>
  <si>
    <t>548</t>
  </si>
  <si>
    <t>767995.Z28</t>
  </si>
  <si>
    <t>M+D oc. madlo pred trafostanicou, farebnosť, protikorózna  aprotipožiarna ochrana viď. PD  - podrob. popis viď výpis zámočníckych výrobkov - Z28</t>
  </si>
  <si>
    <t>-202129421</t>
  </si>
  <si>
    <t>549</t>
  </si>
  <si>
    <t>767995.Z29</t>
  </si>
  <si>
    <t>M+D oc. schodisko v technickom priestore, madlo z jaklových profilov, farebnosť, protikorózna  aprotipožiarna ochrana viď. PD  - podrob. popis viď výpis zámočníckych výrobkov - Z29</t>
  </si>
  <si>
    <t>-325576007</t>
  </si>
  <si>
    <t>550</t>
  </si>
  <si>
    <t>767995.Z3</t>
  </si>
  <si>
    <t>M+D oc. madlo na rampe 5100+5200 mm, z rúry 40mm hr. 5mm, farebnosť, protikorózna  aprotipožiarna ochrana viď. PD  - podrob. popis viď výpis zámočníckych výrobkov - Z3</t>
  </si>
  <si>
    <t>432866071</t>
  </si>
  <si>
    <t>551</t>
  </si>
  <si>
    <t>767995.Z4</t>
  </si>
  <si>
    <t>M+D oc. podlahové rošty typu P, velk oka 33x33mm, nosná páska 40x3mm, vzialenost nosných podpier 1040mm, farebnosť, protikorózna  aprotipožiarna ochrana viď. PD  - podrob. popis viď výpis zámočníckych výrobkov - Z4</t>
  </si>
  <si>
    <t>-926677464</t>
  </si>
  <si>
    <t>552</t>
  </si>
  <si>
    <t>767995.Z40</t>
  </si>
  <si>
    <t>M+D oc. pororoštová stena a madlo v zrkadle schodiska E.201 uchytené na nonej konštrukcii 4250/2845x2510mm a 3230+3340mm, farebnosť, protikorózna  aprotipožiarna ochrana viď. PD  - podrob. popis viď výpis zámočníckych výrobkov - Z40</t>
  </si>
  <si>
    <t>-1666152886</t>
  </si>
  <si>
    <t>553</t>
  </si>
  <si>
    <t>767995.Z41</t>
  </si>
  <si>
    <t>M+D oc. pororoštová stena a madlo v zrkadle schodiska E.201 uchytené na nonej konštrukcii 4250/2845x2510mm a 3230+3340mm, farebnosť, protikorózna  aprotipožiarna ochrana viď. PD  - podrob. popis viď výpis zámočníckych výrobkov - Z41</t>
  </si>
  <si>
    <t>1705586048</t>
  </si>
  <si>
    <t>554</t>
  </si>
  <si>
    <t>767995.Z42</t>
  </si>
  <si>
    <t>M+D madlo buk d40, vr. držiaku madla na stenu SDK a na rám zasklenia, protikorózna  a protipožiarna ochrana viď. PD  - podrob. popis viď výpis zámočníckych výrobkov - Z42</t>
  </si>
  <si>
    <t>-1895173281</t>
  </si>
  <si>
    <t>24,67</t>
  </si>
  <si>
    <t>17,96</t>
  </si>
  <si>
    <t>28,3</t>
  </si>
  <si>
    <t>25,16</t>
  </si>
  <si>
    <t>20,7</t>
  </si>
  <si>
    <t>13,75</t>
  </si>
  <si>
    <t>555</t>
  </si>
  <si>
    <t>767995.Z43</t>
  </si>
  <si>
    <t>M+D oc. madlo pred trafostanicou, farebnosť, protikorózna  aprotipožiarna ochrana viď. PD  - podrob. popis viď výpis zámočníckych výrobkov - Z43</t>
  </si>
  <si>
    <t>1585682237</t>
  </si>
  <si>
    <t>556</t>
  </si>
  <si>
    <t>767995.Z44</t>
  </si>
  <si>
    <t>M+D oc. pororoštová stena a madlo medzi rampou a chodbou uchytené na nonej konštrukcii 6600mm a 6600+4850mm, farebnosť, protikorózna  aprotipožiarna ochrana viď. PD  - podrob. popis viď výpis zámočníckych výrobkov - Z44</t>
  </si>
  <si>
    <t>580652755</t>
  </si>
  <si>
    <t>557</t>
  </si>
  <si>
    <t>767995.Z5</t>
  </si>
  <si>
    <t>M+D oc. zábradlie z pororoštu uchytené na nonej konštrukcii 10255+2085mm, farebnosť, protikorózna  a protipožiarna ochrana viď. PD  - podrob. popis viď výpis zámočníckych výrobkov - Z5</t>
  </si>
  <si>
    <t>2078881659</t>
  </si>
  <si>
    <t>558</t>
  </si>
  <si>
    <t>767995.Z50</t>
  </si>
  <si>
    <t>M+D oc. konštr. pod VZT jednotku a dieselagregát, 12300x6100mm, kotvenie do strechy objektu, protikorózna  a protipožiarna ochrana viď. PD  - podrob. popis viď výpis zámočníckych výrobkov - Z50</t>
  </si>
  <si>
    <t>1114348998</t>
  </si>
  <si>
    <t>559</t>
  </si>
  <si>
    <t>767995.Z51</t>
  </si>
  <si>
    <t>M+D oc. konštr. pod VZT jednotku, 6100x2722mm, kotvenie do strechy objektu, protikorózna  a protipožiarna ochrana viď. PD  - podrob. popis viď výpis zámočníckych výrobkov - Z51</t>
  </si>
  <si>
    <t>1243342846</t>
  </si>
  <si>
    <t>560</t>
  </si>
  <si>
    <t>767995.Z52</t>
  </si>
  <si>
    <t>M+D oc. konštr. pod VZT jednotku, 7300x2200mm, kotvenie do strechy objektu, protikorózna  a protipožiarna ochrana viď. PD  - podrob. popis viď výpis zámočníckych výrobkov - Z52</t>
  </si>
  <si>
    <t>424330271</t>
  </si>
  <si>
    <t>561</t>
  </si>
  <si>
    <t>767995.Z6</t>
  </si>
  <si>
    <t>M+D oc. zábradlie z pororoštu uchytené na nonej konštrukcii 21030+595mm, farebnosť, protikorózna  aprotipožiarna ochrana viď. PD  - podrob. popis viď výpis zámočníckych výrobkov - Z6</t>
  </si>
  <si>
    <t>2066142138</t>
  </si>
  <si>
    <t>562</t>
  </si>
  <si>
    <t>767995.Z60</t>
  </si>
  <si>
    <t>M+D oc. kotviace platničky v HEB fasáde, protikorózna  a protipožiarna ochrana viď. PD  - podrob. popis viď výpis zámočníckych výrobkov - Z60</t>
  </si>
  <si>
    <t>1058364366</t>
  </si>
  <si>
    <t>563</t>
  </si>
  <si>
    <t>767995.Z61</t>
  </si>
  <si>
    <t>M+D podpora vápennopieskového prekladu v nadpraží stupných dverí, L250/250/18mm dl. 240mm kotvený do ŽB steny, protikorózna  a protipožiarna ochrana viď. PD  - podrob. popis viď výpis zámočníckych výrobkov - Z61</t>
  </si>
  <si>
    <t>-322047934</t>
  </si>
  <si>
    <t>564</t>
  </si>
  <si>
    <t>767995.Z62</t>
  </si>
  <si>
    <t>M+D výstužné stĺpiky interiérových zasklených stien, L60x60x4 a L80x80x4mm, protikorózna  a protipožiarna ochrana viď. PD  - podrob. popis viď výpis zámočníckych výrobkov - Z62</t>
  </si>
  <si>
    <t>-1247240801</t>
  </si>
  <si>
    <t>565</t>
  </si>
  <si>
    <t>767995.Z63</t>
  </si>
  <si>
    <t>M+D podopretie krycích dosiek inštalačného kanála, U120, protikorózna  a protipožiarna ochrana viď. PD  - podrob. popis viď výpis zámočníckych výrobkov - Z63</t>
  </si>
  <si>
    <t>-1104447667</t>
  </si>
  <si>
    <t>566</t>
  </si>
  <si>
    <t>767995.Z7</t>
  </si>
  <si>
    <t>M+D oc. deliaca stena z pororoštu uchytené na nonej konštrukcii 6550mm, dvere s el.zámkom napojený na EPS, farebnosť, protikorózna  aprotipožiarna ochrana viď. PD  - podrob. popis viď výpis zámočníckych výrobkov - Z7</t>
  </si>
  <si>
    <t>1851183105</t>
  </si>
  <si>
    <t>567</t>
  </si>
  <si>
    <t>767995.Z8</t>
  </si>
  <si>
    <t>M+D oc. konštrukcia - komunitný dvor , podlaha z pororoštu, vrátane bet. základov  - podrob. popis viď výpis zámočníckych výrobkov - Z8</t>
  </si>
  <si>
    <t>894435084</t>
  </si>
  <si>
    <t>568</t>
  </si>
  <si>
    <t>767995.Z9</t>
  </si>
  <si>
    <t>M+D oc. konštrukcia - komunitný dvor z pororoštovej steny  - podrob. popis viď výpis zámočníckych výrobkov - Z9</t>
  </si>
  <si>
    <t>-679962886</t>
  </si>
  <si>
    <t>569</t>
  </si>
  <si>
    <t>767995.Zs01</t>
  </si>
  <si>
    <t>M+D Al.int. zaskl. stena, 6155x2500 mm,  izolačné dvojsklo, kľučka/kľučka, zámok bezp. vlož., RAL 3012 - podrob. popis viď výkaz ext. okien a dverí - Zs01</t>
  </si>
  <si>
    <t>-1026014149</t>
  </si>
  <si>
    <t>570</t>
  </si>
  <si>
    <t>767995.Zs02</t>
  </si>
  <si>
    <t>M+D Al.int. zaskl. stena, 3950x2555 mm,  izolačné dvojsklo, kľučka/kľučka, zámok vložk. cylindr., RAL 3012 - podrob. popis viď výkaz ext. okien a dverí - Zs02</t>
  </si>
  <si>
    <t>-624601520</t>
  </si>
  <si>
    <t>571</t>
  </si>
  <si>
    <t>767995.Zs03</t>
  </si>
  <si>
    <t>M+D Al.int. zaskl. stena, 4400x2555 mm,  izolačné dvojsklo, kľučka/kľučka, zámok vložk. cylindr., RAL 3012 - podrob. popis viď výkaz ext. okien a dverí - Zs03</t>
  </si>
  <si>
    <t>-1643459380</t>
  </si>
  <si>
    <t>572</t>
  </si>
  <si>
    <t>767995.Zs04</t>
  </si>
  <si>
    <t>M+D Al.int. zaskl. stena, 2700+2675x2555 mm,  izolačné dvojsklo, kľučka/kľučka, zámok vložk. cylindr., RAL 3012 - podrob. popis viď výkaz ext. okien a dverí - Zs04</t>
  </si>
  <si>
    <t>970509957</t>
  </si>
  <si>
    <t>573</t>
  </si>
  <si>
    <t>767995.Zs05</t>
  </si>
  <si>
    <t>M+D Al.int. zaskl. stena, 2575x2555 mm,  izolačné dvojsklo, kľučka/kľučka, zámok vložk. cylindr., RAL 3012 - podrob. popis viď výkaz ext. okien a dverí - Zs05</t>
  </si>
  <si>
    <t>-480630823</t>
  </si>
  <si>
    <t>574</t>
  </si>
  <si>
    <t>767995.Zs06</t>
  </si>
  <si>
    <t>M+D Al.int. zaskl. stena, 4900x2555 mm,  izolačné dvojsklo, kľučka/kľučka, zámok vložk. cylindr., RAL 3012 - podrob. popis viď výkaz ext. okien a dverí - Zs06</t>
  </si>
  <si>
    <t>1929607161</t>
  </si>
  <si>
    <t>575</t>
  </si>
  <si>
    <t>767995.Zs07</t>
  </si>
  <si>
    <t>M+D Al.int. zaskl. stena, 5050x2555 mm,  izolačné dvojsklo, kľučka/kľučka, zámok vložk. cylindr., RAL 3012 - podrob. popis viď výkaz ext. okien a dverí - Zs07</t>
  </si>
  <si>
    <t>1956733198</t>
  </si>
  <si>
    <t>576</t>
  </si>
  <si>
    <t>767995.Zs08</t>
  </si>
  <si>
    <t>M+D Al.int. zaskl. stena, 6200x2555 mm,  izolačné dvojsklo, kľučka/kľučka, zámok vložk. cylindr., RAL 3012 - podrob. popis viď výkaz ext. okien a dverí - Zs08</t>
  </si>
  <si>
    <t>-1838901443</t>
  </si>
  <si>
    <t>577</t>
  </si>
  <si>
    <t>767995.Zs09</t>
  </si>
  <si>
    <t>M+D Al.int. zaskl. stena, 2720x2555 mm,  izolačné dvojsklo, kľučka/kľučka, zámok vložk. cylindr., RAL 3012 - podrob. popis viď výkaz ext. okien a dverí - Zs09</t>
  </si>
  <si>
    <t>794057518</t>
  </si>
  <si>
    <t>578</t>
  </si>
  <si>
    <t>767995.Zs10</t>
  </si>
  <si>
    <t>M+D Al.int. zaskl. stena, 3750x2100 mm,  izolačné dvojsklo, kľučka/kľučka, zámok vložk. cylindr., RAL 3012 - podrob. popis viď výkaz ext. okien a dverí - Zs10</t>
  </si>
  <si>
    <t>-1452470151</t>
  </si>
  <si>
    <t>579</t>
  </si>
  <si>
    <t>767995.Zs11</t>
  </si>
  <si>
    <t>M+D Al.int. zaskl. stena, 3840x2605 mm,  izolačné dvojsklo, kľučka/kľučka, zámok vložk. cylindr., RAL 3012 - podrob. popis viď výkaz ext. okien a dverí - Zs11</t>
  </si>
  <si>
    <t>-25475209</t>
  </si>
  <si>
    <t>580</t>
  </si>
  <si>
    <t>767995.Zs12</t>
  </si>
  <si>
    <t>M+D Al.int. zaskl. stena, 2335x2605 mm,  izolačné dvojsklo, kľučka/kľučka, zámok vložk. cylindr., RAL 3012 - podrob. popis viď výkaz ext. okien a dverí - Zs12</t>
  </si>
  <si>
    <t>121372028</t>
  </si>
  <si>
    <t>581</t>
  </si>
  <si>
    <t>767995.Zs13</t>
  </si>
  <si>
    <t>M+D Al.int. zaskl. stena, 1735x2605 mm,  izolačné dvojsklo, kľučka/kľučka, zámok vložk. cylindr., RAL 3012 - podrob. popis viď výkaz ext. okien a dverí - Zs13</t>
  </si>
  <si>
    <t>-1269492103</t>
  </si>
  <si>
    <t>582</t>
  </si>
  <si>
    <t>767995.Zs14</t>
  </si>
  <si>
    <t>M+D Al.int. zaskl. stena, 2725x2605 mm,  izolačné dvojsklo, kľučka/kľučka, zámok vložk. cylindr., RAL 3012 - podrob. popis viď výkaz ext. okien a dverí - Zs14</t>
  </si>
  <si>
    <t>750451374</t>
  </si>
  <si>
    <t>583</t>
  </si>
  <si>
    <t>767995.Zs15</t>
  </si>
  <si>
    <t>M+D Al.int. zaskl. stena, 2135x2605 mm,  izolačné dvojsklo, kľučka/kľučka, zámok vložk. cylindr., RAL 3012 - podrob. popis viď výkaz ext. okien a dverí - Zs15</t>
  </si>
  <si>
    <t>-1498443938</t>
  </si>
  <si>
    <t>584</t>
  </si>
  <si>
    <t>767995.Zs16</t>
  </si>
  <si>
    <t>M+D Al.int. zaskl. stena, 1800x2070 mm,  izolačné dvojsklo, kľučka/kľučka, zámok vložk. cylindr., RAL 3012 - podrob. popis viď výkaz ext. okien a dverí - Zs16</t>
  </si>
  <si>
    <t>284401494</t>
  </si>
  <si>
    <t>585</t>
  </si>
  <si>
    <t>767995.Zs17</t>
  </si>
  <si>
    <t>M+D Al.int. zaskl. stena, 2000x2070 mm,  izolačné dvojsklo, kľučka/kľučka, zámok vložk. cylindr., RAL 3012 - podrob. popis viď výkaz ext. okien a dverí - Zs17</t>
  </si>
  <si>
    <t>712237716</t>
  </si>
  <si>
    <t>586</t>
  </si>
  <si>
    <t>767995.Zs18</t>
  </si>
  <si>
    <t>M+D Al.int. zaskl. stena, 7200x2605 mm,  izolačné dvojsklo, kľučka/kľučka, zámok vložk. cylindr., RAL 3012 - podrob. popis viď výkaz ext. okien a dverí - Zs18</t>
  </si>
  <si>
    <t>-488675133</t>
  </si>
  <si>
    <t>587</t>
  </si>
  <si>
    <t>767995.Zs19</t>
  </si>
  <si>
    <t>M+D Al.int. zaskl. stena, 7070x2800 mm,  izolačné dvojsklo, biodoska, KVH-Si, prírodný smrek - podrob. popis viď výkaz ext. okien a dverí - Zs19</t>
  </si>
  <si>
    <t>1814580144</t>
  </si>
  <si>
    <t>588</t>
  </si>
  <si>
    <t>767995.Zs20</t>
  </si>
  <si>
    <t>M+D Al.int. zaskl. stena, 1850x2800 mm,  izolačné dvojsklo, kľučka/kľučka, zámok vložk. cylindr., RAL 3012 - podrob. popis viď výkaz ext. okien a dverí - Zs20</t>
  </si>
  <si>
    <t>1826244439</t>
  </si>
  <si>
    <t>589</t>
  </si>
  <si>
    <t>767995.Zs21</t>
  </si>
  <si>
    <t>M+D Al.int. zaskl. stena, 3750x2605 mm,  izolačné dvojsklo, kľučka/kľučka, zámok vložk. cylindr., RAL 3012 - podrob. popis viď výkaz ext. okien a dverí - Zs21</t>
  </si>
  <si>
    <t>-11338501</t>
  </si>
  <si>
    <t>590</t>
  </si>
  <si>
    <t>767995.Zs22</t>
  </si>
  <si>
    <t>M+D Al.int. zaskl. stena, 10600x2605 mm,  izolačné dvojsklo, kľučka/kľučka, zámok vložk. cylindr., RAL 3012 - podrob. popis viď výkaz ext. okien a dverí - Zs22</t>
  </si>
  <si>
    <t>1363380581</t>
  </si>
  <si>
    <t>591</t>
  </si>
  <si>
    <t>767995.Zs23</t>
  </si>
  <si>
    <t>M+D Al.int. zaskl. stena, 3075+1850x2605 mm,  izolačné dvojsklo, kľučka/kľučka, zámok vložk. cylindr., EI15 D3-C, RAL 3012 - podrob. popis viď výkaz ext. okien a dverí - Zs23</t>
  </si>
  <si>
    <t>940373410</t>
  </si>
  <si>
    <t>592</t>
  </si>
  <si>
    <t>767995.Zs24</t>
  </si>
  <si>
    <t>M+D Al.int. zaskl. stena, 1200x2605 mm,  izolačné dvojsklo, kľučka/kľučka, zámok vložk. cylindr., EW15 D3-C, RAL 3012 - podrob. popis viď výkaz ext. okien a dverí - Zs24</t>
  </si>
  <si>
    <t>1847871796</t>
  </si>
  <si>
    <t>593</t>
  </si>
  <si>
    <t>767995.Zs25</t>
  </si>
  <si>
    <t>M+D Al.int. zaskl. stena, 1850x2280 mm,  izolačné dvojsklo, kľučka/kľučka, zámok vložk. cylindr., EI15 D3-C, RAL 3012 - podrob. popis viď výkaz ext. okien a dverí - Zs25</t>
  </si>
  <si>
    <t>668478817</t>
  </si>
  <si>
    <t>594</t>
  </si>
  <si>
    <t>767995.Zs26</t>
  </si>
  <si>
    <t>M+D Al.int. zaskl. stena, 2625x2605 mm,  izolačné dvojsklo, kľučka/kľučka, zámok vložk. cylindr., E15 D3-C, RAL 3012 - podrob. popis viď výkaz ext. okien a dverí - Zs26</t>
  </si>
  <si>
    <t>-1116859786</t>
  </si>
  <si>
    <t>595</t>
  </si>
  <si>
    <t>767995.Zs27</t>
  </si>
  <si>
    <t>M+D Al.int. zaskl. stena, 1850x2605 mm,  izolačné dvojsklo, kľučka/kľučka, zámok vložk. cylindr., E15 D3-C, RAL 3012 - podrob. popis viď výkaz ext. okien a dverí - Zs27</t>
  </si>
  <si>
    <t>1599714033</t>
  </si>
  <si>
    <t>596</t>
  </si>
  <si>
    <t>767995.Zs28</t>
  </si>
  <si>
    <t>M+D Al.int. zaskl. stena, 4025+1850x2605 mm,  izolačné dvojsklo, kľučka/kľučka, zámok vložk. cylindr., E15 D3-C, RAL 3012 - podrob. popis viď výkaz ext. okien a dverí - Zs28</t>
  </si>
  <si>
    <t>405449941</t>
  </si>
  <si>
    <t>597</t>
  </si>
  <si>
    <t>767995.Zs29</t>
  </si>
  <si>
    <t>M+D Al.int. zaskl. stena, 6420x2280 mm,  izolačné dvojsklo, kľučka/kľučka, zámok vložk. cylindr., E15 D1-C, RAL 3012 - podrob. popis viď výkaz ext. okien a dverí - Zs29</t>
  </si>
  <si>
    <t>1435135648</t>
  </si>
  <si>
    <t>598</t>
  </si>
  <si>
    <t>998767202.S</t>
  </si>
  <si>
    <t>Presun hmôt pre kovové stavebné doplnkové konštrukcie v objektoch výšky nad 6 do 12 m</t>
  </si>
  <si>
    <t>-493227422</t>
  </si>
  <si>
    <t>771</t>
  </si>
  <si>
    <t>Podlahy z dlaždíc</t>
  </si>
  <si>
    <t>599</t>
  </si>
  <si>
    <t>771576315.S</t>
  </si>
  <si>
    <t>Montáž podláh z dlaždíc keramických do tmelu flexibilného, vrátane všetkých potrebných profilov a  špárovania</t>
  </si>
  <si>
    <t>1821397331</t>
  </si>
  <si>
    <t>600</t>
  </si>
  <si>
    <t>597740003300.S1</t>
  </si>
  <si>
    <t>Keramická dlažba	 /Gress/, veľkoformátová, protišmyková hr. 10 mm /PODĽA VÝBERU INVESTORA/</t>
  </si>
  <si>
    <t>-1944872636</t>
  </si>
  <si>
    <t>P02k*1,06</t>
  </si>
  <si>
    <t>"Pozn.:  cena bude upravená po upresnení špecifikácie investorom</t>
  </si>
  <si>
    <t>601</t>
  </si>
  <si>
    <t>998771202.S</t>
  </si>
  <si>
    <t>Presun hmôt pre podlahy z dlaždíc v objektoch výšky nad 6 do 12 m</t>
  </si>
  <si>
    <t>749148673</t>
  </si>
  <si>
    <t>776</t>
  </si>
  <si>
    <t>Podlahy povlakové</t>
  </si>
  <si>
    <t>602</t>
  </si>
  <si>
    <t>776511820.S</t>
  </si>
  <si>
    <t>Odstránenie povlakových podláh z nášľapnej plochy lepených s podložkou,  -0,00100t</t>
  </si>
  <si>
    <t>-1752774039</t>
  </si>
  <si>
    <t>"B21 - PVC</t>
  </si>
  <si>
    <t>48,197+22,936+58,471+58,471+58,527+66,035+28,167+8,039+1,43+10,307+2,625+1,73+19,04+20,60</t>
  </si>
  <si>
    <t>235,0+18,806+44,771+11,642+14,442+14,917+20,99+15,852+2,625*2</t>
  </si>
  <si>
    <t>76,08+58,527+58,527+58,471+21,813+62,744+54,625+15,36+46,482+31,893+25,015+28,526+27,269+58,527+77,521</t>
  </si>
  <si>
    <t>59,52+58,527+58,527+58,527+29,183+11,684+67,027+58,527+58,527+58,527+29,183+66,99+29,28+29,22+72,292+43,581+75,96+46,567</t>
  </si>
  <si>
    <t>121,953+23,411+20,56+73,184+25,469+30,743+22,217+50,497+67,578</t>
  </si>
  <si>
    <t>74,105+58,527+58,499+58,527+26,023+ 62,472+46,261+25,642+58,499+58,526+77,511</t>
  </si>
  <si>
    <t>B21_pvc</t>
  </si>
  <si>
    <t>603</t>
  </si>
  <si>
    <t>776572210.S</t>
  </si>
  <si>
    <t xml:space="preserve">Položenie textilných podláh - tanečných kobercov </t>
  </si>
  <si>
    <t>356755762</t>
  </si>
  <si>
    <t>604</t>
  </si>
  <si>
    <t>697410002700.1</t>
  </si>
  <si>
    <t>Tanečný koberec univerzálny určený na stálu alebo dočasnú pokládku vrát. povrch. baletizovej pásky, farba podľa baletizolu a podkladnej pásky /PODĽA VÝBERU INVESTORA/</t>
  </si>
  <si>
    <t>-1306641963</t>
  </si>
  <si>
    <t>P14*1,05</t>
  </si>
  <si>
    <t>62,633*1,05 'Prepočítané koeficientom množstva</t>
  </si>
  <si>
    <t>605</t>
  </si>
  <si>
    <t>776992121.S1</t>
  </si>
  <si>
    <t>Vyspravenie povrchu a rovinatosť podľa požiadavky dodávateľa hr. 3 mm</t>
  </si>
  <si>
    <t>-1084264661</t>
  </si>
  <si>
    <t>606</t>
  </si>
  <si>
    <t>776992127.S1</t>
  </si>
  <si>
    <t>Vyspravenie podkladu nivelačnou stierkou hr. 7 mm</t>
  </si>
  <si>
    <t>806664600</t>
  </si>
  <si>
    <t>607</t>
  </si>
  <si>
    <t>998776202.S</t>
  </si>
  <si>
    <t>Presun hmôt pre podlahy povlakové v objektoch výšky nad 6 do 12 m</t>
  </si>
  <si>
    <t>1785068992</t>
  </si>
  <si>
    <t>777</t>
  </si>
  <si>
    <t>Podlahy syntetické</t>
  </si>
  <si>
    <t>608</t>
  </si>
  <si>
    <t>777130020.1</t>
  </si>
  <si>
    <t>Polyuretánová liata podlaha Ref 1 - PUR systém povrch.úprav dekoratívny v zložení - epoxid.penetrácia hr.1-1,5mm, polyuretán. fareb. stierka hr. cca 2mm, polyuretán. uzatvár. náter hr. cca 0,25 mm, ochranná disperzia hr. cca 0,1mm - podrob. viď PD  REF 1</t>
  </si>
  <si>
    <t>-149793153</t>
  </si>
  <si>
    <t>"POZNÁMKA PLATÍ PRE VŠETKY PODLAHY (P)</t>
  </si>
  <si>
    <t>"Poznámka P1:</t>
  </si>
  <si>
    <t>"Všetky podlahy je nutné realizovať v súlade s STN 744505 a požiadavkami podľa TP a odporúčaní dodávateľov podláh.</t>
  </si>
  <si>
    <t>"Poznámka P2:</t>
  </si>
  <si>
    <t>"Príprava povrchu, vrátane vysprávok, impregnácii  a pod. v zmysle TP dodávateľov podlahových vrstiev sú súčasťou dodávky podláh.</t>
  </si>
  <si>
    <t>"Poznámka P3:</t>
  </si>
  <si>
    <t>"Vystuženie poterov a priemyselných podláh:</t>
  </si>
  <si>
    <t>" Vystuženie cementových poterov systémovými sklovláknitými, resp. oceľovými sieťami je súčasťou dodávky cementových poterov.</t>
  </si>
  <si>
    <t>" Priemyselné podlahy v obchodných priestoroch sú navrhované na úžitkové zaťaženie 15kN (Požiadavka investora). Trieda betónu, vystuženie a požiadavky</t>
  </si>
  <si>
    <t>"Poznámka P4:</t>
  </si>
  <si>
    <t>"Ak to neustanovuje bližšie technologický predpis (TP) dodávateľa, v projektovej dokumentácii sú navrhované rovinatosti podláh následovne:</t>
  </si>
  <si>
    <t>"Celková rovinatosť:</t>
  </si>
  <si>
    <t>"Najväčšia dovolená odchýlka od celkovej rovinatosti povrchu nášľapnej vrstvy je navrhovaná pre:</t>
  </si>
  <si>
    <t>"- všetky miestnosti na:</t>
  </si>
  <si>
    <t xml:space="preserve">"- Medzná odchýlka v mm pre dlhší rozmer plochy v m:        viac ako 10m = ±4 mm. </t>
  </si>
  <si>
    <t>"- pre priemyselné podlahy na:</t>
  </si>
  <si>
    <t>"- Medzná odchýlka v mm pre dlhší rozmer plochy v m:       viac ako 10m = ±7 mm.</t>
  </si>
  <si>
    <t>"( Rovinatosť priemyselných podláh je potrebné pred realizáciou overiť u investora. )</t>
  </si>
  <si>
    <t>"Miestna rovinatosť:</t>
  </si>
  <si>
    <t>"Najväčšia dovolená odchýlka miestnej rovinatosti nášľapnej vrstvy je navrhovaná pre:</t>
  </si>
  <si>
    <t>"- Všetky miestnosti vrátane priemyselných podláh (ak to nestanovuje TP dodávateľa ináč):</t>
  </si>
  <si>
    <t>"- Medzná odchýlka na dvojmetrovej late:  ±2 mm</t>
  </si>
  <si>
    <t>"- Maximálny dovolený rozdiel vo výškovej úrovni nášľapnej vrstvy (aj prekrytý prechodovou lištou alebo prahom) je 20mm.</t>
  </si>
  <si>
    <t>"- Medzná odchýlka vo výškovej úrovni nášľapnej vrstvy v dilatačnej alebo kontraktačnej škáre pre všetky miestnosti je 2 mm</t>
  </si>
  <si>
    <t>"Priamosť škár:</t>
  </si>
  <si>
    <t>"Medzná odchýlka celkovej priamosti hrán viditeľných škár:    viac ako  8m = ±6 mm</t>
  </si>
  <si>
    <t xml:space="preserve">"Stanovené odchýlky sa týkajú finálnej podlahy. Pre dosiahnutie rovinnosti je však nutné už vrch podlahového poteru vyhotoviť s danou presnosťou. </t>
  </si>
  <si>
    <t>"Ak finálna nášľapná vrstva podlahy vyžaduje podľa TP výrobcu vyššiu rovinnosť poteru, je nutné túto vyššiu rovinnosť dodržať.</t>
  </si>
  <si>
    <t>"Poznámka P5:</t>
  </si>
  <si>
    <t>"Klzkosť (šmykľavosť):</t>
  </si>
  <si>
    <t>"- Podlahy obytných a pobytových miestností musia mať súčiniteľ šmykového trenia najmenej 0,3.</t>
  </si>
  <si>
    <t>"- Podlahy a povrch pochôdznych plôch častí verejných budov musia mať súčiniteľ šmykového trenia najmenej 0,5.</t>
  </si>
  <si>
    <t>"Poznámka P6:</t>
  </si>
  <si>
    <t>"Hrúbky cementových poterov (plávajúcich) sú navrhované v zmysle úžitkového zaťaženia podľa tab. 6 STN 74 4505.</t>
  </si>
  <si>
    <t>"Poznámka P7:</t>
  </si>
  <si>
    <t>"Všetky prestupy podlahou sa musia realizovať tak aby sa umožnila voľná dilatácia podlahy.</t>
  </si>
  <si>
    <t>"Poznámka P8:</t>
  </si>
  <si>
    <t>"Dilatácie:</t>
  </si>
  <si>
    <t xml:space="preserve">"Objektové dilatácie - Existujúce objektové dilatácie v objekte je nutné rešpektovať v cementových poteroch po celej výške poteru a v hrúbke </t>
  </si>
  <si>
    <t>"objektovej dilatácie</t>
  </si>
  <si>
    <t xml:space="preserve">"Pracovné škáry sa navrhujú v mieste pohybových dilatačných špár. Tie sú navrhnuté na hrane priečky a v pracovnom zábere pri dĺžke hrany max 20m, </t>
  </si>
  <si>
    <t>" prípadne podľa pokynov dodávateľa, tvaru miestnosti a pod.</t>
  </si>
  <si>
    <t>"Maju zabezpečiť voľne a nezávisle pohyby poterových dosiek. Realizovať na celú výšku prierezu pomocou dilatačného profilu L prilepeného k podkladu</t>
  </si>
  <si>
    <t>"po celej ploche a Okrajovej dilatačnej pásky PE. Pri nevykurovaných poteroch sa pritom používa páska hrúbky 5 mm (napr. typ RSS 100/5, resp</t>
  </si>
  <si>
    <t xml:space="preserve">"RST 100/5 alebo ekvivalent), pri poteroch s podlahovým vykurovaním sa používa páska hrúbky 10 mm (napr. typ RSS 120/10, resp. RST 120/10 alebo </t>
  </si>
  <si>
    <t>"ekvivalent</t>
  </si>
  <si>
    <t>"Okrajové dilatačné škáry - Po obvode poterovej dosky je potrebne zrealizovať okrajove škáry na oddelenie poteru od steny, resp. iných zvislých</t>
  </si>
  <si>
    <t>"konštrukcií , ktoré sú v styku s poterom</t>
  </si>
  <si>
    <t xml:space="preserve">"Realizácia okrajových škár je nutná pri všetkých typoch poterov. Použiť dilatačnú páska PE, pričom hrúbky dilatačných pások sú závisle od typu </t>
  </si>
  <si>
    <t xml:space="preserve">"poteru a dĺžky dilatačných poli. Pri poteroch s podlahovým vykurovaním je potrebne, aby okrajove škáry umožňovali pohyb minimálne 5 mm, z čoho </t>
  </si>
  <si>
    <t xml:space="preserve">"na základe stlačiteľnosti pásky vyplýva, že okrajová páska musí byť hrúbky min. 10 mm. . Pri dilatačných poliach s dĺžkou nad 8 m musia byť použite </t>
  </si>
  <si>
    <t xml:space="preserve">"okrajove škáry väčšej hrúbky – na každy meter dĺžky poľa je potrebná šírka okrajovej škáry 1 mm. </t>
  </si>
  <si>
    <t>"Pri nevykurovaných poteroch je minimálna hrúbka okrajovej dilatačnej pásky 5 mm.</t>
  </si>
  <si>
    <t xml:space="preserve">"Zmrašťovacie škáry – Pri cementových poteroch je na zamedzenie tvorby nekontrolovaných trhlín potrebné v potere vytvoriť zmrašťovacie škáry. </t>
  </si>
  <si>
    <t xml:space="preserve">"Vytvárajú sa zarezaním do čerstvého poteru (najneskôr 3 dni po realizácii) do hĺbky cca 1/3-1/2 hrúbky vrstvy. . Nedostatočne hlboká škára neplní </t>
  </si>
  <si>
    <t>"svoj účel a môže spôsobiť vytváranie divokých trhlín. Zmrašťovacie škáry realizovať tak aby vzniknuté polia neboli väčšie ako 4x4m, resp. 20 m2,</t>
  </si>
  <si>
    <t xml:space="preserve">"ďalej v prípade ak dĺžka strany je väčšia ako 8m alebo pomer strán miestnosti je väčší ako 2:1. Okrem toho sa zmrašťovacie škáry vytvárajú pri </t>
  </si>
  <si>
    <t xml:space="preserve">"uskakujúcich alebo zužujúcich sa plochách, pri stĺpoch a pod. Zmrašťovaciu škáru po vyzretí vyplniť materiálom, ktorý zabezpečí pevné spojenie </t>
  </si>
  <si>
    <t>"medzi oddelenými plochami</t>
  </si>
  <si>
    <t xml:space="preserve">"Zmrašťovacie / dilatačné škáry podlahových poterov „v strede“ miestnosti ošetriť na finálnych povrchoch bezlištovo pomocou polyuretánových tmelov. </t>
  </si>
  <si>
    <t>"Pri polyuretánových podlahách vyhotoviť ošetrenie povrchu bezošvo podľa TP výrobcu.</t>
  </si>
  <si>
    <t>Poznámka 9:</t>
  </si>
  <si>
    <t>" Aby sa zamedzilo praskaniu podlahy je potrebné cementový, resp. anhydritový poter dilatovať a dilatačné škáry priznať aj v nášľapnej vrstve v súlade</t>
  </si>
  <si>
    <t>"s vykonávacími predpismi dodávateľov jednotlivých materiálov. Potery musia spĺňať požiadavky STN 74 4505_Podlahy spoločné ustanovenia</t>
  </si>
  <si>
    <t>"- Prípadné podlahové krabice a boxy pre rozvody elektroinštalácii viď. časť Elektroinštalácie.</t>
  </si>
  <si>
    <t>"Poznámka P10:</t>
  </si>
  <si>
    <t xml:space="preserve">"V prípade nerovnomernej hrúbky existujúcich poterov je potrebné vyrovnať povrch podľa požiadavky dodávateľa finálnych poterov (napr. nivelačnými </t>
  </si>
  <si>
    <t>"stierkami, resp. zálievkami)</t>
  </si>
  <si>
    <t>"V prípade zistenia menšej hrúbky existujúcich cementových poterov (ako 80mm), je potrebné celkovú hrúbku podlahy (napr. na 2.np 150mm, resp. na 1. np</t>
  </si>
  <si>
    <t>"200mm) dorovnať väčšou hrúbkou minerálnej vlny. Dorovnanie v hrúbke finálneho (nového) poteru len po odsúhlasení statikom!</t>
  </si>
  <si>
    <t>"Cementové potery v hrúbke väčšej ako 70mm sa navrhuje realizovať v 2 záberoch.</t>
  </si>
  <si>
    <t>"Poznámka 11:</t>
  </si>
  <si>
    <t>"V hrúbky minerálnej izolácie (MW) sú v skladbách podláh uvádzané po normatívnom stlačení.</t>
  </si>
  <si>
    <t>"Poznámka P12:</t>
  </si>
  <si>
    <t>" Násypy pod ŽB doskou (priemyselnými podlahami) zhutniť po vrstvách max. 200 mm na Edef=80 MPa (Edef2/Edef1 - 2,5)</t>
  </si>
  <si>
    <t>"Poznámka 13:</t>
  </si>
  <si>
    <t>"Špecifikácia - typ soklov viď. koncepcia farebnosti.</t>
  </si>
  <si>
    <t>"Farebnosť, typ a špecifikácia podlahy koncepcia farebnosti.</t>
  </si>
  <si>
    <t>609</t>
  </si>
  <si>
    <t>777130020.2N</t>
  </si>
  <si>
    <t xml:space="preserve">Polyuretánová liata podlaha Ref 2 - PUR systém povrch.úprav dekoratívny v zložení - epoxid.penetrácia hr.1-1,5mm, polyuretán. fareb. stierka hr. cca 2mm, polyuretán. uzatvár. náter hr. cca 0,25 mm, ochranná disperzia hr. cca 0,1mm - podrob. viď PD  REF 2 </t>
  </si>
  <si>
    <t>-1855756297</t>
  </si>
  <si>
    <t>"P24a - nástupnice</t>
  </si>
  <si>
    <t>610</t>
  </si>
  <si>
    <t>777130020.2P</t>
  </si>
  <si>
    <t xml:space="preserve">Polyuretánová liata podlaha Ref 2 - PUR systém povrch.úprav dekoratívny v zložení - organ..penetrácia , organ. brusiteľ. stierka hr. 2-4mm, polyuretán. uzatvár. náter hr. cca 0,25 mm, ochranná disperzia hr. cca 0,1mm - podrob. viď PD  REF 2 </t>
  </si>
  <si>
    <t>-2038237448</t>
  </si>
  <si>
    <t>"P24a - nástupnice a podstupnice</t>
  </si>
  <si>
    <t>611</t>
  </si>
  <si>
    <t>777130020.3</t>
  </si>
  <si>
    <t>Polyuretánová liata podlaha Ref 3 - PUR systém povrch.úprav dekoratívny v zložení - epoxid.penetrácia hr.1-1,5mm, polyuretán. fareb. stierka hr. cca 2mm, polyuretán. uzatvár. náter hr. cca 0,25 mm, ochranná disperzia hr. cca 0,1mm - podrob. viď PD  REF 3</t>
  </si>
  <si>
    <t>993907397</t>
  </si>
  <si>
    <t>612</t>
  </si>
  <si>
    <t>777610035.1</t>
  </si>
  <si>
    <t>Ochranný náter systémový odolný olejom 3x (ekvivalent Sikafloor Multicryl Plus)</t>
  </si>
  <si>
    <t>-1283829472</t>
  </si>
  <si>
    <t>"SS4</t>
  </si>
  <si>
    <t>"DE1.20</t>
  </si>
  <si>
    <t>SS4_podl</t>
  </si>
  <si>
    <t xml:space="preserve"> 1,8*2,685    "podlaha</t>
  </si>
  <si>
    <t>2*(1,8+2,685)*1,25    "stena vane po +-0,000</t>
  </si>
  <si>
    <t>"SS5</t>
  </si>
  <si>
    <t>"E1.03</t>
  </si>
  <si>
    <t>2,685*1,8          "podlaha</t>
  </si>
  <si>
    <t>SS5_podl</t>
  </si>
  <si>
    <t xml:space="preserve">"SSK kanal podlaha </t>
  </si>
  <si>
    <t>"steny kanala</t>
  </si>
  <si>
    <t>613</t>
  </si>
  <si>
    <t>7776900201</t>
  </si>
  <si>
    <t>Uzatvárajúci transparentný exteriérový podlahový náter betón. povrchov (v dvoch vrstvách) - exteriérový podlahový náter v dvoch vrstvách+ exteriérový penetračný náter na podklad - podrob. viď PD Ref T1</t>
  </si>
  <si>
    <t>1054628490</t>
  </si>
  <si>
    <t>"POZNÁMKA PLATÍ PRE VŠETKY PODLAHY EXTERIÉROVÉ (PT)</t>
  </si>
  <si>
    <t>"Poznámka PT1:</t>
  </si>
  <si>
    <t>"Poznámka PT2:</t>
  </si>
  <si>
    <t>"Zvýraznenie vstupov a rámp:</t>
  </si>
  <si>
    <t>"Dlažba kamenná - Žulové kocky rezané, rozmer 60x60x60xcm, farba tmavá sivá</t>
  </si>
  <si>
    <t>"Dlažba reliéfna pre nevidiacich, umiestnenie podľa časti PD Komunikácie a spev. Plochy.</t>
  </si>
  <si>
    <t>"Dlažba 400x400x80, šedá, prevedenie pásmi. Š=400mm dĺžka 800mm</t>
  </si>
  <si>
    <t>"Poznámka PT3:</t>
  </si>
  <si>
    <t xml:space="preserve">"Násypy pod cementobetónmi (metličkové betóny) zhutniť po vrstvách max. 200 mm NA Edef=45 MPa </t>
  </si>
  <si>
    <t>614</t>
  </si>
  <si>
    <t>7776900202</t>
  </si>
  <si>
    <t>Uzatvárajúci transparentný exteriérový podlahový náter betón. porvchov (v dvoch vrstvách) - exteriérový podlahový náter (v dvoch vrstvách+ exteriérový penetračný náter na podklad - podrob. viď PD Ref T2</t>
  </si>
  <si>
    <t>-1634048826</t>
  </si>
  <si>
    <t>PT7a+PT7b</t>
  </si>
  <si>
    <t>615</t>
  </si>
  <si>
    <t>777990010.1</t>
  </si>
  <si>
    <t>M+D soklová lišta s tvrdého polystyténu alebo plastu, škára  zatmelená pružným tmelom</t>
  </si>
  <si>
    <t>-1192457199</t>
  </si>
  <si>
    <t>2np (RAL 9016)</t>
  </si>
  <si>
    <t>e266</t>
  </si>
  <si>
    <t>3,65*2+6,045*2-1,2-1</t>
  </si>
  <si>
    <t>e268</t>
  </si>
  <si>
    <t>3,6*2+6,12*2-1,2-1</t>
  </si>
  <si>
    <t>e267a,e271a,275a,279a</t>
  </si>
  <si>
    <t>(2,75*2+2,475*2-1,2*3-1*2)*4</t>
  </si>
  <si>
    <t>e270,272,276,274,278,280</t>
  </si>
  <si>
    <t>(3,4175*2+6,045*2-1-1,2)*6</t>
  </si>
  <si>
    <t>e252</t>
  </si>
  <si>
    <t>3,688*2+5,875*2-1,2</t>
  </si>
  <si>
    <t>e254</t>
  </si>
  <si>
    <t>3,538*2+5,875*2-1,2</t>
  </si>
  <si>
    <t>e248,250,244,246,240,242</t>
  </si>
  <si>
    <t>(3,475*2+5,875*2-1,2)*6</t>
  </si>
  <si>
    <t>e253a,249a,245a,241a</t>
  </si>
  <si>
    <t>(2,75*2+2,4*2-1,2*3-1*2)*4</t>
  </si>
  <si>
    <t>e265</t>
  </si>
  <si>
    <t>4,075*2+3,375*2+0,375*2-2,625</t>
  </si>
  <si>
    <t>e263</t>
  </si>
  <si>
    <t>7,075*2+2,35*2+0,475*2-0,9</t>
  </si>
  <si>
    <t>e262</t>
  </si>
  <si>
    <t>7,075*2+2,7*2-0,9</t>
  </si>
  <si>
    <t>e261</t>
  </si>
  <si>
    <t>7,075*2+2,575*2+0,325*2-0,9</t>
  </si>
  <si>
    <t>e260</t>
  </si>
  <si>
    <t>7,075*2+2,85*2-0,9</t>
  </si>
  <si>
    <t>e259</t>
  </si>
  <si>
    <t>7,075*2+2,505*2+0,495*2-0,9</t>
  </si>
  <si>
    <t>e258</t>
  </si>
  <si>
    <t>7,075*2+2,55*2-0,9</t>
  </si>
  <si>
    <t>e256</t>
  </si>
  <si>
    <t>7,075*2+3,2*2-0,9</t>
  </si>
  <si>
    <t>e234</t>
  </si>
  <si>
    <t>5,45*2+2,075*2-0,9*2</t>
  </si>
  <si>
    <t>e236</t>
  </si>
  <si>
    <t>5,475*2+2,125*2-0,9*2</t>
  </si>
  <si>
    <t>e233a</t>
  </si>
  <si>
    <t>3,288+0,25</t>
  </si>
  <si>
    <t>e204a</t>
  </si>
  <si>
    <t>4,225+0,25+4,225+0,25+0,2</t>
  </si>
  <si>
    <t>e204</t>
  </si>
  <si>
    <t>4,225+9,375-1,75+0,18*2</t>
  </si>
  <si>
    <t>e206</t>
  </si>
  <si>
    <t>6,325*2+3,488*2-1,2-1,1+0,18*2</t>
  </si>
  <si>
    <t>e208</t>
  </si>
  <si>
    <t>3,55*2+3,45*2-1,2-1,1+0,18*2</t>
  </si>
  <si>
    <t>e210,212,214,216,218,220</t>
  </si>
  <si>
    <t>(3,475*2+3,55*2-1,2-1,1+0,18*2)*6</t>
  </si>
  <si>
    <t>e209a,e213a,e217a,221a</t>
  </si>
  <si>
    <t>(2,75*2+2,65*2-1,2*3-1*2)*4</t>
  </si>
  <si>
    <t>e222</t>
  </si>
  <si>
    <t>3,688*2+3,55*2-1,2-1,1+0,18*2</t>
  </si>
  <si>
    <t>e205b</t>
  </si>
  <si>
    <t>14,55+1,85-1,2*2+1,325+1,653+0,247</t>
  </si>
  <si>
    <t>e225</t>
  </si>
  <si>
    <t>1,2+1,914+5,725+0,4+1,225+2,325</t>
  </si>
  <si>
    <t>d213</t>
  </si>
  <si>
    <t>4,5*2+2,778*2-2,162-3,8</t>
  </si>
  <si>
    <t>d214</t>
  </si>
  <si>
    <t>4,5+4,5+2,725</t>
  </si>
  <si>
    <t>d211</t>
  </si>
  <si>
    <t>4,5*2+2,538*2-1,763</t>
  </si>
  <si>
    <t>d212</t>
  </si>
  <si>
    <t>4,5*2+0,775+3,138-2,337</t>
  </si>
  <si>
    <t>d217</t>
  </si>
  <si>
    <t>4,5*2+3,068*2+0,4*2-3,863</t>
  </si>
  <si>
    <t>d222</t>
  </si>
  <si>
    <t>5,8*2+10,6*2+0,4*2+0,4*2+0,925*2-1,8-2</t>
  </si>
  <si>
    <t>d223</t>
  </si>
  <si>
    <t>10,6*2+6,475*2+0,3*2-2</t>
  </si>
  <si>
    <t>d220,218</t>
  </si>
  <si>
    <t>(2,05*2+2,5*2-0,9*2)*2</t>
  </si>
  <si>
    <t>d204,208</t>
  </si>
  <si>
    <t>0,315+0,3+0,125*2+0,3+0,575+0,125+0,3+1,875+0,175+1,225+0,275+1,1+2,3+0,625</t>
  </si>
  <si>
    <t>1,875+0,625+0,18*2+4,175-1*2+5,375+3,925+2,365+0,2</t>
  </si>
  <si>
    <t>d207a</t>
  </si>
  <si>
    <t>3,6*2+4,375*2+0,875*2+1,775*2-0,9*2</t>
  </si>
  <si>
    <t>d207</t>
  </si>
  <si>
    <t>7,175*2+6,175*2-0,9-2+0,14*2</t>
  </si>
  <si>
    <t>e265a</t>
  </si>
  <si>
    <t>1+0,125+0,8+3,428+11,2+2,825+2,15+1,01*2-1</t>
  </si>
  <si>
    <t>e231</t>
  </si>
  <si>
    <t>2,125+0,704+0,3*2+0,4*2+0,675*2+0,425+3,7+0,4+0,3+0,4+5,2+0,325+2+5,575-1,3+0,3*2</t>
  </si>
  <si>
    <t>0,4+5,6+0,3*2+0,4+3,6</t>
  </si>
  <si>
    <t>e232</t>
  </si>
  <si>
    <t>0,3+8,225</t>
  </si>
  <si>
    <t>e233</t>
  </si>
  <si>
    <t>32,525+38,775+0,4*11-1,2*5</t>
  </si>
  <si>
    <t>e205</t>
  </si>
  <si>
    <t>29,1-1,2*4+33,6+1,425+0,9*9+0,1</t>
  </si>
  <si>
    <t>e264,205</t>
  </si>
  <si>
    <t>1+3,275+0,4*2+0,3*2+0,4*2+0,3*2+0,5+2,8+2,05+0,125+0,3*2+0,4*2</t>
  </si>
  <si>
    <t>e205 cast 2</t>
  </si>
  <si>
    <t>17,9-1,2*3+11,075+2,2-1-0,9*2-1-1,2+0,325*2+0,751+0,305</t>
  </si>
  <si>
    <t>616</t>
  </si>
  <si>
    <t>777990010.2</t>
  </si>
  <si>
    <t>431436249</t>
  </si>
  <si>
    <t>2np (RAL 3012)</t>
  </si>
  <si>
    <t>3,8</t>
  </si>
  <si>
    <t>d204</t>
  </si>
  <si>
    <t>5,575-1,85</t>
  </si>
  <si>
    <t>0,275+20,375+0,3*7+0,3+1,55</t>
  </si>
  <si>
    <t>0,265+6,683-0,9*3+10,964-1,85</t>
  </si>
  <si>
    <t>4,345+4,175-1,3-1,85+0,218*2</t>
  </si>
  <si>
    <t>617</t>
  </si>
  <si>
    <t>777990010.3</t>
  </si>
  <si>
    <t>M+D sokel s vloženým uholníkom s fabiónom v "mokrej prevádzke"</t>
  </si>
  <si>
    <t>-698835534</t>
  </si>
  <si>
    <t>c110</t>
  </si>
  <si>
    <t>1,85*2+2,85*2-0,9</t>
  </si>
  <si>
    <t>b104</t>
  </si>
  <si>
    <t>2,1*2+2,225*2-0,9</t>
  </si>
  <si>
    <t>b103</t>
  </si>
  <si>
    <t>1,8*2+2,325*2-0,9*3</t>
  </si>
  <si>
    <t>b105</t>
  </si>
  <si>
    <t>4,2*2+2,025*2-0,9</t>
  </si>
  <si>
    <t>b106</t>
  </si>
  <si>
    <t>1,85*2+3,75*2-0,9</t>
  </si>
  <si>
    <t>b101a</t>
  </si>
  <si>
    <t>2,7*2+2,3*2-0,9*3-1*2</t>
  </si>
  <si>
    <t>1,475*2+1,725*2-0,9</t>
  </si>
  <si>
    <t>b108</t>
  </si>
  <si>
    <t>1,95*2+2,3*2-1</t>
  </si>
  <si>
    <t>b109</t>
  </si>
  <si>
    <t>3,175*2+2,05*2-0,9</t>
  </si>
  <si>
    <t>e113</t>
  </si>
  <si>
    <t>2,975*2+2,525*2-0,9</t>
  </si>
  <si>
    <t>e112</t>
  </si>
  <si>
    <t>2,975*2+2,2*2-0,9</t>
  </si>
  <si>
    <t>de127</t>
  </si>
  <si>
    <t>1,725*2+2,375*2-0,9</t>
  </si>
  <si>
    <t>e126</t>
  </si>
  <si>
    <t>1,4*2+2,4*2-0,9</t>
  </si>
  <si>
    <t>2,4*2+1,725*2-0,9</t>
  </si>
  <si>
    <t>b112</t>
  </si>
  <si>
    <t>2,475*2+2,175*2-0,9</t>
  </si>
  <si>
    <t>1,65*2+2,175*2</t>
  </si>
  <si>
    <t>b112a</t>
  </si>
  <si>
    <t>2,175*2+2,2*2-1</t>
  </si>
  <si>
    <t>b111</t>
  </si>
  <si>
    <t>2,025*2+2,175*2-0,9</t>
  </si>
  <si>
    <t>2,4*2+2,725*2-0,9</t>
  </si>
  <si>
    <t>c105</t>
  </si>
  <si>
    <t>2,85*2+1,675*2+5,15*2-0,9</t>
  </si>
  <si>
    <t>c106</t>
  </si>
  <si>
    <t>4,35*2+2,85*2+1,525*2-0,9</t>
  </si>
  <si>
    <t>c107</t>
  </si>
  <si>
    <t>3,7*2+1,15*2-0,9</t>
  </si>
  <si>
    <t>c108</t>
  </si>
  <si>
    <t>4,075*2+2,025*2+0,35*2-0,9-0,8+0,95*2+1,575*2-0,8</t>
  </si>
  <si>
    <t>c109</t>
  </si>
  <si>
    <t>2,825*2+1,85*2-0,9</t>
  </si>
  <si>
    <t>e267,269,271,273,275,277,279,281</t>
  </si>
  <si>
    <t>(2,025*2+1,825*2-1)*8</t>
  </si>
  <si>
    <t>e253,255,249,251,245,247,241,243</t>
  </si>
  <si>
    <t>e235</t>
  </si>
  <si>
    <t>1,8*2+1,675*2-0,9</t>
  </si>
  <si>
    <t>e237</t>
  </si>
  <si>
    <t>1,9*2+1,675*2-0,9</t>
  </si>
  <si>
    <t>e238</t>
  </si>
  <si>
    <t>1,525*2+1,45*2-0,9</t>
  </si>
  <si>
    <t>e257</t>
  </si>
  <si>
    <t>3,9*2+1,925*2-0,9</t>
  </si>
  <si>
    <t>e239</t>
  </si>
  <si>
    <t>3,225*2+3,925*2-1,2</t>
  </si>
  <si>
    <t>e207,209,211,213,215,217,219,221,223</t>
  </si>
  <si>
    <t>(1,825*2+2,1*2-1)*9</t>
  </si>
  <si>
    <t>e230</t>
  </si>
  <si>
    <t>2,3*2+1,875*2-1</t>
  </si>
  <si>
    <t>e229</t>
  </si>
  <si>
    <t>2,312*2+1,575*2-0,9</t>
  </si>
  <si>
    <t>e228</t>
  </si>
  <si>
    <t>2,287*2+1,575*2-0,9</t>
  </si>
  <si>
    <t>e227</t>
  </si>
  <si>
    <t>0,9*2+2,075*2-1</t>
  </si>
  <si>
    <t>e226</t>
  </si>
  <si>
    <t>1,45*2+1,625*2-0,9</t>
  </si>
  <si>
    <t>d221</t>
  </si>
  <si>
    <t>1,875*2+1,85*2-0,9</t>
  </si>
  <si>
    <t>d215</t>
  </si>
  <si>
    <t>1,1*2+1,875*2-0,9</t>
  </si>
  <si>
    <t>d219</t>
  </si>
  <si>
    <t>1,875*2+2,025*2-0,9</t>
  </si>
  <si>
    <t>d209</t>
  </si>
  <si>
    <t>1,575*2+1,775*2-1</t>
  </si>
  <si>
    <t>d210</t>
  </si>
  <si>
    <t>1,775*2+2,125*2-1</t>
  </si>
  <si>
    <t>d206</t>
  </si>
  <si>
    <t>1,8*2+2,25*2-1</t>
  </si>
  <si>
    <t>d205</t>
  </si>
  <si>
    <t>1,925*2+1,45*2-1</t>
  </si>
  <si>
    <t>618</t>
  </si>
  <si>
    <t>777990011</t>
  </si>
  <si>
    <t>M+D škára  zatmelená pružným tmelom</t>
  </si>
  <si>
    <t>235880413</t>
  </si>
  <si>
    <t>e114</t>
  </si>
  <si>
    <t>35,85-0,9-1,1-2,15+0,18*2</t>
  </si>
  <si>
    <t>e110</t>
  </si>
  <si>
    <t>2,975*2+5,975*2-0,9</t>
  </si>
  <si>
    <t>e109</t>
  </si>
  <si>
    <t>2,975*2+5,775*2-0,9</t>
  </si>
  <si>
    <t>e108</t>
  </si>
  <si>
    <t>2,975*2+2,338*2-0,9</t>
  </si>
  <si>
    <t>e107</t>
  </si>
  <si>
    <t>3,362*2+2,975*2-0,9+0,35</t>
  </si>
  <si>
    <t>e105</t>
  </si>
  <si>
    <t>2,015*2+3,275*2-0,9</t>
  </si>
  <si>
    <t>e116</t>
  </si>
  <si>
    <t>8,375*2+3,65*2+1,5*2+0,175*2-0,7-0,9</t>
  </si>
  <si>
    <t>e106</t>
  </si>
  <si>
    <t>3,675*2+26,1-1,55-1-0,9-0,9*5</t>
  </si>
  <si>
    <t>de118,119</t>
  </si>
  <si>
    <t>2,2+0,15+0,18+3,775+0,25+0,365+6+0,39+0,365+1,915*2+3,75-3,75</t>
  </si>
  <si>
    <t>2,61+2,61+20,0*0,1625</t>
  </si>
  <si>
    <t>de120b</t>
  </si>
  <si>
    <t>2,295*2+3,75-1,3+0,34*2-0,9+0,1*2-1,4</t>
  </si>
  <si>
    <t>de129</t>
  </si>
  <si>
    <t>2,025*2+2,94*2-0,9</t>
  </si>
  <si>
    <t>de128</t>
  </si>
  <si>
    <t>2,45*2+3,95*2-1,85-1,65-1,85</t>
  </si>
  <si>
    <t>de121</t>
  </si>
  <si>
    <t>6,975*2-0,9*3-1+0,3*2</t>
  </si>
  <si>
    <t>b117</t>
  </si>
  <si>
    <t>3,55*2+2,95*2-1,9</t>
  </si>
  <si>
    <t>c111</t>
  </si>
  <si>
    <t>2,575*2+4,765*2-1</t>
  </si>
  <si>
    <t>c113</t>
  </si>
  <si>
    <t>7,715*2+4,67*2-2,6</t>
  </si>
  <si>
    <t>c114</t>
  </si>
  <si>
    <t>4,5*2+6,85*2-4,925</t>
  </si>
  <si>
    <t>c115</t>
  </si>
  <si>
    <t>4,5*2+7,075*2-4,8</t>
  </si>
  <si>
    <t>c116</t>
  </si>
  <si>
    <t>7,4*2+4,5*2-6,225</t>
  </si>
  <si>
    <t>c117a</t>
  </si>
  <si>
    <t>2,56*2+4,195*2-1-0,9</t>
  </si>
  <si>
    <t>c117</t>
  </si>
  <si>
    <t>2,14*2+4,195*2-1</t>
  </si>
  <si>
    <t>c118</t>
  </si>
  <si>
    <t>2,375*2+4,195*2-1</t>
  </si>
  <si>
    <t>c119</t>
  </si>
  <si>
    <t>2,325*2+4,195*2-1</t>
  </si>
  <si>
    <t>c120</t>
  </si>
  <si>
    <t>2,51*2+4,195*2-1</t>
  </si>
  <si>
    <t>c121</t>
  </si>
  <si>
    <t>2,34*2+4,195*2-1</t>
  </si>
  <si>
    <t>e101,102</t>
  </si>
  <si>
    <t>4,03+1,9+0,15+0,18+4,6+0,25+6,532+1,84*2+3,975</t>
  </si>
  <si>
    <t>2,61*2+20*0,1625</t>
  </si>
  <si>
    <t>e104</t>
  </si>
  <si>
    <t>3,475+4,475*2+3,475-2,72-0,9*2</t>
  </si>
  <si>
    <t>b102</t>
  </si>
  <si>
    <t>4,3+0,6+0,5+4,2+0,725+5,55+0,2+0,675</t>
  </si>
  <si>
    <t>b113</t>
  </si>
  <si>
    <t>6,245+0,325+0,625+1,025+4,57-0,9</t>
  </si>
  <si>
    <t>b115a</t>
  </si>
  <si>
    <t>2+2+1,6+0,625-0,8</t>
  </si>
  <si>
    <t>b114</t>
  </si>
  <si>
    <t>3,22*2+2,175-0,9</t>
  </si>
  <si>
    <t>b116</t>
  </si>
  <si>
    <t>0,8+2,975+0,573+1,2+0,25+0,525+2,095+2,275+2,263-1</t>
  </si>
  <si>
    <t>18,025+0,475+0,325*4+11,875-0,9-1-0,9+2,587+6,588+7,7+0,8+0,17+0,845*2+0,8+0,495+1,2</t>
  </si>
  <si>
    <t>0,35*2+0,6*2+0,7*2+0,575*2+7,8</t>
  </si>
  <si>
    <t>c102</t>
  </si>
  <si>
    <t>5,275+5,235+1,1</t>
  </si>
  <si>
    <t>c101</t>
  </si>
  <si>
    <t>0,35+0,45+0,2+0,475+2,325+0,845+0,925</t>
  </si>
  <si>
    <t>c101a</t>
  </si>
  <si>
    <t>1,975+18,325+2,3+1,625+0,775+0,3+0,675+0,175+1,8+22,375+16,525-1,9+0,9*4-0,9*2-1-1*7-2,725-1,8-1-0,9-2,675</t>
  </si>
  <si>
    <t>c112</t>
  </si>
  <si>
    <t>7,57+0,95+0,963+0,9+1,05+7,275+0,95+3,9+0,275+0,595+1,15</t>
  </si>
  <si>
    <t>de201</t>
  </si>
  <si>
    <t>3,75+2,757*2-1,85*2-1,3+0,14*2</t>
  </si>
  <si>
    <t>de203</t>
  </si>
  <si>
    <t>1,738*2+1,915*2+3,75</t>
  </si>
  <si>
    <t>2,61+2,61+20*0,1625</t>
  </si>
  <si>
    <t>co09</t>
  </si>
  <si>
    <t>5,95*2+6*2+0,4*2-1</t>
  </si>
  <si>
    <t>619</t>
  </si>
  <si>
    <t>998777202.S</t>
  </si>
  <si>
    <t>Presun hmôt pre podlahy syntetické v objektoch výšky nad 6 do 12 m</t>
  </si>
  <si>
    <t>-1797429098</t>
  </si>
  <si>
    <t>781</t>
  </si>
  <si>
    <t>Obklady</t>
  </si>
  <si>
    <t>620</t>
  </si>
  <si>
    <t>781445279.S1</t>
  </si>
  <si>
    <t>Montáž obkladov vnútor. stien z obkladačiek kladených do tmelu flexibilného v obmedzenom priestore, vrátane všetkých potrebných profilov a  špárovania</t>
  </si>
  <si>
    <t>-159722118</t>
  </si>
  <si>
    <t>"keramický obklad na murované steny</t>
  </si>
  <si>
    <t>"keramický obklad na SDK predsteny</t>
  </si>
  <si>
    <t>621</t>
  </si>
  <si>
    <t>597740003200.S1</t>
  </si>
  <si>
    <t>Keramický obklad	 /Gress/, veľkoformátový, rektifikovaný, hr. 8-10 mm</t>
  </si>
  <si>
    <t>193170700</t>
  </si>
  <si>
    <t>KO*1,06</t>
  </si>
  <si>
    <t>622</t>
  </si>
  <si>
    <t>998781202.S</t>
  </si>
  <si>
    <t>Presun hmôt pre obklady keramické v objektoch výšky nad 6 do 12 m</t>
  </si>
  <si>
    <t>-624581545</t>
  </si>
  <si>
    <t>783</t>
  </si>
  <si>
    <t>Nátery</t>
  </si>
  <si>
    <t>623</t>
  </si>
  <si>
    <t>783782404.S</t>
  </si>
  <si>
    <t>Nátery tesárskych konštrukcií, povrchová impregnácia proti drevokaznému hmyzu, hubám a plesniam, jednonásobná</t>
  </si>
  <si>
    <t>2110669204</t>
  </si>
  <si>
    <t>hr*(0,15*2+2*0,2)</t>
  </si>
  <si>
    <t>624</t>
  </si>
  <si>
    <t>783894651</t>
  </si>
  <si>
    <t>PU náter SDK konštrukcií (omietok) oteruvzdorný, umývateľný v skladbe-hlbková organ.penetr. podkladu+disperz. lepidlo+Sklo vláknitý vlies+vysoko odolná, vodou riediteľná, 2-zložková polyuretánová farba - podrob. viď PD PU 1</t>
  </si>
  <si>
    <t>-1833178996</t>
  </si>
  <si>
    <t>625</t>
  </si>
  <si>
    <t>783894652</t>
  </si>
  <si>
    <t>PU náter SDK konštrukcií (omietok) oteruvzdor.,umývateľ. aj chem. prostriedkami v skladbe-hlbková organ.penetr. podkladu+cem.stierka+disperz. lepidlo+sklo vláknitý vlies+vysoko odolná, vodou riediteľná, 2-zložková polyuretánová farba - podrob. viď PD PU 2</t>
  </si>
  <si>
    <t>-2125128534</t>
  </si>
  <si>
    <t>626</t>
  </si>
  <si>
    <t>783894653</t>
  </si>
  <si>
    <t>PU náter SDK konštrukcií (omietok) oteruvzdorný, umývateľný v skladbe-hlbková organ.penetr. podkladu+organická brúsiteľná stierka+ disperz. lepidlo+sklo vláknitý vlies+vnútorná organická satinova matná farba- podrob. viď PD PU 3</t>
  </si>
  <si>
    <t>612684962</t>
  </si>
  <si>
    <t>627</t>
  </si>
  <si>
    <t>783894654</t>
  </si>
  <si>
    <t>PU náter omietok (PU4) oteruvzdorný, umývateľný  vrát. penetr. podkladu - podrob. viď PD PU 4</t>
  </si>
  <si>
    <t>-1679918680</t>
  </si>
  <si>
    <t>628</t>
  </si>
  <si>
    <t>783894655</t>
  </si>
  <si>
    <t>PU náter SDK podhľadov  vrát. penetračného náteru - podrob. viď PD PUS1</t>
  </si>
  <si>
    <t>436002263</t>
  </si>
  <si>
    <t>"c001-c011</t>
  </si>
  <si>
    <t>"b101 - b117</t>
  </si>
  <si>
    <t>489,73-243,79</t>
  </si>
  <si>
    <t>"c101-c111, c117-c117a</t>
  </si>
  <si>
    <t>"c112-c116 odpočet</t>
  </si>
  <si>
    <t>-(59,65+34,09+29,89+31,41+33,15)</t>
  </si>
  <si>
    <t>"c118-c121 odpočet</t>
  </si>
  <si>
    <t>-(9,47+9,36+10,17+9,15)</t>
  </si>
  <si>
    <t>"e101-e102, e104-e116, e124a, e124c, e124d,e126</t>
  </si>
  <si>
    <t>286,17-4,86-0,95</t>
  </si>
  <si>
    <t>"de118-de119, de120b-de129</t>
  </si>
  <si>
    <t>107,92-4,83</t>
  </si>
  <si>
    <t>"e201-e281</t>
  </si>
  <si>
    <t>1487,42-4,83-0,95</t>
  </si>
  <si>
    <t>"de201-d223 , odpočet de202 a de207b</t>
  </si>
  <si>
    <t>376,28-4,83-0,95</t>
  </si>
  <si>
    <t>Ostatné</t>
  </si>
  <si>
    <t>629</t>
  </si>
  <si>
    <t>OST - 9901</t>
  </si>
  <si>
    <t>Pomocný výpočet podlahy - neoceňovať</t>
  </si>
  <si>
    <t>262144</t>
  </si>
  <si>
    <t>-1045729185</t>
  </si>
  <si>
    <t>1PP</t>
  </si>
  <si>
    <t>"p01</t>
  </si>
  <si>
    <t>"p01b</t>
  </si>
  <si>
    <t>4,83+16,86+1,92+66,25+19,86</t>
  </si>
  <si>
    <t>"p02k</t>
  </si>
  <si>
    <t>4,70+1,752+2,903+2,282+2,352</t>
  </si>
  <si>
    <t>"p11a</t>
  </si>
  <si>
    <t>B - Komunitné centrum</t>
  </si>
  <si>
    <t>8,12+29,45+6,70+3,12+24,63+10,47</t>
  </si>
  <si>
    <t>C - Vzdelávacia prevádzka -</t>
  </si>
  <si>
    <t>19,78+76,47+27,37+6,58+11,97+34,09+29,89+31,41+33,15+8,66+10,36+9,47+9,36+10,17+9,15</t>
  </si>
  <si>
    <t>D - ZSS ambulantná forma</t>
  </si>
  <si>
    <t>15,01+25,22+9,21+13,26+9,84+6,85+5,23+4,02+9,30+4,20</t>
  </si>
  <si>
    <t>E - ZSS pobytová forma</t>
  </si>
  <si>
    <t>25,57+17,73+13,72+6,60+49,06+9,38+7,07+17,07+17,64+6,48+41,42+25,42+13,86+5,24+3,01</t>
  </si>
  <si>
    <t>"p11b</t>
  </si>
  <si>
    <t>27,93+243,79</t>
  </si>
  <si>
    <t>"p12a</t>
  </si>
  <si>
    <t>5,55+4,18+4,29+6,94+2,58+4,48+6,51+11,01+9,08+4,55+2,12</t>
  </si>
  <si>
    <t xml:space="preserve">C - Vzdelávacia prevádzka </t>
  </si>
  <si>
    <t>13,83+11,15+4,26</t>
  </si>
  <si>
    <t>"c1.08"     7,89-1,543</t>
  </si>
  <si>
    <t>"c1.09"     12,10-5,22</t>
  </si>
  <si>
    <t>"c1.10"     11,56-5,27</t>
  </si>
  <si>
    <t>5,28+5,64+3,06+7,13</t>
  </si>
  <si>
    <t>"p12b</t>
  </si>
  <si>
    <t>4,04</t>
  </si>
  <si>
    <t>4,15</t>
  </si>
  <si>
    <t>"c1.08"     1,543</t>
  </si>
  <si>
    <t>"c1.09"     5,22</t>
  </si>
  <si>
    <t>"c1.10"     5,27</t>
  </si>
  <si>
    <t>"p14</t>
  </si>
  <si>
    <t>"p15a</t>
  </si>
  <si>
    <t>A - Komerčné priestory</t>
  </si>
  <si>
    <t>70,17</t>
  </si>
  <si>
    <t>"P15b</t>
  </si>
  <si>
    <t>630,57+156,52+41,06+156,0</t>
  </si>
  <si>
    <t>"P15c</t>
  </si>
  <si>
    <t>12,96+63,24+25,54+26,15</t>
  </si>
  <si>
    <t>"P21</t>
  </si>
  <si>
    <t xml:space="preserve"> D - ZSS ambulantná forma</t>
  </si>
  <si>
    <t>"d2.11"     9,29</t>
  </si>
  <si>
    <t>"d2.12"     12,23-0,755</t>
  </si>
  <si>
    <t>"d2.13"     12,29</t>
  </si>
  <si>
    <t>"d2.14"     12,25</t>
  </si>
  <si>
    <t>"d2.17"     26,81-1,222-0,564</t>
  </si>
  <si>
    <t>"d2.18"     3,97</t>
  </si>
  <si>
    <t>"d2.20"     4,287</t>
  </si>
  <si>
    <t>"e2.06"     16,21-0,402</t>
  </si>
  <si>
    <t>"e2.08"     12,48</t>
  </si>
  <si>
    <t>"e2.09a"   7,41-4,212</t>
  </si>
  <si>
    <t>"e2.10"     12,48</t>
  </si>
  <si>
    <t>"e2.12"    12,48</t>
  </si>
  <si>
    <t>"e2.13a"   7,41-4,173</t>
  </si>
  <si>
    <t>"e2.14"     12,48</t>
  </si>
  <si>
    <t>"e2.16"     12,48</t>
  </si>
  <si>
    <t>"e2.17a"   7,39-4,127</t>
  </si>
  <si>
    <t xml:space="preserve">"e2.18"     12,48 </t>
  </si>
  <si>
    <t>"e2.20"     12,48</t>
  </si>
  <si>
    <t>"e2.21a"   7,41-2,481</t>
  </si>
  <si>
    <t>"e2.22"     13,15</t>
  </si>
  <si>
    <t>"e2.33a"    7,17-1,701</t>
  </si>
  <si>
    <t>"e2.34"      9,53-3,732</t>
  </si>
  <si>
    <t>"e2.36"     9,53-5,217</t>
  </si>
  <si>
    <t>"e2.40"     20,37</t>
  </si>
  <si>
    <t>"e2.41a"   6,79-3,819</t>
  </si>
  <si>
    <t>"e2.42"      20,37</t>
  </si>
  <si>
    <t>"e2.44"     20,37</t>
  </si>
  <si>
    <t>"e2.45a"   6,79-3,835</t>
  </si>
  <si>
    <t>"e2.46"     20,37</t>
  </si>
  <si>
    <t>"e2.48"     20,37</t>
  </si>
  <si>
    <t>"e2.49a"   6,79-3,835</t>
  </si>
  <si>
    <t>"e2.50"     20,37</t>
  </si>
  <si>
    <t>"e2.52"    21,53</t>
  </si>
  <si>
    <t>"e2.53a"    6,79-3,835</t>
  </si>
  <si>
    <t>"e2.54"     20,44</t>
  </si>
  <si>
    <t>"e2.56"    21,47-7,406</t>
  </si>
  <si>
    <t>"e2.58"    18,04</t>
  </si>
  <si>
    <t>"e2.59"    20,60-7,873</t>
  </si>
  <si>
    <t>"e2.60"    20,16</t>
  </si>
  <si>
    <t>"e2.61"    20,07-2,08</t>
  </si>
  <si>
    <t>"e2.62"    19,28-4,396</t>
  </si>
  <si>
    <t>"e2.63"    18,78-3,092</t>
  </si>
  <si>
    <t>"e2.65"    13,23-3,554</t>
  </si>
  <si>
    <t>"e2.66"    21,70</t>
  </si>
  <si>
    <t>"e2.67a"     6,79-3,759</t>
  </si>
  <si>
    <t>"e2.68"     20,56</t>
  </si>
  <si>
    <t>"e2.70"     20,56</t>
  </si>
  <si>
    <t>"e2.71a"    6,79-3,702</t>
  </si>
  <si>
    <t>"e2.72"     20,56</t>
  </si>
  <si>
    <t>"e2.74"     20,56</t>
  </si>
  <si>
    <t>"e2.75a"   6,79 -3,752</t>
  </si>
  <si>
    <t>"e2.76"     20,56</t>
  </si>
  <si>
    <t>"e2.78"     20,56</t>
  </si>
  <si>
    <t>"e2.79a"    6,79-3,711</t>
  </si>
  <si>
    <t>"e2.80"     20,49</t>
  </si>
  <si>
    <t>"P21n</t>
  </si>
  <si>
    <t>"d2.11"     0,138</t>
  </si>
  <si>
    <t>"d2.12"     0,755</t>
  </si>
  <si>
    <t>"d2.17"     1,222+0,564</t>
  </si>
  <si>
    <t>"e2.06"      0,402</t>
  </si>
  <si>
    <t>"e2.09a"     4,212</t>
  </si>
  <si>
    <t>"e2.13a"     4,173</t>
  </si>
  <si>
    <t>"e2.17a"     4,127</t>
  </si>
  <si>
    <t>"e2.21a"     2,481</t>
  </si>
  <si>
    <t>"e2.33a"    1,701</t>
  </si>
  <si>
    <t>"e2.34"      3,732</t>
  </si>
  <si>
    <t>"e2.36"      5,217</t>
  </si>
  <si>
    <t>"e2.41a"   3,819</t>
  </si>
  <si>
    <t>"e2.45a"   3,835</t>
  </si>
  <si>
    <t>"e2.49a"    3,835</t>
  </si>
  <si>
    <t>"e2.53a"    3,835</t>
  </si>
  <si>
    <t>"e2.56"     7,406</t>
  </si>
  <si>
    <t>"e2.59"     7,873</t>
  </si>
  <si>
    <t>"e2.61"     2,08</t>
  </si>
  <si>
    <t>"e2.62"     4,396</t>
  </si>
  <si>
    <t>"e2.63"     3,092</t>
  </si>
  <si>
    <t>"e2.65"    3,554</t>
  </si>
  <si>
    <t>"e2.67a"     3,759</t>
  </si>
  <si>
    <t>"e2.71a"    3,702</t>
  </si>
  <si>
    <t>"e2.75a"    3,752</t>
  </si>
  <si>
    <t>"e2.79a"    3,711</t>
  </si>
  <si>
    <t>"P22</t>
  </si>
  <si>
    <t>"d2.05"    3,596-2,541</t>
  </si>
  <si>
    <t>"d2.06"    5,466</t>
  </si>
  <si>
    <t>"d2.09"    3,066-2,246</t>
  </si>
  <si>
    <t>"d2.10"    4,62</t>
  </si>
  <si>
    <t>"d2.15"    3,593-2,541</t>
  </si>
  <si>
    <t>"d2.19"   4,795-3,122</t>
  </si>
  <si>
    <t>"d2.21"    3,94</t>
  </si>
  <si>
    <t>"e2.07"      5,30-0,588</t>
  </si>
  <si>
    <t>"e2.09"      5,30-2,895</t>
  </si>
  <si>
    <t>"e2.11"      5,30-3,036</t>
  </si>
  <si>
    <t>"e2.13"      5,30-3,036</t>
  </si>
  <si>
    <t>"e2.15"      5,097-2,815</t>
  </si>
  <si>
    <t>"e2.17"      4,80-2,524</t>
  </si>
  <si>
    <t>"e2.19"      5,00-2,661</t>
  </si>
  <si>
    <t>"e2.21"      4,952-1,39</t>
  </si>
  <si>
    <t>"e2.23"      5,815-1,766</t>
  </si>
  <si>
    <t>"e2.26"      3,067-1,489</t>
  </si>
  <si>
    <t>"e2.27a"      1,87-0,953</t>
  </si>
  <si>
    <t>"e2.28"        4,776-2,451</t>
  </si>
  <si>
    <t>"e2.29"        4,742-2,418</t>
  </si>
  <si>
    <t>"e2.30"        4,535-2,263</t>
  </si>
  <si>
    <t>"e2.35"        4,04-1,693</t>
  </si>
  <si>
    <t>"e2.37"        4,19-2,653</t>
  </si>
  <si>
    <t>"e2.38"        2,866-2,211</t>
  </si>
  <si>
    <t>"e2.39"        12,45-3,996</t>
  </si>
  <si>
    <t>"e2.41"        4,847-2,584</t>
  </si>
  <si>
    <t>"e2.43"        4,858-2,695</t>
  </si>
  <si>
    <t>"e2.45"        4,84-2,858</t>
  </si>
  <si>
    <t>"e2.47"        4,616-2,592</t>
  </si>
  <si>
    <t>"e2.49"        4,842-2,836</t>
  </si>
  <si>
    <t>"e2.51"        4,579-2,617</t>
  </si>
  <si>
    <t>"e2.53"        5,262-2,694</t>
  </si>
  <si>
    <t>"e2.55"        4,86-2,831</t>
  </si>
  <si>
    <t>"e2.57"        7,197-2,027</t>
  </si>
  <si>
    <t>"e2.67"        5,237-2,624</t>
  </si>
  <si>
    <t>"e2.69"       4,878-2,755</t>
  </si>
  <si>
    <t>"e2.71"       4,878-2,755</t>
  </si>
  <si>
    <t>"e2.73"       4,592-2,488</t>
  </si>
  <si>
    <t>"e2.75"       4,878-2,80</t>
  </si>
  <si>
    <t>"e2.77"       4,672-2,551</t>
  </si>
  <si>
    <t>"e2.79"       4,862-2,761</t>
  </si>
  <si>
    <t>"e2.81"       4,642-2,545</t>
  </si>
  <si>
    <t>"P22n</t>
  </si>
  <si>
    <t>"d2.05"    2,541</t>
  </si>
  <si>
    <t>"d2.09"    2,246</t>
  </si>
  <si>
    <t>"d2.15"    2,541</t>
  </si>
  <si>
    <t>"d2.19"   3,122</t>
  </si>
  <si>
    <t>"e2.09"     2,895</t>
  </si>
  <si>
    <t>"e2.11"      3,036</t>
  </si>
  <si>
    <t>"e2.13"      3,036</t>
  </si>
  <si>
    <t>"e2.15"      2,815</t>
  </si>
  <si>
    <t>"e2.17"      2,524</t>
  </si>
  <si>
    <t>"e2.19"      2,661</t>
  </si>
  <si>
    <t>"e2.21"      1,39</t>
  </si>
  <si>
    <t>"e2.23"      1,766</t>
  </si>
  <si>
    <t>"e2.26"      1,489</t>
  </si>
  <si>
    <t>"e2.27a"    0,953</t>
  </si>
  <si>
    <t>"e2.28"       2,451</t>
  </si>
  <si>
    <t>"e2.29"       2,418</t>
  </si>
  <si>
    <t>"e2.30"        2,263</t>
  </si>
  <si>
    <t>"e2.35"        1,693</t>
  </si>
  <si>
    <t>"e2.37"        2,653</t>
  </si>
  <si>
    <t>"e2.38"        2,211</t>
  </si>
  <si>
    <t>"e2.39"        3,996</t>
  </si>
  <si>
    <t>"e2.41"        2,584</t>
  </si>
  <si>
    <t>"e2.43"        2,695</t>
  </si>
  <si>
    <t>"e2.45"        2,858</t>
  </si>
  <si>
    <t>"e2.47"        2,592</t>
  </si>
  <si>
    <t>"e2.49"        2,836</t>
  </si>
  <si>
    <t>"e2.51"        2,617</t>
  </si>
  <si>
    <t>"e2.53"        2,694</t>
  </si>
  <si>
    <t>"e2.55"        2,831</t>
  </si>
  <si>
    <t>"e2.57"        2,027</t>
  </si>
  <si>
    <t>"e2.67"        2,624</t>
  </si>
  <si>
    <t>"e2.69"       2,755</t>
  </si>
  <si>
    <t>"e2.71"       2,755</t>
  </si>
  <si>
    <t>"e2.73"       2,488</t>
  </si>
  <si>
    <t>"e2.75"       2,80</t>
  </si>
  <si>
    <t>"e2.77"       2,551</t>
  </si>
  <si>
    <t>"e2.79"       2,761</t>
  </si>
  <si>
    <t>"e2.81"       2,545</t>
  </si>
  <si>
    <t>"P23</t>
  </si>
  <si>
    <t>"d2.04"        28,07-4,673</t>
  </si>
  <si>
    <t>"d2.07"        44,33-13,111-1,634</t>
  </si>
  <si>
    <t>"d2.07a"      15,172</t>
  </si>
  <si>
    <t>"d2.08"        29,58-2,745</t>
  </si>
  <si>
    <t>"d2.22"        61,21-1,897-0,20</t>
  </si>
  <si>
    <t>"d2.23"        68,51-2,488</t>
  </si>
  <si>
    <t>"e2.04"      14,53</t>
  </si>
  <si>
    <t>"e2.05"       156,22-25,366-20,007</t>
  </si>
  <si>
    <t>"e2.05b"      27,69</t>
  </si>
  <si>
    <t>"e2.24"        15,65</t>
  </si>
  <si>
    <t>"e2.25"        12,86-6,687</t>
  </si>
  <si>
    <t>"e2.31"        79,74-24,183</t>
  </si>
  <si>
    <t>"e2.31a"        86,38-8,616</t>
  </si>
  <si>
    <t>"e2.32"        44,14-26,651-4,056</t>
  </si>
  <si>
    <t>"e2.33"        99,22-25,313-25,705</t>
  </si>
  <si>
    <t>"e2.64"        10,41-3,532</t>
  </si>
  <si>
    <t>"e2.65a"        29,77-9,017</t>
  </si>
  <si>
    <t>"P23n</t>
  </si>
  <si>
    <t>"d2.04"        4,673</t>
  </si>
  <si>
    <t>"d2.07"        13,111-1,634</t>
  </si>
  <si>
    <t>"d2.08"        2,745</t>
  </si>
  <si>
    <t>"d2.22"        1,897+0,20</t>
  </si>
  <si>
    <t>"d2.23"        2,488</t>
  </si>
  <si>
    <t>"e2.05"       25,366</t>
  </si>
  <si>
    <t>"e2.25"       6,687</t>
  </si>
  <si>
    <t>"e2.31"        24,183</t>
  </si>
  <si>
    <t>"e2.31a"        8,616</t>
  </si>
  <si>
    <t>"e2.32"        26,651</t>
  </si>
  <si>
    <t>"e2.33"        25,313</t>
  </si>
  <si>
    <t>"e2.64"        3,532</t>
  </si>
  <si>
    <t>"e2.65a"       9,017</t>
  </si>
  <si>
    <t xml:space="preserve">"P24a  </t>
  </si>
  <si>
    <t>10*1,8*0,29*2    "nástupnice</t>
  </si>
  <si>
    <t>10*1,8*0,1625*2    "podstupnice</t>
  </si>
  <si>
    <t xml:space="preserve">"e2.01"     </t>
  </si>
  <si>
    <t>10*1,86*0,29*2    "nástupnice</t>
  </si>
  <si>
    <t>10*1,86*0,1625*2    "podstupnice</t>
  </si>
  <si>
    <t>"P24b</t>
  </si>
  <si>
    <t>"de1.19</t>
  </si>
  <si>
    <t>6,034       "medzipodesta  +1,625</t>
  </si>
  <si>
    <t xml:space="preserve">"e1.01"     </t>
  </si>
  <si>
    <t>6,183       "medzipodesta   +1,625</t>
  </si>
  <si>
    <t>"P25</t>
  </si>
  <si>
    <t>"de2.01"             13,475</t>
  </si>
  <si>
    <t>"de2.03"             6,36     "podesta +3,250</t>
  </si>
  <si>
    <t>"d2.07"              1,634</t>
  </si>
  <si>
    <t>"e2.01"             4,065*1,85     "podesta  +3,250</t>
  </si>
  <si>
    <t>"e24a"             12,88</t>
  </si>
  <si>
    <t>"e2.05"          20,007</t>
  </si>
  <si>
    <t>"e2.32"         4,056</t>
  </si>
  <si>
    <t>"e2.33"        25,705</t>
  </si>
  <si>
    <t>"P26</t>
  </si>
  <si>
    <t>630</t>
  </si>
  <si>
    <t>OST - 9902</t>
  </si>
  <si>
    <t>Pomocný výpočet podlahy exteriérové - neoceňovať</t>
  </si>
  <si>
    <t>1249505555</t>
  </si>
  <si>
    <t>"PT3a=P15c</t>
  </si>
  <si>
    <t>"PT3b</t>
  </si>
  <si>
    <t>"PT3c - rampa</t>
  </si>
  <si>
    <t>193,28+13,18+13,18+17,10+10,515</t>
  </si>
  <si>
    <t>"PT5</t>
  </si>
  <si>
    <t>"PT6 - komunitný dvor mlat</t>
  </si>
  <si>
    <t>88,20+32,83</t>
  </si>
  <si>
    <t>"PT7a</t>
  </si>
  <si>
    <t>"PT7b</t>
  </si>
  <si>
    <t>631</t>
  </si>
  <si>
    <t>OST - 9903</t>
  </si>
  <si>
    <t>Pomocný výpočet povrchové úpravy - neoceňovať</t>
  </si>
  <si>
    <t>373395144</t>
  </si>
  <si>
    <t>632</t>
  </si>
  <si>
    <t>OST - 9903.11</t>
  </si>
  <si>
    <t>1564199491</t>
  </si>
  <si>
    <t>"1.np</t>
  </si>
  <si>
    <t>"B1.13</t>
  </si>
  <si>
    <t>17,5*2,85</t>
  </si>
  <si>
    <t>-3,95*2,55</t>
  </si>
  <si>
    <t>-0,9*2</t>
  </si>
  <si>
    <t>-0,975*2,75</t>
  </si>
  <si>
    <t>"B1.14</t>
  </si>
  <si>
    <t>8,47*2,85</t>
  </si>
  <si>
    <t>"B1.16</t>
  </si>
  <si>
    <t>9,521*2,85</t>
  </si>
  <si>
    <t>6,45*2,85</t>
  </si>
  <si>
    <t>-1*2</t>
  </si>
  <si>
    <t>-3,5*2,55</t>
  </si>
  <si>
    <t>"C1.17</t>
  </si>
  <si>
    <t>10,525*2,85</t>
  </si>
  <si>
    <t>"C1.17a</t>
  </si>
  <si>
    <t>6,755*2,85</t>
  </si>
  <si>
    <t>"C1.18</t>
  </si>
  <si>
    <t>10,17*2,85</t>
  </si>
  <si>
    <t>"C1.19</t>
  </si>
  <si>
    <t>10,715*2,85</t>
  </si>
  <si>
    <t>"C1.20</t>
  </si>
  <si>
    <t>10,9*2,85</t>
  </si>
  <si>
    <t>"C1.21</t>
  </si>
  <si>
    <t>11,185*2,85</t>
  </si>
  <si>
    <t>"2.np</t>
  </si>
  <si>
    <t>"E2.04</t>
  </si>
  <si>
    <t>11,85*2,9</t>
  </si>
  <si>
    <t>-3,35*2,28</t>
  </si>
  <si>
    <t>"E2.04a</t>
  </si>
  <si>
    <t>7,59*2,9</t>
  </si>
  <si>
    <t>-2,945*2,28</t>
  </si>
  <si>
    <t>"E2.06</t>
  </si>
  <si>
    <t>16,2*2,9</t>
  </si>
  <si>
    <t>-1,2*2</t>
  </si>
  <si>
    <t>"E2.08</t>
  </si>
  <si>
    <t>10,883*2,9</t>
  </si>
  <si>
    <t>"E2.09a</t>
  </si>
  <si>
    <t>10,75*2,9</t>
  </si>
  <si>
    <t>-1*2*4</t>
  </si>
  <si>
    <t>"E2.10</t>
  </si>
  <si>
    <t>10,88*2,9</t>
  </si>
  <si>
    <t>-1,1*2</t>
  </si>
  <si>
    <t>"E2.12</t>
  </si>
  <si>
    <t>10,857*2,9</t>
  </si>
  <si>
    <t>"E2.13a</t>
  </si>
  <si>
    <t>-1,2*2*3</t>
  </si>
  <si>
    <t>-1*2*2</t>
  </si>
  <si>
    <t>"E2.14</t>
  </si>
  <si>
    <t>10,858*2,9</t>
  </si>
  <si>
    <t>"E2.16</t>
  </si>
  <si>
    <t>"E2.17a</t>
  </si>
  <si>
    <t>"E2.18</t>
  </si>
  <si>
    <t>10,832*2,9</t>
  </si>
  <si>
    <t>-1,2*3</t>
  </si>
  <si>
    <t>"E2.20</t>
  </si>
  <si>
    <t>"E2.21a</t>
  </si>
  <si>
    <t>"E2.22</t>
  </si>
  <si>
    <t>7,4*2,9</t>
  </si>
  <si>
    <t>"E2.40</t>
  </si>
  <si>
    <t>15,5*2,9</t>
  </si>
  <si>
    <t>"E2.41a</t>
  </si>
  <si>
    <t>10,3*2,9</t>
  </si>
  <si>
    <t>-1,*2*2</t>
  </si>
  <si>
    <t>"E2.42</t>
  </si>
  <si>
    <t>"E2.44</t>
  </si>
  <si>
    <t>"E2.45a</t>
  </si>
  <si>
    <t>"E2.46</t>
  </si>
  <si>
    <t>"E2.48</t>
  </si>
  <si>
    <t>"E2.49a</t>
  </si>
  <si>
    <t>"E2.50</t>
  </si>
  <si>
    <t>"E2.52</t>
  </si>
  <si>
    <t>9,73*2,9</t>
  </si>
  <si>
    <t>"E2.53a</t>
  </si>
  <si>
    <t>"E2.54</t>
  </si>
  <si>
    <t>"E2.56</t>
  </si>
  <si>
    <t>17,5*2,9</t>
  </si>
  <si>
    <t>"E2.58</t>
  </si>
  <si>
    <t>16,7*2,9</t>
  </si>
  <si>
    <t>"E2.59</t>
  </si>
  <si>
    <t>17,575*2,9</t>
  </si>
  <si>
    <t>"E2.60</t>
  </si>
  <si>
    <t>17*2,9</t>
  </si>
  <si>
    <t>"E2.61</t>
  </si>
  <si>
    <t>17,375*2,9</t>
  </si>
  <si>
    <t>"E2.62</t>
  </si>
  <si>
    <t>17,02*2,9</t>
  </si>
  <si>
    <t>"E2.63</t>
  </si>
  <si>
    <t>17,45*2,9</t>
  </si>
  <si>
    <t>"E2.64</t>
  </si>
  <si>
    <t>6,825*2,9</t>
  </si>
  <si>
    <t>-2,625*2,6</t>
  </si>
  <si>
    <t>"E2.65</t>
  </si>
  <si>
    <t>8,475*2,9</t>
  </si>
  <si>
    <t>4,1*2,9</t>
  </si>
  <si>
    <t>"E2.66</t>
  </si>
  <si>
    <t>"E2.67a</t>
  </si>
  <si>
    <t>-1,1*2*3</t>
  </si>
  <si>
    <t>"E2.68</t>
  </si>
  <si>
    <t>"E2.70</t>
  </si>
  <si>
    <t>"E2.71a</t>
  </si>
  <si>
    <t>"E2.72</t>
  </si>
  <si>
    <t>"E2.74</t>
  </si>
  <si>
    <t>"E2.75a</t>
  </si>
  <si>
    <t>"E2.76</t>
  </si>
  <si>
    <t>"E2.78</t>
  </si>
  <si>
    <t>"E2.79a</t>
  </si>
  <si>
    <t>"E2.80</t>
  </si>
  <si>
    <t>"D2.11</t>
  </si>
  <si>
    <t>13,2*2,9</t>
  </si>
  <si>
    <t>-1,735*2,6</t>
  </si>
  <si>
    <t>"D2.12</t>
  </si>
  <si>
    <t>12,555*2,9</t>
  </si>
  <si>
    <t>-2,335*2,6</t>
  </si>
  <si>
    <t>"D2.13</t>
  </si>
  <si>
    <t>7,822*2,9</t>
  </si>
  <si>
    <t>-2,135*2,6</t>
  </si>
  <si>
    <t>"D2.14</t>
  </si>
  <si>
    <t>12,1*2,9</t>
  </si>
  <si>
    <t>-2,725*2,6</t>
  </si>
  <si>
    <t>"D2.17</t>
  </si>
  <si>
    <t>15,427*2,9</t>
  </si>
  <si>
    <t>-3,84*2,6</t>
  </si>
  <si>
    <t>633</t>
  </si>
  <si>
    <t>OST - 9903.12</t>
  </si>
  <si>
    <t>-1236635094</t>
  </si>
  <si>
    <t>"B1.01A</t>
  </si>
  <si>
    <t>10*2,75</t>
  </si>
  <si>
    <t>"B1.03</t>
  </si>
  <si>
    <t>8,25*2,75</t>
  </si>
  <si>
    <t>-0,9*2*3</t>
  </si>
  <si>
    <t>"B1.04</t>
  </si>
  <si>
    <t>9,2*2,75</t>
  </si>
  <si>
    <t>0,38+0146</t>
  </si>
  <si>
    <t>"B1.05</t>
  </si>
  <si>
    <t>12,45*2,75</t>
  </si>
  <si>
    <t>"B1.06</t>
  </si>
  <si>
    <t>12,65*2,75</t>
  </si>
  <si>
    <t>0,786+0,555</t>
  </si>
  <si>
    <t>"B1.07</t>
  </si>
  <si>
    <t>7,05*2,75</t>
  </si>
  <si>
    <t>0,442</t>
  </si>
  <si>
    <t>"B1.08</t>
  </si>
  <si>
    <t>9,5*2,85</t>
  </si>
  <si>
    <t>1,09</t>
  </si>
  <si>
    <t>"B1.09</t>
  </si>
  <si>
    <t>11,4*2,85</t>
  </si>
  <si>
    <t>0,591</t>
  </si>
  <si>
    <t>8,4*2,85</t>
  </si>
  <si>
    <t>10,25*2,85</t>
  </si>
  <si>
    <t>"B1.12a</t>
  </si>
  <si>
    <t>8,75*2,85</t>
  </si>
  <si>
    <t>"B1.12</t>
  </si>
  <si>
    <t>7,65*2,85</t>
  </si>
  <si>
    <t>9,3*2,85</t>
  </si>
  <si>
    <t>-0,9*2*2</t>
  </si>
  <si>
    <t>"B1.15</t>
  </si>
  <si>
    <t>6,1*2,85</t>
  </si>
  <si>
    <t>"B1.15a</t>
  </si>
  <si>
    <t>6,65*2,85</t>
  </si>
  <si>
    <t>-0,8*2</t>
  </si>
  <si>
    <t>"B1.16a</t>
  </si>
  <si>
    <t>8,05*2,85</t>
  </si>
  <si>
    <t>"C1.03</t>
  </si>
  <si>
    <t>8,1*2,85</t>
  </si>
  <si>
    <t>"C1.04</t>
  </si>
  <si>
    <t>10,45*2,85</t>
  </si>
  <si>
    <t>"C1.05</t>
  </si>
  <si>
    <t>19,35*2,85</t>
  </si>
  <si>
    <t>"C1.06</t>
  </si>
  <si>
    <t>17,35*2,85</t>
  </si>
  <si>
    <t>"C1.07</t>
  </si>
  <si>
    <t>11*2,85</t>
  </si>
  <si>
    <t>"C1.08</t>
  </si>
  <si>
    <t>16,45*2,85</t>
  </si>
  <si>
    <t>"C1.09</t>
  </si>
  <si>
    <t>9,35*2,85</t>
  </si>
  <si>
    <t>"C1.10</t>
  </si>
  <si>
    <t>10*2,85</t>
  </si>
  <si>
    <t>9,4*2,85</t>
  </si>
  <si>
    <t>"C1.11</t>
  </si>
  <si>
    <t>12,63*2,85</t>
  </si>
  <si>
    <t>"E1.11</t>
  </si>
  <si>
    <t>10,2*2,85</t>
  </si>
  <si>
    <t>"E1.12</t>
  </si>
  <si>
    <t>"E1.13</t>
  </si>
  <si>
    <t>8,475*2,85</t>
  </si>
  <si>
    <t>"E1.15</t>
  </si>
  <si>
    <t>7,15*2,85</t>
  </si>
  <si>
    <t>-0,7*2</t>
  </si>
  <si>
    <t>"E1.24a</t>
  </si>
  <si>
    <t>19,62*2,85</t>
  </si>
  <si>
    <t>-1,65*2</t>
  </si>
  <si>
    <t>"E1.24c</t>
  </si>
  <si>
    <t>9,45*2,85</t>
  </si>
  <si>
    <t>"E1.24d</t>
  </si>
  <si>
    <t>7,6*2,85</t>
  </si>
  <si>
    <t>"E1.26</t>
  </si>
  <si>
    <t>14,3*2,85</t>
  </si>
  <si>
    <t>"DE1.20b</t>
  </si>
  <si>
    <t>3,75*2,85</t>
  </si>
  <si>
    <t>-1,3*2</t>
  </si>
  <si>
    <t>"DE1.21</t>
  </si>
  <si>
    <t>16,325*2,85</t>
  </si>
  <si>
    <t>-1,65*2*2</t>
  </si>
  <si>
    <t>"DE1.22</t>
  </si>
  <si>
    <t>3,08*??</t>
  </si>
  <si>
    <t>"DE1.22a</t>
  </si>
  <si>
    <t>12,9*2,85</t>
  </si>
  <si>
    <t>"DE1.23</t>
  </si>
  <si>
    <t>11,7*2,85</t>
  </si>
  <si>
    <t>"DE1.25</t>
  </si>
  <si>
    <t>9,15*2,85</t>
  </si>
  <si>
    <t>"DE1.27</t>
  </si>
  <si>
    <t>8,25*2,85</t>
  </si>
  <si>
    <t>"E2.07</t>
  </si>
  <si>
    <t>7,85*2,9</t>
  </si>
  <si>
    <t>"E2.09</t>
  </si>
  <si>
    <t>"E2.11</t>
  </si>
  <si>
    <t>"E2.13</t>
  </si>
  <si>
    <t>"E2.15</t>
  </si>
  <si>
    <t>"E2.17</t>
  </si>
  <si>
    <t>"E2.19</t>
  </si>
  <si>
    <t>"E2.21</t>
  </si>
  <si>
    <t>"E2.23</t>
  </si>
  <si>
    <t>"E2.25</t>
  </si>
  <si>
    <t>3,525*2,9</t>
  </si>
  <si>
    <t>3,75*2,9</t>
  </si>
  <si>
    <t>"E2.26</t>
  </si>
  <si>
    <t>6,2*2,9</t>
  </si>
  <si>
    <t>"E2.27a</t>
  </si>
  <si>
    <t>5,595*2,9</t>
  </si>
  <si>
    <t>"E2.28</t>
  </si>
  <si>
    <t>7,725*2,9</t>
  </si>
  <si>
    <t>"E2.29</t>
  </si>
  <si>
    <t>7,775*2,9</t>
  </si>
  <si>
    <t>"E2.30</t>
  </si>
  <si>
    <t>8,35*2,9</t>
  </si>
  <si>
    <t>"E2.33a</t>
  </si>
  <si>
    <t>11,35*2,9</t>
  </si>
  <si>
    <t>-4,025*2,6</t>
  </si>
  <si>
    <t>-1,85*2,6</t>
  </si>
  <si>
    <t>"E2.34</t>
  </si>
  <si>
    <t>14,95*2,9</t>
  </si>
  <si>
    <t>"E2.35</t>
  </si>
  <si>
    <t>6,95*2,9</t>
  </si>
  <si>
    <t>-0,9</t>
  </si>
  <si>
    <t>"E2.36</t>
  </si>
  <si>
    <t>15,1*2,9</t>
  </si>
  <si>
    <t>"E2.37</t>
  </si>
  <si>
    <t>7,15*2,9</t>
  </si>
  <si>
    <t>"E2.38</t>
  </si>
  <si>
    <t>5,95*2,9</t>
  </si>
  <si>
    <t>"E2.39</t>
  </si>
  <si>
    <t>14,3*2,9</t>
  </si>
  <si>
    <t>"E2.41</t>
  </si>
  <si>
    <t>7,7*2,9</t>
  </si>
  <si>
    <t>"E2.43</t>
  </si>
  <si>
    <t>"E2.45</t>
  </si>
  <si>
    <t>"E2.47</t>
  </si>
  <si>
    <t>"E2.49</t>
  </si>
  <si>
    <t>"E2.51</t>
  </si>
  <si>
    <t>"E2.53</t>
  </si>
  <si>
    <t>"E2.55</t>
  </si>
  <si>
    <t>"E2.57</t>
  </si>
  <si>
    <t>11,65*2,9</t>
  </si>
  <si>
    <t>"E2.65a</t>
  </si>
  <si>
    <t>18,9*2,9</t>
  </si>
  <si>
    <t>5,4*2,9</t>
  </si>
  <si>
    <t>"E2.67</t>
  </si>
  <si>
    <t>6,6*2,9</t>
  </si>
  <si>
    <t>"E2.69</t>
  </si>
  <si>
    <t>"E2.71</t>
  </si>
  <si>
    <t>"E2.73</t>
  </si>
  <si>
    <t>"E2.75</t>
  </si>
  <si>
    <t>"E2.77</t>
  </si>
  <si>
    <t>"E2.79</t>
  </si>
  <si>
    <t>"E2.81</t>
  </si>
  <si>
    <t>"D2.05</t>
  </si>
  <si>
    <t>6,75*2,9</t>
  </si>
  <si>
    <t>"D2.06</t>
  </si>
  <si>
    <t>8,1*2,9</t>
  </si>
  <si>
    <t>"D2.07a</t>
  </si>
  <si>
    <t>21,2*2,9</t>
  </si>
  <si>
    <t>"D2.09</t>
  </si>
  <si>
    <t>4,925*2,9</t>
  </si>
  <si>
    <t>"D2.10</t>
  </si>
  <si>
    <t>8,25*2,9</t>
  </si>
  <si>
    <t>"D2.15</t>
  </si>
  <si>
    <t>"D2.18</t>
  </si>
  <si>
    <t>7,95*2,9</t>
  </si>
  <si>
    <t>-0,8*2*2</t>
  </si>
  <si>
    <t>"D2.19</t>
  </si>
  <si>
    <t>5,8*2,9</t>
  </si>
  <si>
    <t>"D2.20</t>
  </si>
  <si>
    <t>"D2.21</t>
  </si>
  <si>
    <t>5,6*2,9</t>
  </si>
  <si>
    <t>634</t>
  </si>
  <si>
    <t>OST - 9903.13</t>
  </si>
  <si>
    <t>196254004</t>
  </si>
  <si>
    <t>"B1.01</t>
  </si>
  <si>
    <t>17,675*2,75</t>
  </si>
  <si>
    <t xml:space="preserve">"nad sklenenymi dverami </t>
  </si>
  <si>
    <t>17,227*(2,75-2,45)</t>
  </si>
  <si>
    <t>"B1.02</t>
  </si>
  <si>
    <t>13,995*2,75</t>
  </si>
  <si>
    <t>4,3*2,75</t>
  </si>
  <si>
    <t>8,77*(2,75-2,45)</t>
  </si>
  <si>
    <t>"B1.17</t>
  </si>
  <si>
    <t>13*2,75</t>
  </si>
  <si>
    <t>-1,8*2</t>
  </si>
  <si>
    <t>"C01.01</t>
  </si>
  <si>
    <t>19,465*2,75</t>
  </si>
  <si>
    <t>-1,6*2,46</t>
  </si>
  <si>
    <t>-4,4*2,55</t>
  </si>
  <si>
    <t>"C01.01a</t>
  </si>
  <si>
    <t>85,35*2,75</t>
  </si>
  <si>
    <t>-1,5*2</t>
  </si>
  <si>
    <t>-0,9*2*7</t>
  </si>
  <si>
    <t>-1*2*8</t>
  </si>
  <si>
    <t>"odpocet zasklennych dveri</t>
  </si>
  <si>
    <t>-2,575*2,55</t>
  </si>
  <si>
    <t>-4,9*2,55</t>
  </si>
  <si>
    <t>-5,05*2,55</t>
  </si>
  <si>
    <t>-6,2*2,55</t>
  </si>
  <si>
    <t>-2,675*2,55</t>
  </si>
  <si>
    <t>-2,7*2,55</t>
  </si>
  <si>
    <t>1,775*2,75</t>
  </si>
  <si>
    <t>"C01.02</t>
  </si>
  <si>
    <t>20,8*2,75</t>
  </si>
  <si>
    <t>-4*2,58</t>
  </si>
  <si>
    <t xml:space="preserve">"ostenia </t>
  </si>
  <si>
    <t>0,25*2,85*2</t>
  </si>
  <si>
    <t>0,85*4</t>
  </si>
  <si>
    <t>34,275*2,75</t>
  </si>
  <si>
    <t>-3*2,55</t>
  </si>
  <si>
    <t>19,11*2,75</t>
  </si>
  <si>
    <t>-6,2*1,73</t>
  </si>
  <si>
    <t>1,065</t>
  </si>
  <si>
    <t>"C1.14</t>
  </si>
  <si>
    <t>16,07*2,75</t>
  </si>
  <si>
    <t>"C1.15</t>
  </si>
  <si>
    <t>16,495*2,75</t>
  </si>
  <si>
    <t>-5,5*2,55</t>
  </si>
  <si>
    <t>"C1.16</t>
  </si>
  <si>
    <t>11,995*2,75</t>
  </si>
  <si>
    <t>"E1.01</t>
  </si>
  <si>
    <t>9,07*2,85</t>
  </si>
  <si>
    <t>-2,72*2,55</t>
  </si>
  <si>
    <t>"E1.04</t>
  </si>
  <si>
    <t>13,587*2,75</t>
  </si>
  <si>
    <t>"E1.05</t>
  </si>
  <si>
    <t>5,29*2,75</t>
  </si>
  <si>
    <t>"E1.06</t>
  </si>
  <si>
    <t>60,15*2,75</t>
  </si>
  <si>
    <t>-0,9*2*6</t>
  </si>
  <si>
    <t>-1,45*2</t>
  </si>
  <si>
    <t>"E1.07</t>
  </si>
  <si>
    <t>10,262*2,75</t>
  </si>
  <si>
    <t>"E1.08</t>
  </si>
  <si>
    <t>8,23*2,75</t>
  </si>
  <si>
    <t>"E1.09</t>
  </si>
  <si>
    <t>12,05*2,75</t>
  </si>
  <si>
    <t>"E1.10</t>
  </si>
  <si>
    <t>12,35*2,75</t>
  </si>
  <si>
    <t>"E1.14</t>
  </si>
  <si>
    <t>15,7*2,75</t>
  </si>
  <si>
    <t>3,25*2,75</t>
  </si>
  <si>
    <t>4,915*2,75</t>
  </si>
  <si>
    <t>0,75*2,75</t>
  </si>
  <si>
    <t>"E1.16</t>
  </si>
  <si>
    <t>24,65*2,75</t>
  </si>
  <si>
    <t>"DE1.18</t>
  </si>
  <si>
    <t>8,48*2,85</t>
  </si>
  <si>
    <t>"DE1.19</t>
  </si>
  <si>
    <t>-3,75*2,1</t>
  </si>
  <si>
    <t>"DE1.28</t>
  </si>
  <si>
    <t>6,8*2,75</t>
  </si>
  <si>
    <t>"DE1.29</t>
  </si>
  <si>
    <t>6,49*2,75</t>
  </si>
  <si>
    <t>"E2.05</t>
  </si>
  <si>
    <t>67,5*2,9</t>
  </si>
  <si>
    <t>-1,1*2*2</t>
  </si>
  <si>
    <t>-3,75*2,9</t>
  </si>
  <si>
    <t>-1,2*2,6</t>
  </si>
  <si>
    <t>-3,075*2,6</t>
  </si>
  <si>
    <t>-1,65*2,55</t>
  </si>
  <si>
    <t>-3,075*2,8</t>
  </si>
  <si>
    <t>-2,4*2,8</t>
  </si>
  <si>
    <t>-4,155*2,9</t>
  </si>
  <si>
    <t>-4,16*2,9</t>
  </si>
  <si>
    <t>"E2.05b</t>
  </si>
  <si>
    <t>33,642*2,9</t>
  </si>
  <si>
    <t>-3,3*2,9</t>
  </si>
  <si>
    <t>-7,2*2,6</t>
  </si>
  <si>
    <t>"E2.24</t>
  </si>
  <si>
    <t>9,375*2,9</t>
  </si>
  <si>
    <t>"E2.27</t>
  </si>
  <si>
    <t>11,05*2,9</t>
  </si>
  <si>
    <t>"E2.31+"E2.31a</t>
  </si>
  <si>
    <t>29,175*2,9</t>
  </si>
  <si>
    <t>3,6*2,9</t>
  </si>
  <si>
    <t>1,6*2,9</t>
  </si>
  <si>
    <t>1,1*2,9*2</t>
  </si>
  <si>
    <t>"E2.32</t>
  </si>
  <si>
    <t>45,1*2,9</t>
  </si>
  <si>
    <t>-1,5*2,9</t>
  </si>
  <si>
    <t>"E2.33</t>
  </si>
  <si>
    <t>50*2,9</t>
  </si>
  <si>
    <t>-1,2*2*2</t>
  </si>
  <si>
    <t>-1,35*2,63</t>
  </si>
  <si>
    <t>1,2*2,9*5</t>
  </si>
  <si>
    <t>"DE2.01</t>
  </si>
  <si>
    <t>ZB</t>
  </si>
  <si>
    <t>"DE2.03</t>
  </si>
  <si>
    <t>"D2.04</t>
  </si>
  <si>
    <t>22,135*2,8</t>
  </si>
  <si>
    <t>-2*2,07</t>
  </si>
  <si>
    <t>-1,8*2,9</t>
  </si>
  <si>
    <t>"D2.07</t>
  </si>
  <si>
    <t>21,412*2,9</t>
  </si>
  <si>
    <t>"D2.08</t>
  </si>
  <si>
    <t>29,025*2,9</t>
  </si>
  <si>
    <t>-1,8*2,07</t>
  </si>
  <si>
    <t>-0,9*3</t>
  </si>
  <si>
    <t>"D2.22</t>
  </si>
  <si>
    <t>10,9*2,9</t>
  </si>
  <si>
    <t>12,45*2,9</t>
  </si>
  <si>
    <t>1,2*2</t>
  </si>
  <si>
    <t>"D2.23</t>
  </si>
  <si>
    <t>10,94*2,9</t>
  </si>
  <si>
    <t>-1,9*2</t>
  </si>
  <si>
    <t>0,75*2,9</t>
  </si>
  <si>
    <t>635</t>
  </si>
  <si>
    <t>OST - 9903.14</t>
  </si>
  <si>
    <t>-1778269706</t>
  </si>
  <si>
    <t>"1.pp</t>
  </si>
  <si>
    <t>"C0.01</t>
  </si>
  <si>
    <t>(2*2,1+2,19)*2,4</t>
  </si>
  <si>
    <t>-(1,4*2,02+2,1*2,02)</t>
  </si>
  <si>
    <t>"C0.02</t>
  </si>
  <si>
    <t>(2,1+7,65)*2,4</t>
  </si>
  <si>
    <t>-(2,1*2,02+1,0*2,02+0,8*2,02*2+1,3*2,02)</t>
  </si>
  <si>
    <t>"C0.03</t>
  </si>
  <si>
    <t>2*(1,2+1,6)*2,4</t>
  </si>
  <si>
    <t>"C0.06</t>
  </si>
  <si>
    <t>(1,2+2,425)*2,4</t>
  </si>
  <si>
    <t>"C0.07</t>
  </si>
  <si>
    <t>(0,95+2*2,425)*2,4</t>
  </si>
  <si>
    <t>"C0.08</t>
  </si>
  <si>
    <t>(2*2,275)*2,4</t>
  </si>
  <si>
    <t>"C0.09</t>
  </si>
  <si>
    <t>(3,4-0,3+1,225+2,16+4,775)*2,4</t>
  </si>
  <si>
    <t>1,09*0,85+0,45*0,85</t>
  </si>
  <si>
    <t>-(1,0*2,02)</t>
  </si>
  <si>
    <t>"C0.10</t>
  </si>
  <si>
    <t>8,65*2,4</t>
  </si>
  <si>
    <t>2,4*2,4</t>
  </si>
  <si>
    <t>1,2*2,4*2</t>
  </si>
  <si>
    <t>"C0.11</t>
  </si>
  <si>
    <t>2*(5,95+4,475)*2,4</t>
  </si>
  <si>
    <t>-(1,3*2,02+0,9*0,85)</t>
  </si>
  <si>
    <t>"E1.07-E1.14</t>
  </si>
  <si>
    <t>35,265*2,85</t>
  </si>
  <si>
    <t>"E1.14-E1.16</t>
  </si>
  <si>
    <t>7,175*2,85</t>
  </si>
  <si>
    <t>-2,15*1,73*2</t>
  </si>
  <si>
    <t>(1,73*0,17*2)*2</t>
  </si>
  <si>
    <t>(2,15*0,17)*2</t>
  </si>
  <si>
    <t>"DE1.19 - C1.16</t>
  </si>
  <si>
    <t>33,345*2,85</t>
  </si>
  <si>
    <t>-6,2*1,73*3</t>
  </si>
  <si>
    <t>-6,9*1,73</t>
  </si>
  <si>
    <t>(1,73*0,17*2)*4</t>
  </si>
  <si>
    <t>(0,17*6,2)*3</t>
  </si>
  <si>
    <t>0,17*6,9</t>
  </si>
  <si>
    <t>"C1.21-C1.17a</t>
  </si>
  <si>
    <t>14,05*2,8</t>
  </si>
  <si>
    <t>-1,53*1,73</t>
  </si>
  <si>
    <t>-2,5*1,73</t>
  </si>
  <si>
    <t>-2,35*1,73</t>
  </si>
  <si>
    <t>-2,2*1,73</t>
  </si>
  <si>
    <t>-2,13*1,73</t>
  </si>
  <si>
    <t>-0,95*2,85</t>
  </si>
  <si>
    <t>-1*2,85</t>
  </si>
  <si>
    <t>0,17*2,58*2</t>
  </si>
  <si>
    <t>0,17*1,95</t>
  </si>
  <si>
    <t>(1,73*0,17*2)*5</t>
  </si>
  <si>
    <t>0,17*1,53</t>
  </si>
  <si>
    <t>0,17*2,5</t>
  </si>
  <si>
    <t>0,17*2,35</t>
  </si>
  <si>
    <t>0,17*2,2</t>
  </si>
  <si>
    <t>0,17*2,13</t>
  </si>
  <si>
    <t>"C1.12-B1.02</t>
  </si>
  <si>
    <t>23,55*2,85</t>
  </si>
  <si>
    <t>-3*2,64</t>
  </si>
  <si>
    <t>-5,05*2,58</t>
  </si>
  <si>
    <t>-4,8*2,85*2</t>
  </si>
  <si>
    <t>(0,17*2,85*2)*3</t>
  </si>
  <si>
    <t>(0,17*4)*2</t>
  </si>
  <si>
    <t>0,17*4,85</t>
  </si>
  <si>
    <t>"B1.16-a1.06</t>
  </si>
  <si>
    <t>14*2,85</t>
  </si>
  <si>
    <t>-5,95*2,58</t>
  </si>
  <si>
    <t>-5,59*2,85</t>
  </si>
  <si>
    <t>(0,17*2,85*2)*2</t>
  </si>
  <si>
    <t>(0,17*5,95)*2</t>
  </si>
  <si>
    <t>"A1.06-E1.01</t>
  </si>
  <si>
    <t>42,9*2,85</t>
  </si>
  <si>
    <t>-2,745*2,58</t>
  </si>
  <si>
    <t>-5,1*2,58</t>
  </si>
  <si>
    <t>-6,9*2,58</t>
  </si>
  <si>
    <t>-6*2,85</t>
  </si>
  <si>
    <t>(0,17*2,85*2)*6</t>
  </si>
  <si>
    <t>0,17*5,1</t>
  </si>
  <si>
    <t>0,17*6</t>
  </si>
  <si>
    <t>"E2.53-D2.23</t>
  </si>
  <si>
    <t>71,975*2,9</t>
  </si>
  <si>
    <t>-5,5*1,78*9</t>
  </si>
  <si>
    <t>-2*1,78</t>
  </si>
  <si>
    <t>-2,75*1,78</t>
  </si>
  <si>
    <t>(0,17*5,5)*9</t>
  </si>
  <si>
    <t>(0,17*1,78*2)*11</t>
  </si>
  <si>
    <t>2*0,17</t>
  </si>
  <si>
    <t>2,785*0,17</t>
  </si>
  <si>
    <t>"D2.23-D2.09</t>
  </si>
  <si>
    <t>21,9*2,9</t>
  </si>
  <si>
    <t>-1,725*2,63</t>
  </si>
  <si>
    <t>-3,125*1,78</t>
  </si>
  <si>
    <t>-1,1*2,63</t>
  </si>
  <si>
    <t>-1,65*1,78</t>
  </si>
  <si>
    <t>0,17*2,75</t>
  </si>
  <si>
    <t>0,17*1,725</t>
  </si>
  <si>
    <t>0,17*3,125</t>
  </si>
  <si>
    <t>0,17*1,65</t>
  </si>
  <si>
    <t>0,17*2,63</t>
  </si>
  <si>
    <t>0,17*1,78*2</t>
  </si>
  <si>
    <t>"D2.07-E2.31a</t>
  </si>
  <si>
    <t>24,4*2,9</t>
  </si>
  <si>
    <t>-2,275*1,78*2</t>
  </si>
  <si>
    <t>-1,9*1,78</t>
  </si>
  <si>
    <t>-2,5*1,78*2</t>
  </si>
  <si>
    <t>-1,4*2,23</t>
  </si>
  <si>
    <t>-1,1*2,23</t>
  </si>
  <si>
    <t>2,275*2,23</t>
  </si>
  <si>
    <t>(0,17*1,78*2)*4</t>
  </si>
  <si>
    <t>0,17*2,275*2</t>
  </si>
  <si>
    <t>0,17*1,9</t>
  </si>
  <si>
    <t>0,17*1,4</t>
  </si>
  <si>
    <t>0,17*1,1</t>
  </si>
  <si>
    <t>0,17*2,275</t>
  </si>
  <si>
    <t>(0,17*2,23*2)*4</t>
  </si>
  <si>
    <t>"E2.27-E2.24</t>
  </si>
  <si>
    <t>-1,5*2,23</t>
  </si>
  <si>
    <t>-4,2*1,78</t>
  </si>
  <si>
    <t>0,17*1,5</t>
  </si>
  <si>
    <t>0,17*2,23*2</t>
  </si>
  <si>
    <t>0,17*1,78*4</t>
  </si>
  <si>
    <t>0,17*4,2</t>
  </si>
  <si>
    <t>71,65*2,9</t>
  </si>
  <si>
    <t>-1,55*2,03*17</t>
  </si>
  <si>
    <t>-1,1*2,63*17</t>
  </si>
  <si>
    <t>-2,75*2,03</t>
  </si>
  <si>
    <t>-2,745*2,63</t>
  </si>
  <si>
    <t>-1,75*2,63</t>
  </si>
  <si>
    <t>0,17*1,55*17</t>
  </si>
  <si>
    <t>0,17*0,11*17</t>
  </si>
  <si>
    <t>0,17*2*17</t>
  </si>
  <si>
    <t>0,17*2,63*17</t>
  </si>
  <si>
    <t>0,17*2,72</t>
  </si>
  <si>
    <t>0,17*2,745</t>
  </si>
  <si>
    <t>0,17*1,75</t>
  </si>
  <si>
    <t>0,17*2,03*2</t>
  </si>
  <si>
    <t>0,17*2,63*4</t>
  </si>
  <si>
    <t>"E2.67-E.81</t>
  </si>
  <si>
    <t>28,475*2,9</t>
  </si>
  <si>
    <t>-5,5*1,78*4</t>
  </si>
  <si>
    <t>0,17*5,5*4</t>
  </si>
  <si>
    <t>0,17*1,78*2*4</t>
  </si>
  <si>
    <t>"E2.65-E2.56</t>
  </si>
  <si>
    <t>23,55*2,9</t>
  </si>
  <si>
    <t>-2,075*1,78*4</t>
  </si>
  <si>
    <t>-2,3*1,78*4</t>
  </si>
  <si>
    <t>0,17*2,3*4</t>
  </si>
  <si>
    <t>0,17*2,075*3</t>
  </si>
  <si>
    <t>0,17*2,175</t>
  </si>
  <si>
    <t>0,17*1,78*8</t>
  </si>
  <si>
    <t>"E2.52-E2.42</t>
  </si>
  <si>
    <t>28,45*2,9</t>
  </si>
  <si>
    <t>-5,5*2,03*4</t>
  </si>
  <si>
    <t>636</t>
  </si>
  <si>
    <t>OST - 9903.15</t>
  </si>
  <si>
    <t>1705524789</t>
  </si>
  <si>
    <t>"žb steny omietané</t>
  </si>
  <si>
    <t>"PU4 na zb</t>
  </si>
  <si>
    <t>2,19*2,4</t>
  </si>
  <si>
    <t>(7,65+2,1)*2,4</t>
  </si>
  <si>
    <t>-(1,0*2,02+0,8*2,02*2+1,8*0,85)</t>
  </si>
  <si>
    <t>2,425*2,4</t>
  </si>
  <si>
    <t>-0,8*2,02</t>
  </si>
  <si>
    <t>(5,95+6,0+2*0,4)*2,4</t>
  </si>
  <si>
    <t>-(1,285*0,85+1,09*0,85+0,45*0,85)</t>
  </si>
  <si>
    <t>(7,15+10,6+7,15+1,975+4,775)*2,4</t>
  </si>
  <si>
    <t>-(2,4*2,4+1,2*0,85*2+1,0*2,02+1,8*0,85*2)</t>
  </si>
  <si>
    <t>"C0.011</t>
  </si>
  <si>
    <t>11,226*2,4</t>
  </si>
  <si>
    <t>-0,9*0,85</t>
  </si>
  <si>
    <t>"C1.11 a C1.13</t>
  </si>
  <si>
    <t>7,075*2,85</t>
  </si>
  <si>
    <t>"C1.16 - C1.17a</t>
  </si>
  <si>
    <t>11,285*2,85</t>
  </si>
  <si>
    <t>"E2.52-E2.53</t>
  </si>
  <si>
    <t>5,475*2,90</t>
  </si>
  <si>
    <t>(1,35+2*2,63)*0,17   "ostenie</t>
  </si>
  <si>
    <t>(3,8+5,6)*2,9</t>
  </si>
  <si>
    <t>3,15*2,9</t>
  </si>
  <si>
    <t>"E2.05b a E2.24</t>
  </si>
  <si>
    <t>(1,85+3,8)*2,9</t>
  </si>
  <si>
    <t>5,475*2,9</t>
  </si>
  <si>
    <t>Medzisúčet 2NP</t>
  </si>
  <si>
    <t>637</t>
  </si>
  <si>
    <t>OST - 9903.16</t>
  </si>
  <si>
    <t>589098579</t>
  </si>
  <si>
    <t>"C0.04</t>
  </si>
  <si>
    <t>5,975*2,3</t>
  </si>
  <si>
    <t>"C0.05</t>
  </si>
  <si>
    <t>3,85*2,3</t>
  </si>
  <si>
    <t>5,4*2,3</t>
  </si>
  <si>
    <t>5,15*2,3</t>
  </si>
  <si>
    <t>638</t>
  </si>
  <si>
    <t>OST - 9903.17</t>
  </si>
  <si>
    <t>-460814464</t>
  </si>
  <si>
    <t>2,425*2,3</t>
  </si>
  <si>
    <t>1,1*2,3</t>
  </si>
  <si>
    <t>1,2*2,3</t>
  </si>
  <si>
    <t>0,9*2,3</t>
  </si>
  <si>
    <t>1,05*2,3</t>
  </si>
  <si>
    <t>639</t>
  </si>
  <si>
    <t>OST - 9903.18</t>
  </si>
  <si>
    <t>164659827</t>
  </si>
  <si>
    <t>60,2*2,65</t>
  </si>
  <si>
    <t>8,57*2,65</t>
  </si>
  <si>
    <t>15,9*2,65</t>
  </si>
  <si>
    <t xml:space="preserve">"odpocet otvorov </t>
  </si>
  <si>
    <t>-1,5*1,97</t>
  </si>
  <si>
    <t>-1,8*1,97</t>
  </si>
  <si>
    <t>-2,82*2,58</t>
  </si>
  <si>
    <t>-2,03*2,46</t>
  </si>
  <si>
    <t>-4,8*2,58</t>
  </si>
  <si>
    <t>640</t>
  </si>
  <si>
    <t>OST - 9903.19</t>
  </si>
  <si>
    <t>-1374403118</t>
  </si>
  <si>
    <t>3,75*2,75</t>
  </si>
  <si>
    <t>"DE1.19+DE1.18</t>
  </si>
  <si>
    <t>"uvazujem vysku od podlahy 1 np az po podhlad 2np</t>
  </si>
  <si>
    <t>8,63*6,05</t>
  </si>
  <si>
    <t>6,725*6,05</t>
  </si>
  <si>
    <t>2,318*2*6,05</t>
  </si>
  <si>
    <t>"DE1.28+DE1.21</t>
  </si>
  <si>
    <t>6*6,05</t>
  </si>
  <si>
    <t>2,787*6,05</t>
  </si>
  <si>
    <t>8,925*6,05</t>
  </si>
  <si>
    <t>"E1.02+E1.01</t>
  </si>
  <si>
    <t>10,105*6,05</t>
  </si>
  <si>
    <t>9,38*6,05</t>
  </si>
  <si>
    <t>"A1.01</t>
  </si>
  <si>
    <t>9,775*6,05</t>
  </si>
  <si>
    <t>-1*2,55</t>
  </si>
  <si>
    <t>"A1.06</t>
  </si>
  <si>
    <t>9,75*6,05</t>
  </si>
  <si>
    <t>"A1.09</t>
  </si>
  <si>
    <t>10,425*6,05</t>
  </si>
  <si>
    <t>-1,3*2,5</t>
  </si>
  <si>
    <t>9,755*6,05</t>
  </si>
  <si>
    <t>"ZB stlpy komercne priestory</t>
  </si>
  <si>
    <t>3,38*20*1,6</t>
  </si>
  <si>
    <t>SB3_zb_steny</t>
  </si>
  <si>
    <t>02 - Zdravotechnika</t>
  </si>
  <si>
    <t>D1 - SPLAŠKOVÁ KANALIZÁCIA-vrátane vnútornej dažďovej kanalizácie</t>
  </si>
  <si>
    <t>D2 - VNÚTORNÝ ZÁSOBOVACÍ VODOVOD</t>
  </si>
  <si>
    <t xml:space="preserve">D3 -  ARMATÚRY </t>
  </si>
  <si>
    <t>D4 - ZARIAĎOVACIE PREDMETY A PRÍSLUŠENSTVO - (bez zariadení gastrotechnológie)</t>
  </si>
  <si>
    <t>D5 - OSTATNÉ</t>
  </si>
  <si>
    <t>D1</t>
  </si>
  <si>
    <t>SPLAŠKOVÁ KANALIZÁCIA-vrátane vnútornej dažďovej kanalizácie</t>
  </si>
  <si>
    <t>7257616001</t>
  </si>
  <si>
    <t>Zvodové potrubie - potrubie napr. PVC-KGEM SN4  + tvarovky DN110 alebo ekvivalent</t>
  </si>
  <si>
    <t>bm</t>
  </si>
  <si>
    <t>1749346642</t>
  </si>
  <si>
    <t>7257616002</t>
  </si>
  <si>
    <t>Zvodové potrubie - potrubie napr. PVC-KGEM SN4  + tvarovky DN125 alebo ekvivalent</t>
  </si>
  <si>
    <t>38494264</t>
  </si>
  <si>
    <t>7257616003</t>
  </si>
  <si>
    <t>Potrubie napr. GEBERIT PP odpadné DN40  (+ tvarovky) aleb ekvivalent</t>
  </si>
  <si>
    <t>307014551</t>
  </si>
  <si>
    <t>7257616004</t>
  </si>
  <si>
    <t>Potrubie napr. GEBERIT PP odpadové DN50  (+ tvarovky) alebo ekvivalent</t>
  </si>
  <si>
    <t>1453366839</t>
  </si>
  <si>
    <t>7257616005</t>
  </si>
  <si>
    <t>Potrubie napr. GEBERIT PP odpadové DN75  (+ tvarovky) alebo ekvivalent</t>
  </si>
  <si>
    <t>-1737135463</t>
  </si>
  <si>
    <t>7257616006</t>
  </si>
  <si>
    <t>Potrubie napr. GEBERIT PP odpadové DN110  (+ tvarovky) alebo ekvivalent</t>
  </si>
  <si>
    <t>-1722389056</t>
  </si>
  <si>
    <t>7257616007</t>
  </si>
  <si>
    <t>Potrubie na kondenz napr. PVC-U DN32 alebo ekvivalent</t>
  </si>
  <si>
    <t>-2052557337</t>
  </si>
  <si>
    <t>D2</t>
  </si>
  <si>
    <t>VNÚTORNÝ ZÁSOBOVACÍ VODOVOD</t>
  </si>
  <si>
    <t>7257616008</t>
  </si>
  <si>
    <t>Potrubie plasthliníkové  napr.IVAR.ALPEX 20x2,0mm  (DN15), vrátane tvaroviek + Tepelná izolácia Tubolit DG hr. 20mm pre potrubie Ø20mm alebo ekvivalent</t>
  </si>
  <si>
    <t>-1021067139</t>
  </si>
  <si>
    <t>7257616009</t>
  </si>
  <si>
    <t>Potrubie plasthliníkové napr. IVAR.ALPEX 26x3,0mm  (DN20), vrátane tvaroviek + Tepelná izolácia Tubolit DG hr. 30mm pre potrubie Ø26mm alebo ekvivalent</t>
  </si>
  <si>
    <t>-1589442296</t>
  </si>
  <si>
    <t>7257616010</t>
  </si>
  <si>
    <t>Nerezové potrubie napr. IVAR.INOX 18x1.0mm (DN15), vrátane tvaroviek + Tepelná izolácia Tubolit DG hr. 20mm pre potrubie Ø18mm alebo ekvivalent</t>
  </si>
  <si>
    <t>-698289159</t>
  </si>
  <si>
    <t>7257616011</t>
  </si>
  <si>
    <t>Nerezové potrubie napr. IVAR.INOX 22x1.2mm (DN20), vrátane tvaroviek + Tepelná izolácia Tubolit DG hr. 20mm pre potrubie Ø22mm alebo ekvivalent</t>
  </si>
  <si>
    <t>-857408447</t>
  </si>
  <si>
    <t>7257616012</t>
  </si>
  <si>
    <t>Nerezové potrubie IVAR.INOX 28x1.2mm (DN25), vrátane tvaroviek</t>
  </si>
  <si>
    <t>-1537783750</t>
  </si>
  <si>
    <t>7257616013</t>
  </si>
  <si>
    <t>Tepelná izolácia Tubolit hr. 20mm pre potrubie Ø28mm</t>
  </si>
  <si>
    <t>1482188109</t>
  </si>
  <si>
    <t>7257616014</t>
  </si>
  <si>
    <t>Tepelná izolácia Tubolit hr. 25mm pre potrubie Ø28mm</t>
  </si>
  <si>
    <t>-1433800030</t>
  </si>
  <si>
    <t>7257616015</t>
  </si>
  <si>
    <t>Nerezové potrubie IVAR.INOX 35x1.5mm (DN32), vrátane tvaroviek</t>
  </si>
  <si>
    <t>-130846519</t>
  </si>
  <si>
    <t>7257616016</t>
  </si>
  <si>
    <t>Tepelná izolácia Tubolit hr. 25mm pre potrubie Ø35mm</t>
  </si>
  <si>
    <t>606590005</t>
  </si>
  <si>
    <t>7257616017</t>
  </si>
  <si>
    <t>Tepelná izolácia Tubolit hr. 30mm pre potrubie Ø35mm</t>
  </si>
  <si>
    <t>1500097100</t>
  </si>
  <si>
    <t>7257616018</t>
  </si>
  <si>
    <t>Nerezové potrubie IVAR.INOX 42x1.5mm (DN40), vrátane tvaroviek</t>
  </si>
  <si>
    <t>1786162907</t>
  </si>
  <si>
    <t>7257616019</t>
  </si>
  <si>
    <t>Tepelná izolácia Tubolit hr. 25mm pre potrubie Ø42mm</t>
  </si>
  <si>
    <t>-128834435</t>
  </si>
  <si>
    <t>7257616020</t>
  </si>
  <si>
    <t>Tepelná izolácia z minerálnej vlny v hrúbke 40mm</t>
  </si>
  <si>
    <t>105375765</t>
  </si>
  <si>
    <t>7257616021</t>
  </si>
  <si>
    <t>Nerezové potrubie IVAR.INOX 54x1.5mm (DN50), vrátane tvaroviek</t>
  </si>
  <si>
    <t>-64190252</t>
  </si>
  <si>
    <t>7257616022</t>
  </si>
  <si>
    <t>Tepelná izolácia Tubolit hr. 30mm pre potrubie Ø54mm</t>
  </si>
  <si>
    <t>-190041996</t>
  </si>
  <si>
    <t>7257616023</t>
  </si>
  <si>
    <t>Tepelná izolácia z minerálnej vlny v hrúbke 50mm</t>
  </si>
  <si>
    <t>1499622734</t>
  </si>
  <si>
    <t>7257616024</t>
  </si>
  <si>
    <t>Nerezové potrubie napr. IVAR.INOX 76x2.0mm (DN65), vrátane tvaroviek + Tepelná izolácia z minerálnej vlny v hrúbke 80mm alebo ekvivalent</t>
  </si>
  <si>
    <t>210166328</t>
  </si>
  <si>
    <t>7257616025</t>
  </si>
  <si>
    <t>Nerezové potrubie napr. IVAR.INOX 88.9x2.0mm (DN80), vrátane tvaroviek + Tepelná izolácia z minerálnej vlny v hrúbke 80mm alebo ekvivalent</t>
  </si>
  <si>
    <t>-1278829837</t>
  </si>
  <si>
    <t>D3</t>
  </si>
  <si>
    <t xml:space="preserve"> ARMATÚRY </t>
  </si>
  <si>
    <t>7257616026</t>
  </si>
  <si>
    <t>Vyvažovací ventil na cirkuláciu DN15</t>
  </si>
  <si>
    <t>-1511608210</t>
  </si>
  <si>
    <t>7257616027</t>
  </si>
  <si>
    <t>Guľový kohút DN20</t>
  </si>
  <si>
    <t>-1927083667</t>
  </si>
  <si>
    <t>7257616028</t>
  </si>
  <si>
    <t>Vodomer DN15 s možnosťou diaľkového odčítania</t>
  </si>
  <si>
    <t>-1197475311</t>
  </si>
  <si>
    <t>7257616029</t>
  </si>
  <si>
    <t>Filter prírubový DN80</t>
  </si>
  <si>
    <t>-273607607</t>
  </si>
  <si>
    <t>7257616030</t>
  </si>
  <si>
    <t>Uzatvárací ventil DN80</t>
  </si>
  <si>
    <t>-1748523289</t>
  </si>
  <si>
    <t>7257616031</t>
  </si>
  <si>
    <t>Tlakový redukčný ventil 2"</t>
  </si>
  <si>
    <t>493877008</t>
  </si>
  <si>
    <t>7257616032</t>
  </si>
  <si>
    <t>Predmontovaná zostava zamedzovača spätného toku napr. IVAR BRA.ECO 3T RAMPA T DN50-2" alebo ekvivalent</t>
  </si>
  <si>
    <t>-1301771785</t>
  </si>
  <si>
    <t>7257616033</t>
  </si>
  <si>
    <t>Úpravovňa vody IVAR DEVAP 320 + príslušenstvo, Vzorkovací ventil - 2ks, Poistný ventil s vypúšťaním-2ks, Uzatvárací ventil DN65- 3ks</t>
  </si>
  <si>
    <t>-1622659091</t>
  </si>
  <si>
    <t>7257616034</t>
  </si>
  <si>
    <t>Rohový ventil DN15</t>
  </si>
  <si>
    <t>-1557933572</t>
  </si>
  <si>
    <t>7257616035</t>
  </si>
  <si>
    <t>Čistiaca tvarovka DN110</t>
  </si>
  <si>
    <t>-1030011819</t>
  </si>
  <si>
    <t>7257616036</t>
  </si>
  <si>
    <t>Čistiaca tvarovka DN125</t>
  </si>
  <si>
    <t>-1552729284</t>
  </si>
  <si>
    <t>7257616037</t>
  </si>
  <si>
    <t>Podomietkoá zápachová uzávierka pre umývačky riadu napr. HL406 alebo ekvivalent</t>
  </si>
  <si>
    <t>452744082</t>
  </si>
  <si>
    <t>7257616038</t>
  </si>
  <si>
    <t>Podomietková zápachová uzávierka pre kondenzát napr. HL138 alebo ekvivalent</t>
  </si>
  <si>
    <t>-1406784991</t>
  </si>
  <si>
    <t>7257616039</t>
  </si>
  <si>
    <t>Privzdušňovacia hlavica na kanalizačné potrubie napr. HL905 alebo ekvivalent</t>
  </si>
  <si>
    <t>-1623850699</t>
  </si>
  <si>
    <t>7257616040</t>
  </si>
  <si>
    <t>Poistný prepad dažďovej vody cez atiku 50x100</t>
  </si>
  <si>
    <t>851621517</t>
  </si>
  <si>
    <t>7257616041</t>
  </si>
  <si>
    <t>Balkónový vpust napr. HL5100T s izolačným tanierom DN100 horizontálny odpad alebo ekvivalent</t>
  </si>
  <si>
    <t>1516400977</t>
  </si>
  <si>
    <t>7257616042</t>
  </si>
  <si>
    <t>Balkónový vpust napr. HL3100T s izolačným tanierom DN100 vertikálny odpad alebo ekvivalent</t>
  </si>
  <si>
    <t>2003147162</t>
  </si>
  <si>
    <t>7257616043</t>
  </si>
  <si>
    <t>Strešný vpust napr. HL64 s izolačným tanierom DN100 horizontálny odpad alebo ekvivalent</t>
  </si>
  <si>
    <t>-864450669</t>
  </si>
  <si>
    <t>7257616044</t>
  </si>
  <si>
    <t>Strešný vpust napr. HL62.1B/1 s izolačným tanierom a ohrevom (10-30W/230V) DN100 vertikálny odpad alebo ekvivalent</t>
  </si>
  <si>
    <t>1070301448</t>
  </si>
  <si>
    <t>7257616045</t>
  </si>
  <si>
    <t>Podlahový vpust napr. HL310NPR  alebo ekvivalent</t>
  </si>
  <si>
    <t>-1183719607</t>
  </si>
  <si>
    <t>7257616046</t>
  </si>
  <si>
    <t>Vetracia hlavica napr. HL810 alebo ekvivalent</t>
  </si>
  <si>
    <t>317933277</t>
  </si>
  <si>
    <t>D4</t>
  </si>
  <si>
    <t>ZARIAĎOVACIE PREDMETY A PRÍSLUŠENSTVO - (bez zariadení gastrotechnológie)</t>
  </si>
  <si>
    <t>7257616047</t>
  </si>
  <si>
    <t>Drez kuchynský, Odpadová súprava pre drez, Drezová stojančeková zmiešavacia batéria</t>
  </si>
  <si>
    <t>1099730359</t>
  </si>
  <si>
    <t>7257616048</t>
  </si>
  <si>
    <t>Umývadlo keramické  - napr. GEBERIT SELNOVA B=55cm, T=44cm,  Odpadová súprava pre umývadlo DN40, Montážny prvok pre umývadloza SDK stenou GEBERIT DUOFIX, Umývadlová stojančeková zmiešavacia batéria - manuálna alebo ekvivalent</t>
  </si>
  <si>
    <t>-2096114949</t>
  </si>
  <si>
    <t>7257616049</t>
  </si>
  <si>
    <t>Zavesená záchodová misa keramická s hlbokým splachovaním napr. GEBERIT SELNOVA, Ovládacie tlačidlo GEBERIT SIGMA 01, Tlmiaca izolačná manžeta, Montážny prvok GEBERIT DUOFIX 112cm,Kotviace príslušenstvo GEBERIT alebo ekvivalent</t>
  </si>
  <si>
    <t>1721447991</t>
  </si>
  <si>
    <t>7257616050</t>
  </si>
  <si>
    <t>Zavesená záchodová misa keramická bezbariérová  s hlbokým splachovaním napr. GEBERIT SELNOVA COMFORT, Ovládacie tlačidlo GEBERIT SIGMA 01, Sklopné madlo 850mm, Tlmiaca izolačná manžeta, Montážny prvok GEBERIT DUOFIX 112cm alebo ekvivalent</t>
  </si>
  <si>
    <t>-649103526</t>
  </si>
  <si>
    <t>7257616051</t>
  </si>
  <si>
    <t>Umývadlo keramické bezbariérové napr. GEBERIT SELNOVA COMFORT 550x550mm, Odpadová súprava pre umývadlo DN40-priestorovo úsporný model, Montážny prvok pre umývadloza SDK stenou GEBERIT DUOFIX , Umývadlová stojnčeková batéria alebo ekvivalent</t>
  </si>
  <si>
    <t>1094812239</t>
  </si>
  <si>
    <t>7257616052</t>
  </si>
  <si>
    <t>Obdlžniková vaňa napr. GEBERIT PERFECT s nohami, Vaňový odtok GEBERIT  s otočným ovládaním, Zmiešavacia vaňová batéria so sprchou alebo ekvivalent</t>
  </si>
  <si>
    <t>1122371227</t>
  </si>
  <si>
    <t>7257616053</t>
  </si>
  <si>
    <t>Pisoár napr. GEBERIT Alex, prítok zozadu, odtok dozadu, Prvok GEBERIT DUOFIX pre pisoár, 112-130cm, univerzálny, s ovládaním splachovania pisoárov BASIC alebo ekvivalent</t>
  </si>
  <si>
    <t>-336782687</t>
  </si>
  <si>
    <t>7257616054</t>
  </si>
  <si>
    <t>Výlevka keramická napr. GEBERIT PUBLICA so sklápacím roštom, Montážny prvok GEBERIT DUOFIX pre výlevku 175cm, výlevková odpadová súprava DN110, nadomietková nástenná batéria alebo ekvivalent</t>
  </si>
  <si>
    <t>2044657895</t>
  </si>
  <si>
    <t>7257616055</t>
  </si>
  <si>
    <t>Umývadlový žľab napr. GEBERIT PUBLICA 187.6x55.5cm, Prvok GEBERIT DUFIX pre umývadlo, 130cm, nadomietková nástenná , Univerzálna upevňovacia doska GEBERIT DUOFIX: 35x50cm, Odtokový ventil GEBERIT so stláčacím ovládaním alebo ekvivalent</t>
  </si>
  <si>
    <t>1189832487</t>
  </si>
  <si>
    <t>7257616056</t>
  </si>
  <si>
    <t>Prvok napr. GEBERIT DUOFIX pre bidet , 112cm, univerzálny, Súprava akustickej izolácie GEBERIT pre závesné WC, Závesný bidet GEBERIT SELNOVA, Kolenová zápachová uzávierka GEBERIT pre bidet, vodorovný odtok alebo ekvivalent</t>
  </si>
  <si>
    <t>1585169545</t>
  </si>
  <si>
    <t>7257616057</t>
  </si>
  <si>
    <t>Súprava pre hrubú montáž GEBERIT pre sprchové žľaby zo série CleanLine, Prvok GEBERIT DUOFIX pre sprchu 98-112cm, Sprchový žľab GEBERIT CleanLine L=30-920cm, ušlachtilá oceľ, Nástenná sprchová batéria alebo ekvivalent</t>
  </si>
  <si>
    <t>-95881134</t>
  </si>
  <si>
    <t>7257616058</t>
  </si>
  <si>
    <t>Štvorcový sprchvý kút 90x90cm, H=190cm, transparentné sklo, Prvok napr. GEBERIT DUOFIX pre sprchu 98-112cm, Nástenná sprchová zmiešavacia batéria alebo ekvivalent</t>
  </si>
  <si>
    <t>2065328592</t>
  </si>
  <si>
    <t>7257616059</t>
  </si>
  <si>
    <t xml:space="preserve">Pevná bočná stena napr. GEBERIT GEO L=75-80cm, H=190cm alebo ekvivalent </t>
  </si>
  <si>
    <t>725578817</t>
  </si>
  <si>
    <t>7257616060</t>
  </si>
  <si>
    <t xml:space="preserve">Automatická prečerpávacia stanica napr.  IVAR DAB.GENIX 130 V230/50 alebo ekvivalent </t>
  </si>
  <si>
    <t>210377247</t>
  </si>
  <si>
    <t>7257616061</t>
  </si>
  <si>
    <t>Hadicový naviják s tvarovo stálou hadicou 25m - výsuvný, prietok 1 l/s (59l/min), napojenie DN25</t>
  </si>
  <si>
    <t>-80894621</t>
  </si>
  <si>
    <t>D5</t>
  </si>
  <si>
    <t>OSTATNÉ</t>
  </si>
  <si>
    <t>7257616062</t>
  </si>
  <si>
    <t>Drážkovanie a sekanie v stavebných konštrukciách</t>
  </si>
  <si>
    <t>-639062784</t>
  </si>
  <si>
    <t>7257616063</t>
  </si>
  <si>
    <t>Jadrová vŕtanie - dodávka stavby</t>
  </si>
  <si>
    <t>-45209754</t>
  </si>
  <si>
    <t>7257616064</t>
  </si>
  <si>
    <t>Protipožiarne prestupy pre vodovod a kanalizáciu - dodávka stavby</t>
  </si>
  <si>
    <t>-1673873932</t>
  </si>
  <si>
    <t>7257616065</t>
  </si>
  <si>
    <t>Objímky, Protihlukové objímky</t>
  </si>
  <si>
    <t>-204683521</t>
  </si>
  <si>
    <t>7257616066</t>
  </si>
  <si>
    <t>Kotviace prvky; ocelová páska; hmoždinky; skrutky; závitové tyče; plastové spony</t>
  </si>
  <si>
    <t>2009782403</t>
  </si>
  <si>
    <t>7257616067</t>
  </si>
  <si>
    <t>Tesniaci materiál ; Montážne mazivo na kanalizáciu; rýchlosuchnúca sádra šedá</t>
  </si>
  <si>
    <t>-1936269242</t>
  </si>
  <si>
    <t>7257616068</t>
  </si>
  <si>
    <t>Presun hmôt vodovodu a kanalizácie</t>
  </si>
  <si>
    <t>-1192919706</t>
  </si>
  <si>
    <t>7257616069</t>
  </si>
  <si>
    <t>Tlaková skúška vodovodného potrubia do DN50</t>
  </si>
  <si>
    <t>763499063</t>
  </si>
  <si>
    <t>7257616070</t>
  </si>
  <si>
    <t>Tlaková skúška vodovodného potrubia nad DN50</t>
  </si>
  <si>
    <t>60628930</t>
  </si>
  <si>
    <t>7257616071</t>
  </si>
  <si>
    <t>Prepláchnutie a dezinfekcia vodovodného potrubia do DN50</t>
  </si>
  <si>
    <t>-1815917238</t>
  </si>
  <si>
    <t>7257616072</t>
  </si>
  <si>
    <t>Skúška tesnosti kanalizácie v objektoch do DN150</t>
  </si>
  <si>
    <t>-1166345058</t>
  </si>
  <si>
    <t>7257616073</t>
  </si>
  <si>
    <t>Montáž systému</t>
  </si>
  <si>
    <t>-750701782</t>
  </si>
  <si>
    <t>7257616075</t>
  </si>
  <si>
    <t>Odvoz odpadu po realizácii</t>
  </si>
  <si>
    <t>1104031677</t>
  </si>
  <si>
    <t>03 - Vykurovanie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</si>
  <si>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</si>
  <si>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</si>
  <si>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</si>
  <si>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</si>
  <si>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 xml:space="preserve">    783 - Dokončovacie práce - nátery</t>
  </si>
  <si>
    <t xml:space="preserve">    HZS - Cenník položiek HZS</t>
  </si>
  <si>
    <t>972056004.S</t>
  </si>
  <si>
    <t>Jadrové vrty diamantovými korunkami do D 50 mm do stropov - železobetónových -0,00005t</t>
  </si>
  <si>
    <t>cm</t>
  </si>
  <si>
    <t>713482121</t>
  </si>
  <si>
    <t>Montáž trubíc z PE, hr.13-20 mm,vnút.priemer do 38</t>
  </si>
  <si>
    <t>azf1591</t>
  </si>
  <si>
    <t>Tubolit DG 18 x 13 izolácia-trubica napr. AZ FLEX Armacell alebo ekvivalent</t>
  </si>
  <si>
    <t>azf1593</t>
  </si>
  <si>
    <t>Tubolit DG 22 x 13 izolácia-trubica napr. AZ FLEX Armacell alebo ekvivalent</t>
  </si>
  <si>
    <t>azf1595</t>
  </si>
  <si>
    <t>Tubolit DG 28 x 13 izolácia-trubica napr. AZ FLEX Armacell alebo ekvivalent</t>
  </si>
  <si>
    <t>713482122.S</t>
  </si>
  <si>
    <t>Montáž trubíc z PE, hr.15-20 mm,vnút.priemer 39-70 mm</t>
  </si>
  <si>
    <t>azf1615</t>
  </si>
  <si>
    <t>Tubolit DG 42 x 20 izolácia-trubica napr. AZ FLEX Armacell alebo ekvivalent</t>
  </si>
  <si>
    <t>azf1616</t>
  </si>
  <si>
    <t>Tubolit DG 48 x 20 izolácia-trubica napr. AZ FLEX Armacell alebo ekvivalent</t>
  </si>
  <si>
    <t>713411121</t>
  </si>
  <si>
    <t>Montáž izolácie tepelnej potrubia a ohybov pásmi LSP pripevnenými oceľovým drôtom jednovrstvová</t>
  </si>
  <si>
    <t>azf2761</t>
  </si>
  <si>
    <t>napr. Rockwool 800 28x20  izolácia-skruž s hliníkovou fóliou (ALS) AZ FLEX Rockwool alebo ekvivalent</t>
  </si>
  <si>
    <t>azf2762</t>
  </si>
  <si>
    <t>napr. Rockwool 800 35x20  izolácia-skruž s hliníkovou fóliou (ALS) AZ FLEX Rockwool alebo ekvivalent</t>
  </si>
  <si>
    <t>azf2763</t>
  </si>
  <si>
    <t>napr. Rockwool 800 42x20  izolácia-skruž s hliníkovou fóliou (ALS) AZ FLEX Rockwool alebo ekvivalent</t>
  </si>
  <si>
    <t>azf2764</t>
  </si>
  <si>
    <t>napr. Rockwool 800 48x20  izolácia-skruž s hliníkovou fóliou (ALS) AZ FLEX Rockwool alebo ekvivalent</t>
  </si>
  <si>
    <t>azf2776</t>
  </si>
  <si>
    <t>napr. Rockwool 800 60x30  izolácia-skruž s hliníkovou fóliou (ALS) AZ FLEX Rockwool alebo ekvivalent</t>
  </si>
  <si>
    <t>azf2796</t>
  </si>
  <si>
    <t>napr. Rockwool 800 76x40  izolácia-skruž s hliníkovou fóliou (ALS) AZ FLEX Rockwool alebo ekvivalent</t>
  </si>
  <si>
    <t>713491111.S</t>
  </si>
  <si>
    <t>Izolácia tepelná - montáž oplechovania pevného - potrubia</t>
  </si>
  <si>
    <t>138110005900.S</t>
  </si>
  <si>
    <t>Plech hladký pozinkovaný hr. 0,60 mm, min. 285 g/m2, ozn. 10 004.20, podľa EN S185</t>
  </si>
  <si>
    <t>713491112.S</t>
  </si>
  <si>
    <t>Izolácia tepelná - montáž oplechovania pevného - ohybov</t>
  </si>
  <si>
    <t>713491119.S</t>
  </si>
  <si>
    <t>Izolácia tepelná - výroba oplechovania</t>
  </si>
  <si>
    <t>713491125.S</t>
  </si>
  <si>
    <t>Izolácia tepelná - montáž oplechovania snímateľného - armatúr</t>
  </si>
  <si>
    <t>713530315.S</t>
  </si>
  <si>
    <t>Montáž protipožiarnych stenových prestupov potrubí DN otvoru/DN potrubia 52/20 mm izolované tmelom El90-180, s vloženou TI</t>
  </si>
  <si>
    <t>449410002710.S</t>
  </si>
  <si>
    <t>Protipožiarny silikónový tmel, objem 310 ml, zabezpečuje dilatácie protipožiarnych spojov a prestupov potrubí</t>
  </si>
  <si>
    <t>631450000500.S</t>
  </si>
  <si>
    <t>Rohož z minerálnej vlny hr. 60 mm s pozinkovaným pletivom do 640°C, na izoláciu rovinných i zakrivených plôch</t>
  </si>
  <si>
    <t>713530320.S</t>
  </si>
  <si>
    <t>Montáž protipožiarnych stenových prestupov potrubí DN otvoru/DN potrubia 52/32 mm izolované tmelom El90-180, s vloženou TI</t>
  </si>
  <si>
    <t>998713201</t>
  </si>
  <si>
    <t>Presun hmôt pre izolácie tepelné v objektoch výšky do 6 m</t>
  </si>
  <si>
    <t>998713202</t>
  </si>
  <si>
    <t>998713292</t>
  </si>
  <si>
    <t>Izolácie tepelné, prípl.za presun nad vymedz. najväčšiu dopravnú vzdial. do 100 m</t>
  </si>
  <si>
    <t>732</t>
  </si>
  <si>
    <t>Ústredné kúrenie, strojovne</t>
  </si>
  <si>
    <t>732111404.S</t>
  </si>
  <si>
    <t>Montáž rozdeľovača a zberača združeného prietok Q 23 m3/h (modul 150 mm)</t>
  </si>
  <si>
    <t>484650000400.S</t>
  </si>
  <si>
    <t>Rozdeľovač a zberač modul 150 mm, max. prietok 23 m3/hod, prevádzková teplota 110°C, pretlak 0,6 Mpa</t>
  </si>
  <si>
    <t>484650038500.S</t>
  </si>
  <si>
    <t>Konzola nástenná modul 80 - 100 mm pre rozdelovače a zberače</t>
  </si>
  <si>
    <t>732199100</t>
  </si>
  <si>
    <t>Montáž orientačného štítka</t>
  </si>
  <si>
    <t>5489511000</t>
  </si>
  <si>
    <t>Štítok smaltovaný do 5 písmen 10x15 mm</t>
  </si>
  <si>
    <t>732429111.S</t>
  </si>
  <si>
    <t>Montáž čerpadla (do potrubia) obehového špirálového DN 25</t>
  </si>
  <si>
    <t>97924246</t>
  </si>
  <si>
    <t>napr. MAGNA3 25-80 180 1x230V 50Hz PN10 alebo ekvivalent</t>
  </si>
  <si>
    <t>97924247</t>
  </si>
  <si>
    <t>napr. MAGNA3 25-100 180 1x230V 50Hz PN10 alebo ekvivalent</t>
  </si>
  <si>
    <t>732429112.S</t>
  </si>
  <si>
    <t>Montáž čerpadla (do potrubia) obehového špirálového DN 32</t>
  </si>
  <si>
    <t>97924259</t>
  </si>
  <si>
    <t>napr. MAGNA3 32-120 F 220 1x230V PN6/10 alebo ekvivalent</t>
  </si>
  <si>
    <t>998732201</t>
  </si>
  <si>
    <t>Presun hmôt pre strojovne v objektoch výšky do 6 m</t>
  </si>
  <si>
    <t>733</t>
  </si>
  <si>
    <t>Ústredné kúrenie, rozvodné potrubie</t>
  </si>
  <si>
    <t>733161601.S</t>
  </si>
  <si>
    <t>Skrinka rozdeľovacej stanice pre podomietkovú montáž pre 2 - 4 okruhy</t>
  </si>
  <si>
    <t>551750N</t>
  </si>
  <si>
    <t>Zostava rozdeľovač/zberač pre vykurovacie telesíá   - bez skrine - 1xEK; 2cestný; nikel, napr. IVAR.CS 501 ND alebo ekvivalent</t>
  </si>
  <si>
    <t>551751N</t>
  </si>
  <si>
    <t>Zostava rozdeľovač/zberač pre vykurovacie telesíá   - bez skrine - 1xEK; 3cestný; nikel, napr. IVAR.CS 501 ND alebo ekvivalent</t>
  </si>
  <si>
    <t>551752N</t>
  </si>
  <si>
    <t>Zostava rozdeľovač/zberač pre vykurovacie telesíá   - bez skrine - 1xEK; 4cestný; nikel, napr. IVAR.CS 501 ND alebo ekvivalent</t>
  </si>
  <si>
    <t>733161602.S</t>
  </si>
  <si>
    <t>Skrinka rozdeľovacej stanice pre podomietkovú montáž pre 5 - 7 okruhov</t>
  </si>
  <si>
    <t>551753N</t>
  </si>
  <si>
    <t>Zostava rozdeľovač/zberač pre vykurovacie telesíá   - bez skrine - 1xEK; 5cestný; nikel, napr. IVAR.CS 501 ND alebo ekvivalent</t>
  </si>
  <si>
    <t>551754N</t>
  </si>
  <si>
    <t>Zostava rozdeľovač/zberač pre vykurovacie telesíá   - bez skrine - 1xEK; 6cestný; nikel, napr. IVAR.CS 501 ND alebo ekvivalent</t>
  </si>
  <si>
    <t>733161603.S</t>
  </si>
  <si>
    <t>Skrinka rozdeľovacej stanice pre podomietkovú montáž pre 8 - 10 okruhov</t>
  </si>
  <si>
    <t>551756N</t>
  </si>
  <si>
    <t>Zostava rozdeľovač/zberač pre vykurovacie telesíá   - bez skrine - 1xEK; 8cestný; nikel, napr. IVAR.CS 501 ND alebo ekvivalent</t>
  </si>
  <si>
    <t>551757N</t>
  </si>
  <si>
    <t>Zostava rozdeľovač/zberač pre vykurovacie telesíá   - bez skrine - 1xEK; 9cestný; nikel, napr. IVAR.CS 501 ND alebo ekvivalent</t>
  </si>
  <si>
    <t>733167115.S</t>
  </si>
  <si>
    <t>Montáž plasthliníkového flexibilného potrubia pre vykurovanie lisovaním D 16 mm</t>
  </si>
  <si>
    <t>286130002700.S</t>
  </si>
  <si>
    <t>Rúra flexibilná plasthliníková univerzálna D 16x2 mm, 100 m kotúč</t>
  </si>
  <si>
    <t>286220039800.S</t>
  </si>
  <si>
    <t>Spojka pre plasthliníkové potrubie D 16 mm</t>
  </si>
  <si>
    <t>733167118.S</t>
  </si>
  <si>
    <t>Montáž plasthliníkového flexibilného potrubia pre vykurovanie lisovaním D 20 mm</t>
  </si>
  <si>
    <t>286130002900.S</t>
  </si>
  <si>
    <t>Rúra flexibilná plasthliníková univerzálna D 20x2,0 mm, 100 m kotúč</t>
  </si>
  <si>
    <t>286220040000.S</t>
  </si>
  <si>
    <t>Spojka pre plasthliníkové potrubie D 20 mm</t>
  </si>
  <si>
    <t>734223257.S</t>
  </si>
  <si>
    <t>Montáž zverného šróbenia pre vykurovacie telesá</t>
  </si>
  <si>
    <t>500684</t>
  </si>
  <si>
    <t>Zverné šróbenie- na viacvrstvové potrubie napr. ALPEX - 16x2 ALU-EK, IVAR.TA 4420 alebo ekvivalent</t>
  </si>
  <si>
    <t>500914</t>
  </si>
  <si>
    <t>Zverné šróbenie - na viacvrstvové potrubie napr. ALPEX - 20x2 ALU-EK, IVAR.TA 4420 alebo ekvivalent</t>
  </si>
  <si>
    <t>733113114</t>
  </si>
  <si>
    <t>Potrubie z rúrok závitových Príplatok k cene za zhotovenie prípojky z oceľ. rúrok závitových DN 20</t>
  </si>
  <si>
    <t>733113117</t>
  </si>
  <si>
    <t>Potrubie z rúrok závitových Príplatok k cene za zhotovenie prípojky z oceľ. rúrok závitových DN 40</t>
  </si>
  <si>
    <t>733113118</t>
  </si>
  <si>
    <t>Potrubie z rúrok závitových Príplatok k cene za zhotovenie prípojky z oceľ. rúrok závitových DN 50</t>
  </si>
  <si>
    <t>733111104</t>
  </si>
  <si>
    <t>Potrubie z rúrok závitových oceľových bezšvových bežných nízkotlakových DN 20</t>
  </si>
  <si>
    <t>733111105</t>
  </si>
  <si>
    <t>Potrubie z rúrok závitových oceľových bezšvových bežných nízkotlakových DN 25</t>
  </si>
  <si>
    <t>733111106</t>
  </si>
  <si>
    <t>Potrubie z rúrok závitových oceľových bezšvových bežných nízkotlakových DN 32</t>
  </si>
  <si>
    <t>733111107</t>
  </si>
  <si>
    <t>Potrubie z rúrok závitových oceľových bezšvových bežných nízkotlakových DN 40</t>
  </si>
  <si>
    <t>733111108</t>
  </si>
  <si>
    <t>Potrubie z rúrok závitových oceľových bezšvových bežných nízkotlakových DN 50</t>
  </si>
  <si>
    <t>733121122.S</t>
  </si>
  <si>
    <t>Potrubie z rúrok hladkých bezšvových nízkotlakových priemer 76/3,2</t>
  </si>
  <si>
    <t>733123123.S</t>
  </si>
  <si>
    <t>Príplatok za zhotovenie prípojky z hladkých rúrok priemer 76/3,2</t>
  </si>
  <si>
    <t>733167199.S</t>
  </si>
  <si>
    <t>Montáž plasthliníkového T-kusu lisovaním D 16 mm</t>
  </si>
  <si>
    <t>286220017000.S</t>
  </si>
  <si>
    <t>T-Kus pre plasthliníkové potrubia D 16 mm, odbočka a prietok rovnaké</t>
  </si>
  <si>
    <t>733167200.S</t>
  </si>
  <si>
    <t>Montáž plasthliníkového T-kusu lisovaním D 20 mm</t>
  </si>
  <si>
    <t>286220017300.S</t>
  </si>
  <si>
    <t>T-Kus pre plasthliníkové potrubia D 20 mm, odbočka a prietok rovnaké</t>
  </si>
  <si>
    <t>286220017400.S</t>
  </si>
  <si>
    <t>T-Kus pre plasthliníkové potrubia D 20-16-16 mm, odbočka a prietok redukované</t>
  </si>
  <si>
    <t>7331111</t>
  </si>
  <si>
    <t>Uloženie predizolovanej rúry do pieskového lôžka výkopu</t>
  </si>
  <si>
    <t>286304400000155</t>
  </si>
  <si>
    <t>napr. NRG FibreFlex plastové predizolované potrubie double aramidom zosilnená rúrka (TRSP), max 95 °C, PN10,class A podla ofi ZG200-2; 2xd90/DA225 alebo ekvivalent</t>
  </si>
  <si>
    <t>286304400000130</t>
  </si>
  <si>
    <t>napr. NRG FibreFlex plastové predizolované potrubie double aramidom zosilnená rúrka (TRSP), max 95 °C, PN10,class A podla ofi ZG200-2; 2xd50/DA162 alebo ekvivalent</t>
  </si>
  <si>
    <t>286215002090300</t>
  </si>
  <si>
    <t>napr. NRG FibreFlex/Pro lisovaný prechod na vonkajší závit pre aramidom zosilnenú rúrku (TRSP), max 115 °C, PN16, d90/3” alebo ekvivalent</t>
  </si>
  <si>
    <t>286RK_ZMD090250</t>
  </si>
  <si>
    <t>napr. NRG RK zmrštovacia ukoncovacia manžeta double d90+d90, DA225-DA250 alebo ekvivalent</t>
  </si>
  <si>
    <t>7331113</t>
  </si>
  <si>
    <t>Zhotovenie lisovaného prechodu 2"</t>
  </si>
  <si>
    <t>286215002050112</t>
  </si>
  <si>
    <t>napr. NRG FibreFlex/Pro lisovaný prechod na vonkajší závit pre aramidom zosilnenú rúrku (TRSP), max 115 °C, PN16, d50/1 ?” alebo ekvivalent</t>
  </si>
  <si>
    <t>2863031300</t>
  </si>
  <si>
    <t>napr. NRG RK zmrštovacia ukoncovacia manžeta double d40/d40/d50/d50,DA162 alebo ekvivalent</t>
  </si>
  <si>
    <t>733121139.S</t>
  </si>
  <si>
    <t>Potrubie z rúrok hladkých bezšvových nízkotlakových priemer 219/6,3 - chránička pre BTV 2x50x3,6/162</t>
  </si>
  <si>
    <t>733121143.S</t>
  </si>
  <si>
    <t>Potrubie z rúrok hladkých nízkotlakových priemer 324/8,0 - chránička pre BTV 2x90x6,0/225</t>
  </si>
  <si>
    <t>733191301</t>
  </si>
  <si>
    <t>Tlaková skúška plastového potrubia do 32 mm</t>
  </si>
  <si>
    <t>733190107</t>
  </si>
  <si>
    <t>Tlaková skúška potrubia z oceľových rúrok závitových</t>
  </si>
  <si>
    <t>733190217</t>
  </si>
  <si>
    <t>Tlaková skúška potrubia z oceľových rúrok do priem. 89/5</t>
  </si>
  <si>
    <t>998733201</t>
  </si>
  <si>
    <t>Presun hmôt pre rozvody potrubia v objektoch výšky do 6 m</t>
  </si>
  <si>
    <t>998733203</t>
  </si>
  <si>
    <t>Presun hmôt pre rozvody potrubia v objektoch výšky nad 6 do 24 m</t>
  </si>
  <si>
    <t>998733293</t>
  </si>
  <si>
    <t>Rozvody potrubia, prípl.za presun nad vymedz. najväčšiu dopravnú vzdial. do 500 m</t>
  </si>
  <si>
    <t>734</t>
  </si>
  <si>
    <t>Ústredné kúrenie, armatúry.</t>
  </si>
  <si>
    <t>734109215.S</t>
  </si>
  <si>
    <t>Montáž armatúry prírubovej s dvomi prírubami PN 1,6 DN 65</t>
  </si>
  <si>
    <t>551110026900</t>
  </si>
  <si>
    <t>Guľový uzáver prírubový série B2.1 pre pitnú vodu, DN 65, dĺ. 170 mm, liatina, s deliteľným telom, T= - 10° C až + 100° C, BRA.B2.100, napr. IVAR alebo ekvivalent</t>
  </si>
  <si>
    <t>422820002200</t>
  </si>
  <si>
    <t>Klapka prírubová spätná, BRA.F5.000, DN 65, dĺ. 120 mm, nerez oceľ AISI 302, NBR,napr.  IVAR alebo ekvivalent</t>
  </si>
  <si>
    <t>422010001100</t>
  </si>
  <si>
    <t>Prírubový filter, DN 65, BRA.11.000, dĺ. 290 mm, liatina GJS 250, oceľ AISI 304, EPDM, napr. IVAR alebo ekvivalent</t>
  </si>
  <si>
    <t>734109413.S</t>
  </si>
  <si>
    <t>Montáž armatúry prírubovej s tromi prírubami PN 1,6 DN 32</t>
  </si>
  <si>
    <t>401529</t>
  </si>
  <si>
    <t>napr. ESB11100300 - Ventil zmiešavací 3-cestný 3F 32, DN32,  Kvs 28 alebo ekvivalent</t>
  </si>
  <si>
    <t>734209125.S</t>
  </si>
  <si>
    <t>Montáž závitovej armatúry s 3 závitmi G 1</t>
  </si>
  <si>
    <t>198718</t>
  </si>
  <si>
    <t>napr. ESB11601100 - Ventil zmiešavací 3-cestný VRG131, DN25, Rp 1", Kvs 10 alebo ekvivalent</t>
  </si>
  <si>
    <t>734209126.S</t>
  </si>
  <si>
    <t>Montáž závitovej armatúry s 3 závitmi G 5/4</t>
  </si>
  <si>
    <t>198720</t>
  </si>
  <si>
    <t>napr. ESB11601200 - Ventil zmiešavací 3-cestný VRG131, DN32, Rp 5/4", Kvs 16 alebo ekvivalent</t>
  </si>
  <si>
    <t>196615</t>
  </si>
  <si>
    <t>napr. ESB12101300 - Servopohon ARA661, 3-bodový, 230 VAC, 6Nm, 120s alebo ekvivalent</t>
  </si>
  <si>
    <t>734209101</t>
  </si>
  <si>
    <t>Montáž závitovej armatúry s 1 závitom do G 1/2</t>
  </si>
  <si>
    <t>551110011400</t>
  </si>
  <si>
    <t>Guľový uzáver vypúšťací s páčkou, 1/2" M, niklovaná mosadz, napr. IVAR.EURO N alebo ekvivalent</t>
  </si>
  <si>
    <t>734213260</t>
  </si>
  <si>
    <t>Montáž ventilu odvzdušňovacieho závitového automatického G 3/8 so spätnou klapkou</t>
  </si>
  <si>
    <t>27775</t>
  </si>
  <si>
    <t>Automatický odvzušňovací ventil bankový so spätnou klapkou napr. Flexvent 3/8" alebo ekvivalent</t>
  </si>
  <si>
    <t>734223120.S</t>
  </si>
  <si>
    <t>Montáž ventilu závitového termostatického rohového jednoregulačného G 1/2</t>
  </si>
  <si>
    <t>3710-02.000</t>
  </si>
  <si>
    <t>Termostatický ventil uhlový napr. HEIMEIER V-exalt II obj.č.3710-02.000 alebo ekvivalent</t>
  </si>
  <si>
    <t>053150.000</t>
  </si>
  <si>
    <t>Uzatváracie šroubenie H-Blok pre vykur.teleso VK s možnosťou vypúšťania, rohové napr. HEIMEIER VEKOLUX obj.č.0531-50.000 alebo ekvivalent</t>
  </si>
  <si>
    <t>385102.000</t>
  </si>
  <si>
    <t>Radiátorvý termostatický ventil napr. HEIMEIER pre stredové pripojenie MULTILUX, rohové vyhorovenie Rp1/2", obj.č. 3851-02.000 alebo ekvivalent</t>
  </si>
  <si>
    <t>0361-02.000</t>
  </si>
  <si>
    <t>Uzatváracie šroubenie rohové napr. HEIMEIER REGULUX obj.č.0361-02.000 alebo ekvivalent</t>
  </si>
  <si>
    <t>O39BPA-188</t>
  </si>
  <si>
    <t>Termostatický ventil napr. ISAN sada č.188, obj.kod O39BPA-188 alebo ekvivalent</t>
  </si>
  <si>
    <t>734223208</t>
  </si>
  <si>
    <t>Montáž termostatickej hlavice kvapalinovej jednoduchej</t>
  </si>
  <si>
    <t>súb.</t>
  </si>
  <si>
    <t>6040-00.50</t>
  </si>
  <si>
    <t>Termostatická hlavica napr. Heimeier pre verejné priestory 6°C-28°C alebo ekvivalent</t>
  </si>
  <si>
    <t>1011373</t>
  </si>
  <si>
    <t>Dvojitý plastový krycí krúžok</t>
  </si>
  <si>
    <t>734209114.S</t>
  </si>
  <si>
    <t>Montáž závitovej armatúry s 2 závitmi G 3/4</t>
  </si>
  <si>
    <t>8363R005</t>
  </si>
  <si>
    <t>Guľový uzáver voda napr. PERFECTA - 3/4"FF; páčka , FIV.8363 alebo ekvivalent</t>
  </si>
  <si>
    <t>734209117.S</t>
  </si>
  <si>
    <t>Montáž závitovej armatúry s 2 závitmi G 6/4</t>
  </si>
  <si>
    <t>8363R008</t>
  </si>
  <si>
    <t>Guľový uzáver voda napr. PERFECTA - 6/4"FF; páčka , FIV.8363 alebo ekvivalent</t>
  </si>
  <si>
    <t>551190003000</t>
  </si>
  <si>
    <t>Spätná klapka napr. Eura-Sprint, 6/4" FF, Kv 25,26, niklovaná mosadz, CIM 30 VA, IVAR alebo ekvivalent</t>
  </si>
  <si>
    <t>422010003300</t>
  </si>
  <si>
    <t>Filter závitový, 6/4"FF, FIV.08412, PN 20, 500 µm, Kv 24,50, mosadz CW617N, IVAR</t>
  </si>
  <si>
    <t>734209118</t>
  </si>
  <si>
    <t>Montáž závitovej armatúry s 2 závitmi G 2</t>
  </si>
  <si>
    <t>8363R009</t>
  </si>
  <si>
    <t>Guľový kohút závitový napr. PERFECTA s pákovým ovládačom DN50, PN25 alebo ekvivalent</t>
  </si>
  <si>
    <t>551190003100</t>
  </si>
  <si>
    <t>Spätný ventil napr. Eura-Sprint, 2" FF, Kv 38,00, niklovaná mosadz, CIM 30 VA, IVAR alebo ekvivalent</t>
  </si>
  <si>
    <t>422010003400</t>
  </si>
  <si>
    <t>Filter závitový, 2"FF, FIV.08412, PN 16, 500 µm, Kv 36,00, mosadz CW617N, napr.  IVAR alebo ekvivalent</t>
  </si>
  <si>
    <t>734223010</t>
  </si>
  <si>
    <t>Montáž ventilu závitového regulačného do G 3/4 stupačkového</t>
  </si>
  <si>
    <t>52 851-015</t>
  </si>
  <si>
    <t>Ručný vyvažovací ventil závitový s meracími ventilčekmi bez vypúšťania napr. STAD, DN15, PN25  alebo ekvivalent</t>
  </si>
  <si>
    <t>52 851-020</t>
  </si>
  <si>
    <t>Ručný vyvažovací ventil závitový s meracími ventilčekmi bez vypúšťania napr. STAD, DN20, PN25 alebo ekvivalent</t>
  </si>
  <si>
    <t>197730086000</t>
  </si>
  <si>
    <t>Vykurovacie šróbenie priame vyhotovenie, 1/2", SP 603, PN 25, T = +130 °C, s plochým tesnením SP, mosadz, napr. IVAR alebo ekvivalent</t>
  </si>
  <si>
    <t>197730086100</t>
  </si>
  <si>
    <t>Vykurovacie šróbenie priame vyhotovenie, 3/4", SP 603, PN 25, T = +130 °C, s plochým tesnením SP, mosadz, napr. IVAR alebo ekvivalent</t>
  </si>
  <si>
    <t>734223020</t>
  </si>
  <si>
    <t>Montáž ventilu závitového regulačného G 1 stupačkového</t>
  </si>
  <si>
    <t>52 851-025</t>
  </si>
  <si>
    <t>Ručný vyvažovací ventil závitový s meracími ventilčekmi bez vypúšťania napr. STAD, DN25, PN25 alebo ekvivalent</t>
  </si>
  <si>
    <t>197730086200</t>
  </si>
  <si>
    <t>Vykurovacie šróbenie priame vyhotovenie, 1",napr.  SP 603, PN 25, T = +130 °C, s plochým tesnením SP, mosadz, IVAR alebo ekvivalent</t>
  </si>
  <si>
    <t>734223040.S</t>
  </si>
  <si>
    <t>Montáž ventilu závitového regulačného G 6/4 stupačkového</t>
  </si>
  <si>
    <t>52 851-640</t>
  </si>
  <si>
    <t>Ručný vyvažovací ventil závitový s meracími ventilčekmi a vypúšťaním napr. STAD, DN40, PN25  alebo ekvivalent</t>
  </si>
  <si>
    <t>52 265-040</t>
  </si>
  <si>
    <t>Regulátor diferenčného tlaku závitový napr. STAP DN40 (20-80kPa)  alebo ekvivalent</t>
  </si>
  <si>
    <t>197730086400</t>
  </si>
  <si>
    <t>Vykurovacie šróbenie priame vyhotovenie, 6/4",napr.  SP 603, PN 25, T = +130 °C, s plochým tesnením SP, mosadz, IVAR alebo ekvivalent</t>
  </si>
  <si>
    <t>734223050.S</t>
  </si>
  <si>
    <t>Montáž ventilu závitového regulačného G 2 stupačkového</t>
  </si>
  <si>
    <t>52 851-650</t>
  </si>
  <si>
    <t>Ručný vyvažovací ventil závitový s meracími ventilčekmi a vypúšťaním napr. STAD, DN50, PN25  alebo ekvivalent</t>
  </si>
  <si>
    <t>52 265-050</t>
  </si>
  <si>
    <t>Regulátor diferenčného tlaku závitový napr. STAP DN50 (20-80kPa)  alebo ekvivalent</t>
  </si>
  <si>
    <t>197730086500</t>
  </si>
  <si>
    <t>Vykurovacie šróbenie priame vyhotovenie, 2", SP 603, PN 25, T = +130 °C, s plochým tesnením SP, mosadz, IVAR</t>
  </si>
  <si>
    <t>734411111</t>
  </si>
  <si>
    <t>Teplomer technický s ochranným púzdrom - priamy typ 160 prev."A" 0-120°C</t>
  </si>
  <si>
    <t>734412400.S</t>
  </si>
  <si>
    <t>Montáž merača tepla mechanického prietok 0,6 m3/h, G 1/2"</t>
  </si>
  <si>
    <t>389510008751.S</t>
  </si>
  <si>
    <t>Merač tepla mechanický, teplo, prietok 0,6 m3/h, DN 15, l = 110 mm</t>
  </si>
  <si>
    <t>734412403.S</t>
  </si>
  <si>
    <t>Montáž merača tepla mechanického prietok 1,5 m3/h, G 1/2"</t>
  </si>
  <si>
    <t>389510008754.S</t>
  </si>
  <si>
    <t>Merač tepla mechanický, teplo, prietok 1,5 m3/h, DN 15, l = 110 mm</t>
  </si>
  <si>
    <t>734412452.S</t>
  </si>
  <si>
    <t>Montáž merača tepla prietok 10 m3/h, G 6/4"</t>
  </si>
  <si>
    <t>38988189900</t>
  </si>
  <si>
    <t>Merač tepla AN130, DN 40, prietok 10 m3/h, l = 300 mm, PN 25, 130 °C</t>
  </si>
  <si>
    <t>38988575005</t>
  </si>
  <si>
    <t>napr. PolluTherm F Heat PT 500 MWh 10 L/wMBus alebo ekvivalent</t>
  </si>
  <si>
    <t>734421130</t>
  </si>
  <si>
    <t>Tlakomer deformačný kruhový B 0-6bar č.03313 priem. 160</t>
  </si>
  <si>
    <t>734494212.50</t>
  </si>
  <si>
    <t>Ostatné meracie armatúry, návarok s rúrkovým závitom akosť mat. 22 353.0 G 3/8</t>
  </si>
  <si>
    <t>734494213.50</t>
  </si>
  <si>
    <t>Ostatné meracie armatúry, návarok s rúrkovým závitom akosť mat. 22 353.0 G 1/2</t>
  </si>
  <si>
    <t>998734201</t>
  </si>
  <si>
    <t>Presun hmôt pre armatúry v objektoch výšky do 6 m</t>
  </si>
  <si>
    <t>998734203</t>
  </si>
  <si>
    <t>Presun hmôt pre armatúry v objektoch výšky nad 6 do 24 m</t>
  </si>
  <si>
    <t>998734293</t>
  </si>
  <si>
    <t>Armatúry, prípl.za presun nad vymedz. najväčšiu dopravnú vzdialenosť do 500 m</t>
  </si>
  <si>
    <t>735</t>
  </si>
  <si>
    <t>Ústredné kúrenie, vykurov. telesá</t>
  </si>
  <si>
    <t>735154040.S</t>
  </si>
  <si>
    <t>Montáž vykurovacieho telesa panelového jednoradového 600 mm/ dĺžky 400-600 mm</t>
  </si>
  <si>
    <t>v00116005009016011</t>
  </si>
  <si>
    <t>Radiátor napr.KORAD 11VK 600x0500 alebo ekvivalent</t>
  </si>
  <si>
    <t>v00116006009016011</t>
  </si>
  <si>
    <t>Radiátor napr. KORAD 11VK 600x0600 alebo ekvivalent</t>
  </si>
  <si>
    <t>735154121.S</t>
  </si>
  <si>
    <t>Montáž vykurovacieho telesa panelového dvojradového výšky 400 mm/ dĺžky 700-900 mm</t>
  </si>
  <si>
    <t>v00224007009016011</t>
  </si>
  <si>
    <t>Radiátor napr. KORAD 22VK 400x0700 alebo ekvivalent</t>
  </si>
  <si>
    <t>735154122.S</t>
  </si>
  <si>
    <t>Montáž vykurovacieho telesa panelového dvojradového výšky 400 mm/ dĺžky 1000-1200 mm</t>
  </si>
  <si>
    <t>v00224010009016011</t>
  </si>
  <si>
    <t>Radiátor napr. KORAD 22VK 400x1000 alebo ekvivalent</t>
  </si>
  <si>
    <t>735154141.S</t>
  </si>
  <si>
    <t>Montáž vykurovacieho telesa panelového dvojradového výšky 600 mm/ dĺžky 700-900 mm</t>
  </si>
  <si>
    <t>V00216008009016011</t>
  </si>
  <si>
    <t>Radiátor napr. KORAD 21VK 600x0800 alebo ekvivalent</t>
  </si>
  <si>
    <t>735154142</t>
  </si>
  <si>
    <t>Montáž vykurovacieho telesa panelového dvojradového výšky 600 mm/ dĺžky 1000-1200 mm</t>
  </si>
  <si>
    <t>V00216010009016011</t>
  </si>
  <si>
    <t>Radiátor napr. KORAD 21VK 600x1000 alebo ekvivalent</t>
  </si>
  <si>
    <t>v00216012009016011</t>
  </si>
  <si>
    <t>Radiátor napr. KORAD 21VK 600x1200 alebo ekvivalent</t>
  </si>
  <si>
    <t>V00226010009016011</t>
  </si>
  <si>
    <t>Radiátor napr.KORAD 22VK 600x1000 alebo ekvivalent</t>
  </si>
  <si>
    <t>v00226012009016011</t>
  </si>
  <si>
    <t>Radiátor napr. KORAD 22VK 600x1200 alebo ekvivalent</t>
  </si>
  <si>
    <t>735154143.S</t>
  </si>
  <si>
    <t>Montáž vykurovacieho telesa panelového dvojradového výšky 600 mm/ dĺžky 1400-1800 mm</t>
  </si>
  <si>
    <t>v00226014009016011</t>
  </si>
  <si>
    <t>Radiátor napr. KORAD 22VK 600x1400 alebo ekvivalent</t>
  </si>
  <si>
    <t>v00226016009016011</t>
  </si>
  <si>
    <t>Radiátor napr. KORAD 22VK 600x1600 alebo ekvivalent</t>
  </si>
  <si>
    <t>735154150.S</t>
  </si>
  <si>
    <t>Montáž vykurovacieho telesa panelového dvojradového výšky 900 mm/ dĺžky 400-600 mm</t>
  </si>
  <si>
    <t>v00219005009016011</t>
  </si>
  <si>
    <t>Radiátor napr. KORAD 21VK 900x0500 alebo ekvivalent</t>
  </si>
  <si>
    <t>v00229004009016011</t>
  </si>
  <si>
    <t>Radiátor napr. KORAD 22VK 900x0400 alebo ekvivalent</t>
  </si>
  <si>
    <t>v00229006009016011</t>
  </si>
  <si>
    <t>Radiátor napr. KORAD 22VK 900x0600 alebo ekvivalent</t>
  </si>
  <si>
    <t>735154151.S</t>
  </si>
  <si>
    <t>Montáž vykurovacieho telesa panelového dvojradového výšky 900 mm/ dĺžky 700-900 mm</t>
  </si>
  <si>
    <t>v00219008009016011</t>
  </si>
  <si>
    <t>Radiátor napr. KORAD 21VK 900x0800 alebo ekvivalent</t>
  </si>
  <si>
    <t>v00229008009016011</t>
  </si>
  <si>
    <t>Radiátor napr. KORAD 22VK 900x0800 alebo ekvivalent</t>
  </si>
  <si>
    <t>735154152.S</t>
  </si>
  <si>
    <t>Montáž vykurovacieho telesa panelového dvojradového výšky 900 mm/ dĺžky 1000-1200 mm</t>
  </si>
  <si>
    <t>v00219010009016011</t>
  </si>
  <si>
    <t>Radiátor napr. KORAD 21VK 900x1000 alebo ekvivalent</t>
  </si>
  <si>
    <t>v00219012009016011</t>
  </si>
  <si>
    <t>Radiátor napr. KORAD 21VK 900x1200 alebo ekvivalent</t>
  </si>
  <si>
    <t>v00229010009016011</t>
  </si>
  <si>
    <t>Radiátor napr. KORAD 22VK 900x1000 alebo ekvivalent</t>
  </si>
  <si>
    <t>v00229012009016011</t>
  </si>
  <si>
    <t>Radiátor napr. KORAD 22VK 900x1200 alebo ekvivalent</t>
  </si>
  <si>
    <t>735154153.S</t>
  </si>
  <si>
    <t>Montáž vykurovacieho telesa panelového dvojradového výšky 900 mm/ dĺžky 1400-1800 mm</t>
  </si>
  <si>
    <t>v00229014009016011</t>
  </si>
  <si>
    <t>Radiátor napr. KORAD 22VK 900x1400 alebo ekvivalent</t>
  </si>
  <si>
    <t>735154222.S</t>
  </si>
  <si>
    <t>Montáž vykurovacieho telesa panelového trojradového výšky 400 mm/ dĺžky 1000-1200 mm</t>
  </si>
  <si>
    <t>v00334012009016011</t>
  </si>
  <si>
    <t>Radiátor napr. KORAD 33VK 400x1200 alebo ekvivalent</t>
  </si>
  <si>
    <t>735154223.S</t>
  </si>
  <si>
    <t>Montáž vykurovacieho telesa panelového trojradového výšky 400 mm/ dĺžky 1400-1800 mm</t>
  </si>
  <si>
    <t>v00334014009016011</t>
  </si>
  <si>
    <t>Radiátor napr. KORAD 33VK 400x1400 alebo ekvivalent</t>
  </si>
  <si>
    <t>v00334018009016011</t>
  </si>
  <si>
    <t>Radiátor napr. KORAD 33VK 400x1800 alebo ekvivalent</t>
  </si>
  <si>
    <t>735154243.S</t>
  </si>
  <si>
    <t>Montáž vykurovacieho telesa panelového trojradového výšky 600 mm/ dĺžky 1400-1800 mm</t>
  </si>
  <si>
    <t>V00336016009016011</t>
  </si>
  <si>
    <t>Radiátor napr. KORAD 33VK 600x1600 alebo ekvivalent</t>
  </si>
  <si>
    <t>735154250.S</t>
  </si>
  <si>
    <t>Montáž vykurovacieho telesa panelového trojradového výšky 900 mm/ dĺžky 400-600 mm</t>
  </si>
  <si>
    <t>V00339004009016011</t>
  </si>
  <si>
    <t>Radiátor napr. KORAD 33VK 900x0400 alebo ekvivalent</t>
  </si>
  <si>
    <t>735154251.S</t>
  </si>
  <si>
    <t>Montáž vykurovacieho telesa panelového trojradového výšky 900 mm/ dĺžky 700-900 mm</t>
  </si>
  <si>
    <t>v00339008009016011</t>
  </si>
  <si>
    <t>Radiátor napr. KORAD 33VK 900x0800 alebo ekvivalent</t>
  </si>
  <si>
    <t>735154252.S</t>
  </si>
  <si>
    <t>Montáž vykurovacieho telesa panelového trojradového výšky 900 mm/ dĺžky 1000-1200 mm</t>
  </si>
  <si>
    <t>v00339012009016011</t>
  </si>
  <si>
    <t>Radiátor napr. KORAD 33VK 900x1200 alebo ekvivalent</t>
  </si>
  <si>
    <t>735154253.S</t>
  </si>
  <si>
    <t>Montáž vykurovacieho telesa panelového trojradového výšky 900 mm/ dĺžky 1400-1800 mm</t>
  </si>
  <si>
    <t>v00339014009016011</t>
  </si>
  <si>
    <t>Radiátor napr. KORAD 33VK 900x1400 alebo ekvivalent</t>
  </si>
  <si>
    <t>735162140.S</t>
  </si>
  <si>
    <t>Montáž vykurovacieho telesa rúrkového výšky 1500 mm</t>
  </si>
  <si>
    <t>484DGRE15350450SK01</t>
  </si>
  <si>
    <t>Teleso vykurovacie rebríkové oceľové napr. ISAN GRENADA 450x1535 mm, pripojenie stredevé G 1/2" vnútorné alebo ekvivalent</t>
  </si>
  <si>
    <t>735413520.S</t>
  </si>
  <si>
    <t>Montáž konvektora lavicového výšky 300 mm šírky 230-240 mm dĺžky 800-1200 mm</t>
  </si>
  <si>
    <t>484540022510</t>
  </si>
  <si>
    <t>Konvektor napr. ISAN EXACT K44.280.900.233 obj.kod K44W02800900VRF1L01 alebo ekvivalent</t>
  </si>
  <si>
    <t>735413530.S</t>
  </si>
  <si>
    <t>Montáž konvektora lavicového výšky 300 mm šírky 230-240 mm dĺžky 1400-1600 mm</t>
  </si>
  <si>
    <t>484540022910.S</t>
  </si>
  <si>
    <t>Konvektory napr. ISAN EXACT K44.280.1400.233 obj.kod K44W02801400VRF1L01 alebo ekvivalent</t>
  </si>
  <si>
    <t>735211222.S</t>
  </si>
  <si>
    <t>Register rebrový priemer 89x3/169 mm dvojpramenný dĺžky 2100 mm</t>
  </si>
  <si>
    <t>484RAT2-89.169.2100</t>
  </si>
  <si>
    <t>Rúrové vykurovacie teleso s rebrovaním napr. ISAN SPIRAL RAT2.089.169.2100 obj.kod ZT20892100S-01 alebo ekvivalent</t>
  </si>
  <si>
    <t>7354131111</t>
  </si>
  <si>
    <t>Montáž el. konvektora na stenu</t>
  </si>
  <si>
    <t>5415334</t>
  </si>
  <si>
    <t>napr. Ecoflex F117-TAC 10, 443x451x78 mm Elektrický priamovýkurovací konvektor 1000W (34ks/pal) alebo ekvivalent</t>
  </si>
  <si>
    <t>735000912.S</t>
  </si>
  <si>
    <t>Vyregulovanie dvojregulačného ventilu s termostatickým ovládaním</t>
  </si>
  <si>
    <t>735158120</t>
  </si>
  <si>
    <t>Vykurovacie telesá, tlaková skúška telesa vodou</t>
  </si>
  <si>
    <t>998735201.S</t>
  </si>
  <si>
    <t>Presun hmôt pre vykurovacie telesá v objektoch výšky do 6 m</t>
  </si>
  <si>
    <t>998735293.S</t>
  </si>
  <si>
    <t>Vykurovacie telesá, prípl.za presun nad vymedz. najväčšiu dopr. vzdial. do 500 m</t>
  </si>
  <si>
    <t>767871110.S</t>
  </si>
  <si>
    <t>Montáž podperných konštrukcií pre vedenie v kolektoroch hmotnosti jednotlivo do 100 kg</t>
  </si>
  <si>
    <t>283Z-01</t>
  </si>
  <si>
    <t>Záves napr. HILTI Z-01 až Z9 alebo ekvivalent</t>
  </si>
  <si>
    <t>súb</t>
  </si>
  <si>
    <t>283PB-01</t>
  </si>
  <si>
    <t>Pevný bod napr. HILTI alebo ekvivalent</t>
  </si>
  <si>
    <t>998767201.S</t>
  </si>
  <si>
    <t>Presun hmôt pre kovové stavebné doplnkové konštrukcie v objektoch výšky do 6 m</t>
  </si>
  <si>
    <t>998767292.S</t>
  </si>
  <si>
    <t>Kovové stav.dopln.konštr., prípl.za presun nad najväčšiu dopr. vzdial. do 100 m</t>
  </si>
  <si>
    <t>Dokončovacie práce - nátery</t>
  </si>
  <si>
    <t>783424740</t>
  </si>
  <si>
    <t>Nátery kov.potr.a armatúr syntetické potrubie do DN 50 mm základné - 35µm</t>
  </si>
  <si>
    <t>783425750</t>
  </si>
  <si>
    <t>Nátery kov.potr.a armatúr syntetické potrubie do DN 100 mm základné - 35µm</t>
  </si>
  <si>
    <t>HZS</t>
  </si>
  <si>
    <t>Cenník položiek HZS</t>
  </si>
  <si>
    <t>HZS-007</t>
  </si>
  <si>
    <t>Skúšobná prevádzka</t>
  </si>
  <si>
    <t>hod</t>
  </si>
  <si>
    <t>HZS-008</t>
  </si>
  <si>
    <t>Hydraulické vyregulovanie systému, protokol o HV</t>
  </si>
  <si>
    <t xml:space="preserve">04 - Vzduchotechnika, chladenie a rekuperácia </t>
  </si>
  <si>
    <t>D1 - Zariadenie č.1 - Vetranie obchodných priestorov</t>
  </si>
  <si>
    <t>D10 - Zariadenie č.10 - Vetranie flaškomatu</t>
  </si>
  <si>
    <t>D11 - Zariadenie č.11 - Vetranie kuchynky E2.33a</t>
  </si>
  <si>
    <t>D12 - Zariadenie č.12 - Vetranie výťahových šácht</t>
  </si>
  <si>
    <t>D13 - Zoznam požiarnych klapiek</t>
  </si>
  <si>
    <t>D14 - Skúšky a zaregulovanie</t>
  </si>
  <si>
    <t>D16 - Projektová dokumentácia</t>
  </si>
  <si>
    <t>D2 - Zariadenie č.2 - Vetranie komunitnej sály</t>
  </si>
  <si>
    <t>D3 - Zariadenie č.3 - Vetranie vybraných priestorov časti E – ZSS pobytová forma  a časti DE</t>
  </si>
  <si>
    <t>D4 - Zariadenie č.4 - Vetranie vybraných priestorov časti D – ZSS ambulatná forma</t>
  </si>
  <si>
    <t>D5 - Zariadenie č.5 - Klimatizácia a teplovzdušné vykurovanie vybraných priestorov</t>
  </si>
  <si>
    <t>D6 - Zariadenie č.6 - Vetranie hygienických priestorov a vybraných skladov</t>
  </si>
  <si>
    <t>D7 - M+D Zariadenie č.7 - Požiarne vetranie CHÚC</t>
  </si>
  <si>
    <t>D8 - Zariadenie č.8 - Dverové clony</t>
  </si>
  <si>
    <t>D9 - Zariadenie č.9 - Vetranie ošetrovne</t>
  </si>
  <si>
    <t>Zariadenie č.1 - Vetranie obchodných priestorov</t>
  </si>
  <si>
    <t>769011001</t>
  </si>
  <si>
    <t>M+D Kompaktná rekuperačná VZT jednotka napr. Daikin VAM500J alebo ekvivalentná, 360m3/h,90Pa, vrátane nástenného ovládača BRC1H52 s prekáblovaním</t>
  </si>
  <si>
    <t>-324418220</t>
  </si>
  <si>
    <t>769011002</t>
  </si>
  <si>
    <t>M+D Kompaktná rekuperačná VZT jednotka napr.Daikin VAM500J alebo ekvivalentná, 390m3/h,90Pa, vrátane nástenného ovládača BRC1H52 s prekáblovaním</t>
  </si>
  <si>
    <t>1939949999</t>
  </si>
  <si>
    <t>769011003</t>
  </si>
  <si>
    <t>M+D Kompaktná rekuperačná VZT jednotka napr. Daikin VAM650J alebo ekvivalentná, 630m3/h, 90Pa, vrátane nástenného ovládača BRC1H52 s prekáblovaním</t>
  </si>
  <si>
    <t>174548587</t>
  </si>
  <si>
    <t>769011004</t>
  </si>
  <si>
    <t>M+D Sito 315x200 (min.80% voľná plocha)</t>
  </si>
  <si>
    <t>691117490</t>
  </si>
  <si>
    <t>769011005</t>
  </si>
  <si>
    <t>M+D Prívodný anemostat s plenum boxom napr. VVKR-A-S-600-8-B-SW+PB-VVK-S-600-200-S-H-D1  alebo ekvivalentná RAL podľa koncepcie farebnosti (viď arch-stav. časť)</t>
  </si>
  <si>
    <t>-150302571</t>
  </si>
  <si>
    <t>769011006</t>
  </si>
  <si>
    <t>M+D Prívodný anemostat s plenum boxom napr. VVKR-A-S-600-24-B-SW+PB-VVK-S-600-200-S-H-D1  alebo ekvivalentná RAL podľa koncepcie farebnosti (viď arch-stav. časť)</t>
  </si>
  <si>
    <t>-1588635571</t>
  </si>
  <si>
    <t>769011007</t>
  </si>
  <si>
    <t>M+D Odvodný anemostat s plenum boxom napr. VVKR-A-S-600-48-B-SW+ PB-VVK-S-600-200-E-H-D1  alebo ekvivalentná RAL podľa koncepcie farebnosti (viď arch-stav. časť)</t>
  </si>
  <si>
    <t>-679371968</t>
  </si>
  <si>
    <t>769011008</t>
  </si>
  <si>
    <t>M+D Šikmý kus so sitom 200x100mm</t>
  </si>
  <si>
    <t>-836761342</t>
  </si>
  <si>
    <t>769011009</t>
  </si>
  <si>
    <t>M+D Šikmý kus so sitom 100x200mm</t>
  </si>
  <si>
    <t>-861423857</t>
  </si>
  <si>
    <t>769011010</t>
  </si>
  <si>
    <t>M+D Šikmý kus so sitom 355x125mm</t>
  </si>
  <si>
    <t>94635166</t>
  </si>
  <si>
    <t>769011011</t>
  </si>
  <si>
    <t>M+D Spiro potrubie Φ125</t>
  </si>
  <si>
    <t>17859163</t>
  </si>
  <si>
    <t>769011012</t>
  </si>
  <si>
    <t>M+D Spiro potrubie Φ160</t>
  </si>
  <si>
    <t>-1306332023</t>
  </si>
  <si>
    <t>769011013</t>
  </si>
  <si>
    <t>M+D Spiro potrubie Φ200</t>
  </si>
  <si>
    <t>-696752681</t>
  </si>
  <si>
    <t>769011014</t>
  </si>
  <si>
    <t>M+D Spiro potrubie Φ225</t>
  </si>
  <si>
    <t>-667239021</t>
  </si>
  <si>
    <t>769011015</t>
  </si>
  <si>
    <t>M+D Spiro potrubie Φ250</t>
  </si>
  <si>
    <t>1336533434</t>
  </si>
  <si>
    <t>769011016</t>
  </si>
  <si>
    <t>M+D Tvarovky Spiro potrubia Φ125</t>
  </si>
  <si>
    <t>-1969763595</t>
  </si>
  <si>
    <t>769011017</t>
  </si>
  <si>
    <t>M+D Tvarovky Spiro potrubia Φ160</t>
  </si>
  <si>
    <t>-2128433077</t>
  </si>
  <si>
    <t>769011018</t>
  </si>
  <si>
    <t>M+D Tvarovky Spiro potrubia Φ200</t>
  </si>
  <si>
    <t>1064036283</t>
  </si>
  <si>
    <t>769011019</t>
  </si>
  <si>
    <t>M+D Tvarovky Spiro potrubia Φ225</t>
  </si>
  <si>
    <t>1272645134</t>
  </si>
  <si>
    <t>769011020</t>
  </si>
  <si>
    <t>M+D Tvarovky Spiro potrubia Φ250</t>
  </si>
  <si>
    <t>-1493878581</t>
  </si>
  <si>
    <t>769011021</t>
  </si>
  <si>
    <t>M+D Štvorhranné potrubie sk. 1 do obvodu 800 mm</t>
  </si>
  <si>
    <t>872950770</t>
  </si>
  <si>
    <t>769011022</t>
  </si>
  <si>
    <t>M+D Štvorhranné potrubie sk. 1 do obvodu 1000 mm</t>
  </si>
  <si>
    <t>-1314821805</t>
  </si>
  <si>
    <t>769011023</t>
  </si>
  <si>
    <t>M+D Tvarovky štvorhranného potrubia sk. 1 do obvodu 800 mm</t>
  </si>
  <si>
    <t>956553995</t>
  </si>
  <si>
    <t>769011024</t>
  </si>
  <si>
    <t>M+D Tvarovky štvorhranného potrubia sk. 1 do obvodu 1000 mm</t>
  </si>
  <si>
    <t>1472144640</t>
  </si>
  <si>
    <t>769011025</t>
  </si>
  <si>
    <t>M+D Tvarovky štvorhranného potrubia sk. 1 do obvodu 1260 mm</t>
  </si>
  <si>
    <t>1691101285</t>
  </si>
  <si>
    <t>769011026</t>
  </si>
  <si>
    <t>M+D Ohybné potrubie tepelne izolované Φ160</t>
  </si>
  <si>
    <t>512703997</t>
  </si>
  <si>
    <t>769011027</t>
  </si>
  <si>
    <t>M+D Ohybné potrubie Φ250</t>
  </si>
  <si>
    <t>1877432913</t>
  </si>
  <si>
    <t>769011028</t>
  </si>
  <si>
    <t>M+D Tepelná izolácia potrubia samolepiaca kaučuková napr. K-FLEX H DUCT METAL  alebo ekvivalentná  hr. 40mm s hliníkovou fóliou-potrubie sania výtlaku</t>
  </si>
  <si>
    <t>1688051255</t>
  </si>
  <si>
    <t>769011029</t>
  </si>
  <si>
    <t>M+D Požiarna izolácia potrubia napr. Pyrorock EI30 hr.40mm alebo ekvivalentná</t>
  </si>
  <si>
    <t>1204985012</t>
  </si>
  <si>
    <t>769011030</t>
  </si>
  <si>
    <t>M+D Požiarne upchávky,certifikovaný výrobok, napr. HILTI systém alebo ekvivalentná</t>
  </si>
  <si>
    <t>1473186829</t>
  </si>
  <si>
    <t>769011031</t>
  </si>
  <si>
    <t>M+D Stavebné prierazy do DN200</t>
  </si>
  <si>
    <t>488080802</t>
  </si>
  <si>
    <t>769011032</t>
  </si>
  <si>
    <t>M+D Montážny, závesný, spojovací a tesniaci materiál, certifikovaný systém</t>
  </si>
  <si>
    <t>-1296578119</t>
  </si>
  <si>
    <t>D10</t>
  </si>
  <si>
    <t>Zariadenie č.10 - Vetranie flaškomatu</t>
  </si>
  <si>
    <t>769011435</t>
  </si>
  <si>
    <t>M+D Ventilátor do kruhového potrubia, 275m3/h / 150Pa, 230V/50Hz napr. Mixvent TD-500/160 3V alebo ekvivalentná</t>
  </si>
  <si>
    <t>-1871835881</t>
  </si>
  <si>
    <t>769011436</t>
  </si>
  <si>
    <t>M+D napr. MAA 160/600 tlmič alebo ekvivalentná</t>
  </si>
  <si>
    <t>1744837090</t>
  </si>
  <si>
    <t>769011437</t>
  </si>
  <si>
    <t>M+D napr. RSK 160 spätná klapka alebo ekvivalentná</t>
  </si>
  <si>
    <t>-1298473885</t>
  </si>
  <si>
    <t>769011438</t>
  </si>
  <si>
    <t>M+D napr. VBM 160 rýchloupínacia spona alebo ekvivalentná</t>
  </si>
  <si>
    <t>1835129557</t>
  </si>
  <si>
    <t>769011439</t>
  </si>
  <si>
    <t>M+D Štvorhranná výustka do kruhového potrubia napr. NOVA-C-1-225x75-R1-V alebo ekvivalentná RAL podľa koncepcie farebnosti (viď arch-stav. časť)</t>
  </si>
  <si>
    <t>734603102</t>
  </si>
  <si>
    <t>769011440</t>
  </si>
  <si>
    <t>M+D Protidažďová žalúzia štvorhranná napr. PZAL-250x200-UR-S alebo ekvivalentná RAL podľa koncepcie farebnosti (viď arch-stav. časť)</t>
  </si>
  <si>
    <t>-437171298</t>
  </si>
  <si>
    <t>769011441</t>
  </si>
  <si>
    <t>841611457</t>
  </si>
  <si>
    <t>769011442</t>
  </si>
  <si>
    <t>-1755499737</t>
  </si>
  <si>
    <t>769011443</t>
  </si>
  <si>
    <t>1177536358</t>
  </si>
  <si>
    <t>769011444</t>
  </si>
  <si>
    <t>-840837905</t>
  </si>
  <si>
    <t>769011445</t>
  </si>
  <si>
    <t>532972214</t>
  </si>
  <si>
    <t>769011446</t>
  </si>
  <si>
    <t>590658308</t>
  </si>
  <si>
    <t>D11</t>
  </si>
  <si>
    <t>Zariadenie č.11 - Vetranie kuchynky E2.33a</t>
  </si>
  <si>
    <t>769011448</t>
  </si>
  <si>
    <t>M+D Ventilátor do kruhového potrubia, 130m3/h / 150Pa, 230V/50Hz napr. Mixvent TD-500/160 3V alebo ekvivalentná</t>
  </si>
  <si>
    <t>-1627298269</t>
  </si>
  <si>
    <t>769011449</t>
  </si>
  <si>
    <t>-181729919</t>
  </si>
  <si>
    <t>769011450</t>
  </si>
  <si>
    <t>-1426008930</t>
  </si>
  <si>
    <t>769011451</t>
  </si>
  <si>
    <t>-1795595284</t>
  </si>
  <si>
    <t>769011452</t>
  </si>
  <si>
    <t>M+D Protidažďová žalúzia kruhová napr.  IGC-160 alebo ekvivalentná</t>
  </si>
  <si>
    <t>1042280214</t>
  </si>
  <si>
    <t>769011453</t>
  </si>
  <si>
    <t>M+D napr. VEF 160 plastový tanierový ventil odvodný RAL podľa koncepcie farebnosti (viď arch-stav. časť) alebo ekvivalentná</t>
  </si>
  <si>
    <t>1754742792</t>
  </si>
  <si>
    <t>769011454</t>
  </si>
  <si>
    <t>M+D Spiro potrubie Φ100</t>
  </si>
  <si>
    <t>-964533929</t>
  </si>
  <si>
    <t>769011455</t>
  </si>
  <si>
    <t>M+D Tvarovky Spiro potrubia Φ100</t>
  </si>
  <si>
    <t>1965646177</t>
  </si>
  <si>
    <t>769011456</t>
  </si>
  <si>
    <t>-1936831725</t>
  </si>
  <si>
    <t>769011457</t>
  </si>
  <si>
    <t>M+D Tepelná izolácia potrubia samolepiaca kaučuková napr. K-FLEX H DUCT METAL alebo ekvivalentná hr. 40mm s hliníkovou fóliou- stúpacie potrubie- 1m pod strešným prechodom</t>
  </si>
  <si>
    <t>-30793199</t>
  </si>
  <si>
    <t>769011458</t>
  </si>
  <si>
    <t>487925072</t>
  </si>
  <si>
    <t>769011459</t>
  </si>
  <si>
    <t>1008464646</t>
  </si>
  <si>
    <t>769011460</t>
  </si>
  <si>
    <t>-2043968962</t>
  </si>
  <si>
    <t>D12</t>
  </si>
  <si>
    <t>Zariadenie č.12 - Vetranie výťahových šácht</t>
  </si>
  <si>
    <t>769011462</t>
  </si>
  <si>
    <t>M+D Šikmý kus so sitom 250x250</t>
  </si>
  <si>
    <t>2117880020</t>
  </si>
  <si>
    <t>769011463</t>
  </si>
  <si>
    <t>242584134</t>
  </si>
  <si>
    <t>769011464</t>
  </si>
  <si>
    <t>-1233211464</t>
  </si>
  <si>
    <t>769011465</t>
  </si>
  <si>
    <t>M+D Strešný prechod izolovaný s otvorom 250x250, výška 500mm</t>
  </si>
  <si>
    <t>961588848</t>
  </si>
  <si>
    <t>769011466</t>
  </si>
  <si>
    <t>1500486466</t>
  </si>
  <si>
    <t>D13</t>
  </si>
  <si>
    <t>Zoznam požiarnych klapiek</t>
  </si>
  <si>
    <t>769011468</t>
  </si>
  <si>
    <t>M+D Požiarna klapka napr. FDR-3G-250-H0 (Požiarna klapka s ručnou pákou a aktivačným mechanizmom s pružinou, s tavnou tepelnou poistkou nastavenou na 74°C) alebo ekvivalentná</t>
  </si>
  <si>
    <t>1606671711</t>
  </si>
  <si>
    <t>769011469</t>
  </si>
  <si>
    <t>M+D Vyspravenie požiarneho prestupu</t>
  </si>
  <si>
    <t>1799715147</t>
  </si>
  <si>
    <t>769011470</t>
  </si>
  <si>
    <t>M+D Požiarna klapka napr. FDS-3G-200x100-H0 (Požiarna klapka s ručnou pákou a aktivačným mechanizmom s pružinou, s tavnou tepelnou poistkou nastavenou na 74°C) alebo ekvivalentná</t>
  </si>
  <si>
    <t>-1415582222</t>
  </si>
  <si>
    <t>769011471</t>
  </si>
  <si>
    <t>1447401068</t>
  </si>
  <si>
    <t>769011472</t>
  </si>
  <si>
    <t>M+D Požiarna klapka napr. FDS-3G-250x200-H0 (Požiarna klapka s ručnou pákou a aktivačným mechanizmom s pružinou, s tavnou tepelnou poistkou nastavenou na 74°C) alebo ekvivalentná</t>
  </si>
  <si>
    <t>2089562733</t>
  </si>
  <si>
    <t>769011473</t>
  </si>
  <si>
    <t>1161185309</t>
  </si>
  <si>
    <t>769011474</t>
  </si>
  <si>
    <t>M+D Požiarna klapka napr. FDS-3G-500x315-H0 (Požiarna klapka s ručnou pákou a aktivačným mechanizmom s pružinou, s tavnou tepelnou poistkou nastavenou na 74°C) alebo ekvivalentná</t>
  </si>
  <si>
    <t>1460724725</t>
  </si>
  <si>
    <t>769011475</t>
  </si>
  <si>
    <t>-27899299</t>
  </si>
  <si>
    <t>769011476</t>
  </si>
  <si>
    <t>M+D Požiarna klapka napr. FDS-3G-900x250-H0 (Požiarna klapka s ručnou pákou a aktivačným mechanizmom s pružinou, s tavnou tepelnou poistkou nastavenou na 74°C) alebo ekvivalentná</t>
  </si>
  <si>
    <t>-2031327759</t>
  </si>
  <si>
    <t>769011477</t>
  </si>
  <si>
    <t>933685507</t>
  </si>
  <si>
    <t>769011478</t>
  </si>
  <si>
    <t>M+D Požiarna klapka napr. FDS-3G-500x100-H0 (Požiarna klapka s ručnou pákou a aktivačným mechanizmom s pružinou, s tavnou tepelnou poistkou nastavenou na 74°C) alebo ekvivalentná</t>
  </si>
  <si>
    <t>978416488</t>
  </si>
  <si>
    <t>769011479</t>
  </si>
  <si>
    <t>-1849134584</t>
  </si>
  <si>
    <t>769011480</t>
  </si>
  <si>
    <t>M+D Požiarna klapka napr. FDR-3G-200-H0 (Požiarna klapka s ručnou pákou a aktivačným mechanizmom s pružinou, s tavnou tepelnou poistkou nastavenou na 74°C) alebo ekvivalentná</t>
  </si>
  <si>
    <t>-756556015</t>
  </si>
  <si>
    <t>769011481</t>
  </si>
  <si>
    <t>-1790652319</t>
  </si>
  <si>
    <t>769011482</t>
  </si>
  <si>
    <t>M+D Požiarna vetracia mriežka napr. FGS-200x200-ZV (Požiarna vetracia mriežka s mechanizmom s vratnou pružinou, s tavnou tepelnou poistkou nastavenou na 72°C) alebo ekvivalentná</t>
  </si>
  <si>
    <t>1709106993</t>
  </si>
  <si>
    <t>769011483</t>
  </si>
  <si>
    <t>267768273</t>
  </si>
  <si>
    <t>D14</t>
  </si>
  <si>
    <t>Skúšky a zaregulovanie</t>
  </si>
  <si>
    <t>769011485</t>
  </si>
  <si>
    <t>M+D Komplexné uvedenie do prev., zaregul. a vyskúšanie VZT zariadení v zmysle STN EN 12599:2013-03, vrátane nastavenia na skutočné prevádz. parametre. Vyreg. distribúcie privádzaného a odvádzaného vzduchu. Vystavenie všetkých potrebných protokolov v súlad</t>
  </si>
  <si>
    <t>-1500437927</t>
  </si>
  <si>
    <t>769011486</t>
  </si>
  <si>
    <t>M+D Technická inšpekcia, Úradná skúška</t>
  </si>
  <si>
    <t>-1300944070</t>
  </si>
  <si>
    <t>D16</t>
  </si>
  <si>
    <t>Projektová dokumentácia</t>
  </si>
  <si>
    <t>769011492</t>
  </si>
  <si>
    <t>M+D Dielenská dokumentácia (montážny systém, základové konštrukcie, detaily....</t>
  </si>
  <si>
    <t>629787552</t>
  </si>
  <si>
    <t>769011493</t>
  </si>
  <si>
    <t>M+D Dokumentácia skutočného vyhotovenia</t>
  </si>
  <si>
    <t>1753503431</t>
  </si>
  <si>
    <t>Zariadenie č.2 - Vetranie komunitnej sály</t>
  </si>
  <si>
    <t>769011034</t>
  </si>
  <si>
    <t>M+D Kompaktná VZT jednotka v prevedení do exteriéru, vrátane  MaR   PRÍVODNÁ ČASŤ: tlmiaca manžeta, uzatváracia klapka, filter prívodný M5+F7, rotačný rekuperátor, prívodný ventilátor s EC motorom 4500 m3/h,350Pa, teplovodný ohrievač (60/40°C, tp=24°C), p</t>
  </si>
  <si>
    <t>-212936792</t>
  </si>
  <si>
    <t>769011035</t>
  </si>
  <si>
    <t>M+D napr. ROOFPACK-A-DUO-RV-V 6000 alebo ekvivalentná</t>
  </si>
  <si>
    <t>-20906092</t>
  </si>
  <si>
    <t>769011036</t>
  </si>
  <si>
    <t>M+D napr. IAE Duovent RV 6000 pružná spojka alebo ekvivalentná</t>
  </si>
  <si>
    <t>-244788</t>
  </si>
  <si>
    <t>769011037</t>
  </si>
  <si>
    <t>M+D napr. SF-P 300 sifon podtlakový alebo ekvivalentná</t>
  </si>
  <si>
    <t>-1113314577</t>
  </si>
  <si>
    <t>769011038</t>
  </si>
  <si>
    <t>M+D napr. SF-P 400 PR pretlakový sifon alebo ekvivalentná</t>
  </si>
  <si>
    <t>-1575184721</t>
  </si>
  <si>
    <t>769011039</t>
  </si>
  <si>
    <t>M+D napr. ESU C80-V10 B zmiešavací uzol alebo ekvivalentná</t>
  </si>
  <si>
    <t>2022270443</t>
  </si>
  <si>
    <t>769011040</t>
  </si>
  <si>
    <t>M+D Devi kábel pre regulačný uzol vodného ohrievača</t>
  </si>
  <si>
    <t>59878406</t>
  </si>
  <si>
    <t>769011041</t>
  </si>
  <si>
    <t>M+D Kondenzačná jednotka napr. Daikin ERQ125A7V, Qchl=14kW, R410A alebo ekvivalentná</t>
  </si>
  <si>
    <t>1544430536</t>
  </si>
  <si>
    <t>769011042</t>
  </si>
  <si>
    <t>M+D expanzný ventil napr. EKEXV125 alebo ekvivalentná</t>
  </si>
  <si>
    <t>-1246420647</t>
  </si>
  <si>
    <t>769011043</t>
  </si>
  <si>
    <t>M+D komunikačný adaptér napr. EKEQFCBV3 alebo ekvivalentná</t>
  </si>
  <si>
    <t>-1114675269</t>
  </si>
  <si>
    <t>769011044</t>
  </si>
  <si>
    <t>M+D Tlmič hluku bunkový napr. Greif 1000x400 dĺžky 1000mm (4xG200x500x1000.1) alebo ekvivalentná</t>
  </si>
  <si>
    <t>1525833102</t>
  </si>
  <si>
    <t>769011045</t>
  </si>
  <si>
    <t>M+D Tlmič hluku bunkový napr. Greif 1000x400 dĺžky 1500mm (4xG200x500x1500.1) alebo ekvivalentná</t>
  </si>
  <si>
    <t>772132513</t>
  </si>
  <si>
    <t>769011046</t>
  </si>
  <si>
    <t>M+D Tlmič hluku bunkový napr. Greif 1000x400 dĺžky 2000mm (4xG200x500x2000.1) alebo ekvivalentná</t>
  </si>
  <si>
    <t>1055391685</t>
  </si>
  <si>
    <t>769011047</t>
  </si>
  <si>
    <t>M+D Šikmý kus so sitom 1000x400</t>
  </si>
  <si>
    <t>-1854292587</t>
  </si>
  <si>
    <t>769011048</t>
  </si>
  <si>
    <t>M+D napr. VEF 100 plastový tanierový ventil odvodný RAL podľa koncepcie farebnosti (viď arch-stav. časť) alebo ekvivalentná</t>
  </si>
  <si>
    <t>-304581616</t>
  </si>
  <si>
    <t>769011049</t>
  </si>
  <si>
    <t>M+D Odvodný anemostat s plenum boxom napr. VVKR-A-R-600-32-B-SW+ PB-VVK-R-600-200-E-H-D1 alebo ekvivalentná RAL podľa koncepcie farebnosti (viď arch-stav. časť)</t>
  </si>
  <si>
    <t>-106853784</t>
  </si>
  <si>
    <t>769011050</t>
  </si>
  <si>
    <t>M+D Prívodný anemostat s plenum boxom napr. VVKR-A-R-600-32-B-SW+ PB-VVK-R-600-200-S-H-D1-J alebo ekvivalentná RAL podľa koncepcie farebnosti (viď arch-stav. časť)</t>
  </si>
  <si>
    <t>1854173329</t>
  </si>
  <si>
    <t>769011051</t>
  </si>
  <si>
    <t>M+D Regulačná klapka kruhová napr.TUNE-R-100-1-H alebo ekvivalentná</t>
  </si>
  <si>
    <t>-803372431</t>
  </si>
  <si>
    <t>769011052</t>
  </si>
  <si>
    <t>M+D Regulačná klapka štvorhranná napr.RK-250x200-R alebo ekvivalentná</t>
  </si>
  <si>
    <t>-131756185</t>
  </si>
  <si>
    <t>769011053</t>
  </si>
  <si>
    <t>M+D Regulačná klapka štvorhranná napr. RK-450x200-R alebo ekvivalentná</t>
  </si>
  <si>
    <t>-1052047617</t>
  </si>
  <si>
    <t>769011054</t>
  </si>
  <si>
    <t>M+D Regulačná klapka štvorhranná napr. RK-560x200-R alebo ekvivalentná</t>
  </si>
  <si>
    <t>284124022</t>
  </si>
  <si>
    <t>769011055</t>
  </si>
  <si>
    <t>462413459</t>
  </si>
  <si>
    <t>769011056</t>
  </si>
  <si>
    <t>40197935</t>
  </si>
  <si>
    <t>769011057</t>
  </si>
  <si>
    <t>-1742442802</t>
  </si>
  <si>
    <t>769011058</t>
  </si>
  <si>
    <t>1966853747</t>
  </si>
  <si>
    <t>769011059</t>
  </si>
  <si>
    <t>M+D Štvorhranné potrubie sk. 1 do obvodu 1260 mm</t>
  </si>
  <si>
    <t>1434908890</t>
  </si>
  <si>
    <t>769011060</t>
  </si>
  <si>
    <t>M+D Štvorhranné potrubie sk. 1 do obvodu 1420 mm</t>
  </si>
  <si>
    <t>-96149536</t>
  </si>
  <si>
    <t>769011061</t>
  </si>
  <si>
    <t>M+D Štvorhranné potrubie sk. 1 do obvodu 1600 mm</t>
  </si>
  <si>
    <t>-694869168</t>
  </si>
  <si>
    <t>769011062</t>
  </si>
  <si>
    <t>M+D Štvorhranné potrubie sk. 1 do obvodu 2520 mm</t>
  </si>
  <si>
    <t>-1608070562</t>
  </si>
  <si>
    <t>769011063</t>
  </si>
  <si>
    <t>M+D Štvorhranné potrubie sk. 1 do obvodu 2840 mm</t>
  </si>
  <si>
    <t>648449356</t>
  </si>
  <si>
    <t>769011064</t>
  </si>
  <si>
    <t>M+D Štvorhranné potrubie sk. 1 do obvodu 3200 mm</t>
  </si>
  <si>
    <t>-325368840</t>
  </si>
  <si>
    <t>769011065</t>
  </si>
  <si>
    <t>1975162481</t>
  </si>
  <si>
    <t>769011066</t>
  </si>
  <si>
    <t>-314833296</t>
  </si>
  <si>
    <t>769011067</t>
  </si>
  <si>
    <t>M+D Tvarovky štvorhranného potrubia sk. 1 do obvodu 1420 mm</t>
  </si>
  <si>
    <t>-2015990764</t>
  </si>
  <si>
    <t>769011068</t>
  </si>
  <si>
    <t>M+D Tvarovky štvorhranného potrubia sk. 1 do obvodu 1600 mm</t>
  </si>
  <si>
    <t>1906168794</t>
  </si>
  <si>
    <t>769011069</t>
  </si>
  <si>
    <t>M+D Tvarovky štvorhranného potrubia sk. 1 do obvodu 2520 mm</t>
  </si>
  <si>
    <t>1049812059</t>
  </si>
  <si>
    <t>769011070</t>
  </si>
  <si>
    <t>M+D Tvarovky štvorhranného potrubia sk. 1 do obvodu 2840 mm</t>
  </si>
  <si>
    <t>-474298686</t>
  </si>
  <si>
    <t>769011071</t>
  </si>
  <si>
    <t>M+D Tvarovky štvorhranného potrubia sk. 1 do obvodu 3200 mm</t>
  </si>
  <si>
    <t>-1128854325</t>
  </si>
  <si>
    <t>769011072</t>
  </si>
  <si>
    <t>M+D Ohybné potrubie tepelne izolované Φ200</t>
  </si>
  <si>
    <t>252710245</t>
  </si>
  <si>
    <t>769011073</t>
  </si>
  <si>
    <t>M+D Ohybné potrubie Φ200</t>
  </si>
  <si>
    <t>-1302687701</t>
  </si>
  <si>
    <t>769011074</t>
  </si>
  <si>
    <t>M+D Dvojica izolovaného Cu potrubia 9.52/15.9 vrátane komunikačnej kabeláže</t>
  </si>
  <si>
    <t>393955537</t>
  </si>
  <si>
    <t>769011075</t>
  </si>
  <si>
    <t>M+D Betónové kocky pod kondenzačnú jednotku</t>
  </si>
  <si>
    <t>-1056894736</t>
  </si>
  <si>
    <t>769011076</t>
  </si>
  <si>
    <t>M+D Strešný prechod izolovaný s otvorom 900x250</t>
  </si>
  <si>
    <t>940542876</t>
  </si>
  <si>
    <t>769011077</t>
  </si>
  <si>
    <t>M+D Tepelná izolácia potrubia samolepiaca kaučuková s hliníkovou vrstvou odolnou UV žiareniu napr. K-FLEX AL CLAD alebo ekvivalentná hrúbky 50mm-prívodné a odvodné potrubie v exteriéri</t>
  </si>
  <si>
    <t>62885960</t>
  </si>
  <si>
    <t>769011078</t>
  </si>
  <si>
    <t>M+D Tepelná izolácia potrubia samolepiaca kaučuková napr. K-FLEX H DUCT METAL alebo ekvivalentná  hr. 15mm s hliníkovou fóliou- prívodné potrubie všeobecne</t>
  </si>
  <si>
    <t>245748372</t>
  </si>
  <si>
    <t>769011079</t>
  </si>
  <si>
    <t>-145279027</t>
  </si>
  <si>
    <t>769011080</t>
  </si>
  <si>
    <t>1701601072</t>
  </si>
  <si>
    <t>769011081</t>
  </si>
  <si>
    <t>687977141</t>
  </si>
  <si>
    <t>Zariadenie č.3 - Vetranie vybraných priestorov časti E – ZSS pobytová forma  a časti DE</t>
  </si>
  <si>
    <t>769011083</t>
  </si>
  <si>
    <t>M+D Kompaktná VZT jednotka v prevedení do exteriéru, vrátane  MaR   PRÍVODNÁ ČASŤ: tlmiaca manžeta, uzatváracia klapka, filter prívodný M5+F7, doskový rekuperátor s obtokom, prívodný ventilátor s EC motorom 3540 m3/h,350Pa, teplovodný ohrievač (60/40°C, t</t>
  </si>
  <si>
    <t>1805991487</t>
  </si>
  <si>
    <t>769011084</t>
  </si>
  <si>
    <t>M+D napr. ROOFPACK-A-DUO-DV-H 4200 alebo ekvivalentná</t>
  </si>
  <si>
    <t>-1414401536</t>
  </si>
  <si>
    <t>769011085</t>
  </si>
  <si>
    <t>M+D napr.  IAE DUO DV 4200 ver. 2018 (650x620) pružná spojka alebo ekvivalentná</t>
  </si>
  <si>
    <t>1323752831</t>
  </si>
  <si>
    <t>769011086</t>
  </si>
  <si>
    <t>M+D napr. SF-P 300 sifon podtl.s uzáverom alebo ekvivalentná</t>
  </si>
  <si>
    <t>1532569177</t>
  </si>
  <si>
    <t>769011087</t>
  </si>
  <si>
    <t>M+D napr. ESU C40-V6.3 B reg. uzol(AQUA) alebo ekvivalentná</t>
  </si>
  <si>
    <t>-371040495</t>
  </si>
  <si>
    <t>769011088</t>
  </si>
  <si>
    <t>-913001278</t>
  </si>
  <si>
    <t>769011089</t>
  </si>
  <si>
    <t>M+D Kompaktná VZT jednotka v prevedení do exteriéru, vrátane  MaR   PRÍVODNÁ ČASŤ: tlmiaca manžeta, uzatváracia klapka, filter prívodný F7, doskový rekuperátor, prívodný ventilátor s EC motorom 480 m3/h/300Pa, elektrický ohrievač (2kW, tp=24°C)</t>
  </si>
  <si>
    <t>807849008</t>
  </si>
  <si>
    <t>769011090</t>
  </si>
  <si>
    <t>M+D napr. ROOFPACK-A-DUO-DV-H 500 ver.2018 alebo ekvivalentná</t>
  </si>
  <si>
    <t>1878917510</t>
  </si>
  <si>
    <t>769011091</t>
  </si>
  <si>
    <t>M+D napr. VBM 200 ED rýchloupínacia spona alebo ekvivalentná</t>
  </si>
  <si>
    <t>1827019511</t>
  </si>
  <si>
    <t>769011092</t>
  </si>
  <si>
    <t>-1905879950</t>
  </si>
  <si>
    <t>769011093</t>
  </si>
  <si>
    <t>M+D Digestor s tukovými filtrami a osvetlením napr. Grande-1R 1900x1400x435 alebo ekvivalentná</t>
  </si>
  <si>
    <t>-1661434143</t>
  </si>
  <si>
    <t>769011094</t>
  </si>
  <si>
    <t>M+D Digestor s tukovými filtrami a osvetlením napr. Grande-1R 2200x1400x435 alebo ekvivalentná</t>
  </si>
  <si>
    <t>531975020</t>
  </si>
  <si>
    <t>769011095</t>
  </si>
  <si>
    <t>M+D Digestor s tukovými filtrami a osvetlením napr. Grande-1R 1500x1050x435 alebo ekvivalentná</t>
  </si>
  <si>
    <t>-877695439</t>
  </si>
  <si>
    <t>769011096</t>
  </si>
  <si>
    <t>M+D Tlmič hluku bunkový napr. Greif  600x500 dĺžky 1000mm (3xG200x500x1000.1) alebo ekvivalentná</t>
  </si>
  <si>
    <t>1372077521</t>
  </si>
  <si>
    <t>769011097</t>
  </si>
  <si>
    <t>M+D Tlmič hluku bunkový napr. Greif  600x500 dĺžky 2000mm (3xG200x500x2000.1) alebo ekvivalentná</t>
  </si>
  <si>
    <t>-689135164</t>
  </si>
  <si>
    <t>769011098</t>
  </si>
  <si>
    <t>M+D Šikmý kus so sitom 600x500mm</t>
  </si>
  <si>
    <t>1533676415</t>
  </si>
  <si>
    <t>769011099</t>
  </si>
  <si>
    <t>M+D Tlmič hluku bunkový napr. Greif  200x500 dĺžky 1000mm (1xG200x500x1000.1) alebo ekvivalentná</t>
  </si>
  <si>
    <t>-894569329</t>
  </si>
  <si>
    <t>769011100</t>
  </si>
  <si>
    <t>M+D Tlmič hluku bunkový napr. Greif  200x500 dĺžky 1500mm (1xG200x500x1500.1) alebo ekvivalentná</t>
  </si>
  <si>
    <t>482649908</t>
  </si>
  <si>
    <t>769011101</t>
  </si>
  <si>
    <t>M+D Šikmý kus so sitom 200x500mm</t>
  </si>
  <si>
    <t>-2101521545</t>
  </si>
  <si>
    <t>769011102</t>
  </si>
  <si>
    <t>M+D Odlučovač tuku napr. IMOS-GT-L-H-M-400x400-R + plenum box 400x400x300mm alebo ekvivalentná</t>
  </si>
  <si>
    <t>-564937925</t>
  </si>
  <si>
    <t>769011103</t>
  </si>
  <si>
    <t>M+D napr. SCV90 - Protipožiarný tanierový ventil - 100mm RAL podľa koncepcie farebnosti (viď arch-stav. časť) alebo ekvivalentná</t>
  </si>
  <si>
    <t>1835004828</t>
  </si>
  <si>
    <t>769011104</t>
  </si>
  <si>
    <t>M+D napr. SCV90 - Protipožiarný tanierový ventil - 160mm RAL podľa koncepcie farebnosti (viď arch-stav. časť) alebo ekvivalentná</t>
  </si>
  <si>
    <t>1080871850</t>
  </si>
  <si>
    <t>769011105</t>
  </si>
  <si>
    <t>M+D napr. KE 200 tanierový ventil prívodný RAL podľa koncepcie farebnosti (viď arch-stav. časť) alebo ekvivalentná</t>
  </si>
  <si>
    <t>-551678797</t>
  </si>
  <si>
    <t>769011106</t>
  </si>
  <si>
    <t>M+D Štvorhranná výustka napr. NOVA-A-1-1-200x200-R1-UR-H RAL podľa koncepcie farebnosti (viď arch-stav. časť) alebo ekvivalentná</t>
  </si>
  <si>
    <t>-338740946</t>
  </si>
  <si>
    <t>769011107</t>
  </si>
  <si>
    <t>-664465997</t>
  </si>
  <si>
    <t>769011108</t>
  </si>
  <si>
    <t>-1841141851</t>
  </si>
  <si>
    <t>769011109</t>
  </si>
  <si>
    <t>M+D Prívodný anemostat s plenum boxom napr. VVKR-A-R-600-48-B-SW+ PB-VVK-R-600-200-S-H-D1-J RAL podľa koncepcie farebnosti (viď arch-stav. časť) alebo ekvivalentná</t>
  </si>
  <si>
    <t>1395393368</t>
  </si>
  <si>
    <t>769011110</t>
  </si>
  <si>
    <t>M+D Odvodný anemostat s plenum boxom napr. VVKR-A-S-300-8-B-SW+ PB-VVK-S-300-160-E-H-D1 RAL podľa koncepcie farebnosti (viď arch-stav. časť) alebo ekvivalentná</t>
  </si>
  <si>
    <t>-632679422</t>
  </si>
  <si>
    <t>769011111</t>
  </si>
  <si>
    <t>M+D Prívodný anemostat s plenum boxom napr. VVKR-A-S-600-32-B-SW+ PB-VVK-S-600-200-S-H-D1-J RAL podľa koncepcie farebnosti (viď arch-stav. časť) alebo ekvivalentná</t>
  </si>
  <si>
    <t>1156640865</t>
  </si>
  <si>
    <t>769011112</t>
  </si>
  <si>
    <t>M+D Regulačná klapka kruhová napr. TUNE-R-100-1-H alebo ekvivalentná</t>
  </si>
  <si>
    <t>1083976473</t>
  </si>
  <si>
    <t>769011113</t>
  </si>
  <si>
    <t>M+D Regulačná klapka kruhová napr. TUNE-R-160-1-H alebo ekvivalentná</t>
  </si>
  <si>
    <t>-273466655</t>
  </si>
  <si>
    <t>769011114</t>
  </si>
  <si>
    <t>M+D Regulačná klapka kruhová napr. TUNE-R-200-1-H alebo ekvivalentná</t>
  </si>
  <si>
    <t>1362684230</t>
  </si>
  <si>
    <t>769011115</t>
  </si>
  <si>
    <t>M+D Regulačná klapka kruhová napr. TUNE-R-250-1-H alebo ekvivalentná</t>
  </si>
  <si>
    <t>-648225738</t>
  </si>
  <si>
    <t>769011116</t>
  </si>
  <si>
    <t>M+D Štvorhranná regulačná klapka napr. RK-250x200-R alebo ekvivalentná</t>
  </si>
  <si>
    <t>-1657298819</t>
  </si>
  <si>
    <t>769011117</t>
  </si>
  <si>
    <t>M+D Štvorhranná regulačná klapka napr. RK-450x200-R alebo ekvivalentná</t>
  </si>
  <si>
    <t>418889876</t>
  </si>
  <si>
    <t>769011118</t>
  </si>
  <si>
    <t>655254775</t>
  </si>
  <si>
    <t>769011119</t>
  </si>
  <si>
    <t>-1525333839</t>
  </si>
  <si>
    <t>769011120</t>
  </si>
  <si>
    <t>1309149904</t>
  </si>
  <si>
    <t>769011121</t>
  </si>
  <si>
    <t>1068423178</t>
  </si>
  <si>
    <t>769011122</t>
  </si>
  <si>
    <t>-2027951582</t>
  </si>
  <si>
    <t>769011123</t>
  </si>
  <si>
    <t>-969778680</t>
  </si>
  <si>
    <t>769011124</t>
  </si>
  <si>
    <t>1930358792</t>
  </si>
  <si>
    <t>769011125</t>
  </si>
  <si>
    <t>836400740</t>
  </si>
  <si>
    <t>769011126</t>
  </si>
  <si>
    <t>1522706712</t>
  </si>
  <si>
    <t>769011127</t>
  </si>
  <si>
    <t>-277665090</t>
  </si>
  <si>
    <t>769011128</t>
  </si>
  <si>
    <t>335535633</t>
  </si>
  <si>
    <t>769011129</t>
  </si>
  <si>
    <t>917438294</t>
  </si>
  <si>
    <t>769011130</t>
  </si>
  <si>
    <t>M+D Štvorhranné potrubie sk. 1 do obvodu 2240 mm</t>
  </si>
  <si>
    <t>-566260958</t>
  </si>
  <si>
    <t>769011131</t>
  </si>
  <si>
    <t>1363939405</t>
  </si>
  <si>
    <t>769011132</t>
  </si>
  <si>
    <t>-888865387</t>
  </si>
  <si>
    <t>769011133</t>
  </si>
  <si>
    <t>1678278377</t>
  </si>
  <si>
    <t>769011134</t>
  </si>
  <si>
    <t>1182604924</t>
  </si>
  <si>
    <t>769011135</t>
  </si>
  <si>
    <t>M+D Tvarovky štvorhranného potrubia sk. 1 do obvodu 2240 mm</t>
  </si>
  <si>
    <t>465982448</t>
  </si>
  <si>
    <t>769011136</t>
  </si>
  <si>
    <t>135657414</t>
  </si>
  <si>
    <t>769011137</t>
  </si>
  <si>
    <t>M+D Ohybné potrubie Φ160</t>
  </si>
  <si>
    <t>-1352348887</t>
  </si>
  <si>
    <t>769011138</t>
  </si>
  <si>
    <t>1642540441</t>
  </si>
  <si>
    <t>769011139</t>
  </si>
  <si>
    <t>-63946065</t>
  </si>
  <si>
    <t>769011140</t>
  </si>
  <si>
    <t>M+D Ohybné potrubie Φ160 tepelne izolované</t>
  </si>
  <si>
    <t>1529318736</t>
  </si>
  <si>
    <t>769011141</t>
  </si>
  <si>
    <t>M+D Ohybné potrubie Φ200 tepelne izolované</t>
  </si>
  <si>
    <t>525420134</t>
  </si>
  <si>
    <t>769011142</t>
  </si>
  <si>
    <t>M+D Strešný prechod izolovaný s otvorom 500x250</t>
  </si>
  <si>
    <t>1149014257</t>
  </si>
  <si>
    <t>769011143</t>
  </si>
  <si>
    <t>M+D Strešný prechod izolovaný s otvorom 560x200</t>
  </si>
  <si>
    <t>1086376083</t>
  </si>
  <si>
    <t>769011144</t>
  </si>
  <si>
    <t>-389153510</t>
  </si>
  <si>
    <t>769011145</t>
  </si>
  <si>
    <t>-988191540</t>
  </si>
  <si>
    <t>769011146</t>
  </si>
  <si>
    <t>M+D Požiarna izolácia potrubia Pyrorock EI30 hr.40mm alebo ekvivalentná</t>
  </si>
  <si>
    <t>228223763</t>
  </si>
  <si>
    <t>769011147</t>
  </si>
  <si>
    <t>791214073</t>
  </si>
  <si>
    <t>769011148</t>
  </si>
  <si>
    <t>480959337</t>
  </si>
  <si>
    <t>769011149</t>
  </si>
  <si>
    <t>189211239</t>
  </si>
  <si>
    <t>Zariadenie č.4 - Vetranie vybraných priestorov časti D – ZSS ambulatná forma</t>
  </si>
  <si>
    <t>769011151</t>
  </si>
  <si>
    <t>M+D Kompaktná VZT jednotka v prevedení do exteriéru, vrátane  MaR   PRÍVODNÁ ČASŤ: tlmiaca manžeta, uzatváracia klapka, filter prívodný M5+F7, doskový rekuperátor s obtokom, prívodný ventilátor s EC motorom 2200 m3/h,350Pa, teplovodný ohrievač (60/40°C, t</t>
  </si>
  <si>
    <t>1929174931</t>
  </si>
  <si>
    <t>769011152</t>
  </si>
  <si>
    <t>M+D napr. ROOFPACK-A-DUO-DV-H 3000 alebo ekvivalentná</t>
  </si>
  <si>
    <t>-957477581</t>
  </si>
  <si>
    <t>769011153</t>
  </si>
  <si>
    <t>M+D napr. IAE DUO DV 3000 ver. 2018 (470x620) pružná spojka alebo ekvivalentná</t>
  </si>
  <si>
    <t>-1721376968</t>
  </si>
  <si>
    <t>769011154</t>
  </si>
  <si>
    <t>1598198466</t>
  </si>
  <si>
    <t>769011155</t>
  </si>
  <si>
    <t>M+D napr. ESU C40-V4 B zmiešavací uzol alebo ekvivalentná</t>
  </si>
  <si>
    <t>-1758674857</t>
  </si>
  <si>
    <t>769011156</t>
  </si>
  <si>
    <t>1704240596</t>
  </si>
  <si>
    <t>769011157</t>
  </si>
  <si>
    <t>M+D Digestor s tukovými filtrami a osvetlením napr. Grande-1R 1850x1050x435 alebo ekvivalentná</t>
  </si>
  <si>
    <t>-1330851770</t>
  </si>
  <si>
    <t>769011158</t>
  </si>
  <si>
    <t>256646016</t>
  </si>
  <si>
    <t>769011159</t>
  </si>
  <si>
    <t>-1656739609</t>
  </si>
  <si>
    <t>769011160</t>
  </si>
  <si>
    <t>-1243287384</t>
  </si>
  <si>
    <t>769011161</t>
  </si>
  <si>
    <t>395525860</t>
  </si>
  <si>
    <t>769011162</t>
  </si>
  <si>
    <t>M+D Odvodný anemostat s plenum boxom napr. VVKR-A-R-600-24-B-SW+ PB-VVK-R-600-200-E-H-D1 alebo ekvivalentná RAL podľa koncepcie farebnosti (viď arch-stav. časť)</t>
  </si>
  <si>
    <t>1922885072</t>
  </si>
  <si>
    <t>769011163</t>
  </si>
  <si>
    <t>-1093139872</t>
  </si>
  <si>
    <t>769011164</t>
  </si>
  <si>
    <t>M+D Prívodný anemostat s plenum boxom napr. VVKR-A-R-600-48-B-SW+ PB-VVK-R-600-200-S-H-D1-J alebo ekvivalentná RAL podľa koncepcie farebnosti (viď arch-stav. časť)</t>
  </si>
  <si>
    <t>-2054132123</t>
  </si>
  <si>
    <t>769011165</t>
  </si>
  <si>
    <t>-1033245431</t>
  </si>
  <si>
    <t>769011166</t>
  </si>
  <si>
    <t>1589787213</t>
  </si>
  <si>
    <t>769011167</t>
  </si>
  <si>
    <t>M+D Štvorhranná regulačná klapka napr.  RK-250x200-R alebo ekvivalentná</t>
  </si>
  <si>
    <t>983353656</t>
  </si>
  <si>
    <t>769011168</t>
  </si>
  <si>
    <t>1568350459</t>
  </si>
  <si>
    <t>769011169</t>
  </si>
  <si>
    <t>-1652041676</t>
  </si>
  <si>
    <t>769011170</t>
  </si>
  <si>
    <t>-2062928196</t>
  </si>
  <si>
    <t>769011171</t>
  </si>
  <si>
    <t>468965822</t>
  </si>
  <si>
    <t>769011172</t>
  </si>
  <si>
    <t>1320913490</t>
  </si>
  <si>
    <t>769011173</t>
  </si>
  <si>
    <t>1688381807</t>
  </si>
  <si>
    <t>769011174</t>
  </si>
  <si>
    <t>2009588742</t>
  </si>
  <si>
    <t>769011175</t>
  </si>
  <si>
    <t>-1286872837</t>
  </si>
  <si>
    <t>769011176</t>
  </si>
  <si>
    <t>-1166134985</t>
  </si>
  <si>
    <t>769011177</t>
  </si>
  <si>
    <t>1558867128</t>
  </si>
  <si>
    <t>769011178</t>
  </si>
  <si>
    <t>-1490053620</t>
  </si>
  <si>
    <t>769011179</t>
  </si>
  <si>
    <t>601158829</t>
  </si>
  <si>
    <t>769011180</t>
  </si>
  <si>
    <t>-398792442</t>
  </si>
  <si>
    <t>769011181</t>
  </si>
  <si>
    <t>1318603685</t>
  </si>
  <si>
    <t>769011182</t>
  </si>
  <si>
    <t>M+D Tepelná izolácia potrubia samolepiaca kaučuková s hliníkovou vrstvou odolnou UV žiareniu K-FLEX AL CLAD alebo ekvivalentná hrúbky 50mm-prívodné a odvodné potrubie v exteriéri</t>
  </si>
  <si>
    <t>125468651</t>
  </si>
  <si>
    <t>769011183</t>
  </si>
  <si>
    <t>M+D Tepelná izolácia potrubia samolepiaca kaučuková K-FLEX H DUCT METAL alebo ekvivalentná  hr. 15mm s hliníkovou fóliou- prívodné potrubie všeobecne</t>
  </si>
  <si>
    <t>-818248687</t>
  </si>
  <si>
    <t>769011184</t>
  </si>
  <si>
    <t>M+D Požiarne upchávky,certifikovaný výrobok, HILTI systém alebo ekvivalentná</t>
  </si>
  <si>
    <t>-418944136</t>
  </si>
  <si>
    <t>769011185</t>
  </si>
  <si>
    <t>-786064188</t>
  </si>
  <si>
    <t>769011186</t>
  </si>
  <si>
    <t>1133964735</t>
  </si>
  <si>
    <t>Zariadenie č.5 - Klimatizácia a teplovzdušné vykurovanie vybraných priestorov</t>
  </si>
  <si>
    <t>769011188</t>
  </si>
  <si>
    <t>M+D Kondenzačná jednotka napr.  RZAG100NY1, Qchl=9.5kW, Quk=10.8kW, R32 alebo ekvivalentná</t>
  </si>
  <si>
    <t>88624192</t>
  </si>
  <si>
    <t>769011189</t>
  </si>
  <si>
    <t>M+D Kazetová jednotka napr. FCAG50B, Qchl=5kW, Quk=5.8kW, R32 vrátane štandartného dekoračného panela alebo ekvivalentná</t>
  </si>
  <si>
    <t>-1045007342</t>
  </si>
  <si>
    <t>769011190</t>
  </si>
  <si>
    <t>M+D Kondenzačná jednotka napr. RZAG140NY1, Qchl=13.4kW, Quk=15.5kW, R32 alebo ekvivalentná</t>
  </si>
  <si>
    <t>1147454111</t>
  </si>
  <si>
    <t>769011191</t>
  </si>
  <si>
    <t>M+D Kazetová jednotka napr. FCAG71B, Qchl=6.8kW, Quk=7.5kW, R32 vrátane štandartného dekoračného panela alebo ekvivalentná</t>
  </si>
  <si>
    <t>281212741</t>
  </si>
  <si>
    <t>769011192</t>
  </si>
  <si>
    <t>M+D Kondenzačná jednotka napr. RZA200D, Qchl=21.5kW, Quk=24.4kW, R32 alebo ekvivalentná</t>
  </si>
  <si>
    <t>1329363220</t>
  </si>
  <si>
    <t>769011193</t>
  </si>
  <si>
    <t>909982116</t>
  </si>
  <si>
    <t>769011194</t>
  </si>
  <si>
    <t>M+D Kondenzačná jednotka napr. RZAG60A, Qchl=6.0kW, Quk=7.0kW, R32 alebo ekvivalentná</t>
  </si>
  <si>
    <t>1665589632</t>
  </si>
  <si>
    <t>769011195</t>
  </si>
  <si>
    <t>M+D Kazetová jednotka napr. FCAG60B, Qchl=5.7kW, Quk=7.0kW, R32 vrátane štandartného dekoračného panela alebo ekvivalentná</t>
  </si>
  <si>
    <t>-1509678063</t>
  </si>
  <si>
    <t>769011196</t>
  </si>
  <si>
    <t>M+D Kondenzačná jednotka napr. RXM25N9, Qchl=2.5kW, Quk=2.8kW, R32 alebo ekvivalentná</t>
  </si>
  <si>
    <t>-1140080477</t>
  </si>
  <si>
    <t>769011197</t>
  </si>
  <si>
    <t>M+D Kazetová jednotka napr. FFA25A9, Qchl=2.5kW, Quk=2.8kW, R32 vrátane štandartného dekoračného panela alebo ekvivalentná</t>
  </si>
  <si>
    <t>-1123780905</t>
  </si>
  <si>
    <t>769011198</t>
  </si>
  <si>
    <t>1544684023</t>
  </si>
  <si>
    <t>769011199</t>
  </si>
  <si>
    <t>486800428</t>
  </si>
  <si>
    <t>769011200</t>
  </si>
  <si>
    <t>M+D Potrubná sada refnetu napr. KHRQ22M20TA alebo ekvivalentná</t>
  </si>
  <si>
    <t>1473969500</t>
  </si>
  <si>
    <t>769011201</t>
  </si>
  <si>
    <t>M+D Prémiový káblový ovládač napr. BRC1H519W7 s prekáblovaním alebo ekvivalentná</t>
  </si>
  <si>
    <t>-1601030360</t>
  </si>
  <si>
    <t>769011202</t>
  </si>
  <si>
    <t>M+D Dvojica izolovaného Cu potrubia 6.4/9.5 vrátane komunikačnej kabeláže</t>
  </si>
  <si>
    <t>-1861073287</t>
  </si>
  <si>
    <t>769011203</t>
  </si>
  <si>
    <t>M+D Dvojica izolovaného Cu potrubia 6.4/12.7 vrátane komunikačnej kabeláže</t>
  </si>
  <si>
    <t>-116085779</t>
  </si>
  <si>
    <t>769011204</t>
  </si>
  <si>
    <t>-1772646656</t>
  </si>
  <si>
    <t>769011205</t>
  </si>
  <si>
    <t>M+D Dvojica izolovaného Cu potrubia 9.52/22.2 vrátane komunikačnej kabeláže</t>
  </si>
  <si>
    <t>86240735</t>
  </si>
  <si>
    <t>769011206</t>
  </si>
  <si>
    <t>M+D Kocky pod kondenzačnú jednotku</t>
  </si>
  <si>
    <t>-1000828796</t>
  </si>
  <si>
    <t>769011207</t>
  </si>
  <si>
    <t>M+D Doplnenie chladiva R32</t>
  </si>
  <si>
    <t>309806524</t>
  </si>
  <si>
    <t>769011208</t>
  </si>
  <si>
    <t>M+D Strešný prechod izolovaný s otvorom Ø100</t>
  </si>
  <si>
    <t>407053371</t>
  </si>
  <si>
    <t>769011209</t>
  </si>
  <si>
    <t>1147066433</t>
  </si>
  <si>
    <t>769011210</t>
  </si>
  <si>
    <t>1745581377</t>
  </si>
  <si>
    <t>769011211</t>
  </si>
  <si>
    <t>1663816197</t>
  </si>
  <si>
    <t>D6</t>
  </si>
  <si>
    <t>Zariadenie č.6 - Vetranie hygienických priestorov a vybraných skladov</t>
  </si>
  <si>
    <t>769011213</t>
  </si>
  <si>
    <t>M+D Ventilátor do kruhového potrubia s časovým dobehom, 50m3/h / 100Pa, 230V/50Hz napr. Mixvent TD-350/125 T alebo ekvivalentná</t>
  </si>
  <si>
    <t>-1988700988</t>
  </si>
  <si>
    <t>769011214</t>
  </si>
  <si>
    <t>M+D napr. MAA 1250/600 tlmič alebo ekvivalentná</t>
  </si>
  <si>
    <t>-964130895</t>
  </si>
  <si>
    <t>769011215</t>
  </si>
  <si>
    <t>M+D napr. RSK 125 spätná klapka alebo ekvivalentná</t>
  </si>
  <si>
    <t>1474378736</t>
  </si>
  <si>
    <t>769011216</t>
  </si>
  <si>
    <t>M+D napr. VBM 125 rýchloupínacia spona alebo ekvivalentná</t>
  </si>
  <si>
    <t>-1669277419</t>
  </si>
  <si>
    <t>769011217</t>
  </si>
  <si>
    <t>M+D Ventilátor do kruhového potrubia s časovým dobehom, 115m3/h / 90Pa, 230V/50Hz napr. Mixvent TD-350/125 T alebo ekvivalentná</t>
  </si>
  <si>
    <t>-1128932708</t>
  </si>
  <si>
    <t>769011218</t>
  </si>
  <si>
    <t>-316736234</t>
  </si>
  <si>
    <t>769011219</t>
  </si>
  <si>
    <t>133071281</t>
  </si>
  <si>
    <t>769011220</t>
  </si>
  <si>
    <t>869838067</t>
  </si>
  <si>
    <t>769011221</t>
  </si>
  <si>
    <t>M+D Ventilátor do kruhového potrubia s časovým dobehom, 100m3/h / 90Pa, 230V/50Hz napr. Mixvent TD-350/125 T alebo ekvivalentná</t>
  </si>
  <si>
    <t>-495182941</t>
  </si>
  <si>
    <t>769011222</t>
  </si>
  <si>
    <t>1113290654</t>
  </si>
  <si>
    <t>769011223</t>
  </si>
  <si>
    <t>-659811595</t>
  </si>
  <si>
    <t>769011224</t>
  </si>
  <si>
    <t>2009213227</t>
  </si>
  <si>
    <t>769011225</t>
  </si>
  <si>
    <t>M+D Ventilátor do kruhového potrubia, 135m3/h / 150Pa, 230V/50Hz napr. Mixvent TD-500/160 3V alebo ekvivalentná</t>
  </si>
  <si>
    <t>1772539093</t>
  </si>
  <si>
    <t>769011226</t>
  </si>
  <si>
    <t>-321298954</t>
  </si>
  <si>
    <t>769011227</t>
  </si>
  <si>
    <t>-571471750</t>
  </si>
  <si>
    <t>769011228</t>
  </si>
  <si>
    <t>-1436659773</t>
  </si>
  <si>
    <t>769011229</t>
  </si>
  <si>
    <t>-1241475699</t>
  </si>
  <si>
    <t>769011230</t>
  </si>
  <si>
    <t>1601817972</t>
  </si>
  <si>
    <t>769011231</t>
  </si>
  <si>
    <t>-382835774</t>
  </si>
  <si>
    <t>769011232</t>
  </si>
  <si>
    <t>-1771094707</t>
  </si>
  <si>
    <t>769011233</t>
  </si>
  <si>
    <t>M+D Ventilátor do kruhového potrubia, 160m3/h / 150Pa, 230V/50Hz napr.  Mixvent TD-500/160 3V alebo ekvivalentná</t>
  </si>
  <si>
    <t>1347642565</t>
  </si>
  <si>
    <t>769011234</t>
  </si>
  <si>
    <t>44997048</t>
  </si>
  <si>
    <t>769011235</t>
  </si>
  <si>
    <t>-1425811561</t>
  </si>
  <si>
    <t>769011236</t>
  </si>
  <si>
    <t>-1035915396</t>
  </si>
  <si>
    <t>769011237</t>
  </si>
  <si>
    <t>M+D Ventilátor do kruhového potrubia, 185m3/h / 150Pa, 230V/50Hz napr. Mixvent TD-500/160 3V alebo ekvivalentná</t>
  </si>
  <si>
    <t>-1863084635</t>
  </si>
  <si>
    <t>769011238</t>
  </si>
  <si>
    <t>1813324394</t>
  </si>
  <si>
    <t>769011239</t>
  </si>
  <si>
    <t>-355081416</t>
  </si>
  <si>
    <t>769011240</t>
  </si>
  <si>
    <t>-2059666499</t>
  </si>
  <si>
    <t>769011241</t>
  </si>
  <si>
    <t>M+D Ventilátor do kruhového potrubia, 210m3/h / 150Pa, 230V/50Hz napr. Mixvent TD-500/160 3V alebo ekvivalentná</t>
  </si>
  <si>
    <t>748577515</t>
  </si>
  <si>
    <t>769011242</t>
  </si>
  <si>
    <t>-243550359</t>
  </si>
  <si>
    <t>769011243</t>
  </si>
  <si>
    <t>-1008383040</t>
  </si>
  <si>
    <t>769011244</t>
  </si>
  <si>
    <t>1543467409</t>
  </si>
  <si>
    <t>769011245</t>
  </si>
  <si>
    <t>M+D Ventilátor do kruhového potrubia, 230m3/h / 150Pa, 230V/50Hz napr. Mixvent TD-500/160 3V alebo ekvivalentná</t>
  </si>
  <si>
    <t>887250395</t>
  </si>
  <si>
    <t>769011246</t>
  </si>
  <si>
    <t>1990836790</t>
  </si>
  <si>
    <t>769011247</t>
  </si>
  <si>
    <t>-2137633774</t>
  </si>
  <si>
    <t>769011248</t>
  </si>
  <si>
    <t>1120822907</t>
  </si>
  <si>
    <t>769011249</t>
  </si>
  <si>
    <t>M+D Ventilátor do kruhového potrubia, 255m3/h / 150Pa, 230V/50Hz napr. Mixvent TD-500/160 3V alebo ekvivalentná</t>
  </si>
  <si>
    <t>-1218016107</t>
  </si>
  <si>
    <t>769011250</t>
  </si>
  <si>
    <t>-224898376</t>
  </si>
  <si>
    <t>769011251</t>
  </si>
  <si>
    <t>-721386350</t>
  </si>
  <si>
    <t>769011252</t>
  </si>
  <si>
    <t>-1316790912</t>
  </si>
  <si>
    <t>769011253</t>
  </si>
  <si>
    <t>M+D Ventilátor do kruhového potrubia, 260m3/h / 150Pa, 230V/50Hz napr. Mixvent TD-500/160 3V alebo ekvivalentná</t>
  </si>
  <si>
    <t>1367322621</t>
  </si>
  <si>
    <t>769011254</t>
  </si>
  <si>
    <t>664322019</t>
  </si>
  <si>
    <t>769011255</t>
  </si>
  <si>
    <t>506222482</t>
  </si>
  <si>
    <t>769011256</t>
  </si>
  <si>
    <t>1955781545</t>
  </si>
  <si>
    <t>769011257</t>
  </si>
  <si>
    <t>M+D Ventilátor do kruhového potrubia, 305m3/h / 150Pa, 230V/50Hz napr. Mixvent TD-500/160 3V alebo ekvivalentná</t>
  </si>
  <si>
    <t>-2057516424</t>
  </si>
  <si>
    <t>769011258</t>
  </si>
  <si>
    <t>-35770386</t>
  </si>
  <si>
    <t>769011259</t>
  </si>
  <si>
    <t>395565585</t>
  </si>
  <si>
    <t>769011260</t>
  </si>
  <si>
    <t>1600851992</t>
  </si>
  <si>
    <t>769011261</t>
  </si>
  <si>
    <t>M+D Ventilátor do kruhového potrubia, 380m3/h / 200Pa, 230V/50Hz napr. Mixvent TD-800/200 3V alebo ekvivalentná</t>
  </si>
  <si>
    <t>-764233896</t>
  </si>
  <si>
    <t>769011262</t>
  </si>
  <si>
    <t>M+D napr. MAA 200/600 tlmič alebo ekvivalentná</t>
  </si>
  <si>
    <t>1200395392</t>
  </si>
  <si>
    <t>769011263</t>
  </si>
  <si>
    <t>M+D napr. RSK 200 spätná klapka alebo ekvivalentná</t>
  </si>
  <si>
    <t>-666684329</t>
  </si>
  <si>
    <t>769011264</t>
  </si>
  <si>
    <t>M+D napr. VBM 200 rýchloupínacia spona alebo ekvivalentná</t>
  </si>
  <si>
    <t>-973441370</t>
  </si>
  <si>
    <t>769011265</t>
  </si>
  <si>
    <t>M+D Ventilátor do kruhového potrubia, 470m3/h / 200Pa, 230V/50Hz napr. Mixvent TD-800/200 3V alebo ekvivalentná</t>
  </si>
  <si>
    <t>783164342</t>
  </si>
  <si>
    <t>769011266</t>
  </si>
  <si>
    <t>-670822925</t>
  </si>
  <si>
    <t>769011267</t>
  </si>
  <si>
    <t>84051630</t>
  </si>
  <si>
    <t>769011268</t>
  </si>
  <si>
    <t>139329187</t>
  </si>
  <si>
    <t>769011269</t>
  </si>
  <si>
    <t>M+D Ventilátor do kruhového potrubia, 490m3/h / 200Pa, 230V/50Hz napr. Mixvent TD-800/200 3V alebo ekvivalentná</t>
  </si>
  <si>
    <t>-1343959658</t>
  </si>
  <si>
    <t>769011270</t>
  </si>
  <si>
    <t>-19677072</t>
  </si>
  <si>
    <t>769011271</t>
  </si>
  <si>
    <t>1306415986</t>
  </si>
  <si>
    <t>769011272</t>
  </si>
  <si>
    <t>-2037553679</t>
  </si>
  <si>
    <t>769011273</t>
  </si>
  <si>
    <t>M+D Radiálny ventilátor do podhľadu 50m3/h / 100Pa, 230V/50Hz napr. Micro 100 I T alebo ekvivalentná</t>
  </si>
  <si>
    <t>1614532935</t>
  </si>
  <si>
    <t>769011274</t>
  </si>
  <si>
    <t>M+D Ventilátor do kruhového potrubia s časovým dobehom, 80m3/h / 90Pa, 230V/50Hz napr. Mixvent TD-350/125 T alebo ekvivalentná</t>
  </si>
  <si>
    <t>-596346857</t>
  </si>
  <si>
    <t>769011275</t>
  </si>
  <si>
    <t>1649066645</t>
  </si>
  <si>
    <t>769011276</t>
  </si>
  <si>
    <t>-116753650</t>
  </si>
  <si>
    <t>769011277</t>
  </si>
  <si>
    <t>-2095655751</t>
  </si>
  <si>
    <t>769011278</t>
  </si>
  <si>
    <t>M+D Ventilátor do kruhového potrubia s časovým dobehom, 40m3/h / 90Pa, 230V/50Hz napr. Mixvent TD-350/125 T alebo ekvivalentná</t>
  </si>
  <si>
    <t>470647555</t>
  </si>
  <si>
    <t>769011279</t>
  </si>
  <si>
    <t>877834140</t>
  </si>
  <si>
    <t>769011280</t>
  </si>
  <si>
    <t>-252034079</t>
  </si>
  <si>
    <t>769011281</t>
  </si>
  <si>
    <t>435628924</t>
  </si>
  <si>
    <t>769011282</t>
  </si>
  <si>
    <t>-1630458797</t>
  </si>
  <si>
    <t>769011283</t>
  </si>
  <si>
    <t>M+D Protidažďová žalúzia kruhová napr. IGC-160 alebo ekvivalentná</t>
  </si>
  <si>
    <t>1478975532</t>
  </si>
  <si>
    <t>769011284</t>
  </si>
  <si>
    <t>M+D Protidažďová žalúzia kruhová napr. IGC-200 alebo ekvivalentná</t>
  </si>
  <si>
    <t>-541380878</t>
  </si>
  <si>
    <t>769011285</t>
  </si>
  <si>
    <t>M+D Protidažďová žalúzia kruhová napr. IGC-250 alebo ekvivalentná</t>
  </si>
  <si>
    <t>1251165876</t>
  </si>
  <si>
    <t>769011286</t>
  </si>
  <si>
    <t>M+D Protidažďová žalúzia kruhová napr. IGC-315 alebo ekvivalentná</t>
  </si>
  <si>
    <t>759393985</t>
  </si>
  <si>
    <t>769011287</t>
  </si>
  <si>
    <t>M+D Protidažďová žalúzia štvorhranná napr. PZAL-400x200-UR-S alebo ekvivalentná</t>
  </si>
  <si>
    <t>-565256579</t>
  </si>
  <si>
    <t>769011288</t>
  </si>
  <si>
    <t>M+D Protidažďová žalúzia štvorhranná napr. PZAL-400x250-UR-S alebo ekvivalentná</t>
  </si>
  <si>
    <t>-20984183</t>
  </si>
  <si>
    <t>769011289</t>
  </si>
  <si>
    <t>-1504877460</t>
  </si>
  <si>
    <t>769011290</t>
  </si>
  <si>
    <t>146826128</t>
  </si>
  <si>
    <t>769011291</t>
  </si>
  <si>
    <t>-2041129031</t>
  </si>
  <si>
    <t>769011292</t>
  </si>
  <si>
    <t>M+D Šikmý kus so sitom 315x100mm</t>
  </si>
  <si>
    <t>-1227352068</t>
  </si>
  <si>
    <t>769011293</t>
  </si>
  <si>
    <t>M+D Šikmý kus so sitom 500x100mm</t>
  </si>
  <si>
    <t>2137078446</t>
  </si>
  <si>
    <t>769011294</t>
  </si>
  <si>
    <t>565226085</t>
  </si>
  <si>
    <t>769011295</t>
  </si>
  <si>
    <t>-130133454</t>
  </si>
  <si>
    <t>769011296</t>
  </si>
  <si>
    <t>131862299</t>
  </si>
  <si>
    <t>769011297</t>
  </si>
  <si>
    <t>-54094950</t>
  </si>
  <si>
    <t>769011298</t>
  </si>
  <si>
    <t>-626544044</t>
  </si>
  <si>
    <t>769011299</t>
  </si>
  <si>
    <t>1928315564</t>
  </si>
  <si>
    <t>769011300</t>
  </si>
  <si>
    <t>101384429</t>
  </si>
  <si>
    <t>769011301</t>
  </si>
  <si>
    <t>15507264</t>
  </si>
  <si>
    <t>769011302</t>
  </si>
  <si>
    <t>-37235796</t>
  </si>
  <si>
    <t>769011303</t>
  </si>
  <si>
    <t>-2047973016</t>
  </si>
  <si>
    <t>769011304</t>
  </si>
  <si>
    <t>1009941972</t>
  </si>
  <si>
    <t>769011305</t>
  </si>
  <si>
    <t>1775785817</t>
  </si>
  <si>
    <t>769011306</t>
  </si>
  <si>
    <t>1575679637</t>
  </si>
  <si>
    <t>769011307</t>
  </si>
  <si>
    <t>-1076625897</t>
  </si>
  <si>
    <t>769011308</t>
  </si>
  <si>
    <t>671455532</t>
  </si>
  <si>
    <t>769011309</t>
  </si>
  <si>
    <t>M+D Ohybné potrubie Φ100</t>
  </si>
  <si>
    <t>1797946494</t>
  </si>
  <si>
    <t>769011310</t>
  </si>
  <si>
    <t>M+D Strešný prechod izolovaný s otvorom 315x100</t>
  </si>
  <si>
    <t>-265917539</t>
  </si>
  <si>
    <t>769011311</t>
  </si>
  <si>
    <t>M+D Strešný prechod izolovaný s otvorom 500x100</t>
  </si>
  <si>
    <t>1825827102</t>
  </si>
  <si>
    <t>769011312</t>
  </si>
  <si>
    <t>M+D Tepelná izolácia potrubia samolepiaca kaučuková napr. K-FLEX H DUCT METAL alebo ekvivalentná  hr. 40mm s hliníkovou fóliou- stúpacie potrubie- 1m pod strešným prechodom</t>
  </si>
  <si>
    <t>633873783</t>
  </si>
  <si>
    <t>769011313</t>
  </si>
  <si>
    <t>-1679798498</t>
  </si>
  <si>
    <t>769011314</t>
  </si>
  <si>
    <t>-1558764736</t>
  </si>
  <si>
    <t>769011315</t>
  </si>
  <si>
    <t>-172687497</t>
  </si>
  <si>
    <t>769011316</t>
  </si>
  <si>
    <t>58548156</t>
  </si>
  <si>
    <t>D7</t>
  </si>
  <si>
    <t>M+D Zariadenie č.7 - Požiarne vetranie CHÚC</t>
  </si>
  <si>
    <t>769011318</t>
  </si>
  <si>
    <t>M+D Ventilátor do štvorhranného potrubia, 1970m3/h / 300Pa, 230V/50Hz, napr. IRB/4-355 IP54 alebo ekvivalentná</t>
  </si>
  <si>
    <t>-1485669612</t>
  </si>
  <si>
    <t>769011319</t>
  </si>
  <si>
    <t>M+D napr. IAE 355 pružná spojka alebo ekvivalentná</t>
  </si>
  <si>
    <t>1458904471</t>
  </si>
  <si>
    <t>769011320</t>
  </si>
  <si>
    <t>M+D napr. IWG 355/70-40 protidažďová žalúzia alebo ekvivalentná</t>
  </si>
  <si>
    <t>1070762772</t>
  </si>
  <si>
    <t>769011321</t>
  </si>
  <si>
    <t>M+D napr. IJK 355/70-40 univerzálna regulačná klapka alebo ekvivalentná</t>
  </si>
  <si>
    <t>656856794</t>
  </si>
  <si>
    <t>769011322</t>
  </si>
  <si>
    <t>M+D Servopohon s vratnou pružinou napr. TF230-S alebo ekvivalentná</t>
  </si>
  <si>
    <t>563409428</t>
  </si>
  <si>
    <t>769011323</t>
  </si>
  <si>
    <t>M+D Strieška proti poveternostným vplyvom</t>
  </si>
  <si>
    <t>565745672</t>
  </si>
  <si>
    <t>769011324</t>
  </si>
  <si>
    <t>M+D Servisný vypínač</t>
  </si>
  <si>
    <t>1170736739</t>
  </si>
  <si>
    <t>769011325</t>
  </si>
  <si>
    <t>M+D Základová konštrukcia z napr. HILTI profilov alebo ekvivalentná</t>
  </si>
  <si>
    <t>-1491016308</t>
  </si>
  <si>
    <t>769011326</t>
  </si>
  <si>
    <t>M+D Tesná regulačná klapka napr. RKT-355x315-S alebo ekvivalentná</t>
  </si>
  <si>
    <t>669863697</t>
  </si>
  <si>
    <t>769011327</t>
  </si>
  <si>
    <t>274494421</t>
  </si>
  <si>
    <t>769011328</t>
  </si>
  <si>
    <t>M+D Ventilátor do štvorhranného potrubia, 900m3/h / 250Pa, 230V/50Hz, napr. IRB/2-200 B IP44 alebo ekvivalentná</t>
  </si>
  <si>
    <t>832518574</t>
  </si>
  <si>
    <t>769011329</t>
  </si>
  <si>
    <t>M+D napr. IAE 200 pružná spojka alebo ekvivalentná</t>
  </si>
  <si>
    <t>-183224514</t>
  </si>
  <si>
    <t>769011330</t>
  </si>
  <si>
    <t>M+D napr. IWG 200/40-20 protidažďová žalúzia alebo ekvivalentná</t>
  </si>
  <si>
    <t>-158018197</t>
  </si>
  <si>
    <t>769011331</t>
  </si>
  <si>
    <t>M+D napr. IJK 200/40-20 univerzálna regulačná klapka alebo ekvivalentná</t>
  </si>
  <si>
    <t>1766473018</t>
  </si>
  <si>
    <t>769011332</t>
  </si>
  <si>
    <t>728472280</t>
  </si>
  <si>
    <t>769011333</t>
  </si>
  <si>
    <t>-1424348935</t>
  </si>
  <si>
    <t>769011334</t>
  </si>
  <si>
    <t>1323461845</t>
  </si>
  <si>
    <t>769011335</t>
  </si>
  <si>
    <t>-1940124843</t>
  </si>
  <si>
    <t>769011336</t>
  </si>
  <si>
    <t>M+D Ventilátor do štvorhranného potrubia, 900m3/h / 250Pa, 230V/50Hz,napr.  IRB/2-200 B IP44 alebo ekvivalentná</t>
  </si>
  <si>
    <t>-2135097866</t>
  </si>
  <si>
    <t>769011337</t>
  </si>
  <si>
    <t>1718411445</t>
  </si>
  <si>
    <t>769011338</t>
  </si>
  <si>
    <t>-1391172206</t>
  </si>
  <si>
    <t>769011339</t>
  </si>
  <si>
    <t>2073572546</t>
  </si>
  <si>
    <t>769011340</t>
  </si>
  <si>
    <t>953650540</t>
  </si>
  <si>
    <t>769011341</t>
  </si>
  <si>
    <t>M+D Strieška proti poveternostným vplyvom alebo ekvivalentná</t>
  </si>
  <si>
    <t>1483112666</t>
  </si>
  <si>
    <t>769011342</t>
  </si>
  <si>
    <t>-1850633</t>
  </si>
  <si>
    <t>769011343</t>
  </si>
  <si>
    <t>16394374</t>
  </si>
  <si>
    <t>769011344</t>
  </si>
  <si>
    <t>M+D Ventilátor do štvorhranného potrubia, 325m3/h / 300Pa, 230V/50Hz, napr. IRB/2-200 A IP44 alebo ekvivalentná</t>
  </si>
  <si>
    <t>340914826</t>
  </si>
  <si>
    <t>769011345</t>
  </si>
  <si>
    <t>-1112939756</t>
  </si>
  <si>
    <t>769011346</t>
  </si>
  <si>
    <t>772791370</t>
  </si>
  <si>
    <t>769011347</t>
  </si>
  <si>
    <t>-1177560768</t>
  </si>
  <si>
    <t>769011348</t>
  </si>
  <si>
    <t>-1081290807</t>
  </si>
  <si>
    <t>769011349</t>
  </si>
  <si>
    <t>-902707471</t>
  </si>
  <si>
    <t>769011350</t>
  </si>
  <si>
    <t>878565360</t>
  </si>
  <si>
    <t>769011351</t>
  </si>
  <si>
    <t>1880034338</t>
  </si>
  <si>
    <t>769011352</t>
  </si>
  <si>
    <t>M+D Tesná regulačná klapka napr. TUNE-R-160-3-M0 alebo ekvivalentná</t>
  </si>
  <si>
    <t>-305761279</t>
  </si>
  <si>
    <t>769011353</t>
  </si>
  <si>
    <t>334280797</t>
  </si>
  <si>
    <t>769011354</t>
  </si>
  <si>
    <t>M+D Ventilátor do štvorhranného potrubia, 2390m3/h / 300Pa, 230V/50Hz, napr. IRB/4-355 IP54 alebo ekvivalentná</t>
  </si>
  <si>
    <t>779528919</t>
  </si>
  <si>
    <t>769011355</t>
  </si>
  <si>
    <t>1983835507</t>
  </si>
  <si>
    <t>769011356</t>
  </si>
  <si>
    <t>1163644247</t>
  </si>
  <si>
    <t>769011357</t>
  </si>
  <si>
    <t>1369932135</t>
  </si>
  <si>
    <t>769011358</t>
  </si>
  <si>
    <t>2021443582</t>
  </si>
  <si>
    <t>769011359</t>
  </si>
  <si>
    <t>262226201</t>
  </si>
  <si>
    <t>769011360</t>
  </si>
  <si>
    <t>61247877</t>
  </si>
  <si>
    <t>769011361</t>
  </si>
  <si>
    <t>1462133011</t>
  </si>
  <si>
    <t>769011362</t>
  </si>
  <si>
    <t>-1676959698</t>
  </si>
  <si>
    <t>769011363</t>
  </si>
  <si>
    <t>-1466960512</t>
  </si>
  <si>
    <t>769011364</t>
  </si>
  <si>
    <t>-1102059276</t>
  </si>
  <si>
    <t>769011365</t>
  </si>
  <si>
    <t>571524682</t>
  </si>
  <si>
    <t>769011366</t>
  </si>
  <si>
    <t>M+D Ventilátor do štvorhranného potrubia, 5050m3/h / 200Pa, 230V/50Hz, napr. IRT/6-400 IP54 alebo ekvivalentná</t>
  </si>
  <si>
    <t>-353326120</t>
  </si>
  <si>
    <t>769011367</t>
  </si>
  <si>
    <t>M+D napr. IAE 400 pružná spojka alebo ekvivalentná</t>
  </si>
  <si>
    <t>-1253189101</t>
  </si>
  <si>
    <t>769011368</t>
  </si>
  <si>
    <t>M+D napr. IWG 400/80-50 protidažďová žalúzia alebo ekvivalentná</t>
  </si>
  <si>
    <t>-1956299862</t>
  </si>
  <si>
    <t>769011369</t>
  </si>
  <si>
    <t>M+D napr. IJK 400/80-50 univerzálna regulačná klapka alebo ekvivalentná</t>
  </si>
  <si>
    <t>1287979614</t>
  </si>
  <si>
    <t>769011370</t>
  </si>
  <si>
    <t>1693102031</t>
  </si>
  <si>
    <t>769011371</t>
  </si>
  <si>
    <t>-1803916606</t>
  </si>
  <si>
    <t>769011372</t>
  </si>
  <si>
    <t>-5694055</t>
  </si>
  <si>
    <t>769011373</t>
  </si>
  <si>
    <t>-1440826995</t>
  </si>
  <si>
    <t>769011374</t>
  </si>
  <si>
    <t>M+D Tesná regulačná klapka napr. RKT-500x250-S alebo ekvivalentná</t>
  </si>
  <si>
    <t>1455506687</t>
  </si>
  <si>
    <t>769011375</t>
  </si>
  <si>
    <t>M+D Servopohon s vratnou pružinounapr. TF230-S alebo ekvivalentná</t>
  </si>
  <si>
    <t>961194584</t>
  </si>
  <si>
    <t>769011376</t>
  </si>
  <si>
    <t>M+D Šikmý kus so sitom 355x315mm</t>
  </si>
  <si>
    <t>353907721</t>
  </si>
  <si>
    <t>769011377</t>
  </si>
  <si>
    <t>M+D Šikmý kus so sitom 500x250mm</t>
  </si>
  <si>
    <t>86896964</t>
  </si>
  <si>
    <t>769011378</t>
  </si>
  <si>
    <t>M+D Štvorhranná výustka napr. NOVA-A-1-1-200x150-R1-UR-H alebo ekvivalentná RAL podľa koncepcie farebnosti (viď arch-stav. časť)</t>
  </si>
  <si>
    <t>-358267629</t>
  </si>
  <si>
    <t>769011379</t>
  </si>
  <si>
    <t>M+D Štvorhranná výustka napr. NOVA-A-1-1-300x200-R1-UR-H alebo ekvivalentná RAL podľa koncepcie farebnosti (viď arch-stav. časť)</t>
  </si>
  <si>
    <t>1675503047</t>
  </si>
  <si>
    <t>769011380</t>
  </si>
  <si>
    <t>M+D Štvorhranná výustka napr. NOVA-A-1-1-1000x300-R1-UR-H alebo ekvivalentná RAL podľa koncepcie farebnosti (viď arch-stav. časť)</t>
  </si>
  <si>
    <t>864292547</t>
  </si>
  <si>
    <t>769011381</t>
  </si>
  <si>
    <t>M+D Štvorhranná výustka napr. NOVA-A-1-1-1000x500-R1-UR-H alebo ekvivalentná RAL podľa koncepcie farebnosti (viď arch-stav. časť)</t>
  </si>
  <si>
    <t>487900441</t>
  </si>
  <si>
    <t>769011382</t>
  </si>
  <si>
    <t>M+D Štvorhranná výustka napr. NOVA-A-1-1-1000x500-UR-H alebo ekvivalentná RAL podľa koncepcie farebnosti (viď arch-stav. časť)</t>
  </si>
  <si>
    <t>743083621</t>
  </si>
  <si>
    <t>769011383</t>
  </si>
  <si>
    <t>M+D Štvorhranná výustka do kruhového potrubia napr. NOVA-C-1-325x75-R1-V alebo ekvivalentná RAL podľa koncepcie farebnosti (viď arch-stav. časť)</t>
  </si>
  <si>
    <t>1200497656</t>
  </si>
  <si>
    <t>769011384</t>
  </si>
  <si>
    <t>M+D Štvorhranná výustka do kruhového potrubia napr. NOVA-C-1-425x75-R1-V alebo ekvivalentná RAL podľa koncepcie farebnosti (viď arch-stav. časť)</t>
  </si>
  <si>
    <t>-262115465</t>
  </si>
  <si>
    <t>769011385</t>
  </si>
  <si>
    <t>-73862034</t>
  </si>
  <si>
    <t>769011386</t>
  </si>
  <si>
    <t>M+D napr. VHO 160 výfuková hlavica alebo ekvivalentná</t>
  </si>
  <si>
    <t>-1457918696</t>
  </si>
  <si>
    <t>769011387</t>
  </si>
  <si>
    <t>-682311050</t>
  </si>
  <si>
    <t>769011388</t>
  </si>
  <si>
    <t>-1544324435</t>
  </si>
  <si>
    <t>769011389</t>
  </si>
  <si>
    <t>441884439</t>
  </si>
  <si>
    <t>769011390</t>
  </si>
  <si>
    <t>-2009871170</t>
  </si>
  <si>
    <t>769011391</t>
  </si>
  <si>
    <t>1984056019</t>
  </si>
  <si>
    <t>769011392</t>
  </si>
  <si>
    <t>1559337463</t>
  </si>
  <si>
    <t>769011393</t>
  </si>
  <si>
    <t>-191176118</t>
  </si>
  <si>
    <t>769011394</t>
  </si>
  <si>
    <t>-917011624</t>
  </si>
  <si>
    <t>769011395</t>
  </si>
  <si>
    <t>171146908</t>
  </si>
  <si>
    <t>769011396</t>
  </si>
  <si>
    <t>-743881303</t>
  </si>
  <si>
    <t>769011397</t>
  </si>
  <si>
    <t>M+D Štvorhranné potrubie sk. 1 do obvodu 1800 mm</t>
  </si>
  <si>
    <t>-995333710</t>
  </si>
  <si>
    <t>769011398</t>
  </si>
  <si>
    <t>-1918784464</t>
  </si>
  <si>
    <t>769011399</t>
  </si>
  <si>
    <t>-997124600</t>
  </si>
  <si>
    <t>769011400</t>
  </si>
  <si>
    <t>893867691</t>
  </si>
  <si>
    <t>769011401</t>
  </si>
  <si>
    <t>-82299627</t>
  </si>
  <si>
    <t>769011402</t>
  </si>
  <si>
    <t>-186504236</t>
  </si>
  <si>
    <t>769011403</t>
  </si>
  <si>
    <t>M+D Tvarovky štvorhranného potrubia sk. 1 do obvodu 1800 mm</t>
  </si>
  <si>
    <t>-1494355314</t>
  </si>
  <si>
    <t>769011404</t>
  </si>
  <si>
    <t>-228599330</t>
  </si>
  <si>
    <t>769011405</t>
  </si>
  <si>
    <t>2063975954</t>
  </si>
  <si>
    <t>769011406</t>
  </si>
  <si>
    <t>752113072</t>
  </si>
  <si>
    <t>769011407</t>
  </si>
  <si>
    <t>-1279369547</t>
  </si>
  <si>
    <t>769011408</t>
  </si>
  <si>
    <t>942775989</t>
  </si>
  <si>
    <t>769011409</t>
  </si>
  <si>
    <t>1080256622</t>
  </si>
  <si>
    <t>D8</t>
  </si>
  <si>
    <t>Zariadenie č.8 - Dverové clony</t>
  </si>
  <si>
    <t>769011411</t>
  </si>
  <si>
    <t>M+D Vzduchová clona s vodným ohrevom napr. Frico PA2220CW alebo ekvivalentná</t>
  </si>
  <si>
    <t>324721658</t>
  </si>
  <si>
    <t>769011412</t>
  </si>
  <si>
    <t>M+D ovládač napr. PA2DR + dver. kontak s prekáblovaním alebo ekvivalentná</t>
  </si>
  <si>
    <t>-1553484431</t>
  </si>
  <si>
    <t>769011413</t>
  </si>
  <si>
    <t>M+D Ventilová sada napr. VLSP15NF alebo ekvivalentná</t>
  </si>
  <si>
    <t>86419682</t>
  </si>
  <si>
    <t>769011414</t>
  </si>
  <si>
    <t>M+D Vzduchová clona s vodným ohrevom Frico Frico napr. PA2215CW alebo ekvivalentná</t>
  </si>
  <si>
    <t>811097976</t>
  </si>
  <si>
    <t>769011415</t>
  </si>
  <si>
    <t>-1044235245</t>
  </si>
  <si>
    <t>769011416</t>
  </si>
  <si>
    <t>925242279</t>
  </si>
  <si>
    <t>769011417</t>
  </si>
  <si>
    <t>43457200</t>
  </si>
  <si>
    <t>D9</t>
  </si>
  <si>
    <t>Zariadenie č.9 - Vetranie ošetrovne</t>
  </si>
  <si>
    <t>769011419</t>
  </si>
  <si>
    <t>M+D Kompaktná prívodná VZT jednotka v prevedení do exteriéru na strechu, vrátane  MaR   PRÍVODNÁ ČASŤ: tlmiaca manžeta, uzatváracia klapka, filter prívodný F7, prívodný ventilátor s EC motorom 100 m3/h,100Pa, elektrický ohrievač (2kW, tp=20°C)</t>
  </si>
  <si>
    <t>398309396</t>
  </si>
  <si>
    <t>769011420</t>
  </si>
  <si>
    <t>-1488384112</t>
  </si>
  <si>
    <t>769011421</t>
  </si>
  <si>
    <t>M+D napr. MSK 200 škrtiaca klapka D 200 alebo ekvivalentná</t>
  </si>
  <si>
    <t>-1635752695</t>
  </si>
  <si>
    <t>769011422</t>
  </si>
  <si>
    <t>M+D napr. LF 24 servopohon Belimo so sp.pruž.4Nm alebo ekvivalentná</t>
  </si>
  <si>
    <t>-1065594371</t>
  </si>
  <si>
    <t>769011423</t>
  </si>
  <si>
    <t>M+D napr. MAA 200/900 tlmič hluku alebo ekvivalentná</t>
  </si>
  <si>
    <t>712969761</t>
  </si>
  <si>
    <t>769011424</t>
  </si>
  <si>
    <t>M+D Základová konštrukcia pod VZT jednotku z napr. HILTI profilov alebo ekvivalentná</t>
  </si>
  <si>
    <t>-439291297</t>
  </si>
  <si>
    <t>769011425</t>
  </si>
  <si>
    <t>M+D Šikmý kus so sitom Φ200</t>
  </si>
  <si>
    <t>-167374269</t>
  </si>
  <si>
    <t>769011426</t>
  </si>
  <si>
    <t>M+D napr. KE 125 tanierový ventil prívodný RAL podľa koncepcie farebnosti (viď arch-stav. časť) alebo ekvivalentná</t>
  </si>
  <si>
    <t>-52390030</t>
  </si>
  <si>
    <t>769011427</t>
  </si>
  <si>
    <t>-2119324240</t>
  </si>
  <si>
    <t>769011428</t>
  </si>
  <si>
    <t>171701849</t>
  </si>
  <si>
    <t>769011429</t>
  </si>
  <si>
    <t>-1457213862</t>
  </si>
  <si>
    <t>769011430</t>
  </si>
  <si>
    <t>M+D Tepelná izolácia potrubia samolepiaca kaučuková s hliníkovou vrstvou odolnou UV žiareniu napr. K-FLEX AL CLAD alebo ekvivalentná hrúbky 50mm-prívodné potrubie v exteriéri</t>
  </si>
  <si>
    <t>1569361411</t>
  </si>
  <si>
    <t>769011431</t>
  </si>
  <si>
    <t>-1352172939</t>
  </si>
  <si>
    <t>769011432</t>
  </si>
  <si>
    <t>-2045912017</t>
  </si>
  <si>
    <t>769011433</t>
  </si>
  <si>
    <t>38493514</t>
  </si>
  <si>
    <t>05 - Elektroinštalácia (Silnoprúdové a slaboprúdové inštalácie, Bleskozvod)</t>
  </si>
  <si>
    <t>D1 - Elektroinštalácia</t>
  </si>
  <si>
    <t xml:space="preserve">    D2 - Systém SESTRA PACIENT napr. LEGRAND MOSAIC</t>
  </si>
  <si>
    <t xml:space="preserve">    D3 - Káble</t>
  </si>
  <si>
    <t xml:space="preserve">    D4 - Žľaby</t>
  </si>
  <si>
    <t xml:space="preserve">    D5 - Rúrky</t>
  </si>
  <si>
    <t>D10 - CBS (centrálny bateriový systém)</t>
  </si>
  <si>
    <t>D11 - HZS , Ostatné</t>
  </si>
  <si>
    <t>D6 - Rozvádzače</t>
  </si>
  <si>
    <t>D7 - Bleskozvod a uzemnenie</t>
  </si>
  <si>
    <t>D8 - Slaboprúdové rozvody</t>
  </si>
  <si>
    <t>D9 - Svietidlá</t>
  </si>
  <si>
    <t>Elektroinštalácia</t>
  </si>
  <si>
    <t>210010001</t>
  </si>
  <si>
    <t>Vypínač 10A/230V pod omietku, rad. 1, IP20 +rámiky</t>
  </si>
  <si>
    <t>-279386</t>
  </si>
  <si>
    <t>210010002</t>
  </si>
  <si>
    <t>-54137944</t>
  </si>
  <si>
    <t>210010003</t>
  </si>
  <si>
    <t>Vypínač 10A/230V pod omietku, rad. 1, IP44 +rámiky</t>
  </si>
  <si>
    <t>-174567373</t>
  </si>
  <si>
    <t>210010004</t>
  </si>
  <si>
    <t>-484016584</t>
  </si>
  <si>
    <t>210010005</t>
  </si>
  <si>
    <t>Vypínač 10A/230V na povrch, rad. 1, IP44</t>
  </si>
  <si>
    <t>-275416313</t>
  </si>
  <si>
    <t>210010006</t>
  </si>
  <si>
    <t>953632652</t>
  </si>
  <si>
    <t>210010007</t>
  </si>
  <si>
    <t>Vypínač 10A/230V pod omietku, rad. 5, IP20 +rámiky</t>
  </si>
  <si>
    <t>1360232418</t>
  </si>
  <si>
    <t>210010008</t>
  </si>
  <si>
    <t>-1551789122</t>
  </si>
  <si>
    <t>210010009</t>
  </si>
  <si>
    <t>Vypínač 10A/230V pod omietku, rad. 5, IP44 +rámiky</t>
  </si>
  <si>
    <t>385401734</t>
  </si>
  <si>
    <t>210010010</t>
  </si>
  <si>
    <t>-11910872</t>
  </si>
  <si>
    <t>210010011</t>
  </si>
  <si>
    <t>Vypínač 10A/230V na povrch, rad. 5, IP44</t>
  </si>
  <si>
    <t>48758510</t>
  </si>
  <si>
    <t>210010012</t>
  </si>
  <si>
    <t>-57648248</t>
  </si>
  <si>
    <t>210010013</t>
  </si>
  <si>
    <t>Vypínač 10A/230V pod omietku, rad. 5B, IP20 +rámiky</t>
  </si>
  <si>
    <t>1336517974</t>
  </si>
  <si>
    <t>210010014</t>
  </si>
  <si>
    <t>-1765676599</t>
  </si>
  <si>
    <t>210010015</t>
  </si>
  <si>
    <t>Vypínač 10A/230V pod omietku, rad. 6, IP20 +rámiky</t>
  </si>
  <si>
    <t>-1879884589</t>
  </si>
  <si>
    <t>210010016</t>
  </si>
  <si>
    <t>-2111797291</t>
  </si>
  <si>
    <t>210010017</t>
  </si>
  <si>
    <t>Vypínač 10A/230V na povrch, rad. 6, IP44</t>
  </si>
  <si>
    <t>690718236</t>
  </si>
  <si>
    <t>210010018</t>
  </si>
  <si>
    <t>2103990041</t>
  </si>
  <si>
    <t>210010019</t>
  </si>
  <si>
    <t>Vypínač 10A/230V pod omietku, rad. 7, IP20 +rámiky</t>
  </si>
  <si>
    <t>-1261834087</t>
  </si>
  <si>
    <t>210010020</t>
  </si>
  <si>
    <t>870484582</t>
  </si>
  <si>
    <t>210010021</t>
  </si>
  <si>
    <t>STMIEVAČ, VRÁTANE INTEGROVANÉHO DALI, ZAPUSTENÝ, IP20 napr. ABB 2117/11 U-500 aleb ekvivalent</t>
  </si>
  <si>
    <t>-667811235</t>
  </si>
  <si>
    <t>210010022</t>
  </si>
  <si>
    <t>1956348691</t>
  </si>
  <si>
    <t>210010023</t>
  </si>
  <si>
    <t>Zásuvka 16A/230V pod omietku, IP20 +rámiky</t>
  </si>
  <si>
    <t>253059170</t>
  </si>
  <si>
    <t>210010024</t>
  </si>
  <si>
    <t>3327326</t>
  </si>
  <si>
    <t>210010025</t>
  </si>
  <si>
    <t>Zásuvka 16A/230V pod omietku, IP44 +rámiky</t>
  </si>
  <si>
    <t>-1820562031</t>
  </si>
  <si>
    <t>210010026</t>
  </si>
  <si>
    <t>-2088515135</t>
  </si>
  <si>
    <t>210010027</t>
  </si>
  <si>
    <t>Zásuvka 16A/230V na povrch, IP44</t>
  </si>
  <si>
    <t>1131337994</t>
  </si>
  <si>
    <t>210010028</t>
  </si>
  <si>
    <t>-829117004</t>
  </si>
  <si>
    <t>210010029</t>
  </si>
  <si>
    <t>Zásuvka 16A/230V do parap. žľabu IP20 +rámiky</t>
  </si>
  <si>
    <t>-2063303569</t>
  </si>
  <si>
    <t>210010030</t>
  </si>
  <si>
    <t>1107008887</t>
  </si>
  <si>
    <t>210010031</t>
  </si>
  <si>
    <t>Snímač prítomnosti, IP20, zapustený, 360° napr. (NIKO 350-20056) alebo ekvivalent</t>
  </si>
  <si>
    <t>-613934693</t>
  </si>
  <si>
    <t>210010032</t>
  </si>
  <si>
    <t>414468870</t>
  </si>
  <si>
    <t>210010033</t>
  </si>
  <si>
    <t>Montážna krabica na povrch pre zapustený detektor napr. (NIKO 351-25420) alebo ekvivalent</t>
  </si>
  <si>
    <t>-1834309051</t>
  </si>
  <si>
    <t>210010034</t>
  </si>
  <si>
    <t>-39449473</t>
  </si>
  <si>
    <t>210010035</t>
  </si>
  <si>
    <t>Tlačidlo na povrch, havarijné, podsvietené, so sklíčkom a nápisom TOTAL STOP podľa STN</t>
  </si>
  <si>
    <t>-892478623</t>
  </si>
  <si>
    <t>210010036</t>
  </si>
  <si>
    <t>-849965137</t>
  </si>
  <si>
    <t>210010037</t>
  </si>
  <si>
    <t>Tlačidlo na povrch, havarijné, podsvietené, so sklíčkom a nápisom CENTRAL STOP podľa STN</t>
  </si>
  <si>
    <t>-1848279488</t>
  </si>
  <si>
    <t>210010038</t>
  </si>
  <si>
    <t>-708533587</t>
  </si>
  <si>
    <t>210010039</t>
  </si>
  <si>
    <t>Tlačidlo na povrch, havarijné, podsvietené, so sklíčkom a nápisom STOP KUCHYŇA</t>
  </si>
  <si>
    <t>-802692503</t>
  </si>
  <si>
    <t>210010040</t>
  </si>
  <si>
    <t>641083414</t>
  </si>
  <si>
    <t>210010041</t>
  </si>
  <si>
    <t>Asistenční systém pro invalidy napr. EATON CFEAPULLKIT alebo ekvivalent</t>
  </si>
  <si>
    <t>-101634597</t>
  </si>
  <si>
    <t>210010042</t>
  </si>
  <si>
    <t>2085334996</t>
  </si>
  <si>
    <t>210010043</t>
  </si>
  <si>
    <t>Predradník DT4</t>
  </si>
  <si>
    <t>323047732</t>
  </si>
  <si>
    <t>210010044</t>
  </si>
  <si>
    <t>887674619</t>
  </si>
  <si>
    <t>210010045</t>
  </si>
  <si>
    <t>Zásuvka 16A/400V, na povrch, IP44, 3P+N+PE napr. (LEGRAND) alebo ekvivalent</t>
  </si>
  <si>
    <t>-1738735874</t>
  </si>
  <si>
    <t>210010046</t>
  </si>
  <si>
    <t>339449352</t>
  </si>
  <si>
    <t>210010047</t>
  </si>
  <si>
    <t>Vypínač 25A/400V, sporáková prípojka, pod omietku</t>
  </si>
  <si>
    <t>-1386482556</t>
  </si>
  <si>
    <t>210010048</t>
  </si>
  <si>
    <t>-849467203</t>
  </si>
  <si>
    <t>210010049</t>
  </si>
  <si>
    <t>Vypínač 40A/400V, sporáková prípojka, pod omietku</t>
  </si>
  <si>
    <t>1624910644</t>
  </si>
  <si>
    <t>210010050</t>
  </si>
  <si>
    <t>-426026432</t>
  </si>
  <si>
    <t>210010051</t>
  </si>
  <si>
    <t>Rozbočovacia krabica na povrch</t>
  </si>
  <si>
    <t>-556466554</t>
  </si>
  <si>
    <t>210010052</t>
  </si>
  <si>
    <t>-1133108666</t>
  </si>
  <si>
    <t>210010053</t>
  </si>
  <si>
    <t>Rozbočovacia krabica napr. KR68 alebo ekvivalent</t>
  </si>
  <si>
    <t>1000669580</t>
  </si>
  <si>
    <t>210010054</t>
  </si>
  <si>
    <t>-2129307932</t>
  </si>
  <si>
    <t>210010055</t>
  </si>
  <si>
    <t>Odbočná krabica T100 ED10-6 F, PS90 s poistkou</t>
  </si>
  <si>
    <t>730601557</t>
  </si>
  <si>
    <t>210010056</t>
  </si>
  <si>
    <t>2013957357</t>
  </si>
  <si>
    <t>210010057</t>
  </si>
  <si>
    <t>Prístrojová krabica KP67/2</t>
  </si>
  <si>
    <t>-84961905</t>
  </si>
  <si>
    <t>210010058</t>
  </si>
  <si>
    <t>-671448516</t>
  </si>
  <si>
    <t>210010059</t>
  </si>
  <si>
    <t>Prístrojová krabica na povrch 6455-11</t>
  </si>
  <si>
    <t>-1852024979</t>
  </si>
  <si>
    <t>210010060</t>
  </si>
  <si>
    <t>640569613</t>
  </si>
  <si>
    <t>210010061</t>
  </si>
  <si>
    <t>Prístrojová krabica do parap. Žľabu</t>
  </si>
  <si>
    <t>-290701644</t>
  </si>
  <si>
    <t>210010062</t>
  </si>
  <si>
    <t>-200909733</t>
  </si>
  <si>
    <t>210010063</t>
  </si>
  <si>
    <t>Montáž ventilátora (ventilátor dodávka VZT), vrátane zapojenia</t>
  </si>
  <si>
    <t>73046624</t>
  </si>
  <si>
    <t>Systém SESTRA PACIENT napr. LEGRAND MOSAIC</t>
  </si>
  <si>
    <t>210010064</t>
  </si>
  <si>
    <t>Napajáci zdroj 24V–2A–48W napr. 078289 alebo ekvivalent</t>
  </si>
  <si>
    <t>745935291</t>
  </si>
  <si>
    <t>210010065</t>
  </si>
  <si>
    <t>-1260110041</t>
  </si>
  <si>
    <t>210010066</t>
  </si>
  <si>
    <t>Radiaca jednotka napr. 078212 alebo ekvivalent</t>
  </si>
  <si>
    <t>301181306</t>
  </si>
  <si>
    <t>210010067</t>
  </si>
  <si>
    <t>-1605733374</t>
  </si>
  <si>
    <t>210010068</t>
  </si>
  <si>
    <t>Signalizačny panel napr. 076660 alebo ekvivalent</t>
  </si>
  <si>
    <t>-1597426831</t>
  </si>
  <si>
    <t>210010069</t>
  </si>
  <si>
    <t>1853641803</t>
  </si>
  <si>
    <t>210010070</t>
  </si>
  <si>
    <t>Inštalačná krabica suché priečky - Trojnásobná napr. 080053 alebo ekvivalent</t>
  </si>
  <si>
    <t>405849919</t>
  </si>
  <si>
    <t>210010071</t>
  </si>
  <si>
    <t>-1421378205</t>
  </si>
  <si>
    <t>210010072</t>
  </si>
  <si>
    <t>Montážna doska 6/7/8M - Trojnásobná napr. 080253 alebo ekvivalent</t>
  </si>
  <si>
    <t>1449037762</t>
  </si>
  <si>
    <t>210010073</t>
  </si>
  <si>
    <t>840737450</t>
  </si>
  <si>
    <t>210010074</t>
  </si>
  <si>
    <t>Rámik 6modulový  - Trojnásobná napr. 277816L alebo ekvivalent</t>
  </si>
  <si>
    <t>-85431373</t>
  </si>
  <si>
    <t>210010075</t>
  </si>
  <si>
    <t>-11703851</t>
  </si>
  <si>
    <t>210010076</t>
  </si>
  <si>
    <t>CHODBOVÁ JEDNOTKA SO SIGNÁLKAMI ANTIBAKTERIÁLNA napr. 076672L alebo ekvivalent</t>
  </si>
  <si>
    <t>-1370896156</t>
  </si>
  <si>
    <t>210010077</t>
  </si>
  <si>
    <t>1038653515</t>
  </si>
  <si>
    <t>210010078</t>
  </si>
  <si>
    <t>DVERNA JEDNOTKA SESTRA PACIENT 2 INDIKÁTORY ANTIBAKTERIÁLNA napr. 078204L alebo ekvivalent</t>
  </si>
  <si>
    <t>1175613853</t>
  </si>
  <si>
    <t>210010079</t>
  </si>
  <si>
    <t>879912748</t>
  </si>
  <si>
    <t>210010080</t>
  </si>
  <si>
    <t>ZÁSUVKA SESTRA PACIENT PRE VOLACIE TLAČIDLO napr. 078246L alebo ekvivalent</t>
  </si>
  <si>
    <t>1230361893</t>
  </si>
  <si>
    <t>210010081</t>
  </si>
  <si>
    <t>-1293865523</t>
  </si>
  <si>
    <t>210010082</t>
  </si>
  <si>
    <t>VOLACIE TLAČIDLO S KÁBLOM napr. 078281 alebo ekvivalent</t>
  </si>
  <si>
    <t>997202349</t>
  </si>
  <si>
    <t>210010083</t>
  </si>
  <si>
    <t>-181241208</t>
  </si>
  <si>
    <t>210010084</t>
  </si>
  <si>
    <t>KÚPEĽŇOVÁ JEDNOTKA S TIAHLOM ANTIBAKTERIÁLNA napr. 076664L alebo ekvivalent</t>
  </si>
  <si>
    <t>-527063713</t>
  </si>
  <si>
    <t>210010085</t>
  </si>
  <si>
    <t>-1744228277</t>
  </si>
  <si>
    <t>Káble</t>
  </si>
  <si>
    <t>210010086</t>
  </si>
  <si>
    <t>Kábel CXKE-R-O 2x1,5 - B2ca -s1,d1,a1</t>
  </si>
  <si>
    <t>1335118658</t>
  </si>
  <si>
    <t>210010087</t>
  </si>
  <si>
    <t>182524260</t>
  </si>
  <si>
    <t>210010088</t>
  </si>
  <si>
    <t>Kábel CXKE-R-O 3x1,5 - B2ca -s1,d1,a1</t>
  </si>
  <si>
    <t>-1054180929</t>
  </si>
  <si>
    <t>210010089</t>
  </si>
  <si>
    <t>1405765072</t>
  </si>
  <si>
    <t>210010090</t>
  </si>
  <si>
    <t>Kábel CXKE-R-J 3x1,5 - B2ca -s1,d1,a1</t>
  </si>
  <si>
    <t>-712042949</t>
  </si>
  <si>
    <t>210010091</t>
  </si>
  <si>
    <t>-1034888976</t>
  </si>
  <si>
    <t>210010092</t>
  </si>
  <si>
    <t>Kábel CXKE-R-J 3x2,5 - B2ca -s1,d1,a1</t>
  </si>
  <si>
    <t>492363787</t>
  </si>
  <si>
    <t>210010093</t>
  </si>
  <si>
    <t>-1606418747</t>
  </si>
  <si>
    <t>210010094</t>
  </si>
  <si>
    <t>Kábel CXKE-R-J 3x4 - B2ca -s1,d1,a1</t>
  </si>
  <si>
    <t>-619121624</t>
  </si>
  <si>
    <t>210010095</t>
  </si>
  <si>
    <t>-1638933420</t>
  </si>
  <si>
    <t>210010096</t>
  </si>
  <si>
    <t>Kábel CXKE-R-J 3x6 - B2ca -s1,d1,a1</t>
  </si>
  <si>
    <t>-364278250</t>
  </si>
  <si>
    <t>210010097</t>
  </si>
  <si>
    <t>-2048894660</t>
  </si>
  <si>
    <t>210010098</t>
  </si>
  <si>
    <t>Kábel CXKE-R-J 5x1,5  - B2ca -s1,d1,a1</t>
  </si>
  <si>
    <t>-118791495</t>
  </si>
  <si>
    <t>210010099</t>
  </si>
  <si>
    <t>-1401689400</t>
  </si>
  <si>
    <t>210010100</t>
  </si>
  <si>
    <t>Kábel CXKE-R-J 5x2,5  - B2ca -s1,d1,a1</t>
  </si>
  <si>
    <t>-328185107</t>
  </si>
  <si>
    <t>210010101</t>
  </si>
  <si>
    <t>2048705245</t>
  </si>
  <si>
    <t>210010102</t>
  </si>
  <si>
    <t>Kábel HO7RN-F 5G2,5</t>
  </si>
  <si>
    <t>1380215024</t>
  </si>
  <si>
    <t>210010103</t>
  </si>
  <si>
    <t>-1728602866</t>
  </si>
  <si>
    <t>210010104</t>
  </si>
  <si>
    <t>Kábel CXKE-R-J 5x4  - B2ca -s1,d1,a1</t>
  </si>
  <si>
    <t>372510961</t>
  </si>
  <si>
    <t>210010105</t>
  </si>
  <si>
    <t>220211505</t>
  </si>
  <si>
    <t>210010106</t>
  </si>
  <si>
    <t>Kábel CXKE-R-J 5x6 - B2ca -s1,d1,a1</t>
  </si>
  <si>
    <t>584575860</t>
  </si>
  <si>
    <t>210010107</t>
  </si>
  <si>
    <t>-1878066343</t>
  </si>
  <si>
    <t>210010108</t>
  </si>
  <si>
    <t>Kábel CXKE-R-J 5x10 - B2ca -s1,d1,a1</t>
  </si>
  <si>
    <t>2124036202</t>
  </si>
  <si>
    <t>210010109</t>
  </si>
  <si>
    <t>-1686186802</t>
  </si>
  <si>
    <t>210010110</t>
  </si>
  <si>
    <t>Kábel CXKE-R-J 5x16 - B2ca -s1,d1,a1</t>
  </si>
  <si>
    <t>1197647628</t>
  </si>
  <si>
    <t>210010111</t>
  </si>
  <si>
    <t>1041021947</t>
  </si>
  <si>
    <t>210010112</t>
  </si>
  <si>
    <t>Kábel CXKE-R-J 5x25 - B2ca -s1,d1,a1</t>
  </si>
  <si>
    <t>-1100700159</t>
  </si>
  <si>
    <t>210010113</t>
  </si>
  <si>
    <t>1766305753</t>
  </si>
  <si>
    <t>210010114</t>
  </si>
  <si>
    <t>Kábel CXKE-R-J 5x35 - B2ca -s1,d1,a1</t>
  </si>
  <si>
    <t>-1622524300</t>
  </si>
  <si>
    <t>210010115</t>
  </si>
  <si>
    <t>455189186</t>
  </si>
  <si>
    <t>210010116</t>
  </si>
  <si>
    <t>Kábel CXKE-R-J 4x70 - B2ca -s1,d1,a1</t>
  </si>
  <si>
    <t>-1958581800</t>
  </si>
  <si>
    <t>210010117</t>
  </si>
  <si>
    <t>1972236849</t>
  </si>
  <si>
    <t>210010118</t>
  </si>
  <si>
    <t>Kábel NHXH-O FE180/E30 3x1,5 - B2ca -s1,d1,a1 (PRAKAB-PRFlaDur, nkt cables-NOPOVIC)</t>
  </si>
  <si>
    <t>-1578496594</t>
  </si>
  <si>
    <t>210010119</t>
  </si>
  <si>
    <t>-1910948923</t>
  </si>
  <si>
    <t>210010120</t>
  </si>
  <si>
    <t>Kábel NHXH-J FE180/E30 3x1,5  - B2ca -s1,d1,a1  (PRAKAB-PRFlaDur, nkt cables-NOPOVIC)</t>
  </si>
  <si>
    <t>1812596413</t>
  </si>
  <si>
    <t>210010121</t>
  </si>
  <si>
    <t>-477136555</t>
  </si>
  <si>
    <t>210010122</t>
  </si>
  <si>
    <t>Kábel NHXH-J FE180/E90 3x2,5  - B2ca -s1,d1,a1  (PRAKAB-PRFlaDur, nkt cables-NOPOVIC)</t>
  </si>
  <si>
    <t>-1018917901</t>
  </si>
  <si>
    <t>210010123</t>
  </si>
  <si>
    <t>719529903</t>
  </si>
  <si>
    <t>210010124</t>
  </si>
  <si>
    <t>Kábel NHXH-J FE180/E30 5x1,5  - B2ca -s1,d1,a1  (PRAKAB-PRFlaDur, nkt cables-NOPOVIC)</t>
  </si>
  <si>
    <t>1001012351</t>
  </si>
  <si>
    <t>210010125</t>
  </si>
  <si>
    <t>-1074872241</t>
  </si>
  <si>
    <t>210010126</t>
  </si>
  <si>
    <t>Kábel NHXH-J FE180/E60 5x1,5  - B2ca -s1,d1,a1  (PRAKAB-PRFlaDur, nkt cables-NOPOVIC)</t>
  </si>
  <si>
    <t>-747282293</t>
  </si>
  <si>
    <t>210010127</t>
  </si>
  <si>
    <t>1388345643</t>
  </si>
  <si>
    <t>210010128</t>
  </si>
  <si>
    <t>Kábel NHXH-J FE180/E90 5x6 - B2ca -s1,d1,a1  (PRAKAB-PRFlaDur, nkt cables-NOPOVIC)</t>
  </si>
  <si>
    <t>-950564687</t>
  </si>
  <si>
    <t>210010129</t>
  </si>
  <si>
    <t>1617798167</t>
  </si>
  <si>
    <t>210010130</t>
  </si>
  <si>
    <t>Vodič CH-R 4 žltozelený</t>
  </si>
  <si>
    <t>808230998</t>
  </si>
  <si>
    <t>210010131</t>
  </si>
  <si>
    <t>-1384957760</t>
  </si>
  <si>
    <t>210010132</t>
  </si>
  <si>
    <t>Vodič CH-R 6 žltozelený</t>
  </si>
  <si>
    <t>-863189814</t>
  </si>
  <si>
    <t>210010133</t>
  </si>
  <si>
    <t>-1347461591</t>
  </si>
  <si>
    <t>210010134</t>
  </si>
  <si>
    <t>Vodič CH-R 16 žltozelený</t>
  </si>
  <si>
    <t>944896594</t>
  </si>
  <si>
    <t>210010135</t>
  </si>
  <si>
    <t>-1226261440</t>
  </si>
  <si>
    <t>210010136</t>
  </si>
  <si>
    <t>Vodič CH-R 25 žltozelený</t>
  </si>
  <si>
    <t>-1980393995</t>
  </si>
  <si>
    <t>210010137</t>
  </si>
  <si>
    <t>1156244658</t>
  </si>
  <si>
    <t>Žľaby</t>
  </si>
  <si>
    <t>210010138</t>
  </si>
  <si>
    <t>Káblový žľab napr. OBO, BKRS 100x200, vrátane úchytov a príslušnstva alebo ekvivalent</t>
  </si>
  <si>
    <t>-97213547</t>
  </si>
  <si>
    <t>210010139</t>
  </si>
  <si>
    <t>1644059768</t>
  </si>
  <si>
    <t>210010140</t>
  </si>
  <si>
    <t>Káblový žľab napr. OBO, BKRS 100x300, vrátane úchytov a príslušnstva alebo ekvivalent</t>
  </si>
  <si>
    <t>-24093791</t>
  </si>
  <si>
    <t>210010141</t>
  </si>
  <si>
    <t>-1348246259</t>
  </si>
  <si>
    <t>210010142</t>
  </si>
  <si>
    <t>Káblový žľab napr. OBO, MKS 110x100, vrátane úchytov a príslušnstva alebo ekvivalent</t>
  </si>
  <si>
    <t>984440389</t>
  </si>
  <si>
    <t>210010143</t>
  </si>
  <si>
    <t>-1150312322</t>
  </si>
  <si>
    <t>210010144</t>
  </si>
  <si>
    <t>Káblový žľab napr. OBO, MKS 110x200, vrátane úchytov a príslušnstva alebo ekvivalent</t>
  </si>
  <si>
    <t>-1398384488</t>
  </si>
  <si>
    <t>210010145</t>
  </si>
  <si>
    <t>2103379299</t>
  </si>
  <si>
    <t>210010146</t>
  </si>
  <si>
    <t>Káblový žľab napr. OBO, MKS 110x300, vrátane úchytov a príslušnstva alebo ekvivalent</t>
  </si>
  <si>
    <t>1827187878</t>
  </si>
  <si>
    <t>210010147</t>
  </si>
  <si>
    <t>-460566568</t>
  </si>
  <si>
    <t>210010148</t>
  </si>
  <si>
    <t>Káblový žľab sieťový napr. OBO, GR-MAGIC  105X500 FT, vrátane úchytov a príslušnstva alebo ekvivalent</t>
  </si>
  <si>
    <t>900842239</t>
  </si>
  <si>
    <t>210010149</t>
  </si>
  <si>
    <t>-505600564</t>
  </si>
  <si>
    <t>210010150</t>
  </si>
  <si>
    <t>Káblový podlahový žľab dvojkomorový 190/38/3000mm</t>
  </si>
  <si>
    <t>17464810</t>
  </si>
  <si>
    <t>210010151</t>
  </si>
  <si>
    <t>-2104031760</t>
  </si>
  <si>
    <t>Rúrky</t>
  </si>
  <si>
    <t>210010152</t>
  </si>
  <si>
    <t>I-Trubka HFX 16 - bezhalogénová</t>
  </si>
  <si>
    <t>-946391116</t>
  </si>
  <si>
    <t>210010153</t>
  </si>
  <si>
    <t>-743243795</t>
  </si>
  <si>
    <t>210010154</t>
  </si>
  <si>
    <t>I-Trubka HFX 20 - bezhalogénová</t>
  </si>
  <si>
    <t>-1653234496</t>
  </si>
  <si>
    <t>210010155</t>
  </si>
  <si>
    <t>-959902046</t>
  </si>
  <si>
    <t>210010156</t>
  </si>
  <si>
    <t>I-Trubka HFX 32  - bezhalogénová</t>
  </si>
  <si>
    <t>-1727055665</t>
  </si>
  <si>
    <t>210010157</t>
  </si>
  <si>
    <t>-1561815430</t>
  </si>
  <si>
    <t>210010158</t>
  </si>
  <si>
    <t>I-Trubka HFX 50 - bezhalogénová</t>
  </si>
  <si>
    <t>-1305707821</t>
  </si>
  <si>
    <t>210010159</t>
  </si>
  <si>
    <t>1615879691</t>
  </si>
  <si>
    <t>210010160</t>
  </si>
  <si>
    <t>I-Trubka FXPS 25 (1250 N) - UV stabilná</t>
  </si>
  <si>
    <t>-227027103</t>
  </si>
  <si>
    <t>210010161</t>
  </si>
  <si>
    <t>-374616844</t>
  </si>
  <si>
    <t>210010162</t>
  </si>
  <si>
    <t>I-Trubka FXPS 32 (1250 N) - UV stabilná</t>
  </si>
  <si>
    <t>-2124783059</t>
  </si>
  <si>
    <t>210010163</t>
  </si>
  <si>
    <t>-349594305</t>
  </si>
  <si>
    <t>210010164</t>
  </si>
  <si>
    <t>I-Trubka FXPS 50 (1250 N) - UV stabilná</t>
  </si>
  <si>
    <t>-2111696455</t>
  </si>
  <si>
    <t>210010165</t>
  </si>
  <si>
    <t>-1344274292</t>
  </si>
  <si>
    <t>210010166</t>
  </si>
  <si>
    <t>Pevná rúrka PVC VRM 20, vrátane úchytov a príslušnstva</t>
  </si>
  <si>
    <t>-1235451940</t>
  </si>
  <si>
    <t>210010167</t>
  </si>
  <si>
    <t>-2124621400</t>
  </si>
  <si>
    <t>210010168</t>
  </si>
  <si>
    <t>Pevná rúrka PVC VRM 25, vrátane úchytov a príslušnstva</t>
  </si>
  <si>
    <t>351717020</t>
  </si>
  <si>
    <t>210010169</t>
  </si>
  <si>
    <t>-205783300</t>
  </si>
  <si>
    <t>210010170</t>
  </si>
  <si>
    <t>Svorka napr. BERNARD+ medený pásik dĺžky 750mm alebo ekvivalent</t>
  </si>
  <si>
    <t>-1530027329</t>
  </si>
  <si>
    <t>210010171</t>
  </si>
  <si>
    <t>-722984308</t>
  </si>
  <si>
    <t>210010172</t>
  </si>
  <si>
    <t>Svorkovnica vyrovnania potenciálu -   napr. Obo bettermann TYP 1809 alebo ekvivalent</t>
  </si>
  <si>
    <t>-1962561003</t>
  </si>
  <si>
    <t>210010173</t>
  </si>
  <si>
    <t>-707172416</t>
  </si>
  <si>
    <t>CBS (centrálny bateriový systém)</t>
  </si>
  <si>
    <t>210010260</t>
  </si>
  <si>
    <t>Skriňa pre CBS - napr. DualGuard-S 4C3, BCM.1, ACU DG-S, PSU, pre 4,3"/7"HMI display, až 20 okruhov. Vrátane Farebný dotykový displej CEAG 4.3 "pre inštaláciu do dverí rozvádzača, balené ako náhradný diel, Sada priechodiek pre DualGuard-S 4C3</t>
  </si>
  <si>
    <t>-471787756</t>
  </si>
  <si>
    <t>210010261</t>
  </si>
  <si>
    <t>1559897800</t>
  </si>
  <si>
    <t>210010262</t>
  </si>
  <si>
    <t>Núdzové svietidlo napr. GuideLed SL 13012.1, CG-S, nástenné asymetrické, únikové cesty alebo ekvivalent</t>
  </si>
  <si>
    <t>1592723357</t>
  </si>
  <si>
    <t>210010263</t>
  </si>
  <si>
    <t>887663225</t>
  </si>
  <si>
    <t>210010264</t>
  </si>
  <si>
    <t>Núdzové svietidlo napr. GuideLed SL 13022.1, CG-S, nástenné symetrické, antipanic/open-space alebo ekvivalent</t>
  </si>
  <si>
    <t>2026425743</t>
  </si>
  <si>
    <t>210010265</t>
  </si>
  <si>
    <t>852756064</t>
  </si>
  <si>
    <t>210010266</t>
  </si>
  <si>
    <t>Núdzové svietidlo napr. GuideLed SL 13052.1, CG-S, 5lx vertik nasvietenie alebo ekvivalent</t>
  </si>
  <si>
    <t>-1533540803</t>
  </si>
  <si>
    <t>210010267</t>
  </si>
  <si>
    <t>312235019</t>
  </si>
  <si>
    <t>210010268</t>
  </si>
  <si>
    <t>Núdzové svietidlo napr. FlexiTech Exit Dual (ED), 20m, CG-S, alebo ekvivalent</t>
  </si>
  <si>
    <t>774864116</t>
  </si>
  <si>
    <t>210010269</t>
  </si>
  <si>
    <t>1674274694</t>
  </si>
  <si>
    <t>210010270</t>
  </si>
  <si>
    <t>Núdzové svietidlo napr. Outdoor Wall II, symetrická optika, IP66, CG-S, typ NV1 alebo ekvivalent</t>
  </si>
  <si>
    <t>1829206898</t>
  </si>
  <si>
    <t>210010271</t>
  </si>
  <si>
    <t>318642940</t>
  </si>
  <si>
    <t>210010272</t>
  </si>
  <si>
    <t>napr. 3-PM-IO-INV modul s testovacím tľačidlom (sledovač) alebo ekvivalent</t>
  </si>
  <si>
    <t>-252789802</t>
  </si>
  <si>
    <t>210010273</t>
  </si>
  <si>
    <t>1881210603</t>
  </si>
  <si>
    <t>HZS , Ostatné</t>
  </si>
  <si>
    <t>210010274</t>
  </si>
  <si>
    <t>Implementácia systému napr. DALI alebo ekvivalent</t>
  </si>
  <si>
    <t>-210774072</t>
  </si>
  <si>
    <t>210010275</t>
  </si>
  <si>
    <t>Nepredvídané práce</t>
  </si>
  <si>
    <t>-1437666668</t>
  </si>
  <si>
    <t>210010276</t>
  </si>
  <si>
    <t>1969481548</t>
  </si>
  <si>
    <t>210010277</t>
  </si>
  <si>
    <t>Demontáž existujúcej elektroinštalácie</t>
  </si>
  <si>
    <t>374585377</t>
  </si>
  <si>
    <t>210010278</t>
  </si>
  <si>
    <t>Funkčné skúšky, zaškolenie obsluhy</t>
  </si>
  <si>
    <t>-1377278541</t>
  </si>
  <si>
    <t>210010279</t>
  </si>
  <si>
    <t>-717890983</t>
  </si>
  <si>
    <t>210010280</t>
  </si>
  <si>
    <t>Murárska výpomoc</t>
  </si>
  <si>
    <t>-1910115475</t>
  </si>
  <si>
    <t>210010281</t>
  </si>
  <si>
    <t>1510720498</t>
  </si>
  <si>
    <t>210010282</t>
  </si>
  <si>
    <t>Podruž. mat / WAGO-svorky,sádra,klince,štítky, pásky, natlkacie skrut.,.... /  (percentuálny podiel bez rozvádzačov a svietidiel)</t>
  </si>
  <si>
    <t>1743037992</t>
  </si>
  <si>
    <t>210010283</t>
  </si>
  <si>
    <t>Podiel pridružných výkonov</t>
  </si>
  <si>
    <t>1572032824</t>
  </si>
  <si>
    <t>210010284</t>
  </si>
  <si>
    <t>OBO systém požiarnych prestupov min E90 (PYROSIT® NG protipožiarna pena, malta PYRMIX®, minerálne bloky PYROPLATE®)</t>
  </si>
  <si>
    <t>-1468010551</t>
  </si>
  <si>
    <t>210010285</t>
  </si>
  <si>
    <t>1523504543</t>
  </si>
  <si>
    <t>210010286</t>
  </si>
  <si>
    <t>Prierazy a drážkovanie pre káble do priemeru D29</t>
  </si>
  <si>
    <t>-728356001</t>
  </si>
  <si>
    <t>210010287</t>
  </si>
  <si>
    <t>Prestup pre káble s EPDM manžetou 160 - DN150</t>
  </si>
  <si>
    <t>-169949088</t>
  </si>
  <si>
    <t>210010288</t>
  </si>
  <si>
    <t>-1391731906</t>
  </si>
  <si>
    <t>210010289</t>
  </si>
  <si>
    <t>Prestup pre káble s EPDM manžetou 160 - DN125</t>
  </si>
  <si>
    <t>-1981188763</t>
  </si>
  <si>
    <t>210010290</t>
  </si>
  <si>
    <t>763271906</t>
  </si>
  <si>
    <t>210010291</t>
  </si>
  <si>
    <t>Nepožiarna trasa, zložená z napr. OBO Grip 2031 M 15 FS vrátane kotvy (OBO Grip á 1m) alebo ekvivalent</t>
  </si>
  <si>
    <t>-424381467</t>
  </si>
  <si>
    <t>210010292</t>
  </si>
  <si>
    <t>768289966</t>
  </si>
  <si>
    <t>210010293</t>
  </si>
  <si>
    <t>Nepožiarna trasa, zložená z napr. OBO Grip 2031 M 30 FS vrátane kotvy (OBO Grip á 1m) alebo ekvivalent</t>
  </si>
  <si>
    <t>-1072828530</t>
  </si>
  <si>
    <t>210010294</t>
  </si>
  <si>
    <t>1961757315</t>
  </si>
  <si>
    <t>210010295</t>
  </si>
  <si>
    <t>Nepožiarna trasa, zložená z napr. OBO Grip 2031 M 70 FS vrátane kotvy (OBO Grip á 1m) alebo ekvivalent</t>
  </si>
  <si>
    <t>1233087962</t>
  </si>
  <si>
    <t>210010296</t>
  </si>
  <si>
    <t>1767541184</t>
  </si>
  <si>
    <t>210010297</t>
  </si>
  <si>
    <t>Požiarna trasa E90, zložená z napr. OBO Grip 2031 M 15 FS vrátane kotvy (OBO Grip á 0,3m), normovaná trasa s konkrétnym typom kábla alebo ekvivalent</t>
  </si>
  <si>
    <t>-2028341653</t>
  </si>
  <si>
    <t>210010298</t>
  </si>
  <si>
    <t>1080774105</t>
  </si>
  <si>
    <t>210010299</t>
  </si>
  <si>
    <t>Požiarna trasa E90, zložená z napr. OBO Grip 2031 M 30 FS vrátane kotvy (OBO Grip á 0,3m), normovaná trasa s konkrétnym typom kábla alebo ekvivalent</t>
  </si>
  <si>
    <t>-22570790</t>
  </si>
  <si>
    <t>210010300</t>
  </si>
  <si>
    <t>-1695567640</t>
  </si>
  <si>
    <t>210010301</t>
  </si>
  <si>
    <t>Požiarna trasa E90, zložená z napr. OBO Grip 2031 M 70 FS vrátane kotvy (OBO Grip á 0,3m), normovaná trasa s konkrétnym typom kábla alebo ekvivalent</t>
  </si>
  <si>
    <t>-724464212</t>
  </si>
  <si>
    <t>210010302</t>
  </si>
  <si>
    <t>-1870668611</t>
  </si>
  <si>
    <t>210010303</t>
  </si>
  <si>
    <t>Otvor pre rozbočovaciu krabicu</t>
  </si>
  <si>
    <t>-1854209365</t>
  </si>
  <si>
    <t>210010304</t>
  </si>
  <si>
    <t>Páska sťahovacia  100x2,5 prírodná</t>
  </si>
  <si>
    <t>-1201460056</t>
  </si>
  <si>
    <t>210010305</t>
  </si>
  <si>
    <t>-497839024</t>
  </si>
  <si>
    <t>210010307</t>
  </si>
  <si>
    <t>Projektová dokumentácia (projekt skutočného vyhotovenia)</t>
  </si>
  <si>
    <t>1273078228</t>
  </si>
  <si>
    <t>210010308</t>
  </si>
  <si>
    <t>Plošina/lešenie</t>
  </si>
  <si>
    <t>-1703455291</t>
  </si>
  <si>
    <t>Rozvádzače</t>
  </si>
  <si>
    <t>210010174</t>
  </si>
  <si>
    <t>Rozvádzač  RH (podľa výkresu E8), dodávka, napojenie a montáž vrátane vodorovnej a zvislej dopravy, drobného spojovacieho materálu, odvozu a likvidácie odpadu, zaústenia a zapojenia káblov a všetkých prác súvisiacich s realizovaním danej položky.</t>
  </si>
  <si>
    <t>1769979830</t>
  </si>
  <si>
    <t>210010175</t>
  </si>
  <si>
    <t>609211472</t>
  </si>
  <si>
    <t>210010176</t>
  </si>
  <si>
    <t>Rozvádzač  RS1 (podľa výkresu E9), dodávka, napojenie a montáž vrátane vodorovnej a zvislej dopravy, drobného spojovacieho materálu, odvozu a likvidácie odpadu, zaústenia a zapojenia káblov  a všetkých prác súvisiacich s realizovaním danej položky.</t>
  </si>
  <si>
    <t>767324382</t>
  </si>
  <si>
    <t>210010177</t>
  </si>
  <si>
    <t>1478846414</t>
  </si>
  <si>
    <t>210010178</t>
  </si>
  <si>
    <t>Rozvádzač  RS2 (podľa výkresu E10), dodávka, napojenie a montáž vrátane vodorovnej a zvislej dopravy, drobného spojovacieho materálu, odvozu a likvidácie odpadu, zaústenia a zapojenia káblov  a všetkých prác súvisiacich s realizovaním danej položky.</t>
  </si>
  <si>
    <t>-685488870</t>
  </si>
  <si>
    <t>210010179</t>
  </si>
  <si>
    <t>-700673685</t>
  </si>
  <si>
    <t>210010180</t>
  </si>
  <si>
    <t>Rozvádzač  RAMB (podľa výkresu E11), dodávka, napojenie a montáž vrátane vodorovnej a zvislej dopravy, drobného spojovacieho materálu, odvozu a likvidácie odpadu, zaústenia a zapojenia káblov  a všetkých prác súvisiacich s realizovaním danej položky.</t>
  </si>
  <si>
    <t>-1550350687</t>
  </si>
  <si>
    <t>210010181</t>
  </si>
  <si>
    <t>-2048353213</t>
  </si>
  <si>
    <t>210010182</t>
  </si>
  <si>
    <t>Rozvádzač  RAMB1 (podľa výkresu E12), dodávka, napojenie a montáž vrátane vodorovnej a zvislej dopravy, drobného spojovacieho materálu, odvozu a likvidácie odpadu, zaústenia a zapojenia káblov  a všetkých prác súvisiacich s realizovaním danej položky.</t>
  </si>
  <si>
    <t>607239800</t>
  </si>
  <si>
    <t>210010183</t>
  </si>
  <si>
    <t>-947176446</t>
  </si>
  <si>
    <t>210010184</t>
  </si>
  <si>
    <t>Rozvádzač  RNP (podľa výkresu E13), dodávka, napojenie a montáž vrátane vodorovnej a zvislej dopravy, drobného spojovacieho materálu, odvozu a likvidácie odpadu, zaústenia a zapojenia káblov  a všetkých prác súvisiacich s realizovaním danej položky.</t>
  </si>
  <si>
    <t>1231388107</t>
  </si>
  <si>
    <t>210010185</t>
  </si>
  <si>
    <t>-587331072</t>
  </si>
  <si>
    <t>210010186</t>
  </si>
  <si>
    <t>Rozvádzač  RNP1 (podľa výkresu E14), dodávka, napojenie a montáž vrátane vodorovnej a zvislej dopravy, drobného spojovacieho materálu, odvozu a likvidácie odpadu, zaústenia a zapojenia káblov  a všetkých prác súvisiacich s realizovaním danej položky.</t>
  </si>
  <si>
    <t>-96958793</t>
  </si>
  <si>
    <t>210010187</t>
  </si>
  <si>
    <t>1020266188</t>
  </si>
  <si>
    <t>210010188</t>
  </si>
  <si>
    <t>Rozvádzač  RNP2 (podľa výkresu E15), dodávka, napojenie a montáž vrátane vodorovnej a zvislej dopravy, drobného spojovacieho materálu, odvozu a likvidácie odpadu, zaústenia a zapojenia káblov  a všetkých prác súvisiacich s realizovaním danej položky.</t>
  </si>
  <si>
    <t>-911817594</t>
  </si>
  <si>
    <t>210010189</t>
  </si>
  <si>
    <t>-217629878</t>
  </si>
  <si>
    <t>210010190</t>
  </si>
  <si>
    <t>Rozvádzač  RS-K (podľa výkresu E16), dodávka, napojenie a montáž vrátane vodorovnej a zvislej dopravy, drobného spojovacieho materálu, odvozu a likvidácie odpadu, zaústenia a zapojenia káblov  a všetkých prác súvisiacich s realizovaním danej položky.</t>
  </si>
  <si>
    <t>-187689531</t>
  </si>
  <si>
    <t>210010191</t>
  </si>
  <si>
    <t>-1519068071</t>
  </si>
  <si>
    <t>210010192</t>
  </si>
  <si>
    <t>Rozvádzač  RI1 (podľa výkresu E17), dodávka, napojenie a montáž vrátane vodorovnej a zvislej dopravy, drobného spojovacieho materálu, odvozu a likvidácie odpadu, zaústenia a zapojenia káblov  a všetkých prác súvisiacich s realizovaním danej položky.</t>
  </si>
  <si>
    <t>-1394806071</t>
  </si>
  <si>
    <t>210010193</t>
  </si>
  <si>
    <t>1942507768</t>
  </si>
  <si>
    <t>210010194</t>
  </si>
  <si>
    <t>Rozvádzač  RPO (podľa výkresu E18), dodávka, napojenie a montáž vrátane vodorovnej a zvislej dopravy, drobného spojovacieho materálu, odvozu a likvidácie odpadu, zaústenia a zapojenia káblov  a všetkých prác súvisiacich s realizovaním danej položky.</t>
  </si>
  <si>
    <t>1721296217</t>
  </si>
  <si>
    <t>210010195</t>
  </si>
  <si>
    <t>1200555431</t>
  </si>
  <si>
    <t>210010196</t>
  </si>
  <si>
    <t>Dielektrický koberec, hrúbka 0,5cm, šírka 1,3m</t>
  </si>
  <si>
    <t>-561210281</t>
  </si>
  <si>
    <t>210010197</t>
  </si>
  <si>
    <t>1251302436</t>
  </si>
  <si>
    <t>Bleskozvod a uzemnenie</t>
  </si>
  <si>
    <t>210010198</t>
  </si>
  <si>
    <t>Zúžená zachytávacia tyč napr. 101VL2000 s podstavcom a svorkou F-FIX-16 - výška 2 m (OBO Bettermann) alebo ekvivalent</t>
  </si>
  <si>
    <t>777928439</t>
  </si>
  <si>
    <t>210010199</t>
  </si>
  <si>
    <t>645009511</t>
  </si>
  <si>
    <t>210010200</t>
  </si>
  <si>
    <t>Zachytávacia tyč napr. 101 3B-4000 s trojnožkou isFang3B-100 AL - kompletná - výška 4 m (OBO Bettermann) alebo ekvivalent</t>
  </si>
  <si>
    <t>93326089</t>
  </si>
  <si>
    <t>210010201</t>
  </si>
  <si>
    <t>578025591</t>
  </si>
  <si>
    <t>210010202</t>
  </si>
  <si>
    <t>Zachytávacia tyč napr. 101 3B-6000 s trojnožkou isFang3B-150 AL - kompletná - výška 6 m (OBO Bettermann) alebo ekvivalent</t>
  </si>
  <si>
    <t>1618930549</t>
  </si>
  <si>
    <t>210010203</t>
  </si>
  <si>
    <t>72825184</t>
  </si>
  <si>
    <t>210010204</t>
  </si>
  <si>
    <t>Vysokonapäťový vodič napr. isCon PRO+ 75 SW vrátanie podpier, ekvivalentná vzdialenosť 0,75m pre vzduch a 1,5m pre pevný materiál, H=150kA  - zvislé uloženie - čierny - EX certifikácia (OBO Bettermann) alebo ekvivalent</t>
  </si>
  <si>
    <t>2022022713</t>
  </si>
  <si>
    <t>210010205</t>
  </si>
  <si>
    <t>-2076420154</t>
  </si>
  <si>
    <t>210010206</t>
  </si>
  <si>
    <t>ukončovacia sada k vodiču napr. isCon PRO+ 75 SW vrátane prípojky potenciálov (OBO Bettermann) alebo ekvivalent</t>
  </si>
  <si>
    <t>-1259198097</t>
  </si>
  <si>
    <t>210010207</t>
  </si>
  <si>
    <t>-1620876405</t>
  </si>
  <si>
    <t>210010208</t>
  </si>
  <si>
    <t>Svorka univerzálna (spojovacia, krížová, skúšobná) napr. 249 B ST, H=100kA - FT (OBO Bettermann) alebo ekvivalent</t>
  </si>
  <si>
    <t>-741307742</t>
  </si>
  <si>
    <t>210010209</t>
  </si>
  <si>
    <t>-1386862369</t>
  </si>
  <si>
    <t>210010210</t>
  </si>
  <si>
    <t>Skúšobná svorka napr. 5002 N-VA, uloženie v krabiči v zateplení s revíznymi dvierkami 5800VZ, vrátane číselného štítku, NEREZ (OBO Bettermann) alebo ekvivalent</t>
  </si>
  <si>
    <t>713937867</t>
  </si>
  <si>
    <t>210010211</t>
  </si>
  <si>
    <t>1052053583</t>
  </si>
  <si>
    <t>210010212</t>
  </si>
  <si>
    <t>Skúšobná svorka napr. 5002 N-VA, uloženie v liatnovej krabici 5700 SP, pochôdzna, vrátane číselného štítku (OBO Bettermann) alebo ekvivalent</t>
  </si>
  <si>
    <t>1913565328</t>
  </si>
  <si>
    <t>210010213</t>
  </si>
  <si>
    <t>-1862081836</t>
  </si>
  <si>
    <t>210010214</t>
  </si>
  <si>
    <t>Svorka pripojovacia napr. 280 8-10, FT (OBO Bettermann) alebo ekvivalent</t>
  </si>
  <si>
    <t>-1170726526</t>
  </si>
  <si>
    <t>210010215</t>
  </si>
  <si>
    <t>-1355160319</t>
  </si>
  <si>
    <t>210010216</t>
  </si>
  <si>
    <t>Dilatačný diel pre vodorovné vodiče napr. 172 AR, Hliník, UMIESTNENIE á 20 m, vrátane spojok (OBO Bettermann) alebo ekvivalent</t>
  </si>
  <si>
    <t>-907250678</t>
  </si>
  <si>
    <t>210010217</t>
  </si>
  <si>
    <t>-1321207387</t>
  </si>
  <si>
    <t>210010218</t>
  </si>
  <si>
    <t>vodič napr.RD 8ALU vrátane podpier 165 MBG, vodorovné uloženie (OBO Bettermann) alebo ekvivalent</t>
  </si>
  <si>
    <t>-1191878426</t>
  </si>
  <si>
    <t>210010219</t>
  </si>
  <si>
    <t>-1155784900</t>
  </si>
  <si>
    <t>210010220</t>
  </si>
  <si>
    <t>vodič napr. RD 8PVC vrátane podpier, zvislé uloženie DO ZATEPLENIA  (OBO Bettermann) alebo ekvivalent</t>
  </si>
  <si>
    <t>-1630172109</t>
  </si>
  <si>
    <t>210010221</t>
  </si>
  <si>
    <t>-1760792558</t>
  </si>
  <si>
    <t>210010222</t>
  </si>
  <si>
    <t>Dilatačný diel do uzemnenia napr. 1807 DB vrátane svoriek (OBO Bettermann) alebo ekvivalent</t>
  </si>
  <si>
    <t>-939928934</t>
  </si>
  <si>
    <t>210010223</t>
  </si>
  <si>
    <t>1864260383</t>
  </si>
  <si>
    <t>210010224</t>
  </si>
  <si>
    <t>Svorka spájacia/krížová napr. 255 A-FL30 FT, pásik-pásik, FT (OBO Bettermann) alebo ekvivalent</t>
  </si>
  <si>
    <t>-114913174</t>
  </si>
  <si>
    <t>210010225</t>
  </si>
  <si>
    <t>-871963897</t>
  </si>
  <si>
    <t>210010226</t>
  </si>
  <si>
    <t>Svorka spájacia/krížová napr. 253 8x8, pásik-kruhový vodič, kruhový vodič-kruhový vodič, FT (OBO Bettermann) alebo ekvivalent</t>
  </si>
  <si>
    <t>983524754</t>
  </si>
  <si>
    <t>210010227</t>
  </si>
  <si>
    <t>-1184437388</t>
  </si>
  <si>
    <t>210010228</t>
  </si>
  <si>
    <t>Uzemňovacie vedenie napr. 5052 DIN 30x3,5, so zaoblenou hranou, uložené v zemi, rozmer 30x3,5mm, FT (OBO Bettermann)alebo ekvivalent</t>
  </si>
  <si>
    <t>1874543428</t>
  </si>
  <si>
    <t>210010229</t>
  </si>
  <si>
    <t>2040315952</t>
  </si>
  <si>
    <t>210010230</t>
  </si>
  <si>
    <t>Vodič napr. RD 10PVC s izoláciou určený na vývody uzemnenia zo základov, vývod = 5m (OBO Bettermann) alebo ekvivalent</t>
  </si>
  <si>
    <t>8442644</t>
  </si>
  <si>
    <t>210010231</t>
  </si>
  <si>
    <t>348590825</t>
  </si>
  <si>
    <t>Slaboprúdové rozvody</t>
  </si>
  <si>
    <t>210010232</t>
  </si>
  <si>
    <t>Zásuvka TV/SAT, pod omietku, koncová, 75 OHMOV+rámiky</t>
  </si>
  <si>
    <t>-844143415</t>
  </si>
  <si>
    <t>210010233</t>
  </si>
  <si>
    <t>433482642</t>
  </si>
  <si>
    <t>210010234</t>
  </si>
  <si>
    <t>Zásuvka tel/data. Cat. 6 (2xRJ45), pod omietku +rámiky</t>
  </si>
  <si>
    <t>-266935715</t>
  </si>
  <si>
    <t>210010235</t>
  </si>
  <si>
    <t>726359958</t>
  </si>
  <si>
    <t>210010236</t>
  </si>
  <si>
    <t>Zásuvka te/datal. Cat. 6 (2xRJ45), do žľabu +rámiky</t>
  </si>
  <si>
    <t>-547096992</t>
  </si>
  <si>
    <t>210010237</t>
  </si>
  <si>
    <t>85687665</t>
  </si>
  <si>
    <t>210010238</t>
  </si>
  <si>
    <t>Kábel FTP 4x2x24AWG, Cat.6, LSOH</t>
  </si>
  <si>
    <t>-1104462794</t>
  </si>
  <si>
    <t>210010239</t>
  </si>
  <si>
    <t>669604889</t>
  </si>
  <si>
    <t>210010240</t>
  </si>
  <si>
    <t>Kábel JH(St)H 4x2x0,8 (bezhalogénový)</t>
  </si>
  <si>
    <t>-1218136800</t>
  </si>
  <si>
    <t>210010241</t>
  </si>
  <si>
    <t>-188309336</t>
  </si>
  <si>
    <t>210010242</t>
  </si>
  <si>
    <t>Kábel JH(St)H 10x2x0,8 (bezhalogénový)</t>
  </si>
  <si>
    <t>-1481459782</t>
  </si>
  <si>
    <t>210010243</t>
  </si>
  <si>
    <t>2128439148</t>
  </si>
  <si>
    <t>210010244</t>
  </si>
  <si>
    <t>Kábel JH(St)H 2x2x0,8 (bezhalogénový)</t>
  </si>
  <si>
    <t>1616954246</t>
  </si>
  <si>
    <t>210010245</t>
  </si>
  <si>
    <t>-1584384470</t>
  </si>
  <si>
    <t>210010246</t>
  </si>
  <si>
    <t>Kábel napr. BELDEN H125Cu alebo ekvivalent</t>
  </si>
  <si>
    <t>1320725113</t>
  </si>
  <si>
    <t>210010247</t>
  </si>
  <si>
    <t>-2007280477</t>
  </si>
  <si>
    <t>210010248</t>
  </si>
  <si>
    <t>Rozvádzač RACK (800x800mm, 42U)</t>
  </si>
  <si>
    <t>885076403</t>
  </si>
  <si>
    <t>210010249</t>
  </si>
  <si>
    <t>1157578244</t>
  </si>
  <si>
    <t>Svietidlá</t>
  </si>
  <si>
    <t>210010250</t>
  </si>
  <si>
    <t>LED svietidlo napr. TRILUX, SNS RD5-HR1XFL- 20-840, 1x 1 x LED ET/ETDD, 2000 lm, 18 W, TYP 1 alebo ekvivalent</t>
  </si>
  <si>
    <t>-118255150</t>
  </si>
  <si>
    <t>210010251</t>
  </si>
  <si>
    <t>1841514624</t>
  </si>
  <si>
    <t>210010252</t>
  </si>
  <si>
    <t>LED svietidlo napr. TRILUX, OleveonF B 1200 4000-840 PC, 1x 1 x LED ET, 3900 lm, 28 W, TYP 2 alebo ekvivalent</t>
  </si>
  <si>
    <t>482063002</t>
  </si>
  <si>
    <t>210010253</t>
  </si>
  <si>
    <t>-1598950805</t>
  </si>
  <si>
    <t>210010254</t>
  </si>
  <si>
    <t>LED svietidlo napr. TRILUX, OleveonF B 1500 6000-840 PC, 1x 1 x LED ET, 6000 lm, 44 W, TYP 3 alebo ekvivalent</t>
  </si>
  <si>
    <t>-1519009140</t>
  </si>
  <si>
    <t>210010255</t>
  </si>
  <si>
    <t>197693913</t>
  </si>
  <si>
    <t>210010256</t>
  </si>
  <si>
    <t>LED svietidlo napr. TRILUX, E-Line 7651 LW19 40-840ET L150 01, 1x 1 x LED ET, 4200 lm, 23 W, TYP 8 alebo ekvivalent</t>
  </si>
  <si>
    <t>940450549</t>
  </si>
  <si>
    <t>210010257</t>
  </si>
  <si>
    <t>-1483145518</t>
  </si>
  <si>
    <t>210010258</t>
  </si>
  <si>
    <t>Vykaz svietidiel viď priloha č.1 k rozpočtu (rieši architekt s dodavatelom svietidiel)</t>
  </si>
  <si>
    <t>-2067926594</t>
  </si>
  <si>
    <t>210010259</t>
  </si>
  <si>
    <t>1196243880</t>
  </si>
  <si>
    <t>06 - EPS</t>
  </si>
  <si>
    <t xml:space="preserve">D1 - ROZVODNÉ VEDENIE SLABOPRÚD - DODÁVKA   </t>
  </si>
  <si>
    <t xml:space="preserve">D2 - ROZVODNÉ VEDENIE SLABOPRÚD - MONTÁŽ   </t>
  </si>
  <si>
    <t xml:space="preserve">D3 - ELEKTRICKÁ POŽIARNA SIGNALIZÁCIA - DODÁVKA   </t>
  </si>
  <si>
    <t xml:space="preserve">D4 - ELEKTRICKÁ POŽIARNA SIGNALIZÁCIA - MONTÁŽ   </t>
  </si>
  <si>
    <t xml:space="preserve">ROZVODNÉ VEDENIE SLABOPRÚD - DODÁVKA   </t>
  </si>
  <si>
    <t>21001001</t>
  </si>
  <si>
    <t>SSKFH-V180 1x2x0,8 Lg P60-R B2ca-s1,d1,a1 Kábel požiarne odolný</t>
  </si>
  <si>
    <t>-1735290484</t>
  </si>
  <si>
    <t>21001002</t>
  </si>
  <si>
    <t>SSKFH-V180 2x2x0,8 Lg P60-R B2ca-s1,d1,a1 Kábel požiarne odolný</t>
  </si>
  <si>
    <t>420344057</t>
  </si>
  <si>
    <t>21001003</t>
  </si>
  <si>
    <t>SSKFH-V180 4x2x0,8 Lg P60-R B2ca-s1,d1,a1 Kábel požiarne odolný</t>
  </si>
  <si>
    <t>1133997019</t>
  </si>
  <si>
    <t>21001004</t>
  </si>
  <si>
    <t>SSKFH-V180 10x2x0,8 Lg P60-R B2ca-s1,d1,a1 Kábel požiarne odolný</t>
  </si>
  <si>
    <t>183051012</t>
  </si>
  <si>
    <t>21001005</t>
  </si>
  <si>
    <t>NHXH-V 2x1.5 FE180E90 Kábel pre ovládacie vedenie-sirény, majáky, napájanie.</t>
  </si>
  <si>
    <t>-1416941474</t>
  </si>
  <si>
    <t>21001006</t>
  </si>
  <si>
    <t>NHXH-V 3x1.5 FE180E90 vrátane pripojenia do el.rozvádzača, jeho úprava a doplnenie istiacich prvkov</t>
  </si>
  <si>
    <t>-1643632360</t>
  </si>
  <si>
    <t>21001007</t>
  </si>
  <si>
    <t>Káblový rebrík šírky 300mm požiarne odolný vrátane sonap úchytov  a príslušenstva E90</t>
  </si>
  <si>
    <t>1223890180</t>
  </si>
  <si>
    <t>21001008</t>
  </si>
  <si>
    <t>GRIP "M" 15, 2031 M 15 FS, funkčný pri požiari 60 min. vrátane oceľovej kotvy</t>
  </si>
  <si>
    <t>-1713926973</t>
  </si>
  <si>
    <t>21001009</t>
  </si>
  <si>
    <t>GRIP "M" 30, 2031 M 30 FS, funkčný pri požiari 60 min. vrátane oceľovej kotvy</t>
  </si>
  <si>
    <t>-2099798692</t>
  </si>
  <si>
    <t>21001010</t>
  </si>
  <si>
    <t>Protipožiarne príchytky požiarne Hilti - Jednoduchá trub. príchytka X-FB 7 a nastrelovací kliniec X-S 20 B3 MX</t>
  </si>
  <si>
    <t>-1084917999</t>
  </si>
  <si>
    <t>21001011</t>
  </si>
  <si>
    <t>3498 42 5 / FNA 6 x 30 M6/5  Protipožiarna hmoždinka FNA 6 x 30 M6/5 pre príchytku  KSA 14-25mm</t>
  </si>
  <si>
    <t>-330369230</t>
  </si>
  <si>
    <t>21001012</t>
  </si>
  <si>
    <t>Držiak kábla (PS30-90) UDF 7</t>
  </si>
  <si>
    <t>-451582838</t>
  </si>
  <si>
    <t>21001013</t>
  </si>
  <si>
    <t>Držiak kábla dvojitý (PS30-90) UEF7</t>
  </si>
  <si>
    <t>1123924801</t>
  </si>
  <si>
    <t>21001014</t>
  </si>
  <si>
    <t>Pozinkovaná rúrka Flex DMA DI20,5mm FeZn + PU opláštenie</t>
  </si>
  <si>
    <t>1778333451</t>
  </si>
  <si>
    <t>21001015</t>
  </si>
  <si>
    <t>Podpera vedenia pre rúrky z mrazuvzdorného betónu</t>
  </si>
  <si>
    <t>1059218977</t>
  </si>
  <si>
    <t>21001016</t>
  </si>
  <si>
    <t>Drobný inštalačný materiál ( sadra, cementová malta, viazacia páska, skrutky, hmoždinky....)</t>
  </si>
  <si>
    <t>1970689384</t>
  </si>
  <si>
    <t xml:space="preserve">ROZVODNÉ VEDENIE SLABOPRÚD - MONTÁŽ   </t>
  </si>
  <si>
    <t>21001017</t>
  </si>
  <si>
    <t>942586238</t>
  </si>
  <si>
    <t>21001018</t>
  </si>
  <si>
    <t>-160742740</t>
  </si>
  <si>
    <t>21001019</t>
  </si>
  <si>
    <t>-1240098110</t>
  </si>
  <si>
    <t>21001020</t>
  </si>
  <si>
    <t>-1295805786</t>
  </si>
  <si>
    <t>21001021</t>
  </si>
  <si>
    <t>1671213216</t>
  </si>
  <si>
    <t>21001022</t>
  </si>
  <si>
    <t>NHXH-V 3x1.5 FE180E90</t>
  </si>
  <si>
    <t>1081937154</t>
  </si>
  <si>
    <t>21001023</t>
  </si>
  <si>
    <t>-822121270</t>
  </si>
  <si>
    <t>21001024</t>
  </si>
  <si>
    <t>GRIP "M" 15, 2031 M 15 FS, funkčný pri požiari 60 min.</t>
  </si>
  <si>
    <t>1005258193</t>
  </si>
  <si>
    <t>21001025</t>
  </si>
  <si>
    <t>GRIP "M" 30, 2031 M 30 FS, funkčný pri požiari 60 min.</t>
  </si>
  <si>
    <t>-1185179464</t>
  </si>
  <si>
    <t>21001026</t>
  </si>
  <si>
    <t>-1040758425</t>
  </si>
  <si>
    <t>21001027</t>
  </si>
  <si>
    <t>3498 42 5 / FNA 6 x 30 M6/5  Protipožiarna hmoždinka FNA 6 x 30 M6/5 pre príchytku</t>
  </si>
  <si>
    <t>-781043385</t>
  </si>
  <si>
    <t>21001028</t>
  </si>
  <si>
    <t>-701934431</t>
  </si>
  <si>
    <t>21001029</t>
  </si>
  <si>
    <t>548348554</t>
  </si>
  <si>
    <t>21001030</t>
  </si>
  <si>
    <t>-2109333357</t>
  </si>
  <si>
    <t>21001031</t>
  </si>
  <si>
    <t>1478680583</t>
  </si>
  <si>
    <t>21001032</t>
  </si>
  <si>
    <t>1400253622</t>
  </si>
  <si>
    <t xml:space="preserve">ELEKTRICKÁ POŽIARNA SIGNALIZÁCIA - DODÁVKA   </t>
  </si>
  <si>
    <t>21001033</t>
  </si>
  <si>
    <t>ref.Ústredňa EPS FX808394, 10 kruhov-127 adries, redundatný systém</t>
  </si>
  <si>
    <t>-1567100409</t>
  </si>
  <si>
    <t>21001034</t>
  </si>
  <si>
    <t>Akumulátor 12V 24Ah</t>
  </si>
  <si>
    <t>1447065675</t>
  </si>
  <si>
    <t>21001035</t>
  </si>
  <si>
    <t>Čelný ovlad.panel s displejom, 5,7" 1/4 VGA, Art. Nr: FX808324</t>
  </si>
  <si>
    <t>-133279416</t>
  </si>
  <si>
    <t>21001036</t>
  </si>
  <si>
    <t>Folie celniho panelu SK, slovensky jazyk, Art. Nr: FX808416</t>
  </si>
  <si>
    <t>2015859865</t>
  </si>
  <si>
    <t>21001037</t>
  </si>
  <si>
    <t>Zobrazovací panel GMT 4000 pro FlexES Control, pro montáž na omítku</t>
  </si>
  <si>
    <t>-312315042</t>
  </si>
  <si>
    <t>21001038</t>
  </si>
  <si>
    <t>Rozširujúca zakladná doska 1 so 4 poziciami pre mikromoduly Art. Nr: FX808416</t>
  </si>
  <si>
    <t>-1238938483</t>
  </si>
  <si>
    <t>21001039</t>
  </si>
  <si>
    <t>Rozšíření elektrického napájení 24 V / 24 Ah FX808364</t>
  </si>
  <si>
    <t>1032957712</t>
  </si>
  <si>
    <t>21001040</t>
  </si>
  <si>
    <t>Kabel pro kaskadovaní více napájecích zdrojů</t>
  </si>
  <si>
    <t>1562245868</t>
  </si>
  <si>
    <t>21001041</t>
  </si>
  <si>
    <t>Rozširujúca zakladná doska 2 so 4 poziciami pre mikromoduly Art. Nr: FX808323</t>
  </si>
  <si>
    <t>504367096</t>
  </si>
  <si>
    <t>21001042</t>
  </si>
  <si>
    <t>Mikromodul esserbus GT Art. Nr: FX808332</t>
  </si>
  <si>
    <t>-510152505</t>
  </si>
  <si>
    <t>21001043</t>
  </si>
  <si>
    <t>802371 optickodymový hlásič IQ8Quad</t>
  </si>
  <si>
    <t>706544936</t>
  </si>
  <si>
    <t>21001044</t>
  </si>
  <si>
    <t>802373 OT multisenzorový hlásič IQ8Quad s integrovaným optickým a teplotným hlásičom</t>
  </si>
  <si>
    <t>-1695656373</t>
  </si>
  <si>
    <t>21001045</t>
  </si>
  <si>
    <t>802177 Termomaximálny hlásič IQ8Quad - trieda B</t>
  </si>
  <si>
    <t>-953427542</t>
  </si>
  <si>
    <t>21001046</t>
  </si>
  <si>
    <t>pätica hlásiča v základnej verzii pre hlásiče série IQ8Quad</t>
  </si>
  <si>
    <t>-197711211</t>
  </si>
  <si>
    <t>21001047</t>
  </si>
  <si>
    <t>IP43 ochrana pre päticu hlásiča</t>
  </si>
  <si>
    <t>87234844</t>
  </si>
  <si>
    <t>21001048</t>
  </si>
  <si>
    <t>vyhrievací prvok pre hlásič IQ8Quad</t>
  </si>
  <si>
    <t>-121727416</t>
  </si>
  <si>
    <t>21001049</t>
  </si>
  <si>
    <t>808623 Esserbus poplachový koppler 4in/2out</t>
  </si>
  <si>
    <t>75729982</t>
  </si>
  <si>
    <t>21001050</t>
  </si>
  <si>
    <t>808610.10 Esserbus koppler 12relé</t>
  </si>
  <si>
    <t>388524821</t>
  </si>
  <si>
    <t>21001051</t>
  </si>
  <si>
    <t>Skriňa pre I/O modul</t>
  </si>
  <si>
    <t>1010923346</t>
  </si>
  <si>
    <t>21001052</t>
  </si>
  <si>
    <t>804905 elektronika tlačítka IQ8 s oddeľovačom EN54-11</t>
  </si>
  <si>
    <t>198877652</t>
  </si>
  <si>
    <t>21001053</t>
  </si>
  <si>
    <t>704900 skrinka tlačidlového hlásiča IQ8 červená</t>
  </si>
  <si>
    <t>1785925215</t>
  </si>
  <si>
    <t>21001054</t>
  </si>
  <si>
    <t>sada IP55 + ochranný sklopný kryt pre tlačidlové hlásiče</t>
  </si>
  <si>
    <t>2133835936</t>
  </si>
  <si>
    <t>21001055</t>
  </si>
  <si>
    <t>Grafický bezpečnostný softwer SW-C4STD C4</t>
  </si>
  <si>
    <t>1654816293</t>
  </si>
  <si>
    <t>21001056</t>
  </si>
  <si>
    <t>DDE Server C4 Esser EPS SEI SW-CUESSS</t>
  </si>
  <si>
    <t>-717316048</t>
  </si>
  <si>
    <t>21001057</t>
  </si>
  <si>
    <t>Hardware-Option UD-1100,TCP/IP Konverter,Ethernet-RS232/RS485</t>
  </si>
  <si>
    <t>313729372</t>
  </si>
  <si>
    <t>21001058</t>
  </si>
  <si>
    <t>Počítač server PC pre grafický program v konfigurácii HP PC Z2 TWR G9 700W i7-13700, 2x16GB DDR5 4800, 512GB PCIe-4x4, NVIDIA T1000/8GB 4mDP, No DVD, USB kláv. myš, Win11Pro  monitor LCD  27</t>
  </si>
  <si>
    <t>-1060182944</t>
  </si>
  <si>
    <t>21001059</t>
  </si>
  <si>
    <t>Počítač PC pre grafický program v konfigurácii HP PC Z1 TWR G9 550W i7-13700, 2x8GB DDR5 4800, 512GB PCIe-4x4, T400/4GB 3mDP,SD Card,No DVD,USB kláv. myš,Win11Pro, , windows 11Pro</t>
  </si>
  <si>
    <t>-1369295709</t>
  </si>
  <si>
    <t>21001060</t>
  </si>
  <si>
    <t>HP LCD monitor E27k G5 27" IPS w/LED micro-edge, 3840x2160, 5ms, 350nits, 1000:1,DP 1.2, HDMI 1.4, 4xUSB3.2,USB-C,RJ-45,2x3W reproduktory</t>
  </si>
  <si>
    <t>1648787134</t>
  </si>
  <si>
    <t>21001061</t>
  </si>
  <si>
    <t>GSM komunikátor</t>
  </si>
  <si>
    <t>699757152</t>
  </si>
  <si>
    <t>21001062</t>
  </si>
  <si>
    <t>Maják blikajúci, 24 VDC, IP56</t>
  </si>
  <si>
    <t>-36320768</t>
  </si>
  <si>
    <t>21001063</t>
  </si>
  <si>
    <t>Zdroj 24V/7A v zmysle EN 54-4 a vrátane 2xaku 12V 17Ah</t>
  </si>
  <si>
    <t>-1372270328</t>
  </si>
  <si>
    <t>21001064</t>
  </si>
  <si>
    <t>Obslužné pole požiarnej ochrany OPPO</t>
  </si>
  <si>
    <t>-1838617516</t>
  </si>
  <si>
    <t>21001065</t>
  </si>
  <si>
    <t>Pomocný materiál 0,5 % z materiálu</t>
  </si>
  <si>
    <t>-1760851745</t>
  </si>
  <si>
    <t xml:space="preserve">ELEKTRICKÁ POŽIARNA SIGNALIZÁCIA - MONTÁŽ   </t>
  </si>
  <si>
    <t>21001066</t>
  </si>
  <si>
    <t>-1258035572</t>
  </si>
  <si>
    <t>21001067</t>
  </si>
  <si>
    <t>-2005953333</t>
  </si>
  <si>
    <t>21001068</t>
  </si>
  <si>
    <t>1695334951</t>
  </si>
  <si>
    <t>21001069</t>
  </si>
  <si>
    <t>-1527414249</t>
  </si>
  <si>
    <t>21001070</t>
  </si>
  <si>
    <t>-1065491293</t>
  </si>
  <si>
    <t>21001071</t>
  </si>
  <si>
    <t>-1755922212</t>
  </si>
  <si>
    <t>21001072</t>
  </si>
  <si>
    <t>-1492623422</t>
  </si>
  <si>
    <t>21001073</t>
  </si>
  <si>
    <t>728554812</t>
  </si>
  <si>
    <t>21001074</t>
  </si>
  <si>
    <t>-1556044838</t>
  </si>
  <si>
    <t>21001075</t>
  </si>
  <si>
    <t>-2116577174</t>
  </si>
  <si>
    <t>21001076</t>
  </si>
  <si>
    <t>Redundantní řídicí modul  FX808328.RE</t>
  </si>
  <si>
    <t>1293555822</t>
  </si>
  <si>
    <t>21001077</t>
  </si>
  <si>
    <t>-715720733</t>
  </si>
  <si>
    <t>21001078</t>
  </si>
  <si>
    <t>-1107427367</t>
  </si>
  <si>
    <t>21001079</t>
  </si>
  <si>
    <t>-506233112</t>
  </si>
  <si>
    <t>21001080</t>
  </si>
  <si>
    <t>1246982343</t>
  </si>
  <si>
    <t>21001081</t>
  </si>
  <si>
    <t>-347744114</t>
  </si>
  <si>
    <t>21001082</t>
  </si>
  <si>
    <t>-1838246356</t>
  </si>
  <si>
    <t>21001083</t>
  </si>
  <si>
    <t>397211930</t>
  </si>
  <si>
    <t>21001084</t>
  </si>
  <si>
    <t>932261405</t>
  </si>
  <si>
    <t>21001085</t>
  </si>
  <si>
    <t>-1303530965</t>
  </si>
  <si>
    <t>21001086</t>
  </si>
  <si>
    <t>87062245</t>
  </si>
  <si>
    <t>21001087</t>
  </si>
  <si>
    <t>1381389050</t>
  </si>
  <si>
    <t>21001088</t>
  </si>
  <si>
    <t>-315286193</t>
  </si>
  <si>
    <t>21001089</t>
  </si>
  <si>
    <t>-1854580074</t>
  </si>
  <si>
    <t>21001090</t>
  </si>
  <si>
    <t>-1879029514</t>
  </si>
  <si>
    <t>21001091</t>
  </si>
  <si>
    <t>-1955757807</t>
  </si>
  <si>
    <t>21001092</t>
  </si>
  <si>
    <t>-1064516910</t>
  </si>
  <si>
    <t>21001093</t>
  </si>
  <si>
    <t>-1738311614</t>
  </si>
  <si>
    <t>21001094</t>
  </si>
  <si>
    <t>-740118316</t>
  </si>
  <si>
    <t>21001095</t>
  </si>
  <si>
    <t>-1077657344</t>
  </si>
  <si>
    <t>21001096</t>
  </si>
  <si>
    <t>744904142</t>
  </si>
  <si>
    <t>21001097</t>
  </si>
  <si>
    <t>81586451</t>
  </si>
  <si>
    <t>21001098</t>
  </si>
  <si>
    <t>Drážkovanie na stene a strope pre káble a vyspravenie</t>
  </si>
  <si>
    <t>2129517225</t>
  </si>
  <si>
    <t>21001099</t>
  </si>
  <si>
    <t>Zhotovenie profilových otvorov v železobetóne a v murive do pr. 50mm</t>
  </si>
  <si>
    <t>-990240253</t>
  </si>
  <si>
    <t>21001100</t>
  </si>
  <si>
    <t>Štítky na hlásiče</t>
  </si>
  <si>
    <t>-169778232</t>
  </si>
  <si>
    <t>21001101</t>
  </si>
  <si>
    <t>Uvedenie hlásiča do trvalej prevádzky, preskúšanie jeho funkcie a označenie</t>
  </si>
  <si>
    <t>1700409512</t>
  </si>
  <si>
    <t>21001102</t>
  </si>
  <si>
    <t>Protipožiarne utesnenie káblov a prechodov cez steny</t>
  </si>
  <si>
    <t>150371336</t>
  </si>
  <si>
    <t>21001103</t>
  </si>
  <si>
    <t>Program konfiguračný, naprogramovanie systému</t>
  </si>
  <si>
    <t>-683011773</t>
  </si>
  <si>
    <t>21001104</t>
  </si>
  <si>
    <t>Naprogramovanie ústredne, montáž</t>
  </si>
  <si>
    <t>519271649</t>
  </si>
  <si>
    <t>21001105</t>
  </si>
  <si>
    <t>Uvedenie ústredne a sytému do trvalej prevádzky</t>
  </si>
  <si>
    <t>-1970325486</t>
  </si>
  <si>
    <t>21001106</t>
  </si>
  <si>
    <t>Pripojenie do systému požiarno technické zariadenia- MaR, VZT , CHUC, požiarne klapky a mriežky, ELE rozvádzače</t>
  </si>
  <si>
    <t>865496279</t>
  </si>
  <si>
    <t>21001107</t>
  </si>
  <si>
    <t>Spracovanie grafických máp pre celú budovu a vizualizácia systému C4</t>
  </si>
  <si>
    <t>1545975642</t>
  </si>
  <si>
    <t>21001108</t>
  </si>
  <si>
    <t>Vloženie adresných bodov do grafických máp C4</t>
  </si>
  <si>
    <t>93636754</t>
  </si>
  <si>
    <t>21001109</t>
  </si>
  <si>
    <t>Náklady na pracovnú plošinu a prácu vo výškach</t>
  </si>
  <si>
    <t>693523105</t>
  </si>
  <si>
    <t>21001110</t>
  </si>
  <si>
    <t>Projektová dielenská dokumentácia</t>
  </si>
  <si>
    <t>1839486368</t>
  </si>
  <si>
    <t>21001111</t>
  </si>
  <si>
    <t>Projektová dokumentácia skutočného prevedenia</t>
  </si>
  <si>
    <t>-1683621567</t>
  </si>
  <si>
    <t>21001112</t>
  </si>
  <si>
    <t>Správa o východiskovej revízii, certifikáty, návod na obsluhu, zaškolenie</t>
  </si>
  <si>
    <t>-1303125143</t>
  </si>
  <si>
    <t>21001113</t>
  </si>
  <si>
    <t>upratovacie práce a čistenie priestorov po každodennej montáži</t>
  </si>
  <si>
    <t>-131108136</t>
  </si>
  <si>
    <t xml:space="preserve">07 - ZOT a SH </t>
  </si>
  <si>
    <t>HSV - HSV</t>
  </si>
  <si>
    <t xml:space="preserve">    D1 - Montáž zariadení na odvod tepla a splodín horenia </t>
  </si>
  <si>
    <t xml:space="preserve">Montáž zariadení na odvod tepla a splodín horenia </t>
  </si>
  <si>
    <t>32540123</t>
  </si>
  <si>
    <t xml:space="preserve">Ventilátor napr. Colt liberator so zatepleným krytom alebo ekvivalent typ: WL-FLAP /4/08/15-3/1/N5(SPEC)/120/StD vrátane zateplneného krytu  prevedenie: prírodný hliník </t>
  </si>
  <si>
    <t>-1080311152</t>
  </si>
  <si>
    <t>32540124</t>
  </si>
  <si>
    <t xml:space="preserve">Ovládací panel napr. COLT ER1 alebo ekvivalent, pre ovládanie zariadení na odvod tepla a splodín horenia, pre 1 dymový úsek, napojenie na E"E400V aj na EPS </t>
  </si>
  <si>
    <t>820753930</t>
  </si>
  <si>
    <t>32540125</t>
  </si>
  <si>
    <t xml:space="preserve">Doprava, Montáž, uvedenie do prevádzky, revízia a kolaudačná dokumentácia </t>
  </si>
  <si>
    <t>-1069923782</t>
  </si>
  <si>
    <t>08 - EZS</t>
  </si>
  <si>
    <t>D1 - Elektrická zabezpečovacia signalizácia</t>
  </si>
  <si>
    <t>D2 - Káble, elektroinštalačný a krytovací materiál vrátane uloženia a upevnenia</t>
  </si>
  <si>
    <t>D3 - Ostatné montáźné práce</t>
  </si>
  <si>
    <t>Elektrická zabezpečovacia signalizácia</t>
  </si>
  <si>
    <t>EZS ústredna napr. GALAXYGD-264 alebo ekvivalent</t>
  </si>
  <si>
    <t>Akumulátor 12V 17 Ah</t>
  </si>
  <si>
    <t>Klávesnica napr. CP045 s dotykovým displejom, zápustná montáž, pokročilé užívateľské menu plus krabica na omietku alebo ekvivalent</t>
  </si>
  <si>
    <t>Zdroj 12V 2A zálohovaný pre klávesnicu</t>
  </si>
  <si>
    <t>Koncetrátor napr. RIO alebo ekvivalent</t>
  </si>
  <si>
    <t>TCP/IP komunikátor  - Modul ethernet pre pripojenie ústredne do siete TC/IP</t>
  </si>
  <si>
    <t>Duálny detektor napr. Optex PIR + MW vrátane držiaku, dosah 12m alebo ekvivalent</t>
  </si>
  <si>
    <t>Magnetický kontakt</t>
  </si>
  <si>
    <t>Prepojovacia krabica letovacia so sabotážou</t>
  </si>
  <si>
    <t>napr. TCPIP modul do GXYSmart alebo ekvivalent</t>
  </si>
  <si>
    <t>Integračný modul pre napr. Galaxy GD GXYSMART alebo ekvivalent</t>
  </si>
  <si>
    <t>napr. GSM komunikátor alebo ekvivalent</t>
  </si>
  <si>
    <t>Siréna s majákom</t>
  </si>
  <si>
    <t>Káble, elektroinštalačný a krytovací materiál vrátane uloženia a upevnenia</t>
  </si>
  <si>
    <t>Kábel tienený JXKE-R 3x2x0,5</t>
  </si>
  <si>
    <t>Kábel tienený JXFE-R 5x2x0,8</t>
  </si>
  <si>
    <t>Pevná rúrka 16, vrátane príchytok,spojok,uloženia a upevnenia</t>
  </si>
  <si>
    <t>Ohybná rúrka 16, vrátane príchytok,spojok,uloženia a upevnenia</t>
  </si>
  <si>
    <t>Káblová PVC príchytka OBO</t>
  </si>
  <si>
    <t>Drobný inštalačný materiál ( sadra, viazacia páska, skrutky, hmoždinky....)</t>
  </si>
  <si>
    <t>Ostatné montáźné práce</t>
  </si>
  <si>
    <t>Oboznámenie sa s PD a s prevádzkou</t>
  </si>
  <si>
    <t>Vyznačenie trasy vedenia, šírky drážok alebo úchytných bodov, vyznačenie prechodu a krabíc</t>
  </si>
  <si>
    <t>Odvinutie kábla, natiahnutie, odrezanie, zaizolovanie, zatiahnutie do rúrok s vyznačením vodičov.</t>
  </si>
  <si>
    <t>Vytvorenie káblovej formy na konci kábla vrátane vyrovnania, odstránenia izolácie a označenie kábla.</t>
  </si>
  <si>
    <t>Ukončenie káblov SYKFY, ich odizolovanie, vyformovanie a zapojenie</t>
  </si>
  <si>
    <t>Zapojenie vodičov v krabici, premeranie, úprava vodičov, vyviazanie káblovej formy</t>
  </si>
  <si>
    <t>Konfigurácia systému, naprogramovanie systému a oživenie.</t>
  </si>
  <si>
    <t>Zhotovenie profilových otvorov v murive do 40x40mm</t>
  </si>
  <si>
    <t>Zhotovenie profilových otvorov v železobetóne do 40x40mm</t>
  </si>
  <si>
    <t>Práca vo výškach a náklady na prenájom lešenia, posuvnej pracovnej plošiny</t>
  </si>
  <si>
    <t>Drobné murárske a zváračské práce</t>
  </si>
  <si>
    <t>09 - Hlasová signalizácia požiaru</t>
  </si>
  <si>
    <t>D1 - ROZVODNÉ VEDENIE SLABOPRÚD - DODÁVKA</t>
  </si>
  <si>
    <t>D2 - ROZVODNÉ VEDENIE SLABOPRÚD - MONTÁŽ</t>
  </si>
  <si>
    <t>D3 - HLASOVÁ SIGNALIZÁCIA POŽIARU - DODÁVKA</t>
  </si>
  <si>
    <t>D4 - HLASOVÁ SIGNALIZÁCIA POŽIARU - MONTÁŽ</t>
  </si>
  <si>
    <t>ROZVODNÉ VEDENIE SLABOPRÚD - DODÁVKA</t>
  </si>
  <si>
    <t>Káblový rebrík 200mm vrátane príslušenstva napr. SONAP požiarne odolny E90 alebo ekvivalent</t>
  </si>
  <si>
    <t>515188622</t>
  </si>
  <si>
    <t>Nastreľovacia káblová príchytka napr. Hilti X-FB  11 MX plus kliniec alebo ekvivalent</t>
  </si>
  <si>
    <t>-2068014925</t>
  </si>
  <si>
    <t>Držiak kábla (PS30-90) UDF10</t>
  </si>
  <si>
    <t>219412425</t>
  </si>
  <si>
    <t>napr. GRIP "M" 15, 2031 M 15 FS, funkčný pri požiari 60 min. alebo ekvivalent</t>
  </si>
  <si>
    <t>-1994145484</t>
  </si>
  <si>
    <t>napr. GRIP "M" 30, 2031 M 30 FS, funkčný pri požiari 60 min. alebo ekvivalent</t>
  </si>
  <si>
    <t>-1707627081</t>
  </si>
  <si>
    <t>1265067564</t>
  </si>
  <si>
    <t>Držiak kábla dvojitý napr. (PS30-90) UEF10 alebo ekvivalent</t>
  </si>
  <si>
    <t>11181487</t>
  </si>
  <si>
    <t>Prepojovacia rozvodná krabica pancierová vrátane svorkovnice E90.</t>
  </si>
  <si>
    <t>192335068</t>
  </si>
  <si>
    <t>1688837881</t>
  </si>
  <si>
    <t>Kábel N2XH-O FE180/PS60 2x1,5</t>
  </si>
  <si>
    <t>-204636820</t>
  </si>
  <si>
    <t>Kábel N2XH-O FE180/PS60 2x2,5</t>
  </si>
  <si>
    <t>-861276095</t>
  </si>
  <si>
    <t>Kábel  6A STP 4x2xAWG23, 500 MHz, požiarne odolný</t>
  </si>
  <si>
    <t>-2019729182</t>
  </si>
  <si>
    <t>Stratné z položiek /m,l,kg/</t>
  </si>
  <si>
    <t>344651962</t>
  </si>
  <si>
    <t>Podružný materiál</t>
  </si>
  <si>
    <t>1709638903</t>
  </si>
  <si>
    <t>ROZVODNÉ VEDENIE SLABOPRÚD - MONTÁŽ</t>
  </si>
  <si>
    <t>-1300898135</t>
  </si>
  <si>
    <t>-975512754</t>
  </si>
  <si>
    <t>Držiak kábla napr. (PS30-90) UDF10 alebo ekvivalent</t>
  </si>
  <si>
    <t>-1841534341</t>
  </si>
  <si>
    <t>-2128341101</t>
  </si>
  <si>
    <t>-2059251638</t>
  </si>
  <si>
    <t>napr. 3498 42 5 / FNA 6 x 30 M6/5  Protipožiarna hmoždinka FNA 6 x 30 M6/5 pre príchytku  alebo ekvivalent</t>
  </si>
  <si>
    <t>-2036726153</t>
  </si>
  <si>
    <t>Držiak kábla dvojitý napr. (PS30-90) UEF12  alebo ekvivalent</t>
  </si>
  <si>
    <t>759413115</t>
  </si>
  <si>
    <t>-1971677263</t>
  </si>
  <si>
    <t>-1383323930</t>
  </si>
  <si>
    <t>-642075795</t>
  </si>
  <si>
    <t>108781889</t>
  </si>
  <si>
    <t>-512528168</t>
  </si>
  <si>
    <t>HLASOVÁ SIGNALIZÁCIA POŽIARU - DODÁVKA</t>
  </si>
  <si>
    <t>ref Digitálny výstupný modul DOM 4-24 EN54-16 alebo ekvivalent</t>
  </si>
  <si>
    <t>-2010380147</t>
  </si>
  <si>
    <t>ref Výkonový zosilnovač EN54-16, 4XD500W 100V, Art. Nr: 580249 alebo ekvivalent</t>
  </si>
  <si>
    <t>-422710250</t>
  </si>
  <si>
    <t>ref Záložný zdroj EN54-4 napájací 24V/12A-150A do racku alebo ekvivalent</t>
  </si>
  <si>
    <t>-751519956</t>
  </si>
  <si>
    <t>akumulátory 12V/150Ah</t>
  </si>
  <si>
    <t>-812851122</t>
  </si>
  <si>
    <t>ref Digitálna stanica hlásateľa DCS15 EN54-16 alebo ekvivalent</t>
  </si>
  <si>
    <t>172785414</t>
  </si>
  <si>
    <t>Digitálny klávesový modul napr. DKM18 alebo ekvivalent</t>
  </si>
  <si>
    <t>1788899206</t>
  </si>
  <si>
    <t>Havarijni kábel napr. RC22 Art. Nr: 583422.21 alebo ekvivalent</t>
  </si>
  <si>
    <t>-390220589</t>
  </si>
  <si>
    <t>KABEL 2XV(2G)-DOM(2G) Art. Nr: 583477.21</t>
  </si>
  <si>
    <t>275441203</t>
  </si>
  <si>
    <t>Kabel DOMRJ45-XVRJ45 Art. Nr: 583491</t>
  </si>
  <si>
    <t>337416141</t>
  </si>
  <si>
    <t>ref reproduktor nástenný WA 06-165/T-EN54 p.n. 582420.10, EN54-24 alebo ekvivalent</t>
  </si>
  <si>
    <t>242865642</t>
  </si>
  <si>
    <t>ref stropný reproduktor DL-E 06-130/T SAFE EN54-24, 6WRMS, ker.sv. tep.poj požiarny oceľový kryt alebo ekvivalent</t>
  </si>
  <si>
    <t>-2014487877</t>
  </si>
  <si>
    <t>ref stĺpový reproduktor EN54 20W alebo ekvivalent</t>
  </si>
  <si>
    <t>-1621548805</t>
  </si>
  <si>
    <t>ref zvukový projektor EN54 20W alebo ekvivalent</t>
  </si>
  <si>
    <t>-1091015225</t>
  </si>
  <si>
    <t>vstupno vystupný modul UIM EN54-16</t>
  </si>
  <si>
    <t>258641281</t>
  </si>
  <si>
    <t>Ukončovací člen linky</t>
  </si>
  <si>
    <t>-42755426</t>
  </si>
  <si>
    <t>Stojanový rozvádzač, 38U, 1800x600x800mm (v x š x h) ,  nosnost 1800 kg, podstavec,</t>
  </si>
  <si>
    <t>572912945</t>
  </si>
  <si>
    <t>Zásuvkový panel 19“, 2U, 5x230V, prepäťová ochrana</t>
  </si>
  <si>
    <t>645233343</t>
  </si>
  <si>
    <t>reléové moduly pre vypnutie linky pri total stop</t>
  </si>
  <si>
    <t>-1043397585</t>
  </si>
  <si>
    <t>HLASOVÁ SIGNALIZÁCIA POŽIARU - MONTÁŽ</t>
  </si>
  <si>
    <t>-1416186605</t>
  </si>
  <si>
    <t>1132507568</t>
  </si>
  <si>
    <t>358865326</t>
  </si>
  <si>
    <t>akumulátory 12V/105Ah</t>
  </si>
  <si>
    <t>-1683814771</t>
  </si>
  <si>
    <t>1594173392</t>
  </si>
  <si>
    <t>Digitálny klávesový modul napr. DKM18  alebo ekvivalent</t>
  </si>
  <si>
    <t>-1764791481</t>
  </si>
  <si>
    <t>-131642519</t>
  </si>
  <si>
    <t>-1628407583</t>
  </si>
  <si>
    <t>1895790745</t>
  </si>
  <si>
    <t>-869411864</t>
  </si>
  <si>
    <t>-956104417</t>
  </si>
  <si>
    <t>-999363391</t>
  </si>
  <si>
    <t>1693620556</t>
  </si>
  <si>
    <t>Vstupno vystupný modul napr. UIM EN54-16 alebo ekvivalent</t>
  </si>
  <si>
    <t>-254338971</t>
  </si>
  <si>
    <t>372105022</t>
  </si>
  <si>
    <t>-66030079</t>
  </si>
  <si>
    <t>-1295240633</t>
  </si>
  <si>
    <t>1716564795</t>
  </si>
  <si>
    <t>-368457260</t>
  </si>
  <si>
    <t>-1109597119</t>
  </si>
  <si>
    <t>1613792577</t>
  </si>
  <si>
    <t>Ukončenie káblov CHKE-V , ich odizolovanie, vyformovanie a zapojenie</t>
  </si>
  <si>
    <t>-1139739007</t>
  </si>
  <si>
    <t>Zapojenie vodičov v krabici, premeranie, úprava vodičov, vyviazanie káblovej formy.</t>
  </si>
  <si>
    <t>1225713331</t>
  </si>
  <si>
    <t>reléové moduly pre vypnutie linky pri total stop a doplnenie el.rozvádzača s úpravou pre napojenie HSP</t>
  </si>
  <si>
    <t>-636627113</t>
  </si>
  <si>
    <t>Uvedenie reproduktora, regulátora do funkcie a ich kontrola</t>
  </si>
  <si>
    <t>-1248511182</t>
  </si>
  <si>
    <t>Konfigurácia systému, naprogramovanie a oživenie.</t>
  </si>
  <si>
    <t>763179721</t>
  </si>
  <si>
    <t>Práca vo výškach a náklady na pracovnú výškovú plošinu</t>
  </si>
  <si>
    <t>-115586040</t>
  </si>
  <si>
    <t>Zhotovenie profilových otvorov v železobetóne  pr. 14mm</t>
  </si>
  <si>
    <t>1596554433</t>
  </si>
  <si>
    <t>Zhotovenie profilových otvorov v železobetóne do pr. 25mm</t>
  </si>
  <si>
    <t>-91743893</t>
  </si>
  <si>
    <t>Zhotovenie profilových otvorov v železobetóne do 100x100mm</t>
  </si>
  <si>
    <t>314250577</t>
  </si>
  <si>
    <t>demontáž kazetového podhladu na chodbách, spoločných priestorov  a jeho spätná montáž</t>
  </si>
  <si>
    <t>-1853576659</t>
  </si>
  <si>
    <t>drážkovanie stropu a steny pre uloženie kábla vrátane vyspravenia omietky</t>
  </si>
  <si>
    <t>-746148894</t>
  </si>
  <si>
    <t>-214333248</t>
  </si>
  <si>
    <t>1759130541</t>
  </si>
  <si>
    <t>Projektová dielenská dokumentácia a skutočného prevedenia</t>
  </si>
  <si>
    <t>-1648349007</t>
  </si>
  <si>
    <t>286214759</t>
  </si>
  <si>
    <t>Iné materiály, montáž, atd., neuvedené vyššie, ale ktoré je nutné zahrnúť do celkového rozsahu prác podľa výkresov a praxe dodávateľa.</t>
  </si>
  <si>
    <t>1293354287</t>
  </si>
  <si>
    <t>10 - Systém kontroly vstupu a závorový systém</t>
  </si>
  <si>
    <t>D1 - Systém kontroly vstupu</t>
  </si>
  <si>
    <t>D2 - Elektroinštalačný materiál</t>
  </si>
  <si>
    <t>D3 - Montáźné práce</t>
  </si>
  <si>
    <t>Systém kontroly vstupu</t>
  </si>
  <si>
    <t>Dátový server napr. DS3025. na poličku do racku, CPU Intel Core 7,  32GB RAM,, Gigabit Ethernet LAN, 6TB HDD, LCD monitor 27", OS Windows 11 Pro alebo ekvivalent</t>
  </si>
  <si>
    <t>prístupový softver napr. PS200X SKV / 1000 pre 1000 osôb alebo ekvivalent</t>
  </si>
  <si>
    <t>24Gbit  portový Poe switch</t>
  </si>
  <si>
    <t>24 portový metalický patch panel Cat6A</t>
  </si>
  <si>
    <t>Dátový koncentrátor napr. DC3032, koncentrátor obsluhuje 32 čítačiek. Každý koncentrátor má integrovaný dotykový displej a čítačku kariet a slúži súčasne aj ako pracovná stanica, cez ktorú je možné celý systém obsluhovať (prideľovať karty, prezerať logova</t>
  </si>
  <si>
    <t>Čítačka vnútorná napr. RS3000A je pripojiteľná na LAN, PoE, s výstupom 12VDC pre zámok, 2 binárne vstupy alebo ekvivalent</t>
  </si>
  <si>
    <t>Čítačka vonkajšia napr. RS3000A je pripojiteľná na LAN, PoE, s výstupom 12VDC pre zámok, 2 binárne vstupy aleboekvivalent</t>
  </si>
  <si>
    <t>elektrický zámok s kontrolou uzavretia vrátane káblovej prechodky s káblom požiarne odolný dodávka dverí</t>
  </si>
  <si>
    <t>Tlačidlo pre odblokovanie únikových dverí</t>
  </si>
  <si>
    <t>Bezdotyková karta napr. Mifare alebo ekvivalent</t>
  </si>
  <si>
    <t>IP dverná kamerová jednotka so štyrmi tlačidlami, súčasťou je integrovaná čítačka 13,56 MHz, podsvietená menovka, antivandal nerez prevedenie, 2 Mpx farebná kamera, 139° uhol pohľadu</t>
  </si>
  <si>
    <t>IP videomonitor, prevedenie biely plast, 7“ dotykový LCD displej s rozlíšením 1024 x 600 px, H.264 kompresia. TCP/IP komunikácia, Wi-fi, grafické prehľadné menu</t>
  </si>
  <si>
    <t>Elektroinštalačný materiál</t>
  </si>
  <si>
    <t>Kábel STP 4x2xAWG23, Cat 6A, 550 MHz, LS0H, Euroclass B2ca - s1, d1, a1</t>
  </si>
  <si>
    <t>Krabica KU68 hlboká</t>
  </si>
  <si>
    <t>Ohybná rúrka pr.20 LSO, vrátane príchytok,spojok,uloženia a upevnenia</t>
  </si>
  <si>
    <t>Pevná rúrka  pr.20LSOH, vrátane príchytok,spojok,uloženia a upevnenia</t>
  </si>
  <si>
    <t>Káblová PVC príchytka</t>
  </si>
  <si>
    <t>Drobný inštalačný materiál ( sadra, hmoždinky....)</t>
  </si>
  <si>
    <t>Montáźné práce</t>
  </si>
  <si>
    <t>Vyznačenie trasy vedenia podľa plánu</t>
  </si>
  <si>
    <t>Zhotovenie kon.káblovej formy na jednom konci</t>
  </si>
  <si>
    <t>Zhotovenie otvorov a osadenie hmoždinky do F 8</t>
  </si>
  <si>
    <t>Vyfrézovanie drážky a upevnenie kábla v rúrke</t>
  </si>
  <si>
    <t>Vyfrézovanie otvoru pre hlbokú krabicu KU68 pre osadenie čítačky</t>
  </si>
  <si>
    <t>Pripojenie zámkov do systému SKV</t>
  </si>
  <si>
    <t>Grafická nadstavba</t>
  </si>
  <si>
    <t>Konfigurácia systému</t>
  </si>
  <si>
    <t>Uvedenie do prevádzky</t>
  </si>
  <si>
    <t>Dokumentácia, zaškolenie obsluhy</t>
  </si>
  <si>
    <t>Zhotovenie profilových otvorov do 30x30mm</t>
  </si>
  <si>
    <t>Projektová dokumentácia skutkového stavu</t>
  </si>
  <si>
    <t>Zhotovenie profilových otvorov v železobetóne do 30x30mm</t>
  </si>
  <si>
    <t>Drobné murárske a maliarske práce</t>
  </si>
  <si>
    <t>11 - Kamerový systém CCTV</t>
  </si>
  <si>
    <t>D1 - Kamerový systém</t>
  </si>
  <si>
    <t>D2 - Montážny materiál horizontálny a vertikálny, vrátane uloženia a upevnenia vodorovného i zvislého</t>
  </si>
  <si>
    <t>D3 - Ostatné montážne práce</t>
  </si>
  <si>
    <t>Kamerový systém</t>
  </si>
  <si>
    <t>8 Mpx dome IP kamera, exteriérová, Day/Night, Smart IR LED s dosvitom 40 m, 1/1.8" 8 Megapixel progresívne CMOS, rozlíšenie 3840 x 2160 px @ 1-25/30 fps, citlivosť 0,003 lx @ F1.6 (Color, 30 IRE)</t>
  </si>
  <si>
    <t>VMS NEXT (Axxon One Professional), licencia PROFFESIONAL pre 1 CH, Vlastnosti: Umožňuje zobrazení, nahrávání a přenos jednoho video kanálu z kamery nebo IP zařízení.</t>
  </si>
  <si>
    <t>hardwarový kľúč USB pre každý server Axxon NEXT ( pre Windows )</t>
  </si>
  <si>
    <t>Server pre kamerový systém v konfigurácii: MSI MB Sc LGA1700 PRO B760-P, RAID5, CPU INTEL Core i9-12900K, DATACOM 19" Case IPC 4U/585 mm BK,</t>
  </si>
  <si>
    <t>LCD HP M24h; 27" IPS matný, FHD 1920x1080; 300 nitů; 5ms; HDMI;VGA;Eyesafe  a klávesnica, myš</t>
  </si>
  <si>
    <t>Záložný zdroj 2200i RT3U G2, Gen2 UPS 2200VA / 2200W, 8 zásuviek IEC, rack/tower</t>
  </si>
  <si>
    <t>20 portový switch, všetky porty 1 Gbps, 2x SPF, 1x console port, 14x PoE+ (30 W), 2x PoE++ / Hi-PoE (90 / 60 W), spolu max. 240 W, manažment, podpora STP / RSTP, 250 m long distance PoE</t>
  </si>
  <si>
    <t>switch 3x 10/100 Mbps + 1x Gbit + 2x SFP Gbit, podpora PoE pre 4 porty, 4x PoE (IEEE802.3af/at), port 1–3 max. 30 W, port 4 max. 60 W, celkovo na všetky porty max. 120 W</t>
  </si>
  <si>
    <t>Prepojovací box, hliníkový, pre kamery  rozmery 134x134x55mm, hmotnosť 0,5 kg, nosnosť 3kg</t>
  </si>
  <si>
    <t>Dátový rozvádzač 42U, š=600mm, h=800mm vrátane poličiek, zásuviek a príslušenstva</t>
  </si>
  <si>
    <t>Montážny materiál horizontálny a vertikálny, vrátane uloženia a upevnenia vodorovného i zvislého</t>
  </si>
  <si>
    <t>Kábel FTP (F/UTP) 4x2xAWG 24 Cat.5E, LSOH,</t>
  </si>
  <si>
    <t>pevná rúrka 16, vrátane príchytok,spojok,uloženia a upevnenia</t>
  </si>
  <si>
    <t>Prepojovací panel 24xRJ45/ cat5e</t>
  </si>
  <si>
    <t>Prepojovacie káble RJ45 FTP cat 5e/s</t>
  </si>
  <si>
    <t>Konektor RJ45/s ACS, 8p8c, Category 5, tienený, pozlátené kontakty 50mm Au</t>
  </si>
  <si>
    <t>Ostatné montážne práce</t>
  </si>
  <si>
    <t>Ukončenie káblov, ich odizolovanie, vyformovanie a zapojenie</t>
  </si>
  <si>
    <t>Kamerová skúška</t>
  </si>
  <si>
    <t>Nastavenie kamery interierovej</t>
  </si>
  <si>
    <t>Nastavenie kamery exteriérovej</t>
  </si>
  <si>
    <t>Kompletáž monitorovacieho centra</t>
  </si>
  <si>
    <t>Zhotovenie profilových otvorov v murive do 20x20mm</t>
  </si>
  <si>
    <t>Oźivenie systému, nastavenie</t>
  </si>
  <si>
    <t xml:space="preserve">12 - GASTRO </t>
  </si>
  <si>
    <t>D1 - 1.NP</t>
  </si>
  <si>
    <t>D2 - 2.NP</t>
  </si>
  <si>
    <t>1.NP</t>
  </si>
  <si>
    <t>250045001</t>
  </si>
  <si>
    <t>Chladiaca skriňa - 750x700x1800</t>
  </si>
  <si>
    <t>250045002</t>
  </si>
  <si>
    <t>250045003</t>
  </si>
  <si>
    <t>Nerezový drez s veľkou vaňou a roštovou policou - 1200x700x900</t>
  </si>
  <si>
    <t>250045004</t>
  </si>
  <si>
    <t>Tlaková sprcha - podľa typu</t>
  </si>
  <si>
    <t>250045005</t>
  </si>
  <si>
    <t>Nerezový pracovný stôl s roštovou policou - 1400x700x900</t>
  </si>
  <si>
    <t>250045006</t>
  </si>
  <si>
    <t>Termoport - podľa typu</t>
  </si>
  <si>
    <t>250045007</t>
  </si>
  <si>
    <t>Nerezový policový regál - 1600x600x1800</t>
  </si>
  <si>
    <t>250045008</t>
  </si>
  <si>
    <t>Nerezový pracovný stôl so zásuvkami a drezom - 1700x600x900</t>
  </si>
  <si>
    <t>250045009</t>
  </si>
  <si>
    <t>Nerezový policový regál - 1150x600x1800</t>
  </si>
  <si>
    <t>250045010</t>
  </si>
  <si>
    <t>Nerezový vozík s policou - 590x780x900</t>
  </si>
  <si>
    <t>250045011</t>
  </si>
  <si>
    <t>Nerezový pracovný stôl so zásuvkami a drezom - 1900x700x900</t>
  </si>
  <si>
    <t>250045012</t>
  </si>
  <si>
    <t>Nerezový pracovný stôl s policou - 1800x700x900</t>
  </si>
  <si>
    <t>250045013</t>
  </si>
  <si>
    <t>250045014</t>
  </si>
  <si>
    <t>250045015</t>
  </si>
  <si>
    <t>Nerezový odkladací stôl s roštovou policou - 700x700x900</t>
  </si>
  <si>
    <t>250045016</t>
  </si>
  <si>
    <t>Nerezový policový regál - 1200x700x1800</t>
  </si>
  <si>
    <t>250045017</t>
  </si>
  <si>
    <t>Nerezový policový regál - 1350x600x1800</t>
  </si>
  <si>
    <t>250045018</t>
  </si>
  <si>
    <t>250045019</t>
  </si>
  <si>
    <t>Nerezový pracovný stôl s policou - 1200x700x900</t>
  </si>
  <si>
    <t>250045020</t>
  </si>
  <si>
    <t>250045021</t>
  </si>
  <si>
    <t>250045022</t>
  </si>
  <si>
    <t>Nerezový pracovný stôl so zásuvkami a drezom - 980x700x900</t>
  </si>
  <si>
    <t>250045023</t>
  </si>
  <si>
    <t>Podpultová chladnička - 600 x 600 x 820</t>
  </si>
  <si>
    <t>250045024</t>
  </si>
  <si>
    <t>Nerezový pracovný stôl otvorený - 1300x700x900</t>
  </si>
  <si>
    <t>250045025</t>
  </si>
  <si>
    <t>Nerezový policový regál - 1150x500x1800</t>
  </si>
  <si>
    <t>250045026</t>
  </si>
  <si>
    <t>Mraziaca skriňa - 600x600x1800</t>
  </si>
  <si>
    <t>250045027</t>
  </si>
  <si>
    <t>Nerezové umývadlo na ruky - 500x400x900</t>
  </si>
  <si>
    <t>2.NP</t>
  </si>
  <si>
    <t>250045028</t>
  </si>
  <si>
    <t>Nerezový výdajný pult neutrálny posúvnymi dvierkami - 2150x700x900</t>
  </si>
  <si>
    <t>250045029</t>
  </si>
  <si>
    <t>Nerezový stolový zásobník na príbor - podľa typu</t>
  </si>
  <si>
    <t>250045030</t>
  </si>
  <si>
    <t>Postmix na nápoje - podľa typu</t>
  </si>
  <si>
    <t>250045031</t>
  </si>
  <si>
    <t>Chladiaca stolová vitrína - 1076x718x587</t>
  </si>
  <si>
    <t>250045032</t>
  </si>
  <si>
    <t>Nerezový výdajný pult s ohrevom 3x1/1GN a režonom - 1200x700x900</t>
  </si>
  <si>
    <t>250045033</t>
  </si>
  <si>
    <t>Nerezový zásobník na taniere s ohrevom, dvojetážový - podľa typu</t>
  </si>
  <si>
    <t>250045034</t>
  </si>
  <si>
    <t>Nerezová vykrývacia stena pred zásobník na taniere - 600x120x900</t>
  </si>
  <si>
    <t>250045035</t>
  </si>
  <si>
    <t>Nerezový výdajný pult s ohrevom 4x1/1GN a režonom - 1500x700x900</t>
  </si>
  <si>
    <t>250045036</t>
  </si>
  <si>
    <t>Nerezový výdajný pult neutrálny posúvnymi dvierkami - 770x700x900</t>
  </si>
  <si>
    <t>250045037</t>
  </si>
  <si>
    <t>Nerezová roštová dráha na podnosy - dĺžka 8000 mm</t>
  </si>
  <si>
    <t>250045038</t>
  </si>
  <si>
    <t>250045039</t>
  </si>
  <si>
    <t>Nerezový pracovný stôl s policou - 950x700x900</t>
  </si>
  <si>
    <t>250045040</t>
  </si>
  <si>
    <t>Nerezový pracovný stôl so zásuvkami a policou - 1500x700x900</t>
  </si>
  <si>
    <t>250045041</t>
  </si>
  <si>
    <t>Nerezový pracovný stôl so zásuvkami a drezom - 1700x700x900</t>
  </si>
  <si>
    <t>250045042</t>
  </si>
  <si>
    <t>Elektrický keramický sporák s rúrou - 800x700x900</t>
  </si>
  <si>
    <t>250045043</t>
  </si>
  <si>
    <t>Nerezový odsávač pár s motorom -1200x900x550</t>
  </si>
  <si>
    <t>250045044</t>
  </si>
  <si>
    <t>Nerezový pracovný stôl s policou - 800x700x900</t>
  </si>
  <si>
    <t>250045045</t>
  </si>
  <si>
    <t>Chladiaca skriňa - 700x700x1800</t>
  </si>
  <si>
    <t>250045046</t>
  </si>
  <si>
    <t>Nerezový policový regál - 1450x500x1800</t>
  </si>
  <si>
    <t>250045047</t>
  </si>
  <si>
    <t>Nerezový vozík na použité podnosy - podľa typu</t>
  </si>
  <si>
    <t>250045048</t>
  </si>
  <si>
    <t>Nerezový umývací stôl s drezom a otvorom pre odpad, vysoký zadný lem - 2500x700x900</t>
  </si>
  <si>
    <t>250045049</t>
  </si>
  <si>
    <t>250045050</t>
  </si>
  <si>
    <t>Nerezová nádoba na odpad - podľa typu</t>
  </si>
  <si>
    <t>250045051</t>
  </si>
  <si>
    <t>Zmäkčovač vody - podľa typu</t>
  </si>
  <si>
    <t>250045052</t>
  </si>
  <si>
    <t>Nerezová polica na koše do umývačky - 600x400x400</t>
  </si>
  <si>
    <t>250045053</t>
  </si>
  <si>
    <t>Podpultová umývačka stolového riadu - 600 x 600 x 820</t>
  </si>
  <si>
    <t>250045054</t>
  </si>
  <si>
    <t>250045055</t>
  </si>
  <si>
    <t>Nerezový policový regál - 800x700x1800</t>
  </si>
  <si>
    <t>250045056</t>
  </si>
  <si>
    <t>Nerezový zásobník na taniere s ohrevom, jednoetážový - podľa typu</t>
  </si>
  <si>
    <t>250045057</t>
  </si>
  <si>
    <t>Chladiaca skriňa - 600x600x1800</t>
  </si>
  <si>
    <t>250045058</t>
  </si>
  <si>
    <t>Nerezový pracovný stôl so zásuvkami a drezom - 1800x600x900</t>
  </si>
  <si>
    <t>250045059</t>
  </si>
  <si>
    <t>Nerezový pracovný stôl s policou - 1500x500x900</t>
  </si>
  <si>
    <t>250045060</t>
  </si>
  <si>
    <t>250045061</t>
  </si>
  <si>
    <t>250045062</t>
  </si>
  <si>
    <t>Kávovar (samoobslužný automat) - napr. BOLERO 43 alebo ekvivalent</t>
  </si>
  <si>
    <t>250045063</t>
  </si>
  <si>
    <t>250045064</t>
  </si>
  <si>
    <t>Nerezový pracovný stôl so zásuvkami a policou - 2100x700x900</t>
  </si>
  <si>
    <t>250045065</t>
  </si>
  <si>
    <t>Montáž</t>
  </si>
  <si>
    <t>02 - SO201 Napojenie na miestnu komunikáciu a SO202 Komunikácie a spevnené plochy</t>
  </si>
  <si>
    <t xml:space="preserve">    8 - Rúrové vedenie</t>
  </si>
  <si>
    <t>VRN - Vedľajšie rozpočtové náklady</t>
  </si>
  <si>
    <t>113152130.S</t>
  </si>
  <si>
    <t>Frézovanie asf. podkladu alebo krytu bez prek., plochy do 500 m2, hr. 50 mm  0,125 t</t>
  </si>
  <si>
    <t>-1966643637</t>
  </si>
  <si>
    <t>Úprava existujúceho vjazdu, rozsah v zmysle PD</t>
  </si>
  <si>
    <t>122202203.S</t>
  </si>
  <si>
    <t>Odkopávka a prekopávka nezapažená pre cesty, v hornine 3 od 1000 do 10000m3</t>
  </si>
  <si>
    <t>-1806013933</t>
  </si>
  <si>
    <t>Výmena podložia hr. 400 mm pod komunikáciámi, tech. špecifikácia a rozsah v zmysle PD</t>
  </si>
  <si>
    <t>(1942,16+1498,2)*0,4</t>
  </si>
  <si>
    <t>Výmena podložia hr. 200 mm pod chodníkom, tech. špecifikácia a rozsah v zmysle PD</t>
  </si>
  <si>
    <t>(1117,484+225,94)*0,2</t>
  </si>
  <si>
    <t>122202209.S</t>
  </si>
  <si>
    <t>Odkopávky a prekopávky nezapažené pre cesty. Príplatok za lepivosť horniny 3</t>
  </si>
  <si>
    <t>-1817635999</t>
  </si>
  <si>
    <t>1644,829*0,3</t>
  </si>
  <si>
    <t>131201101.S</t>
  </si>
  <si>
    <t>Výkop nezapaženej jamy v hornine 3, do 100 m3</t>
  </si>
  <si>
    <t>149013327</t>
  </si>
  <si>
    <t>Výkop jamy pre UV, rozsah v zmysle PD</t>
  </si>
  <si>
    <t>9*(1*1*1,75)*1,06</t>
  </si>
  <si>
    <t>111296114</t>
  </si>
  <si>
    <t>16,695*0,3</t>
  </si>
  <si>
    <t>-594697785</t>
  </si>
  <si>
    <t>Ryha pre drenážny trativod, rozsah v zmysle PD</t>
  </si>
  <si>
    <t>0,065*180</t>
  </si>
  <si>
    <t>-1539882642</t>
  </si>
  <si>
    <t>11,7*0,3</t>
  </si>
  <si>
    <t>162301122.S</t>
  </si>
  <si>
    <t>Vodorovné premiestnenie výkopku po spevnenej ceste z  horniny tr.1-4, nad 100 do 1000 m3 na vzdialenosť do 1000 m</t>
  </si>
  <si>
    <t>1909989988</t>
  </si>
  <si>
    <t>Premiestnenie ornice z medziskládky pre spätné úpravy, rozsah v zmysle PD</t>
  </si>
  <si>
    <t>2315,5*0,15</t>
  </si>
  <si>
    <t>Dovoz zásypu za obrubníkmi nenamŕzavým materiálom z medziskládky, tech. špecifikácia v zmysle PD</t>
  </si>
  <si>
    <t>0,25*745+0,05*680</t>
  </si>
  <si>
    <t>Odvoz výkopového materiálu na medziskládku, rozsah v zmysle PD</t>
  </si>
  <si>
    <t>16,695+11,7</t>
  </si>
  <si>
    <t>Dovoz výkopového materiálu z medziskládky pre zásyp okolo UV</t>
  </si>
  <si>
    <t>9*1,4</t>
  </si>
  <si>
    <t>1247046626</t>
  </si>
  <si>
    <t>Odvoz výkopového materiálu na skládku</t>
  </si>
  <si>
    <t>1644,829</t>
  </si>
  <si>
    <t>2107525882</t>
  </si>
  <si>
    <t>1644,829*22</t>
  </si>
  <si>
    <t>167102102.S</t>
  </si>
  <si>
    <t>Nakladanie neuľahnutého výkopku z hornín tr.1-4 nad 1000 do 10000 m3</t>
  </si>
  <si>
    <t>-1418413999</t>
  </si>
  <si>
    <t>Nakladanie ornice z medziskládky pre spätné úpravy, rozsah v zmysle PD</t>
  </si>
  <si>
    <t>Nakladanie nenamŕzavého zásypového materiálu potrebného za obrubníkmi, tech. špecifikácia a rozsah v zmysle PD</t>
  </si>
  <si>
    <t>Nakladanie zásypu okolo UV, tech. špecifikácia v zmysle PD</t>
  </si>
  <si>
    <t>171101111.S</t>
  </si>
  <si>
    <t>Uloženie sypaniny do násypu  nesúdržnej horníny v aktívnej zóne</t>
  </si>
  <si>
    <t>-1732233932</t>
  </si>
  <si>
    <t>583410004400.S</t>
  </si>
  <si>
    <t>Štrkodrva frakcia 0-63 mm</t>
  </si>
  <si>
    <t>426616385</t>
  </si>
  <si>
    <t>1644,829*2,2 "Prepočítané koeficientom množstva</t>
  </si>
  <si>
    <t>171201203.S</t>
  </si>
  <si>
    <t>Uloženie sypaniny na skládky nad 1000 do 10000 m3</t>
  </si>
  <si>
    <t>1570620806</t>
  </si>
  <si>
    <t>899608880</t>
  </si>
  <si>
    <t>1644,829*1,85</t>
  </si>
  <si>
    <t>174101002.S</t>
  </si>
  <si>
    <t>Zásyp sypaninou so zhutnením jám, šachiet, rýh, zárezov alebo okolo objektov nad 100 do 1000 m3</t>
  </si>
  <si>
    <t>-865562758</t>
  </si>
  <si>
    <t>Zásyp za obrubníkmi nenamŕzavým materiálom, tech. špecifikácia v zmysle PD</t>
  </si>
  <si>
    <t>Zásyp okolo UV, tech. špecifikácia v zmysle PD</t>
  </si>
  <si>
    <t>181101102.S</t>
  </si>
  <si>
    <t>Úprava pláne v zárezoch v hornine 1-4 so zhutnením</t>
  </si>
  <si>
    <t>1855050758</t>
  </si>
  <si>
    <t>1174,484+1498,2+1942,16+225,94</t>
  </si>
  <si>
    <t>182301132.S</t>
  </si>
  <si>
    <t>Rozprestretie ornice na svahu so sklonom nad 1:5, plocha nad 500 m2, hr.nad 100 do 150 mm</t>
  </si>
  <si>
    <t>1893099400</t>
  </si>
  <si>
    <t>Úprava plôch ornicou, rozsah v zmysle PD</t>
  </si>
  <si>
    <t>"výmera AutoCad"2315,5</t>
  </si>
  <si>
    <t>183405211.S</t>
  </si>
  <si>
    <t>Výsev trávniku hydroosevom na ornicu</t>
  </si>
  <si>
    <t>1867318596</t>
  </si>
  <si>
    <t>Úprava plôch po rozprestretí ornice, tech. špecifikácia a rozsah v zmysle PD</t>
  </si>
  <si>
    <t>005720001300.S</t>
  </si>
  <si>
    <t>Osivá tráv - trávové semeno</t>
  </si>
  <si>
    <t>1868544059</t>
  </si>
  <si>
    <t>2315,5*0,0309 "Prepočítané koeficientom množstva</t>
  </si>
  <si>
    <t>212752125.S</t>
  </si>
  <si>
    <t>Trativody z flexodrenážnych rúr DN 100</t>
  </si>
  <si>
    <t>2017724938</t>
  </si>
  <si>
    <t>D+M drenážneho trativodi DN 100, vrátane lôžka, obsypu, geotextílie, tech. špecifikácia v zmysle PD</t>
  </si>
  <si>
    <t>"výmera AutoCad"180</t>
  </si>
  <si>
    <t>289971211.S</t>
  </si>
  <si>
    <t>Zhotovenie vrstvy z geotextílie na upravenom povrchu sklon do 1 : 5 , šírky od 0 do 3 m</t>
  </si>
  <si>
    <t>577890279</t>
  </si>
  <si>
    <t>Spevnenie podkladu v mieste výmeny podložia pod komunikáciámi, tech. špecifikácia a rozsah v zmysle PD</t>
  </si>
  <si>
    <t>1942,16+1498,2</t>
  </si>
  <si>
    <t>693110001500.S</t>
  </si>
  <si>
    <t>Geotextília polypropylénová netkaná 600 g/m2</t>
  </si>
  <si>
    <t>1770550060</t>
  </si>
  <si>
    <t>3440,36*1,1 "Prepočítané koeficientom množstva</t>
  </si>
  <si>
    <t>289971622.S</t>
  </si>
  <si>
    <t>Položenie ropotesnej rohože na upravenom povrchu sklon do 1 : 5, šírky do 6 m</t>
  </si>
  <si>
    <t>1415870269</t>
  </si>
  <si>
    <t>Osasdenie a montáž izolácie odolnej voči ropným látkam, tech. špecifikácia a rozsah v zmysle PD, vrátane spojovacieho materiálu a napojenia</t>
  </si>
  <si>
    <t>"výmera AutoCad"1362*1,1</t>
  </si>
  <si>
    <t>693410000600.S</t>
  </si>
  <si>
    <t>Izolácia odolná voči ropným látkam</t>
  </si>
  <si>
    <t>-1256912898</t>
  </si>
  <si>
    <t>1498,2*1,15 "Prepočítané koeficientom množstva</t>
  </si>
  <si>
    <t>451573111.S</t>
  </si>
  <si>
    <t>Lôžko pod potrubie, stoky a drobné objekty, v otvorenom výkope z piesku a štrkopiesku do 63 mm</t>
  </si>
  <si>
    <t>815195198</t>
  </si>
  <si>
    <t>Lôžko pod nové UV, tech. špecifikácia v zmysle PD</t>
  </si>
  <si>
    <t>9*(1*1*0,16)*1,06</t>
  </si>
  <si>
    <t>564851111.S</t>
  </si>
  <si>
    <t>Podklad zo štrkodrviny s rozprestretím a zhutnením, po zhutnení hr. 150 mm</t>
  </si>
  <si>
    <t>-645680013</t>
  </si>
  <si>
    <t>Nová konštrukcia chodníkov, tech. špecifikácia a rozsah v zmysle PD</t>
  </si>
  <si>
    <t>"výmera AutoCad"1064,27*1,05</t>
  </si>
  <si>
    <t>564851113.S</t>
  </si>
  <si>
    <t>Podklad zo štrkodrviny s rozprestretím a zhutnením, po zhutnení hr. 170 mm</t>
  </si>
  <si>
    <t>-2011881150</t>
  </si>
  <si>
    <t>Realizácia novej konštrukcie asfaltového chodníka, tech. špecifikácia a rozsah v zmysle PD</t>
  </si>
  <si>
    <t>"výmera AutoCad"205,4*1,1</t>
  </si>
  <si>
    <t>564861111.S</t>
  </si>
  <si>
    <t>Podklad zo štrkodrviny s rozprestretím a zhutnením, po zhutnení hr. 200 mm</t>
  </si>
  <si>
    <t>840584963</t>
  </si>
  <si>
    <t>Realizácia novej konštrukcie vnútroareálovej komunikácie, tech. špecifikácia v zmysle PD</t>
  </si>
  <si>
    <t>"výmera AutoCad"1765,6*1,1</t>
  </si>
  <si>
    <t>564861114.S</t>
  </si>
  <si>
    <t>Podklad zo štrkodrviny s rozprestretím a zhutnením, po zhutnení hr. 230 mm</t>
  </si>
  <si>
    <t>1494491610</t>
  </si>
  <si>
    <t>Realizácia novej konštrukcie parkoviska pre OA, tech. špecifikácia v zmysle PD</t>
  </si>
  <si>
    <t>564952114.S</t>
  </si>
  <si>
    <t>Podklad z mechanicky spevneného kameniva MSK s rozprestretím a zhutnením, po zhutnení hr. 180 mm</t>
  </si>
  <si>
    <t>966457440</t>
  </si>
  <si>
    <t>"výmera AutoCad"1064,27</t>
  </si>
  <si>
    <t>567122111.R</t>
  </si>
  <si>
    <t>Podklad z kameniva stmeleného cementom, s rozprestretím a zhutnením CBGM C 5/6, po zhutnení hr. 120 mm</t>
  </si>
  <si>
    <t>1152112860</t>
  </si>
  <si>
    <t>"výmera AutoCad"205,4</t>
  </si>
  <si>
    <t>567132111.S</t>
  </si>
  <si>
    <t>Podklad z kameniva stmeleného cementom s rozprestretím a zhutnením, CBGM C 8/10 (C 6/8), po zhutnení hr. 160 mm</t>
  </si>
  <si>
    <t>-981198569</t>
  </si>
  <si>
    <t>"výmera AutoCad"1362</t>
  </si>
  <si>
    <t>567132113.S</t>
  </si>
  <si>
    <t>Podklad z kameniva stmeleného cementom s rozprestretím a zhutnením, CBGM C 8/10 (C 6/8), po zhutnení hr. 180 mm</t>
  </si>
  <si>
    <t>-1923704294</t>
  </si>
  <si>
    <t>"výmera AutoCad"1765,6</t>
  </si>
  <si>
    <t>573131102.S</t>
  </si>
  <si>
    <t>Postrek asfaltový infiltračný s posypom kamenivom z cestnej emulzie v množstve 0,80 kg/m2</t>
  </si>
  <si>
    <t>-433253857</t>
  </si>
  <si>
    <t>573231109.S</t>
  </si>
  <si>
    <t>Postrek asfaltový spojovací bez posypu kamenivom z cestnej emulzie v množstve 0,70 kg/m2</t>
  </si>
  <si>
    <t>-1376279864</t>
  </si>
  <si>
    <t>1765,6*2+95</t>
  </si>
  <si>
    <t>577134111.S</t>
  </si>
  <si>
    <t>Asfaltový betón vrstva obrusná AC 8 O v pruhu š. do 3 m z nemodifik. asfaltu tr. II, po zhutnení hr. 40 mm</t>
  </si>
  <si>
    <t>-265051680</t>
  </si>
  <si>
    <t>577144251.S</t>
  </si>
  <si>
    <t>Asfaltový betón vrstva obrusná AC 11 O v pruhu š. do 3 m z modifik. asfaltu tr. I, po zhutnení hr. 50 mm</t>
  </si>
  <si>
    <t>711113397</t>
  </si>
  <si>
    <t>"výmera AutoCad - vnútroareálové komunikácie"1765,6</t>
  </si>
  <si>
    <t>"výmera AutoCad - úprava existujúceho vjazdu"95</t>
  </si>
  <si>
    <t>577164431.S</t>
  </si>
  <si>
    <t>Asfaltový betón vrstva ložná AC 22 P v pruhu š. do 3 m z nemodifik. asfaltu tr. II, po zhutnení hr. 70 mm</t>
  </si>
  <si>
    <t>-79246642</t>
  </si>
  <si>
    <t>581120312.S</t>
  </si>
  <si>
    <t>Kryt cementobetónový cestných komunikácií skupiny CB III pre TDZ IV, V a VI, hr. 120 mm</t>
  </si>
  <si>
    <t>1232527674</t>
  </si>
  <si>
    <t>Nová konštrukcia chodníkov z CB, tech. špecifikácia a rozsah v zmysle PD, vrátane povrchovej úpravy a kompletnej realizácie škár, dilatácií</t>
  </si>
  <si>
    <t>596911164.S</t>
  </si>
  <si>
    <t>Kladenie betónovej zámkovej dlažby komunikácií pre peších hr. 80 mm pre peších nad 300 m2 so zriadením lôžka z kameniva hr. 30 mm</t>
  </si>
  <si>
    <t>-1958591541</t>
  </si>
  <si>
    <t>Realizácia novej konštrukcie parkoviska z bet. dlažby, tech. špecifikácia v zmysle PD, vrátane dorezov</t>
  </si>
  <si>
    <t>592460008500.S</t>
  </si>
  <si>
    <t>Dlažba betónová, hr. 80 mm, prírodná</t>
  </si>
  <si>
    <t>425906818</t>
  </si>
  <si>
    <t>1362*1,02 "Prepočítané koeficientom množstva</t>
  </si>
  <si>
    <t>596911331.S</t>
  </si>
  <si>
    <t>Kladenie dlažby pre nevidiacich hr. 60 mm</t>
  </si>
  <si>
    <t>-1826724570</t>
  </si>
  <si>
    <t>Osadenie a montáž dlažby pre nevidiacich, tech. špecifikácia a rozsah v zmysle PD, vrátane lôžka a dopiľovania</t>
  </si>
  <si>
    <t>"výmera AutoCad - nopková"4,62+5,02</t>
  </si>
  <si>
    <t>"výmera AutoCad - drážková"2,96</t>
  </si>
  <si>
    <t>592460006800</t>
  </si>
  <si>
    <t>Dlažba betónová pre nevidiacich, nopková, rozmer 200x200x60 mm, červená</t>
  </si>
  <si>
    <t>-2092014097</t>
  </si>
  <si>
    <t>592460006900</t>
  </si>
  <si>
    <t>Dlažba betónová pre nevidiacich drážková, rozmer 200x200x60 mm, červená</t>
  </si>
  <si>
    <t>589762585</t>
  </si>
  <si>
    <t>Rúrové vedenie</t>
  </si>
  <si>
    <t>895941111.S</t>
  </si>
  <si>
    <t>Zriadenie kanalizačného vpustu uličného z betónových dielcov typ UV-50, UVB-50</t>
  </si>
  <si>
    <t>-943213714</t>
  </si>
  <si>
    <t>Osadenie a montáž kompletnej UV, tech. špecifikácia v zmysle PD, vrátane spojovacieho materiálu a napojenia na kanalizáciu</t>
  </si>
  <si>
    <t>592230001500.S</t>
  </si>
  <si>
    <t>Uličný vpust betónový TBV 6-50, rozmer 600x500x50 mm</t>
  </si>
  <si>
    <t>221226274</t>
  </si>
  <si>
    <t>592230001600.S</t>
  </si>
  <si>
    <t>Uličný vpust betónový TBV 9-50, rozmer 600x500x50 mm</t>
  </si>
  <si>
    <t>-535484365</t>
  </si>
  <si>
    <t>592230001700.S</t>
  </si>
  <si>
    <t>Uličný vpust betónový TBV 10-50, rozmer 300x500x50 mm</t>
  </si>
  <si>
    <t>1354300524</t>
  </si>
  <si>
    <t>592230002300.S</t>
  </si>
  <si>
    <t>Uličný vpust betónový TBV 5-66, rozmer 180x660x100 mm</t>
  </si>
  <si>
    <t>-1652256758</t>
  </si>
  <si>
    <t>899201111.S</t>
  </si>
  <si>
    <t>Osadenie liatinovej mreže vrátane rámu a koša na bahno hmotnosti jednotlivo do 50 kg</t>
  </si>
  <si>
    <t>228507147</t>
  </si>
  <si>
    <t>Osadenie a montáž mreže pre UV, tech. špecifikácia v zmysle PD</t>
  </si>
  <si>
    <t>552410003500.S</t>
  </si>
  <si>
    <t>Mreža liatinová štvorcová 500x500 mm na teleskopickú rúru DN 425, tr. zaťaženia D400</t>
  </si>
  <si>
    <t>1564621790</t>
  </si>
  <si>
    <t>552420026700.S</t>
  </si>
  <si>
    <t>Bahenný kôš galvanizovaný typ B1 pre mrežu D 400 (DN 425)</t>
  </si>
  <si>
    <t>1868474605</t>
  </si>
  <si>
    <t>914001111.S</t>
  </si>
  <si>
    <t>Osadenie a montáž cestnej zvislej dopravnej značky na stĺpik, stĺp, konzolu alebo objekt</t>
  </si>
  <si>
    <t>-1347423079</t>
  </si>
  <si>
    <t>Osadenie a montáž kompletnej ZDZ, tech. špecifikácia a rozsah v zmysle PD, vrátane stĺpika, základu a spojovacieho materiálu</t>
  </si>
  <si>
    <t>404410175801</t>
  </si>
  <si>
    <t>Návesť ZDZ 325-10 "Priechod pre chodcov (informačná značka,umiestnenie vpravo)", Zn lisovaná, V1-600x600 mm, RA2, P3, E2, SP1</t>
  </si>
  <si>
    <t>-987163309</t>
  </si>
  <si>
    <t>404410033910</t>
  </si>
  <si>
    <t>Regulačná značka ZDZ 201 "Daj prednosť v jazde", Zn lisovaná, V2-900 mm, RA2, P3, E2, SP1</t>
  </si>
  <si>
    <t>-1705787361</t>
  </si>
  <si>
    <t>404410112310</t>
  </si>
  <si>
    <t>Informatívna značka ZDZ 301 "Križovatka s prednosťou v jazde", Zn lisovaná, V2-900 mm, RA2, P3, E2, SP1</t>
  </si>
  <si>
    <t>-954789242</t>
  </si>
  <si>
    <t>404410037515</t>
  </si>
  <si>
    <t>Regulačná značka ZDZ 271 "Zákaz státia", Zn lisovaná, V2 - kruh 600 mm, RA2, P3, E2, SP1</t>
  </si>
  <si>
    <t>-1541839923</t>
  </si>
  <si>
    <t>404410180140</t>
  </si>
  <si>
    <t>Všeobecná dodatková tabuľa ZDZ 501-50 V2RA2 "Vzdialenosť (v metroch, &lt;1000m)", rozmer 330x600 mm, Zn lisovaná, P3, E2, SP1</t>
  </si>
  <si>
    <t>1992954895</t>
  </si>
  <si>
    <t>404410180006</t>
  </si>
  <si>
    <t>Všeobecná dodatková tabuľa ZDZ 509-100.r1 V1RA2 "Spresňujúce informácie (iné ako uvedené v ostatných VL - 1 riadok)", rozmer 231x420 mm, Zn lisovaná, P3, E2, SP1</t>
  </si>
  <si>
    <t>-1348043423</t>
  </si>
  <si>
    <t>404410037575</t>
  </si>
  <si>
    <t>Regulačná značka ZDZ 272 "Parkovanie", Zn lisovaná, V2 - 600 x 600 mm, RA2, P3, E2, SP1</t>
  </si>
  <si>
    <t>-1450549996</t>
  </si>
  <si>
    <t>404410037577</t>
  </si>
  <si>
    <t>Regulačná značka ZDZ 272-20 "Parkovanie (šikmo/pozdĺžne,vpravo-koniec,vľavo-začiatok)", Zn lisovaná, V2 - 600x600 mm, RA2, P3, E2, SP1</t>
  </si>
  <si>
    <t>-137720923</t>
  </si>
  <si>
    <t>404410179908</t>
  </si>
  <si>
    <t>Všeobecná dodatková tabuľa ZDZ 506 RA2 "Platí pre (elektromobily)", Zn lisovaná, P3, E2, SP1</t>
  </si>
  <si>
    <t>-1645801487</t>
  </si>
  <si>
    <t>404410180246</t>
  </si>
  <si>
    <t>Všeobecná dodatková tabuľa ZDZ 506-86 V2RA2 "Platí pre (osoby so zdravotným postihnutím)", rozmer 330x600 mm, Zn lisovaná, P3, E2, SP1</t>
  </si>
  <si>
    <t>-1929374362</t>
  </si>
  <si>
    <t>404410034810</t>
  </si>
  <si>
    <t>Regulačná značka ZDZ 215-20 "Zákaz odbočenia (vpravo)", Zn lisovaná, V2 - kruh 600 mm, RA2, P3, E2, SP1</t>
  </si>
  <si>
    <t>1519260545</t>
  </si>
  <si>
    <t>404410035885</t>
  </si>
  <si>
    <t>Regulačná značka ZDZ 230 "Zákaz vjazdu", Zn lisovaná, V2 - kruh 600 mm, RA2, P3, E2, SP1</t>
  </si>
  <si>
    <t>1528549624</t>
  </si>
  <si>
    <t>404410001205</t>
  </si>
  <si>
    <t>Výstražná značka ZDZ 132 "Obojsmerná premávka", Zn lisovaná, V1-630 mm, RA2, P3, E2, SP1</t>
  </si>
  <si>
    <t>844229337</t>
  </si>
  <si>
    <t>404410035905</t>
  </si>
  <si>
    <t>Regulačná značka ZDZ 231 "Zákaz vjazdu v oboch smeroch", Zn lisovaná, V2 - kruh 600 mm, RA2, P3, E2, SP1</t>
  </si>
  <si>
    <t>2062155100</t>
  </si>
  <si>
    <t>404410180398</t>
  </si>
  <si>
    <t>Všeobecná dodatková tabuľa ZDZ 507-101 V2RA2 "Neplatí pre (dopravná obsluha)", rozmer 450x600 mm, Zn lisovaná, P3, E2, SP1</t>
  </si>
  <si>
    <t>1253582246</t>
  </si>
  <si>
    <t>404410113153</t>
  </si>
  <si>
    <t>Informatívna značka ZDZ 321-30 "Jednosmerná cesta", Zn lisovaná, V2-600x600 mm, RA2, P3, E2, SP1</t>
  </si>
  <si>
    <t>-2104280142</t>
  </si>
  <si>
    <t>404410034715</t>
  </si>
  <si>
    <t>Regulačná značka ZDZ 211-10 "Prikázaný smer odbočenia (tu vľavo)", Zn lisovaná, V2 - kruh 600 mm, RA2, P3, E2, SP1</t>
  </si>
  <si>
    <t>-499291746</t>
  </si>
  <si>
    <t>915715181.S</t>
  </si>
  <si>
    <t>Vodiaca línia 2x3 pruhy frézovaná so zaplnením dvojzložkovým plastom na priechod pre chodcov</t>
  </si>
  <si>
    <t>960266329</t>
  </si>
  <si>
    <t>Realizácia vodiacej línie v mieste priechodu pre chodcov zo studeného plastu, tech. špecifikácia v zmysle PD</t>
  </si>
  <si>
    <t>5,5+5,5</t>
  </si>
  <si>
    <t>915716122.S</t>
  </si>
  <si>
    <t>Vodorovné dopravné značenie striekané farbou čiar tenkých súvislých, farba biela retroreflexná šírky 125 mm</t>
  </si>
  <si>
    <t>-184182776</t>
  </si>
  <si>
    <t>Realizácia VDZ, tech. špecifikácia a rozsah v zmysle PD</t>
  </si>
  <si>
    <t>"622"81*5+20,5</t>
  </si>
  <si>
    <t>915716142.S</t>
  </si>
  <si>
    <t>Vodorovné dopravné značenie striekané farbou čiar tenkých prerušovaných, farba biela retroreflexná šírky 125 mm</t>
  </si>
  <si>
    <t>1071504093</t>
  </si>
  <si>
    <t>"602, 3/3"172,55+27,04+4,51</t>
  </si>
  <si>
    <t>"602, 0,5/0,5"52,94</t>
  </si>
  <si>
    <t>915721212.S</t>
  </si>
  <si>
    <t>Vodorovné dopravné značenie striekané farbou prechodov pre chodcov, šípky, symboly a pod., biela retroreflexná</t>
  </si>
  <si>
    <t>1076739818</t>
  </si>
  <si>
    <t>"invalid"4*1,25</t>
  </si>
  <si>
    <t>"elek. nabíjanie"4*1,5</t>
  </si>
  <si>
    <t>"630"2*1,5</t>
  </si>
  <si>
    <t>"610 - priechod"1,225*0,5*24</t>
  </si>
  <si>
    <t>915791111.S</t>
  </si>
  <si>
    <t>Predznačenie pre značenie striekané farbou z náterových hmôt deliace čiary, vodiace prúžky</t>
  </si>
  <si>
    <t>53240402</t>
  </si>
  <si>
    <t>425,5+257,04</t>
  </si>
  <si>
    <t>915791112.S</t>
  </si>
  <si>
    <t>Predznačenie pre vodorovné značenie striekané farbou alebo vykonávané z náterových hmôt</t>
  </si>
  <si>
    <t>2136738405</t>
  </si>
  <si>
    <t>28,7</t>
  </si>
  <si>
    <t>916362111.S</t>
  </si>
  <si>
    <t>Osadenie cestného obrubníka betónového stojatého do lôžka z betónu prostého tr. C 12/15 s bočnou oporou</t>
  </si>
  <si>
    <t>-856077243</t>
  </si>
  <si>
    <t>"výmera AutoCad - cestný so skosením"745</t>
  </si>
  <si>
    <t>"výmera AutoCad - cestný rovný"245</t>
  </si>
  <si>
    <t>592170001000.S</t>
  </si>
  <si>
    <t>Obrubník cestný, lxšxv 1000x150x260 mm</t>
  </si>
  <si>
    <t>-1022769511</t>
  </si>
  <si>
    <t>592170002100.S</t>
  </si>
  <si>
    <t>Obrubník cestný, lxšxv 1000x100x200 mm, skosenie 15/15 mm</t>
  </si>
  <si>
    <t>-1714429758</t>
  </si>
  <si>
    <t>916561111.S</t>
  </si>
  <si>
    <t>Osadenie záhonového alebo parkového obrubníka betón., do lôžka z bet. pros. tr. C 12/15 s bočnou oporou</t>
  </si>
  <si>
    <t>-1931556062</t>
  </si>
  <si>
    <t>"výmera Autocad - záhonový obrubník"680</t>
  </si>
  <si>
    <t>592170001800.S</t>
  </si>
  <si>
    <t>Obrubník parkový, lxšxv 1000x50x200 mm, prírodný</t>
  </si>
  <si>
    <t>-162575435</t>
  </si>
  <si>
    <t>680*1,01 "Prepočítané koeficientom množstva</t>
  </si>
  <si>
    <t>919720122.S</t>
  </si>
  <si>
    <t>Geomreža pre vystuženie asfaltových vrstiev komunikácií zo sklenných vlákien, pozdĺžna pevnosť v ťahu nad 50 do 100 kN/m</t>
  </si>
  <si>
    <t>899236461</t>
  </si>
  <si>
    <t>Úprava napojenia na existujúcu vozovku, tech. špecifikácia a rozsah v zmysle PD</t>
  </si>
  <si>
    <t>104,5*2</t>
  </si>
  <si>
    <t>693210003400.S</t>
  </si>
  <si>
    <t>Geomreža sklovláknitá, pevnosť v ťahu 100 kN/m, výstužná do asfaltových vrstiev vozoviek</t>
  </si>
  <si>
    <t>-1007369785</t>
  </si>
  <si>
    <t>209*1,15 "Prepočítané koeficientom množstva</t>
  </si>
  <si>
    <t>919721211.S</t>
  </si>
  <si>
    <t>Ošetrenie pracovných škár asfaltovou zálievkou, priečne/priečne</t>
  </si>
  <si>
    <t>-1990508898</t>
  </si>
  <si>
    <t>Ošetrenie pracovných spojov za tepla pružnou asfaltovou zálievkou, tech. špecifikácia a rozsah v zmysle PD</t>
  </si>
  <si>
    <t>"napojenia na existujúce komunikácie"25+1+1+19+1+1+30+10+10+6,5</t>
  </si>
  <si>
    <t>"rezerva"50</t>
  </si>
  <si>
    <t>919735113.S</t>
  </si>
  <si>
    <t>Rezanie existujúceho asfaltového krytu alebo podkladu hĺbky  do 150 mm</t>
  </si>
  <si>
    <t>541893870</t>
  </si>
  <si>
    <t>Rezanie asf. krytu pre napojenie na existujúcu komunikáciu, rozsah v zmysle PD</t>
  </si>
  <si>
    <t>25+1+1+19+1+1+30+10+10+6,5</t>
  </si>
  <si>
    <t>922561136.R</t>
  </si>
  <si>
    <t>Úprava plôch okapového chodníka z kameniva okrasného</t>
  </si>
  <si>
    <t>67703528</t>
  </si>
  <si>
    <t>8,73</t>
  </si>
  <si>
    <t>935141224.S</t>
  </si>
  <si>
    <t>Osadenie odvodňovacieho polymérbetónového žľabu univerzálneho s ochrannou hranou svetlej šírky 150 mm s roštom triedy D 400/E 600</t>
  </si>
  <si>
    <t>-1201029659</t>
  </si>
  <si>
    <t>Osadenie a montáž odvodňovacieho žľabu, tech. špecifikácia v zmysle PD, vrátane napojenia na kanalizáciu</t>
  </si>
  <si>
    <t>"výmera AutoCad"3,6+36,7</t>
  </si>
  <si>
    <t>592270063500.S</t>
  </si>
  <si>
    <t>Odvodňovací žľab polymérbetónový s ochrannou hranou, svetlej šírky 150 mm, dĺ. 1 m, bez spádu</t>
  </si>
  <si>
    <t>-2098486710</t>
  </si>
  <si>
    <t>592270064400.S</t>
  </si>
  <si>
    <t>Kombi stena pre začiatok/koniec, hr. 20 mm, pre odvodňovacie žľaby univerzálne polymérbetónové s ochrannou hranou svetlej šírky 150 mm</t>
  </si>
  <si>
    <t>-1822158393</t>
  </si>
  <si>
    <t>592270067700.S</t>
  </si>
  <si>
    <t>Mriežkový rošt dĺ. 1 m, D 400, pre odvodňovacie žľaby univerzálne polymérbetónové s ochrannou hranou svetlej šírky 150 mm</t>
  </si>
  <si>
    <t>-1209331165</t>
  </si>
  <si>
    <t>998225111.S</t>
  </si>
  <si>
    <t>Presun hmôt pre pozemnú komunikáciu a letisko s krytom asfaltovým akejkoľvek dĺžky objektu</t>
  </si>
  <si>
    <t>55472078</t>
  </si>
  <si>
    <t>Vedľajšie rozpočtové náklady</t>
  </si>
  <si>
    <t>000600024.S</t>
  </si>
  <si>
    <t>Dočasné dopravné značenie</t>
  </si>
  <si>
    <t>-1976505441</t>
  </si>
  <si>
    <t>Osadenie, prenájom, údržba a odstránenie DDZ, vrátane PD a odsúhlasenia ODI</t>
  </si>
  <si>
    <t>001000034.S</t>
  </si>
  <si>
    <t>Inžinierska činnosť - skúšky a revízie ostatné skúšky</t>
  </si>
  <si>
    <t>-526683821</t>
  </si>
  <si>
    <t>Skúšky zabudovaných materiálov, správy, revízie, ... v zmysle KSP</t>
  </si>
  <si>
    <t>03 - SO301 Jednotná kanalizačná prípojka a jednotná areálová kanalizácia</t>
  </si>
  <si>
    <t>D1 - 301-JEDNOTNÁ KANALIZAČNÁ PRÍPOJKA A AREÁLOVÁ KANALIZÁCIA</t>
  </si>
  <si>
    <t xml:space="preserve">    D2 - Potrubné rozvody pre kanalizačnú prípojku a areálový vodovod</t>
  </si>
  <si>
    <t xml:space="preserve">    D3 - Objekty na areálovej kanalizácii</t>
  </si>
  <si>
    <t xml:space="preserve">    D4 - Ostatné</t>
  </si>
  <si>
    <t>301-JEDNOTNÁ KANALIZAČNÁ PRÍPOJKA A AREÁLOVÁ KANALIZÁCIA</t>
  </si>
  <si>
    <t>Potrubné rozvody pre kanalizačnú prípojku a areálový vodovod</t>
  </si>
  <si>
    <t>7257616101</t>
  </si>
  <si>
    <t>Zvodové potrubie - potrubie napr. PVC-KGEM SN4  + tvarovky DN200 alebo ekvivalent</t>
  </si>
  <si>
    <t>-240993123</t>
  </si>
  <si>
    <t>7257616102</t>
  </si>
  <si>
    <t>Zvodové potrubie - potrubie napr. PVC-KGEM SN4  + tvarovky DN150 alebo ekvivvalent</t>
  </si>
  <si>
    <t>911840268</t>
  </si>
  <si>
    <t>7257616103</t>
  </si>
  <si>
    <t>1826834191</t>
  </si>
  <si>
    <t>7257616104</t>
  </si>
  <si>
    <t>-176644235</t>
  </si>
  <si>
    <t>Objekty na areálovej kanalizácii</t>
  </si>
  <si>
    <t>7257616105</t>
  </si>
  <si>
    <t>Revízna šachta betónová DN1000 (dno, predlžovací kus, poklop)</t>
  </si>
  <si>
    <t>1351011407</t>
  </si>
  <si>
    <t>7257616106</t>
  </si>
  <si>
    <t>Výkopové práce, skladovanie zemy na vlastnom pozemku</t>
  </si>
  <si>
    <t>-1319934990</t>
  </si>
  <si>
    <t>7257616107</t>
  </si>
  <si>
    <t>Štrkové lôžko, obsyp štrkopiesok</t>
  </si>
  <si>
    <t>790655961</t>
  </si>
  <si>
    <t>7257616108</t>
  </si>
  <si>
    <t>Betónový základ pod šachty, spevnenie</t>
  </si>
  <si>
    <t>-239711654</t>
  </si>
  <si>
    <t>7257616109</t>
  </si>
  <si>
    <t>Tesniaci materiál , montážne mazivo na kanalizáciu</t>
  </si>
  <si>
    <t>252799061</t>
  </si>
  <si>
    <t>7257616110</t>
  </si>
  <si>
    <t>Presun hmôt</t>
  </si>
  <si>
    <t>666620645</t>
  </si>
  <si>
    <t>7257616111</t>
  </si>
  <si>
    <t>Demontáž existujúcich rozvodov splaškovej kanalizácie pod budovou</t>
  </si>
  <si>
    <t>1069772720</t>
  </si>
  <si>
    <t>7257616113</t>
  </si>
  <si>
    <t>Skúška tesnosti kanalizácie</t>
  </si>
  <si>
    <t>-2071946998</t>
  </si>
  <si>
    <t>7257616114</t>
  </si>
  <si>
    <t>-756576673</t>
  </si>
  <si>
    <t>7257616115</t>
  </si>
  <si>
    <t>172322881</t>
  </si>
  <si>
    <t>04 - SO302 Vodovodná prípojka a areálový rozvod vody</t>
  </si>
  <si>
    <t>D5 - 302-VODOVODNÁ PRÍPOJKA A AREÁLOVÝ VODOVOD</t>
  </si>
  <si>
    <t xml:space="preserve">    D6 - Potrubné rozvody pre vodovodnú prípojku a areálový vodovod</t>
  </si>
  <si>
    <t xml:space="preserve">    D7 - Objekty na areálovom vodovode</t>
  </si>
  <si>
    <t xml:space="preserve">      D4 - Ostatné</t>
  </si>
  <si>
    <t>302-VODOVODNÁ PRÍPOJKA A AREÁLOVÝ VODOVOD</t>
  </si>
  <si>
    <t>Potrubné rozvody pre vodovodnú prípojku a areálový vodovod</t>
  </si>
  <si>
    <t>7257616116</t>
  </si>
  <si>
    <t>Vodovodné potrubie HDPE DN80</t>
  </si>
  <si>
    <t>-2060685012</t>
  </si>
  <si>
    <t>7257616117</t>
  </si>
  <si>
    <t>Vodovodné potrubie HDPE DN32</t>
  </si>
  <si>
    <t>1642126587</t>
  </si>
  <si>
    <t>7257616118</t>
  </si>
  <si>
    <t>Predizolované HDPE potrubie DN65</t>
  </si>
  <si>
    <t>-1199861797</t>
  </si>
  <si>
    <t>7257616119</t>
  </si>
  <si>
    <t>Predizolované HDPE potrubie DN40</t>
  </si>
  <si>
    <t>-1484379666</t>
  </si>
  <si>
    <t>7257616120</t>
  </si>
  <si>
    <t>Signalizačný vodič a výstražná fólia</t>
  </si>
  <si>
    <t>-1572280345</t>
  </si>
  <si>
    <t>7257616121</t>
  </si>
  <si>
    <t>Obetónovanie predizolovaných potrubí</t>
  </si>
  <si>
    <t>-2019692225</t>
  </si>
  <si>
    <t>Objekty na areálovom vodovode</t>
  </si>
  <si>
    <t>7257616122</t>
  </si>
  <si>
    <t>Požiarna nádrž 35m3 Pureco, vrátane vystrojenia</t>
  </si>
  <si>
    <t>-1692408923</t>
  </si>
  <si>
    <t>7257616123</t>
  </si>
  <si>
    <t>Vodomerná šachta s vonkajšími rozmermi 5.0x2.4x2.1m, vrátane vstupného komína a poklopu vrátane vodomernej zostavy s vodomerom DN50</t>
  </si>
  <si>
    <t>-47630856</t>
  </si>
  <si>
    <t>7257616124</t>
  </si>
  <si>
    <t>1992111539</t>
  </si>
  <si>
    <t>7257616125</t>
  </si>
  <si>
    <t>-273549825</t>
  </si>
  <si>
    <t>7257616126</t>
  </si>
  <si>
    <t>1132665808</t>
  </si>
  <si>
    <t>7257616127</t>
  </si>
  <si>
    <t>Tesniaci a montážny materiál</t>
  </si>
  <si>
    <t>-913448890</t>
  </si>
  <si>
    <t>7257616128</t>
  </si>
  <si>
    <t>1940191452</t>
  </si>
  <si>
    <t>7257616130</t>
  </si>
  <si>
    <t>Tlaková skúška vodovodu</t>
  </si>
  <si>
    <t>-1777002779</t>
  </si>
  <si>
    <t>7257616131</t>
  </si>
  <si>
    <t>Prepláchnutie a dezinfekcia vodovodného potrubia</t>
  </si>
  <si>
    <t>-647187720</t>
  </si>
  <si>
    <t>7257616132</t>
  </si>
  <si>
    <t>-921291109</t>
  </si>
  <si>
    <t>7257616133</t>
  </si>
  <si>
    <t>340991744</t>
  </si>
  <si>
    <t>05 - SO501 Areálové NN rozvody a VO, SO502 Rekonštrukcia VO</t>
  </si>
  <si>
    <t>D2 - Zemné práce</t>
  </si>
  <si>
    <t>D3 - Elektromobilita</t>
  </si>
  <si>
    <t>D4 - Svietidlá + stožiare</t>
  </si>
  <si>
    <t>D5 - HZS , Ostatné</t>
  </si>
  <si>
    <t>Kábel CYKY-J 3x1,5</t>
  </si>
  <si>
    <t>-405962703</t>
  </si>
  <si>
    <t>1586391228</t>
  </si>
  <si>
    <t>Kábel CYKY-J 5x2,5</t>
  </si>
  <si>
    <t>-146727907</t>
  </si>
  <si>
    <t>-1111824825</t>
  </si>
  <si>
    <t>Kábel CYKY-J 5x6</t>
  </si>
  <si>
    <t>1297377223</t>
  </si>
  <si>
    <t>1454765818</t>
  </si>
  <si>
    <t>-1118982286</t>
  </si>
  <si>
    <t>1180068621</t>
  </si>
  <si>
    <t>Kábel CYKY-J 4x10</t>
  </si>
  <si>
    <t>-1528749120</t>
  </si>
  <si>
    <t>-1544541349</t>
  </si>
  <si>
    <t>Kábel CXKE-R-J 4x95 - B2ca -s1,d1,a1</t>
  </si>
  <si>
    <t>-1278406768</t>
  </si>
  <si>
    <t>847945819</t>
  </si>
  <si>
    <t>Páska uzemňovacia 30x4 mm</t>
  </si>
  <si>
    <t>-1293618886</t>
  </si>
  <si>
    <t>-1788193145</t>
  </si>
  <si>
    <t>Chránička FXKVR DN63</t>
  </si>
  <si>
    <t>656845139</t>
  </si>
  <si>
    <t>-885492147</t>
  </si>
  <si>
    <t>Chránička FXKVR DN110</t>
  </si>
  <si>
    <t>-1227103370</t>
  </si>
  <si>
    <t>251559705</t>
  </si>
  <si>
    <t>Vytýčenie trasy vonkajšieho silového vedenia,v prehľadnom teréne vedenie NN</t>
  </si>
  <si>
    <t>1970287288</t>
  </si>
  <si>
    <t>Hĺbenie káblovej ryhy do hlbky 80 cm hlbokej, v zemine triedy 3</t>
  </si>
  <si>
    <t>-185389801</t>
  </si>
  <si>
    <t>Výkop v chodníku do hĺbky 80 cm v dlažbe (asfalte), odvoz sutiny na skládku, pokládka kábla, fólia, piesok, pokládka guľatiny (pásiku), pokládka novej dlažby (asfaltu + podkladu), uvedenie do pôvodného stavu</t>
  </si>
  <si>
    <t>-243640145</t>
  </si>
  <si>
    <t>Výkop v ceste do hĺbky 120 cm v asfalte, odvoz sutiny na skládku, pokládka kábla, betón, chránička, pokládka nového asfaltu (+ podkladu), uvedenie do pôvodného stavu</t>
  </si>
  <si>
    <t>1498602451</t>
  </si>
  <si>
    <t>Fólia červená-blesk, šírka 300mm, balenie  250m</t>
  </si>
  <si>
    <t>-2040765954</t>
  </si>
  <si>
    <t>125506606</t>
  </si>
  <si>
    <t>Zákrytová PE doska 1000/250/4mm</t>
  </si>
  <si>
    <t>-1358958582</t>
  </si>
  <si>
    <t>-1436022269</t>
  </si>
  <si>
    <t>Betón C 25/30, z cementu portlandského, frakcia do 22mm spracovateľnosť  do 10mm</t>
  </si>
  <si>
    <t>200514760</t>
  </si>
  <si>
    <t>-297554029</t>
  </si>
  <si>
    <t>Elektromobilita</t>
  </si>
  <si>
    <t>Nabijacia stanica napr. GREENWAY - KEBA so zásuvkou vrátane oceľového podstavca, 22kW/400V alebo ekvivalent</t>
  </si>
  <si>
    <t>-1958601787</t>
  </si>
  <si>
    <t>384058704</t>
  </si>
  <si>
    <t>Svietidlá + stožiare</t>
  </si>
  <si>
    <t>kužeľový kónický zápustný stožiar pozinkovaný s celkovou výškou H=7m  ( 6m nad zemou, 1m zemi), Φ166/76mm</t>
  </si>
  <si>
    <t>2068319275</t>
  </si>
  <si>
    <t>673134745</t>
  </si>
  <si>
    <t>Púzdrový základ pre stožiar verejného osvetlenia v ose trasy kábla do výšky 6 m</t>
  </si>
  <si>
    <t>265368806</t>
  </si>
  <si>
    <t>495837212</t>
  </si>
  <si>
    <t>kužeľový kónický zápustný stožiar pozinkovaný s celkovou výškou H=7m ( 6m nad zemou, 1m zemi), Φ166/76mm</t>
  </si>
  <si>
    <t>-1256088579</t>
  </si>
  <si>
    <t>1210490249</t>
  </si>
  <si>
    <t>108673491</t>
  </si>
  <si>
    <t>781769228</t>
  </si>
  <si>
    <t>kužeľový kónický zápustný stožiar pozinkovaný s celkovou výškou H=4,8m ( 4m nad zemou, 0,8m zemi)</t>
  </si>
  <si>
    <t>-2130709098</t>
  </si>
  <si>
    <t>-1914059429</t>
  </si>
  <si>
    <t>Púzdrový základ pre stožiar verejného osvetlenia v ose trasy kábla do výšky 4 m</t>
  </si>
  <si>
    <t>1502676727</t>
  </si>
  <si>
    <t>916810627</t>
  </si>
  <si>
    <t>nástenná konzola s povrchovou úpravou pozink Φ60mm, odsadenie od steny 1500mm, sklon 15°</t>
  </si>
  <si>
    <t>-13107781</t>
  </si>
  <si>
    <t>844314191</t>
  </si>
  <si>
    <t>kužeľový kónický zápustný stožiar pozinkovaný s celkovou výškou H=7m ( 6m nad zemou, 1m zemi)</t>
  </si>
  <si>
    <t>-1051067849</t>
  </si>
  <si>
    <t>1015502811</t>
  </si>
  <si>
    <t>1356803004</t>
  </si>
  <si>
    <t>-1574755614</t>
  </si>
  <si>
    <t>kužeľový kónický zápustný stožiar pozinkovaný s celkovou výškou H=7m ( 6m nad zemou, 1m zemi),</t>
  </si>
  <si>
    <t>1724113453</t>
  </si>
  <si>
    <t>-1351153635</t>
  </si>
  <si>
    <t>-2123034327</t>
  </si>
  <si>
    <t>1161990294</t>
  </si>
  <si>
    <t>Spracovanie východiskovej revízie a vypracovanie správy</t>
  </si>
  <si>
    <t>696776720</t>
  </si>
  <si>
    <t>-1290397961</t>
  </si>
  <si>
    <t>-947455261</t>
  </si>
  <si>
    <t>Zaizolovanie prestupu káblov proti vode</t>
  </si>
  <si>
    <t>1325375892</t>
  </si>
  <si>
    <t>600110405</t>
  </si>
  <si>
    <t>-1179764019</t>
  </si>
  <si>
    <t>-1919818246</t>
  </si>
  <si>
    <t>-1630865293</t>
  </si>
  <si>
    <t>06 - SO601 Terénne a sadové úpravy</t>
  </si>
  <si>
    <t xml:space="preserve">01 - SO601.1 Strešná záhrada </t>
  </si>
  <si>
    <t>OST - Ostatné</t>
  </si>
  <si>
    <t>1834031531</t>
  </si>
  <si>
    <t>Opracovanie substrátu  hrabaním</t>
  </si>
  <si>
    <t>1927167847</t>
  </si>
  <si>
    <t>118,0</t>
  </si>
  <si>
    <t>18420211201</t>
  </si>
  <si>
    <t xml:space="preserve">M+D Podzemné kotvenia stromov popruhmi - sada zemnej kotvy na kotvenie stromov na strešnej konštrukcii </t>
  </si>
  <si>
    <t>-1432589461</t>
  </si>
  <si>
    <t>3,0</t>
  </si>
  <si>
    <t>18420211202</t>
  </si>
  <si>
    <t>M+D Záťažovej kotvy (armovacia sieť ),rozmer cca  2,0x2,0m</t>
  </si>
  <si>
    <t>2093967079</t>
  </si>
  <si>
    <t>183101121.S</t>
  </si>
  <si>
    <t>Hĺbenie jamky v rovine alebo na svahu do 1:5, objem nad 0,40 do 1,00 m3</t>
  </si>
  <si>
    <t>150018230</t>
  </si>
  <si>
    <t>184102118.S</t>
  </si>
  <si>
    <t>Výsadba dreviny s balom v rovine alebo na svahu do 1:5, priemer balu nad 1000 do 1200 mm, vrátane ulozenia do spravnej pozície, zasypania jamy zmesou jestvujúvej zeminy a odvozu a likvidácie  prebytočnej jestvujucej zeminy z výkopu</t>
  </si>
  <si>
    <t>-1703346739</t>
  </si>
  <si>
    <t>2662560015</t>
  </si>
  <si>
    <t>Betula utilis var. jacquemontii (350-400cm, viackmeň, 4xp)</t>
  </si>
  <si>
    <t>441929391</t>
  </si>
  <si>
    <t>1845011102</t>
  </si>
  <si>
    <t>M+D Zriadenie závlahovej misy pre stromy</t>
  </si>
  <si>
    <t>-1495756518</t>
  </si>
  <si>
    <t>183101111.S</t>
  </si>
  <si>
    <t>Hĺbenie jamky v rovine alebo na svahu do 1:5, objem do 0,01 m3</t>
  </si>
  <si>
    <t>912566502</t>
  </si>
  <si>
    <t xml:space="preserve">"kry </t>
  </si>
  <si>
    <t xml:space="preserve">"TRVALKY </t>
  </si>
  <si>
    <t>1576</t>
  </si>
  <si>
    <t>"CIBULOVINY</t>
  </si>
  <si>
    <t>2940,0</t>
  </si>
  <si>
    <t>184102113.S</t>
  </si>
  <si>
    <t>Výsadba dreviny s balom v rovine alebo na svahu do 1:5, priemer balu nad 300 do 400 mm, vrátane ulozenia do spravnej pozície, zasypania jamy zmesou jestvujúvej zeminy a odvozu a likvidácie  prebytočnej jestvujucej zeminy z výkopu</t>
  </si>
  <si>
    <t>490897479</t>
  </si>
  <si>
    <t>"KRY</t>
  </si>
  <si>
    <t>11,0</t>
  </si>
  <si>
    <t>EUO127001</t>
  </si>
  <si>
    <t>Ribes sanguineum (40-60cm) -Z1.1+Z1.2+Z1.3</t>
  </si>
  <si>
    <t>-1997501473</t>
  </si>
  <si>
    <t>8,0</t>
  </si>
  <si>
    <t>HIP127002</t>
  </si>
  <si>
    <t xml:space="preserve">Callicarpa bodinieri var. giraldii Profusion (40-60cm) - Z1.4_x000D_
</t>
  </si>
  <si>
    <t>1290810103</t>
  </si>
  <si>
    <t>183205112.S</t>
  </si>
  <si>
    <t>Založenie záhonu na svahu nad 1:5 do 1:2 rovine alebo na svahu do 1:5 v hornine 3</t>
  </si>
  <si>
    <t>-1613352685</t>
  </si>
  <si>
    <t>262,0</t>
  </si>
  <si>
    <t>183204112.S</t>
  </si>
  <si>
    <t>Výsadba kvetín do pripravovanej pôdy so zaliatím s jednoduchými koreňami trvaliek</t>
  </si>
  <si>
    <t>1236427067</t>
  </si>
  <si>
    <t>1576,0</t>
  </si>
  <si>
    <t>02661925001</t>
  </si>
  <si>
    <t>Achillea millefolium Terracotta - Z1.1</t>
  </si>
  <si>
    <t>-1722186639</t>
  </si>
  <si>
    <t>02661925002</t>
  </si>
  <si>
    <t>Coreopsis verticillata Zagreb - Z1.1</t>
  </si>
  <si>
    <t>1185788046</t>
  </si>
  <si>
    <t>02661925003</t>
  </si>
  <si>
    <t>Echinacea purpurea Alba - Z1.1</t>
  </si>
  <si>
    <t>14384301</t>
  </si>
  <si>
    <t>02661925004</t>
  </si>
  <si>
    <t>Echinacea purpurea Magnus - Z1.1</t>
  </si>
  <si>
    <t>-1646047281</t>
  </si>
  <si>
    <t>02661925005</t>
  </si>
  <si>
    <t>Echinops bannaticus  - Z1.1</t>
  </si>
  <si>
    <t>-1392824125</t>
  </si>
  <si>
    <t>02661925006</t>
  </si>
  <si>
    <t>Hemerocallis sp. - Z1.1</t>
  </si>
  <si>
    <t>294105252</t>
  </si>
  <si>
    <t>02661925007</t>
  </si>
  <si>
    <t>Iris germanica Immortality - Z1.1</t>
  </si>
  <si>
    <t>219235763</t>
  </si>
  <si>
    <t>02661925008</t>
  </si>
  <si>
    <t>Verbena bonariensis - Z1.1</t>
  </si>
  <si>
    <t>-1553469432</t>
  </si>
  <si>
    <t>02661925009</t>
  </si>
  <si>
    <t>Bouteloua gracilis - Z1.1</t>
  </si>
  <si>
    <t>1910688858</t>
  </si>
  <si>
    <t>02661925010</t>
  </si>
  <si>
    <t>Geranium sanguineum Compact - Z1.1</t>
  </si>
  <si>
    <t>-103100391</t>
  </si>
  <si>
    <t>02661925011</t>
  </si>
  <si>
    <t>Papaver orientale Brilliant - Z1.1</t>
  </si>
  <si>
    <t>914010116</t>
  </si>
  <si>
    <t>02661925012</t>
  </si>
  <si>
    <t>Deschampsia caespitosa - Z1.1</t>
  </si>
  <si>
    <t>470224698</t>
  </si>
  <si>
    <t>02661925013</t>
  </si>
  <si>
    <t>Verbascum bombyciferum - Z1.1</t>
  </si>
  <si>
    <t>1276058351</t>
  </si>
  <si>
    <t>02661925014</t>
  </si>
  <si>
    <t>Scabiosa Black Knight - Z1.1</t>
  </si>
  <si>
    <t>-1582550846</t>
  </si>
  <si>
    <t>02661925015</t>
  </si>
  <si>
    <t>Achillea millefolium Alabaster - Z1.2</t>
  </si>
  <si>
    <t>-1684024278</t>
  </si>
  <si>
    <t>02661925016</t>
  </si>
  <si>
    <t>Coreopsis verticillata Zagreb - Z1.2</t>
  </si>
  <si>
    <t>-521046796</t>
  </si>
  <si>
    <t>02661925017</t>
  </si>
  <si>
    <t>Echinacea Ruby Giant - Z1.2</t>
  </si>
  <si>
    <t>-289478100</t>
  </si>
  <si>
    <t>02661925019</t>
  </si>
  <si>
    <t>Iris sibirica Blue King - Z1.2</t>
  </si>
  <si>
    <t>-992095565</t>
  </si>
  <si>
    <t>02661925020</t>
  </si>
  <si>
    <t>Iris sibirica Snow Queen - Z1.2</t>
  </si>
  <si>
    <t>-1603021552</t>
  </si>
  <si>
    <t>02661925021</t>
  </si>
  <si>
    <t>Verbena bonariensis - Z1.2</t>
  </si>
  <si>
    <t>-1509341356</t>
  </si>
  <si>
    <t>02661925022</t>
  </si>
  <si>
    <t>Bouteloua gracilis - Z1.2</t>
  </si>
  <si>
    <t>1934859648</t>
  </si>
  <si>
    <t>02661925023</t>
  </si>
  <si>
    <t>Hemerocallis sp.  - Z1.2</t>
  </si>
  <si>
    <t>1472141245</t>
  </si>
  <si>
    <t>02661925024</t>
  </si>
  <si>
    <t>Geranium cantabrigiense - Z1.2</t>
  </si>
  <si>
    <t>-1656618781</t>
  </si>
  <si>
    <t>02661925025</t>
  </si>
  <si>
    <t>Deschampsia caespitosa - Z1.2</t>
  </si>
  <si>
    <t>1296349793</t>
  </si>
  <si>
    <t>02661925026</t>
  </si>
  <si>
    <t>Achillea millefolium Terracotta - Z1.3</t>
  </si>
  <si>
    <t>1901944634</t>
  </si>
  <si>
    <t>02661925027</t>
  </si>
  <si>
    <t>Achillea millefolium Paprika- Z1.3</t>
  </si>
  <si>
    <t>1930878635</t>
  </si>
  <si>
    <t>02661925028</t>
  </si>
  <si>
    <t>Coreopsis verticillata Zagreb- Z1.3</t>
  </si>
  <si>
    <t>1317271058</t>
  </si>
  <si>
    <t>02661925029</t>
  </si>
  <si>
    <t>Echinacea purpurea Alba- Z1.3</t>
  </si>
  <si>
    <t>-583646524</t>
  </si>
  <si>
    <t>02661925030</t>
  </si>
  <si>
    <t>Echinacea pallida- Z1.3</t>
  </si>
  <si>
    <t>-1413689997</t>
  </si>
  <si>
    <t>02661925031</t>
  </si>
  <si>
    <t>Echinops bannaticus - Z1.3</t>
  </si>
  <si>
    <t>-83338994</t>
  </si>
  <si>
    <t>02661925032</t>
  </si>
  <si>
    <t>Iris germanica Immortality/Laced Cotton- Z1.3</t>
  </si>
  <si>
    <t>156647111</t>
  </si>
  <si>
    <t>02661925033</t>
  </si>
  <si>
    <t>Iris germanica Superstition/Black Dragon- Z1.3</t>
  </si>
  <si>
    <t>-107848335</t>
  </si>
  <si>
    <t>02661925034</t>
  </si>
  <si>
    <t>Liatris spicata- Z1.3</t>
  </si>
  <si>
    <t>-1497140161</t>
  </si>
  <si>
    <t>02661925035</t>
  </si>
  <si>
    <t>Verbena bonariensis- Z1.3</t>
  </si>
  <si>
    <t>-945110928</t>
  </si>
  <si>
    <t>02661925036</t>
  </si>
  <si>
    <t>Bouteloua gracilis- Z1.3</t>
  </si>
  <si>
    <t>-1836623653</t>
  </si>
  <si>
    <t>02661925037</t>
  </si>
  <si>
    <t>Geranium sanguineum Compact- Z1.3</t>
  </si>
  <si>
    <t>-1560182188</t>
  </si>
  <si>
    <t>02661925038</t>
  </si>
  <si>
    <t>Papaver orientale Brilliant- Z1.3</t>
  </si>
  <si>
    <t>-1320864267</t>
  </si>
  <si>
    <t>02661925039</t>
  </si>
  <si>
    <t>Papaver orientale Victoria Louise- Z1.3</t>
  </si>
  <si>
    <t>2015935558</t>
  </si>
  <si>
    <t>02661925040</t>
  </si>
  <si>
    <t>Scabiosa Black Knight- Z1.3</t>
  </si>
  <si>
    <t>1135348980</t>
  </si>
  <si>
    <t>02661925044</t>
  </si>
  <si>
    <t>Verbascum bombyciferum - Z1.3</t>
  </si>
  <si>
    <t>343997161</t>
  </si>
  <si>
    <t>02661925045</t>
  </si>
  <si>
    <t>Coreopsis verticillata Zagreb - Z1.4</t>
  </si>
  <si>
    <t>-2046400887</t>
  </si>
  <si>
    <t>02661925046</t>
  </si>
  <si>
    <t>Echinacea pallida - Z1.4</t>
  </si>
  <si>
    <t>295414092</t>
  </si>
  <si>
    <t>02661925047</t>
  </si>
  <si>
    <t>Echinacea purpurea  - Z1.4</t>
  </si>
  <si>
    <t>-1487418626</t>
  </si>
  <si>
    <t>02661925048</t>
  </si>
  <si>
    <t>Echinacea purpurea Alba - Z1.4</t>
  </si>
  <si>
    <t>-1429196968</t>
  </si>
  <si>
    <t>02661925049</t>
  </si>
  <si>
    <t>Echinacea paradoxa - Z1.4</t>
  </si>
  <si>
    <t>2052510735</t>
  </si>
  <si>
    <t>02661925050</t>
  </si>
  <si>
    <t>Eremurus robustus - Z1.4</t>
  </si>
  <si>
    <t>1921167178</t>
  </si>
  <si>
    <t>02661925051</t>
  </si>
  <si>
    <t>Iris germanica Immortality/Laced Cotton - Z1.4</t>
  </si>
  <si>
    <t>-642488938</t>
  </si>
  <si>
    <t>02661925052</t>
  </si>
  <si>
    <t>Iris germanica Superstition/Black Dragon - Z1.4</t>
  </si>
  <si>
    <t>1972836656</t>
  </si>
  <si>
    <t>02661925053</t>
  </si>
  <si>
    <t>Liatris spicata - Z1.4</t>
  </si>
  <si>
    <t>982093985</t>
  </si>
  <si>
    <t>02661925054</t>
  </si>
  <si>
    <t>Liatris Alba - Z1.4</t>
  </si>
  <si>
    <t>-567765521</t>
  </si>
  <si>
    <t>02661925055</t>
  </si>
  <si>
    <t>Verbena bonariensis - Z1.4</t>
  </si>
  <si>
    <t>2049729890</t>
  </si>
  <si>
    <t>02661925056</t>
  </si>
  <si>
    <t>Bouteloua gracilis - Z1.4</t>
  </si>
  <si>
    <t>-1499522467</t>
  </si>
  <si>
    <t>02661925057</t>
  </si>
  <si>
    <t>Bouteloua curtipendula - Z1.4</t>
  </si>
  <si>
    <t>-48604164</t>
  </si>
  <si>
    <t>02661925058</t>
  </si>
  <si>
    <t>Sanguisorba tanna - Z1.4</t>
  </si>
  <si>
    <t>1826373173</t>
  </si>
  <si>
    <t>02661925059</t>
  </si>
  <si>
    <t>Salvia nemorosa Caradonna - Z1.4</t>
  </si>
  <si>
    <t>-1401146657</t>
  </si>
  <si>
    <t>02661925060</t>
  </si>
  <si>
    <t>Rudbeckia Goldsturm - Z1.4</t>
  </si>
  <si>
    <t>1870441408</t>
  </si>
  <si>
    <t>02661925061</t>
  </si>
  <si>
    <t>Verbascum bombyciferum - Z1.4</t>
  </si>
  <si>
    <t>135537330</t>
  </si>
  <si>
    <t>02661925062</t>
  </si>
  <si>
    <t>Panicum virgatum Shenandoah - Z1.4</t>
  </si>
  <si>
    <t>439152147</t>
  </si>
  <si>
    <t>02661925063</t>
  </si>
  <si>
    <t>Hemerocallis sp. - Z1.4</t>
  </si>
  <si>
    <t>1918622125</t>
  </si>
  <si>
    <t>183204113.S</t>
  </si>
  <si>
    <t>Výsadba kvetín do pripravovanej pôdy so zaliatím s jednoduchými koreňami cibuliek alebo hľúz</t>
  </si>
  <si>
    <t>880175488</t>
  </si>
  <si>
    <t>26620100491</t>
  </si>
  <si>
    <t>Narcissus Tete a Tete - Z1.1+Z1.2+Z1.3+Z1.4</t>
  </si>
  <si>
    <t>24804577</t>
  </si>
  <si>
    <t>26620100492</t>
  </si>
  <si>
    <t>Allium sphaerocephalon - Z1.1+Z1.3+Z1.4</t>
  </si>
  <si>
    <t>-1285203160</t>
  </si>
  <si>
    <t>26620100493</t>
  </si>
  <si>
    <t>Allium christophii - Z1.4</t>
  </si>
  <si>
    <t>-645445767</t>
  </si>
  <si>
    <t>184816111.S</t>
  </si>
  <si>
    <t>Hnojenie sadeníc s dopravou hnojiva zo vzd. do 200m, priemyslovými hnojivami do 0,25 kg/sad.</t>
  </si>
  <si>
    <t>1421317851</t>
  </si>
  <si>
    <t xml:space="preserve">"STROM </t>
  </si>
  <si>
    <t>3*15</t>
  </si>
  <si>
    <t>1*11</t>
  </si>
  <si>
    <t>69369371000031r</t>
  </si>
  <si>
    <t>Hnojivové tablety</t>
  </si>
  <si>
    <t>1355981173</t>
  </si>
  <si>
    <t>184852055.S</t>
  </si>
  <si>
    <t>Hnojenie zelených a vegetačných strech umelým hnojivom, sklon strechy nad 5° do 25°</t>
  </si>
  <si>
    <t>1778252094</t>
  </si>
  <si>
    <t>hnojenie dlhodobým minerálnym hnojivom naširoko</t>
  </si>
  <si>
    <t>408,0</t>
  </si>
  <si>
    <t>1037100001002</t>
  </si>
  <si>
    <t>Dlhodobé minerálne hnojivo granulované 30g/m2</t>
  </si>
  <si>
    <t>485263879</t>
  </si>
  <si>
    <t>30*408,0/1000</t>
  </si>
  <si>
    <t>184852010.1</t>
  </si>
  <si>
    <t>M+D Hydrogel</t>
  </si>
  <si>
    <t>-507157083</t>
  </si>
  <si>
    <t xml:space="preserve">"strom </t>
  </si>
  <si>
    <t>180/1000</t>
  </si>
  <si>
    <t>185804311.S</t>
  </si>
  <si>
    <t>Zaliatie rastlín vodou, plochy jednotlivo do 20 m2</t>
  </si>
  <si>
    <t>478746496</t>
  </si>
  <si>
    <t xml:space="preserve">"stromy -100 l strom </t>
  </si>
  <si>
    <t>100*3/1000</t>
  </si>
  <si>
    <t xml:space="preserve">"KRÍKY - 5l/krík </t>
  </si>
  <si>
    <t>5*11/1000</t>
  </si>
  <si>
    <t xml:space="preserve">"TRVALKY  - 10l na m2 </t>
  </si>
  <si>
    <t>262*10/1000</t>
  </si>
  <si>
    <t>185851111.S</t>
  </si>
  <si>
    <t>Dovoz vody pre zálievku rastlín na vzdialenosť do 6000 m</t>
  </si>
  <si>
    <t>1624405331</t>
  </si>
  <si>
    <t>185804111i</t>
  </si>
  <si>
    <t>Údržba záhonu po dobu 24 mesiacov  (odburinenie min 5xročne, jarná úprava rezom, odstránenie zaschnutých částí rastlín )</t>
  </si>
  <si>
    <t>419549958</t>
  </si>
  <si>
    <t>185804111v</t>
  </si>
  <si>
    <t>Údržba drevín/ stromov po dobu 36 mesiacov ( odstránenie suchých konárov, doplnenie hnojiva)</t>
  </si>
  <si>
    <t>986883666</t>
  </si>
  <si>
    <t xml:space="preserve">"stromy </t>
  </si>
  <si>
    <t>185804111Z</t>
  </si>
  <si>
    <t>Údržba kríkov počas 36 mesiacov (odstránenie suchých konárov, doplnenie hnojiva)</t>
  </si>
  <si>
    <t>kus</t>
  </si>
  <si>
    <t>-1332527543</t>
  </si>
  <si>
    <t>184921100</t>
  </si>
  <si>
    <t>Položenie rozchodníkového koberca</t>
  </si>
  <si>
    <t>648277750</t>
  </si>
  <si>
    <t>"Založenie vegetačnej strechy zapracovaním rozchodníkových odrezkov</t>
  </si>
  <si>
    <t>135,0</t>
  </si>
  <si>
    <t>02666192504</t>
  </si>
  <si>
    <t>Rozchodníkové odrezky (100g/m2)</t>
  </si>
  <si>
    <t>-1551353817</t>
  </si>
  <si>
    <t>135,0*1,03</t>
  </si>
  <si>
    <t>184921200</t>
  </si>
  <si>
    <t xml:space="preserve">Položenie oddelovacej  lišty na steche </t>
  </si>
  <si>
    <t>1006903115</t>
  </si>
  <si>
    <t>"ohraničenie obsypu kontrolných šácht</t>
  </si>
  <si>
    <t>10,0</t>
  </si>
  <si>
    <t>05229501600.1</t>
  </si>
  <si>
    <t xml:space="preserve">Hliníková perforovaná  lišta výšky 10 cm </t>
  </si>
  <si>
    <t>1584677877</t>
  </si>
  <si>
    <t>ohraničenie obsypu kontrolných šácht</t>
  </si>
  <si>
    <t>10,0*1,15</t>
  </si>
  <si>
    <t>2127522411</t>
  </si>
  <si>
    <t>M+D Kontrolná šachta FKS37 370x370mm</t>
  </si>
  <si>
    <t>-411534039</t>
  </si>
  <si>
    <t>2127522412</t>
  </si>
  <si>
    <t>M+D Nadstavbové diely na kontrolnú šachtu 370x370x100mm</t>
  </si>
  <si>
    <t>-223746780</t>
  </si>
  <si>
    <t>6288002111</t>
  </si>
  <si>
    <t>M+D Drenážna nopová fólia FKD, 60 mm</t>
  </si>
  <si>
    <t>-1226038607</t>
  </si>
  <si>
    <t xml:space="preserve">"vegetačná strecha 652,0m2 </t>
  </si>
  <si>
    <t>717 "prekrytie 10 %</t>
  </si>
  <si>
    <t>631571001.S</t>
  </si>
  <si>
    <t xml:space="preserve">Násyp - riečny štrk 16/22  - obsyp kontrolných šácht </t>
  </si>
  <si>
    <t>-1201681242</t>
  </si>
  <si>
    <t>0,3</t>
  </si>
  <si>
    <t>6315710010</t>
  </si>
  <si>
    <t>Násyp - drvené kamenivo fr.8/16mm, vrátane zvislého premiestnenia a rozprestrenia</t>
  </si>
  <si>
    <t>2065367012</t>
  </si>
  <si>
    <t>"(zaplnenie nopov 45l/m2), nie je započítané kamenivo pod chodníky!</t>
  </si>
  <si>
    <t>631571001r1</t>
  </si>
  <si>
    <t>Transport, zvislé premiestnenia, uloženie a rozprestretie strešného substrátu na miesto</t>
  </si>
  <si>
    <t>-1742659509</t>
  </si>
  <si>
    <t xml:space="preserve">"hr. vrstvy 150-1000mm (vegetačná strecha) - 423,0 m2 </t>
  </si>
  <si>
    <t>"dodávka strešného substrátu v Big Bagoch</t>
  </si>
  <si>
    <t>170,0</t>
  </si>
  <si>
    <t>0265103402</t>
  </si>
  <si>
    <t>Strešný substrát extenzívny</t>
  </si>
  <si>
    <t>1166082809</t>
  </si>
  <si>
    <t>283283220620000</t>
  </si>
  <si>
    <t xml:space="preserve">Strešný substrát intenzívny </t>
  </si>
  <si>
    <t>-684866375</t>
  </si>
  <si>
    <t>70,0</t>
  </si>
  <si>
    <t>998231311.S</t>
  </si>
  <si>
    <t>Presun hmôt pre sadovnícke a krajinárske úpravy do 5000 m vodorovne bez zvislého presunu</t>
  </si>
  <si>
    <t>-1067421430</t>
  </si>
  <si>
    <t>1551765267</t>
  </si>
  <si>
    <t>"ochranná textília RMS900 (hr.6mm)</t>
  </si>
  <si>
    <t>filtračná textília 300/m2</t>
  </si>
  <si>
    <t>450,0 "prekrytie 10 %</t>
  </si>
  <si>
    <t>6931100045011</t>
  </si>
  <si>
    <t>Ochranná textília ref.alebo ekvivalent RMS900 (hr.6mm)</t>
  </si>
  <si>
    <t>-372111553</t>
  </si>
  <si>
    <t>717*1,15 "prekrytie 10 %</t>
  </si>
  <si>
    <t>824,55*1,02 'Prepočítané koeficientom množstva</t>
  </si>
  <si>
    <t>6931100045001</t>
  </si>
  <si>
    <t>Filtračná textília 300/m2</t>
  </si>
  <si>
    <t>-1387456406</t>
  </si>
  <si>
    <t>450,0*1,15 "prekrytie 10 %</t>
  </si>
  <si>
    <t>517,5*1,02 'Prepočítané koeficientom množstva</t>
  </si>
  <si>
    <t>-1587378428</t>
  </si>
  <si>
    <t>7131121112k</t>
  </si>
  <si>
    <t>Montáž tepelnej izolácie na vyľahčenie terénnych úprav</t>
  </si>
  <si>
    <t>1885714730</t>
  </si>
  <si>
    <t>"na vyľahčenie terénnych úprav (kopcov)</t>
  </si>
  <si>
    <t>"extrudovaný polystyrén 1250x600x100mm</t>
  </si>
  <si>
    <t>287,0</t>
  </si>
  <si>
    <t>2837500010541</t>
  </si>
  <si>
    <t>Extrudovaný polystyrén 1250x600x100mm</t>
  </si>
  <si>
    <t>211638013</t>
  </si>
  <si>
    <t>-1856494496</t>
  </si>
  <si>
    <t>OST</t>
  </si>
  <si>
    <t>7671112005</t>
  </si>
  <si>
    <t>M+D záhradná lavica 160cm ref.produkt alebo ekv. VESTFOLD, vrátane kotvenia, kotviacich L - profilov na lavice 100x160x40 mm(2ks) a spodnej stavby</t>
  </si>
  <si>
    <t>-1483092395</t>
  </si>
  <si>
    <t>02 - SO 601.2 Komunitný dvor</t>
  </si>
  <si>
    <t>182001111.S</t>
  </si>
  <si>
    <t>Plošná úprava terénu pri nerovnostiach terénu nad 50-100 mm v rovine alebo na svahu do 1:5</t>
  </si>
  <si>
    <t>85937456</t>
  </si>
  <si>
    <t>183101215.S</t>
  </si>
  <si>
    <t>Hĺbenie jamiek pre výsadbu v horn. 1-4 s výmenou pôdy do 50% v rovine alebo na svahu do 1:5 objemu nad 0,125 do 0,40 m3</t>
  </si>
  <si>
    <t>599011323</t>
  </si>
  <si>
    <t xml:space="preserve">2,0 </t>
  </si>
  <si>
    <t>184102116.S</t>
  </si>
  <si>
    <t>Výsadba dreviny s balom v rovine alebo na svahu do 1:5, priemer balu nad 600 do 800 mm, vrátane ulozenia do spravnej pozície, zasypania jamy zmesou novej a  jestvujúvej zeminy a odvozu a likvidácie  prebytočnej jestvujucej zeminy z výkopu</t>
  </si>
  <si>
    <t>-9527617</t>
  </si>
  <si>
    <t>2662560016</t>
  </si>
  <si>
    <t>Alnus glutinosa ´Imperialis´ (obv. km. 18-20cm)</t>
  </si>
  <si>
    <t>-1464237433</t>
  </si>
  <si>
    <t>794011746</t>
  </si>
  <si>
    <t>184202112.S</t>
  </si>
  <si>
    <t>Zakotvenie dreviny troma a viac kolmi pri priemere kolov do 100 mm pri dĺžke kolov do 2 m do 3 m</t>
  </si>
  <si>
    <t>595702113</t>
  </si>
  <si>
    <t>2,0</t>
  </si>
  <si>
    <t>05541000011r</t>
  </si>
  <si>
    <t>Kotviaca páska</t>
  </si>
  <si>
    <t>1783141178</t>
  </si>
  <si>
    <t xml:space="preserve">"2,5m na 1 ks stromu </t>
  </si>
  <si>
    <t>2,5*2</t>
  </si>
  <si>
    <t>05541000012r</t>
  </si>
  <si>
    <t>Drevený kôl s fazetou, Ø6cm, 250cm (3ks/strom)</t>
  </si>
  <si>
    <t>1042175911</t>
  </si>
  <si>
    <t>05541000013r</t>
  </si>
  <si>
    <t>Drevený polkôl na ukotvenie kolov, 250cm  (priečný spoj 1ks/strom)</t>
  </si>
  <si>
    <t>448666246</t>
  </si>
  <si>
    <t>-694238081</t>
  </si>
  <si>
    <t>2*15</t>
  </si>
  <si>
    <t>-294427293</t>
  </si>
  <si>
    <t>79262916</t>
  </si>
  <si>
    <t>120/1000</t>
  </si>
  <si>
    <t>471804879</t>
  </si>
  <si>
    <t>100*2/1000</t>
  </si>
  <si>
    <t>-495910690</t>
  </si>
  <si>
    <t>185804111s</t>
  </si>
  <si>
    <t>Údržba drevín/ stromov po dobu 24 mesiacov (závlaha min. 20 cyklov po 75l, odburinenie závlahovej misy 5 x ročně, odstránenie výmladkov)</t>
  </si>
  <si>
    <t>-1050365830</t>
  </si>
  <si>
    <t>368333052</t>
  </si>
  <si>
    <t>43652042</t>
  </si>
  <si>
    <t>03 - SO 601.3 Extenzívne vegetačné strechy</t>
  </si>
  <si>
    <t>344530364</t>
  </si>
  <si>
    <t>174,0</t>
  </si>
  <si>
    <t>-1171374099</t>
  </si>
  <si>
    <t>02666192505</t>
  </si>
  <si>
    <t>Rozchodníky v sadbovačoch (multiplatá po 100, resp.144 kusov)</t>
  </si>
  <si>
    <t>1685554021</t>
  </si>
  <si>
    <t>-1929958637</t>
  </si>
  <si>
    <t>"ohraničenie obsypu kontrolných šácht a atiky</t>
  </si>
  <si>
    <t>651874237</t>
  </si>
  <si>
    <t>206*1,15</t>
  </si>
  <si>
    <t>05229501600.2</t>
  </si>
  <si>
    <t>Spojovací prvok na hliníkové lišty</t>
  </si>
  <si>
    <t>-1716737341</t>
  </si>
  <si>
    <t>05229501600.3</t>
  </si>
  <si>
    <t>Rohový profil na hliníkové lišty</t>
  </si>
  <si>
    <t>837299888</t>
  </si>
  <si>
    <t>1443448947</t>
  </si>
  <si>
    <t>6288002112</t>
  </si>
  <si>
    <t>M+D Drenážna nopová fólia FKD, 25 mm</t>
  </si>
  <si>
    <t>-914505285</t>
  </si>
  <si>
    <t>192 "prekrytie 10 %</t>
  </si>
  <si>
    <t>-752297524</t>
  </si>
  <si>
    <t>7,5</t>
  </si>
  <si>
    <t>-252043717</t>
  </si>
  <si>
    <t>1203750252</t>
  </si>
  <si>
    <t>21,0</t>
  </si>
  <si>
    <t>-171301069</t>
  </si>
  <si>
    <t>980422346</t>
  </si>
  <si>
    <t xml:space="preserve">"extenzívne veg.strechy  242 m2 </t>
  </si>
  <si>
    <t>"ochranná textília RMS500 (hr.4mm)</t>
  </si>
  <si>
    <t>266 "prekrytie 10 %</t>
  </si>
  <si>
    <t>filtračná textília 105/m2</t>
  </si>
  <si>
    <t>192,0"prekrytie 10 %</t>
  </si>
  <si>
    <t>6931100045012</t>
  </si>
  <si>
    <t>Ochranná textília ref.alebo ekvivalent RMS500 (hr.4mm)</t>
  </si>
  <si>
    <t>-2062476021</t>
  </si>
  <si>
    <t>266*1,15 "prekrytie 10 %</t>
  </si>
  <si>
    <t>305,9*1,02 'Prepočítané koeficientom množstva</t>
  </si>
  <si>
    <t>6931100045002</t>
  </si>
  <si>
    <t>Filtračná textília 105/m2</t>
  </si>
  <si>
    <t>-811550945</t>
  </si>
  <si>
    <t>192,0*1,15"prekrytie 10 %</t>
  </si>
  <si>
    <t>220,8*1,02 'Prepočítané koeficientom množstva</t>
  </si>
  <si>
    <t>1207079045</t>
  </si>
  <si>
    <t xml:space="preserve">04 - SO 601.4 Priestor pred vstupom </t>
  </si>
  <si>
    <t>183402111.S</t>
  </si>
  <si>
    <t>Rozrušenie pôdy na hĺbku nad 50 do 15O mm v rovine alebo na svahu do 1:5</t>
  </si>
  <si>
    <t>-1200183351</t>
  </si>
  <si>
    <t>108,0</t>
  </si>
  <si>
    <t>354043133</t>
  </si>
  <si>
    <t>184921093.S</t>
  </si>
  <si>
    <t>Mulčovanie rastlín pri hrúbke mulča nad 50 do 100 mm v rovine alebo na svahu do 1:5</t>
  </si>
  <si>
    <t>723109200</t>
  </si>
  <si>
    <t>5833100020001</t>
  </si>
  <si>
    <t>Drvené kamenivo fr.8/16mm, vrátane dopravy</t>
  </si>
  <si>
    <t>1258030823</t>
  </si>
  <si>
    <t>7,56</t>
  </si>
  <si>
    <t>184202112s</t>
  </si>
  <si>
    <t>M+D Protikoreňová bariéra proti prekoreneniu hr.1mm, v=500mm</t>
  </si>
  <si>
    <t>209377462</t>
  </si>
  <si>
    <t>180402111.S</t>
  </si>
  <si>
    <t>Založenie trávnika parkového výsevom v rovine do 1:5</t>
  </si>
  <si>
    <t>1597837760</t>
  </si>
  <si>
    <t>005720001400</t>
  </si>
  <si>
    <t>Tráva - trávové semeno parková zmes 30g/m2</t>
  </si>
  <si>
    <t>944795516</t>
  </si>
  <si>
    <t>183403153.S</t>
  </si>
  <si>
    <t>Obrobenie pôdy hrabaním v rovine alebo na svahu do 1:5</t>
  </si>
  <si>
    <t>584272549</t>
  </si>
  <si>
    <t>183403161.S</t>
  </si>
  <si>
    <t>Obrobenie pôdy valcovaním v rovine alebo na svahu do 1:5</t>
  </si>
  <si>
    <t>-1734388873</t>
  </si>
  <si>
    <t>1674317215</t>
  </si>
  <si>
    <t xml:space="preserve">5,0 </t>
  </si>
  <si>
    <t>7,0</t>
  </si>
  <si>
    <t>Výsadba dreviny s balom v rovine alebo na svahu do 1:5, priemer balu nad 600 do 800 mm, vrátane ulozenia do spravnej pozície, zasypania jamy zmesou novej a jestvujúvej zeminy a odvozu a likvidácie  prebytočnej jestvujucej zeminy z výkopu</t>
  </si>
  <si>
    <t>672233296</t>
  </si>
  <si>
    <t>5,0</t>
  </si>
  <si>
    <t>197994631</t>
  </si>
  <si>
    <t>2662560017</t>
  </si>
  <si>
    <t>AlnKoelreuteria paniculata (300-350cm)</t>
  </si>
  <si>
    <t>1197855350</t>
  </si>
  <si>
    <t>-391120503</t>
  </si>
  <si>
    <t>02661925152</t>
  </si>
  <si>
    <t>Ker - Amelanchier lamarckii - 200-250mm</t>
  </si>
  <si>
    <t>1111260498</t>
  </si>
  <si>
    <t>02661925153</t>
  </si>
  <si>
    <t>Ker - Acer griseum (200-250cm)</t>
  </si>
  <si>
    <t>382601859</t>
  </si>
  <si>
    <t>146191585</t>
  </si>
  <si>
    <t>913857703</t>
  </si>
  <si>
    <t>02661925064</t>
  </si>
  <si>
    <t>Alchemilla mollis Auslese - Z2.1</t>
  </si>
  <si>
    <t>-1850688152</t>
  </si>
  <si>
    <t>02661925065</t>
  </si>
  <si>
    <t>Anemone sylvestris - Z2.1</t>
  </si>
  <si>
    <t>-342862714</t>
  </si>
  <si>
    <t>02661925066</t>
  </si>
  <si>
    <t>Hemerocallis sp. - Z2.1</t>
  </si>
  <si>
    <t>-1639320661</t>
  </si>
  <si>
    <t>02661925067</t>
  </si>
  <si>
    <t>Rudbeckia fulgida Goldstrum - Z2.1</t>
  </si>
  <si>
    <t>133831391</t>
  </si>
  <si>
    <t>02661925068</t>
  </si>
  <si>
    <t>Iris sibirica Blue King - Z2.1</t>
  </si>
  <si>
    <t>-1010320179</t>
  </si>
  <si>
    <t>02661925069</t>
  </si>
  <si>
    <t>Iris sibirica Snow Queen - Z2.1</t>
  </si>
  <si>
    <t>-1644149424</t>
  </si>
  <si>
    <t>02661925070</t>
  </si>
  <si>
    <t>Verbena bonariensis - Z2.1</t>
  </si>
  <si>
    <t>870447433</t>
  </si>
  <si>
    <t>02661925071</t>
  </si>
  <si>
    <t>Calamagrostis acutiflora Karl Foerster - Z2.1</t>
  </si>
  <si>
    <t>-1970335504</t>
  </si>
  <si>
    <t>02661925072</t>
  </si>
  <si>
    <t>Molinia caerulea Moorhexe Z2.1</t>
  </si>
  <si>
    <t>1633595469</t>
  </si>
  <si>
    <t>02661925073</t>
  </si>
  <si>
    <t>Alchemilla mollis Auslese - Z2.2</t>
  </si>
  <si>
    <t>1380384371</t>
  </si>
  <si>
    <t>02661925074</t>
  </si>
  <si>
    <t>Rudbeckia fulgida Goldstrum- Z2.2</t>
  </si>
  <si>
    <t>-1106740430</t>
  </si>
  <si>
    <t>02661925075</t>
  </si>
  <si>
    <t>Iris sibirica Blue King- Z2.2</t>
  </si>
  <si>
    <t>2144039324</t>
  </si>
  <si>
    <t>02661925076</t>
  </si>
  <si>
    <t>Iris sibirica Snow Queen- Z2.2</t>
  </si>
  <si>
    <t>-869904333</t>
  </si>
  <si>
    <t>02661925077</t>
  </si>
  <si>
    <t>Anemone sylvestris- Z2.2</t>
  </si>
  <si>
    <t>56723584</t>
  </si>
  <si>
    <t>02661925078</t>
  </si>
  <si>
    <t>Hemerocallis sp.- Z2.2</t>
  </si>
  <si>
    <t>-1563106462</t>
  </si>
  <si>
    <t>02661925079</t>
  </si>
  <si>
    <t>Carex morrowii Ice Dance- Z2.2</t>
  </si>
  <si>
    <t>747412223</t>
  </si>
  <si>
    <t>02661925080</t>
  </si>
  <si>
    <t>Anemone sylvestris - Z2.3</t>
  </si>
  <si>
    <t>-57177304</t>
  </si>
  <si>
    <t>02661925081</t>
  </si>
  <si>
    <t>Hemerocallis sp. - Z2.3</t>
  </si>
  <si>
    <t>-891978477</t>
  </si>
  <si>
    <t>02661925082</t>
  </si>
  <si>
    <t>Rudbeckia fulgida Goldstrum - Z2.3</t>
  </si>
  <si>
    <t>15171552</t>
  </si>
  <si>
    <t>02661925083</t>
  </si>
  <si>
    <t>Iris sibirica Blue King - Z2.3</t>
  </si>
  <si>
    <t>-1780320337</t>
  </si>
  <si>
    <t>02661925084</t>
  </si>
  <si>
    <t>Iris sibirica Snow Queen - Z2.3</t>
  </si>
  <si>
    <t>-271110891</t>
  </si>
  <si>
    <t>02661925085</t>
  </si>
  <si>
    <t>Verbena bonariensis - Z2.3</t>
  </si>
  <si>
    <t>-1221344736</t>
  </si>
  <si>
    <t>02661925086</t>
  </si>
  <si>
    <t>Calamagrostis acutiflora Karl Foerster - Z2.3</t>
  </si>
  <si>
    <t>-1531069022</t>
  </si>
  <si>
    <t>02661925087</t>
  </si>
  <si>
    <t>Molinia caerulea Moorhexe - Z2.3</t>
  </si>
  <si>
    <t>-435064830</t>
  </si>
  <si>
    <t>1942366386</t>
  </si>
  <si>
    <t>26620100494</t>
  </si>
  <si>
    <t>Tulipa Eichleri - Z2.1+Z2.2+Z2.3</t>
  </si>
  <si>
    <t>-134262315</t>
  </si>
  <si>
    <t>26620100495</t>
  </si>
  <si>
    <t>Allium sphaerocephalon - Z2.1+Z2.2+Z2.3</t>
  </si>
  <si>
    <t>261080064</t>
  </si>
  <si>
    <t>-1719671514</t>
  </si>
  <si>
    <t>911609026</t>
  </si>
  <si>
    <t>2,5*5</t>
  </si>
  <si>
    <t>-1027157029</t>
  </si>
  <si>
    <t>-1493511342</t>
  </si>
  <si>
    <t>-1906893226</t>
  </si>
  <si>
    <t xml:space="preserve">"STROM - 15 tabliet strom </t>
  </si>
  <si>
    <t>5*15</t>
  </si>
  <si>
    <t xml:space="preserve">"kry  - 5 tabliet ker </t>
  </si>
  <si>
    <t>5*7</t>
  </si>
  <si>
    <t>315163802</t>
  </si>
  <si>
    <t>-61373092</t>
  </si>
  <si>
    <t>300/1000</t>
  </si>
  <si>
    <t>1848520101</t>
  </si>
  <si>
    <t>Hnojenie v rovine alebo na svahu do 1:5 umelým hnojivom</t>
  </si>
  <si>
    <t>-666118114</t>
  </si>
  <si>
    <t>"trvalky</t>
  </si>
  <si>
    <t>-691768093</t>
  </si>
  <si>
    <t>30*108/1000</t>
  </si>
  <si>
    <t>1989402217</t>
  </si>
  <si>
    <t>100*5/1000</t>
  </si>
  <si>
    <t xml:space="preserve">"kry - 80l ker </t>
  </si>
  <si>
    <t>80*7/1000</t>
  </si>
  <si>
    <t>108*10/1000</t>
  </si>
  <si>
    <t>990557938</t>
  </si>
  <si>
    <t>715705538</t>
  </si>
  <si>
    <t>1914713466</t>
  </si>
  <si>
    <t>-2141551228</t>
  </si>
  <si>
    <t>185803111.S</t>
  </si>
  <si>
    <t>Ošetrenie trávnika v rovine alebo na svahu do 1:5 - Pokosenie novo zakládaného trávnika s naložením, odvozením a zložením pokosenej hmoty</t>
  </si>
  <si>
    <t>-282212764</t>
  </si>
  <si>
    <t>"2x</t>
  </si>
  <si>
    <t>185804111i1</t>
  </si>
  <si>
    <t xml:space="preserve">Údržba trávniku  na dobu 3 mesiacov (kosenie, prihnojenie raz mesačne, vyhrabanie,ošetrenie selektívnym herbicídom </t>
  </si>
  <si>
    <t>-1951067643</t>
  </si>
  <si>
    <t>-305220031</t>
  </si>
  <si>
    <t>1795420097</t>
  </si>
  <si>
    <t>05 - SO 601.5 Zeleň na parkovisku</t>
  </si>
  <si>
    <t>122201101.S</t>
  </si>
  <si>
    <t>Odkopávka a prekopávka nezapažená v hornine 3, do 100 m3</t>
  </si>
  <si>
    <t>296609417</t>
  </si>
  <si>
    <t>"výkop pre inštaláciu pôdnych buniek hl.800mm</t>
  </si>
  <si>
    <t>0,8*230,0</t>
  </si>
  <si>
    <t>496157109</t>
  </si>
  <si>
    <t>181101101.S</t>
  </si>
  <si>
    <t>Úprava pláne v zárezoch v hornine 1-4 bez zhutnenia</t>
  </si>
  <si>
    <t>-1354446387</t>
  </si>
  <si>
    <t xml:space="preserve">"vyrovnanie pred pokládkou geobuniek </t>
  </si>
  <si>
    <t>230,0</t>
  </si>
  <si>
    <t>-1847099634</t>
  </si>
  <si>
    <t>601258626</t>
  </si>
  <si>
    <t>32,0</t>
  </si>
  <si>
    <t>1022449844</t>
  </si>
  <si>
    <t xml:space="preserve">"len do podnych buniek </t>
  </si>
  <si>
    <t>-48001442</t>
  </si>
  <si>
    <t>1413021317</t>
  </si>
  <si>
    <t>110,0</t>
  </si>
  <si>
    <t>171101104.S</t>
  </si>
  <si>
    <t>Uloženie sypaniny do násypu  súdržnej horniny s mierou zhutnenia nad 100 do 102 % podľa Proctor-Standard</t>
  </si>
  <si>
    <t>194458353</t>
  </si>
  <si>
    <t xml:space="preserve">"stromový substrát </t>
  </si>
  <si>
    <t>0,8</t>
  </si>
  <si>
    <t xml:space="preserve">"výsadbová zemina </t>
  </si>
  <si>
    <t>116,0</t>
  </si>
  <si>
    <t>103103640000101</t>
  </si>
  <si>
    <t xml:space="preserve">Stromový substrát vrátane dovozu </t>
  </si>
  <si>
    <t>-305467968</t>
  </si>
  <si>
    <t xml:space="preserve">"mimo podne bunky </t>
  </si>
  <si>
    <t>103103640000102</t>
  </si>
  <si>
    <t xml:space="preserve">Výsadbová zemina (záhradná zemina špeciál certifikovaná podľa ÚKSUP do pôdnych buniek), vrátane dovozu </t>
  </si>
  <si>
    <t>-389467869</t>
  </si>
  <si>
    <t>-43191952</t>
  </si>
  <si>
    <t>0550554151000.1</t>
  </si>
  <si>
    <t xml:space="preserve">Mulčovacia kôra, vratane nákupu a dovozu _x000D_
</t>
  </si>
  <si>
    <t>1286294190</t>
  </si>
  <si>
    <t>"kora kry - 7 cm</t>
  </si>
  <si>
    <t>12,04</t>
  </si>
  <si>
    <t>1784357146</t>
  </si>
  <si>
    <t>20,0</t>
  </si>
  <si>
    <t>183101115.S</t>
  </si>
  <si>
    <t>Hĺbenie jamky v rovine alebo na svahu do 1:5, objem nad 0,125 do 0,40 m3</t>
  </si>
  <si>
    <t>-1727750366</t>
  </si>
  <si>
    <t>Výsadba dreviny s balom v rovine alebo na svahu do 1:5, priemer balu nad 600 do 800 mm,, vrátane ulozenia do spravnej pozície, zasypania jamy zmesou novej a jestvujúvej zeminy a odvozu a likvidácie  prebytočnej jestvujucej zeminy z výkopu</t>
  </si>
  <si>
    <t>828701995</t>
  </si>
  <si>
    <t>30,0</t>
  </si>
  <si>
    <t>2662560018</t>
  </si>
  <si>
    <t>Gleditsia triacanthos ´Sunburst´ (obv. km. 16-18cm)</t>
  </si>
  <si>
    <t>-61981612</t>
  </si>
  <si>
    <t>2662560019</t>
  </si>
  <si>
    <t>Gleditsia triacanthos ´Inermis´ (obv. km. 16-18cm)</t>
  </si>
  <si>
    <t>667408673</t>
  </si>
  <si>
    <t>2662560020</t>
  </si>
  <si>
    <t xml:space="preserve">Quercus coccinea (obv. km. 16-18cm) </t>
  </si>
  <si>
    <t>-1621171404</t>
  </si>
  <si>
    <t>-239908621</t>
  </si>
  <si>
    <t xml:space="preserve">Založenie záhonu na svahu nad 1:5 do 1:2 rovine alebo na svahu do 1:5 v hornine 3 - krov+ živé ploty </t>
  </si>
  <si>
    <t>-1380239176</t>
  </si>
  <si>
    <t>183101211.S</t>
  </si>
  <si>
    <t>Hĺbenie jamiek pre výsadbu v horn. 1-4 s výmenou pôdy do 50% v rovine alebo na svahu do 1:5 objemu do 0, 01 m3</t>
  </si>
  <si>
    <t>-1338476143</t>
  </si>
  <si>
    <t>342,0</t>
  </si>
  <si>
    <t>184102111.S</t>
  </si>
  <si>
    <t>Výsadba dreviny s balom v rovine alebo na svahu do 1:5, priemer balu nad 100 do 200 mm,vrátane ulozenia do spravnej pozície, zasypania jamy zmesou novej a jestvujúvej zeminy a odvozu a likvidácie  prebytočnej jestvujucej zeminy z výkopu</t>
  </si>
  <si>
    <t>388241914</t>
  </si>
  <si>
    <t>02661925188</t>
  </si>
  <si>
    <t>Ker - Amelanchier lamarckii - 80-90mm</t>
  </si>
  <si>
    <t>-1789928506</t>
  </si>
  <si>
    <t>02661925189</t>
  </si>
  <si>
    <t>Ker - Fagus sylvatica (40-60cm)</t>
  </si>
  <si>
    <t>1153880840</t>
  </si>
  <si>
    <t>1090776753</t>
  </si>
  <si>
    <t>15*30</t>
  </si>
  <si>
    <t xml:space="preserve">"kry  - 1 tableta pre ker </t>
  </si>
  <si>
    <t>(126+216)</t>
  </si>
  <si>
    <t>319003901</t>
  </si>
  <si>
    <t>-609124681</t>
  </si>
  <si>
    <t>30*5/1000</t>
  </si>
  <si>
    <t xml:space="preserve">"kry - 5l ker </t>
  </si>
  <si>
    <t>(126+216)*5/1000</t>
  </si>
  <si>
    <t>-1790114877</t>
  </si>
  <si>
    <t>968998351</t>
  </si>
  <si>
    <t>-217104571</t>
  </si>
  <si>
    <t>2,5*20</t>
  </si>
  <si>
    <t>-346651442</t>
  </si>
  <si>
    <t>-1183849942</t>
  </si>
  <si>
    <t>1222014036</t>
  </si>
  <si>
    <t>1223495210</t>
  </si>
  <si>
    <t>21275511454</t>
  </si>
  <si>
    <t xml:space="preserve">M+D zalievacia perforovaná rúra, vnútorného priem. rúrok 100 mm,vrátane T-kusov ,záslepiek a príslušenstva </t>
  </si>
  <si>
    <t>512503674</t>
  </si>
  <si>
    <t>215901101.S</t>
  </si>
  <si>
    <t>Zhutnenie podložia z rastlej horniny 1 až 4 pod násypy, z hornina súdržných do 92 % PS a nesúdržných</t>
  </si>
  <si>
    <t>1530787965</t>
  </si>
  <si>
    <t xml:space="preserve">"zhutnenie pred pokládkou podnych buniek </t>
  </si>
  <si>
    <t>2142834353</t>
  </si>
  <si>
    <t>"netkaná textília biela (100 g/m2) + 10% na preklady</t>
  </si>
  <si>
    <t>145,728</t>
  </si>
  <si>
    <t>"biaxiálna mriežková geotextília + 10% na preklady</t>
  </si>
  <si>
    <t>180,0</t>
  </si>
  <si>
    <t>6931100022548</t>
  </si>
  <si>
    <t>Netkaná textília biela (100 g/m2)</t>
  </si>
  <si>
    <t>-1190991014</t>
  </si>
  <si>
    <t>145,728*1,15</t>
  </si>
  <si>
    <t>167,587*1,02 'Prepočítané koeficientom množstva</t>
  </si>
  <si>
    <t>6931100019048</t>
  </si>
  <si>
    <t>Biaxiálna mriežková geotextília</t>
  </si>
  <si>
    <t>1051134163</t>
  </si>
  <si>
    <t>2899715131</t>
  </si>
  <si>
    <t>Geobunky pre stabilizáciu podkladu z HDPE do 32 buniek/m2 sklon do 1 : 5</t>
  </si>
  <si>
    <t>-87758073</t>
  </si>
  <si>
    <t>"Zhotovenie je vrátane položenia a dodania geobuniek a kotviacich prvkov</t>
  </si>
  <si>
    <t>368*0,6*0,6</t>
  </si>
  <si>
    <t>289971601.S</t>
  </si>
  <si>
    <t>Zásyp geobuniek výšky do 200 mm pre stabilizáciu podkladu</t>
  </si>
  <si>
    <t>-72451999</t>
  </si>
  <si>
    <t xml:space="preserve">"podklad pod geobunky </t>
  </si>
  <si>
    <t>34,5/0,15</t>
  </si>
  <si>
    <t>5833100015001</t>
  </si>
  <si>
    <t>Kamenivo ťažené hrubé frakcia 16-22 mm</t>
  </si>
  <si>
    <t>1126122626</t>
  </si>
  <si>
    <t>"podklad pod geobunky  - kamenivo 16/22 hr.15cm (podklad pod pôdne bunky)</t>
  </si>
  <si>
    <t>34,5</t>
  </si>
  <si>
    <t>373350128</t>
  </si>
  <si>
    <t>-915680050</t>
  </si>
  <si>
    <t>06 - SO 601.6 Lesík</t>
  </si>
  <si>
    <t>1429748392</t>
  </si>
  <si>
    <t>-1448762715</t>
  </si>
  <si>
    <t>-1014612796</t>
  </si>
  <si>
    <t>1270526409</t>
  </si>
  <si>
    <t>1555955020</t>
  </si>
  <si>
    <t>1073689154</t>
  </si>
  <si>
    <t>120561395</t>
  </si>
  <si>
    <t>1899386465</t>
  </si>
  <si>
    <t>Výsadba dreviny s balom v rovine alebo na svahu do 1:5, priemer balu nad 600 do 800 mm,vrátane ulozenia do spravnej pozície, zasypania jamy zmesou novej a jestvujúvej zeminy a odvozu a likvidácie  prebytočnej jestvujucej zeminy z výkopu</t>
  </si>
  <si>
    <t>-1856269938</t>
  </si>
  <si>
    <t>2662560041</t>
  </si>
  <si>
    <t>Betula pendula  (obv. km. 16-18cm)</t>
  </si>
  <si>
    <t>-1523507193</t>
  </si>
  <si>
    <t>2662560042</t>
  </si>
  <si>
    <t>Betula pendula  ´Royal Frost´ (obv. km. 16-18cm)</t>
  </si>
  <si>
    <t>1578045570</t>
  </si>
  <si>
    <t>2662560043</t>
  </si>
  <si>
    <t>Quercus coccinea (obv. km. 16-18cm))</t>
  </si>
  <si>
    <t>244710107</t>
  </si>
  <si>
    <t>261376406</t>
  </si>
  <si>
    <t>-1053729778</t>
  </si>
  <si>
    <t>-1160290665</t>
  </si>
  <si>
    <t>2,5*7</t>
  </si>
  <si>
    <t>2125291709</t>
  </si>
  <si>
    <t>-806887066</t>
  </si>
  <si>
    <t>1100900675</t>
  </si>
  <si>
    <t>7*15</t>
  </si>
  <si>
    <t>-364119831</t>
  </si>
  <si>
    <t>320771161</t>
  </si>
  <si>
    <t>420/1000</t>
  </si>
  <si>
    <t>-1210474139</t>
  </si>
  <si>
    <t>720,0</t>
  </si>
  <si>
    <t>1344342148</t>
  </si>
  <si>
    <t>-1620089394</t>
  </si>
  <si>
    <t>-1465508</t>
  </si>
  <si>
    <t>100*7/1000</t>
  </si>
  <si>
    <t>413809582</t>
  </si>
  <si>
    <t>345112354</t>
  </si>
  <si>
    <t xml:space="preserve">07 - SO 601.7 Závlahový systém </t>
  </si>
  <si>
    <t>D1 - POSTREKOVAČE A PRÍSLUŠENSTVO</t>
  </si>
  <si>
    <t xml:space="preserve">    D2 - Postrekovače</t>
  </si>
  <si>
    <t xml:space="preserve">    D3 - Flexi napojenie </t>
  </si>
  <si>
    <t>D4 - CENTRÁLNY OVLÁDACÍ SYSTÉM</t>
  </si>
  <si>
    <t xml:space="preserve">    D5 - Ovládacia jednotka</t>
  </si>
  <si>
    <t xml:space="preserve">    D6 - Senzor počasia</t>
  </si>
  <si>
    <t>D7 - KÁBLOVÉ VEDENIE</t>
  </si>
  <si>
    <t>D8 - POTRUBIE A PRÍSLUŠENSTVO</t>
  </si>
  <si>
    <t xml:space="preserve">    D9 - POTRUBIE (+ TVAROVKY )</t>
  </si>
  <si>
    <t xml:space="preserve">    D10 - UZATVÁRACIE ARMATÚRY</t>
  </si>
  <si>
    <t xml:space="preserve">    D11 - ŠACHTY</t>
  </si>
  <si>
    <t>D12 - FILTRÁCIA</t>
  </si>
  <si>
    <t>D13 - ZEMNÉ PRÁCE</t>
  </si>
  <si>
    <t>POSTREKOVAČE A PRÍSLUŠENSTVO</t>
  </si>
  <si>
    <t>Postrekovače</t>
  </si>
  <si>
    <t>01.01.01</t>
  </si>
  <si>
    <t>Postrekovač 1804SAM</t>
  </si>
  <si>
    <t>01.01.01m</t>
  </si>
  <si>
    <t>01.01.02</t>
  </si>
  <si>
    <t>Tryska napr. Mprot alebo ekvivalent</t>
  </si>
  <si>
    <t>01.01.02m</t>
  </si>
  <si>
    <t xml:space="preserve">Flexi napojenie </t>
  </si>
  <si>
    <t>01.02.01</t>
  </si>
  <si>
    <t>Kolienko napr. SBE-075/050 na hadicu SPXFLEX alebo ekvivalent</t>
  </si>
  <si>
    <t>01.02.01m</t>
  </si>
  <si>
    <t>01.02.02</t>
  </si>
  <si>
    <t>Teflónová páska 1/2"x 12 m</t>
  </si>
  <si>
    <t>01.02.02m</t>
  </si>
  <si>
    <t>01.02.03</t>
  </si>
  <si>
    <t>Navrtávací napr. BLAZING potrubie 32x3/4" alebo ekvivalent</t>
  </si>
  <si>
    <t>01.02.03m</t>
  </si>
  <si>
    <t>CENTRÁLNY OVLÁDACÍ SYSTÉM</t>
  </si>
  <si>
    <t>Ovládacia jednotka</t>
  </si>
  <si>
    <t>02.01.01</t>
  </si>
  <si>
    <t>napr. ESP ME 3 WIFI  COMBO alebo ekvivalent</t>
  </si>
  <si>
    <t>02.01.01m</t>
  </si>
  <si>
    <t>02.01.02</t>
  </si>
  <si>
    <t>modul 6 sekcií</t>
  </si>
  <si>
    <t>02.01.02m</t>
  </si>
  <si>
    <t>Senzor počasia</t>
  </si>
  <si>
    <t>02.02.01</t>
  </si>
  <si>
    <t>Rain senzor napr. RSD Bex alebo ekvivalent</t>
  </si>
  <si>
    <t>02.02.01m</t>
  </si>
  <si>
    <t>KÁBLOVÉ VEDENIE</t>
  </si>
  <si>
    <t>03.01.01</t>
  </si>
  <si>
    <t>Vodotesný konektor napr. DBRY-6 alebo ekvivalent</t>
  </si>
  <si>
    <t>03.01.01m</t>
  </si>
  <si>
    <t>03.01.02</t>
  </si>
  <si>
    <t>IRRICABLE 9x0,8mm</t>
  </si>
  <si>
    <t>03.01.02m</t>
  </si>
  <si>
    <t>03.01.03</t>
  </si>
  <si>
    <t>CYKY 3Cx4mm</t>
  </si>
  <si>
    <t>03.01.03m</t>
  </si>
  <si>
    <t>03.01.04</t>
  </si>
  <si>
    <t>El.inštalačný materiál</t>
  </si>
  <si>
    <t>POTRUBIE A PRÍSLUŠENSTVO</t>
  </si>
  <si>
    <t>POTRUBIE (+ TVAROVKY )</t>
  </si>
  <si>
    <t>04.01.01</t>
  </si>
  <si>
    <t>HDPE 50x3,5 PN 10 Hlavný rad</t>
  </si>
  <si>
    <t>04.01.01m</t>
  </si>
  <si>
    <t>04.01.02</t>
  </si>
  <si>
    <t>Tvarovky</t>
  </si>
  <si>
    <t>04.01.02m</t>
  </si>
  <si>
    <t>04.01.01.1</t>
  </si>
  <si>
    <t>HDPE 32x3 PN 10 Hlavný rad</t>
  </si>
  <si>
    <t>04.01.01m.1</t>
  </si>
  <si>
    <t>04.01.03</t>
  </si>
  <si>
    <t>LDPE 40x3,5 PN 6 Sekčné potrubie</t>
  </si>
  <si>
    <t>04.01.03m</t>
  </si>
  <si>
    <t>04.01.04</t>
  </si>
  <si>
    <t>04.01.04m</t>
  </si>
  <si>
    <t>04.01.05</t>
  </si>
  <si>
    <t>LDPE 32x3 PN 6 Sekčné potrubie</t>
  </si>
  <si>
    <t>04.01.05m</t>
  </si>
  <si>
    <t>04.01.06</t>
  </si>
  <si>
    <t>04.01.06m</t>
  </si>
  <si>
    <t>04.01.07</t>
  </si>
  <si>
    <t>LDPE 16x1,5mm PN6</t>
  </si>
  <si>
    <t>04.01.07m</t>
  </si>
  <si>
    <t>04.01.08</t>
  </si>
  <si>
    <t>HDPE 160x9,5mm (chránička pod spevnenými plochami a komunikáciami)</t>
  </si>
  <si>
    <t>04.01.08m</t>
  </si>
  <si>
    <t>04.01.09</t>
  </si>
  <si>
    <t>Kvapkové potrubie napr. RB DRIPLINE alebo ekvivalent</t>
  </si>
  <si>
    <t>04.01.09m</t>
  </si>
  <si>
    <t>04.01.10</t>
  </si>
  <si>
    <t>Bodce pre uchytenie kvap.potrubia</t>
  </si>
  <si>
    <t>04.01.11</t>
  </si>
  <si>
    <t>04.01.11m</t>
  </si>
  <si>
    <t>04.01.12</t>
  </si>
  <si>
    <t>Chránička napr. kopoflex 50mm alebo ekvivalent</t>
  </si>
  <si>
    <t>04.01.12m</t>
  </si>
  <si>
    <t>04.01.13</t>
  </si>
  <si>
    <t>Drenážna rúra s geotextíliou DN80 (4m ku každému balu)</t>
  </si>
  <si>
    <t>04.01.13m</t>
  </si>
  <si>
    <t>04.01.13b</t>
  </si>
  <si>
    <t>Zalievacia perforovaná rúra Ø 100mm + T - kusy, záslepky</t>
  </si>
  <si>
    <t>04.01.13bm</t>
  </si>
  <si>
    <t>04.01.14</t>
  </si>
  <si>
    <t>Šachtica napr. RB  VB10RND (umiestnenie nad zavlažovaciu drenáž) alebo ekvivalent</t>
  </si>
  <si>
    <t>04.01.14m</t>
  </si>
  <si>
    <t>04.01.15</t>
  </si>
  <si>
    <t>Skrutkovací ventilček na kvapkovú závlahu ( vyústenie do šachtičiek, nad drenážnou závlahou stromov)</t>
  </si>
  <si>
    <t>04.01.15m</t>
  </si>
  <si>
    <t>UZATVÁRACIE ARMATÚRY</t>
  </si>
  <si>
    <t>04.02.01</t>
  </si>
  <si>
    <t>Závlahový elektroventil napr. 100-DV F alebo ekvivalent</t>
  </si>
  <si>
    <t>04.02.01m</t>
  </si>
  <si>
    <t>04.02.02</t>
  </si>
  <si>
    <t>Závlahový elektroventil napr. 150PEB (dažďová voda - vysoká odolnosť voči nečistotám) alebo ekvivalent</t>
  </si>
  <si>
    <t>04.02.02m</t>
  </si>
  <si>
    <t>04.02.03</t>
  </si>
  <si>
    <t>Teflónova niť napr. Tangit (80) alebo ekvivalent</t>
  </si>
  <si>
    <t>04.02.04</t>
  </si>
  <si>
    <t>Holendrový 3T kus 1"</t>
  </si>
  <si>
    <t>04.02.04m</t>
  </si>
  <si>
    <t>04.02.05</t>
  </si>
  <si>
    <t>Holendrová redukcia nátrubok 1"</t>
  </si>
  <si>
    <t>04.02.05m</t>
  </si>
  <si>
    <t>04.02.06</t>
  </si>
  <si>
    <t>Šupátko napr. HAVLE 5/4" alebo ekvivalent</t>
  </si>
  <si>
    <t>04.02.06m</t>
  </si>
  <si>
    <t>ŠACHTY</t>
  </si>
  <si>
    <t>04.04.01</t>
  </si>
  <si>
    <t>Ventilová šachtica napr. RB VB-JUMBO alebo ekvivalent</t>
  </si>
  <si>
    <t>04.04.01m</t>
  </si>
  <si>
    <t>04.04.02</t>
  </si>
  <si>
    <t>Šachtica s ventilom 3/4"</t>
  </si>
  <si>
    <t>04.04.02m</t>
  </si>
  <si>
    <t>04.04.03</t>
  </si>
  <si>
    <t>Revízna vodomerná šachta plastová 1000x1000x1300 mm  šhv</t>
  </si>
  <si>
    <t>04.04.03m</t>
  </si>
  <si>
    <t>FILTRÁCIA</t>
  </si>
  <si>
    <t>05.01.01</t>
  </si>
  <si>
    <t>Filtrácia</t>
  </si>
  <si>
    <t>05.01.01m</t>
  </si>
  <si>
    <t>ZEMNÉ PRÁCE</t>
  </si>
  <si>
    <t>06.00.01</t>
  </si>
  <si>
    <t>vyhĺbenie ryhy pre potrubie a ovládacích káblov v hornine 3-4  vrátane odvozu prebytočného výkopku</t>
  </si>
  <si>
    <t>06.00.02</t>
  </si>
  <si>
    <t>Zásyp a hutnenie ryhy pre potrubie</t>
  </si>
  <si>
    <t>06.00.03</t>
  </si>
  <si>
    <t>Zemné a výkopové práce spojené s predprípravou chráničiek</t>
  </si>
  <si>
    <t>06.00.04</t>
  </si>
  <si>
    <t>Ostatné zemné práce</t>
  </si>
  <si>
    <t>07 - PS01 Výťahy</t>
  </si>
  <si>
    <t>OST1</t>
  </si>
  <si>
    <t>M+D V1 - požiarno evakuačný výťah napr. KONE Monospace 700 alebo ekvivalent. STN EN 81-20 2020 nosnosť 1200kg/16osôb</t>
  </si>
  <si>
    <t>-411347862</t>
  </si>
  <si>
    <t>OST2</t>
  </si>
  <si>
    <t>M+D V2 - osobný výťah napr. KONE Monospace 700 alebo ekvivalent. STN EN81-20 2020 nosnosť1200kg/16osôb</t>
  </si>
  <si>
    <t>-1000262619</t>
  </si>
  <si>
    <t>OST3</t>
  </si>
  <si>
    <t>M+D Malý nákladný výtah napr. Microlift 11/10 alebo ekvivalent, nosnosť 100 kg preprava osôb vylúčená. Ovládanie tlačídlové v staniciach rýchlosť  0,35m/s</t>
  </si>
  <si>
    <t>527071893</t>
  </si>
  <si>
    <t>08 - PS02 Dieselagregát</t>
  </si>
  <si>
    <t>D2 - Záložný zdroj (elektrický zdrojový agregát)</t>
  </si>
  <si>
    <t>D3 - HZS , Ostatné</t>
  </si>
  <si>
    <t>Kábel CXKE-R-J 5x35</t>
  </si>
  <si>
    <t>-1376704826</t>
  </si>
  <si>
    <t>-2022591540</t>
  </si>
  <si>
    <t>Kábel NHXH-J napr. FE180/E90 5x35  - B2ca -s1,d1,a1  (PRAKAB-PRFlaDur, nkt cables-NOPOVIC) alebo ekvivalent</t>
  </si>
  <si>
    <t>-1697838825</t>
  </si>
  <si>
    <t>1235596109</t>
  </si>
  <si>
    <t>-1909889497</t>
  </si>
  <si>
    <t>-624275345</t>
  </si>
  <si>
    <t>594340100</t>
  </si>
  <si>
    <t>569627510</t>
  </si>
  <si>
    <t>Záložný zdroj (elektrický zdrojový agregát)</t>
  </si>
  <si>
    <t>Referenčný výrobok MP 60 B, 63 kVA / 50 kW (vrátane príslušenstva, R-ATS, prepojov, uzemnenia a pod..)</t>
  </si>
  <si>
    <t>-807836891</t>
  </si>
  <si>
    <t>-1128548025</t>
  </si>
  <si>
    <t>-1536302465</t>
  </si>
  <si>
    <t>1121965975</t>
  </si>
  <si>
    <t>103097966</t>
  </si>
  <si>
    <t>-572243326</t>
  </si>
  <si>
    <t>napr. OBO systém požiarnych prestupov min E90 (PYROSIT® NG protipožiarna pena, malta PYRMIX®, minerálne bloky PYROPLATE®) alebo ekvivalent</t>
  </si>
  <si>
    <t>1762066722</t>
  </si>
  <si>
    <t>1651575464</t>
  </si>
  <si>
    <t>-2039730761</t>
  </si>
  <si>
    <t>-436969292</t>
  </si>
  <si>
    <t>-911032300</t>
  </si>
  <si>
    <t>09 - Dažďová kanalizácia areálová</t>
  </si>
  <si>
    <t xml:space="preserve">D1 - Potrubné rozvody </t>
  </si>
  <si>
    <t>D2 - Objekty na areálovej kanalizácii</t>
  </si>
  <si>
    <t>D3 - Ostatné</t>
  </si>
  <si>
    <t xml:space="preserve">Potrubné rozvody </t>
  </si>
  <si>
    <t>7501001</t>
  </si>
  <si>
    <t>Zvodové potrubie - potrubie napr. PVC-KGEM SN4  + tvarovky DN400 alebo ekvivalent</t>
  </si>
  <si>
    <t>7501002</t>
  </si>
  <si>
    <t>7501003</t>
  </si>
  <si>
    <t>7501004</t>
  </si>
  <si>
    <t>7501005</t>
  </si>
  <si>
    <t>7501006</t>
  </si>
  <si>
    <t>Filtračná dažďová kanalizačná šachta betónová  (dno, predlžovací kus, poklop) DN1000</t>
  </si>
  <si>
    <t>7501007</t>
  </si>
  <si>
    <t>Retenčná nádrž Pureco SPIRELL d2400mm/ dl. 9000mm</t>
  </si>
  <si>
    <t>7501008</t>
  </si>
  <si>
    <t>Šachta s armatúrou regulovaného prietoku Pureco VV FLOW DN80-10 l/s</t>
  </si>
  <si>
    <t>7501009</t>
  </si>
  <si>
    <t>Odlučovač ropných látok Pureco ENVIA TNC 40 S-II</t>
  </si>
  <si>
    <t>7501010</t>
  </si>
  <si>
    <t>Prečerpávacia šachta s 2 čerpadlami DAB FEKA VS 1200T-NA - 1.2kW, 400V, 3.44A</t>
  </si>
  <si>
    <t>7501011</t>
  </si>
  <si>
    <t>7501012</t>
  </si>
  <si>
    <t>7501013</t>
  </si>
  <si>
    <t>7501014</t>
  </si>
  <si>
    <t>7501015</t>
  </si>
  <si>
    <t>7501017</t>
  </si>
  <si>
    <t>7501018</t>
  </si>
  <si>
    <t>7501019</t>
  </si>
  <si>
    <t>Žeriav</t>
  </si>
  <si>
    <t>7501020</t>
  </si>
  <si>
    <t>Poznámky:</t>
  </si>
  <si>
    <t>K správnemu naceneniu výkazu výmer je potrebné naštudovanie PD. Naceniť je potrebné jestvujúci výkaz výmer podľa pokynov tendrového zadávateľa, resp. navrhu zmluvy o dielo.Výkaz výmer je neoddeliteľnou súčasťou celej PD.</t>
  </si>
  <si>
    <t xml:space="preserve">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</t>
  </si>
  <si>
    <t xml:space="preserve">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</si>
  <si>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>Výmery položiek presunov hmot PSV vyjadrených mernými jednotkami v percentách % si uchádzač výpĺna sám podla metodiky rozpočtárskych programov napr. Cenkros, ODIS</t>
  </si>
  <si>
    <t>Navrhované materiály a výrobky sú referenčné a je možné ich nahradiť materiálmi a výrobkami s rovnocennými alebo lepšími technickými prarametrami, podľa pravidla pre ekvivalent, uvedeného v súťažných podkladov.</t>
  </si>
  <si>
    <t>Dodávateľ si zahrnie do jednotkových cien všetky náklady podla ZoD,  napr. označenie staveniska, čistenie, opatrenia pre stav. v zimnom období, poistenie, geodet. merania a dokumentáciu, skúšky, vzorky, dielenskú dokumentáciu, vyčistenie všetkých dotknutých plôch od stavebného odpadu.</t>
  </si>
  <si>
    <t>PU1 na SDK - neoceňovať</t>
  </si>
  <si>
    <t>PU2 na SDK - neoceňovať</t>
  </si>
  <si>
    <t>PU3 na SDK - neoceňovať</t>
  </si>
  <si>
    <t>PU4 na murivo  - neoceňovať</t>
  </si>
  <si>
    <t>PU4 na zb  - neoceňovať</t>
  </si>
  <si>
    <t>PU5.1 obklad  - neoceňovať</t>
  </si>
  <si>
    <t>PU5.2 obklad  - neoceňovať</t>
  </si>
  <si>
    <t>PU6 - neoceňovať</t>
  </si>
  <si>
    <t>SB3  na ZB - neoceňovať</t>
  </si>
  <si>
    <t>už spravené</t>
  </si>
  <si>
    <t>bolo už spracovaných 64,476t</t>
  </si>
  <si>
    <t>bolo odstránených 2511,80m2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</si>
</sst>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0000"/>
      <name val="Arial CE"/>
    </font>
    <font>
      <sz val="10"/>
      <color rgb="FF0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8"/>
      <name val="MS Sans Serif"/>
      <family val="2"/>
    </font>
    <font>
      <sz val="11"/>
      <name val="Calibri"/>
      <family val="2"/>
      <charset val="238"/>
      <scheme val="minor"/>
    </font>
    <font>
      <sz val="10"/>
      <name val="Arial CE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3">
    <xf numFmtId="0" fontId="0" fillId="0" borderId="0"/>
    <xf numFmtId="0" fontId="45" fillId="0" borderId="0" applyNumberFormat="0" applyFill="0" applyBorder="0" applyAlignment="0" applyProtection="0"/>
    <xf numFmtId="0" fontId="46" fillId="0" borderId="0" applyAlignment="0">
      <alignment vertical="top" wrapText="1"/>
      <protection locked="0"/>
    </xf>
  </cellStyleXfs>
  <cellXfs count="29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5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6" fillId="5" borderId="0" xfId="0" applyFont="1" applyFill="1" applyAlignment="1">
      <alignment horizontal="center" vertical="center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166" fontId="24" fillId="0" borderId="0" xfId="0" applyNumberFormat="1" applyFont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3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4" fontId="0" fillId="0" borderId="0" xfId="0" applyNumberForma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8" fillId="5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4" fontId="28" fillId="5" borderId="0" xfId="0" applyNumberFormat="1" applyFont="1" applyFill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35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20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6" fillId="5" borderId="0" xfId="0" applyFont="1" applyFill="1" applyAlignment="1">
      <alignment horizontal="left" vertical="center"/>
    </xf>
    <xf numFmtId="0" fontId="26" fillId="5" borderId="0" xfId="0" applyFont="1" applyFill="1" applyAlignment="1">
      <alignment horizontal="right" vertical="center"/>
    </xf>
    <xf numFmtId="0" fontId="3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4" fontId="37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35" fillId="0" borderId="0" xfId="0" applyFont="1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3" xfId="0" applyBorder="1" applyAlignment="1">
      <alignment horizontal="center" vertical="center" wrapText="1"/>
    </xf>
    <xf numFmtId="0" fontId="26" fillId="5" borderId="16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4" fontId="28" fillId="0" borderId="0" xfId="0" applyNumberFormat="1" applyFont="1"/>
    <xf numFmtId="166" fontId="40" fillId="0" borderId="12" xfId="0" applyNumberFormat="1" applyFont="1" applyBorder="1"/>
    <xf numFmtId="166" fontId="40" fillId="0" borderId="13" xfId="0" applyNumberFormat="1" applyFont="1" applyBorder="1"/>
    <xf numFmtId="4" fontId="4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6" fillId="0" borderId="23" xfId="0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left" vertical="center" wrapText="1"/>
      <protection locked="0"/>
    </xf>
    <xf numFmtId="0" fontId="26" fillId="0" borderId="23" xfId="0" applyFont="1" applyBorder="1" applyAlignment="1" applyProtection="1">
      <alignment horizontal="left" vertical="center" wrapText="1"/>
      <protection locked="0"/>
    </xf>
    <xf numFmtId="0" fontId="26" fillId="0" borderId="23" xfId="0" applyFont="1" applyBorder="1" applyAlignment="1" applyProtection="1">
      <alignment horizontal="center" vertical="center" wrapText="1"/>
      <protection locked="0"/>
    </xf>
    <xf numFmtId="167" fontId="26" fillId="0" borderId="23" xfId="0" applyNumberFormat="1" applyFont="1" applyBorder="1" applyAlignment="1" applyProtection="1">
      <alignment vertical="center"/>
      <protection locked="0"/>
    </xf>
    <xf numFmtId="4" fontId="26" fillId="3" borderId="23" xfId="0" applyNumberFormat="1" applyFont="1" applyFill="1" applyBorder="1" applyAlignment="1" applyProtection="1">
      <alignment vertical="center"/>
      <protection locked="0"/>
    </xf>
    <xf numFmtId="4" fontId="26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7" fillId="3" borderId="14" xfId="0" applyFont="1" applyFill="1" applyBorder="1" applyAlignment="1" applyProtection="1">
      <alignment horizontal="left" vertical="center"/>
      <protection locked="0"/>
    </xf>
    <xf numFmtId="166" fontId="27" fillId="0" borderId="0" xfId="0" applyNumberFormat="1" applyFont="1" applyAlignment="1">
      <alignment vertical="center"/>
    </xf>
    <xf numFmtId="166" fontId="27" fillId="0" borderId="15" xfId="0" applyNumberFormat="1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4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43" fillId="0" borderId="23" xfId="0" applyFont="1" applyBorder="1" applyAlignment="1" applyProtection="1">
      <alignment horizontal="center" vertical="center"/>
      <protection locked="0"/>
    </xf>
    <xf numFmtId="49" fontId="43" fillId="0" borderId="23" xfId="0" applyNumberFormat="1" applyFont="1" applyBorder="1" applyAlignment="1" applyProtection="1">
      <alignment horizontal="left" vertical="center" wrapText="1"/>
      <protection locked="0"/>
    </xf>
    <xf numFmtId="0" fontId="43" fillId="0" borderId="23" xfId="0" applyFont="1" applyBorder="1" applyAlignment="1" applyProtection="1">
      <alignment horizontal="left" vertical="center" wrapText="1"/>
      <protection locked="0"/>
    </xf>
    <xf numFmtId="0" fontId="43" fillId="0" borderId="23" xfId="0" applyFont="1" applyBorder="1" applyAlignment="1" applyProtection="1">
      <alignment horizontal="center" vertical="center" wrapText="1"/>
      <protection locked="0"/>
    </xf>
    <xf numFmtId="167" fontId="43" fillId="0" borderId="23" xfId="0" applyNumberFormat="1" applyFont="1" applyBorder="1" applyAlignment="1" applyProtection="1">
      <alignment vertical="center"/>
      <protection locked="0"/>
    </xf>
    <xf numFmtId="4" fontId="43" fillId="3" borderId="23" xfId="0" applyNumberFormat="1" applyFont="1" applyFill="1" applyBorder="1" applyAlignment="1" applyProtection="1">
      <alignment vertical="center"/>
      <protection locked="0"/>
    </xf>
    <xf numFmtId="4" fontId="43" fillId="0" borderId="23" xfId="0" applyNumberFormat="1" applyFont="1" applyBorder="1" applyAlignment="1" applyProtection="1">
      <alignment vertical="center"/>
      <protection locked="0"/>
    </xf>
    <xf numFmtId="0" fontId="44" fillId="0" borderId="23" xfId="0" applyFont="1" applyBorder="1" applyAlignment="1" applyProtection="1">
      <alignment vertical="center"/>
      <protection locked="0"/>
    </xf>
    <xf numFmtId="0" fontId="44" fillId="0" borderId="3" xfId="0" applyFont="1" applyBorder="1" applyAlignment="1">
      <alignment vertical="center"/>
    </xf>
    <xf numFmtId="0" fontId="43" fillId="3" borderId="14" xfId="0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horizontal="center" vertical="center"/>
    </xf>
    <xf numFmtId="167" fontId="26" fillId="3" borderId="23" xfId="0" applyNumberFormat="1" applyFont="1" applyFill="1" applyBorder="1" applyAlignment="1" applyProtection="1">
      <alignment vertical="center"/>
      <protection locked="0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27" fillId="3" borderId="19" xfId="0" applyFont="1" applyFill="1" applyBorder="1" applyAlignment="1" applyProtection="1">
      <alignment horizontal="left" vertical="center"/>
      <protection locked="0"/>
    </xf>
    <xf numFmtId="0" fontId="27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166" fontId="27" fillId="0" borderId="21" xfId="0" applyNumberFormat="1" applyFont="1" applyBorder="1" applyAlignment="1">
      <alignment vertical="center"/>
    </xf>
    <xf numFmtId="167" fontId="43" fillId="3" borderId="23" xfId="0" applyNumberFormat="1" applyFont="1" applyFill="1" applyBorder="1" applyAlignment="1" applyProtection="1">
      <alignment vertical="center"/>
      <protection locked="0"/>
    </xf>
    <xf numFmtId="0" fontId="43" fillId="3" borderId="19" xfId="0" applyFont="1" applyFill="1" applyBorder="1" applyAlignment="1" applyProtection="1">
      <alignment horizontal="left" vertical="center"/>
      <protection locked="0"/>
    </xf>
    <xf numFmtId="0" fontId="43" fillId="0" borderId="20" xfId="0" applyFont="1" applyBorder="1" applyAlignment="1">
      <alignment horizontal="center" vertical="center"/>
    </xf>
    <xf numFmtId="0" fontId="47" fillId="0" borderId="0" xfId="2" applyFont="1" applyAlignment="1">
      <alignment horizontal="left" vertical="top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5" borderId="7" xfId="0" applyFont="1" applyFill="1" applyBorder="1" applyAlignment="1">
      <alignment horizontal="center" vertical="center"/>
    </xf>
    <xf numFmtId="0" fontId="26" fillId="5" borderId="7" xfId="0" applyFont="1" applyFill="1" applyBorder="1" applyAlignment="1">
      <alignment horizontal="left" vertical="center"/>
    </xf>
    <xf numFmtId="0" fontId="26" fillId="5" borderId="8" xfId="0" applyFont="1" applyFill="1" applyBorder="1" applyAlignment="1">
      <alignment horizontal="left" vertical="center"/>
    </xf>
    <xf numFmtId="0" fontId="26" fillId="5" borderId="7" xfId="0" applyFont="1" applyFill="1" applyBorder="1" applyAlignment="1">
      <alignment horizontal="right" vertical="center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4" fontId="31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8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28" fillId="5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6" fillId="5" borderId="6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64" fontId="20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8" fillId="0" borderId="0" xfId="0" applyFont="1" applyAlignment="1">
      <alignment horizontal="left" wrapText="1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6" fillId="6" borderId="23" xfId="0" applyFont="1" applyFill="1" applyBorder="1" applyAlignment="1" applyProtection="1">
      <alignment horizontal="center" vertical="center"/>
      <protection locked="0"/>
    </xf>
    <xf numFmtId="49" fontId="26" fillId="6" borderId="23" xfId="0" applyNumberFormat="1" applyFont="1" applyFill="1" applyBorder="1" applyAlignment="1" applyProtection="1">
      <alignment horizontal="left" vertical="center" wrapText="1"/>
      <protection locked="0"/>
    </xf>
    <xf numFmtId="0" fontId="26" fillId="6" borderId="23" xfId="0" applyFont="1" applyFill="1" applyBorder="1" applyAlignment="1" applyProtection="1">
      <alignment horizontal="left" vertical="center" wrapText="1"/>
      <protection locked="0"/>
    </xf>
    <xf numFmtId="0" fontId="26" fillId="6" borderId="23" xfId="0" applyFont="1" applyFill="1" applyBorder="1" applyAlignment="1" applyProtection="1">
      <alignment horizontal="center" vertical="center" wrapText="1"/>
      <protection locked="0"/>
    </xf>
    <xf numFmtId="167" fontId="26" fillId="6" borderId="23" xfId="0" applyNumberFormat="1" applyFont="1" applyFill="1" applyBorder="1" applyAlignment="1" applyProtection="1">
      <alignment vertical="center"/>
      <protection locked="0"/>
    </xf>
    <xf numFmtId="4" fontId="26" fillId="6" borderId="23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Alignment="1">
      <alignment horizontal="center" vertical="center"/>
    </xf>
  </cellXfs>
  <cellStyles count="3">
    <cellStyle name="Hypertextové prepojenie" xfId="1" builtinId="8"/>
    <cellStyle name="Normálna" xfId="0" builtinId="0" customBuiltin="1"/>
    <cellStyle name="normálne_SO-01 Rodinný dom a občianska vybavenosť - zmena Zadanie s výkazom výmer" xfId="2" xr:uid="{00000000-0005-0000-0000-00000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31"/>
  <sheetViews>
    <sheetView showGridLines="0" workbookViewId="0">
      <selection activeCell="K5" sqref="K5:AO5"/>
    </sheetView>
  </sheetViews>
  <sheetFormatPr baseColWidth="10" defaultColWidth="8.75" defaultRowHeight="11"/>
  <cols>
    <col min="1" max="1" width="8.25" customWidth="1"/>
    <col min="2" max="2" width="1.75" customWidth="1"/>
    <col min="3" max="3" width="4.25" customWidth="1"/>
    <col min="4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hidden="1" customWidth="1"/>
    <col min="44" max="44" width="13.7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.25" hidden="1" customWidth="1"/>
    <col min="54" max="54" width="25" hidden="1" customWidth="1"/>
    <col min="55" max="55" width="21.75" hidden="1" customWidth="1"/>
    <col min="56" max="56" width="19.25" hidden="1" customWidth="1"/>
    <col min="57" max="57" width="66.5" customWidth="1"/>
    <col min="71" max="91" width="9.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7" customHeight="1">
      <c r="AR2" s="263" t="s">
        <v>5</v>
      </c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4"/>
      <c r="BE2" s="264"/>
      <c r="BS2" s="17" t="s">
        <v>6</v>
      </c>
      <c r="BT2" s="17" t="s">
        <v>7</v>
      </c>
    </row>
    <row r="3" spans="1:74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68" t="s">
        <v>13</v>
      </c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R5" s="20"/>
      <c r="BE5" s="265" t="s">
        <v>14</v>
      </c>
      <c r="BS5" s="17" t="s">
        <v>6</v>
      </c>
    </row>
    <row r="6" spans="1:74" ht="37" customHeight="1">
      <c r="B6" s="20"/>
      <c r="D6" s="26" t="s">
        <v>15</v>
      </c>
      <c r="K6" s="269" t="s">
        <v>16</v>
      </c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R6" s="20"/>
      <c r="BE6" s="266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66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66"/>
      <c r="BS8" s="17" t="s">
        <v>6</v>
      </c>
    </row>
    <row r="9" spans="1:74" ht="14.5" customHeight="1">
      <c r="B9" s="20"/>
      <c r="AR9" s="20"/>
      <c r="BE9" s="266"/>
      <c r="BS9" s="17" t="s">
        <v>6</v>
      </c>
    </row>
    <row r="10" spans="1:74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66"/>
      <c r="BS10" s="17" t="s">
        <v>6</v>
      </c>
    </row>
    <row r="11" spans="1:74" ht="18.5" customHeight="1">
      <c r="B11" s="20"/>
      <c r="E11" s="25" t="s">
        <v>25</v>
      </c>
      <c r="AK11" s="27" t="s">
        <v>26</v>
      </c>
      <c r="AN11" s="25" t="s">
        <v>1</v>
      </c>
      <c r="AR11" s="20"/>
      <c r="BE11" s="266"/>
      <c r="BS11" s="17" t="s">
        <v>6</v>
      </c>
    </row>
    <row r="12" spans="1:74" ht="7" customHeight="1">
      <c r="B12" s="20"/>
      <c r="AR12" s="20"/>
      <c r="BE12" s="266"/>
      <c r="BS12" s="17" t="s">
        <v>6</v>
      </c>
    </row>
    <row r="13" spans="1:74" ht="12" customHeight="1">
      <c r="B13" s="20"/>
      <c r="D13" s="27" t="s">
        <v>27</v>
      </c>
      <c r="AK13" s="27" t="s">
        <v>24</v>
      </c>
      <c r="AN13" s="29" t="s">
        <v>28</v>
      </c>
      <c r="AR13" s="20"/>
      <c r="BE13" s="266"/>
      <c r="BS13" s="17" t="s">
        <v>6</v>
      </c>
    </row>
    <row r="14" spans="1:74" ht="13">
      <c r="B14" s="20"/>
      <c r="E14" s="270" t="s">
        <v>28</v>
      </c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" t="s">
        <v>26</v>
      </c>
      <c r="AN14" s="29" t="s">
        <v>28</v>
      </c>
      <c r="AR14" s="20"/>
      <c r="BE14" s="266"/>
      <c r="BS14" s="17" t="s">
        <v>6</v>
      </c>
    </row>
    <row r="15" spans="1:74" ht="7" customHeight="1">
      <c r="B15" s="20"/>
      <c r="AR15" s="20"/>
      <c r="BE15" s="266"/>
      <c r="BS15" s="17" t="s">
        <v>3</v>
      </c>
    </row>
    <row r="16" spans="1:74" ht="12" customHeight="1">
      <c r="B16" s="20"/>
      <c r="D16" s="27" t="s">
        <v>29</v>
      </c>
      <c r="AK16" s="27" t="s">
        <v>24</v>
      </c>
      <c r="AN16" s="25" t="s">
        <v>1</v>
      </c>
      <c r="AR16" s="20"/>
      <c r="BE16" s="266"/>
      <c r="BS16" s="17" t="s">
        <v>3</v>
      </c>
    </row>
    <row r="17" spans="2:71" ht="18.5" customHeight="1">
      <c r="B17" s="20"/>
      <c r="E17" s="25" t="s">
        <v>30</v>
      </c>
      <c r="AK17" s="27" t="s">
        <v>26</v>
      </c>
      <c r="AN17" s="25" t="s">
        <v>1</v>
      </c>
      <c r="AR17" s="20"/>
      <c r="BE17" s="266"/>
      <c r="BS17" s="17" t="s">
        <v>31</v>
      </c>
    </row>
    <row r="18" spans="2:71" ht="7" customHeight="1">
      <c r="B18" s="20"/>
      <c r="AR18" s="20"/>
      <c r="BE18" s="266"/>
      <c r="BS18" s="17" t="s">
        <v>6</v>
      </c>
    </row>
    <row r="19" spans="2:71" ht="12" customHeight="1">
      <c r="B19" s="20"/>
      <c r="D19" s="27" t="s">
        <v>32</v>
      </c>
      <c r="AK19" s="27" t="s">
        <v>24</v>
      </c>
      <c r="AN19" s="25" t="s">
        <v>1</v>
      </c>
      <c r="AR19" s="20"/>
      <c r="BE19" s="266"/>
      <c r="BS19" s="17" t="s">
        <v>6</v>
      </c>
    </row>
    <row r="20" spans="2:71" ht="18.5" customHeight="1">
      <c r="B20" s="20"/>
      <c r="E20" s="25" t="s">
        <v>33</v>
      </c>
      <c r="AK20" s="27" t="s">
        <v>26</v>
      </c>
      <c r="AN20" s="25" t="s">
        <v>1</v>
      </c>
      <c r="AR20" s="20"/>
      <c r="BE20" s="266"/>
      <c r="BS20" s="17" t="s">
        <v>31</v>
      </c>
    </row>
    <row r="21" spans="2:71" ht="7" customHeight="1">
      <c r="B21" s="20"/>
      <c r="AR21" s="20"/>
      <c r="BE21" s="266"/>
    </row>
    <row r="22" spans="2:71" ht="12" customHeight="1">
      <c r="B22" s="20"/>
      <c r="D22" s="27" t="s">
        <v>34</v>
      </c>
      <c r="AR22" s="20"/>
      <c r="BE22" s="266"/>
    </row>
    <row r="23" spans="2:71" ht="16.5" customHeight="1">
      <c r="B23" s="20"/>
      <c r="E23" s="272" t="s">
        <v>1</v>
      </c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2"/>
      <c r="W23" s="272"/>
      <c r="X23" s="272"/>
      <c r="Y23" s="272"/>
      <c r="Z23" s="272"/>
      <c r="AA23" s="272"/>
      <c r="AB23" s="272"/>
      <c r="AC23" s="272"/>
      <c r="AD23" s="272"/>
      <c r="AE23" s="272"/>
      <c r="AF23" s="272"/>
      <c r="AG23" s="272"/>
      <c r="AH23" s="272"/>
      <c r="AI23" s="272"/>
      <c r="AJ23" s="272"/>
      <c r="AK23" s="272"/>
      <c r="AL23" s="272"/>
      <c r="AM23" s="272"/>
      <c r="AN23" s="272"/>
      <c r="AR23" s="20"/>
      <c r="BE23" s="266"/>
    </row>
    <row r="24" spans="2:71" ht="7" customHeight="1">
      <c r="B24" s="20"/>
      <c r="AR24" s="20"/>
      <c r="BE24" s="266"/>
    </row>
    <row r="25" spans="2:71" ht="7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66"/>
    </row>
    <row r="26" spans="2:71" ht="14.5" customHeight="1">
      <c r="B26" s="20"/>
      <c r="D26" s="32" t="s">
        <v>35</v>
      </c>
      <c r="AK26" s="273">
        <f>ROUND(AG94,2)</f>
        <v>0</v>
      </c>
      <c r="AL26" s="264"/>
      <c r="AM26" s="264"/>
      <c r="AN26" s="264"/>
      <c r="AO26" s="264"/>
      <c r="AR26" s="20"/>
      <c r="BE26" s="266"/>
    </row>
    <row r="27" spans="2:71" ht="14.5" customHeight="1">
      <c r="B27" s="20"/>
      <c r="D27" s="32" t="s">
        <v>36</v>
      </c>
      <c r="AK27" s="273">
        <f>ROUND(AG124, 2)</f>
        <v>0</v>
      </c>
      <c r="AL27" s="273"/>
      <c r="AM27" s="273"/>
      <c r="AN27" s="273"/>
      <c r="AO27" s="273"/>
      <c r="AR27" s="20"/>
      <c r="BE27" s="266"/>
    </row>
    <row r="28" spans="2:71" s="1" customFormat="1" ht="7" customHeight="1">
      <c r="B28" s="34"/>
      <c r="AR28" s="34"/>
      <c r="BE28" s="266"/>
    </row>
    <row r="29" spans="2:71" s="1" customFormat="1" ht="26" customHeight="1">
      <c r="B29" s="34"/>
      <c r="D29" s="35" t="s">
        <v>37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274">
        <f>ROUND(AK26 + AK27, 2)</f>
        <v>0</v>
      </c>
      <c r="AL29" s="275"/>
      <c r="AM29" s="275"/>
      <c r="AN29" s="275"/>
      <c r="AO29" s="275"/>
      <c r="AR29" s="34"/>
      <c r="BE29" s="266"/>
    </row>
    <row r="30" spans="2:71" s="1" customFormat="1" ht="7" customHeight="1">
      <c r="B30" s="34"/>
      <c r="AR30" s="34"/>
      <c r="BE30" s="266"/>
    </row>
    <row r="31" spans="2:71" s="1" customFormat="1" ht="13">
      <c r="B31" s="34"/>
      <c r="L31" s="276" t="s">
        <v>38</v>
      </c>
      <c r="M31" s="276"/>
      <c r="N31" s="276"/>
      <c r="O31" s="276"/>
      <c r="P31" s="276"/>
      <c r="W31" s="276" t="s">
        <v>39</v>
      </c>
      <c r="X31" s="276"/>
      <c r="Y31" s="276"/>
      <c r="Z31" s="276"/>
      <c r="AA31" s="276"/>
      <c r="AB31" s="276"/>
      <c r="AC31" s="276"/>
      <c r="AD31" s="276"/>
      <c r="AE31" s="276"/>
      <c r="AK31" s="276" t="s">
        <v>40</v>
      </c>
      <c r="AL31" s="276"/>
      <c r="AM31" s="276"/>
      <c r="AN31" s="276"/>
      <c r="AO31" s="276"/>
      <c r="AR31" s="34"/>
      <c r="BE31" s="266"/>
    </row>
    <row r="32" spans="2:71" s="2" customFormat="1" ht="14.5" customHeight="1">
      <c r="B32" s="38"/>
      <c r="D32" s="27" t="s">
        <v>41</v>
      </c>
      <c r="F32" s="39" t="s">
        <v>42</v>
      </c>
      <c r="L32" s="279">
        <v>0.2</v>
      </c>
      <c r="M32" s="278"/>
      <c r="N32" s="278"/>
      <c r="O32" s="278"/>
      <c r="P32" s="278"/>
      <c r="Q32" s="40"/>
      <c r="R32" s="40"/>
      <c r="S32" s="40"/>
      <c r="T32" s="40"/>
      <c r="U32" s="40"/>
      <c r="V32" s="40"/>
      <c r="W32" s="277">
        <f>ROUND(AZ94 + SUM(CD124:CD128), 2)</f>
        <v>0</v>
      </c>
      <c r="X32" s="278"/>
      <c r="Y32" s="278"/>
      <c r="Z32" s="278"/>
      <c r="AA32" s="278"/>
      <c r="AB32" s="278"/>
      <c r="AC32" s="278"/>
      <c r="AD32" s="278"/>
      <c r="AE32" s="278"/>
      <c r="AF32" s="40"/>
      <c r="AG32" s="40"/>
      <c r="AH32" s="40"/>
      <c r="AI32" s="40"/>
      <c r="AJ32" s="40"/>
      <c r="AK32" s="277">
        <f>ROUND(AV94 + SUM(BY124:BY128), 2)</f>
        <v>0</v>
      </c>
      <c r="AL32" s="278"/>
      <c r="AM32" s="278"/>
      <c r="AN32" s="278"/>
      <c r="AO32" s="278"/>
      <c r="AP32" s="40"/>
      <c r="AQ32" s="40"/>
      <c r="AR32" s="41"/>
      <c r="AS32" s="40"/>
      <c r="AT32" s="40"/>
      <c r="AU32" s="40"/>
      <c r="AV32" s="40"/>
      <c r="AW32" s="40"/>
      <c r="AX32" s="40"/>
      <c r="AY32" s="40"/>
      <c r="AZ32" s="40"/>
      <c r="BE32" s="267"/>
    </row>
    <row r="33" spans="2:57" s="2" customFormat="1" ht="14.5" customHeight="1">
      <c r="B33" s="38"/>
      <c r="F33" s="39" t="s">
        <v>43</v>
      </c>
      <c r="L33" s="279">
        <v>0.2</v>
      </c>
      <c r="M33" s="278"/>
      <c r="N33" s="278"/>
      <c r="O33" s="278"/>
      <c r="P33" s="278"/>
      <c r="Q33" s="40"/>
      <c r="R33" s="40"/>
      <c r="S33" s="40"/>
      <c r="T33" s="40"/>
      <c r="U33" s="40"/>
      <c r="V33" s="40"/>
      <c r="W33" s="277">
        <f>ROUND(BA94 + SUM(CE124:CE128), 2)</f>
        <v>0</v>
      </c>
      <c r="X33" s="278"/>
      <c r="Y33" s="278"/>
      <c r="Z33" s="278"/>
      <c r="AA33" s="278"/>
      <c r="AB33" s="278"/>
      <c r="AC33" s="278"/>
      <c r="AD33" s="278"/>
      <c r="AE33" s="278"/>
      <c r="AF33" s="40"/>
      <c r="AG33" s="40"/>
      <c r="AH33" s="40"/>
      <c r="AI33" s="40"/>
      <c r="AJ33" s="40"/>
      <c r="AK33" s="277">
        <f>ROUND(AW94 + SUM(BZ124:BZ128), 2)</f>
        <v>0</v>
      </c>
      <c r="AL33" s="278"/>
      <c r="AM33" s="278"/>
      <c r="AN33" s="278"/>
      <c r="AO33" s="278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E33" s="267"/>
    </row>
    <row r="34" spans="2:57" s="2" customFormat="1" ht="14.5" hidden="1" customHeight="1">
      <c r="B34" s="38"/>
      <c r="F34" s="27" t="s">
        <v>44</v>
      </c>
      <c r="L34" s="282">
        <v>0.2</v>
      </c>
      <c r="M34" s="281"/>
      <c r="N34" s="281"/>
      <c r="O34" s="281"/>
      <c r="P34" s="281"/>
      <c r="W34" s="280">
        <f>ROUND(BB94 + SUM(CF124:CF128), 2)</f>
        <v>0</v>
      </c>
      <c r="X34" s="281"/>
      <c r="Y34" s="281"/>
      <c r="Z34" s="281"/>
      <c r="AA34" s="281"/>
      <c r="AB34" s="281"/>
      <c r="AC34" s="281"/>
      <c r="AD34" s="281"/>
      <c r="AE34" s="281"/>
      <c r="AK34" s="280">
        <v>0</v>
      </c>
      <c r="AL34" s="281"/>
      <c r="AM34" s="281"/>
      <c r="AN34" s="281"/>
      <c r="AO34" s="281"/>
      <c r="AR34" s="38"/>
      <c r="BE34" s="267"/>
    </row>
    <row r="35" spans="2:57" s="2" customFormat="1" ht="14.5" hidden="1" customHeight="1">
      <c r="B35" s="38"/>
      <c r="F35" s="27" t="s">
        <v>45</v>
      </c>
      <c r="L35" s="282">
        <v>0.2</v>
      </c>
      <c r="M35" s="281"/>
      <c r="N35" s="281"/>
      <c r="O35" s="281"/>
      <c r="P35" s="281"/>
      <c r="W35" s="280">
        <f>ROUND(BC94 + SUM(CG124:CG128), 2)</f>
        <v>0</v>
      </c>
      <c r="X35" s="281"/>
      <c r="Y35" s="281"/>
      <c r="Z35" s="281"/>
      <c r="AA35" s="281"/>
      <c r="AB35" s="281"/>
      <c r="AC35" s="281"/>
      <c r="AD35" s="281"/>
      <c r="AE35" s="281"/>
      <c r="AK35" s="280">
        <v>0</v>
      </c>
      <c r="AL35" s="281"/>
      <c r="AM35" s="281"/>
      <c r="AN35" s="281"/>
      <c r="AO35" s="281"/>
      <c r="AR35" s="38"/>
    </row>
    <row r="36" spans="2:57" s="2" customFormat="1" ht="14.5" hidden="1" customHeight="1">
      <c r="B36" s="38"/>
      <c r="F36" s="39" t="s">
        <v>46</v>
      </c>
      <c r="L36" s="279">
        <v>0</v>
      </c>
      <c r="M36" s="278"/>
      <c r="N36" s="278"/>
      <c r="O36" s="278"/>
      <c r="P36" s="278"/>
      <c r="Q36" s="40"/>
      <c r="R36" s="40"/>
      <c r="S36" s="40"/>
      <c r="T36" s="40"/>
      <c r="U36" s="40"/>
      <c r="V36" s="40"/>
      <c r="W36" s="277">
        <f>ROUND(BD94 + SUM(CH124:CH128), 2)</f>
        <v>0</v>
      </c>
      <c r="X36" s="278"/>
      <c r="Y36" s="278"/>
      <c r="Z36" s="278"/>
      <c r="AA36" s="278"/>
      <c r="AB36" s="278"/>
      <c r="AC36" s="278"/>
      <c r="AD36" s="278"/>
      <c r="AE36" s="278"/>
      <c r="AF36" s="40"/>
      <c r="AG36" s="40"/>
      <c r="AH36" s="40"/>
      <c r="AI36" s="40"/>
      <c r="AJ36" s="40"/>
      <c r="AK36" s="277">
        <v>0</v>
      </c>
      <c r="AL36" s="278"/>
      <c r="AM36" s="278"/>
      <c r="AN36" s="278"/>
      <c r="AO36" s="278"/>
      <c r="AP36" s="40"/>
      <c r="AQ36" s="40"/>
      <c r="AR36" s="41"/>
      <c r="AS36" s="40"/>
      <c r="AT36" s="40"/>
      <c r="AU36" s="40"/>
      <c r="AV36" s="40"/>
      <c r="AW36" s="40"/>
      <c r="AX36" s="40"/>
      <c r="AY36" s="40"/>
      <c r="AZ36" s="40"/>
    </row>
    <row r="37" spans="2:57" s="1" customFormat="1" ht="7" customHeight="1">
      <c r="B37" s="34"/>
      <c r="AR37" s="34"/>
    </row>
    <row r="38" spans="2:57" s="1" customFormat="1" ht="26" customHeight="1">
      <c r="B38" s="34"/>
      <c r="C38" s="42"/>
      <c r="D38" s="43" t="s">
        <v>47</v>
      </c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5" t="s">
        <v>48</v>
      </c>
      <c r="U38" s="44"/>
      <c r="V38" s="44"/>
      <c r="W38" s="44"/>
      <c r="X38" s="262" t="s">
        <v>49</v>
      </c>
      <c r="Y38" s="260"/>
      <c r="Z38" s="260"/>
      <c r="AA38" s="260"/>
      <c r="AB38" s="260"/>
      <c r="AC38" s="44"/>
      <c r="AD38" s="44"/>
      <c r="AE38" s="44"/>
      <c r="AF38" s="44"/>
      <c r="AG38" s="44"/>
      <c r="AH38" s="44"/>
      <c r="AI38" s="44"/>
      <c r="AJ38" s="44"/>
      <c r="AK38" s="259">
        <f>SUM(AK29:AK36)</f>
        <v>0</v>
      </c>
      <c r="AL38" s="260"/>
      <c r="AM38" s="260"/>
      <c r="AN38" s="260"/>
      <c r="AO38" s="261"/>
      <c r="AP38" s="42"/>
      <c r="AQ38" s="42"/>
      <c r="AR38" s="34"/>
    </row>
    <row r="39" spans="2:57" s="1" customFormat="1" ht="7" customHeight="1">
      <c r="B39" s="34"/>
      <c r="AR39" s="34"/>
    </row>
    <row r="40" spans="2:57" s="1" customFormat="1" ht="14.5" customHeight="1">
      <c r="B40" s="34"/>
      <c r="AR40" s="34"/>
    </row>
    <row r="41" spans="2:57" ht="14.5" customHeight="1">
      <c r="B41" s="20"/>
      <c r="AR41" s="20"/>
    </row>
    <row r="42" spans="2:57" ht="14.5" customHeight="1">
      <c r="B42" s="20"/>
      <c r="AR42" s="20"/>
    </row>
    <row r="43" spans="2:57" ht="14.5" customHeight="1">
      <c r="B43" s="20"/>
      <c r="AR43" s="20"/>
    </row>
    <row r="44" spans="2:57" ht="14.5" customHeight="1">
      <c r="B44" s="20"/>
      <c r="AR44" s="20"/>
    </row>
    <row r="45" spans="2:57" ht="14.5" customHeight="1">
      <c r="B45" s="20"/>
      <c r="AR45" s="20"/>
    </row>
    <row r="46" spans="2:57" ht="14.5" customHeight="1">
      <c r="B46" s="20"/>
      <c r="AR46" s="20"/>
    </row>
    <row r="47" spans="2:57" ht="14.5" customHeight="1">
      <c r="B47" s="20"/>
      <c r="AR47" s="20"/>
    </row>
    <row r="48" spans="2:57" ht="14.5" customHeight="1">
      <c r="B48" s="20"/>
      <c r="AR48" s="20"/>
    </row>
    <row r="49" spans="2:44" s="1" customFormat="1" ht="14.5" customHeight="1">
      <c r="B49" s="34"/>
      <c r="D49" s="46" t="s">
        <v>50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51</v>
      </c>
      <c r="AI49" s="47"/>
      <c r="AJ49" s="47"/>
      <c r="AK49" s="47"/>
      <c r="AL49" s="47"/>
      <c r="AM49" s="47"/>
      <c r="AN49" s="47"/>
      <c r="AO49" s="47"/>
      <c r="AR49" s="34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3">
      <c r="B60" s="34"/>
      <c r="D60" s="48" t="s">
        <v>52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8" t="s">
        <v>53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8" t="s">
        <v>52</v>
      </c>
      <c r="AI60" s="36"/>
      <c r="AJ60" s="36"/>
      <c r="AK60" s="36"/>
      <c r="AL60" s="36"/>
      <c r="AM60" s="48" t="s">
        <v>53</v>
      </c>
      <c r="AN60" s="36"/>
      <c r="AO60" s="36"/>
      <c r="AR60" s="34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">
      <c r="B64" s="34"/>
      <c r="D64" s="46" t="s">
        <v>54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6" t="s">
        <v>55</v>
      </c>
      <c r="AI64" s="47"/>
      <c r="AJ64" s="47"/>
      <c r="AK64" s="47"/>
      <c r="AL64" s="47"/>
      <c r="AM64" s="47"/>
      <c r="AN64" s="47"/>
      <c r="AO64" s="47"/>
      <c r="AR64" s="34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3">
      <c r="B75" s="34"/>
      <c r="D75" s="48" t="s">
        <v>52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8" t="s">
        <v>53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8" t="s">
        <v>52</v>
      </c>
      <c r="AI75" s="36"/>
      <c r="AJ75" s="36"/>
      <c r="AK75" s="36"/>
      <c r="AL75" s="36"/>
      <c r="AM75" s="48" t="s">
        <v>53</v>
      </c>
      <c r="AN75" s="36"/>
      <c r="AO75" s="36"/>
      <c r="AR75" s="34"/>
    </row>
    <row r="76" spans="2:44" s="1" customFormat="1">
      <c r="B76" s="34"/>
      <c r="AR76" s="34"/>
    </row>
    <row r="77" spans="2:44" s="1" customFormat="1" ht="7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4"/>
    </row>
    <row r="81" spans="1:91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4"/>
    </row>
    <row r="82" spans="1:91" s="1" customFormat="1" ht="25" customHeight="1">
      <c r="B82" s="34"/>
      <c r="C82" s="21" t="s">
        <v>56</v>
      </c>
      <c r="AR82" s="34"/>
    </row>
    <row r="83" spans="1:91" s="1" customFormat="1" ht="7" customHeight="1">
      <c r="B83" s="34"/>
      <c r="AR83" s="34"/>
    </row>
    <row r="84" spans="1:91" s="3" customFormat="1" ht="12" customHeight="1">
      <c r="B84" s="53"/>
      <c r="C84" s="27" t="s">
        <v>12</v>
      </c>
      <c r="L84" s="3" t="str">
        <f>K5</f>
        <v>2409</v>
      </c>
      <c r="AR84" s="53"/>
    </row>
    <row r="85" spans="1:91" s="4" customFormat="1" ht="37" customHeight="1">
      <c r="B85" s="54"/>
      <c r="C85" s="55" t="s">
        <v>15</v>
      </c>
      <c r="L85" s="256" t="str">
        <f>K6</f>
        <v>Revitalizácia budovy a areálu bývalého Gymnázia Mateja Bela vo Zvolene</v>
      </c>
      <c r="M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257"/>
      <c r="Y85" s="257"/>
      <c r="Z85" s="257"/>
      <c r="AA85" s="257"/>
      <c r="AB85" s="257"/>
      <c r="AC85" s="257"/>
      <c r="AD85" s="257"/>
      <c r="AE85" s="257"/>
      <c r="AF85" s="257"/>
      <c r="AG85" s="257"/>
      <c r="AH85" s="257"/>
      <c r="AI85" s="257"/>
      <c r="AJ85" s="257"/>
      <c r="AK85" s="257"/>
      <c r="AL85" s="257"/>
      <c r="AM85" s="257"/>
      <c r="AN85" s="257"/>
      <c r="AO85" s="257"/>
      <c r="AR85" s="54"/>
    </row>
    <row r="86" spans="1:91" s="1" customFormat="1" ht="7" customHeight="1">
      <c r="B86" s="34"/>
      <c r="AR86" s="34"/>
    </row>
    <row r="87" spans="1:91" s="1" customFormat="1" ht="12" customHeight="1">
      <c r="B87" s="34"/>
      <c r="C87" s="27" t="s">
        <v>19</v>
      </c>
      <c r="L87" s="56" t="str">
        <f>IF(K8="","",K8)</f>
        <v>Okružná 2469, Zvolen</v>
      </c>
      <c r="AI87" s="27" t="s">
        <v>21</v>
      </c>
      <c r="AM87" s="236" t="str">
        <f>IF(AN8= "","",AN8)</f>
        <v>22. 5. 2024</v>
      </c>
      <c r="AN87" s="236"/>
      <c r="AR87" s="34"/>
    </row>
    <row r="88" spans="1:91" s="1" customFormat="1" ht="7" customHeight="1">
      <c r="B88" s="34"/>
      <c r="AR88" s="34"/>
    </row>
    <row r="89" spans="1:91" s="1" customFormat="1" ht="15.25" customHeight="1">
      <c r="B89" s="34"/>
      <c r="C89" s="27" t="s">
        <v>23</v>
      </c>
      <c r="L89" s="3" t="str">
        <f>IF(E11= "","",E11)</f>
        <v>Úrad Banskobystrického samosprávneho kraja</v>
      </c>
      <c r="AI89" s="27" t="s">
        <v>29</v>
      </c>
      <c r="AM89" s="237" t="str">
        <f>IF(E17="","",E17)</f>
        <v>N/A s.r.o. Bratislava</v>
      </c>
      <c r="AN89" s="238"/>
      <c r="AO89" s="238"/>
      <c r="AP89" s="238"/>
      <c r="AR89" s="34"/>
      <c r="AS89" s="239" t="s">
        <v>57</v>
      </c>
      <c r="AT89" s="240"/>
      <c r="AU89" s="58"/>
      <c r="AV89" s="58"/>
      <c r="AW89" s="58"/>
      <c r="AX89" s="58"/>
      <c r="AY89" s="58"/>
      <c r="AZ89" s="58"/>
      <c r="BA89" s="58"/>
      <c r="BB89" s="58"/>
      <c r="BC89" s="58"/>
      <c r="BD89" s="59"/>
    </row>
    <row r="90" spans="1:91" s="1" customFormat="1" ht="15.25" customHeight="1">
      <c r="B90" s="34"/>
      <c r="C90" s="27" t="s">
        <v>27</v>
      </c>
      <c r="L90" s="3" t="str">
        <f>IF(E14= "Vyplň údaj","",E14)</f>
        <v/>
      </c>
      <c r="AI90" s="27" t="s">
        <v>32</v>
      </c>
      <c r="AM90" s="237" t="str">
        <f>IF(E20="","",E20)</f>
        <v>Rosoft, s.r.o.</v>
      </c>
      <c r="AN90" s="238"/>
      <c r="AO90" s="238"/>
      <c r="AP90" s="238"/>
      <c r="AR90" s="34"/>
      <c r="AS90" s="241"/>
      <c r="AT90" s="242"/>
      <c r="BD90" s="61"/>
    </row>
    <row r="91" spans="1:91" s="1" customFormat="1" ht="11" customHeight="1">
      <c r="B91" s="34"/>
      <c r="AR91" s="34"/>
      <c r="AS91" s="241"/>
      <c r="AT91" s="242"/>
      <c r="BD91" s="61"/>
    </row>
    <row r="92" spans="1:91" s="1" customFormat="1" ht="29.25" customHeight="1">
      <c r="B92" s="34"/>
      <c r="C92" s="258" t="s">
        <v>58</v>
      </c>
      <c r="D92" s="244"/>
      <c r="E92" s="244"/>
      <c r="F92" s="244"/>
      <c r="G92" s="244"/>
      <c r="H92" s="62"/>
      <c r="I92" s="243" t="s">
        <v>59</v>
      </c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6" t="s">
        <v>60</v>
      </c>
      <c r="AH92" s="244"/>
      <c r="AI92" s="244"/>
      <c r="AJ92" s="244"/>
      <c r="AK92" s="244"/>
      <c r="AL92" s="244"/>
      <c r="AM92" s="244"/>
      <c r="AN92" s="243" t="s">
        <v>61</v>
      </c>
      <c r="AO92" s="244"/>
      <c r="AP92" s="245"/>
      <c r="AQ92" s="63" t="s">
        <v>62</v>
      </c>
      <c r="AR92" s="34"/>
      <c r="AS92" s="64" t="s">
        <v>63</v>
      </c>
      <c r="AT92" s="65" t="s">
        <v>64</v>
      </c>
      <c r="AU92" s="65" t="s">
        <v>65</v>
      </c>
      <c r="AV92" s="65" t="s">
        <v>66</v>
      </c>
      <c r="AW92" s="65" t="s">
        <v>67</v>
      </c>
      <c r="AX92" s="65" t="s">
        <v>68</v>
      </c>
      <c r="AY92" s="65" t="s">
        <v>69</v>
      </c>
      <c r="AZ92" s="65" t="s">
        <v>70</v>
      </c>
      <c r="BA92" s="65" t="s">
        <v>71</v>
      </c>
      <c r="BB92" s="65" t="s">
        <v>72</v>
      </c>
      <c r="BC92" s="65" t="s">
        <v>73</v>
      </c>
      <c r="BD92" s="66" t="s">
        <v>74</v>
      </c>
    </row>
    <row r="93" spans="1:91" s="1" customFormat="1" ht="11" customHeight="1">
      <c r="B93" s="34"/>
      <c r="AR93" s="34"/>
      <c r="AS93" s="67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9"/>
    </row>
    <row r="94" spans="1:91" s="5" customFormat="1" ht="32.5" customHeight="1">
      <c r="B94" s="68"/>
      <c r="C94" s="69" t="s">
        <v>75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52">
        <f>ROUND(AG95+SUM(AG108:AG112)+SUM(AG120:AG122),2)</f>
        <v>0</v>
      </c>
      <c r="AH94" s="252"/>
      <c r="AI94" s="252"/>
      <c r="AJ94" s="252"/>
      <c r="AK94" s="252"/>
      <c r="AL94" s="252"/>
      <c r="AM94" s="252"/>
      <c r="AN94" s="253">
        <f t="shared" ref="AN94:AN122" si="0">SUM(AG94,AT94)</f>
        <v>0</v>
      </c>
      <c r="AO94" s="253"/>
      <c r="AP94" s="253"/>
      <c r="AQ94" s="72" t="s">
        <v>1</v>
      </c>
      <c r="AR94" s="68"/>
      <c r="AS94" s="73">
        <f>ROUND(AS95+SUM(AS108:AS112)+SUM(AS120:AS122),2)</f>
        <v>0</v>
      </c>
      <c r="AT94" s="74">
        <f t="shared" ref="AT94:AT122" si="1">ROUND(SUM(AV94:AW94),2)</f>
        <v>0</v>
      </c>
      <c r="AU94" s="75">
        <f>ROUND(AU95+SUM(AU108:AU112)+SUM(AU120:AU122),5)</f>
        <v>0</v>
      </c>
      <c r="AV94" s="74">
        <f>ROUND(AZ94*L32,2)</f>
        <v>0</v>
      </c>
      <c r="AW94" s="74">
        <f>ROUND(BA94*L33,2)</f>
        <v>0</v>
      </c>
      <c r="AX94" s="74">
        <f>ROUND(BB94*L32,2)</f>
        <v>0</v>
      </c>
      <c r="AY94" s="74">
        <f>ROUND(BC94*L33,2)</f>
        <v>0</v>
      </c>
      <c r="AZ94" s="74">
        <f>ROUND(AZ95+SUM(AZ108:AZ112)+SUM(AZ120:AZ122),2)</f>
        <v>0</v>
      </c>
      <c r="BA94" s="74">
        <f>ROUND(BA95+SUM(BA108:BA112)+SUM(BA120:BA122),2)</f>
        <v>0</v>
      </c>
      <c r="BB94" s="74">
        <f>ROUND(BB95+SUM(BB108:BB112)+SUM(BB120:BB122),2)</f>
        <v>0</v>
      </c>
      <c r="BC94" s="74">
        <f>ROUND(BC95+SUM(BC108:BC112)+SUM(BC120:BC122),2)</f>
        <v>0</v>
      </c>
      <c r="BD94" s="76">
        <f>ROUND(BD95+SUM(BD108:BD112)+SUM(BD120:BD122),2)</f>
        <v>0</v>
      </c>
      <c r="BS94" s="77" t="s">
        <v>76</v>
      </c>
      <c r="BT94" s="77" t="s">
        <v>77</v>
      </c>
      <c r="BU94" s="78" t="s">
        <v>78</v>
      </c>
      <c r="BV94" s="77" t="s">
        <v>79</v>
      </c>
      <c r="BW94" s="77" t="s">
        <v>4</v>
      </c>
      <c r="BX94" s="77" t="s">
        <v>80</v>
      </c>
      <c r="CL94" s="77" t="s">
        <v>1</v>
      </c>
    </row>
    <row r="95" spans="1:91" s="6" customFormat="1" ht="16.5" customHeight="1">
      <c r="B95" s="79"/>
      <c r="C95" s="80"/>
      <c r="D95" s="235" t="s">
        <v>81</v>
      </c>
      <c r="E95" s="235"/>
      <c r="F95" s="235"/>
      <c r="G95" s="235"/>
      <c r="H95" s="235"/>
      <c r="I95" s="81"/>
      <c r="J95" s="235" t="s">
        <v>82</v>
      </c>
      <c r="K95" s="235"/>
      <c r="L95" s="235"/>
      <c r="M95" s="235"/>
      <c r="N95" s="235"/>
      <c r="O95" s="235"/>
      <c r="P95" s="235"/>
      <c r="Q95" s="235"/>
      <c r="R95" s="235"/>
      <c r="S95" s="235"/>
      <c r="T95" s="235"/>
      <c r="U95" s="235"/>
      <c r="V95" s="235"/>
      <c r="W95" s="235"/>
      <c r="X95" s="235"/>
      <c r="Y95" s="235"/>
      <c r="Z95" s="235"/>
      <c r="AA95" s="235"/>
      <c r="AB95" s="235"/>
      <c r="AC95" s="235"/>
      <c r="AD95" s="235"/>
      <c r="AE95" s="235"/>
      <c r="AF95" s="235"/>
      <c r="AG95" s="249">
        <f>ROUND(SUM(AG96:AG107),2)</f>
        <v>0</v>
      </c>
      <c r="AH95" s="248"/>
      <c r="AI95" s="248"/>
      <c r="AJ95" s="248"/>
      <c r="AK95" s="248"/>
      <c r="AL95" s="248"/>
      <c r="AM95" s="248"/>
      <c r="AN95" s="247">
        <f t="shared" si="0"/>
        <v>0</v>
      </c>
      <c r="AO95" s="248"/>
      <c r="AP95" s="248"/>
      <c r="AQ95" s="82" t="s">
        <v>83</v>
      </c>
      <c r="AR95" s="79"/>
      <c r="AS95" s="83">
        <f>ROUND(SUM(AS96:AS107),2)</f>
        <v>0</v>
      </c>
      <c r="AT95" s="84">
        <f t="shared" si="1"/>
        <v>0</v>
      </c>
      <c r="AU95" s="85">
        <f>ROUND(SUM(AU96:AU107),5)</f>
        <v>0</v>
      </c>
      <c r="AV95" s="84">
        <f>ROUND(AZ95*L32,2)</f>
        <v>0</v>
      </c>
      <c r="AW95" s="84">
        <f>ROUND(BA95*L33,2)</f>
        <v>0</v>
      </c>
      <c r="AX95" s="84">
        <f>ROUND(BB95*L32,2)</f>
        <v>0</v>
      </c>
      <c r="AY95" s="84">
        <f>ROUND(BC95*L33,2)</f>
        <v>0</v>
      </c>
      <c r="AZ95" s="84">
        <f>ROUND(SUM(AZ96:AZ107),2)</f>
        <v>0</v>
      </c>
      <c r="BA95" s="84">
        <f>ROUND(SUM(BA96:BA107),2)</f>
        <v>0</v>
      </c>
      <c r="BB95" s="84">
        <f>ROUND(SUM(BB96:BB107),2)</f>
        <v>0</v>
      </c>
      <c r="BC95" s="84">
        <f>ROUND(SUM(BC96:BC107),2)</f>
        <v>0</v>
      </c>
      <c r="BD95" s="86">
        <f>ROUND(SUM(BD96:BD107),2)</f>
        <v>0</v>
      </c>
      <c r="BS95" s="87" t="s">
        <v>76</v>
      </c>
      <c r="BT95" s="87" t="s">
        <v>84</v>
      </c>
      <c r="BU95" s="87" t="s">
        <v>78</v>
      </c>
      <c r="BV95" s="87" t="s">
        <v>79</v>
      </c>
      <c r="BW95" s="87" t="s">
        <v>85</v>
      </c>
      <c r="BX95" s="87" t="s">
        <v>4</v>
      </c>
      <c r="CL95" s="87" t="s">
        <v>1</v>
      </c>
      <c r="CM95" s="87" t="s">
        <v>77</v>
      </c>
    </row>
    <row r="96" spans="1:91" s="3" customFormat="1" ht="16.5" customHeight="1">
      <c r="A96" s="88" t="s">
        <v>86</v>
      </c>
      <c r="B96" s="53"/>
      <c r="C96" s="9"/>
      <c r="D96" s="9"/>
      <c r="E96" s="234" t="s">
        <v>81</v>
      </c>
      <c r="F96" s="234"/>
      <c r="G96" s="234"/>
      <c r="H96" s="234"/>
      <c r="I96" s="234"/>
      <c r="J96" s="9"/>
      <c r="K96" s="234" t="s">
        <v>87</v>
      </c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A96" s="234"/>
      <c r="AB96" s="234"/>
      <c r="AC96" s="234"/>
      <c r="AD96" s="234"/>
      <c r="AE96" s="234"/>
      <c r="AF96" s="234"/>
      <c r="AG96" s="250">
        <f>'01 - Architektonicko-stav...'!J34</f>
        <v>0</v>
      </c>
      <c r="AH96" s="251"/>
      <c r="AI96" s="251"/>
      <c r="AJ96" s="251"/>
      <c r="AK96" s="251"/>
      <c r="AL96" s="251"/>
      <c r="AM96" s="251"/>
      <c r="AN96" s="250">
        <f t="shared" si="0"/>
        <v>0</v>
      </c>
      <c r="AO96" s="251"/>
      <c r="AP96" s="251"/>
      <c r="AQ96" s="89" t="s">
        <v>88</v>
      </c>
      <c r="AR96" s="53"/>
      <c r="AS96" s="90">
        <v>0</v>
      </c>
      <c r="AT96" s="91">
        <f t="shared" si="1"/>
        <v>0</v>
      </c>
      <c r="AU96" s="92">
        <f>'01 - Architektonicko-stav...'!P157</f>
        <v>0</v>
      </c>
      <c r="AV96" s="91">
        <f>'01 - Architektonicko-stav...'!J37</f>
        <v>0</v>
      </c>
      <c r="AW96" s="91">
        <f>'01 - Architektonicko-stav...'!J38</f>
        <v>0</v>
      </c>
      <c r="AX96" s="91">
        <f>'01 - Architektonicko-stav...'!J39</f>
        <v>0</v>
      </c>
      <c r="AY96" s="91">
        <f>'01 - Architektonicko-stav...'!J40</f>
        <v>0</v>
      </c>
      <c r="AZ96" s="91">
        <f>'01 - Architektonicko-stav...'!F37</f>
        <v>0</v>
      </c>
      <c r="BA96" s="91">
        <f>'01 - Architektonicko-stav...'!F38</f>
        <v>0</v>
      </c>
      <c r="BB96" s="91">
        <f>'01 - Architektonicko-stav...'!F39</f>
        <v>0</v>
      </c>
      <c r="BC96" s="91">
        <f>'01 - Architektonicko-stav...'!F40</f>
        <v>0</v>
      </c>
      <c r="BD96" s="93">
        <f>'01 - Architektonicko-stav...'!F41</f>
        <v>0</v>
      </c>
      <c r="BT96" s="25" t="s">
        <v>89</v>
      </c>
      <c r="BV96" s="25" t="s">
        <v>79</v>
      </c>
      <c r="BW96" s="25" t="s">
        <v>90</v>
      </c>
      <c r="BX96" s="25" t="s">
        <v>85</v>
      </c>
      <c r="CL96" s="25" t="s">
        <v>1</v>
      </c>
    </row>
    <row r="97" spans="1:91" s="3" customFormat="1" ht="16.5" customHeight="1">
      <c r="A97" s="88" t="s">
        <v>86</v>
      </c>
      <c r="B97" s="53"/>
      <c r="C97" s="9"/>
      <c r="D97" s="9"/>
      <c r="E97" s="234" t="s">
        <v>91</v>
      </c>
      <c r="F97" s="234"/>
      <c r="G97" s="234"/>
      <c r="H97" s="234"/>
      <c r="I97" s="234"/>
      <c r="J97" s="9"/>
      <c r="K97" s="234" t="s">
        <v>92</v>
      </c>
      <c r="L97" s="234"/>
      <c r="M97" s="234"/>
      <c r="N97" s="234"/>
      <c r="O97" s="234"/>
      <c r="P97" s="234"/>
      <c r="Q97" s="234"/>
      <c r="R97" s="234"/>
      <c r="S97" s="234"/>
      <c r="T97" s="234"/>
      <c r="U97" s="234"/>
      <c r="V97" s="234"/>
      <c r="W97" s="234"/>
      <c r="X97" s="234"/>
      <c r="Y97" s="234"/>
      <c r="Z97" s="234"/>
      <c r="AA97" s="234"/>
      <c r="AB97" s="234"/>
      <c r="AC97" s="234"/>
      <c r="AD97" s="234"/>
      <c r="AE97" s="234"/>
      <c r="AF97" s="234"/>
      <c r="AG97" s="250">
        <f>'02 - Zdravotechnika'!J34</f>
        <v>0</v>
      </c>
      <c r="AH97" s="251"/>
      <c r="AI97" s="251"/>
      <c r="AJ97" s="251"/>
      <c r="AK97" s="251"/>
      <c r="AL97" s="251"/>
      <c r="AM97" s="251"/>
      <c r="AN97" s="250">
        <f t="shared" si="0"/>
        <v>0</v>
      </c>
      <c r="AO97" s="251"/>
      <c r="AP97" s="251"/>
      <c r="AQ97" s="89" t="s">
        <v>88</v>
      </c>
      <c r="AR97" s="53"/>
      <c r="AS97" s="90">
        <v>0</v>
      </c>
      <c r="AT97" s="91">
        <f t="shared" si="1"/>
        <v>0</v>
      </c>
      <c r="AU97" s="92">
        <f>'02 - Zdravotechnika'!P135</f>
        <v>0</v>
      </c>
      <c r="AV97" s="91">
        <f>'02 - Zdravotechnika'!J37</f>
        <v>0</v>
      </c>
      <c r="AW97" s="91">
        <f>'02 - Zdravotechnika'!J38</f>
        <v>0</v>
      </c>
      <c r="AX97" s="91">
        <f>'02 - Zdravotechnika'!J39</f>
        <v>0</v>
      </c>
      <c r="AY97" s="91">
        <f>'02 - Zdravotechnika'!J40</f>
        <v>0</v>
      </c>
      <c r="AZ97" s="91">
        <f>'02 - Zdravotechnika'!F37</f>
        <v>0</v>
      </c>
      <c r="BA97" s="91">
        <f>'02 - Zdravotechnika'!F38</f>
        <v>0</v>
      </c>
      <c r="BB97" s="91">
        <f>'02 - Zdravotechnika'!F39</f>
        <v>0</v>
      </c>
      <c r="BC97" s="91">
        <f>'02 - Zdravotechnika'!F40</f>
        <v>0</v>
      </c>
      <c r="BD97" s="93">
        <f>'02 - Zdravotechnika'!F41</f>
        <v>0</v>
      </c>
      <c r="BT97" s="25" t="s">
        <v>89</v>
      </c>
      <c r="BV97" s="25" t="s">
        <v>79</v>
      </c>
      <c r="BW97" s="25" t="s">
        <v>93</v>
      </c>
      <c r="BX97" s="25" t="s">
        <v>85</v>
      </c>
      <c r="CL97" s="25" t="s">
        <v>1</v>
      </c>
    </row>
    <row r="98" spans="1:91" s="3" customFormat="1" ht="16.5" customHeight="1">
      <c r="A98" s="88" t="s">
        <v>86</v>
      </c>
      <c r="B98" s="53"/>
      <c r="C98" s="9"/>
      <c r="D98" s="9"/>
      <c r="E98" s="234" t="s">
        <v>94</v>
      </c>
      <c r="F98" s="234"/>
      <c r="G98" s="234"/>
      <c r="H98" s="234"/>
      <c r="I98" s="234"/>
      <c r="J98" s="9"/>
      <c r="K98" s="234" t="s">
        <v>95</v>
      </c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  <c r="AA98" s="234"/>
      <c r="AB98" s="234"/>
      <c r="AC98" s="234"/>
      <c r="AD98" s="234"/>
      <c r="AE98" s="234"/>
      <c r="AF98" s="234"/>
      <c r="AG98" s="250">
        <f>'03 - Vykurovanie'!J34</f>
        <v>0</v>
      </c>
      <c r="AH98" s="251"/>
      <c r="AI98" s="251"/>
      <c r="AJ98" s="251"/>
      <c r="AK98" s="251"/>
      <c r="AL98" s="251"/>
      <c r="AM98" s="251"/>
      <c r="AN98" s="250">
        <f t="shared" si="0"/>
        <v>0</v>
      </c>
      <c r="AO98" s="251"/>
      <c r="AP98" s="251"/>
      <c r="AQ98" s="89" t="s">
        <v>88</v>
      </c>
      <c r="AR98" s="53"/>
      <c r="AS98" s="90">
        <v>0</v>
      </c>
      <c r="AT98" s="91">
        <f t="shared" si="1"/>
        <v>0</v>
      </c>
      <c r="AU98" s="92">
        <f>'03 - Vykurovanie'!P141</f>
        <v>0</v>
      </c>
      <c r="AV98" s="91">
        <f>'03 - Vykurovanie'!J37</f>
        <v>0</v>
      </c>
      <c r="AW98" s="91">
        <f>'03 - Vykurovanie'!J38</f>
        <v>0</v>
      </c>
      <c r="AX98" s="91">
        <f>'03 - Vykurovanie'!J39</f>
        <v>0</v>
      </c>
      <c r="AY98" s="91">
        <f>'03 - Vykurovanie'!J40</f>
        <v>0</v>
      </c>
      <c r="AZ98" s="91">
        <f>'03 - Vykurovanie'!F37</f>
        <v>0</v>
      </c>
      <c r="BA98" s="91">
        <f>'03 - Vykurovanie'!F38</f>
        <v>0</v>
      </c>
      <c r="BB98" s="91">
        <f>'03 - Vykurovanie'!F39</f>
        <v>0</v>
      </c>
      <c r="BC98" s="91">
        <f>'03 - Vykurovanie'!F40</f>
        <v>0</v>
      </c>
      <c r="BD98" s="93">
        <f>'03 - Vykurovanie'!F41</f>
        <v>0</v>
      </c>
      <c r="BT98" s="25" t="s">
        <v>89</v>
      </c>
      <c r="BV98" s="25" t="s">
        <v>79</v>
      </c>
      <c r="BW98" s="25" t="s">
        <v>96</v>
      </c>
      <c r="BX98" s="25" t="s">
        <v>85</v>
      </c>
      <c r="CL98" s="25" t="s">
        <v>1</v>
      </c>
    </row>
    <row r="99" spans="1:91" s="3" customFormat="1" ht="16.5" customHeight="1">
      <c r="A99" s="88" t="s">
        <v>86</v>
      </c>
      <c r="B99" s="53"/>
      <c r="C99" s="9"/>
      <c r="D99" s="9"/>
      <c r="E99" s="234" t="s">
        <v>97</v>
      </c>
      <c r="F99" s="234"/>
      <c r="G99" s="234"/>
      <c r="H99" s="234"/>
      <c r="I99" s="234"/>
      <c r="J99" s="9"/>
      <c r="K99" s="234" t="s">
        <v>98</v>
      </c>
      <c r="L99" s="234"/>
      <c r="M99" s="234"/>
      <c r="N99" s="234"/>
      <c r="O99" s="234"/>
      <c r="P99" s="234"/>
      <c r="Q99" s="234"/>
      <c r="R99" s="234"/>
      <c r="S99" s="234"/>
      <c r="T99" s="234"/>
      <c r="U99" s="234"/>
      <c r="V99" s="234"/>
      <c r="W99" s="234"/>
      <c r="X99" s="234"/>
      <c r="Y99" s="234"/>
      <c r="Z99" s="234"/>
      <c r="AA99" s="234"/>
      <c r="AB99" s="234"/>
      <c r="AC99" s="234"/>
      <c r="AD99" s="234"/>
      <c r="AE99" s="234"/>
      <c r="AF99" s="234"/>
      <c r="AG99" s="250">
        <f>'04 - Vzduchotechnika, chl...'!J34</f>
        <v>0</v>
      </c>
      <c r="AH99" s="251"/>
      <c r="AI99" s="251"/>
      <c r="AJ99" s="251"/>
      <c r="AK99" s="251"/>
      <c r="AL99" s="251"/>
      <c r="AM99" s="251"/>
      <c r="AN99" s="250">
        <f t="shared" si="0"/>
        <v>0</v>
      </c>
      <c r="AO99" s="251"/>
      <c r="AP99" s="251"/>
      <c r="AQ99" s="89" t="s">
        <v>88</v>
      </c>
      <c r="AR99" s="53"/>
      <c r="AS99" s="90">
        <v>0</v>
      </c>
      <c r="AT99" s="91">
        <f t="shared" si="1"/>
        <v>0</v>
      </c>
      <c r="AU99" s="92">
        <f>'04 - Vzduchotechnika, chl...'!P145</f>
        <v>0</v>
      </c>
      <c r="AV99" s="91">
        <f>'04 - Vzduchotechnika, chl...'!J37</f>
        <v>0</v>
      </c>
      <c r="AW99" s="91">
        <f>'04 - Vzduchotechnika, chl...'!J38</f>
        <v>0</v>
      </c>
      <c r="AX99" s="91">
        <f>'04 - Vzduchotechnika, chl...'!J39</f>
        <v>0</v>
      </c>
      <c r="AY99" s="91">
        <f>'04 - Vzduchotechnika, chl...'!J40</f>
        <v>0</v>
      </c>
      <c r="AZ99" s="91">
        <f>'04 - Vzduchotechnika, chl...'!F37</f>
        <v>0</v>
      </c>
      <c r="BA99" s="91">
        <f>'04 - Vzduchotechnika, chl...'!F38</f>
        <v>0</v>
      </c>
      <c r="BB99" s="91">
        <f>'04 - Vzduchotechnika, chl...'!F39</f>
        <v>0</v>
      </c>
      <c r="BC99" s="91">
        <f>'04 - Vzduchotechnika, chl...'!F40</f>
        <v>0</v>
      </c>
      <c r="BD99" s="93">
        <f>'04 - Vzduchotechnika, chl...'!F41</f>
        <v>0</v>
      </c>
      <c r="BT99" s="25" t="s">
        <v>89</v>
      </c>
      <c r="BV99" s="25" t="s">
        <v>79</v>
      </c>
      <c r="BW99" s="25" t="s">
        <v>99</v>
      </c>
      <c r="BX99" s="25" t="s">
        <v>85</v>
      </c>
      <c r="CL99" s="25" t="s">
        <v>1</v>
      </c>
    </row>
    <row r="100" spans="1:91" s="3" customFormat="1" ht="23.25" customHeight="1">
      <c r="A100" s="88" t="s">
        <v>86</v>
      </c>
      <c r="B100" s="53"/>
      <c r="C100" s="9"/>
      <c r="D100" s="9"/>
      <c r="E100" s="234" t="s">
        <v>100</v>
      </c>
      <c r="F100" s="234"/>
      <c r="G100" s="234"/>
      <c r="H100" s="234"/>
      <c r="I100" s="234"/>
      <c r="J100" s="9"/>
      <c r="K100" s="234" t="s">
        <v>101</v>
      </c>
      <c r="L100" s="234"/>
      <c r="M100" s="234"/>
      <c r="N100" s="234"/>
      <c r="O100" s="234"/>
      <c r="P100" s="234"/>
      <c r="Q100" s="234"/>
      <c r="R100" s="234"/>
      <c r="S100" s="234"/>
      <c r="T100" s="234"/>
      <c r="U100" s="234"/>
      <c r="V100" s="234"/>
      <c r="W100" s="234"/>
      <c r="X100" s="234"/>
      <c r="Y100" s="234"/>
      <c r="Z100" s="234"/>
      <c r="AA100" s="234"/>
      <c r="AB100" s="234"/>
      <c r="AC100" s="234"/>
      <c r="AD100" s="234"/>
      <c r="AE100" s="234"/>
      <c r="AF100" s="234"/>
      <c r="AG100" s="250">
        <f>'05 - Elektroinštalácia (S...'!J34</f>
        <v>0</v>
      </c>
      <c r="AH100" s="251"/>
      <c r="AI100" s="251"/>
      <c r="AJ100" s="251"/>
      <c r="AK100" s="251"/>
      <c r="AL100" s="251"/>
      <c r="AM100" s="251"/>
      <c r="AN100" s="250">
        <f t="shared" si="0"/>
        <v>0</v>
      </c>
      <c r="AO100" s="251"/>
      <c r="AP100" s="251"/>
      <c r="AQ100" s="89" t="s">
        <v>88</v>
      </c>
      <c r="AR100" s="53"/>
      <c r="AS100" s="90">
        <v>0</v>
      </c>
      <c r="AT100" s="91">
        <f t="shared" si="1"/>
        <v>0</v>
      </c>
      <c r="AU100" s="92">
        <f>'05 - Elektroinštalácia (S...'!P141</f>
        <v>0</v>
      </c>
      <c r="AV100" s="91">
        <f>'05 - Elektroinštalácia (S...'!J37</f>
        <v>0</v>
      </c>
      <c r="AW100" s="91">
        <f>'05 - Elektroinštalácia (S...'!J38</f>
        <v>0</v>
      </c>
      <c r="AX100" s="91">
        <f>'05 - Elektroinštalácia (S...'!J39</f>
        <v>0</v>
      </c>
      <c r="AY100" s="91">
        <f>'05 - Elektroinštalácia (S...'!J40</f>
        <v>0</v>
      </c>
      <c r="AZ100" s="91">
        <f>'05 - Elektroinštalácia (S...'!F37</f>
        <v>0</v>
      </c>
      <c r="BA100" s="91">
        <f>'05 - Elektroinštalácia (S...'!F38</f>
        <v>0</v>
      </c>
      <c r="BB100" s="91">
        <f>'05 - Elektroinštalácia (S...'!F39</f>
        <v>0</v>
      </c>
      <c r="BC100" s="91">
        <f>'05 - Elektroinštalácia (S...'!F40</f>
        <v>0</v>
      </c>
      <c r="BD100" s="93">
        <f>'05 - Elektroinštalácia (S...'!F41</f>
        <v>0</v>
      </c>
      <c r="BT100" s="25" t="s">
        <v>89</v>
      </c>
      <c r="BV100" s="25" t="s">
        <v>79</v>
      </c>
      <c r="BW100" s="25" t="s">
        <v>102</v>
      </c>
      <c r="BX100" s="25" t="s">
        <v>85</v>
      </c>
      <c r="CL100" s="25" t="s">
        <v>1</v>
      </c>
    </row>
    <row r="101" spans="1:91" s="3" customFormat="1" ht="16.5" customHeight="1">
      <c r="A101" s="88" t="s">
        <v>86</v>
      </c>
      <c r="B101" s="53"/>
      <c r="C101" s="9"/>
      <c r="D101" s="9"/>
      <c r="E101" s="234" t="s">
        <v>103</v>
      </c>
      <c r="F101" s="234"/>
      <c r="G101" s="234"/>
      <c r="H101" s="234"/>
      <c r="I101" s="234"/>
      <c r="J101" s="9"/>
      <c r="K101" s="234" t="s">
        <v>104</v>
      </c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  <c r="AA101" s="234"/>
      <c r="AB101" s="234"/>
      <c r="AC101" s="234"/>
      <c r="AD101" s="234"/>
      <c r="AE101" s="234"/>
      <c r="AF101" s="234"/>
      <c r="AG101" s="250">
        <f>'06 - EPS'!J34</f>
        <v>0</v>
      </c>
      <c r="AH101" s="251"/>
      <c r="AI101" s="251"/>
      <c r="AJ101" s="251"/>
      <c r="AK101" s="251"/>
      <c r="AL101" s="251"/>
      <c r="AM101" s="251"/>
      <c r="AN101" s="250">
        <f t="shared" si="0"/>
        <v>0</v>
      </c>
      <c r="AO101" s="251"/>
      <c r="AP101" s="251"/>
      <c r="AQ101" s="89" t="s">
        <v>88</v>
      </c>
      <c r="AR101" s="53"/>
      <c r="AS101" s="90">
        <v>0</v>
      </c>
      <c r="AT101" s="91">
        <f t="shared" si="1"/>
        <v>0</v>
      </c>
      <c r="AU101" s="92">
        <f>'06 - EPS'!P134</f>
        <v>0</v>
      </c>
      <c r="AV101" s="91">
        <f>'06 - EPS'!J37</f>
        <v>0</v>
      </c>
      <c r="AW101" s="91">
        <f>'06 - EPS'!J38</f>
        <v>0</v>
      </c>
      <c r="AX101" s="91">
        <f>'06 - EPS'!J39</f>
        <v>0</v>
      </c>
      <c r="AY101" s="91">
        <f>'06 - EPS'!J40</f>
        <v>0</v>
      </c>
      <c r="AZ101" s="91">
        <f>'06 - EPS'!F37</f>
        <v>0</v>
      </c>
      <c r="BA101" s="91">
        <f>'06 - EPS'!F38</f>
        <v>0</v>
      </c>
      <c r="BB101" s="91">
        <f>'06 - EPS'!F39</f>
        <v>0</v>
      </c>
      <c r="BC101" s="91">
        <f>'06 - EPS'!F40</f>
        <v>0</v>
      </c>
      <c r="BD101" s="93">
        <f>'06 - EPS'!F41</f>
        <v>0</v>
      </c>
      <c r="BT101" s="25" t="s">
        <v>89</v>
      </c>
      <c r="BV101" s="25" t="s">
        <v>79</v>
      </c>
      <c r="BW101" s="25" t="s">
        <v>105</v>
      </c>
      <c r="BX101" s="25" t="s">
        <v>85</v>
      </c>
      <c r="CL101" s="25" t="s">
        <v>1</v>
      </c>
    </row>
    <row r="102" spans="1:91" s="3" customFormat="1" ht="16.5" customHeight="1">
      <c r="A102" s="88" t="s">
        <v>86</v>
      </c>
      <c r="B102" s="53"/>
      <c r="C102" s="9"/>
      <c r="D102" s="9"/>
      <c r="E102" s="234" t="s">
        <v>106</v>
      </c>
      <c r="F102" s="234"/>
      <c r="G102" s="234"/>
      <c r="H102" s="234"/>
      <c r="I102" s="234"/>
      <c r="J102" s="9"/>
      <c r="K102" s="234" t="s">
        <v>107</v>
      </c>
      <c r="L102" s="234"/>
      <c r="M102" s="234"/>
      <c r="N102" s="234"/>
      <c r="O102" s="234"/>
      <c r="P102" s="234"/>
      <c r="Q102" s="234"/>
      <c r="R102" s="234"/>
      <c r="S102" s="234"/>
      <c r="T102" s="234"/>
      <c r="U102" s="234"/>
      <c r="V102" s="234"/>
      <c r="W102" s="234"/>
      <c r="X102" s="234"/>
      <c r="Y102" s="234"/>
      <c r="Z102" s="234"/>
      <c r="AA102" s="234"/>
      <c r="AB102" s="234"/>
      <c r="AC102" s="234"/>
      <c r="AD102" s="234"/>
      <c r="AE102" s="234"/>
      <c r="AF102" s="234"/>
      <c r="AG102" s="250">
        <f>'07 - ZOT a SH '!J34</f>
        <v>0</v>
      </c>
      <c r="AH102" s="251"/>
      <c r="AI102" s="251"/>
      <c r="AJ102" s="251"/>
      <c r="AK102" s="251"/>
      <c r="AL102" s="251"/>
      <c r="AM102" s="251"/>
      <c r="AN102" s="250">
        <f t="shared" si="0"/>
        <v>0</v>
      </c>
      <c r="AO102" s="251"/>
      <c r="AP102" s="251"/>
      <c r="AQ102" s="89" t="s">
        <v>88</v>
      </c>
      <c r="AR102" s="53"/>
      <c r="AS102" s="90">
        <v>0</v>
      </c>
      <c r="AT102" s="91">
        <f t="shared" si="1"/>
        <v>0</v>
      </c>
      <c r="AU102" s="92">
        <f>'07 - ZOT a SH '!P132</f>
        <v>0</v>
      </c>
      <c r="AV102" s="91">
        <f>'07 - ZOT a SH '!J37</f>
        <v>0</v>
      </c>
      <c r="AW102" s="91">
        <f>'07 - ZOT a SH '!J38</f>
        <v>0</v>
      </c>
      <c r="AX102" s="91">
        <f>'07 - ZOT a SH '!J39</f>
        <v>0</v>
      </c>
      <c r="AY102" s="91">
        <f>'07 - ZOT a SH '!J40</f>
        <v>0</v>
      </c>
      <c r="AZ102" s="91">
        <f>'07 - ZOT a SH '!F37</f>
        <v>0</v>
      </c>
      <c r="BA102" s="91">
        <f>'07 - ZOT a SH '!F38</f>
        <v>0</v>
      </c>
      <c r="BB102" s="91">
        <f>'07 - ZOT a SH '!F39</f>
        <v>0</v>
      </c>
      <c r="BC102" s="91">
        <f>'07 - ZOT a SH '!F40</f>
        <v>0</v>
      </c>
      <c r="BD102" s="93">
        <f>'07 - ZOT a SH '!F41</f>
        <v>0</v>
      </c>
      <c r="BT102" s="25" t="s">
        <v>89</v>
      </c>
      <c r="BV102" s="25" t="s">
        <v>79</v>
      </c>
      <c r="BW102" s="25" t="s">
        <v>108</v>
      </c>
      <c r="BX102" s="25" t="s">
        <v>85</v>
      </c>
      <c r="CL102" s="25" t="s">
        <v>1</v>
      </c>
    </row>
    <row r="103" spans="1:91" s="3" customFormat="1" ht="16.5" customHeight="1">
      <c r="A103" s="88" t="s">
        <v>86</v>
      </c>
      <c r="B103" s="53"/>
      <c r="C103" s="9"/>
      <c r="D103" s="9"/>
      <c r="E103" s="234" t="s">
        <v>109</v>
      </c>
      <c r="F103" s="234"/>
      <c r="G103" s="234"/>
      <c r="H103" s="234"/>
      <c r="I103" s="234"/>
      <c r="J103" s="9"/>
      <c r="K103" s="234" t="s">
        <v>110</v>
      </c>
      <c r="L103" s="234"/>
      <c r="M103" s="234"/>
      <c r="N103" s="234"/>
      <c r="O103" s="234"/>
      <c r="P103" s="234"/>
      <c r="Q103" s="234"/>
      <c r="R103" s="234"/>
      <c r="S103" s="234"/>
      <c r="T103" s="234"/>
      <c r="U103" s="234"/>
      <c r="V103" s="234"/>
      <c r="W103" s="234"/>
      <c r="X103" s="234"/>
      <c r="Y103" s="234"/>
      <c r="Z103" s="234"/>
      <c r="AA103" s="234"/>
      <c r="AB103" s="234"/>
      <c r="AC103" s="234"/>
      <c r="AD103" s="234"/>
      <c r="AE103" s="234"/>
      <c r="AF103" s="234"/>
      <c r="AG103" s="250">
        <f>'08 - EZS'!J34</f>
        <v>0</v>
      </c>
      <c r="AH103" s="251"/>
      <c r="AI103" s="251"/>
      <c r="AJ103" s="251"/>
      <c r="AK103" s="251"/>
      <c r="AL103" s="251"/>
      <c r="AM103" s="251"/>
      <c r="AN103" s="250">
        <f t="shared" si="0"/>
        <v>0</v>
      </c>
      <c r="AO103" s="251"/>
      <c r="AP103" s="251"/>
      <c r="AQ103" s="89" t="s">
        <v>88</v>
      </c>
      <c r="AR103" s="53"/>
      <c r="AS103" s="90">
        <v>0</v>
      </c>
      <c r="AT103" s="91">
        <f t="shared" si="1"/>
        <v>0</v>
      </c>
      <c r="AU103" s="92">
        <f>'08 - EZS'!P133</f>
        <v>0</v>
      </c>
      <c r="AV103" s="91">
        <f>'08 - EZS'!J37</f>
        <v>0</v>
      </c>
      <c r="AW103" s="91">
        <f>'08 - EZS'!J38</f>
        <v>0</v>
      </c>
      <c r="AX103" s="91">
        <f>'08 - EZS'!J39</f>
        <v>0</v>
      </c>
      <c r="AY103" s="91">
        <f>'08 - EZS'!J40</f>
        <v>0</v>
      </c>
      <c r="AZ103" s="91">
        <f>'08 - EZS'!F37</f>
        <v>0</v>
      </c>
      <c r="BA103" s="91">
        <f>'08 - EZS'!F38</f>
        <v>0</v>
      </c>
      <c r="BB103" s="91">
        <f>'08 - EZS'!F39</f>
        <v>0</v>
      </c>
      <c r="BC103" s="91">
        <f>'08 - EZS'!F40</f>
        <v>0</v>
      </c>
      <c r="BD103" s="93">
        <f>'08 - EZS'!F41</f>
        <v>0</v>
      </c>
      <c r="BT103" s="25" t="s">
        <v>89</v>
      </c>
      <c r="BV103" s="25" t="s">
        <v>79</v>
      </c>
      <c r="BW103" s="25" t="s">
        <v>111</v>
      </c>
      <c r="BX103" s="25" t="s">
        <v>85</v>
      </c>
      <c r="CL103" s="25" t="s">
        <v>1</v>
      </c>
    </row>
    <row r="104" spans="1:91" s="3" customFormat="1" ht="16.5" customHeight="1">
      <c r="A104" s="88" t="s">
        <v>86</v>
      </c>
      <c r="B104" s="53"/>
      <c r="C104" s="9"/>
      <c r="D104" s="9"/>
      <c r="E104" s="234" t="s">
        <v>112</v>
      </c>
      <c r="F104" s="234"/>
      <c r="G104" s="234"/>
      <c r="H104" s="234"/>
      <c r="I104" s="234"/>
      <c r="J104" s="9"/>
      <c r="K104" s="234" t="s">
        <v>113</v>
      </c>
      <c r="L104" s="234"/>
      <c r="M104" s="234"/>
      <c r="N104" s="234"/>
      <c r="O104" s="234"/>
      <c r="P104" s="234"/>
      <c r="Q104" s="234"/>
      <c r="R104" s="234"/>
      <c r="S104" s="234"/>
      <c r="T104" s="234"/>
      <c r="U104" s="234"/>
      <c r="V104" s="234"/>
      <c r="W104" s="234"/>
      <c r="X104" s="234"/>
      <c r="Y104" s="234"/>
      <c r="Z104" s="234"/>
      <c r="AA104" s="234"/>
      <c r="AB104" s="234"/>
      <c r="AC104" s="234"/>
      <c r="AD104" s="234"/>
      <c r="AE104" s="234"/>
      <c r="AF104" s="234"/>
      <c r="AG104" s="250">
        <f>'09 - Hlasová signalizácia...'!J34</f>
        <v>0</v>
      </c>
      <c r="AH104" s="251"/>
      <c r="AI104" s="251"/>
      <c r="AJ104" s="251"/>
      <c r="AK104" s="251"/>
      <c r="AL104" s="251"/>
      <c r="AM104" s="251"/>
      <c r="AN104" s="250">
        <f t="shared" si="0"/>
        <v>0</v>
      </c>
      <c r="AO104" s="251"/>
      <c r="AP104" s="251"/>
      <c r="AQ104" s="89" t="s">
        <v>88</v>
      </c>
      <c r="AR104" s="53"/>
      <c r="AS104" s="90">
        <v>0</v>
      </c>
      <c r="AT104" s="91">
        <f t="shared" si="1"/>
        <v>0</v>
      </c>
      <c r="AU104" s="92">
        <f>'09 - Hlasová signalizácia...'!P134</f>
        <v>0</v>
      </c>
      <c r="AV104" s="91">
        <f>'09 - Hlasová signalizácia...'!J37</f>
        <v>0</v>
      </c>
      <c r="AW104" s="91">
        <f>'09 - Hlasová signalizácia...'!J38</f>
        <v>0</v>
      </c>
      <c r="AX104" s="91">
        <f>'09 - Hlasová signalizácia...'!J39</f>
        <v>0</v>
      </c>
      <c r="AY104" s="91">
        <f>'09 - Hlasová signalizácia...'!J40</f>
        <v>0</v>
      </c>
      <c r="AZ104" s="91">
        <f>'09 - Hlasová signalizácia...'!F37</f>
        <v>0</v>
      </c>
      <c r="BA104" s="91">
        <f>'09 - Hlasová signalizácia...'!F38</f>
        <v>0</v>
      </c>
      <c r="BB104" s="91">
        <f>'09 - Hlasová signalizácia...'!F39</f>
        <v>0</v>
      </c>
      <c r="BC104" s="91">
        <f>'09 - Hlasová signalizácia...'!F40</f>
        <v>0</v>
      </c>
      <c r="BD104" s="93">
        <f>'09 - Hlasová signalizácia...'!F41</f>
        <v>0</v>
      </c>
      <c r="BT104" s="25" t="s">
        <v>89</v>
      </c>
      <c r="BV104" s="25" t="s">
        <v>79</v>
      </c>
      <c r="BW104" s="25" t="s">
        <v>114</v>
      </c>
      <c r="BX104" s="25" t="s">
        <v>85</v>
      </c>
      <c r="CL104" s="25" t="s">
        <v>1</v>
      </c>
    </row>
    <row r="105" spans="1:91" s="3" customFormat="1" ht="23.25" customHeight="1">
      <c r="A105" s="88" t="s">
        <v>86</v>
      </c>
      <c r="B105" s="53"/>
      <c r="C105" s="9"/>
      <c r="D105" s="9"/>
      <c r="E105" s="234" t="s">
        <v>115</v>
      </c>
      <c r="F105" s="234"/>
      <c r="G105" s="234"/>
      <c r="H105" s="234"/>
      <c r="I105" s="234"/>
      <c r="J105" s="9"/>
      <c r="K105" s="234" t="s">
        <v>116</v>
      </c>
      <c r="L105" s="234"/>
      <c r="M105" s="234"/>
      <c r="N105" s="234"/>
      <c r="O105" s="234"/>
      <c r="P105" s="234"/>
      <c r="Q105" s="234"/>
      <c r="R105" s="234"/>
      <c r="S105" s="234"/>
      <c r="T105" s="234"/>
      <c r="U105" s="234"/>
      <c r="V105" s="234"/>
      <c r="W105" s="234"/>
      <c r="X105" s="234"/>
      <c r="Y105" s="234"/>
      <c r="Z105" s="234"/>
      <c r="AA105" s="234"/>
      <c r="AB105" s="234"/>
      <c r="AC105" s="234"/>
      <c r="AD105" s="234"/>
      <c r="AE105" s="234"/>
      <c r="AF105" s="234"/>
      <c r="AG105" s="250">
        <f>'10 - Systém kontroly vstu...'!J34</f>
        <v>0</v>
      </c>
      <c r="AH105" s="251"/>
      <c r="AI105" s="251"/>
      <c r="AJ105" s="251"/>
      <c r="AK105" s="251"/>
      <c r="AL105" s="251"/>
      <c r="AM105" s="251"/>
      <c r="AN105" s="250">
        <f t="shared" si="0"/>
        <v>0</v>
      </c>
      <c r="AO105" s="251"/>
      <c r="AP105" s="251"/>
      <c r="AQ105" s="89" t="s">
        <v>88</v>
      </c>
      <c r="AR105" s="53"/>
      <c r="AS105" s="90">
        <v>0</v>
      </c>
      <c r="AT105" s="91">
        <f t="shared" si="1"/>
        <v>0</v>
      </c>
      <c r="AU105" s="92">
        <f>'10 - Systém kontroly vstu...'!P133</f>
        <v>0</v>
      </c>
      <c r="AV105" s="91">
        <f>'10 - Systém kontroly vstu...'!J37</f>
        <v>0</v>
      </c>
      <c r="AW105" s="91">
        <f>'10 - Systém kontroly vstu...'!J38</f>
        <v>0</v>
      </c>
      <c r="AX105" s="91">
        <f>'10 - Systém kontroly vstu...'!J39</f>
        <v>0</v>
      </c>
      <c r="AY105" s="91">
        <f>'10 - Systém kontroly vstu...'!J40</f>
        <v>0</v>
      </c>
      <c r="AZ105" s="91">
        <f>'10 - Systém kontroly vstu...'!F37</f>
        <v>0</v>
      </c>
      <c r="BA105" s="91">
        <f>'10 - Systém kontroly vstu...'!F38</f>
        <v>0</v>
      </c>
      <c r="BB105" s="91">
        <f>'10 - Systém kontroly vstu...'!F39</f>
        <v>0</v>
      </c>
      <c r="BC105" s="91">
        <f>'10 - Systém kontroly vstu...'!F40</f>
        <v>0</v>
      </c>
      <c r="BD105" s="93">
        <f>'10 - Systém kontroly vstu...'!F41</f>
        <v>0</v>
      </c>
      <c r="BT105" s="25" t="s">
        <v>89</v>
      </c>
      <c r="BV105" s="25" t="s">
        <v>79</v>
      </c>
      <c r="BW105" s="25" t="s">
        <v>117</v>
      </c>
      <c r="BX105" s="25" t="s">
        <v>85</v>
      </c>
      <c r="CL105" s="25" t="s">
        <v>1</v>
      </c>
    </row>
    <row r="106" spans="1:91" s="3" customFormat="1" ht="16.5" customHeight="1">
      <c r="A106" s="88" t="s">
        <v>86</v>
      </c>
      <c r="B106" s="53"/>
      <c r="C106" s="9"/>
      <c r="D106" s="9"/>
      <c r="E106" s="234" t="s">
        <v>118</v>
      </c>
      <c r="F106" s="234"/>
      <c r="G106" s="234"/>
      <c r="H106" s="234"/>
      <c r="I106" s="234"/>
      <c r="J106" s="9"/>
      <c r="K106" s="234" t="s">
        <v>119</v>
      </c>
      <c r="L106" s="234"/>
      <c r="M106" s="234"/>
      <c r="N106" s="234"/>
      <c r="O106" s="234"/>
      <c r="P106" s="234"/>
      <c r="Q106" s="234"/>
      <c r="R106" s="234"/>
      <c r="S106" s="234"/>
      <c r="T106" s="234"/>
      <c r="U106" s="234"/>
      <c r="V106" s="234"/>
      <c r="W106" s="234"/>
      <c r="X106" s="234"/>
      <c r="Y106" s="234"/>
      <c r="Z106" s="234"/>
      <c r="AA106" s="234"/>
      <c r="AB106" s="234"/>
      <c r="AC106" s="234"/>
      <c r="AD106" s="234"/>
      <c r="AE106" s="234"/>
      <c r="AF106" s="234"/>
      <c r="AG106" s="250">
        <f>'11 - Kamerový systém CCTV'!J34</f>
        <v>0</v>
      </c>
      <c r="AH106" s="251"/>
      <c r="AI106" s="251"/>
      <c r="AJ106" s="251"/>
      <c r="AK106" s="251"/>
      <c r="AL106" s="251"/>
      <c r="AM106" s="251"/>
      <c r="AN106" s="250">
        <f t="shared" si="0"/>
        <v>0</v>
      </c>
      <c r="AO106" s="251"/>
      <c r="AP106" s="251"/>
      <c r="AQ106" s="89" t="s">
        <v>88</v>
      </c>
      <c r="AR106" s="53"/>
      <c r="AS106" s="90">
        <v>0</v>
      </c>
      <c r="AT106" s="91">
        <f t="shared" si="1"/>
        <v>0</v>
      </c>
      <c r="AU106" s="92">
        <f>'11 - Kamerový systém CCTV'!P133</f>
        <v>0</v>
      </c>
      <c r="AV106" s="91">
        <f>'11 - Kamerový systém CCTV'!J37</f>
        <v>0</v>
      </c>
      <c r="AW106" s="91">
        <f>'11 - Kamerový systém CCTV'!J38</f>
        <v>0</v>
      </c>
      <c r="AX106" s="91">
        <f>'11 - Kamerový systém CCTV'!J39</f>
        <v>0</v>
      </c>
      <c r="AY106" s="91">
        <f>'11 - Kamerový systém CCTV'!J40</f>
        <v>0</v>
      </c>
      <c r="AZ106" s="91">
        <f>'11 - Kamerový systém CCTV'!F37</f>
        <v>0</v>
      </c>
      <c r="BA106" s="91">
        <f>'11 - Kamerový systém CCTV'!F38</f>
        <v>0</v>
      </c>
      <c r="BB106" s="91">
        <f>'11 - Kamerový systém CCTV'!F39</f>
        <v>0</v>
      </c>
      <c r="BC106" s="91">
        <f>'11 - Kamerový systém CCTV'!F40</f>
        <v>0</v>
      </c>
      <c r="BD106" s="93">
        <f>'11 - Kamerový systém CCTV'!F41</f>
        <v>0</v>
      </c>
      <c r="BT106" s="25" t="s">
        <v>89</v>
      </c>
      <c r="BV106" s="25" t="s">
        <v>79</v>
      </c>
      <c r="BW106" s="25" t="s">
        <v>120</v>
      </c>
      <c r="BX106" s="25" t="s">
        <v>85</v>
      </c>
      <c r="CL106" s="25" t="s">
        <v>1</v>
      </c>
    </row>
    <row r="107" spans="1:91" s="3" customFormat="1" ht="16.5" customHeight="1">
      <c r="A107" s="88" t="s">
        <v>86</v>
      </c>
      <c r="B107" s="53"/>
      <c r="C107" s="9"/>
      <c r="D107" s="9"/>
      <c r="E107" s="234" t="s">
        <v>121</v>
      </c>
      <c r="F107" s="234"/>
      <c r="G107" s="234"/>
      <c r="H107" s="234"/>
      <c r="I107" s="234"/>
      <c r="J107" s="9"/>
      <c r="K107" s="234" t="s">
        <v>122</v>
      </c>
      <c r="L107" s="234"/>
      <c r="M107" s="234"/>
      <c r="N107" s="234"/>
      <c r="O107" s="234"/>
      <c r="P107" s="234"/>
      <c r="Q107" s="234"/>
      <c r="R107" s="234"/>
      <c r="S107" s="234"/>
      <c r="T107" s="234"/>
      <c r="U107" s="234"/>
      <c r="V107" s="234"/>
      <c r="W107" s="234"/>
      <c r="X107" s="234"/>
      <c r="Y107" s="234"/>
      <c r="Z107" s="234"/>
      <c r="AA107" s="234"/>
      <c r="AB107" s="234"/>
      <c r="AC107" s="234"/>
      <c r="AD107" s="234"/>
      <c r="AE107" s="234"/>
      <c r="AF107" s="234"/>
      <c r="AG107" s="250">
        <f>'12 - GASTRO '!J34</f>
        <v>0</v>
      </c>
      <c r="AH107" s="251"/>
      <c r="AI107" s="251"/>
      <c r="AJ107" s="251"/>
      <c r="AK107" s="251"/>
      <c r="AL107" s="251"/>
      <c r="AM107" s="251"/>
      <c r="AN107" s="250">
        <f t="shared" si="0"/>
        <v>0</v>
      </c>
      <c r="AO107" s="251"/>
      <c r="AP107" s="251"/>
      <c r="AQ107" s="89" t="s">
        <v>88</v>
      </c>
      <c r="AR107" s="53"/>
      <c r="AS107" s="90">
        <v>0</v>
      </c>
      <c r="AT107" s="91">
        <f t="shared" si="1"/>
        <v>0</v>
      </c>
      <c r="AU107" s="92">
        <f>'12 - GASTRO '!P132</f>
        <v>0</v>
      </c>
      <c r="AV107" s="91">
        <f>'12 - GASTRO '!J37</f>
        <v>0</v>
      </c>
      <c r="AW107" s="91">
        <f>'12 - GASTRO '!J38</f>
        <v>0</v>
      </c>
      <c r="AX107" s="91">
        <f>'12 - GASTRO '!J39</f>
        <v>0</v>
      </c>
      <c r="AY107" s="91">
        <f>'12 - GASTRO '!J40</f>
        <v>0</v>
      </c>
      <c r="AZ107" s="91">
        <f>'12 - GASTRO '!F37</f>
        <v>0</v>
      </c>
      <c r="BA107" s="91">
        <f>'12 - GASTRO '!F38</f>
        <v>0</v>
      </c>
      <c r="BB107" s="91">
        <f>'12 - GASTRO '!F39</f>
        <v>0</v>
      </c>
      <c r="BC107" s="91">
        <f>'12 - GASTRO '!F40</f>
        <v>0</v>
      </c>
      <c r="BD107" s="93">
        <f>'12 - GASTRO '!F41</f>
        <v>0</v>
      </c>
      <c r="BT107" s="25" t="s">
        <v>89</v>
      </c>
      <c r="BV107" s="25" t="s">
        <v>79</v>
      </c>
      <c r="BW107" s="25" t="s">
        <v>123</v>
      </c>
      <c r="BX107" s="25" t="s">
        <v>85</v>
      </c>
      <c r="CL107" s="25" t="s">
        <v>1</v>
      </c>
    </row>
    <row r="108" spans="1:91" s="6" customFormat="1" ht="37.5" customHeight="1">
      <c r="A108" s="88" t="s">
        <v>86</v>
      </c>
      <c r="B108" s="79"/>
      <c r="C108" s="80"/>
      <c r="D108" s="235" t="s">
        <v>91</v>
      </c>
      <c r="E108" s="235"/>
      <c r="F108" s="235"/>
      <c r="G108" s="235"/>
      <c r="H108" s="235"/>
      <c r="I108" s="81"/>
      <c r="J108" s="235" t="s">
        <v>124</v>
      </c>
      <c r="K108" s="235"/>
      <c r="L108" s="235"/>
      <c r="M108" s="235"/>
      <c r="N108" s="235"/>
      <c r="O108" s="235"/>
      <c r="P108" s="235"/>
      <c r="Q108" s="235"/>
      <c r="R108" s="235"/>
      <c r="S108" s="235"/>
      <c r="T108" s="235"/>
      <c r="U108" s="235"/>
      <c r="V108" s="235"/>
      <c r="W108" s="235"/>
      <c r="X108" s="235"/>
      <c r="Y108" s="235"/>
      <c r="Z108" s="235"/>
      <c r="AA108" s="235"/>
      <c r="AB108" s="235"/>
      <c r="AC108" s="235"/>
      <c r="AD108" s="235"/>
      <c r="AE108" s="235"/>
      <c r="AF108" s="235"/>
      <c r="AG108" s="247">
        <f>'02 - SO201 Napojenie na m...'!J32</f>
        <v>0</v>
      </c>
      <c r="AH108" s="248"/>
      <c r="AI108" s="248"/>
      <c r="AJ108" s="248"/>
      <c r="AK108" s="248"/>
      <c r="AL108" s="248"/>
      <c r="AM108" s="248"/>
      <c r="AN108" s="247">
        <f t="shared" si="0"/>
        <v>0</v>
      </c>
      <c r="AO108" s="248"/>
      <c r="AP108" s="248"/>
      <c r="AQ108" s="82" t="s">
        <v>83</v>
      </c>
      <c r="AR108" s="79"/>
      <c r="AS108" s="83">
        <v>0</v>
      </c>
      <c r="AT108" s="84">
        <f t="shared" si="1"/>
        <v>0</v>
      </c>
      <c r="AU108" s="85">
        <f>'02 - SO201 Napojenie na m...'!P135</f>
        <v>0</v>
      </c>
      <c r="AV108" s="84">
        <f>'02 - SO201 Napojenie na m...'!J35</f>
        <v>0</v>
      </c>
      <c r="AW108" s="84">
        <f>'02 - SO201 Napojenie na m...'!J36</f>
        <v>0</v>
      </c>
      <c r="AX108" s="84">
        <f>'02 - SO201 Napojenie na m...'!J37</f>
        <v>0</v>
      </c>
      <c r="AY108" s="84">
        <f>'02 - SO201 Napojenie na m...'!J38</f>
        <v>0</v>
      </c>
      <c r="AZ108" s="84">
        <f>'02 - SO201 Napojenie na m...'!F35</f>
        <v>0</v>
      </c>
      <c r="BA108" s="84">
        <f>'02 - SO201 Napojenie na m...'!F36</f>
        <v>0</v>
      </c>
      <c r="BB108" s="84">
        <f>'02 - SO201 Napojenie na m...'!F37</f>
        <v>0</v>
      </c>
      <c r="BC108" s="84">
        <f>'02 - SO201 Napojenie na m...'!F38</f>
        <v>0</v>
      </c>
      <c r="BD108" s="86">
        <f>'02 - SO201 Napojenie na m...'!F39</f>
        <v>0</v>
      </c>
      <c r="BT108" s="87" t="s">
        <v>84</v>
      </c>
      <c r="BV108" s="87" t="s">
        <v>79</v>
      </c>
      <c r="BW108" s="87" t="s">
        <v>125</v>
      </c>
      <c r="BX108" s="87" t="s">
        <v>4</v>
      </c>
      <c r="CL108" s="87" t="s">
        <v>1</v>
      </c>
      <c r="CM108" s="87" t="s">
        <v>77</v>
      </c>
    </row>
    <row r="109" spans="1:91" s="6" customFormat="1" ht="24.75" customHeight="1">
      <c r="A109" s="88" t="s">
        <v>86</v>
      </c>
      <c r="B109" s="79"/>
      <c r="C109" s="80"/>
      <c r="D109" s="235" t="s">
        <v>94</v>
      </c>
      <c r="E109" s="235"/>
      <c r="F109" s="235"/>
      <c r="G109" s="235"/>
      <c r="H109" s="235"/>
      <c r="I109" s="81"/>
      <c r="J109" s="235" t="s">
        <v>126</v>
      </c>
      <c r="K109" s="235"/>
      <c r="L109" s="235"/>
      <c r="M109" s="235"/>
      <c r="N109" s="235"/>
      <c r="O109" s="235"/>
      <c r="P109" s="235"/>
      <c r="Q109" s="235"/>
      <c r="R109" s="235"/>
      <c r="S109" s="235"/>
      <c r="T109" s="235"/>
      <c r="U109" s="235"/>
      <c r="V109" s="235"/>
      <c r="W109" s="235"/>
      <c r="X109" s="235"/>
      <c r="Y109" s="235"/>
      <c r="Z109" s="235"/>
      <c r="AA109" s="235"/>
      <c r="AB109" s="235"/>
      <c r="AC109" s="235"/>
      <c r="AD109" s="235"/>
      <c r="AE109" s="235"/>
      <c r="AF109" s="235"/>
      <c r="AG109" s="247">
        <f>'03 - SO301 Jednotná kanal...'!J32</f>
        <v>0</v>
      </c>
      <c r="AH109" s="248"/>
      <c r="AI109" s="248"/>
      <c r="AJ109" s="248"/>
      <c r="AK109" s="248"/>
      <c r="AL109" s="248"/>
      <c r="AM109" s="248"/>
      <c r="AN109" s="247">
        <f t="shared" si="0"/>
        <v>0</v>
      </c>
      <c r="AO109" s="248"/>
      <c r="AP109" s="248"/>
      <c r="AQ109" s="82" t="s">
        <v>83</v>
      </c>
      <c r="AR109" s="79"/>
      <c r="AS109" s="83">
        <v>0</v>
      </c>
      <c r="AT109" s="84">
        <f t="shared" si="1"/>
        <v>0</v>
      </c>
      <c r="AU109" s="85">
        <f>'03 - SO301 Jednotná kanal...'!P130</f>
        <v>0</v>
      </c>
      <c r="AV109" s="84">
        <f>'03 - SO301 Jednotná kanal...'!J35</f>
        <v>0</v>
      </c>
      <c r="AW109" s="84">
        <f>'03 - SO301 Jednotná kanal...'!J36</f>
        <v>0</v>
      </c>
      <c r="AX109" s="84">
        <f>'03 - SO301 Jednotná kanal...'!J37</f>
        <v>0</v>
      </c>
      <c r="AY109" s="84">
        <f>'03 - SO301 Jednotná kanal...'!J38</f>
        <v>0</v>
      </c>
      <c r="AZ109" s="84">
        <f>'03 - SO301 Jednotná kanal...'!F35</f>
        <v>0</v>
      </c>
      <c r="BA109" s="84">
        <f>'03 - SO301 Jednotná kanal...'!F36</f>
        <v>0</v>
      </c>
      <c r="BB109" s="84">
        <f>'03 - SO301 Jednotná kanal...'!F37</f>
        <v>0</v>
      </c>
      <c r="BC109" s="84">
        <f>'03 - SO301 Jednotná kanal...'!F38</f>
        <v>0</v>
      </c>
      <c r="BD109" s="86">
        <f>'03 - SO301 Jednotná kanal...'!F39</f>
        <v>0</v>
      </c>
      <c r="BT109" s="87" t="s">
        <v>84</v>
      </c>
      <c r="BV109" s="87" t="s">
        <v>79</v>
      </c>
      <c r="BW109" s="87" t="s">
        <v>127</v>
      </c>
      <c r="BX109" s="87" t="s">
        <v>4</v>
      </c>
      <c r="CL109" s="87" t="s">
        <v>1</v>
      </c>
      <c r="CM109" s="87" t="s">
        <v>77</v>
      </c>
    </row>
    <row r="110" spans="1:91" s="6" customFormat="1" ht="24.75" customHeight="1">
      <c r="A110" s="88" t="s">
        <v>86</v>
      </c>
      <c r="B110" s="79"/>
      <c r="C110" s="80"/>
      <c r="D110" s="235" t="s">
        <v>97</v>
      </c>
      <c r="E110" s="235"/>
      <c r="F110" s="235"/>
      <c r="G110" s="235"/>
      <c r="H110" s="235"/>
      <c r="I110" s="81"/>
      <c r="J110" s="235" t="s">
        <v>128</v>
      </c>
      <c r="K110" s="235"/>
      <c r="L110" s="235"/>
      <c r="M110" s="235"/>
      <c r="N110" s="235"/>
      <c r="O110" s="235"/>
      <c r="P110" s="235"/>
      <c r="Q110" s="235"/>
      <c r="R110" s="235"/>
      <c r="S110" s="235"/>
      <c r="T110" s="235"/>
      <c r="U110" s="235"/>
      <c r="V110" s="235"/>
      <c r="W110" s="235"/>
      <c r="X110" s="235"/>
      <c r="Y110" s="235"/>
      <c r="Z110" s="235"/>
      <c r="AA110" s="235"/>
      <c r="AB110" s="235"/>
      <c r="AC110" s="235"/>
      <c r="AD110" s="235"/>
      <c r="AE110" s="235"/>
      <c r="AF110" s="235"/>
      <c r="AG110" s="247">
        <f>'04 - SO302 Vodovodná príp...'!J32</f>
        <v>0</v>
      </c>
      <c r="AH110" s="248"/>
      <c r="AI110" s="248"/>
      <c r="AJ110" s="248"/>
      <c r="AK110" s="248"/>
      <c r="AL110" s="248"/>
      <c r="AM110" s="248"/>
      <c r="AN110" s="247">
        <f t="shared" si="0"/>
        <v>0</v>
      </c>
      <c r="AO110" s="248"/>
      <c r="AP110" s="248"/>
      <c r="AQ110" s="82" t="s">
        <v>83</v>
      </c>
      <c r="AR110" s="79"/>
      <c r="AS110" s="83">
        <v>0</v>
      </c>
      <c r="AT110" s="84">
        <f t="shared" si="1"/>
        <v>0</v>
      </c>
      <c r="AU110" s="85">
        <f>'04 - SO302 Vodovodná príp...'!P130</f>
        <v>0</v>
      </c>
      <c r="AV110" s="84">
        <f>'04 - SO302 Vodovodná príp...'!J35</f>
        <v>0</v>
      </c>
      <c r="AW110" s="84">
        <f>'04 - SO302 Vodovodná príp...'!J36</f>
        <v>0</v>
      </c>
      <c r="AX110" s="84">
        <f>'04 - SO302 Vodovodná príp...'!J37</f>
        <v>0</v>
      </c>
      <c r="AY110" s="84">
        <f>'04 - SO302 Vodovodná príp...'!J38</f>
        <v>0</v>
      </c>
      <c r="AZ110" s="84">
        <f>'04 - SO302 Vodovodná príp...'!F35</f>
        <v>0</v>
      </c>
      <c r="BA110" s="84">
        <f>'04 - SO302 Vodovodná príp...'!F36</f>
        <v>0</v>
      </c>
      <c r="BB110" s="84">
        <f>'04 - SO302 Vodovodná príp...'!F37</f>
        <v>0</v>
      </c>
      <c r="BC110" s="84">
        <f>'04 - SO302 Vodovodná príp...'!F38</f>
        <v>0</v>
      </c>
      <c r="BD110" s="86">
        <f>'04 - SO302 Vodovodná príp...'!F39</f>
        <v>0</v>
      </c>
      <c r="BT110" s="87" t="s">
        <v>84</v>
      </c>
      <c r="BV110" s="87" t="s">
        <v>79</v>
      </c>
      <c r="BW110" s="87" t="s">
        <v>129</v>
      </c>
      <c r="BX110" s="87" t="s">
        <v>4</v>
      </c>
      <c r="CL110" s="87" t="s">
        <v>1</v>
      </c>
      <c r="CM110" s="87" t="s">
        <v>77</v>
      </c>
    </row>
    <row r="111" spans="1:91" s="6" customFormat="1" ht="24.75" customHeight="1">
      <c r="A111" s="88" t="s">
        <v>86</v>
      </c>
      <c r="B111" s="79"/>
      <c r="C111" s="80"/>
      <c r="D111" s="235" t="s">
        <v>100</v>
      </c>
      <c r="E111" s="235"/>
      <c r="F111" s="235"/>
      <c r="G111" s="235"/>
      <c r="H111" s="235"/>
      <c r="I111" s="81"/>
      <c r="J111" s="235" t="s">
        <v>130</v>
      </c>
      <c r="K111" s="235"/>
      <c r="L111" s="235"/>
      <c r="M111" s="235"/>
      <c r="N111" s="235"/>
      <c r="O111" s="235"/>
      <c r="P111" s="235"/>
      <c r="Q111" s="235"/>
      <c r="R111" s="235"/>
      <c r="S111" s="235"/>
      <c r="T111" s="235"/>
      <c r="U111" s="235"/>
      <c r="V111" s="235"/>
      <c r="W111" s="235"/>
      <c r="X111" s="235"/>
      <c r="Y111" s="235"/>
      <c r="Z111" s="235"/>
      <c r="AA111" s="235"/>
      <c r="AB111" s="235"/>
      <c r="AC111" s="235"/>
      <c r="AD111" s="235"/>
      <c r="AE111" s="235"/>
      <c r="AF111" s="235"/>
      <c r="AG111" s="247">
        <f>'05 - SO501 Areálové NN ro...'!J32</f>
        <v>0</v>
      </c>
      <c r="AH111" s="248"/>
      <c r="AI111" s="248"/>
      <c r="AJ111" s="248"/>
      <c r="AK111" s="248"/>
      <c r="AL111" s="248"/>
      <c r="AM111" s="248"/>
      <c r="AN111" s="247">
        <f t="shared" si="0"/>
        <v>0</v>
      </c>
      <c r="AO111" s="248"/>
      <c r="AP111" s="248"/>
      <c r="AQ111" s="82" t="s">
        <v>83</v>
      </c>
      <c r="AR111" s="79"/>
      <c r="AS111" s="83">
        <v>0</v>
      </c>
      <c r="AT111" s="84">
        <f t="shared" si="1"/>
        <v>0</v>
      </c>
      <c r="AU111" s="85">
        <f>'05 - SO501 Areálové NN ro...'!P131</f>
        <v>0</v>
      </c>
      <c r="AV111" s="84">
        <f>'05 - SO501 Areálové NN ro...'!J35</f>
        <v>0</v>
      </c>
      <c r="AW111" s="84">
        <f>'05 - SO501 Areálové NN ro...'!J36</f>
        <v>0</v>
      </c>
      <c r="AX111" s="84">
        <f>'05 - SO501 Areálové NN ro...'!J37</f>
        <v>0</v>
      </c>
      <c r="AY111" s="84">
        <f>'05 - SO501 Areálové NN ro...'!J38</f>
        <v>0</v>
      </c>
      <c r="AZ111" s="84">
        <f>'05 - SO501 Areálové NN ro...'!F35</f>
        <v>0</v>
      </c>
      <c r="BA111" s="84">
        <f>'05 - SO501 Areálové NN ro...'!F36</f>
        <v>0</v>
      </c>
      <c r="BB111" s="84">
        <f>'05 - SO501 Areálové NN ro...'!F37</f>
        <v>0</v>
      </c>
      <c r="BC111" s="84">
        <f>'05 - SO501 Areálové NN ro...'!F38</f>
        <v>0</v>
      </c>
      <c r="BD111" s="86">
        <f>'05 - SO501 Areálové NN ro...'!F39</f>
        <v>0</v>
      </c>
      <c r="BT111" s="87" t="s">
        <v>84</v>
      </c>
      <c r="BV111" s="87" t="s">
        <v>79</v>
      </c>
      <c r="BW111" s="87" t="s">
        <v>131</v>
      </c>
      <c r="BX111" s="87" t="s">
        <v>4</v>
      </c>
      <c r="CL111" s="87" t="s">
        <v>1</v>
      </c>
      <c r="CM111" s="87" t="s">
        <v>77</v>
      </c>
    </row>
    <row r="112" spans="1:91" s="6" customFormat="1" ht="16.5" customHeight="1">
      <c r="B112" s="79"/>
      <c r="C112" s="80"/>
      <c r="D112" s="235" t="s">
        <v>103</v>
      </c>
      <c r="E112" s="235"/>
      <c r="F112" s="235"/>
      <c r="G112" s="235"/>
      <c r="H112" s="235"/>
      <c r="I112" s="81"/>
      <c r="J112" s="235" t="s">
        <v>132</v>
      </c>
      <c r="K112" s="235"/>
      <c r="L112" s="235"/>
      <c r="M112" s="235"/>
      <c r="N112" s="235"/>
      <c r="O112" s="235"/>
      <c r="P112" s="235"/>
      <c r="Q112" s="235"/>
      <c r="R112" s="235"/>
      <c r="S112" s="235"/>
      <c r="T112" s="235"/>
      <c r="U112" s="235"/>
      <c r="V112" s="235"/>
      <c r="W112" s="235"/>
      <c r="X112" s="235"/>
      <c r="Y112" s="235"/>
      <c r="Z112" s="235"/>
      <c r="AA112" s="235"/>
      <c r="AB112" s="235"/>
      <c r="AC112" s="235"/>
      <c r="AD112" s="235"/>
      <c r="AE112" s="235"/>
      <c r="AF112" s="235"/>
      <c r="AG112" s="249">
        <f>ROUND(SUM(AG113:AG119),2)</f>
        <v>0</v>
      </c>
      <c r="AH112" s="248"/>
      <c r="AI112" s="248"/>
      <c r="AJ112" s="248"/>
      <c r="AK112" s="248"/>
      <c r="AL112" s="248"/>
      <c r="AM112" s="248"/>
      <c r="AN112" s="247">
        <f t="shared" si="0"/>
        <v>0</v>
      </c>
      <c r="AO112" s="248"/>
      <c r="AP112" s="248"/>
      <c r="AQ112" s="82" t="s">
        <v>83</v>
      </c>
      <c r="AR112" s="79"/>
      <c r="AS112" s="83">
        <f>ROUND(SUM(AS113:AS119),2)</f>
        <v>0</v>
      </c>
      <c r="AT112" s="84">
        <f t="shared" si="1"/>
        <v>0</v>
      </c>
      <c r="AU112" s="85">
        <f>ROUND(SUM(AU113:AU119),5)</f>
        <v>0</v>
      </c>
      <c r="AV112" s="84">
        <f>ROUND(AZ112*L32,2)</f>
        <v>0</v>
      </c>
      <c r="AW112" s="84">
        <f>ROUND(BA112*L33,2)</f>
        <v>0</v>
      </c>
      <c r="AX112" s="84">
        <f>ROUND(BB112*L32,2)</f>
        <v>0</v>
      </c>
      <c r="AY112" s="84">
        <f>ROUND(BC112*L33,2)</f>
        <v>0</v>
      </c>
      <c r="AZ112" s="84">
        <f>ROUND(SUM(AZ113:AZ119),2)</f>
        <v>0</v>
      </c>
      <c r="BA112" s="84">
        <f>ROUND(SUM(BA113:BA119),2)</f>
        <v>0</v>
      </c>
      <c r="BB112" s="84">
        <f>ROUND(SUM(BB113:BB119),2)</f>
        <v>0</v>
      </c>
      <c r="BC112" s="84">
        <f>ROUND(SUM(BC113:BC119),2)</f>
        <v>0</v>
      </c>
      <c r="BD112" s="86">
        <f>ROUND(SUM(BD113:BD119),2)</f>
        <v>0</v>
      </c>
      <c r="BS112" s="87" t="s">
        <v>76</v>
      </c>
      <c r="BT112" s="87" t="s">
        <v>84</v>
      </c>
      <c r="BU112" s="87" t="s">
        <v>78</v>
      </c>
      <c r="BV112" s="87" t="s">
        <v>79</v>
      </c>
      <c r="BW112" s="87" t="s">
        <v>133</v>
      </c>
      <c r="BX112" s="87" t="s">
        <v>4</v>
      </c>
      <c r="CL112" s="87" t="s">
        <v>1</v>
      </c>
      <c r="CM112" s="87" t="s">
        <v>77</v>
      </c>
    </row>
    <row r="113" spans="1:91" s="3" customFormat="1" ht="16.5" customHeight="1">
      <c r="A113" s="88" t="s">
        <v>86</v>
      </c>
      <c r="B113" s="53"/>
      <c r="C113" s="9"/>
      <c r="D113" s="9"/>
      <c r="E113" s="234" t="s">
        <v>81</v>
      </c>
      <c r="F113" s="234"/>
      <c r="G113" s="234"/>
      <c r="H113" s="234"/>
      <c r="I113" s="234"/>
      <c r="J113" s="9"/>
      <c r="K113" s="234" t="s">
        <v>134</v>
      </c>
      <c r="L113" s="234"/>
      <c r="M113" s="234"/>
      <c r="N113" s="234"/>
      <c r="O113" s="234"/>
      <c r="P113" s="234"/>
      <c r="Q113" s="234"/>
      <c r="R113" s="234"/>
      <c r="S113" s="234"/>
      <c r="T113" s="234"/>
      <c r="U113" s="234"/>
      <c r="V113" s="234"/>
      <c r="W113" s="234"/>
      <c r="X113" s="234"/>
      <c r="Y113" s="234"/>
      <c r="Z113" s="234"/>
      <c r="AA113" s="234"/>
      <c r="AB113" s="234"/>
      <c r="AC113" s="234"/>
      <c r="AD113" s="234"/>
      <c r="AE113" s="234"/>
      <c r="AF113" s="234"/>
      <c r="AG113" s="250">
        <f>'01 - SO601.1 Strešná záhr...'!J34</f>
        <v>0</v>
      </c>
      <c r="AH113" s="251"/>
      <c r="AI113" s="251"/>
      <c r="AJ113" s="251"/>
      <c r="AK113" s="251"/>
      <c r="AL113" s="251"/>
      <c r="AM113" s="251"/>
      <c r="AN113" s="250">
        <f t="shared" si="0"/>
        <v>0</v>
      </c>
      <c r="AO113" s="251"/>
      <c r="AP113" s="251"/>
      <c r="AQ113" s="89" t="s">
        <v>88</v>
      </c>
      <c r="AR113" s="53"/>
      <c r="AS113" s="90">
        <v>0</v>
      </c>
      <c r="AT113" s="91">
        <f t="shared" si="1"/>
        <v>0</v>
      </c>
      <c r="AU113" s="92">
        <f>'01 - SO601.1 Strešná záhr...'!P140</f>
        <v>0</v>
      </c>
      <c r="AV113" s="91">
        <f>'01 - SO601.1 Strešná záhr...'!J37</f>
        <v>0</v>
      </c>
      <c r="AW113" s="91">
        <f>'01 - SO601.1 Strešná záhr...'!J38</f>
        <v>0</v>
      </c>
      <c r="AX113" s="91">
        <f>'01 - SO601.1 Strešná záhr...'!J39</f>
        <v>0</v>
      </c>
      <c r="AY113" s="91">
        <f>'01 - SO601.1 Strešná záhr...'!J40</f>
        <v>0</v>
      </c>
      <c r="AZ113" s="91">
        <f>'01 - SO601.1 Strešná záhr...'!F37</f>
        <v>0</v>
      </c>
      <c r="BA113" s="91">
        <f>'01 - SO601.1 Strešná záhr...'!F38</f>
        <v>0</v>
      </c>
      <c r="BB113" s="91">
        <f>'01 - SO601.1 Strešná záhr...'!F39</f>
        <v>0</v>
      </c>
      <c r="BC113" s="91">
        <f>'01 - SO601.1 Strešná záhr...'!F40</f>
        <v>0</v>
      </c>
      <c r="BD113" s="93">
        <f>'01 - SO601.1 Strešná záhr...'!F41</f>
        <v>0</v>
      </c>
      <c r="BT113" s="25" t="s">
        <v>89</v>
      </c>
      <c r="BV113" s="25" t="s">
        <v>79</v>
      </c>
      <c r="BW113" s="25" t="s">
        <v>135</v>
      </c>
      <c r="BX113" s="25" t="s">
        <v>133</v>
      </c>
      <c r="CL113" s="25" t="s">
        <v>1</v>
      </c>
    </row>
    <row r="114" spans="1:91" s="3" customFormat="1" ht="16.5" customHeight="1">
      <c r="A114" s="88" t="s">
        <v>86</v>
      </c>
      <c r="B114" s="53"/>
      <c r="C114" s="9"/>
      <c r="D114" s="9"/>
      <c r="E114" s="234" t="s">
        <v>91</v>
      </c>
      <c r="F114" s="234"/>
      <c r="G114" s="234"/>
      <c r="H114" s="234"/>
      <c r="I114" s="234"/>
      <c r="J114" s="9"/>
      <c r="K114" s="234" t="s">
        <v>136</v>
      </c>
      <c r="L114" s="234"/>
      <c r="M114" s="234"/>
      <c r="N114" s="234"/>
      <c r="O114" s="234"/>
      <c r="P114" s="234"/>
      <c r="Q114" s="234"/>
      <c r="R114" s="234"/>
      <c r="S114" s="234"/>
      <c r="T114" s="234"/>
      <c r="U114" s="234"/>
      <c r="V114" s="234"/>
      <c r="W114" s="234"/>
      <c r="X114" s="234"/>
      <c r="Y114" s="234"/>
      <c r="Z114" s="234"/>
      <c r="AA114" s="234"/>
      <c r="AB114" s="234"/>
      <c r="AC114" s="234"/>
      <c r="AD114" s="234"/>
      <c r="AE114" s="234"/>
      <c r="AF114" s="234"/>
      <c r="AG114" s="250">
        <f>'02 - SO 601.2 Komunitný dvor'!J34</f>
        <v>0</v>
      </c>
      <c r="AH114" s="251"/>
      <c r="AI114" s="251"/>
      <c r="AJ114" s="251"/>
      <c r="AK114" s="251"/>
      <c r="AL114" s="251"/>
      <c r="AM114" s="251"/>
      <c r="AN114" s="250">
        <f t="shared" si="0"/>
        <v>0</v>
      </c>
      <c r="AO114" s="251"/>
      <c r="AP114" s="251"/>
      <c r="AQ114" s="89" t="s">
        <v>88</v>
      </c>
      <c r="AR114" s="53"/>
      <c r="AS114" s="90">
        <v>0</v>
      </c>
      <c r="AT114" s="91">
        <f t="shared" si="1"/>
        <v>0</v>
      </c>
      <c r="AU114" s="92">
        <f>'02 - SO 601.2 Komunitný dvor'!P134</f>
        <v>0</v>
      </c>
      <c r="AV114" s="91">
        <f>'02 - SO 601.2 Komunitný dvor'!J37</f>
        <v>0</v>
      </c>
      <c r="AW114" s="91">
        <f>'02 - SO 601.2 Komunitný dvor'!J38</f>
        <v>0</v>
      </c>
      <c r="AX114" s="91">
        <f>'02 - SO 601.2 Komunitný dvor'!J39</f>
        <v>0</v>
      </c>
      <c r="AY114" s="91">
        <f>'02 - SO 601.2 Komunitný dvor'!J40</f>
        <v>0</v>
      </c>
      <c r="AZ114" s="91">
        <f>'02 - SO 601.2 Komunitný dvor'!F37</f>
        <v>0</v>
      </c>
      <c r="BA114" s="91">
        <f>'02 - SO 601.2 Komunitný dvor'!F38</f>
        <v>0</v>
      </c>
      <c r="BB114" s="91">
        <f>'02 - SO 601.2 Komunitný dvor'!F39</f>
        <v>0</v>
      </c>
      <c r="BC114" s="91">
        <f>'02 - SO 601.2 Komunitný dvor'!F40</f>
        <v>0</v>
      </c>
      <c r="BD114" s="93">
        <f>'02 - SO 601.2 Komunitný dvor'!F41</f>
        <v>0</v>
      </c>
      <c r="BT114" s="25" t="s">
        <v>89</v>
      </c>
      <c r="BV114" s="25" t="s">
        <v>79</v>
      </c>
      <c r="BW114" s="25" t="s">
        <v>137</v>
      </c>
      <c r="BX114" s="25" t="s">
        <v>133</v>
      </c>
      <c r="CL114" s="25" t="s">
        <v>1</v>
      </c>
    </row>
    <row r="115" spans="1:91" s="3" customFormat="1" ht="16.5" customHeight="1">
      <c r="A115" s="88" t="s">
        <v>86</v>
      </c>
      <c r="B115" s="53"/>
      <c r="C115" s="9"/>
      <c r="D115" s="9"/>
      <c r="E115" s="234" t="s">
        <v>94</v>
      </c>
      <c r="F115" s="234"/>
      <c r="G115" s="234"/>
      <c r="H115" s="234"/>
      <c r="I115" s="234"/>
      <c r="J115" s="9"/>
      <c r="K115" s="234" t="s">
        <v>138</v>
      </c>
      <c r="L115" s="234"/>
      <c r="M115" s="234"/>
      <c r="N115" s="234"/>
      <c r="O115" s="234"/>
      <c r="P115" s="234"/>
      <c r="Q115" s="234"/>
      <c r="R115" s="234"/>
      <c r="S115" s="234"/>
      <c r="T115" s="234"/>
      <c r="U115" s="234"/>
      <c r="V115" s="234"/>
      <c r="W115" s="234"/>
      <c r="X115" s="234"/>
      <c r="Y115" s="234"/>
      <c r="Z115" s="234"/>
      <c r="AA115" s="234"/>
      <c r="AB115" s="234"/>
      <c r="AC115" s="234"/>
      <c r="AD115" s="234"/>
      <c r="AE115" s="234"/>
      <c r="AF115" s="234"/>
      <c r="AG115" s="250">
        <f>'03 - SO 601.3 Extenzívne ...'!J34</f>
        <v>0</v>
      </c>
      <c r="AH115" s="251"/>
      <c r="AI115" s="251"/>
      <c r="AJ115" s="251"/>
      <c r="AK115" s="251"/>
      <c r="AL115" s="251"/>
      <c r="AM115" s="251"/>
      <c r="AN115" s="250">
        <f t="shared" si="0"/>
        <v>0</v>
      </c>
      <c r="AO115" s="251"/>
      <c r="AP115" s="251"/>
      <c r="AQ115" s="89" t="s">
        <v>88</v>
      </c>
      <c r="AR115" s="53"/>
      <c r="AS115" s="90">
        <v>0</v>
      </c>
      <c r="AT115" s="91">
        <f t="shared" si="1"/>
        <v>0</v>
      </c>
      <c r="AU115" s="92">
        <f>'03 - SO 601.3 Extenzívne ...'!P137</f>
        <v>0</v>
      </c>
      <c r="AV115" s="91">
        <f>'03 - SO 601.3 Extenzívne ...'!J37</f>
        <v>0</v>
      </c>
      <c r="AW115" s="91">
        <f>'03 - SO 601.3 Extenzívne ...'!J38</f>
        <v>0</v>
      </c>
      <c r="AX115" s="91">
        <f>'03 - SO 601.3 Extenzívne ...'!J39</f>
        <v>0</v>
      </c>
      <c r="AY115" s="91">
        <f>'03 - SO 601.3 Extenzívne ...'!J40</f>
        <v>0</v>
      </c>
      <c r="AZ115" s="91">
        <f>'03 - SO 601.3 Extenzívne ...'!F37</f>
        <v>0</v>
      </c>
      <c r="BA115" s="91">
        <f>'03 - SO 601.3 Extenzívne ...'!F38</f>
        <v>0</v>
      </c>
      <c r="BB115" s="91">
        <f>'03 - SO 601.3 Extenzívne ...'!F39</f>
        <v>0</v>
      </c>
      <c r="BC115" s="91">
        <f>'03 - SO 601.3 Extenzívne ...'!F40</f>
        <v>0</v>
      </c>
      <c r="BD115" s="93">
        <f>'03 - SO 601.3 Extenzívne ...'!F41</f>
        <v>0</v>
      </c>
      <c r="BT115" s="25" t="s">
        <v>89</v>
      </c>
      <c r="BV115" s="25" t="s">
        <v>79</v>
      </c>
      <c r="BW115" s="25" t="s">
        <v>139</v>
      </c>
      <c r="BX115" s="25" t="s">
        <v>133</v>
      </c>
      <c r="CL115" s="25" t="s">
        <v>1</v>
      </c>
    </row>
    <row r="116" spans="1:91" s="3" customFormat="1" ht="16.5" customHeight="1">
      <c r="A116" s="88" t="s">
        <v>86</v>
      </c>
      <c r="B116" s="53"/>
      <c r="C116" s="9"/>
      <c r="D116" s="9"/>
      <c r="E116" s="234" t="s">
        <v>97</v>
      </c>
      <c r="F116" s="234"/>
      <c r="G116" s="234"/>
      <c r="H116" s="234"/>
      <c r="I116" s="234"/>
      <c r="J116" s="9"/>
      <c r="K116" s="234" t="s">
        <v>140</v>
      </c>
      <c r="L116" s="234"/>
      <c r="M116" s="234"/>
      <c r="N116" s="234"/>
      <c r="O116" s="234"/>
      <c r="P116" s="234"/>
      <c r="Q116" s="234"/>
      <c r="R116" s="234"/>
      <c r="S116" s="234"/>
      <c r="T116" s="234"/>
      <c r="U116" s="234"/>
      <c r="V116" s="234"/>
      <c r="W116" s="234"/>
      <c r="X116" s="234"/>
      <c r="Y116" s="234"/>
      <c r="Z116" s="234"/>
      <c r="AA116" s="234"/>
      <c r="AB116" s="234"/>
      <c r="AC116" s="234"/>
      <c r="AD116" s="234"/>
      <c r="AE116" s="234"/>
      <c r="AF116" s="234"/>
      <c r="AG116" s="250">
        <f>'04 - SO 601.4 Priestor pr...'!J34</f>
        <v>0</v>
      </c>
      <c r="AH116" s="251"/>
      <c r="AI116" s="251"/>
      <c r="AJ116" s="251"/>
      <c r="AK116" s="251"/>
      <c r="AL116" s="251"/>
      <c r="AM116" s="251"/>
      <c r="AN116" s="250">
        <f t="shared" si="0"/>
        <v>0</v>
      </c>
      <c r="AO116" s="251"/>
      <c r="AP116" s="251"/>
      <c r="AQ116" s="89" t="s">
        <v>88</v>
      </c>
      <c r="AR116" s="53"/>
      <c r="AS116" s="90">
        <v>0</v>
      </c>
      <c r="AT116" s="91">
        <f t="shared" si="1"/>
        <v>0</v>
      </c>
      <c r="AU116" s="92">
        <f>'04 - SO 601.4 Priestor pr...'!P134</f>
        <v>0</v>
      </c>
      <c r="AV116" s="91">
        <f>'04 - SO 601.4 Priestor pr...'!J37</f>
        <v>0</v>
      </c>
      <c r="AW116" s="91">
        <f>'04 - SO 601.4 Priestor pr...'!J38</f>
        <v>0</v>
      </c>
      <c r="AX116" s="91">
        <f>'04 - SO 601.4 Priestor pr...'!J39</f>
        <v>0</v>
      </c>
      <c r="AY116" s="91">
        <f>'04 - SO 601.4 Priestor pr...'!J40</f>
        <v>0</v>
      </c>
      <c r="AZ116" s="91">
        <f>'04 - SO 601.4 Priestor pr...'!F37</f>
        <v>0</v>
      </c>
      <c r="BA116" s="91">
        <f>'04 - SO 601.4 Priestor pr...'!F38</f>
        <v>0</v>
      </c>
      <c r="BB116" s="91">
        <f>'04 - SO 601.4 Priestor pr...'!F39</f>
        <v>0</v>
      </c>
      <c r="BC116" s="91">
        <f>'04 - SO 601.4 Priestor pr...'!F40</f>
        <v>0</v>
      </c>
      <c r="BD116" s="93">
        <f>'04 - SO 601.4 Priestor pr...'!F41</f>
        <v>0</v>
      </c>
      <c r="BT116" s="25" t="s">
        <v>89</v>
      </c>
      <c r="BV116" s="25" t="s">
        <v>79</v>
      </c>
      <c r="BW116" s="25" t="s">
        <v>141</v>
      </c>
      <c r="BX116" s="25" t="s">
        <v>133</v>
      </c>
      <c r="CL116" s="25" t="s">
        <v>1</v>
      </c>
    </row>
    <row r="117" spans="1:91" s="3" customFormat="1" ht="16.5" customHeight="1">
      <c r="A117" s="88" t="s">
        <v>86</v>
      </c>
      <c r="B117" s="53"/>
      <c r="C117" s="9"/>
      <c r="D117" s="9"/>
      <c r="E117" s="234" t="s">
        <v>100</v>
      </c>
      <c r="F117" s="234"/>
      <c r="G117" s="234"/>
      <c r="H117" s="234"/>
      <c r="I117" s="234"/>
      <c r="J117" s="9"/>
      <c r="K117" s="234" t="s">
        <v>142</v>
      </c>
      <c r="L117" s="234"/>
      <c r="M117" s="234"/>
      <c r="N117" s="234"/>
      <c r="O117" s="234"/>
      <c r="P117" s="234"/>
      <c r="Q117" s="234"/>
      <c r="R117" s="234"/>
      <c r="S117" s="234"/>
      <c r="T117" s="234"/>
      <c r="U117" s="234"/>
      <c r="V117" s="234"/>
      <c r="W117" s="234"/>
      <c r="X117" s="234"/>
      <c r="Y117" s="234"/>
      <c r="Z117" s="234"/>
      <c r="AA117" s="234"/>
      <c r="AB117" s="234"/>
      <c r="AC117" s="234"/>
      <c r="AD117" s="234"/>
      <c r="AE117" s="234"/>
      <c r="AF117" s="234"/>
      <c r="AG117" s="250">
        <f>'05 - SO 601.5 Zeleň na pa...'!J34</f>
        <v>0</v>
      </c>
      <c r="AH117" s="251"/>
      <c r="AI117" s="251"/>
      <c r="AJ117" s="251"/>
      <c r="AK117" s="251"/>
      <c r="AL117" s="251"/>
      <c r="AM117" s="251"/>
      <c r="AN117" s="250">
        <f t="shared" si="0"/>
        <v>0</v>
      </c>
      <c r="AO117" s="251"/>
      <c r="AP117" s="251"/>
      <c r="AQ117" s="89" t="s">
        <v>88</v>
      </c>
      <c r="AR117" s="53"/>
      <c r="AS117" s="90">
        <v>0</v>
      </c>
      <c r="AT117" s="91">
        <f t="shared" si="1"/>
        <v>0</v>
      </c>
      <c r="AU117" s="92">
        <f>'05 - SO 601.5 Zeleň na pa...'!P135</f>
        <v>0</v>
      </c>
      <c r="AV117" s="91">
        <f>'05 - SO 601.5 Zeleň na pa...'!J37</f>
        <v>0</v>
      </c>
      <c r="AW117" s="91">
        <f>'05 - SO 601.5 Zeleň na pa...'!J38</f>
        <v>0</v>
      </c>
      <c r="AX117" s="91">
        <f>'05 - SO 601.5 Zeleň na pa...'!J39</f>
        <v>0</v>
      </c>
      <c r="AY117" s="91">
        <f>'05 - SO 601.5 Zeleň na pa...'!J40</f>
        <v>0</v>
      </c>
      <c r="AZ117" s="91">
        <f>'05 - SO 601.5 Zeleň na pa...'!F37</f>
        <v>0</v>
      </c>
      <c r="BA117" s="91">
        <f>'05 - SO 601.5 Zeleň na pa...'!F38</f>
        <v>0</v>
      </c>
      <c r="BB117" s="91">
        <f>'05 - SO 601.5 Zeleň na pa...'!F39</f>
        <v>0</v>
      </c>
      <c r="BC117" s="91">
        <f>'05 - SO 601.5 Zeleň na pa...'!F40</f>
        <v>0</v>
      </c>
      <c r="BD117" s="93">
        <f>'05 - SO 601.5 Zeleň na pa...'!F41</f>
        <v>0</v>
      </c>
      <c r="BT117" s="25" t="s">
        <v>89</v>
      </c>
      <c r="BV117" s="25" t="s">
        <v>79</v>
      </c>
      <c r="BW117" s="25" t="s">
        <v>143</v>
      </c>
      <c r="BX117" s="25" t="s">
        <v>133</v>
      </c>
      <c r="CL117" s="25" t="s">
        <v>1</v>
      </c>
    </row>
    <row r="118" spans="1:91" s="3" customFormat="1" ht="16.5" customHeight="1">
      <c r="A118" s="88" t="s">
        <v>86</v>
      </c>
      <c r="B118" s="53"/>
      <c r="C118" s="9"/>
      <c r="D118" s="9"/>
      <c r="E118" s="234" t="s">
        <v>103</v>
      </c>
      <c r="F118" s="234"/>
      <c r="G118" s="234"/>
      <c r="H118" s="234"/>
      <c r="I118" s="234"/>
      <c r="J118" s="9"/>
      <c r="K118" s="234" t="s">
        <v>144</v>
      </c>
      <c r="L118" s="234"/>
      <c r="M118" s="234"/>
      <c r="N118" s="234"/>
      <c r="O118" s="234"/>
      <c r="P118" s="234"/>
      <c r="Q118" s="234"/>
      <c r="R118" s="234"/>
      <c r="S118" s="234"/>
      <c r="T118" s="234"/>
      <c r="U118" s="234"/>
      <c r="V118" s="234"/>
      <c r="W118" s="234"/>
      <c r="X118" s="234"/>
      <c r="Y118" s="234"/>
      <c r="Z118" s="234"/>
      <c r="AA118" s="234"/>
      <c r="AB118" s="234"/>
      <c r="AC118" s="234"/>
      <c r="AD118" s="234"/>
      <c r="AE118" s="234"/>
      <c r="AF118" s="234"/>
      <c r="AG118" s="250">
        <f>'06 - SO 601.6 Lesík'!J34</f>
        <v>0</v>
      </c>
      <c r="AH118" s="251"/>
      <c r="AI118" s="251"/>
      <c r="AJ118" s="251"/>
      <c r="AK118" s="251"/>
      <c r="AL118" s="251"/>
      <c r="AM118" s="251"/>
      <c r="AN118" s="250">
        <f t="shared" si="0"/>
        <v>0</v>
      </c>
      <c r="AO118" s="251"/>
      <c r="AP118" s="251"/>
      <c r="AQ118" s="89" t="s">
        <v>88</v>
      </c>
      <c r="AR118" s="53"/>
      <c r="AS118" s="90">
        <v>0</v>
      </c>
      <c r="AT118" s="91">
        <f t="shared" si="1"/>
        <v>0</v>
      </c>
      <c r="AU118" s="92">
        <f>'06 - SO 601.6 Lesík'!P133</f>
        <v>0</v>
      </c>
      <c r="AV118" s="91">
        <f>'06 - SO 601.6 Lesík'!J37</f>
        <v>0</v>
      </c>
      <c r="AW118" s="91">
        <f>'06 - SO 601.6 Lesík'!J38</f>
        <v>0</v>
      </c>
      <c r="AX118" s="91">
        <f>'06 - SO 601.6 Lesík'!J39</f>
        <v>0</v>
      </c>
      <c r="AY118" s="91">
        <f>'06 - SO 601.6 Lesík'!J40</f>
        <v>0</v>
      </c>
      <c r="AZ118" s="91">
        <f>'06 - SO 601.6 Lesík'!F37</f>
        <v>0</v>
      </c>
      <c r="BA118" s="91">
        <f>'06 - SO 601.6 Lesík'!F38</f>
        <v>0</v>
      </c>
      <c r="BB118" s="91">
        <f>'06 - SO 601.6 Lesík'!F39</f>
        <v>0</v>
      </c>
      <c r="BC118" s="91">
        <f>'06 - SO 601.6 Lesík'!F40</f>
        <v>0</v>
      </c>
      <c r="BD118" s="93">
        <f>'06 - SO 601.6 Lesík'!F41</f>
        <v>0</v>
      </c>
      <c r="BT118" s="25" t="s">
        <v>89</v>
      </c>
      <c r="BV118" s="25" t="s">
        <v>79</v>
      </c>
      <c r="BW118" s="25" t="s">
        <v>145</v>
      </c>
      <c r="BX118" s="25" t="s">
        <v>133</v>
      </c>
      <c r="CL118" s="25" t="s">
        <v>1</v>
      </c>
    </row>
    <row r="119" spans="1:91" s="3" customFormat="1" ht="16.5" customHeight="1">
      <c r="A119" s="88" t="s">
        <v>86</v>
      </c>
      <c r="B119" s="53"/>
      <c r="C119" s="9"/>
      <c r="D119" s="9"/>
      <c r="E119" s="234" t="s">
        <v>106</v>
      </c>
      <c r="F119" s="234"/>
      <c r="G119" s="234"/>
      <c r="H119" s="234"/>
      <c r="I119" s="234"/>
      <c r="J119" s="9"/>
      <c r="K119" s="234" t="s">
        <v>146</v>
      </c>
      <c r="L119" s="234"/>
      <c r="M119" s="234"/>
      <c r="N119" s="234"/>
      <c r="O119" s="234"/>
      <c r="P119" s="234"/>
      <c r="Q119" s="234"/>
      <c r="R119" s="234"/>
      <c r="S119" s="234"/>
      <c r="T119" s="234"/>
      <c r="U119" s="234"/>
      <c r="V119" s="234"/>
      <c r="W119" s="234"/>
      <c r="X119" s="234"/>
      <c r="Y119" s="234"/>
      <c r="Z119" s="234"/>
      <c r="AA119" s="234"/>
      <c r="AB119" s="234"/>
      <c r="AC119" s="234"/>
      <c r="AD119" s="234"/>
      <c r="AE119" s="234"/>
      <c r="AF119" s="234"/>
      <c r="AG119" s="250">
        <f>'07 - SO 601.7 Závlahový s...'!J34</f>
        <v>0</v>
      </c>
      <c r="AH119" s="251"/>
      <c r="AI119" s="251"/>
      <c r="AJ119" s="251"/>
      <c r="AK119" s="251"/>
      <c r="AL119" s="251"/>
      <c r="AM119" s="251"/>
      <c r="AN119" s="250">
        <f t="shared" si="0"/>
        <v>0</v>
      </c>
      <c r="AO119" s="251"/>
      <c r="AP119" s="251"/>
      <c r="AQ119" s="89" t="s">
        <v>88</v>
      </c>
      <c r="AR119" s="53"/>
      <c r="AS119" s="90">
        <v>0</v>
      </c>
      <c r="AT119" s="91">
        <f t="shared" si="1"/>
        <v>0</v>
      </c>
      <c r="AU119" s="92">
        <f>'07 - SO 601.7 Závlahový s...'!P143</f>
        <v>0</v>
      </c>
      <c r="AV119" s="91">
        <f>'07 - SO 601.7 Závlahový s...'!J37</f>
        <v>0</v>
      </c>
      <c r="AW119" s="91">
        <f>'07 - SO 601.7 Závlahový s...'!J38</f>
        <v>0</v>
      </c>
      <c r="AX119" s="91">
        <f>'07 - SO 601.7 Závlahový s...'!J39</f>
        <v>0</v>
      </c>
      <c r="AY119" s="91">
        <f>'07 - SO 601.7 Závlahový s...'!J40</f>
        <v>0</v>
      </c>
      <c r="AZ119" s="91">
        <f>'07 - SO 601.7 Závlahový s...'!F37</f>
        <v>0</v>
      </c>
      <c r="BA119" s="91">
        <f>'07 - SO 601.7 Závlahový s...'!F38</f>
        <v>0</v>
      </c>
      <c r="BB119" s="91">
        <f>'07 - SO 601.7 Závlahový s...'!F39</f>
        <v>0</v>
      </c>
      <c r="BC119" s="91">
        <f>'07 - SO 601.7 Závlahový s...'!F40</f>
        <v>0</v>
      </c>
      <c r="BD119" s="93">
        <f>'07 - SO 601.7 Závlahový s...'!F41</f>
        <v>0</v>
      </c>
      <c r="BT119" s="25" t="s">
        <v>89</v>
      </c>
      <c r="BV119" s="25" t="s">
        <v>79</v>
      </c>
      <c r="BW119" s="25" t="s">
        <v>147</v>
      </c>
      <c r="BX119" s="25" t="s">
        <v>133</v>
      </c>
      <c r="CL119" s="25" t="s">
        <v>1</v>
      </c>
    </row>
    <row r="120" spans="1:91" s="6" customFormat="1" ht="16.5" customHeight="1">
      <c r="A120" s="88" t="s">
        <v>86</v>
      </c>
      <c r="B120" s="79"/>
      <c r="C120" s="80"/>
      <c r="D120" s="235" t="s">
        <v>106</v>
      </c>
      <c r="E120" s="235"/>
      <c r="F120" s="235"/>
      <c r="G120" s="235"/>
      <c r="H120" s="235"/>
      <c r="I120" s="81"/>
      <c r="J120" s="235" t="s">
        <v>148</v>
      </c>
      <c r="K120" s="235"/>
      <c r="L120" s="235"/>
      <c r="M120" s="235"/>
      <c r="N120" s="235"/>
      <c r="O120" s="235"/>
      <c r="P120" s="235"/>
      <c r="Q120" s="235"/>
      <c r="R120" s="235"/>
      <c r="S120" s="235"/>
      <c r="T120" s="235"/>
      <c r="U120" s="235"/>
      <c r="V120" s="235"/>
      <c r="W120" s="235"/>
      <c r="X120" s="235"/>
      <c r="Y120" s="235"/>
      <c r="Z120" s="235"/>
      <c r="AA120" s="235"/>
      <c r="AB120" s="235"/>
      <c r="AC120" s="235"/>
      <c r="AD120" s="235"/>
      <c r="AE120" s="235"/>
      <c r="AF120" s="235"/>
      <c r="AG120" s="247">
        <f>'07 - PS01 Výťahy'!J32</f>
        <v>0</v>
      </c>
      <c r="AH120" s="248"/>
      <c r="AI120" s="248"/>
      <c r="AJ120" s="248"/>
      <c r="AK120" s="248"/>
      <c r="AL120" s="248"/>
      <c r="AM120" s="248"/>
      <c r="AN120" s="247">
        <f t="shared" si="0"/>
        <v>0</v>
      </c>
      <c r="AO120" s="248"/>
      <c r="AP120" s="248"/>
      <c r="AQ120" s="82" t="s">
        <v>83</v>
      </c>
      <c r="AR120" s="79"/>
      <c r="AS120" s="83">
        <v>0</v>
      </c>
      <c r="AT120" s="84">
        <f t="shared" si="1"/>
        <v>0</v>
      </c>
      <c r="AU120" s="85">
        <f>'07 - PS01 Výťahy'!P127</f>
        <v>0</v>
      </c>
      <c r="AV120" s="84">
        <f>'07 - PS01 Výťahy'!J35</f>
        <v>0</v>
      </c>
      <c r="AW120" s="84">
        <f>'07 - PS01 Výťahy'!J36</f>
        <v>0</v>
      </c>
      <c r="AX120" s="84">
        <f>'07 - PS01 Výťahy'!J37</f>
        <v>0</v>
      </c>
      <c r="AY120" s="84">
        <f>'07 - PS01 Výťahy'!J38</f>
        <v>0</v>
      </c>
      <c r="AZ120" s="84">
        <f>'07 - PS01 Výťahy'!F35</f>
        <v>0</v>
      </c>
      <c r="BA120" s="84">
        <f>'07 - PS01 Výťahy'!F36</f>
        <v>0</v>
      </c>
      <c r="BB120" s="84">
        <f>'07 - PS01 Výťahy'!F37</f>
        <v>0</v>
      </c>
      <c r="BC120" s="84">
        <f>'07 - PS01 Výťahy'!F38</f>
        <v>0</v>
      </c>
      <c r="BD120" s="86">
        <f>'07 - PS01 Výťahy'!F39</f>
        <v>0</v>
      </c>
      <c r="BT120" s="87" t="s">
        <v>84</v>
      </c>
      <c r="BV120" s="87" t="s">
        <v>79</v>
      </c>
      <c r="BW120" s="87" t="s">
        <v>149</v>
      </c>
      <c r="BX120" s="87" t="s">
        <v>4</v>
      </c>
      <c r="CL120" s="87" t="s">
        <v>1</v>
      </c>
      <c r="CM120" s="87" t="s">
        <v>77</v>
      </c>
    </row>
    <row r="121" spans="1:91" s="6" customFormat="1" ht="16.5" customHeight="1">
      <c r="A121" s="88" t="s">
        <v>86</v>
      </c>
      <c r="B121" s="79"/>
      <c r="C121" s="80"/>
      <c r="D121" s="235" t="s">
        <v>109</v>
      </c>
      <c r="E121" s="235"/>
      <c r="F121" s="235"/>
      <c r="G121" s="235"/>
      <c r="H121" s="235"/>
      <c r="I121" s="81"/>
      <c r="J121" s="235" t="s">
        <v>150</v>
      </c>
      <c r="K121" s="235"/>
      <c r="L121" s="235"/>
      <c r="M121" s="235"/>
      <c r="N121" s="235"/>
      <c r="O121" s="235"/>
      <c r="P121" s="235"/>
      <c r="Q121" s="235"/>
      <c r="R121" s="235"/>
      <c r="S121" s="235"/>
      <c r="T121" s="235"/>
      <c r="U121" s="235"/>
      <c r="V121" s="235"/>
      <c r="W121" s="235"/>
      <c r="X121" s="235"/>
      <c r="Y121" s="235"/>
      <c r="Z121" s="235"/>
      <c r="AA121" s="235"/>
      <c r="AB121" s="235"/>
      <c r="AC121" s="235"/>
      <c r="AD121" s="235"/>
      <c r="AE121" s="235"/>
      <c r="AF121" s="235"/>
      <c r="AG121" s="247">
        <f>'08 - PS02 Dieselagregát'!J32</f>
        <v>0</v>
      </c>
      <c r="AH121" s="248"/>
      <c r="AI121" s="248"/>
      <c r="AJ121" s="248"/>
      <c r="AK121" s="248"/>
      <c r="AL121" s="248"/>
      <c r="AM121" s="248"/>
      <c r="AN121" s="247">
        <f t="shared" si="0"/>
        <v>0</v>
      </c>
      <c r="AO121" s="248"/>
      <c r="AP121" s="248"/>
      <c r="AQ121" s="82" t="s">
        <v>83</v>
      </c>
      <c r="AR121" s="79"/>
      <c r="AS121" s="83">
        <v>0</v>
      </c>
      <c r="AT121" s="84">
        <f t="shared" si="1"/>
        <v>0</v>
      </c>
      <c r="AU121" s="85">
        <f>'08 - PS02 Dieselagregát'!P129</f>
        <v>0</v>
      </c>
      <c r="AV121" s="84">
        <f>'08 - PS02 Dieselagregát'!J35</f>
        <v>0</v>
      </c>
      <c r="AW121" s="84">
        <f>'08 - PS02 Dieselagregát'!J36</f>
        <v>0</v>
      </c>
      <c r="AX121" s="84">
        <f>'08 - PS02 Dieselagregát'!J37</f>
        <v>0</v>
      </c>
      <c r="AY121" s="84">
        <f>'08 - PS02 Dieselagregát'!J38</f>
        <v>0</v>
      </c>
      <c r="AZ121" s="84">
        <f>'08 - PS02 Dieselagregát'!F35</f>
        <v>0</v>
      </c>
      <c r="BA121" s="84">
        <f>'08 - PS02 Dieselagregát'!F36</f>
        <v>0</v>
      </c>
      <c r="BB121" s="84">
        <f>'08 - PS02 Dieselagregát'!F37</f>
        <v>0</v>
      </c>
      <c r="BC121" s="84">
        <f>'08 - PS02 Dieselagregát'!F38</f>
        <v>0</v>
      </c>
      <c r="BD121" s="86">
        <f>'08 - PS02 Dieselagregát'!F39</f>
        <v>0</v>
      </c>
      <c r="BT121" s="87" t="s">
        <v>84</v>
      </c>
      <c r="BV121" s="87" t="s">
        <v>79</v>
      </c>
      <c r="BW121" s="87" t="s">
        <v>151</v>
      </c>
      <c r="BX121" s="87" t="s">
        <v>4</v>
      </c>
      <c r="CL121" s="87" t="s">
        <v>1</v>
      </c>
      <c r="CM121" s="87" t="s">
        <v>77</v>
      </c>
    </row>
    <row r="122" spans="1:91" s="6" customFormat="1" ht="16.5" customHeight="1">
      <c r="A122" s="88" t="s">
        <v>86</v>
      </c>
      <c r="B122" s="79"/>
      <c r="C122" s="80"/>
      <c r="D122" s="235" t="s">
        <v>112</v>
      </c>
      <c r="E122" s="235"/>
      <c r="F122" s="235"/>
      <c r="G122" s="235"/>
      <c r="H122" s="235"/>
      <c r="I122" s="81"/>
      <c r="J122" s="235" t="s">
        <v>152</v>
      </c>
      <c r="K122" s="235"/>
      <c r="L122" s="235"/>
      <c r="M122" s="235"/>
      <c r="N122" s="235"/>
      <c r="O122" s="235"/>
      <c r="P122" s="235"/>
      <c r="Q122" s="235"/>
      <c r="R122" s="235"/>
      <c r="S122" s="235"/>
      <c r="T122" s="235"/>
      <c r="U122" s="235"/>
      <c r="V122" s="235"/>
      <c r="W122" s="235"/>
      <c r="X122" s="235"/>
      <c r="Y122" s="235"/>
      <c r="Z122" s="235"/>
      <c r="AA122" s="235"/>
      <c r="AB122" s="235"/>
      <c r="AC122" s="235"/>
      <c r="AD122" s="235"/>
      <c r="AE122" s="235"/>
      <c r="AF122" s="235"/>
      <c r="AG122" s="247">
        <f>'09 - Dažďová kanalizácia ...'!J32</f>
        <v>0</v>
      </c>
      <c r="AH122" s="248"/>
      <c r="AI122" s="248"/>
      <c r="AJ122" s="248"/>
      <c r="AK122" s="248"/>
      <c r="AL122" s="248"/>
      <c r="AM122" s="248"/>
      <c r="AN122" s="247">
        <f t="shared" si="0"/>
        <v>0</v>
      </c>
      <c r="AO122" s="248"/>
      <c r="AP122" s="248"/>
      <c r="AQ122" s="82" t="s">
        <v>83</v>
      </c>
      <c r="AR122" s="79"/>
      <c r="AS122" s="94">
        <v>0</v>
      </c>
      <c r="AT122" s="95">
        <f t="shared" si="1"/>
        <v>0</v>
      </c>
      <c r="AU122" s="96">
        <f>'09 - Dažďová kanalizácia ...'!P129</f>
        <v>0</v>
      </c>
      <c r="AV122" s="95">
        <f>'09 - Dažďová kanalizácia ...'!J35</f>
        <v>0</v>
      </c>
      <c r="AW122" s="95">
        <f>'09 - Dažďová kanalizácia ...'!J36</f>
        <v>0</v>
      </c>
      <c r="AX122" s="95">
        <f>'09 - Dažďová kanalizácia ...'!J37</f>
        <v>0</v>
      </c>
      <c r="AY122" s="95">
        <f>'09 - Dažďová kanalizácia ...'!J38</f>
        <v>0</v>
      </c>
      <c r="AZ122" s="95">
        <f>'09 - Dažďová kanalizácia ...'!F35</f>
        <v>0</v>
      </c>
      <c r="BA122" s="95">
        <f>'09 - Dažďová kanalizácia ...'!F36</f>
        <v>0</v>
      </c>
      <c r="BB122" s="95">
        <f>'09 - Dažďová kanalizácia ...'!F37</f>
        <v>0</v>
      </c>
      <c r="BC122" s="95">
        <f>'09 - Dažďová kanalizácia ...'!F38</f>
        <v>0</v>
      </c>
      <c r="BD122" s="97">
        <f>'09 - Dažďová kanalizácia ...'!F39</f>
        <v>0</v>
      </c>
      <c r="BT122" s="87" t="s">
        <v>84</v>
      </c>
      <c r="BV122" s="87" t="s">
        <v>79</v>
      </c>
      <c r="BW122" s="87" t="s">
        <v>153</v>
      </c>
      <c r="BX122" s="87" t="s">
        <v>4</v>
      </c>
      <c r="CL122" s="87" t="s">
        <v>1</v>
      </c>
      <c r="CM122" s="87" t="s">
        <v>77</v>
      </c>
    </row>
    <row r="123" spans="1:91">
      <c r="B123" s="20"/>
      <c r="AR123" s="20"/>
    </row>
    <row r="124" spans="1:91" s="1" customFormat="1" ht="30" customHeight="1">
      <c r="B124" s="34"/>
      <c r="C124" s="69" t="s">
        <v>154</v>
      </c>
      <c r="AG124" s="253">
        <f>ROUND(SUM(AG125:AG128), 2)</f>
        <v>0</v>
      </c>
      <c r="AH124" s="253"/>
      <c r="AI124" s="253"/>
      <c r="AJ124" s="253"/>
      <c r="AK124" s="253"/>
      <c r="AL124" s="253"/>
      <c r="AM124" s="253"/>
      <c r="AN124" s="253">
        <f>ROUND(SUM(AN125:AN128), 2)</f>
        <v>0</v>
      </c>
      <c r="AO124" s="253"/>
      <c r="AP124" s="253"/>
      <c r="AQ124" s="98"/>
      <c r="AR124" s="34"/>
      <c r="AS124" s="64" t="s">
        <v>155</v>
      </c>
      <c r="AT124" s="65" t="s">
        <v>156</v>
      </c>
      <c r="AU124" s="65" t="s">
        <v>41</v>
      </c>
      <c r="AV124" s="66" t="s">
        <v>64</v>
      </c>
    </row>
    <row r="125" spans="1:91" s="1" customFormat="1" ht="20" customHeight="1">
      <c r="B125" s="34"/>
      <c r="D125" s="233" t="s">
        <v>157</v>
      </c>
      <c r="E125" s="233"/>
      <c r="F125" s="233"/>
      <c r="G125" s="233"/>
      <c r="H125" s="233"/>
      <c r="I125" s="233"/>
      <c r="J125" s="233"/>
      <c r="K125" s="233"/>
      <c r="L125" s="233"/>
      <c r="M125" s="233"/>
      <c r="N125" s="233"/>
      <c r="O125" s="233"/>
      <c r="P125" s="233"/>
      <c r="Q125" s="233"/>
      <c r="R125" s="233"/>
      <c r="S125" s="233"/>
      <c r="T125" s="233"/>
      <c r="U125" s="233"/>
      <c r="V125" s="233"/>
      <c r="W125" s="233"/>
      <c r="X125" s="233"/>
      <c r="Y125" s="233"/>
      <c r="Z125" s="233"/>
      <c r="AA125" s="233"/>
      <c r="AB125" s="233"/>
      <c r="AG125" s="254">
        <f>ROUND(AG94 * AS125, 2)</f>
        <v>0</v>
      </c>
      <c r="AH125" s="250"/>
      <c r="AI125" s="250"/>
      <c r="AJ125" s="250"/>
      <c r="AK125" s="250"/>
      <c r="AL125" s="250"/>
      <c r="AM125" s="250"/>
      <c r="AN125" s="250">
        <f>ROUND(AG125 + AV125, 2)</f>
        <v>0</v>
      </c>
      <c r="AO125" s="250"/>
      <c r="AP125" s="250"/>
      <c r="AR125" s="34"/>
      <c r="AS125" s="100">
        <v>0</v>
      </c>
      <c r="AT125" s="101" t="s">
        <v>158</v>
      </c>
      <c r="AU125" s="101" t="s">
        <v>42</v>
      </c>
      <c r="AV125" s="93">
        <f>ROUND(IF(AU125="základná",AG125*L32,IF(AU125="znížená",AG125*L33,0)), 2)</f>
        <v>0</v>
      </c>
      <c r="BV125" s="17" t="s">
        <v>159</v>
      </c>
      <c r="BY125" s="102">
        <f>IF(AU125="základná",AV125,0)</f>
        <v>0</v>
      </c>
      <c r="BZ125" s="102">
        <f>IF(AU125="znížená",AV125,0)</f>
        <v>0</v>
      </c>
      <c r="CA125" s="102">
        <v>0</v>
      </c>
      <c r="CB125" s="102">
        <v>0</v>
      </c>
      <c r="CC125" s="102">
        <v>0</v>
      </c>
      <c r="CD125" s="102">
        <f>IF(AU125="základná",AG125,0)</f>
        <v>0</v>
      </c>
      <c r="CE125" s="102">
        <f>IF(AU125="znížená",AG125,0)</f>
        <v>0</v>
      </c>
      <c r="CF125" s="102">
        <f>IF(AU125="zákl. prenesená",AG125,0)</f>
        <v>0</v>
      </c>
      <c r="CG125" s="102">
        <f>IF(AU125="zníž. prenesená",AG125,0)</f>
        <v>0</v>
      </c>
      <c r="CH125" s="102">
        <f>IF(AU125="nulová",AG125,0)</f>
        <v>0</v>
      </c>
      <c r="CI125" s="17">
        <f>IF(AU125="základná",1,IF(AU125="znížená",2,IF(AU125="zákl. prenesená",4,IF(AU125="zníž. prenesená",5,3))))</f>
        <v>1</v>
      </c>
      <c r="CJ125" s="17">
        <f>IF(AT125="stavebná časť",1,IF(AT125="investičná časť",2,3))</f>
        <v>1</v>
      </c>
      <c r="CK125" s="17" t="str">
        <f>IF(D125="Vyplň vlastné","","x")</f>
        <v>x</v>
      </c>
    </row>
    <row r="126" spans="1:91" s="1" customFormat="1" ht="20" customHeight="1">
      <c r="B126" s="34"/>
      <c r="D126" s="232" t="s">
        <v>160</v>
      </c>
      <c r="E126" s="233"/>
      <c r="F126" s="233"/>
      <c r="G126" s="233"/>
      <c r="H126" s="233"/>
      <c r="I126" s="233"/>
      <c r="J126" s="233"/>
      <c r="K126" s="233"/>
      <c r="L126" s="233"/>
      <c r="M126" s="233"/>
      <c r="N126" s="233"/>
      <c r="O126" s="233"/>
      <c r="P126" s="233"/>
      <c r="Q126" s="233"/>
      <c r="R126" s="233"/>
      <c r="S126" s="233"/>
      <c r="T126" s="233"/>
      <c r="U126" s="233"/>
      <c r="V126" s="233"/>
      <c r="W126" s="233"/>
      <c r="X126" s="233"/>
      <c r="Y126" s="233"/>
      <c r="Z126" s="233"/>
      <c r="AA126" s="233"/>
      <c r="AB126" s="233"/>
      <c r="AG126" s="254">
        <f>ROUND(AG94 * AS126, 2)</f>
        <v>0</v>
      </c>
      <c r="AH126" s="250"/>
      <c r="AI126" s="250"/>
      <c r="AJ126" s="250"/>
      <c r="AK126" s="250"/>
      <c r="AL126" s="250"/>
      <c r="AM126" s="250"/>
      <c r="AN126" s="250">
        <f>ROUND(AG126 + AV126, 2)</f>
        <v>0</v>
      </c>
      <c r="AO126" s="250"/>
      <c r="AP126" s="250"/>
      <c r="AR126" s="34"/>
      <c r="AS126" s="100">
        <v>0</v>
      </c>
      <c r="AT126" s="101" t="s">
        <v>158</v>
      </c>
      <c r="AU126" s="101" t="s">
        <v>42</v>
      </c>
      <c r="AV126" s="93">
        <f>ROUND(IF(AU126="základná",AG126*L32,IF(AU126="znížená",AG126*L33,0)), 2)</f>
        <v>0</v>
      </c>
      <c r="BV126" s="17" t="s">
        <v>161</v>
      </c>
      <c r="BY126" s="102">
        <f>IF(AU126="základná",AV126,0)</f>
        <v>0</v>
      </c>
      <c r="BZ126" s="102">
        <f>IF(AU126="znížená",AV126,0)</f>
        <v>0</v>
      </c>
      <c r="CA126" s="102">
        <v>0</v>
      </c>
      <c r="CB126" s="102">
        <v>0</v>
      </c>
      <c r="CC126" s="102">
        <v>0</v>
      </c>
      <c r="CD126" s="102">
        <f>IF(AU126="základná",AG126,0)</f>
        <v>0</v>
      </c>
      <c r="CE126" s="102">
        <f>IF(AU126="znížená",AG126,0)</f>
        <v>0</v>
      </c>
      <c r="CF126" s="102">
        <f>IF(AU126="zákl. prenesená",AG126,0)</f>
        <v>0</v>
      </c>
      <c r="CG126" s="102">
        <f>IF(AU126="zníž. prenesená",AG126,0)</f>
        <v>0</v>
      </c>
      <c r="CH126" s="102">
        <f>IF(AU126="nulová",AG126,0)</f>
        <v>0</v>
      </c>
      <c r="CI126" s="17">
        <f>IF(AU126="základná",1,IF(AU126="znížená",2,IF(AU126="zákl. prenesená",4,IF(AU126="zníž. prenesená",5,3))))</f>
        <v>1</v>
      </c>
      <c r="CJ126" s="17">
        <f>IF(AT126="stavebná časť",1,IF(AT126="investičná časť",2,3))</f>
        <v>1</v>
      </c>
      <c r="CK126" s="17" t="str">
        <f>IF(D126="Vyplň vlastné","","x")</f>
        <v/>
      </c>
    </row>
    <row r="127" spans="1:91" s="1" customFormat="1" ht="20" customHeight="1">
      <c r="B127" s="34"/>
      <c r="D127" s="232" t="s">
        <v>160</v>
      </c>
      <c r="E127" s="233"/>
      <c r="F127" s="233"/>
      <c r="G127" s="233"/>
      <c r="H127" s="233"/>
      <c r="I127" s="233"/>
      <c r="J127" s="233"/>
      <c r="K127" s="233"/>
      <c r="L127" s="233"/>
      <c r="M127" s="233"/>
      <c r="N127" s="233"/>
      <c r="O127" s="233"/>
      <c r="P127" s="233"/>
      <c r="Q127" s="233"/>
      <c r="R127" s="233"/>
      <c r="S127" s="233"/>
      <c r="T127" s="233"/>
      <c r="U127" s="233"/>
      <c r="V127" s="233"/>
      <c r="W127" s="233"/>
      <c r="X127" s="233"/>
      <c r="Y127" s="233"/>
      <c r="Z127" s="233"/>
      <c r="AA127" s="233"/>
      <c r="AB127" s="233"/>
      <c r="AG127" s="254">
        <f>ROUND(AG94 * AS127, 2)</f>
        <v>0</v>
      </c>
      <c r="AH127" s="250"/>
      <c r="AI127" s="250"/>
      <c r="AJ127" s="250"/>
      <c r="AK127" s="250"/>
      <c r="AL127" s="250"/>
      <c r="AM127" s="250"/>
      <c r="AN127" s="250">
        <f>ROUND(AG127 + AV127, 2)</f>
        <v>0</v>
      </c>
      <c r="AO127" s="250"/>
      <c r="AP127" s="250"/>
      <c r="AR127" s="34"/>
      <c r="AS127" s="100">
        <v>0</v>
      </c>
      <c r="AT127" s="101" t="s">
        <v>158</v>
      </c>
      <c r="AU127" s="101" t="s">
        <v>42</v>
      </c>
      <c r="AV127" s="93">
        <f>ROUND(IF(AU127="základná",AG127*L32,IF(AU127="znížená",AG127*L33,0)), 2)</f>
        <v>0</v>
      </c>
      <c r="BV127" s="17" t="s">
        <v>161</v>
      </c>
      <c r="BY127" s="102">
        <f>IF(AU127="základná",AV127,0)</f>
        <v>0</v>
      </c>
      <c r="BZ127" s="102">
        <f>IF(AU127="znížená",AV127,0)</f>
        <v>0</v>
      </c>
      <c r="CA127" s="102">
        <v>0</v>
      </c>
      <c r="CB127" s="102">
        <v>0</v>
      </c>
      <c r="CC127" s="102">
        <v>0</v>
      </c>
      <c r="CD127" s="102">
        <f>IF(AU127="základná",AG127,0)</f>
        <v>0</v>
      </c>
      <c r="CE127" s="102">
        <f>IF(AU127="znížená",AG127,0)</f>
        <v>0</v>
      </c>
      <c r="CF127" s="102">
        <f>IF(AU127="zákl. prenesená",AG127,0)</f>
        <v>0</v>
      </c>
      <c r="CG127" s="102">
        <f>IF(AU127="zníž. prenesená",AG127,0)</f>
        <v>0</v>
      </c>
      <c r="CH127" s="102">
        <f>IF(AU127="nulová",AG127,0)</f>
        <v>0</v>
      </c>
      <c r="CI127" s="17">
        <f>IF(AU127="základná",1,IF(AU127="znížená",2,IF(AU127="zákl. prenesená",4,IF(AU127="zníž. prenesená",5,3))))</f>
        <v>1</v>
      </c>
      <c r="CJ127" s="17">
        <f>IF(AT127="stavebná časť",1,IF(AT127="investičná časť",2,3))</f>
        <v>1</v>
      </c>
      <c r="CK127" s="17" t="str">
        <f>IF(D127="Vyplň vlastné","","x")</f>
        <v/>
      </c>
    </row>
    <row r="128" spans="1:91" s="1" customFormat="1" ht="20" customHeight="1">
      <c r="B128" s="34"/>
      <c r="D128" s="232" t="s">
        <v>160</v>
      </c>
      <c r="E128" s="233"/>
      <c r="F128" s="233"/>
      <c r="G128" s="233"/>
      <c r="H128" s="233"/>
      <c r="I128" s="233"/>
      <c r="J128" s="233"/>
      <c r="K128" s="233"/>
      <c r="L128" s="233"/>
      <c r="M128" s="233"/>
      <c r="N128" s="233"/>
      <c r="O128" s="233"/>
      <c r="P128" s="233"/>
      <c r="Q128" s="233"/>
      <c r="R128" s="233"/>
      <c r="S128" s="233"/>
      <c r="T128" s="233"/>
      <c r="U128" s="233"/>
      <c r="V128" s="233"/>
      <c r="W128" s="233"/>
      <c r="X128" s="233"/>
      <c r="Y128" s="233"/>
      <c r="Z128" s="233"/>
      <c r="AA128" s="233"/>
      <c r="AB128" s="233"/>
      <c r="AG128" s="254">
        <f>ROUND(AG94 * AS128, 2)</f>
        <v>0</v>
      </c>
      <c r="AH128" s="250"/>
      <c r="AI128" s="250"/>
      <c r="AJ128" s="250"/>
      <c r="AK128" s="250"/>
      <c r="AL128" s="250"/>
      <c r="AM128" s="250"/>
      <c r="AN128" s="250">
        <f>ROUND(AG128 + AV128, 2)</f>
        <v>0</v>
      </c>
      <c r="AO128" s="250"/>
      <c r="AP128" s="250"/>
      <c r="AR128" s="34"/>
      <c r="AS128" s="103">
        <v>0</v>
      </c>
      <c r="AT128" s="104" t="s">
        <v>158</v>
      </c>
      <c r="AU128" s="104" t="s">
        <v>42</v>
      </c>
      <c r="AV128" s="105">
        <f>ROUND(IF(AU128="základná",AG128*L32,IF(AU128="znížená",AG128*L33,0)), 2)</f>
        <v>0</v>
      </c>
      <c r="BV128" s="17" t="s">
        <v>161</v>
      </c>
      <c r="BY128" s="102">
        <f>IF(AU128="základná",AV128,0)</f>
        <v>0</v>
      </c>
      <c r="BZ128" s="102">
        <f>IF(AU128="znížená",AV128,0)</f>
        <v>0</v>
      </c>
      <c r="CA128" s="102">
        <v>0</v>
      </c>
      <c r="CB128" s="102">
        <v>0</v>
      </c>
      <c r="CC128" s="102">
        <v>0</v>
      </c>
      <c r="CD128" s="102">
        <f>IF(AU128="základná",AG128,0)</f>
        <v>0</v>
      </c>
      <c r="CE128" s="102">
        <f>IF(AU128="znížená",AG128,0)</f>
        <v>0</v>
      </c>
      <c r="CF128" s="102">
        <f>IF(AU128="zákl. prenesená",AG128,0)</f>
        <v>0</v>
      </c>
      <c r="CG128" s="102">
        <f>IF(AU128="zníž. prenesená",AG128,0)</f>
        <v>0</v>
      </c>
      <c r="CH128" s="102">
        <f>IF(AU128="nulová",AG128,0)</f>
        <v>0</v>
      </c>
      <c r="CI128" s="17">
        <f>IF(AU128="základná",1,IF(AU128="znížená",2,IF(AU128="zákl. prenesená",4,IF(AU128="zníž. prenesená",5,3))))</f>
        <v>1</v>
      </c>
      <c r="CJ128" s="17">
        <f>IF(AT128="stavebná časť",1,IF(AT128="investičná časť",2,3))</f>
        <v>1</v>
      </c>
      <c r="CK128" s="17" t="str">
        <f>IF(D128="Vyplň vlastné","","x")</f>
        <v/>
      </c>
    </row>
    <row r="129" spans="2:44" s="1" customFormat="1" ht="11" customHeight="1">
      <c r="B129" s="34"/>
      <c r="AR129" s="34"/>
    </row>
    <row r="130" spans="2:44" s="1" customFormat="1" ht="30" customHeight="1">
      <c r="B130" s="34"/>
      <c r="C130" s="106" t="s">
        <v>162</v>
      </c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255">
        <f>ROUND(AG94 + AG124, 2)</f>
        <v>0</v>
      </c>
      <c r="AH130" s="255"/>
      <c r="AI130" s="255"/>
      <c r="AJ130" s="255"/>
      <c r="AK130" s="255"/>
      <c r="AL130" s="255"/>
      <c r="AM130" s="255"/>
      <c r="AN130" s="255">
        <f>ROUND(AN94 + AN124, 2)</f>
        <v>0</v>
      </c>
      <c r="AO130" s="255"/>
      <c r="AP130" s="255"/>
      <c r="AQ130" s="107"/>
      <c r="AR130" s="34"/>
    </row>
    <row r="131" spans="2:44" s="1" customFormat="1" ht="7" customHeight="1">
      <c r="B131" s="49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34"/>
    </row>
  </sheetData>
  <mergeCells count="168">
    <mergeCell ref="L35:P35"/>
    <mergeCell ref="AK35:AO35"/>
    <mergeCell ref="AK36:AO36"/>
    <mergeCell ref="W36:AE36"/>
    <mergeCell ref="L36:P36"/>
    <mergeCell ref="AK38:AO38"/>
    <mergeCell ref="X38:AB38"/>
    <mergeCell ref="AR2:BE2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  <mergeCell ref="W35:AE35"/>
    <mergeCell ref="AN101:AP101"/>
    <mergeCell ref="AN102:AP102"/>
    <mergeCell ref="AG102:AM10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G111:AM111"/>
    <mergeCell ref="AN111:AP111"/>
    <mergeCell ref="AN112:AP112"/>
    <mergeCell ref="AG112:AM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G119:AM119"/>
    <mergeCell ref="AN119:AP119"/>
    <mergeCell ref="AG120:AM120"/>
    <mergeCell ref="AN120:AP120"/>
    <mergeCell ref="AG121:AM121"/>
    <mergeCell ref="AN121:AP121"/>
    <mergeCell ref="AG122:AM122"/>
    <mergeCell ref="AN122:AP122"/>
    <mergeCell ref="AN125:AP125"/>
    <mergeCell ref="AG125:AM125"/>
    <mergeCell ref="AG126:AM126"/>
    <mergeCell ref="AN126:AP126"/>
    <mergeCell ref="AN127:AP127"/>
    <mergeCell ref="AG127:AM127"/>
    <mergeCell ref="AG128:AM128"/>
    <mergeCell ref="AN128:AP128"/>
    <mergeCell ref="AG124:AM124"/>
    <mergeCell ref="AN124:AP124"/>
    <mergeCell ref="AG130:AM130"/>
    <mergeCell ref="AN130:AP130"/>
    <mergeCell ref="L85:AO85"/>
    <mergeCell ref="I92:AF92"/>
    <mergeCell ref="C92:G92"/>
    <mergeCell ref="D95:H95"/>
    <mergeCell ref="J95:AF95"/>
    <mergeCell ref="K96:AF96"/>
    <mergeCell ref="E96:I96"/>
    <mergeCell ref="E97:I97"/>
    <mergeCell ref="K97:AF97"/>
    <mergeCell ref="E98:I98"/>
    <mergeCell ref="K98:AF98"/>
    <mergeCell ref="E99:I99"/>
    <mergeCell ref="K99:AF99"/>
    <mergeCell ref="E100:I100"/>
    <mergeCell ref="K100:AF100"/>
    <mergeCell ref="E101:I101"/>
    <mergeCell ref="K101:AF101"/>
    <mergeCell ref="K102:AF102"/>
    <mergeCell ref="E102:I102"/>
    <mergeCell ref="K103:AF103"/>
    <mergeCell ref="E103:I103"/>
    <mergeCell ref="AM87:AN87"/>
    <mergeCell ref="AM89:AP89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G97:AM97"/>
    <mergeCell ref="AN97:AP97"/>
    <mergeCell ref="AG98:AM98"/>
    <mergeCell ref="AN98:AP98"/>
    <mergeCell ref="AN99:AP99"/>
    <mergeCell ref="AG99:AM99"/>
    <mergeCell ref="AG100:AM100"/>
    <mergeCell ref="AN100:AP100"/>
    <mergeCell ref="AG94:AM94"/>
    <mergeCell ref="AN94:AP94"/>
    <mergeCell ref="AG101:AM101"/>
    <mergeCell ref="K104:AF104"/>
    <mergeCell ref="E104:I104"/>
    <mergeCell ref="K105:AF105"/>
    <mergeCell ref="E105:I105"/>
    <mergeCell ref="K106:AF106"/>
    <mergeCell ref="E106:I106"/>
    <mergeCell ref="K107:AF107"/>
    <mergeCell ref="E107:I107"/>
    <mergeCell ref="J108:AF108"/>
    <mergeCell ref="D108:H108"/>
    <mergeCell ref="J109:AF109"/>
    <mergeCell ref="D109:H109"/>
    <mergeCell ref="D110:H110"/>
    <mergeCell ref="J110:AF110"/>
    <mergeCell ref="J111:AF111"/>
    <mergeCell ref="D111:H111"/>
    <mergeCell ref="J112:AF112"/>
    <mergeCell ref="D112:H112"/>
    <mergeCell ref="K113:AF113"/>
    <mergeCell ref="E113:I113"/>
    <mergeCell ref="K114:AF114"/>
    <mergeCell ref="E114:I114"/>
    <mergeCell ref="E115:I115"/>
    <mergeCell ref="K115:AF115"/>
    <mergeCell ref="K116:AF116"/>
    <mergeCell ref="E116:I116"/>
    <mergeCell ref="K117:AF117"/>
    <mergeCell ref="E117:I117"/>
    <mergeCell ref="K118:AF118"/>
    <mergeCell ref="E118:I118"/>
    <mergeCell ref="D126:AB126"/>
    <mergeCell ref="D127:AB127"/>
    <mergeCell ref="D128:AB128"/>
    <mergeCell ref="E119:I119"/>
    <mergeCell ref="K119:AF119"/>
    <mergeCell ref="D120:H120"/>
    <mergeCell ref="J120:AF120"/>
    <mergeCell ref="D121:H121"/>
    <mergeCell ref="J121:AF121"/>
    <mergeCell ref="D122:H122"/>
    <mergeCell ref="J122:AF122"/>
    <mergeCell ref="D125:AB125"/>
  </mergeCells>
  <dataValidations count="2">
    <dataValidation type="list" allowBlank="1" showInputMessage="1" showErrorMessage="1" error="Povolené sú hodnoty základná, znížená, nulová." sqref="AU124:AU128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24:AT128" xr:uid="{00000000-0002-0000-0000-000001000000}">
      <formula1>"stavebná časť, technologická časť, investičná časť"</formula1>
    </dataValidation>
  </dataValidations>
  <hyperlinks>
    <hyperlink ref="A96" location="'01 - Architektonicko-stav...'!C2" display="/" xr:uid="{00000000-0004-0000-0000-000000000000}"/>
    <hyperlink ref="A97" location="'02 - Zdravotechnika'!C2" display="/" xr:uid="{00000000-0004-0000-0000-000001000000}"/>
    <hyperlink ref="A98" location="'03 - Vykurovanie'!C2" display="/" xr:uid="{00000000-0004-0000-0000-000002000000}"/>
    <hyperlink ref="A99" location="'04 - Vzduchotechnika, chl...'!C2" display="/" xr:uid="{00000000-0004-0000-0000-000003000000}"/>
    <hyperlink ref="A100" location="'05 - Elektroinštalácia (S...'!C2" display="/" xr:uid="{00000000-0004-0000-0000-000004000000}"/>
    <hyperlink ref="A101" location="'06 - EPS'!C2" display="/" xr:uid="{00000000-0004-0000-0000-000005000000}"/>
    <hyperlink ref="A102" location="'07 - ZOT a SH '!C2" display="/" xr:uid="{00000000-0004-0000-0000-000006000000}"/>
    <hyperlink ref="A103" location="'08 - EZS'!C2" display="/" xr:uid="{00000000-0004-0000-0000-000007000000}"/>
    <hyperlink ref="A104" location="'09 - Hlasová signalizácia...'!C2" display="/" xr:uid="{00000000-0004-0000-0000-000008000000}"/>
    <hyperlink ref="A105" location="'10 - Systém kontroly vstu...'!C2" display="/" xr:uid="{00000000-0004-0000-0000-000009000000}"/>
    <hyperlink ref="A106" location="'11 - Kamerový systém CCTV'!C2" display="/" xr:uid="{00000000-0004-0000-0000-00000A000000}"/>
    <hyperlink ref="A107" location="'12 - GASTRO '!C2" display="/" xr:uid="{00000000-0004-0000-0000-00000B000000}"/>
    <hyperlink ref="A108" location="'02 - SO201 Napojenie na m...'!C2" display="/" xr:uid="{00000000-0004-0000-0000-00000C000000}"/>
    <hyperlink ref="A109" location="'03 - SO301 Jednotná kanal...'!C2" display="/" xr:uid="{00000000-0004-0000-0000-00000D000000}"/>
    <hyperlink ref="A110" location="'04 - SO302 Vodovodná príp...'!C2" display="/" xr:uid="{00000000-0004-0000-0000-00000E000000}"/>
    <hyperlink ref="A111" location="'05 - SO501 Areálové NN ro...'!C2" display="/" xr:uid="{00000000-0004-0000-0000-00000F000000}"/>
    <hyperlink ref="A113" location="'01 - SO601.1 Strešná záhr...'!C2" display="/" xr:uid="{00000000-0004-0000-0000-000010000000}"/>
    <hyperlink ref="A114" location="'02 - SO 601.2 Komunitný dvor'!C2" display="/" xr:uid="{00000000-0004-0000-0000-000011000000}"/>
    <hyperlink ref="A115" location="'03 - SO 601.3 Extenzívne ...'!C2" display="/" xr:uid="{00000000-0004-0000-0000-000012000000}"/>
    <hyperlink ref="A116" location="'04 - SO 601.4 Priestor pr...'!C2" display="/" xr:uid="{00000000-0004-0000-0000-000013000000}"/>
    <hyperlink ref="A117" location="'05 - SO 601.5 Zeleň na pa...'!C2" display="/" xr:uid="{00000000-0004-0000-0000-000014000000}"/>
    <hyperlink ref="A118" location="'06 - SO 601.6 Lesík'!C2" display="/" xr:uid="{00000000-0004-0000-0000-000015000000}"/>
    <hyperlink ref="A119" location="'07 - SO 601.7 Závlahový s...'!C2" display="/" xr:uid="{00000000-0004-0000-0000-000016000000}"/>
    <hyperlink ref="A120" location="'07 - PS01 Výťahy'!C2" display="/" xr:uid="{00000000-0004-0000-0000-000017000000}"/>
    <hyperlink ref="A121" location="'08 - PS02 Dieselagregát'!C2" display="/" xr:uid="{00000000-0004-0000-0000-000018000000}"/>
    <hyperlink ref="A122" location="'09 - Dažďová kanalizácia ...'!C2" display="/" xr:uid="{00000000-0004-0000-0000-000019000000}"/>
  </hyperlinks>
  <pageMargins left="0.39370078740157483" right="0.39370078740157483" top="0.39370078740157483" bottom="0.39370078740157483" header="0" footer="0"/>
  <pageSetup paperSize="9" scale="75" fitToHeight="100" orientation="portrait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79469-6311-4C93-B940-862E9FB805E9}">
  <dimension ref="A1"/>
  <sheetViews>
    <sheetView workbookViewId="0"/>
  </sheetViews>
  <sheetFormatPr baseColWidth="10" defaultColWidth="8.75" defaultRowHeight="11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C8FC7-E215-49BA-BFBD-792E4AD5A5B8}">
  <dimension ref="A1"/>
  <sheetViews>
    <sheetView workbookViewId="0"/>
  </sheetViews>
  <sheetFormatPr baseColWidth="10" defaultColWidth="8.75" defaultRowHeight="11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460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102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ht="12" customHeight="1">
      <c r="B8" s="20"/>
      <c r="D8" s="27" t="s">
        <v>182</v>
      </c>
      <c r="L8" s="20"/>
    </row>
    <row r="9" spans="2:46" s="1" customFormat="1" ht="16.5" customHeight="1">
      <c r="B9" s="34"/>
      <c r="E9" s="287" t="s">
        <v>186</v>
      </c>
      <c r="F9" s="285"/>
      <c r="G9" s="285"/>
      <c r="H9" s="285"/>
      <c r="L9" s="34"/>
    </row>
    <row r="10" spans="2:46" s="1" customFormat="1" ht="12" customHeight="1">
      <c r="B10" s="34"/>
      <c r="D10" s="27" t="s">
        <v>190</v>
      </c>
      <c r="L10" s="34"/>
    </row>
    <row r="11" spans="2:46" s="1" customFormat="1" ht="30" customHeight="1">
      <c r="B11" s="34"/>
      <c r="E11" s="256" t="s">
        <v>9035</v>
      </c>
      <c r="F11" s="285"/>
      <c r="G11" s="285"/>
      <c r="H11" s="285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>
      <c r="B18" s="34"/>
      <c r="L18" s="34"/>
    </row>
    <row r="19" spans="2:12" s="1" customFormat="1" ht="12" customHeight="1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8"/>
      <c r="G20" s="268"/>
      <c r="H20" s="268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>
      <c r="B21" s="34"/>
      <c r="L21" s="34"/>
    </row>
    <row r="22" spans="2:12" s="1" customFormat="1" ht="12" customHeight="1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>
      <c r="B24" s="34"/>
      <c r="L24" s="34"/>
    </row>
    <row r="25" spans="2:12" s="1" customFormat="1" ht="12" customHeight="1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>
      <c r="B27" s="34"/>
      <c r="L27" s="34"/>
    </row>
    <row r="28" spans="2:12" s="1" customFormat="1" ht="12" customHeight="1">
      <c r="B28" s="34"/>
      <c r="D28" s="27" t="s">
        <v>34</v>
      </c>
      <c r="L28" s="34"/>
    </row>
    <row r="29" spans="2:12" s="7" customFormat="1" ht="16.5" customHeight="1">
      <c r="B29" s="111"/>
      <c r="E29" s="272" t="s">
        <v>1</v>
      </c>
      <c r="F29" s="272"/>
      <c r="G29" s="272"/>
      <c r="H29" s="272"/>
      <c r="L29" s="111"/>
    </row>
    <row r="30" spans="2:12" s="1" customFormat="1" ht="7" customHeight="1">
      <c r="B30" s="34"/>
      <c r="L30" s="34"/>
    </row>
    <row r="31" spans="2:12" s="1" customFormat="1" ht="7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>
      <c r="B32" s="34"/>
      <c r="D32" s="25" t="s">
        <v>245</v>
      </c>
      <c r="J32" s="33">
        <f>J98</f>
        <v>0</v>
      </c>
      <c r="L32" s="34"/>
    </row>
    <row r="33" spans="2:12" s="1" customFormat="1" ht="14.5" customHeight="1">
      <c r="B33" s="34"/>
      <c r="D33" s="32" t="s">
        <v>157</v>
      </c>
      <c r="J33" s="33">
        <f>J112</f>
        <v>0</v>
      </c>
      <c r="L33" s="34"/>
    </row>
    <row r="34" spans="2:12" s="1" customFormat="1" ht="25.25" customHeight="1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>
      <c r="B37" s="34"/>
      <c r="D37" s="60" t="s">
        <v>41</v>
      </c>
      <c r="E37" s="39" t="s">
        <v>42</v>
      </c>
      <c r="F37" s="114">
        <f>ROUND((SUM(BE112:BE119) + SUM(BE141:BE459)),  2)</f>
        <v>0</v>
      </c>
      <c r="G37" s="115"/>
      <c r="H37" s="115"/>
      <c r="I37" s="116">
        <v>0.2</v>
      </c>
      <c r="J37" s="114">
        <f>ROUND(((SUM(BE112:BE119) + SUM(BE141:BE459))*I37),  2)</f>
        <v>0</v>
      </c>
      <c r="L37" s="34"/>
    </row>
    <row r="38" spans="2:12" s="1" customFormat="1" ht="14.5" customHeight="1">
      <c r="B38" s="34"/>
      <c r="E38" s="39" t="s">
        <v>43</v>
      </c>
      <c r="F38" s="114">
        <f>ROUND((SUM(BF112:BF119) + SUM(BF141:BF459)),  2)</f>
        <v>0</v>
      </c>
      <c r="G38" s="115"/>
      <c r="H38" s="115"/>
      <c r="I38" s="116">
        <v>0.2</v>
      </c>
      <c r="J38" s="114">
        <f>ROUND(((SUM(BF112:BF119) + SUM(BF141:BF459))*I38),  2)</f>
        <v>0</v>
      </c>
      <c r="L38" s="34"/>
    </row>
    <row r="39" spans="2:12" s="1" customFormat="1" ht="14.5" hidden="1" customHeight="1">
      <c r="B39" s="34"/>
      <c r="E39" s="27" t="s">
        <v>44</v>
      </c>
      <c r="F39" s="91">
        <f>ROUND((SUM(BG112:BG119) + SUM(BG141:BG459)),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>
      <c r="B40" s="34"/>
      <c r="E40" s="27" t="s">
        <v>45</v>
      </c>
      <c r="F40" s="91">
        <f>ROUND((SUM(BH112:BH119) + SUM(BH141:BH459)),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>
      <c r="B41" s="34"/>
      <c r="E41" s="39" t="s">
        <v>46</v>
      </c>
      <c r="F41" s="114">
        <f>ROUND((SUM(BI112:BI119) + SUM(BI141:BI459)),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>
      <c r="B42" s="34"/>
      <c r="L42" s="34"/>
    </row>
    <row r="43" spans="2:12" s="1" customFormat="1" ht="25.25" customHeight="1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>
      <c r="B44" s="34"/>
      <c r="L44" s="34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>
      <c r="B82" s="34"/>
      <c r="C82" s="21" t="s">
        <v>386</v>
      </c>
      <c r="L82" s="34"/>
    </row>
    <row r="83" spans="2:12" s="1" customFormat="1" ht="7" customHeight="1">
      <c r="B83" s="34"/>
      <c r="L83" s="34"/>
    </row>
    <row r="84" spans="2:12" s="1" customFormat="1" ht="12" customHeight="1">
      <c r="B84" s="34"/>
      <c r="C84" s="27" t="s">
        <v>15</v>
      </c>
      <c r="L84" s="34"/>
    </row>
    <row r="85" spans="2:12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12" ht="12" customHeight="1">
      <c r="B86" s="20"/>
      <c r="C86" s="27" t="s">
        <v>182</v>
      </c>
      <c r="L86" s="20"/>
    </row>
    <row r="87" spans="2:12" s="1" customFormat="1" ht="16.5" customHeight="1">
      <c r="B87" s="34"/>
      <c r="E87" s="287" t="s">
        <v>186</v>
      </c>
      <c r="F87" s="285"/>
      <c r="G87" s="285"/>
      <c r="H87" s="285"/>
      <c r="L87" s="34"/>
    </row>
    <row r="88" spans="2:12" s="1" customFormat="1" ht="12" customHeight="1">
      <c r="B88" s="34"/>
      <c r="C88" s="27" t="s">
        <v>190</v>
      </c>
      <c r="L88" s="34"/>
    </row>
    <row r="89" spans="2:12" s="1" customFormat="1" ht="30" customHeight="1">
      <c r="B89" s="34"/>
      <c r="E89" s="256" t="str">
        <f>E11</f>
        <v>05 - Elektroinštalácia (Silnoprúdové a slaboprúdové inštalácie, Bleskozvod)</v>
      </c>
      <c r="F89" s="285"/>
      <c r="G89" s="285"/>
      <c r="H89" s="285"/>
      <c r="L89" s="34"/>
    </row>
    <row r="90" spans="2:12" s="1" customFormat="1" ht="7" customHeight="1">
      <c r="B90" s="34"/>
      <c r="L90" s="34"/>
    </row>
    <row r="91" spans="2:12" s="1" customFormat="1" ht="12" customHeight="1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>
      <c r="B92" s="34"/>
      <c r="L92" s="34"/>
    </row>
    <row r="93" spans="2:12" s="1" customFormat="1" ht="15.25" customHeight="1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25" customHeight="1">
      <c r="B95" s="34"/>
      <c r="L95" s="34"/>
    </row>
    <row r="96" spans="2:12" s="1" customFormat="1" ht="29.25" customHeight="1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47" s="1" customFormat="1" ht="10.25" customHeight="1">
      <c r="B97" s="34"/>
      <c r="L97" s="34"/>
    </row>
    <row r="98" spans="2:47" s="1" customFormat="1" ht="23" customHeight="1">
      <c r="B98" s="34"/>
      <c r="C98" s="127" t="s">
        <v>422</v>
      </c>
      <c r="J98" s="71">
        <f>J141</f>
        <v>0</v>
      </c>
      <c r="L98" s="34"/>
      <c r="AU98" s="17" t="s">
        <v>423</v>
      </c>
    </row>
    <row r="99" spans="2:47" s="8" customFormat="1" ht="25" customHeight="1">
      <c r="B99" s="128"/>
      <c r="D99" s="129" t="s">
        <v>9036</v>
      </c>
      <c r="E99" s="130"/>
      <c r="F99" s="130"/>
      <c r="G99" s="130"/>
      <c r="H99" s="130"/>
      <c r="I99" s="130"/>
      <c r="J99" s="131">
        <f>J142</f>
        <v>0</v>
      </c>
      <c r="L99" s="128"/>
    </row>
    <row r="100" spans="2:47" s="9" customFormat="1" ht="20" customHeight="1">
      <c r="B100" s="133"/>
      <c r="D100" s="134" t="s">
        <v>9037</v>
      </c>
      <c r="E100" s="135"/>
      <c r="F100" s="135"/>
      <c r="G100" s="135"/>
      <c r="H100" s="135"/>
      <c r="I100" s="135"/>
      <c r="J100" s="136">
        <f>J206</f>
        <v>0</v>
      </c>
      <c r="L100" s="133"/>
    </row>
    <row r="101" spans="2:47" s="9" customFormat="1" ht="20" customHeight="1">
      <c r="B101" s="133"/>
      <c r="D101" s="134" t="s">
        <v>9038</v>
      </c>
      <c r="E101" s="135"/>
      <c r="F101" s="135"/>
      <c r="G101" s="135"/>
      <c r="H101" s="135"/>
      <c r="I101" s="135"/>
      <c r="J101" s="136">
        <f>J229</f>
        <v>0</v>
      </c>
      <c r="L101" s="133"/>
    </row>
    <row r="102" spans="2:47" s="9" customFormat="1" ht="20" customHeight="1">
      <c r="B102" s="133"/>
      <c r="D102" s="134" t="s">
        <v>9039</v>
      </c>
      <c r="E102" s="135"/>
      <c r="F102" s="135"/>
      <c r="G102" s="135"/>
      <c r="H102" s="135"/>
      <c r="I102" s="135"/>
      <c r="J102" s="136">
        <f>J282</f>
        <v>0</v>
      </c>
      <c r="L102" s="133"/>
    </row>
    <row r="103" spans="2:47" s="9" customFormat="1" ht="20" customHeight="1">
      <c r="B103" s="133"/>
      <c r="D103" s="134" t="s">
        <v>9040</v>
      </c>
      <c r="E103" s="135"/>
      <c r="F103" s="135"/>
      <c r="G103" s="135"/>
      <c r="H103" s="135"/>
      <c r="I103" s="135"/>
      <c r="J103" s="136">
        <f>J297</f>
        <v>0</v>
      </c>
      <c r="L103" s="133"/>
    </row>
    <row r="104" spans="2:47" s="8" customFormat="1" ht="25" customHeight="1">
      <c r="B104" s="128"/>
      <c r="D104" s="129" t="s">
        <v>9041</v>
      </c>
      <c r="E104" s="130"/>
      <c r="F104" s="130"/>
      <c r="G104" s="130"/>
      <c r="H104" s="130"/>
      <c r="I104" s="130"/>
      <c r="J104" s="131">
        <f>J320</f>
        <v>0</v>
      </c>
      <c r="L104" s="128"/>
    </row>
    <row r="105" spans="2:47" s="8" customFormat="1" ht="25" customHeight="1">
      <c r="B105" s="128"/>
      <c r="D105" s="129" t="s">
        <v>9042</v>
      </c>
      <c r="E105" s="130"/>
      <c r="F105" s="130"/>
      <c r="G105" s="130"/>
      <c r="H105" s="130"/>
      <c r="I105" s="130"/>
      <c r="J105" s="131">
        <f>J335</f>
        <v>0</v>
      </c>
      <c r="L105" s="128"/>
    </row>
    <row r="106" spans="2:47" s="8" customFormat="1" ht="25" customHeight="1">
      <c r="B106" s="128"/>
      <c r="D106" s="129" t="s">
        <v>9043</v>
      </c>
      <c r="E106" s="130"/>
      <c r="F106" s="130"/>
      <c r="G106" s="130"/>
      <c r="H106" s="130"/>
      <c r="I106" s="130"/>
      <c r="J106" s="131">
        <f>J370</f>
        <v>0</v>
      </c>
      <c r="L106" s="128"/>
    </row>
    <row r="107" spans="2:47" s="8" customFormat="1" ht="25" customHeight="1">
      <c r="B107" s="128"/>
      <c r="D107" s="129" t="s">
        <v>9044</v>
      </c>
      <c r="E107" s="130"/>
      <c r="F107" s="130"/>
      <c r="G107" s="130"/>
      <c r="H107" s="130"/>
      <c r="I107" s="130"/>
      <c r="J107" s="131">
        <f>J395</f>
        <v>0</v>
      </c>
      <c r="L107" s="128"/>
    </row>
    <row r="108" spans="2:47" s="8" customFormat="1" ht="25" customHeight="1">
      <c r="B108" s="128"/>
      <c r="D108" s="129" t="s">
        <v>9045</v>
      </c>
      <c r="E108" s="130"/>
      <c r="F108" s="130"/>
      <c r="G108" s="130"/>
      <c r="H108" s="130"/>
      <c r="I108" s="130"/>
      <c r="J108" s="131">
        <f>J430</f>
        <v>0</v>
      </c>
      <c r="L108" s="128"/>
    </row>
    <row r="109" spans="2:47" s="8" customFormat="1" ht="25" customHeight="1">
      <c r="B109" s="128"/>
      <c r="D109" s="129" t="s">
        <v>9046</v>
      </c>
      <c r="E109" s="130"/>
      <c r="F109" s="130"/>
      <c r="G109" s="130"/>
      <c r="H109" s="130"/>
      <c r="I109" s="130"/>
      <c r="J109" s="131">
        <f>J449</f>
        <v>0</v>
      </c>
      <c r="L109" s="128"/>
    </row>
    <row r="110" spans="2:47" s="1" customFormat="1" ht="21.75" customHeight="1">
      <c r="B110" s="34"/>
      <c r="L110" s="34"/>
    </row>
    <row r="111" spans="2:47" s="1" customFormat="1" ht="7" customHeight="1">
      <c r="B111" s="34"/>
      <c r="L111" s="34"/>
    </row>
    <row r="112" spans="2:47" s="1" customFormat="1" ht="29.25" customHeight="1">
      <c r="B112" s="34"/>
      <c r="C112" s="127" t="s">
        <v>511</v>
      </c>
      <c r="J112" s="138">
        <f>ROUND(J113 + J114 + J115 + J116 + J117 + J118,2)</f>
        <v>0</v>
      </c>
      <c r="L112" s="34"/>
      <c r="N112" s="139" t="s">
        <v>41</v>
      </c>
    </row>
    <row r="113" spans="2:65" s="1" customFormat="1" ht="18" customHeight="1">
      <c r="B113" s="140"/>
      <c r="C113" s="141"/>
      <c r="D113" s="232" t="s">
        <v>514</v>
      </c>
      <c r="E113" s="286"/>
      <c r="F113" s="286"/>
      <c r="G113" s="141"/>
      <c r="H113" s="141"/>
      <c r="I113" s="141"/>
      <c r="J113" s="99">
        <v>0</v>
      </c>
      <c r="K113" s="141"/>
      <c r="L113" s="140"/>
      <c r="M113" s="141"/>
      <c r="N113" s="143" t="s">
        <v>43</v>
      </c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4" t="s">
        <v>515</v>
      </c>
      <c r="AZ113" s="141"/>
      <c r="BA113" s="141"/>
      <c r="BB113" s="141"/>
      <c r="BC113" s="141"/>
      <c r="BD113" s="141"/>
      <c r="BE113" s="146">
        <f t="shared" ref="BE113:BE118" si="0">IF(N113="základná",J113,0)</f>
        <v>0</v>
      </c>
      <c r="BF113" s="146">
        <f t="shared" ref="BF113:BF118" si="1">IF(N113="znížená",J113,0)</f>
        <v>0</v>
      </c>
      <c r="BG113" s="146">
        <f t="shared" ref="BG113:BG118" si="2">IF(N113="zákl. prenesená",J113,0)</f>
        <v>0</v>
      </c>
      <c r="BH113" s="146">
        <f t="shared" ref="BH113:BH118" si="3">IF(N113="zníž. prenesená",J113,0)</f>
        <v>0</v>
      </c>
      <c r="BI113" s="146">
        <f t="shared" ref="BI113:BI118" si="4">IF(N113="nulová",J113,0)</f>
        <v>0</v>
      </c>
      <c r="BJ113" s="144" t="s">
        <v>89</v>
      </c>
      <c r="BK113" s="141"/>
      <c r="BL113" s="141"/>
      <c r="BM113" s="141"/>
    </row>
    <row r="114" spans="2:65" s="1" customFormat="1" ht="18" customHeight="1">
      <c r="B114" s="140"/>
      <c r="C114" s="141"/>
      <c r="D114" s="232" t="s">
        <v>518</v>
      </c>
      <c r="E114" s="286"/>
      <c r="F114" s="286"/>
      <c r="G114" s="141"/>
      <c r="H114" s="141"/>
      <c r="I114" s="141"/>
      <c r="J114" s="99">
        <v>0</v>
      </c>
      <c r="K114" s="141"/>
      <c r="L114" s="140"/>
      <c r="M114" s="141"/>
      <c r="N114" s="143" t="s">
        <v>43</v>
      </c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4" t="s">
        <v>515</v>
      </c>
      <c r="AZ114" s="141"/>
      <c r="BA114" s="141"/>
      <c r="BB114" s="141"/>
      <c r="BC114" s="141"/>
      <c r="BD114" s="141"/>
      <c r="BE114" s="146">
        <f t="shared" si="0"/>
        <v>0</v>
      </c>
      <c r="BF114" s="146">
        <f t="shared" si="1"/>
        <v>0</v>
      </c>
      <c r="BG114" s="146">
        <f t="shared" si="2"/>
        <v>0</v>
      </c>
      <c r="BH114" s="146">
        <f t="shared" si="3"/>
        <v>0</v>
      </c>
      <c r="BI114" s="146">
        <f t="shared" si="4"/>
        <v>0</v>
      </c>
      <c r="BJ114" s="144" t="s">
        <v>89</v>
      </c>
      <c r="BK114" s="141"/>
      <c r="BL114" s="141"/>
      <c r="BM114" s="141"/>
    </row>
    <row r="115" spans="2:65" s="1" customFormat="1" ht="18" customHeight="1">
      <c r="B115" s="140"/>
      <c r="C115" s="141"/>
      <c r="D115" s="232" t="s">
        <v>521</v>
      </c>
      <c r="E115" s="286"/>
      <c r="F115" s="286"/>
      <c r="G115" s="141"/>
      <c r="H115" s="141"/>
      <c r="I115" s="141"/>
      <c r="J115" s="99">
        <v>0</v>
      </c>
      <c r="K115" s="141"/>
      <c r="L115" s="140"/>
      <c r="M115" s="141"/>
      <c r="N115" s="143" t="s">
        <v>43</v>
      </c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4" t="s">
        <v>515</v>
      </c>
      <c r="AZ115" s="141"/>
      <c r="BA115" s="141"/>
      <c r="BB115" s="141"/>
      <c r="BC115" s="141"/>
      <c r="BD115" s="141"/>
      <c r="BE115" s="146">
        <f t="shared" si="0"/>
        <v>0</v>
      </c>
      <c r="BF115" s="146">
        <f t="shared" si="1"/>
        <v>0</v>
      </c>
      <c r="BG115" s="146">
        <f t="shared" si="2"/>
        <v>0</v>
      </c>
      <c r="BH115" s="146">
        <f t="shared" si="3"/>
        <v>0</v>
      </c>
      <c r="BI115" s="146">
        <f t="shared" si="4"/>
        <v>0</v>
      </c>
      <c r="BJ115" s="144" t="s">
        <v>89</v>
      </c>
      <c r="BK115" s="141"/>
      <c r="BL115" s="141"/>
      <c r="BM115" s="141"/>
    </row>
    <row r="116" spans="2:65" s="1" customFormat="1" ht="18" customHeight="1">
      <c r="B116" s="140"/>
      <c r="C116" s="141"/>
      <c r="D116" s="232" t="s">
        <v>524</v>
      </c>
      <c r="E116" s="286"/>
      <c r="F116" s="286"/>
      <c r="G116" s="141"/>
      <c r="H116" s="141"/>
      <c r="I116" s="141"/>
      <c r="J116" s="99">
        <v>0</v>
      </c>
      <c r="K116" s="141"/>
      <c r="L116" s="140"/>
      <c r="M116" s="141"/>
      <c r="N116" s="143" t="s">
        <v>43</v>
      </c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141"/>
      <c r="AH116" s="141"/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4" t="s">
        <v>515</v>
      </c>
      <c r="AZ116" s="141"/>
      <c r="BA116" s="141"/>
      <c r="BB116" s="141"/>
      <c r="BC116" s="141"/>
      <c r="BD116" s="141"/>
      <c r="BE116" s="146">
        <f t="shared" si="0"/>
        <v>0</v>
      </c>
      <c r="BF116" s="146">
        <f t="shared" si="1"/>
        <v>0</v>
      </c>
      <c r="BG116" s="146">
        <f t="shared" si="2"/>
        <v>0</v>
      </c>
      <c r="BH116" s="146">
        <f t="shared" si="3"/>
        <v>0</v>
      </c>
      <c r="BI116" s="146">
        <f t="shared" si="4"/>
        <v>0</v>
      </c>
      <c r="BJ116" s="144" t="s">
        <v>89</v>
      </c>
      <c r="BK116" s="141"/>
      <c r="BL116" s="141"/>
      <c r="BM116" s="141"/>
    </row>
    <row r="117" spans="2:65" s="1" customFormat="1" ht="18" customHeight="1">
      <c r="B117" s="140"/>
      <c r="C117" s="141"/>
      <c r="D117" s="232" t="s">
        <v>527</v>
      </c>
      <c r="E117" s="286"/>
      <c r="F117" s="286"/>
      <c r="G117" s="141"/>
      <c r="H117" s="141"/>
      <c r="I117" s="141"/>
      <c r="J117" s="99">
        <v>0</v>
      </c>
      <c r="K117" s="141"/>
      <c r="L117" s="140"/>
      <c r="M117" s="141"/>
      <c r="N117" s="143" t="s">
        <v>43</v>
      </c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4" t="s">
        <v>515</v>
      </c>
      <c r="AZ117" s="141"/>
      <c r="BA117" s="141"/>
      <c r="BB117" s="141"/>
      <c r="BC117" s="141"/>
      <c r="BD117" s="141"/>
      <c r="BE117" s="146">
        <f t="shared" si="0"/>
        <v>0</v>
      </c>
      <c r="BF117" s="146">
        <f t="shared" si="1"/>
        <v>0</v>
      </c>
      <c r="BG117" s="146">
        <f t="shared" si="2"/>
        <v>0</v>
      </c>
      <c r="BH117" s="146">
        <f t="shared" si="3"/>
        <v>0</v>
      </c>
      <c r="BI117" s="146">
        <f t="shared" si="4"/>
        <v>0</v>
      </c>
      <c r="BJ117" s="144" t="s">
        <v>89</v>
      </c>
      <c r="BK117" s="141"/>
      <c r="BL117" s="141"/>
      <c r="BM117" s="141"/>
    </row>
    <row r="118" spans="2:65" s="1" customFormat="1" ht="18" customHeight="1">
      <c r="B118" s="140"/>
      <c r="C118" s="141"/>
      <c r="D118" s="142" t="s">
        <v>530</v>
      </c>
      <c r="E118" s="141"/>
      <c r="F118" s="141"/>
      <c r="G118" s="141"/>
      <c r="H118" s="141"/>
      <c r="I118" s="141"/>
      <c r="J118" s="99">
        <f>ROUND(J32*T118,2)</f>
        <v>0</v>
      </c>
      <c r="K118" s="141"/>
      <c r="L118" s="140"/>
      <c r="M118" s="141"/>
      <c r="N118" s="143" t="s">
        <v>43</v>
      </c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4" t="s">
        <v>531</v>
      </c>
      <c r="AZ118" s="141"/>
      <c r="BA118" s="141"/>
      <c r="BB118" s="141"/>
      <c r="BC118" s="141"/>
      <c r="BD118" s="141"/>
      <c r="BE118" s="146">
        <f t="shared" si="0"/>
        <v>0</v>
      </c>
      <c r="BF118" s="146">
        <f t="shared" si="1"/>
        <v>0</v>
      </c>
      <c r="BG118" s="146">
        <f t="shared" si="2"/>
        <v>0</v>
      </c>
      <c r="BH118" s="146">
        <f t="shared" si="3"/>
        <v>0</v>
      </c>
      <c r="BI118" s="146">
        <f t="shared" si="4"/>
        <v>0</v>
      </c>
      <c r="BJ118" s="144" t="s">
        <v>89</v>
      </c>
      <c r="BK118" s="141"/>
      <c r="BL118" s="141"/>
      <c r="BM118" s="141"/>
    </row>
    <row r="119" spans="2:65" s="1" customFormat="1">
      <c r="B119" s="34"/>
      <c r="L119" s="34"/>
    </row>
    <row r="120" spans="2:65" s="1" customFormat="1" ht="29.25" customHeight="1">
      <c r="B120" s="34"/>
      <c r="C120" s="106" t="s">
        <v>162</v>
      </c>
      <c r="D120" s="107"/>
      <c r="E120" s="107"/>
      <c r="F120" s="107"/>
      <c r="G120" s="107"/>
      <c r="H120" s="107"/>
      <c r="I120" s="107"/>
      <c r="J120" s="108">
        <f>ROUND(J98+J112,2)</f>
        <v>0</v>
      </c>
      <c r="K120" s="107"/>
      <c r="L120" s="34"/>
    </row>
    <row r="121" spans="2:65" s="1" customFormat="1" ht="7" customHeight="1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34"/>
    </row>
    <row r="125" spans="2:65" s="1" customFormat="1" ht="7" customHeight="1">
      <c r="B125" s="51"/>
      <c r="C125" s="52"/>
      <c r="D125" s="52"/>
      <c r="E125" s="52"/>
      <c r="F125" s="52"/>
      <c r="G125" s="52"/>
      <c r="H125" s="52"/>
      <c r="I125" s="52"/>
      <c r="J125" s="52"/>
      <c r="K125" s="52"/>
      <c r="L125" s="34"/>
    </row>
    <row r="126" spans="2:65" s="1" customFormat="1" ht="25" customHeight="1">
      <c r="B126" s="34"/>
      <c r="C126" s="21" t="s">
        <v>548</v>
      </c>
      <c r="L126" s="34"/>
    </row>
    <row r="127" spans="2:65" s="1" customFormat="1" ht="7" customHeight="1">
      <c r="B127" s="34"/>
      <c r="L127" s="34"/>
    </row>
    <row r="128" spans="2:65" s="1" customFormat="1" ht="12" customHeight="1">
      <c r="B128" s="34"/>
      <c r="C128" s="27" t="s">
        <v>15</v>
      </c>
      <c r="L128" s="34"/>
    </row>
    <row r="129" spans="2:65" s="1" customFormat="1" ht="26.25" customHeight="1">
      <c r="B129" s="34"/>
      <c r="E129" s="287" t="str">
        <f>E7</f>
        <v>Revitalizácia budovy a areálu bývalého Gymnázia Mateja Bela vo Zvolene</v>
      </c>
      <c r="F129" s="288"/>
      <c r="G129" s="288"/>
      <c r="H129" s="288"/>
      <c r="L129" s="34"/>
    </row>
    <row r="130" spans="2:65" ht="12" customHeight="1">
      <c r="B130" s="20"/>
      <c r="C130" s="27" t="s">
        <v>182</v>
      </c>
      <c r="L130" s="20"/>
    </row>
    <row r="131" spans="2:65" s="1" customFormat="1" ht="16.5" customHeight="1">
      <c r="B131" s="34"/>
      <c r="E131" s="287" t="s">
        <v>186</v>
      </c>
      <c r="F131" s="285"/>
      <c r="G131" s="285"/>
      <c r="H131" s="285"/>
      <c r="L131" s="34"/>
    </row>
    <row r="132" spans="2:65" s="1" customFormat="1" ht="12" customHeight="1">
      <c r="B132" s="34"/>
      <c r="C132" s="27" t="s">
        <v>190</v>
      </c>
      <c r="L132" s="34"/>
    </row>
    <row r="133" spans="2:65" s="1" customFormat="1" ht="30" customHeight="1">
      <c r="B133" s="34"/>
      <c r="E133" s="256" t="str">
        <f>E11</f>
        <v>05 - Elektroinštalácia (Silnoprúdové a slaboprúdové inštalácie, Bleskozvod)</v>
      </c>
      <c r="F133" s="285"/>
      <c r="G133" s="285"/>
      <c r="H133" s="285"/>
      <c r="L133" s="34"/>
    </row>
    <row r="134" spans="2:65" s="1" customFormat="1" ht="7" customHeight="1">
      <c r="B134" s="34"/>
      <c r="L134" s="34"/>
    </row>
    <row r="135" spans="2:65" s="1" customFormat="1" ht="12" customHeight="1">
      <c r="B135" s="34"/>
      <c r="C135" s="27" t="s">
        <v>19</v>
      </c>
      <c r="F135" s="25" t="str">
        <f>F14</f>
        <v>Okružná 2469, Zvolen</v>
      </c>
      <c r="I135" s="27" t="s">
        <v>21</v>
      </c>
      <c r="J135" s="57" t="str">
        <f>IF(J14="","",J14)</f>
        <v>22. 5. 2024</v>
      </c>
      <c r="L135" s="34"/>
    </row>
    <row r="136" spans="2:65" s="1" customFormat="1" ht="7" customHeight="1">
      <c r="B136" s="34"/>
      <c r="L136" s="34"/>
    </row>
    <row r="137" spans="2:65" s="1" customFormat="1" ht="15.25" customHeight="1">
      <c r="B137" s="34"/>
      <c r="C137" s="27" t="s">
        <v>23</v>
      </c>
      <c r="F137" s="25" t="str">
        <f>E17</f>
        <v>Úrad Banskobystrického samosprávneho kraja</v>
      </c>
      <c r="I137" s="27" t="s">
        <v>29</v>
      </c>
      <c r="J137" s="30" t="str">
        <f>E23</f>
        <v>N/A s.r.o. Bratislava</v>
      </c>
      <c r="L137" s="34"/>
    </row>
    <row r="138" spans="2:65" s="1" customFormat="1" ht="15.25" customHeight="1">
      <c r="B138" s="34"/>
      <c r="C138" s="27" t="s">
        <v>27</v>
      </c>
      <c r="F138" s="25" t="str">
        <f>IF(E20="","",E20)</f>
        <v>Vyplň údaj</v>
      </c>
      <c r="I138" s="27" t="s">
        <v>32</v>
      </c>
      <c r="J138" s="30">
        <f>E26</f>
        <v>0</v>
      </c>
      <c r="L138" s="34"/>
    </row>
    <row r="139" spans="2:65" s="1" customFormat="1" ht="10.25" customHeight="1">
      <c r="B139" s="34"/>
      <c r="L139" s="34"/>
    </row>
    <row r="140" spans="2:65" s="10" customFormat="1" ht="29.25" customHeight="1">
      <c r="B140" s="147"/>
      <c r="C140" s="148" t="s">
        <v>561</v>
      </c>
      <c r="D140" s="149" t="s">
        <v>62</v>
      </c>
      <c r="E140" s="149" t="s">
        <v>58</v>
      </c>
      <c r="F140" s="149" t="s">
        <v>59</v>
      </c>
      <c r="G140" s="149" t="s">
        <v>562</v>
      </c>
      <c r="H140" s="149" t="s">
        <v>563</v>
      </c>
      <c r="I140" s="149" t="s">
        <v>564</v>
      </c>
      <c r="J140" s="150" t="s">
        <v>417</v>
      </c>
      <c r="K140" s="151" t="s">
        <v>565</v>
      </c>
      <c r="L140" s="147"/>
      <c r="M140" s="64" t="s">
        <v>1</v>
      </c>
      <c r="N140" s="65" t="s">
        <v>41</v>
      </c>
      <c r="O140" s="65" t="s">
        <v>566</v>
      </c>
      <c r="P140" s="65" t="s">
        <v>567</v>
      </c>
      <c r="Q140" s="65" t="s">
        <v>568</v>
      </c>
      <c r="R140" s="65" t="s">
        <v>569</v>
      </c>
      <c r="S140" s="65" t="s">
        <v>570</v>
      </c>
      <c r="T140" s="66" t="s">
        <v>571</v>
      </c>
    </row>
    <row r="141" spans="2:65" s="1" customFormat="1" ht="23" customHeight="1">
      <c r="B141" s="34"/>
      <c r="C141" s="69" t="s">
        <v>245</v>
      </c>
      <c r="J141" s="152">
        <f>BK141</f>
        <v>0</v>
      </c>
      <c r="L141" s="34"/>
      <c r="M141" s="67"/>
      <c r="N141" s="58"/>
      <c r="O141" s="58"/>
      <c r="P141" s="153">
        <f>P142+P320+P335+P370+P395+P430+P449</f>
        <v>0</v>
      </c>
      <c r="Q141" s="58"/>
      <c r="R141" s="153">
        <f>R142+R320+R335+R370+R395+R430+R449</f>
        <v>0</v>
      </c>
      <c r="S141" s="58"/>
      <c r="T141" s="154">
        <f>T142+T320+T335+T370+T395+T430+T449</f>
        <v>0</v>
      </c>
      <c r="AT141" s="17" t="s">
        <v>76</v>
      </c>
      <c r="AU141" s="17" t="s">
        <v>423</v>
      </c>
      <c r="BK141" s="155">
        <f>BK142+BK320+BK335+BK370+BK395+BK430+BK449</f>
        <v>0</v>
      </c>
    </row>
    <row r="142" spans="2:65" s="11" customFormat="1" ht="26" customHeight="1">
      <c r="B142" s="156"/>
      <c r="D142" s="157" t="s">
        <v>76</v>
      </c>
      <c r="E142" s="158" t="s">
        <v>7100</v>
      </c>
      <c r="F142" s="158" t="s">
        <v>9047</v>
      </c>
      <c r="I142" s="159"/>
      <c r="J142" s="160">
        <f>BK142</f>
        <v>0</v>
      </c>
      <c r="L142" s="156"/>
      <c r="M142" s="161"/>
      <c r="P142" s="162">
        <f>P143+SUM(P144:P206)+P229+P282+P297</f>
        <v>0</v>
      </c>
      <c r="R142" s="162">
        <f>R143+SUM(R144:R206)+R229+R282+R297</f>
        <v>0</v>
      </c>
      <c r="T142" s="163">
        <f>T143+SUM(T144:T206)+T229+T282+T297</f>
        <v>0</v>
      </c>
      <c r="AR142" s="157" t="s">
        <v>84</v>
      </c>
      <c r="AT142" s="164" t="s">
        <v>76</v>
      </c>
      <c r="AU142" s="164" t="s">
        <v>77</v>
      </c>
      <c r="AY142" s="157" t="s">
        <v>574</v>
      </c>
      <c r="BK142" s="165">
        <f>BK143+SUM(BK144:BK206)+BK229+BK282+BK297</f>
        <v>0</v>
      </c>
    </row>
    <row r="143" spans="2:65" s="1" customFormat="1" ht="21.75" customHeight="1">
      <c r="B143" s="140"/>
      <c r="C143" s="168" t="s">
        <v>84</v>
      </c>
      <c r="D143" s="168" t="s">
        <v>576</v>
      </c>
      <c r="E143" s="169" t="s">
        <v>9048</v>
      </c>
      <c r="F143" s="170" t="s">
        <v>9049</v>
      </c>
      <c r="G143" s="171" t="s">
        <v>579</v>
      </c>
      <c r="H143" s="172">
        <v>159</v>
      </c>
      <c r="I143" s="173"/>
      <c r="J143" s="174">
        <f t="shared" ref="J143:J174" si="5">ROUND(I143*H143,2)</f>
        <v>0</v>
      </c>
      <c r="K143" s="175"/>
      <c r="L143" s="34"/>
      <c r="M143" s="176" t="s">
        <v>1</v>
      </c>
      <c r="N143" s="139" t="s">
        <v>43</v>
      </c>
      <c r="P143" s="177">
        <f t="shared" ref="P143:P174" si="6">O143*H143</f>
        <v>0</v>
      </c>
      <c r="Q143" s="177">
        <v>0</v>
      </c>
      <c r="R143" s="177">
        <f t="shared" ref="R143:R174" si="7">Q143*H143</f>
        <v>0</v>
      </c>
      <c r="S143" s="177">
        <v>0</v>
      </c>
      <c r="T143" s="178">
        <f t="shared" ref="T143:T174" si="8">S143*H143</f>
        <v>0</v>
      </c>
      <c r="AR143" s="179" t="s">
        <v>580</v>
      </c>
      <c r="AT143" s="179" t="s">
        <v>576</v>
      </c>
      <c r="AU143" s="179" t="s">
        <v>84</v>
      </c>
      <c r="AY143" s="17" t="s">
        <v>574</v>
      </c>
      <c r="BE143" s="102">
        <f t="shared" ref="BE143:BE174" si="9">IF(N143="základná",J143,0)</f>
        <v>0</v>
      </c>
      <c r="BF143" s="102">
        <f t="shared" ref="BF143:BF174" si="10">IF(N143="znížená",J143,0)</f>
        <v>0</v>
      </c>
      <c r="BG143" s="102">
        <f t="shared" ref="BG143:BG174" si="11">IF(N143="zákl. prenesená",J143,0)</f>
        <v>0</v>
      </c>
      <c r="BH143" s="102">
        <f t="shared" ref="BH143:BH174" si="12">IF(N143="zníž. prenesená",J143,0)</f>
        <v>0</v>
      </c>
      <c r="BI143" s="102">
        <f t="shared" ref="BI143:BI174" si="13">IF(N143="nulová",J143,0)</f>
        <v>0</v>
      </c>
      <c r="BJ143" s="17" t="s">
        <v>89</v>
      </c>
      <c r="BK143" s="102">
        <f t="shared" ref="BK143:BK174" si="14">ROUND(I143*H143,2)</f>
        <v>0</v>
      </c>
      <c r="BL143" s="17" t="s">
        <v>580</v>
      </c>
      <c r="BM143" s="179" t="s">
        <v>9050</v>
      </c>
    </row>
    <row r="144" spans="2:65" s="1" customFormat="1" ht="21.75" customHeight="1">
      <c r="B144" s="140"/>
      <c r="C144" s="208" t="s">
        <v>89</v>
      </c>
      <c r="D144" s="208" t="s">
        <v>1858</v>
      </c>
      <c r="E144" s="209" t="s">
        <v>9051</v>
      </c>
      <c r="F144" s="210" t="s">
        <v>9049</v>
      </c>
      <c r="G144" s="211" t="s">
        <v>579</v>
      </c>
      <c r="H144" s="212">
        <v>159</v>
      </c>
      <c r="I144" s="213"/>
      <c r="J144" s="214">
        <f t="shared" si="5"/>
        <v>0</v>
      </c>
      <c r="K144" s="215"/>
      <c r="L144" s="216"/>
      <c r="M144" s="217" t="s">
        <v>1</v>
      </c>
      <c r="N144" s="218" t="s">
        <v>43</v>
      </c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AR144" s="179" t="s">
        <v>626</v>
      </c>
      <c r="AT144" s="179" t="s">
        <v>1858</v>
      </c>
      <c r="AU144" s="179" t="s">
        <v>84</v>
      </c>
      <c r="AY144" s="17" t="s">
        <v>574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89</v>
      </c>
      <c r="BK144" s="102">
        <f t="shared" si="14"/>
        <v>0</v>
      </c>
      <c r="BL144" s="17" t="s">
        <v>580</v>
      </c>
      <c r="BM144" s="179" t="s">
        <v>9052</v>
      </c>
    </row>
    <row r="145" spans="2:65" s="1" customFormat="1" ht="21.75" customHeight="1">
      <c r="B145" s="140"/>
      <c r="C145" s="168" t="s">
        <v>597</v>
      </c>
      <c r="D145" s="168" t="s">
        <v>576</v>
      </c>
      <c r="E145" s="169" t="s">
        <v>9053</v>
      </c>
      <c r="F145" s="170" t="s">
        <v>9054</v>
      </c>
      <c r="G145" s="171" t="s">
        <v>579</v>
      </c>
      <c r="H145" s="172">
        <v>1</v>
      </c>
      <c r="I145" s="173"/>
      <c r="J145" s="174">
        <f t="shared" si="5"/>
        <v>0</v>
      </c>
      <c r="K145" s="175"/>
      <c r="L145" s="34"/>
      <c r="M145" s="176" t="s">
        <v>1</v>
      </c>
      <c r="N145" s="139" t="s">
        <v>43</v>
      </c>
      <c r="P145" s="177">
        <f t="shared" si="6"/>
        <v>0</v>
      </c>
      <c r="Q145" s="177">
        <v>0</v>
      </c>
      <c r="R145" s="177">
        <f t="shared" si="7"/>
        <v>0</v>
      </c>
      <c r="S145" s="177">
        <v>0</v>
      </c>
      <c r="T145" s="178">
        <f t="shared" si="8"/>
        <v>0</v>
      </c>
      <c r="AR145" s="179" t="s">
        <v>580</v>
      </c>
      <c r="AT145" s="179" t="s">
        <v>576</v>
      </c>
      <c r="AU145" s="179" t="s">
        <v>84</v>
      </c>
      <c r="AY145" s="17" t="s">
        <v>574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89</v>
      </c>
      <c r="BK145" s="102">
        <f t="shared" si="14"/>
        <v>0</v>
      </c>
      <c r="BL145" s="17" t="s">
        <v>580</v>
      </c>
      <c r="BM145" s="179" t="s">
        <v>9055</v>
      </c>
    </row>
    <row r="146" spans="2:65" s="1" customFormat="1" ht="21.75" customHeight="1">
      <c r="B146" s="140"/>
      <c r="C146" s="208" t="s">
        <v>580</v>
      </c>
      <c r="D146" s="208" t="s">
        <v>1858</v>
      </c>
      <c r="E146" s="209" t="s">
        <v>9056</v>
      </c>
      <c r="F146" s="210" t="s">
        <v>9054</v>
      </c>
      <c r="G146" s="211" t="s">
        <v>579</v>
      </c>
      <c r="H146" s="212">
        <v>1</v>
      </c>
      <c r="I146" s="213"/>
      <c r="J146" s="214">
        <f t="shared" si="5"/>
        <v>0</v>
      </c>
      <c r="K146" s="215"/>
      <c r="L146" s="216"/>
      <c r="M146" s="217" t="s">
        <v>1</v>
      </c>
      <c r="N146" s="218" t="s">
        <v>43</v>
      </c>
      <c r="P146" s="177">
        <f t="shared" si="6"/>
        <v>0</v>
      </c>
      <c r="Q146" s="177">
        <v>0</v>
      </c>
      <c r="R146" s="177">
        <f t="shared" si="7"/>
        <v>0</v>
      </c>
      <c r="S146" s="177">
        <v>0</v>
      </c>
      <c r="T146" s="178">
        <f t="shared" si="8"/>
        <v>0</v>
      </c>
      <c r="AR146" s="179" t="s">
        <v>626</v>
      </c>
      <c r="AT146" s="179" t="s">
        <v>1858</v>
      </c>
      <c r="AU146" s="179" t="s">
        <v>84</v>
      </c>
      <c r="AY146" s="17" t="s">
        <v>574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89</v>
      </c>
      <c r="BK146" s="102">
        <f t="shared" si="14"/>
        <v>0</v>
      </c>
      <c r="BL146" s="17" t="s">
        <v>580</v>
      </c>
      <c r="BM146" s="179" t="s">
        <v>9057</v>
      </c>
    </row>
    <row r="147" spans="2:65" s="1" customFormat="1" ht="16.5" customHeight="1">
      <c r="B147" s="140"/>
      <c r="C147" s="168" t="s">
        <v>608</v>
      </c>
      <c r="D147" s="168" t="s">
        <v>576</v>
      </c>
      <c r="E147" s="169" t="s">
        <v>9058</v>
      </c>
      <c r="F147" s="170" t="s">
        <v>9059</v>
      </c>
      <c r="G147" s="171" t="s">
        <v>579</v>
      </c>
      <c r="H147" s="172">
        <v>7</v>
      </c>
      <c r="I147" s="173"/>
      <c r="J147" s="174">
        <f t="shared" si="5"/>
        <v>0</v>
      </c>
      <c r="K147" s="175"/>
      <c r="L147" s="34"/>
      <c r="M147" s="176" t="s">
        <v>1</v>
      </c>
      <c r="N147" s="139" t="s">
        <v>43</v>
      </c>
      <c r="P147" s="177">
        <f t="shared" si="6"/>
        <v>0</v>
      </c>
      <c r="Q147" s="177">
        <v>0</v>
      </c>
      <c r="R147" s="177">
        <f t="shared" si="7"/>
        <v>0</v>
      </c>
      <c r="S147" s="177">
        <v>0</v>
      </c>
      <c r="T147" s="178">
        <f t="shared" si="8"/>
        <v>0</v>
      </c>
      <c r="AR147" s="179" t="s">
        <v>580</v>
      </c>
      <c r="AT147" s="179" t="s">
        <v>576</v>
      </c>
      <c r="AU147" s="179" t="s">
        <v>84</v>
      </c>
      <c r="AY147" s="17" t="s">
        <v>574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89</v>
      </c>
      <c r="BK147" s="102">
        <f t="shared" si="14"/>
        <v>0</v>
      </c>
      <c r="BL147" s="17" t="s">
        <v>580</v>
      </c>
      <c r="BM147" s="179" t="s">
        <v>9060</v>
      </c>
    </row>
    <row r="148" spans="2:65" s="1" customFormat="1" ht="16.5" customHeight="1">
      <c r="B148" s="140"/>
      <c r="C148" s="208" t="s">
        <v>616</v>
      </c>
      <c r="D148" s="208" t="s">
        <v>1858</v>
      </c>
      <c r="E148" s="209" t="s">
        <v>9061</v>
      </c>
      <c r="F148" s="210" t="s">
        <v>9059</v>
      </c>
      <c r="G148" s="211" t="s">
        <v>579</v>
      </c>
      <c r="H148" s="212">
        <v>7</v>
      </c>
      <c r="I148" s="213"/>
      <c r="J148" s="214">
        <f t="shared" si="5"/>
        <v>0</v>
      </c>
      <c r="K148" s="215"/>
      <c r="L148" s="216"/>
      <c r="M148" s="217" t="s">
        <v>1</v>
      </c>
      <c r="N148" s="218" t="s">
        <v>43</v>
      </c>
      <c r="P148" s="177">
        <f t="shared" si="6"/>
        <v>0</v>
      </c>
      <c r="Q148" s="177">
        <v>0</v>
      </c>
      <c r="R148" s="177">
        <f t="shared" si="7"/>
        <v>0</v>
      </c>
      <c r="S148" s="177">
        <v>0</v>
      </c>
      <c r="T148" s="178">
        <f t="shared" si="8"/>
        <v>0</v>
      </c>
      <c r="AR148" s="179" t="s">
        <v>626</v>
      </c>
      <c r="AT148" s="179" t="s">
        <v>1858</v>
      </c>
      <c r="AU148" s="179" t="s">
        <v>84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580</v>
      </c>
      <c r="BM148" s="179" t="s">
        <v>9062</v>
      </c>
    </row>
    <row r="149" spans="2:65" s="1" customFormat="1" ht="21.75" customHeight="1">
      <c r="B149" s="140"/>
      <c r="C149" s="168" t="s">
        <v>621</v>
      </c>
      <c r="D149" s="168" t="s">
        <v>576</v>
      </c>
      <c r="E149" s="169" t="s">
        <v>9063</v>
      </c>
      <c r="F149" s="170" t="s">
        <v>9064</v>
      </c>
      <c r="G149" s="171" t="s">
        <v>579</v>
      </c>
      <c r="H149" s="172">
        <v>85</v>
      </c>
      <c r="I149" s="173"/>
      <c r="J149" s="174">
        <f t="shared" si="5"/>
        <v>0</v>
      </c>
      <c r="K149" s="175"/>
      <c r="L149" s="34"/>
      <c r="M149" s="176" t="s">
        <v>1</v>
      </c>
      <c r="N149" s="139" t="s">
        <v>43</v>
      </c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AR149" s="179" t="s">
        <v>580</v>
      </c>
      <c r="AT149" s="179" t="s">
        <v>576</v>
      </c>
      <c r="AU149" s="179" t="s">
        <v>84</v>
      </c>
      <c r="AY149" s="17" t="s">
        <v>574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89</v>
      </c>
      <c r="BK149" s="102">
        <f t="shared" si="14"/>
        <v>0</v>
      </c>
      <c r="BL149" s="17" t="s">
        <v>580</v>
      </c>
      <c r="BM149" s="179" t="s">
        <v>9065</v>
      </c>
    </row>
    <row r="150" spans="2:65" s="1" customFormat="1" ht="21.75" customHeight="1">
      <c r="B150" s="140"/>
      <c r="C150" s="208" t="s">
        <v>626</v>
      </c>
      <c r="D150" s="208" t="s">
        <v>1858</v>
      </c>
      <c r="E150" s="209" t="s">
        <v>9066</v>
      </c>
      <c r="F150" s="210" t="s">
        <v>9064</v>
      </c>
      <c r="G150" s="211" t="s">
        <v>579</v>
      </c>
      <c r="H150" s="212">
        <v>85</v>
      </c>
      <c r="I150" s="213"/>
      <c r="J150" s="214">
        <f t="shared" si="5"/>
        <v>0</v>
      </c>
      <c r="K150" s="215"/>
      <c r="L150" s="216"/>
      <c r="M150" s="217" t="s">
        <v>1</v>
      </c>
      <c r="N150" s="218" t="s">
        <v>43</v>
      </c>
      <c r="P150" s="177">
        <f t="shared" si="6"/>
        <v>0</v>
      </c>
      <c r="Q150" s="177">
        <v>0</v>
      </c>
      <c r="R150" s="177">
        <f t="shared" si="7"/>
        <v>0</v>
      </c>
      <c r="S150" s="177">
        <v>0</v>
      </c>
      <c r="T150" s="178">
        <f t="shared" si="8"/>
        <v>0</v>
      </c>
      <c r="AR150" s="179" t="s">
        <v>626</v>
      </c>
      <c r="AT150" s="179" t="s">
        <v>1858</v>
      </c>
      <c r="AU150" s="179" t="s">
        <v>84</v>
      </c>
      <c r="AY150" s="17" t="s">
        <v>574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89</v>
      </c>
      <c r="BK150" s="102">
        <f t="shared" si="14"/>
        <v>0</v>
      </c>
      <c r="BL150" s="17" t="s">
        <v>580</v>
      </c>
      <c r="BM150" s="179" t="s">
        <v>9067</v>
      </c>
    </row>
    <row r="151" spans="2:65" s="1" customFormat="1" ht="21.75" customHeight="1">
      <c r="B151" s="140"/>
      <c r="C151" s="168" t="s">
        <v>639</v>
      </c>
      <c r="D151" s="168" t="s">
        <v>576</v>
      </c>
      <c r="E151" s="169" t="s">
        <v>9068</v>
      </c>
      <c r="F151" s="170" t="s">
        <v>9069</v>
      </c>
      <c r="G151" s="171" t="s">
        <v>579</v>
      </c>
      <c r="H151" s="172">
        <v>1</v>
      </c>
      <c r="I151" s="173"/>
      <c r="J151" s="174">
        <f t="shared" si="5"/>
        <v>0</v>
      </c>
      <c r="K151" s="175"/>
      <c r="L151" s="34"/>
      <c r="M151" s="176" t="s">
        <v>1</v>
      </c>
      <c r="N151" s="139" t="s">
        <v>43</v>
      </c>
      <c r="P151" s="177">
        <f t="shared" si="6"/>
        <v>0</v>
      </c>
      <c r="Q151" s="177">
        <v>0</v>
      </c>
      <c r="R151" s="177">
        <f t="shared" si="7"/>
        <v>0</v>
      </c>
      <c r="S151" s="177">
        <v>0</v>
      </c>
      <c r="T151" s="178">
        <f t="shared" si="8"/>
        <v>0</v>
      </c>
      <c r="AR151" s="179" t="s">
        <v>580</v>
      </c>
      <c r="AT151" s="179" t="s">
        <v>576</v>
      </c>
      <c r="AU151" s="179" t="s">
        <v>84</v>
      </c>
      <c r="AY151" s="17" t="s">
        <v>574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89</v>
      </c>
      <c r="BK151" s="102">
        <f t="shared" si="14"/>
        <v>0</v>
      </c>
      <c r="BL151" s="17" t="s">
        <v>580</v>
      </c>
      <c r="BM151" s="179" t="s">
        <v>9070</v>
      </c>
    </row>
    <row r="152" spans="2:65" s="1" customFormat="1" ht="21.75" customHeight="1">
      <c r="B152" s="140"/>
      <c r="C152" s="208" t="s">
        <v>115</v>
      </c>
      <c r="D152" s="208" t="s">
        <v>1858</v>
      </c>
      <c r="E152" s="209" t="s">
        <v>9071</v>
      </c>
      <c r="F152" s="210" t="s">
        <v>9069</v>
      </c>
      <c r="G152" s="211" t="s">
        <v>579</v>
      </c>
      <c r="H152" s="212">
        <v>1</v>
      </c>
      <c r="I152" s="213"/>
      <c r="J152" s="214">
        <f t="shared" si="5"/>
        <v>0</v>
      </c>
      <c r="K152" s="215"/>
      <c r="L152" s="216"/>
      <c r="M152" s="217" t="s">
        <v>1</v>
      </c>
      <c r="N152" s="218" t="s">
        <v>43</v>
      </c>
      <c r="P152" s="177">
        <f t="shared" si="6"/>
        <v>0</v>
      </c>
      <c r="Q152" s="177">
        <v>0</v>
      </c>
      <c r="R152" s="177">
        <f t="shared" si="7"/>
        <v>0</v>
      </c>
      <c r="S152" s="177">
        <v>0</v>
      </c>
      <c r="T152" s="178">
        <f t="shared" si="8"/>
        <v>0</v>
      </c>
      <c r="AR152" s="179" t="s">
        <v>626</v>
      </c>
      <c r="AT152" s="179" t="s">
        <v>1858</v>
      </c>
      <c r="AU152" s="179" t="s">
        <v>84</v>
      </c>
      <c r="AY152" s="17" t="s">
        <v>574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89</v>
      </c>
      <c r="BK152" s="102">
        <f t="shared" si="14"/>
        <v>0</v>
      </c>
      <c r="BL152" s="17" t="s">
        <v>580</v>
      </c>
      <c r="BM152" s="179" t="s">
        <v>9072</v>
      </c>
    </row>
    <row r="153" spans="2:65" s="1" customFormat="1" ht="16.5" customHeight="1">
      <c r="B153" s="140"/>
      <c r="C153" s="168" t="s">
        <v>118</v>
      </c>
      <c r="D153" s="168" t="s">
        <v>576</v>
      </c>
      <c r="E153" s="169" t="s">
        <v>9073</v>
      </c>
      <c r="F153" s="170" t="s">
        <v>9074</v>
      </c>
      <c r="G153" s="171" t="s">
        <v>579</v>
      </c>
      <c r="H153" s="172">
        <v>2</v>
      </c>
      <c r="I153" s="173"/>
      <c r="J153" s="174">
        <f t="shared" si="5"/>
        <v>0</v>
      </c>
      <c r="K153" s="175"/>
      <c r="L153" s="34"/>
      <c r="M153" s="176" t="s">
        <v>1</v>
      </c>
      <c r="N153" s="139" t="s">
        <v>43</v>
      </c>
      <c r="P153" s="177">
        <f t="shared" si="6"/>
        <v>0</v>
      </c>
      <c r="Q153" s="177">
        <v>0</v>
      </c>
      <c r="R153" s="177">
        <f t="shared" si="7"/>
        <v>0</v>
      </c>
      <c r="S153" s="177">
        <v>0</v>
      </c>
      <c r="T153" s="178">
        <f t="shared" si="8"/>
        <v>0</v>
      </c>
      <c r="AR153" s="179" t="s">
        <v>580</v>
      </c>
      <c r="AT153" s="179" t="s">
        <v>576</v>
      </c>
      <c r="AU153" s="179" t="s">
        <v>84</v>
      </c>
      <c r="AY153" s="17" t="s">
        <v>574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89</v>
      </c>
      <c r="BK153" s="102">
        <f t="shared" si="14"/>
        <v>0</v>
      </c>
      <c r="BL153" s="17" t="s">
        <v>580</v>
      </c>
      <c r="BM153" s="179" t="s">
        <v>9075</v>
      </c>
    </row>
    <row r="154" spans="2:65" s="1" customFormat="1" ht="16.5" customHeight="1">
      <c r="B154" s="140"/>
      <c r="C154" s="208" t="s">
        <v>121</v>
      </c>
      <c r="D154" s="208" t="s">
        <v>1858</v>
      </c>
      <c r="E154" s="209" t="s">
        <v>9076</v>
      </c>
      <c r="F154" s="210" t="s">
        <v>9074</v>
      </c>
      <c r="G154" s="211" t="s">
        <v>579</v>
      </c>
      <c r="H154" s="212">
        <v>2</v>
      </c>
      <c r="I154" s="213"/>
      <c r="J154" s="214">
        <f t="shared" si="5"/>
        <v>0</v>
      </c>
      <c r="K154" s="215"/>
      <c r="L154" s="216"/>
      <c r="M154" s="217" t="s">
        <v>1</v>
      </c>
      <c r="N154" s="218" t="s">
        <v>43</v>
      </c>
      <c r="P154" s="177">
        <f t="shared" si="6"/>
        <v>0</v>
      </c>
      <c r="Q154" s="177">
        <v>0</v>
      </c>
      <c r="R154" s="177">
        <f t="shared" si="7"/>
        <v>0</v>
      </c>
      <c r="S154" s="177">
        <v>0</v>
      </c>
      <c r="T154" s="178">
        <f t="shared" si="8"/>
        <v>0</v>
      </c>
      <c r="AR154" s="179" t="s">
        <v>626</v>
      </c>
      <c r="AT154" s="179" t="s">
        <v>1858</v>
      </c>
      <c r="AU154" s="179" t="s">
        <v>84</v>
      </c>
      <c r="AY154" s="17" t="s">
        <v>574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89</v>
      </c>
      <c r="BK154" s="102">
        <f t="shared" si="14"/>
        <v>0</v>
      </c>
      <c r="BL154" s="17" t="s">
        <v>580</v>
      </c>
      <c r="BM154" s="179" t="s">
        <v>9077</v>
      </c>
    </row>
    <row r="155" spans="2:65" s="1" customFormat="1" ht="21.75" customHeight="1">
      <c r="B155" s="140"/>
      <c r="C155" s="168" t="s">
        <v>660</v>
      </c>
      <c r="D155" s="168" t="s">
        <v>576</v>
      </c>
      <c r="E155" s="169" t="s">
        <v>9078</v>
      </c>
      <c r="F155" s="170" t="s">
        <v>9079</v>
      </c>
      <c r="G155" s="171" t="s">
        <v>579</v>
      </c>
      <c r="H155" s="172">
        <v>11</v>
      </c>
      <c r="I155" s="173"/>
      <c r="J155" s="174">
        <f t="shared" si="5"/>
        <v>0</v>
      </c>
      <c r="K155" s="175"/>
      <c r="L155" s="34"/>
      <c r="M155" s="176" t="s">
        <v>1</v>
      </c>
      <c r="N155" s="139" t="s">
        <v>43</v>
      </c>
      <c r="P155" s="177">
        <f t="shared" si="6"/>
        <v>0</v>
      </c>
      <c r="Q155" s="177">
        <v>0</v>
      </c>
      <c r="R155" s="177">
        <f t="shared" si="7"/>
        <v>0</v>
      </c>
      <c r="S155" s="177">
        <v>0</v>
      </c>
      <c r="T155" s="178">
        <f t="shared" si="8"/>
        <v>0</v>
      </c>
      <c r="AR155" s="179" t="s">
        <v>580</v>
      </c>
      <c r="AT155" s="179" t="s">
        <v>576</v>
      </c>
      <c r="AU155" s="179" t="s">
        <v>84</v>
      </c>
      <c r="AY155" s="17" t="s">
        <v>574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89</v>
      </c>
      <c r="BK155" s="102">
        <f t="shared" si="14"/>
        <v>0</v>
      </c>
      <c r="BL155" s="17" t="s">
        <v>580</v>
      </c>
      <c r="BM155" s="179" t="s">
        <v>9080</v>
      </c>
    </row>
    <row r="156" spans="2:65" s="1" customFormat="1" ht="21.75" customHeight="1">
      <c r="B156" s="140"/>
      <c r="C156" s="208" t="s">
        <v>664</v>
      </c>
      <c r="D156" s="208" t="s">
        <v>1858</v>
      </c>
      <c r="E156" s="209" t="s">
        <v>9081</v>
      </c>
      <c r="F156" s="210" t="s">
        <v>9079</v>
      </c>
      <c r="G156" s="211" t="s">
        <v>579</v>
      </c>
      <c r="H156" s="212">
        <v>11</v>
      </c>
      <c r="I156" s="213"/>
      <c r="J156" s="214">
        <f t="shared" si="5"/>
        <v>0</v>
      </c>
      <c r="K156" s="215"/>
      <c r="L156" s="216"/>
      <c r="M156" s="217" t="s">
        <v>1</v>
      </c>
      <c r="N156" s="218" t="s">
        <v>43</v>
      </c>
      <c r="P156" s="177">
        <f t="shared" si="6"/>
        <v>0</v>
      </c>
      <c r="Q156" s="177">
        <v>0</v>
      </c>
      <c r="R156" s="177">
        <f t="shared" si="7"/>
        <v>0</v>
      </c>
      <c r="S156" s="177">
        <v>0</v>
      </c>
      <c r="T156" s="178">
        <f t="shared" si="8"/>
        <v>0</v>
      </c>
      <c r="AR156" s="179" t="s">
        <v>626</v>
      </c>
      <c r="AT156" s="179" t="s">
        <v>1858</v>
      </c>
      <c r="AU156" s="179" t="s">
        <v>84</v>
      </c>
      <c r="AY156" s="17" t="s">
        <v>574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89</v>
      </c>
      <c r="BK156" s="102">
        <f t="shared" si="14"/>
        <v>0</v>
      </c>
      <c r="BL156" s="17" t="s">
        <v>580</v>
      </c>
      <c r="BM156" s="179" t="s">
        <v>9082</v>
      </c>
    </row>
    <row r="157" spans="2:65" s="1" customFormat="1" ht="21.75" customHeight="1">
      <c r="B157" s="140"/>
      <c r="C157" s="168" t="s">
        <v>676</v>
      </c>
      <c r="D157" s="168" t="s">
        <v>576</v>
      </c>
      <c r="E157" s="169" t="s">
        <v>9083</v>
      </c>
      <c r="F157" s="170" t="s">
        <v>9084</v>
      </c>
      <c r="G157" s="171" t="s">
        <v>579</v>
      </c>
      <c r="H157" s="172">
        <v>31</v>
      </c>
      <c r="I157" s="173"/>
      <c r="J157" s="174">
        <f t="shared" si="5"/>
        <v>0</v>
      </c>
      <c r="K157" s="175"/>
      <c r="L157" s="34"/>
      <c r="M157" s="176" t="s">
        <v>1</v>
      </c>
      <c r="N157" s="139" t="s">
        <v>43</v>
      </c>
      <c r="P157" s="177">
        <f t="shared" si="6"/>
        <v>0</v>
      </c>
      <c r="Q157" s="177">
        <v>0</v>
      </c>
      <c r="R157" s="177">
        <f t="shared" si="7"/>
        <v>0</v>
      </c>
      <c r="S157" s="177">
        <v>0</v>
      </c>
      <c r="T157" s="178">
        <f t="shared" si="8"/>
        <v>0</v>
      </c>
      <c r="AR157" s="179" t="s">
        <v>580</v>
      </c>
      <c r="AT157" s="179" t="s">
        <v>576</v>
      </c>
      <c r="AU157" s="179" t="s">
        <v>84</v>
      </c>
      <c r="AY157" s="17" t="s">
        <v>574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17" t="s">
        <v>89</v>
      </c>
      <c r="BK157" s="102">
        <f t="shared" si="14"/>
        <v>0</v>
      </c>
      <c r="BL157" s="17" t="s">
        <v>580</v>
      </c>
      <c r="BM157" s="179" t="s">
        <v>9085</v>
      </c>
    </row>
    <row r="158" spans="2:65" s="1" customFormat="1" ht="21.75" customHeight="1">
      <c r="B158" s="140"/>
      <c r="C158" s="208" t="s">
        <v>680</v>
      </c>
      <c r="D158" s="208" t="s">
        <v>1858</v>
      </c>
      <c r="E158" s="209" t="s">
        <v>9086</v>
      </c>
      <c r="F158" s="210" t="s">
        <v>9084</v>
      </c>
      <c r="G158" s="211" t="s">
        <v>579</v>
      </c>
      <c r="H158" s="212">
        <v>31</v>
      </c>
      <c r="I158" s="213"/>
      <c r="J158" s="214">
        <f t="shared" si="5"/>
        <v>0</v>
      </c>
      <c r="K158" s="215"/>
      <c r="L158" s="216"/>
      <c r="M158" s="217" t="s">
        <v>1</v>
      </c>
      <c r="N158" s="218" t="s">
        <v>43</v>
      </c>
      <c r="P158" s="177">
        <f t="shared" si="6"/>
        <v>0</v>
      </c>
      <c r="Q158" s="177">
        <v>0</v>
      </c>
      <c r="R158" s="177">
        <f t="shared" si="7"/>
        <v>0</v>
      </c>
      <c r="S158" s="177">
        <v>0</v>
      </c>
      <c r="T158" s="178">
        <f t="shared" si="8"/>
        <v>0</v>
      </c>
      <c r="AR158" s="179" t="s">
        <v>626</v>
      </c>
      <c r="AT158" s="179" t="s">
        <v>1858</v>
      </c>
      <c r="AU158" s="179" t="s">
        <v>84</v>
      </c>
      <c r="AY158" s="17" t="s">
        <v>574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17" t="s">
        <v>89</v>
      </c>
      <c r="BK158" s="102">
        <f t="shared" si="14"/>
        <v>0</v>
      </c>
      <c r="BL158" s="17" t="s">
        <v>580</v>
      </c>
      <c r="BM158" s="179" t="s">
        <v>9087</v>
      </c>
    </row>
    <row r="159" spans="2:65" s="1" customFormat="1" ht="16.5" customHeight="1">
      <c r="B159" s="140"/>
      <c r="C159" s="168" t="s">
        <v>686</v>
      </c>
      <c r="D159" s="168" t="s">
        <v>576</v>
      </c>
      <c r="E159" s="169" t="s">
        <v>9088</v>
      </c>
      <c r="F159" s="170" t="s">
        <v>9089</v>
      </c>
      <c r="G159" s="171" t="s">
        <v>579</v>
      </c>
      <c r="H159" s="172">
        <v>13</v>
      </c>
      <c r="I159" s="173"/>
      <c r="J159" s="174">
        <f t="shared" si="5"/>
        <v>0</v>
      </c>
      <c r="K159" s="175"/>
      <c r="L159" s="34"/>
      <c r="M159" s="176" t="s">
        <v>1</v>
      </c>
      <c r="N159" s="139" t="s">
        <v>43</v>
      </c>
      <c r="P159" s="177">
        <f t="shared" si="6"/>
        <v>0</v>
      </c>
      <c r="Q159" s="177">
        <v>0</v>
      </c>
      <c r="R159" s="177">
        <f t="shared" si="7"/>
        <v>0</v>
      </c>
      <c r="S159" s="177">
        <v>0</v>
      </c>
      <c r="T159" s="178">
        <f t="shared" si="8"/>
        <v>0</v>
      </c>
      <c r="AR159" s="179" t="s">
        <v>580</v>
      </c>
      <c r="AT159" s="179" t="s">
        <v>576</v>
      </c>
      <c r="AU159" s="179" t="s">
        <v>84</v>
      </c>
      <c r="AY159" s="17" t="s">
        <v>574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17" t="s">
        <v>89</v>
      </c>
      <c r="BK159" s="102">
        <f t="shared" si="14"/>
        <v>0</v>
      </c>
      <c r="BL159" s="17" t="s">
        <v>580</v>
      </c>
      <c r="BM159" s="179" t="s">
        <v>9090</v>
      </c>
    </row>
    <row r="160" spans="2:65" s="1" customFormat="1" ht="16.5" customHeight="1">
      <c r="B160" s="140"/>
      <c r="C160" s="208" t="s">
        <v>691</v>
      </c>
      <c r="D160" s="208" t="s">
        <v>1858</v>
      </c>
      <c r="E160" s="209" t="s">
        <v>9091</v>
      </c>
      <c r="F160" s="210" t="s">
        <v>9089</v>
      </c>
      <c r="G160" s="211" t="s">
        <v>579</v>
      </c>
      <c r="H160" s="212">
        <v>13</v>
      </c>
      <c r="I160" s="213"/>
      <c r="J160" s="214">
        <f t="shared" si="5"/>
        <v>0</v>
      </c>
      <c r="K160" s="215"/>
      <c r="L160" s="216"/>
      <c r="M160" s="217" t="s">
        <v>1</v>
      </c>
      <c r="N160" s="218" t="s">
        <v>43</v>
      </c>
      <c r="P160" s="177">
        <f t="shared" si="6"/>
        <v>0</v>
      </c>
      <c r="Q160" s="177">
        <v>0</v>
      </c>
      <c r="R160" s="177">
        <f t="shared" si="7"/>
        <v>0</v>
      </c>
      <c r="S160" s="177">
        <v>0</v>
      </c>
      <c r="T160" s="178">
        <f t="shared" si="8"/>
        <v>0</v>
      </c>
      <c r="AR160" s="179" t="s">
        <v>626</v>
      </c>
      <c r="AT160" s="179" t="s">
        <v>1858</v>
      </c>
      <c r="AU160" s="179" t="s">
        <v>84</v>
      </c>
      <c r="AY160" s="17" t="s">
        <v>574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17" t="s">
        <v>89</v>
      </c>
      <c r="BK160" s="102">
        <f t="shared" si="14"/>
        <v>0</v>
      </c>
      <c r="BL160" s="17" t="s">
        <v>580</v>
      </c>
      <c r="BM160" s="179" t="s">
        <v>9092</v>
      </c>
    </row>
    <row r="161" spans="2:65" s="1" customFormat="1" ht="21.75" customHeight="1">
      <c r="B161" s="140"/>
      <c r="C161" s="168" t="s">
        <v>697</v>
      </c>
      <c r="D161" s="168" t="s">
        <v>576</v>
      </c>
      <c r="E161" s="169" t="s">
        <v>9093</v>
      </c>
      <c r="F161" s="170" t="s">
        <v>9094</v>
      </c>
      <c r="G161" s="171" t="s">
        <v>579</v>
      </c>
      <c r="H161" s="172">
        <v>2</v>
      </c>
      <c r="I161" s="173"/>
      <c r="J161" s="174">
        <f t="shared" si="5"/>
        <v>0</v>
      </c>
      <c r="K161" s="175"/>
      <c r="L161" s="34"/>
      <c r="M161" s="176" t="s">
        <v>1</v>
      </c>
      <c r="N161" s="139" t="s">
        <v>43</v>
      </c>
      <c r="P161" s="177">
        <f t="shared" si="6"/>
        <v>0</v>
      </c>
      <c r="Q161" s="177">
        <v>0</v>
      </c>
      <c r="R161" s="177">
        <f t="shared" si="7"/>
        <v>0</v>
      </c>
      <c r="S161" s="177">
        <v>0</v>
      </c>
      <c r="T161" s="178">
        <f t="shared" si="8"/>
        <v>0</v>
      </c>
      <c r="AR161" s="179" t="s">
        <v>580</v>
      </c>
      <c r="AT161" s="179" t="s">
        <v>576</v>
      </c>
      <c r="AU161" s="179" t="s">
        <v>84</v>
      </c>
      <c r="AY161" s="17" t="s">
        <v>574</v>
      </c>
      <c r="BE161" s="102">
        <f t="shared" si="9"/>
        <v>0</v>
      </c>
      <c r="BF161" s="102">
        <f t="shared" si="10"/>
        <v>0</v>
      </c>
      <c r="BG161" s="102">
        <f t="shared" si="11"/>
        <v>0</v>
      </c>
      <c r="BH161" s="102">
        <f t="shared" si="12"/>
        <v>0</v>
      </c>
      <c r="BI161" s="102">
        <f t="shared" si="13"/>
        <v>0</v>
      </c>
      <c r="BJ161" s="17" t="s">
        <v>89</v>
      </c>
      <c r="BK161" s="102">
        <f t="shared" si="14"/>
        <v>0</v>
      </c>
      <c r="BL161" s="17" t="s">
        <v>580</v>
      </c>
      <c r="BM161" s="179" t="s">
        <v>9095</v>
      </c>
    </row>
    <row r="162" spans="2:65" s="1" customFormat="1" ht="21.75" customHeight="1">
      <c r="B162" s="140"/>
      <c r="C162" s="208" t="s">
        <v>7</v>
      </c>
      <c r="D162" s="208" t="s">
        <v>1858</v>
      </c>
      <c r="E162" s="209" t="s">
        <v>9096</v>
      </c>
      <c r="F162" s="210" t="s">
        <v>9094</v>
      </c>
      <c r="G162" s="211" t="s">
        <v>579</v>
      </c>
      <c r="H162" s="212">
        <v>2</v>
      </c>
      <c r="I162" s="213"/>
      <c r="J162" s="214">
        <f t="shared" si="5"/>
        <v>0</v>
      </c>
      <c r="K162" s="215"/>
      <c r="L162" s="216"/>
      <c r="M162" s="217" t="s">
        <v>1</v>
      </c>
      <c r="N162" s="218" t="s">
        <v>43</v>
      </c>
      <c r="P162" s="177">
        <f t="shared" si="6"/>
        <v>0</v>
      </c>
      <c r="Q162" s="177">
        <v>0</v>
      </c>
      <c r="R162" s="177">
        <f t="shared" si="7"/>
        <v>0</v>
      </c>
      <c r="S162" s="177">
        <v>0</v>
      </c>
      <c r="T162" s="178">
        <f t="shared" si="8"/>
        <v>0</v>
      </c>
      <c r="AR162" s="179" t="s">
        <v>626</v>
      </c>
      <c r="AT162" s="179" t="s">
        <v>1858</v>
      </c>
      <c r="AU162" s="179" t="s">
        <v>84</v>
      </c>
      <c r="AY162" s="17" t="s">
        <v>574</v>
      </c>
      <c r="BE162" s="102">
        <f t="shared" si="9"/>
        <v>0</v>
      </c>
      <c r="BF162" s="102">
        <f t="shared" si="10"/>
        <v>0</v>
      </c>
      <c r="BG162" s="102">
        <f t="shared" si="11"/>
        <v>0</v>
      </c>
      <c r="BH162" s="102">
        <f t="shared" si="12"/>
        <v>0</v>
      </c>
      <c r="BI162" s="102">
        <f t="shared" si="13"/>
        <v>0</v>
      </c>
      <c r="BJ162" s="17" t="s">
        <v>89</v>
      </c>
      <c r="BK162" s="102">
        <f t="shared" si="14"/>
        <v>0</v>
      </c>
      <c r="BL162" s="17" t="s">
        <v>580</v>
      </c>
      <c r="BM162" s="179" t="s">
        <v>9097</v>
      </c>
    </row>
    <row r="163" spans="2:65" s="1" customFormat="1" ht="38" customHeight="1">
      <c r="B163" s="140"/>
      <c r="C163" s="168" t="s">
        <v>727</v>
      </c>
      <c r="D163" s="168" t="s">
        <v>576</v>
      </c>
      <c r="E163" s="169" t="s">
        <v>9098</v>
      </c>
      <c r="F163" s="170" t="s">
        <v>9099</v>
      </c>
      <c r="G163" s="171" t="s">
        <v>579</v>
      </c>
      <c r="H163" s="172">
        <v>8</v>
      </c>
      <c r="I163" s="173"/>
      <c r="J163" s="174">
        <f t="shared" si="5"/>
        <v>0</v>
      </c>
      <c r="K163" s="175"/>
      <c r="L163" s="34"/>
      <c r="M163" s="176" t="s">
        <v>1</v>
      </c>
      <c r="N163" s="139" t="s">
        <v>43</v>
      </c>
      <c r="P163" s="177">
        <f t="shared" si="6"/>
        <v>0</v>
      </c>
      <c r="Q163" s="177">
        <v>0</v>
      </c>
      <c r="R163" s="177">
        <f t="shared" si="7"/>
        <v>0</v>
      </c>
      <c r="S163" s="177">
        <v>0</v>
      </c>
      <c r="T163" s="178">
        <f t="shared" si="8"/>
        <v>0</v>
      </c>
      <c r="AR163" s="179" t="s">
        <v>580</v>
      </c>
      <c r="AT163" s="179" t="s">
        <v>576</v>
      </c>
      <c r="AU163" s="179" t="s">
        <v>84</v>
      </c>
      <c r="AY163" s="17" t="s">
        <v>574</v>
      </c>
      <c r="BE163" s="102">
        <f t="shared" si="9"/>
        <v>0</v>
      </c>
      <c r="BF163" s="102">
        <f t="shared" si="10"/>
        <v>0</v>
      </c>
      <c r="BG163" s="102">
        <f t="shared" si="11"/>
        <v>0</v>
      </c>
      <c r="BH163" s="102">
        <f t="shared" si="12"/>
        <v>0</v>
      </c>
      <c r="BI163" s="102">
        <f t="shared" si="13"/>
        <v>0</v>
      </c>
      <c r="BJ163" s="17" t="s">
        <v>89</v>
      </c>
      <c r="BK163" s="102">
        <f t="shared" si="14"/>
        <v>0</v>
      </c>
      <c r="BL163" s="17" t="s">
        <v>580</v>
      </c>
      <c r="BM163" s="179" t="s">
        <v>9100</v>
      </c>
    </row>
    <row r="164" spans="2:65" s="1" customFormat="1" ht="38" customHeight="1">
      <c r="B164" s="140"/>
      <c r="C164" s="208" t="s">
        <v>732</v>
      </c>
      <c r="D164" s="208" t="s">
        <v>1858</v>
      </c>
      <c r="E164" s="209" t="s">
        <v>9101</v>
      </c>
      <c r="F164" s="210" t="s">
        <v>9099</v>
      </c>
      <c r="G164" s="211" t="s">
        <v>579</v>
      </c>
      <c r="H164" s="212">
        <v>8</v>
      </c>
      <c r="I164" s="213"/>
      <c r="J164" s="214">
        <f t="shared" si="5"/>
        <v>0</v>
      </c>
      <c r="K164" s="215"/>
      <c r="L164" s="216"/>
      <c r="M164" s="217" t="s">
        <v>1</v>
      </c>
      <c r="N164" s="218" t="s">
        <v>43</v>
      </c>
      <c r="P164" s="177">
        <f t="shared" si="6"/>
        <v>0</v>
      </c>
      <c r="Q164" s="177">
        <v>0</v>
      </c>
      <c r="R164" s="177">
        <f t="shared" si="7"/>
        <v>0</v>
      </c>
      <c r="S164" s="177">
        <v>0</v>
      </c>
      <c r="T164" s="178">
        <f t="shared" si="8"/>
        <v>0</v>
      </c>
      <c r="AR164" s="179" t="s">
        <v>626</v>
      </c>
      <c r="AT164" s="179" t="s">
        <v>1858</v>
      </c>
      <c r="AU164" s="179" t="s">
        <v>84</v>
      </c>
      <c r="AY164" s="17" t="s">
        <v>574</v>
      </c>
      <c r="BE164" s="102">
        <f t="shared" si="9"/>
        <v>0</v>
      </c>
      <c r="BF164" s="102">
        <f t="shared" si="10"/>
        <v>0</v>
      </c>
      <c r="BG164" s="102">
        <f t="shared" si="11"/>
        <v>0</v>
      </c>
      <c r="BH164" s="102">
        <f t="shared" si="12"/>
        <v>0</v>
      </c>
      <c r="BI164" s="102">
        <f t="shared" si="13"/>
        <v>0</v>
      </c>
      <c r="BJ164" s="17" t="s">
        <v>89</v>
      </c>
      <c r="BK164" s="102">
        <f t="shared" si="14"/>
        <v>0</v>
      </c>
      <c r="BL164" s="17" t="s">
        <v>580</v>
      </c>
      <c r="BM164" s="179" t="s">
        <v>9102</v>
      </c>
    </row>
    <row r="165" spans="2:65" s="1" customFormat="1" ht="16.5" customHeight="1">
      <c r="B165" s="140"/>
      <c r="C165" s="168" t="s">
        <v>737</v>
      </c>
      <c r="D165" s="168" t="s">
        <v>576</v>
      </c>
      <c r="E165" s="169" t="s">
        <v>9103</v>
      </c>
      <c r="F165" s="170" t="s">
        <v>9104</v>
      </c>
      <c r="G165" s="171" t="s">
        <v>579</v>
      </c>
      <c r="H165" s="172">
        <v>881</v>
      </c>
      <c r="I165" s="173"/>
      <c r="J165" s="174">
        <f t="shared" si="5"/>
        <v>0</v>
      </c>
      <c r="K165" s="175"/>
      <c r="L165" s="34"/>
      <c r="M165" s="176" t="s">
        <v>1</v>
      </c>
      <c r="N165" s="139" t="s">
        <v>43</v>
      </c>
      <c r="P165" s="177">
        <f t="shared" si="6"/>
        <v>0</v>
      </c>
      <c r="Q165" s="177">
        <v>0</v>
      </c>
      <c r="R165" s="177">
        <f t="shared" si="7"/>
        <v>0</v>
      </c>
      <c r="S165" s="177">
        <v>0</v>
      </c>
      <c r="T165" s="178">
        <f t="shared" si="8"/>
        <v>0</v>
      </c>
      <c r="AR165" s="179" t="s">
        <v>580</v>
      </c>
      <c r="AT165" s="179" t="s">
        <v>576</v>
      </c>
      <c r="AU165" s="179" t="s">
        <v>84</v>
      </c>
      <c r="AY165" s="17" t="s">
        <v>574</v>
      </c>
      <c r="BE165" s="102">
        <f t="shared" si="9"/>
        <v>0</v>
      </c>
      <c r="BF165" s="102">
        <f t="shared" si="10"/>
        <v>0</v>
      </c>
      <c r="BG165" s="102">
        <f t="shared" si="11"/>
        <v>0</v>
      </c>
      <c r="BH165" s="102">
        <f t="shared" si="12"/>
        <v>0</v>
      </c>
      <c r="BI165" s="102">
        <f t="shared" si="13"/>
        <v>0</v>
      </c>
      <c r="BJ165" s="17" t="s">
        <v>89</v>
      </c>
      <c r="BK165" s="102">
        <f t="shared" si="14"/>
        <v>0</v>
      </c>
      <c r="BL165" s="17" t="s">
        <v>580</v>
      </c>
      <c r="BM165" s="179" t="s">
        <v>9105</v>
      </c>
    </row>
    <row r="166" spans="2:65" s="1" customFormat="1" ht="16.5" customHeight="1">
      <c r="B166" s="140"/>
      <c r="C166" s="208" t="s">
        <v>749</v>
      </c>
      <c r="D166" s="208" t="s">
        <v>1858</v>
      </c>
      <c r="E166" s="209" t="s">
        <v>9106</v>
      </c>
      <c r="F166" s="210" t="s">
        <v>9104</v>
      </c>
      <c r="G166" s="211" t="s">
        <v>579</v>
      </c>
      <c r="H166" s="212">
        <v>881</v>
      </c>
      <c r="I166" s="213"/>
      <c r="J166" s="214">
        <f t="shared" si="5"/>
        <v>0</v>
      </c>
      <c r="K166" s="215"/>
      <c r="L166" s="216"/>
      <c r="M166" s="217" t="s">
        <v>1</v>
      </c>
      <c r="N166" s="218" t="s">
        <v>43</v>
      </c>
      <c r="P166" s="177">
        <f t="shared" si="6"/>
        <v>0</v>
      </c>
      <c r="Q166" s="177">
        <v>0</v>
      </c>
      <c r="R166" s="177">
        <f t="shared" si="7"/>
        <v>0</v>
      </c>
      <c r="S166" s="177">
        <v>0</v>
      </c>
      <c r="T166" s="178">
        <f t="shared" si="8"/>
        <v>0</v>
      </c>
      <c r="AR166" s="179" t="s">
        <v>626</v>
      </c>
      <c r="AT166" s="179" t="s">
        <v>1858</v>
      </c>
      <c r="AU166" s="179" t="s">
        <v>84</v>
      </c>
      <c r="AY166" s="17" t="s">
        <v>574</v>
      </c>
      <c r="BE166" s="102">
        <f t="shared" si="9"/>
        <v>0</v>
      </c>
      <c r="BF166" s="102">
        <f t="shared" si="10"/>
        <v>0</v>
      </c>
      <c r="BG166" s="102">
        <f t="shared" si="11"/>
        <v>0</v>
      </c>
      <c r="BH166" s="102">
        <f t="shared" si="12"/>
        <v>0</v>
      </c>
      <c r="BI166" s="102">
        <f t="shared" si="13"/>
        <v>0</v>
      </c>
      <c r="BJ166" s="17" t="s">
        <v>89</v>
      </c>
      <c r="BK166" s="102">
        <f t="shared" si="14"/>
        <v>0</v>
      </c>
      <c r="BL166" s="17" t="s">
        <v>580</v>
      </c>
      <c r="BM166" s="179" t="s">
        <v>9107</v>
      </c>
    </row>
    <row r="167" spans="2:65" s="1" customFormat="1" ht="16.5" customHeight="1">
      <c r="B167" s="140"/>
      <c r="C167" s="168" t="s">
        <v>784</v>
      </c>
      <c r="D167" s="168" t="s">
        <v>576</v>
      </c>
      <c r="E167" s="169" t="s">
        <v>9108</v>
      </c>
      <c r="F167" s="170" t="s">
        <v>9109</v>
      </c>
      <c r="G167" s="171" t="s">
        <v>579</v>
      </c>
      <c r="H167" s="172">
        <v>1</v>
      </c>
      <c r="I167" s="173"/>
      <c r="J167" s="174">
        <f t="shared" si="5"/>
        <v>0</v>
      </c>
      <c r="K167" s="175"/>
      <c r="L167" s="34"/>
      <c r="M167" s="176" t="s">
        <v>1</v>
      </c>
      <c r="N167" s="139" t="s">
        <v>43</v>
      </c>
      <c r="P167" s="177">
        <f t="shared" si="6"/>
        <v>0</v>
      </c>
      <c r="Q167" s="177">
        <v>0</v>
      </c>
      <c r="R167" s="177">
        <f t="shared" si="7"/>
        <v>0</v>
      </c>
      <c r="S167" s="177">
        <v>0</v>
      </c>
      <c r="T167" s="178">
        <f t="shared" si="8"/>
        <v>0</v>
      </c>
      <c r="AR167" s="179" t="s">
        <v>580</v>
      </c>
      <c r="AT167" s="179" t="s">
        <v>576</v>
      </c>
      <c r="AU167" s="179" t="s">
        <v>84</v>
      </c>
      <c r="AY167" s="17" t="s">
        <v>574</v>
      </c>
      <c r="BE167" s="102">
        <f t="shared" si="9"/>
        <v>0</v>
      </c>
      <c r="BF167" s="102">
        <f t="shared" si="10"/>
        <v>0</v>
      </c>
      <c r="BG167" s="102">
        <f t="shared" si="11"/>
        <v>0</v>
      </c>
      <c r="BH167" s="102">
        <f t="shared" si="12"/>
        <v>0</v>
      </c>
      <c r="BI167" s="102">
        <f t="shared" si="13"/>
        <v>0</v>
      </c>
      <c r="BJ167" s="17" t="s">
        <v>89</v>
      </c>
      <c r="BK167" s="102">
        <f t="shared" si="14"/>
        <v>0</v>
      </c>
      <c r="BL167" s="17" t="s">
        <v>580</v>
      </c>
      <c r="BM167" s="179" t="s">
        <v>9110</v>
      </c>
    </row>
    <row r="168" spans="2:65" s="1" customFormat="1" ht="16.5" customHeight="1">
      <c r="B168" s="140"/>
      <c r="C168" s="208" t="s">
        <v>805</v>
      </c>
      <c r="D168" s="208" t="s">
        <v>1858</v>
      </c>
      <c r="E168" s="209" t="s">
        <v>9111</v>
      </c>
      <c r="F168" s="210" t="s">
        <v>9109</v>
      </c>
      <c r="G168" s="211" t="s">
        <v>579</v>
      </c>
      <c r="H168" s="212">
        <v>1</v>
      </c>
      <c r="I168" s="213"/>
      <c r="J168" s="214">
        <f t="shared" si="5"/>
        <v>0</v>
      </c>
      <c r="K168" s="215"/>
      <c r="L168" s="216"/>
      <c r="M168" s="217" t="s">
        <v>1</v>
      </c>
      <c r="N168" s="218" t="s">
        <v>43</v>
      </c>
      <c r="P168" s="177">
        <f t="shared" si="6"/>
        <v>0</v>
      </c>
      <c r="Q168" s="177">
        <v>0</v>
      </c>
      <c r="R168" s="177">
        <f t="shared" si="7"/>
        <v>0</v>
      </c>
      <c r="S168" s="177">
        <v>0</v>
      </c>
      <c r="T168" s="178">
        <f t="shared" si="8"/>
        <v>0</v>
      </c>
      <c r="AR168" s="179" t="s">
        <v>626</v>
      </c>
      <c r="AT168" s="179" t="s">
        <v>1858</v>
      </c>
      <c r="AU168" s="179" t="s">
        <v>84</v>
      </c>
      <c r="AY168" s="17" t="s">
        <v>574</v>
      </c>
      <c r="BE168" s="102">
        <f t="shared" si="9"/>
        <v>0</v>
      </c>
      <c r="BF168" s="102">
        <f t="shared" si="10"/>
        <v>0</v>
      </c>
      <c r="BG168" s="102">
        <f t="shared" si="11"/>
        <v>0</v>
      </c>
      <c r="BH168" s="102">
        <f t="shared" si="12"/>
        <v>0</v>
      </c>
      <c r="BI168" s="102">
        <f t="shared" si="13"/>
        <v>0</v>
      </c>
      <c r="BJ168" s="17" t="s">
        <v>89</v>
      </c>
      <c r="BK168" s="102">
        <f t="shared" si="14"/>
        <v>0</v>
      </c>
      <c r="BL168" s="17" t="s">
        <v>580</v>
      </c>
      <c r="BM168" s="179" t="s">
        <v>9112</v>
      </c>
    </row>
    <row r="169" spans="2:65" s="1" customFormat="1" ht="16.5" customHeight="1">
      <c r="B169" s="140"/>
      <c r="C169" s="168" t="s">
        <v>809</v>
      </c>
      <c r="D169" s="168" t="s">
        <v>576</v>
      </c>
      <c r="E169" s="169" t="s">
        <v>9113</v>
      </c>
      <c r="F169" s="170" t="s">
        <v>9114</v>
      </c>
      <c r="G169" s="171" t="s">
        <v>579</v>
      </c>
      <c r="H169" s="172">
        <v>32</v>
      </c>
      <c r="I169" s="173"/>
      <c r="J169" s="174">
        <f t="shared" si="5"/>
        <v>0</v>
      </c>
      <c r="K169" s="175"/>
      <c r="L169" s="34"/>
      <c r="M169" s="176" t="s">
        <v>1</v>
      </c>
      <c r="N169" s="139" t="s">
        <v>43</v>
      </c>
      <c r="P169" s="177">
        <f t="shared" si="6"/>
        <v>0</v>
      </c>
      <c r="Q169" s="177">
        <v>0</v>
      </c>
      <c r="R169" s="177">
        <f t="shared" si="7"/>
        <v>0</v>
      </c>
      <c r="S169" s="177">
        <v>0</v>
      </c>
      <c r="T169" s="178">
        <f t="shared" si="8"/>
        <v>0</v>
      </c>
      <c r="AR169" s="179" t="s">
        <v>580</v>
      </c>
      <c r="AT169" s="179" t="s">
        <v>576</v>
      </c>
      <c r="AU169" s="179" t="s">
        <v>84</v>
      </c>
      <c r="AY169" s="17" t="s">
        <v>574</v>
      </c>
      <c r="BE169" s="102">
        <f t="shared" si="9"/>
        <v>0</v>
      </c>
      <c r="BF169" s="102">
        <f t="shared" si="10"/>
        <v>0</v>
      </c>
      <c r="BG169" s="102">
        <f t="shared" si="11"/>
        <v>0</v>
      </c>
      <c r="BH169" s="102">
        <f t="shared" si="12"/>
        <v>0</v>
      </c>
      <c r="BI169" s="102">
        <f t="shared" si="13"/>
        <v>0</v>
      </c>
      <c r="BJ169" s="17" t="s">
        <v>89</v>
      </c>
      <c r="BK169" s="102">
        <f t="shared" si="14"/>
        <v>0</v>
      </c>
      <c r="BL169" s="17" t="s">
        <v>580</v>
      </c>
      <c r="BM169" s="179" t="s">
        <v>9115</v>
      </c>
    </row>
    <row r="170" spans="2:65" s="1" customFormat="1" ht="16.5" customHeight="1">
      <c r="B170" s="140"/>
      <c r="C170" s="208" t="s">
        <v>824</v>
      </c>
      <c r="D170" s="208" t="s">
        <v>1858</v>
      </c>
      <c r="E170" s="209" t="s">
        <v>9116</v>
      </c>
      <c r="F170" s="210" t="s">
        <v>9114</v>
      </c>
      <c r="G170" s="211" t="s">
        <v>579</v>
      </c>
      <c r="H170" s="212">
        <v>32</v>
      </c>
      <c r="I170" s="213"/>
      <c r="J170" s="214">
        <f t="shared" si="5"/>
        <v>0</v>
      </c>
      <c r="K170" s="215"/>
      <c r="L170" s="216"/>
      <c r="M170" s="217" t="s">
        <v>1</v>
      </c>
      <c r="N170" s="218" t="s">
        <v>43</v>
      </c>
      <c r="P170" s="177">
        <f t="shared" si="6"/>
        <v>0</v>
      </c>
      <c r="Q170" s="177">
        <v>0</v>
      </c>
      <c r="R170" s="177">
        <f t="shared" si="7"/>
        <v>0</v>
      </c>
      <c r="S170" s="177">
        <v>0</v>
      </c>
      <c r="T170" s="178">
        <f t="shared" si="8"/>
        <v>0</v>
      </c>
      <c r="AR170" s="179" t="s">
        <v>626</v>
      </c>
      <c r="AT170" s="179" t="s">
        <v>1858</v>
      </c>
      <c r="AU170" s="179" t="s">
        <v>84</v>
      </c>
      <c r="AY170" s="17" t="s">
        <v>574</v>
      </c>
      <c r="BE170" s="102">
        <f t="shared" si="9"/>
        <v>0</v>
      </c>
      <c r="BF170" s="102">
        <f t="shared" si="10"/>
        <v>0</v>
      </c>
      <c r="BG170" s="102">
        <f t="shared" si="11"/>
        <v>0</v>
      </c>
      <c r="BH170" s="102">
        <f t="shared" si="12"/>
        <v>0</v>
      </c>
      <c r="BI170" s="102">
        <f t="shared" si="13"/>
        <v>0</v>
      </c>
      <c r="BJ170" s="17" t="s">
        <v>89</v>
      </c>
      <c r="BK170" s="102">
        <f t="shared" si="14"/>
        <v>0</v>
      </c>
      <c r="BL170" s="17" t="s">
        <v>580</v>
      </c>
      <c r="BM170" s="179" t="s">
        <v>9117</v>
      </c>
    </row>
    <row r="171" spans="2:65" s="1" customFormat="1" ht="16.5" customHeight="1">
      <c r="B171" s="140"/>
      <c r="C171" s="168" t="s">
        <v>840</v>
      </c>
      <c r="D171" s="168" t="s">
        <v>576</v>
      </c>
      <c r="E171" s="169" t="s">
        <v>9118</v>
      </c>
      <c r="F171" s="170" t="s">
        <v>9119</v>
      </c>
      <c r="G171" s="171" t="s">
        <v>579</v>
      </c>
      <c r="H171" s="172">
        <v>4</v>
      </c>
      <c r="I171" s="173"/>
      <c r="J171" s="174">
        <f t="shared" si="5"/>
        <v>0</v>
      </c>
      <c r="K171" s="175"/>
      <c r="L171" s="34"/>
      <c r="M171" s="176" t="s">
        <v>1</v>
      </c>
      <c r="N171" s="139" t="s">
        <v>43</v>
      </c>
      <c r="P171" s="177">
        <f t="shared" si="6"/>
        <v>0</v>
      </c>
      <c r="Q171" s="177">
        <v>0</v>
      </c>
      <c r="R171" s="177">
        <f t="shared" si="7"/>
        <v>0</v>
      </c>
      <c r="S171" s="177">
        <v>0</v>
      </c>
      <c r="T171" s="178">
        <f t="shared" si="8"/>
        <v>0</v>
      </c>
      <c r="AR171" s="179" t="s">
        <v>580</v>
      </c>
      <c r="AT171" s="179" t="s">
        <v>576</v>
      </c>
      <c r="AU171" s="179" t="s">
        <v>84</v>
      </c>
      <c r="AY171" s="17" t="s">
        <v>574</v>
      </c>
      <c r="BE171" s="102">
        <f t="shared" si="9"/>
        <v>0</v>
      </c>
      <c r="BF171" s="102">
        <f t="shared" si="10"/>
        <v>0</v>
      </c>
      <c r="BG171" s="102">
        <f t="shared" si="11"/>
        <v>0</v>
      </c>
      <c r="BH171" s="102">
        <f t="shared" si="12"/>
        <v>0</v>
      </c>
      <c r="BI171" s="102">
        <f t="shared" si="13"/>
        <v>0</v>
      </c>
      <c r="BJ171" s="17" t="s">
        <v>89</v>
      </c>
      <c r="BK171" s="102">
        <f t="shared" si="14"/>
        <v>0</v>
      </c>
      <c r="BL171" s="17" t="s">
        <v>580</v>
      </c>
      <c r="BM171" s="179" t="s">
        <v>9120</v>
      </c>
    </row>
    <row r="172" spans="2:65" s="1" customFormat="1" ht="16.5" customHeight="1">
      <c r="B172" s="140"/>
      <c r="C172" s="208" t="s">
        <v>849</v>
      </c>
      <c r="D172" s="208" t="s">
        <v>1858</v>
      </c>
      <c r="E172" s="209" t="s">
        <v>9121</v>
      </c>
      <c r="F172" s="210" t="s">
        <v>9119</v>
      </c>
      <c r="G172" s="211" t="s">
        <v>579</v>
      </c>
      <c r="H172" s="212">
        <v>4</v>
      </c>
      <c r="I172" s="213"/>
      <c r="J172" s="214">
        <f t="shared" si="5"/>
        <v>0</v>
      </c>
      <c r="K172" s="215"/>
      <c r="L172" s="216"/>
      <c r="M172" s="217" t="s">
        <v>1</v>
      </c>
      <c r="N172" s="218" t="s">
        <v>43</v>
      </c>
      <c r="P172" s="177">
        <f t="shared" si="6"/>
        <v>0</v>
      </c>
      <c r="Q172" s="177">
        <v>0</v>
      </c>
      <c r="R172" s="177">
        <f t="shared" si="7"/>
        <v>0</v>
      </c>
      <c r="S172" s="177">
        <v>0</v>
      </c>
      <c r="T172" s="178">
        <f t="shared" si="8"/>
        <v>0</v>
      </c>
      <c r="AR172" s="179" t="s">
        <v>626</v>
      </c>
      <c r="AT172" s="179" t="s">
        <v>1858</v>
      </c>
      <c r="AU172" s="179" t="s">
        <v>84</v>
      </c>
      <c r="AY172" s="17" t="s">
        <v>574</v>
      </c>
      <c r="BE172" s="102">
        <f t="shared" si="9"/>
        <v>0</v>
      </c>
      <c r="BF172" s="102">
        <f t="shared" si="10"/>
        <v>0</v>
      </c>
      <c r="BG172" s="102">
        <f t="shared" si="11"/>
        <v>0</v>
      </c>
      <c r="BH172" s="102">
        <f t="shared" si="12"/>
        <v>0</v>
      </c>
      <c r="BI172" s="102">
        <f t="shared" si="13"/>
        <v>0</v>
      </c>
      <c r="BJ172" s="17" t="s">
        <v>89</v>
      </c>
      <c r="BK172" s="102">
        <f t="shared" si="14"/>
        <v>0</v>
      </c>
      <c r="BL172" s="17" t="s">
        <v>580</v>
      </c>
      <c r="BM172" s="179" t="s">
        <v>9122</v>
      </c>
    </row>
    <row r="173" spans="2:65" s="1" customFormat="1" ht="24.25" customHeight="1">
      <c r="B173" s="140"/>
      <c r="C173" s="168" t="s">
        <v>854</v>
      </c>
      <c r="D173" s="168" t="s">
        <v>576</v>
      </c>
      <c r="E173" s="169" t="s">
        <v>9123</v>
      </c>
      <c r="F173" s="170" t="s">
        <v>9124</v>
      </c>
      <c r="G173" s="171" t="s">
        <v>579</v>
      </c>
      <c r="H173" s="172">
        <v>59</v>
      </c>
      <c r="I173" s="173"/>
      <c r="J173" s="174">
        <f t="shared" si="5"/>
        <v>0</v>
      </c>
      <c r="K173" s="175"/>
      <c r="L173" s="34"/>
      <c r="M173" s="176" t="s">
        <v>1</v>
      </c>
      <c r="N173" s="139" t="s">
        <v>43</v>
      </c>
      <c r="P173" s="177">
        <f t="shared" si="6"/>
        <v>0</v>
      </c>
      <c r="Q173" s="177">
        <v>0</v>
      </c>
      <c r="R173" s="177">
        <f t="shared" si="7"/>
        <v>0</v>
      </c>
      <c r="S173" s="177">
        <v>0</v>
      </c>
      <c r="T173" s="178">
        <f t="shared" si="8"/>
        <v>0</v>
      </c>
      <c r="AR173" s="179" t="s">
        <v>580</v>
      </c>
      <c r="AT173" s="179" t="s">
        <v>576</v>
      </c>
      <c r="AU173" s="179" t="s">
        <v>84</v>
      </c>
      <c r="AY173" s="17" t="s">
        <v>574</v>
      </c>
      <c r="BE173" s="102">
        <f t="shared" si="9"/>
        <v>0</v>
      </c>
      <c r="BF173" s="102">
        <f t="shared" si="10"/>
        <v>0</v>
      </c>
      <c r="BG173" s="102">
        <f t="shared" si="11"/>
        <v>0</v>
      </c>
      <c r="BH173" s="102">
        <f t="shared" si="12"/>
        <v>0</v>
      </c>
      <c r="BI173" s="102">
        <f t="shared" si="13"/>
        <v>0</v>
      </c>
      <c r="BJ173" s="17" t="s">
        <v>89</v>
      </c>
      <c r="BK173" s="102">
        <f t="shared" si="14"/>
        <v>0</v>
      </c>
      <c r="BL173" s="17" t="s">
        <v>580</v>
      </c>
      <c r="BM173" s="179" t="s">
        <v>9125</v>
      </c>
    </row>
    <row r="174" spans="2:65" s="1" customFormat="1" ht="24.25" customHeight="1">
      <c r="B174" s="140"/>
      <c r="C174" s="208" t="s">
        <v>860</v>
      </c>
      <c r="D174" s="208" t="s">
        <v>1858</v>
      </c>
      <c r="E174" s="209" t="s">
        <v>9126</v>
      </c>
      <c r="F174" s="210" t="s">
        <v>9124</v>
      </c>
      <c r="G174" s="211" t="s">
        <v>579</v>
      </c>
      <c r="H174" s="212">
        <v>59</v>
      </c>
      <c r="I174" s="213"/>
      <c r="J174" s="214">
        <f t="shared" si="5"/>
        <v>0</v>
      </c>
      <c r="K174" s="215"/>
      <c r="L174" s="216"/>
      <c r="M174" s="217" t="s">
        <v>1</v>
      </c>
      <c r="N174" s="218" t="s">
        <v>43</v>
      </c>
      <c r="P174" s="177">
        <f t="shared" si="6"/>
        <v>0</v>
      </c>
      <c r="Q174" s="177">
        <v>0</v>
      </c>
      <c r="R174" s="177">
        <f t="shared" si="7"/>
        <v>0</v>
      </c>
      <c r="S174" s="177">
        <v>0</v>
      </c>
      <c r="T174" s="178">
        <f t="shared" si="8"/>
        <v>0</v>
      </c>
      <c r="AR174" s="179" t="s">
        <v>626</v>
      </c>
      <c r="AT174" s="179" t="s">
        <v>1858</v>
      </c>
      <c r="AU174" s="179" t="s">
        <v>84</v>
      </c>
      <c r="AY174" s="17" t="s">
        <v>574</v>
      </c>
      <c r="BE174" s="102">
        <f t="shared" si="9"/>
        <v>0</v>
      </c>
      <c r="BF174" s="102">
        <f t="shared" si="10"/>
        <v>0</v>
      </c>
      <c r="BG174" s="102">
        <f t="shared" si="11"/>
        <v>0</v>
      </c>
      <c r="BH174" s="102">
        <f t="shared" si="12"/>
        <v>0</v>
      </c>
      <c r="BI174" s="102">
        <f t="shared" si="13"/>
        <v>0</v>
      </c>
      <c r="BJ174" s="17" t="s">
        <v>89</v>
      </c>
      <c r="BK174" s="102">
        <f t="shared" si="14"/>
        <v>0</v>
      </c>
      <c r="BL174" s="17" t="s">
        <v>580</v>
      </c>
      <c r="BM174" s="179" t="s">
        <v>9127</v>
      </c>
    </row>
    <row r="175" spans="2:65" s="1" customFormat="1" ht="24.25" customHeight="1">
      <c r="B175" s="140"/>
      <c r="C175" s="168" t="s">
        <v>886</v>
      </c>
      <c r="D175" s="168" t="s">
        <v>576</v>
      </c>
      <c r="E175" s="169" t="s">
        <v>9128</v>
      </c>
      <c r="F175" s="170" t="s">
        <v>9129</v>
      </c>
      <c r="G175" s="171" t="s">
        <v>579</v>
      </c>
      <c r="H175" s="172">
        <v>40</v>
      </c>
      <c r="I175" s="173"/>
      <c r="J175" s="174">
        <f t="shared" ref="J175:J205" si="15">ROUND(I175*H175,2)</f>
        <v>0</v>
      </c>
      <c r="K175" s="175"/>
      <c r="L175" s="34"/>
      <c r="M175" s="176" t="s">
        <v>1</v>
      </c>
      <c r="N175" s="139" t="s">
        <v>43</v>
      </c>
      <c r="P175" s="177">
        <f t="shared" ref="P175:P205" si="16">O175*H175</f>
        <v>0</v>
      </c>
      <c r="Q175" s="177">
        <v>0</v>
      </c>
      <c r="R175" s="177">
        <f t="shared" ref="R175:R205" si="17">Q175*H175</f>
        <v>0</v>
      </c>
      <c r="S175" s="177">
        <v>0</v>
      </c>
      <c r="T175" s="178">
        <f t="shared" ref="T175:T205" si="18">S175*H175</f>
        <v>0</v>
      </c>
      <c r="AR175" s="179" t="s">
        <v>580</v>
      </c>
      <c r="AT175" s="179" t="s">
        <v>576</v>
      </c>
      <c r="AU175" s="179" t="s">
        <v>84</v>
      </c>
      <c r="AY175" s="17" t="s">
        <v>574</v>
      </c>
      <c r="BE175" s="102">
        <f t="shared" ref="BE175:BE205" si="19">IF(N175="základná",J175,0)</f>
        <v>0</v>
      </c>
      <c r="BF175" s="102">
        <f t="shared" ref="BF175:BF205" si="20">IF(N175="znížená",J175,0)</f>
        <v>0</v>
      </c>
      <c r="BG175" s="102">
        <f t="shared" ref="BG175:BG205" si="21">IF(N175="zákl. prenesená",J175,0)</f>
        <v>0</v>
      </c>
      <c r="BH175" s="102">
        <f t="shared" ref="BH175:BH205" si="22">IF(N175="zníž. prenesená",J175,0)</f>
        <v>0</v>
      </c>
      <c r="BI175" s="102">
        <f t="shared" ref="BI175:BI205" si="23">IF(N175="nulová",J175,0)</f>
        <v>0</v>
      </c>
      <c r="BJ175" s="17" t="s">
        <v>89</v>
      </c>
      <c r="BK175" s="102">
        <f t="shared" ref="BK175:BK205" si="24">ROUND(I175*H175,2)</f>
        <v>0</v>
      </c>
      <c r="BL175" s="17" t="s">
        <v>580</v>
      </c>
      <c r="BM175" s="179" t="s">
        <v>9130</v>
      </c>
    </row>
    <row r="176" spans="2:65" s="1" customFormat="1" ht="24.25" customHeight="1">
      <c r="B176" s="140"/>
      <c r="C176" s="208" t="s">
        <v>901</v>
      </c>
      <c r="D176" s="208" t="s">
        <v>1858</v>
      </c>
      <c r="E176" s="209" t="s">
        <v>9131</v>
      </c>
      <c r="F176" s="210" t="s">
        <v>9129</v>
      </c>
      <c r="G176" s="211" t="s">
        <v>579</v>
      </c>
      <c r="H176" s="212">
        <v>40</v>
      </c>
      <c r="I176" s="213"/>
      <c r="J176" s="214">
        <f t="shared" si="15"/>
        <v>0</v>
      </c>
      <c r="K176" s="215"/>
      <c r="L176" s="216"/>
      <c r="M176" s="217" t="s">
        <v>1</v>
      </c>
      <c r="N176" s="218" t="s">
        <v>43</v>
      </c>
      <c r="P176" s="177">
        <f t="shared" si="16"/>
        <v>0</v>
      </c>
      <c r="Q176" s="177">
        <v>0</v>
      </c>
      <c r="R176" s="177">
        <f t="shared" si="17"/>
        <v>0</v>
      </c>
      <c r="S176" s="177">
        <v>0</v>
      </c>
      <c r="T176" s="178">
        <f t="shared" si="18"/>
        <v>0</v>
      </c>
      <c r="AR176" s="179" t="s">
        <v>626</v>
      </c>
      <c r="AT176" s="179" t="s">
        <v>1858</v>
      </c>
      <c r="AU176" s="179" t="s">
        <v>84</v>
      </c>
      <c r="AY176" s="17" t="s">
        <v>574</v>
      </c>
      <c r="BE176" s="102">
        <f t="shared" si="19"/>
        <v>0</v>
      </c>
      <c r="BF176" s="102">
        <f t="shared" si="20"/>
        <v>0</v>
      </c>
      <c r="BG176" s="102">
        <f t="shared" si="21"/>
        <v>0</v>
      </c>
      <c r="BH176" s="102">
        <f t="shared" si="22"/>
        <v>0</v>
      </c>
      <c r="BI176" s="102">
        <f t="shared" si="23"/>
        <v>0</v>
      </c>
      <c r="BJ176" s="17" t="s">
        <v>89</v>
      </c>
      <c r="BK176" s="102">
        <f t="shared" si="24"/>
        <v>0</v>
      </c>
      <c r="BL176" s="17" t="s">
        <v>580</v>
      </c>
      <c r="BM176" s="179" t="s">
        <v>9132</v>
      </c>
    </row>
    <row r="177" spans="2:65" s="1" customFormat="1" ht="24.25" customHeight="1">
      <c r="B177" s="140"/>
      <c r="C177" s="168" t="s">
        <v>905</v>
      </c>
      <c r="D177" s="168" t="s">
        <v>576</v>
      </c>
      <c r="E177" s="169" t="s">
        <v>9133</v>
      </c>
      <c r="F177" s="170" t="s">
        <v>9134</v>
      </c>
      <c r="G177" s="171" t="s">
        <v>579</v>
      </c>
      <c r="H177" s="172">
        <v>1</v>
      </c>
      <c r="I177" s="173"/>
      <c r="J177" s="174">
        <f t="shared" si="15"/>
        <v>0</v>
      </c>
      <c r="K177" s="175"/>
      <c r="L177" s="34"/>
      <c r="M177" s="176" t="s">
        <v>1</v>
      </c>
      <c r="N177" s="139" t="s">
        <v>43</v>
      </c>
      <c r="P177" s="177">
        <f t="shared" si="16"/>
        <v>0</v>
      </c>
      <c r="Q177" s="177">
        <v>0</v>
      </c>
      <c r="R177" s="177">
        <f t="shared" si="17"/>
        <v>0</v>
      </c>
      <c r="S177" s="177">
        <v>0</v>
      </c>
      <c r="T177" s="178">
        <f t="shared" si="18"/>
        <v>0</v>
      </c>
      <c r="AR177" s="179" t="s">
        <v>580</v>
      </c>
      <c r="AT177" s="179" t="s">
        <v>576</v>
      </c>
      <c r="AU177" s="179" t="s">
        <v>84</v>
      </c>
      <c r="AY177" s="17" t="s">
        <v>574</v>
      </c>
      <c r="BE177" s="102">
        <f t="shared" si="19"/>
        <v>0</v>
      </c>
      <c r="BF177" s="102">
        <f t="shared" si="20"/>
        <v>0</v>
      </c>
      <c r="BG177" s="102">
        <f t="shared" si="21"/>
        <v>0</v>
      </c>
      <c r="BH177" s="102">
        <f t="shared" si="22"/>
        <v>0</v>
      </c>
      <c r="BI177" s="102">
        <f t="shared" si="23"/>
        <v>0</v>
      </c>
      <c r="BJ177" s="17" t="s">
        <v>89</v>
      </c>
      <c r="BK177" s="102">
        <f t="shared" si="24"/>
        <v>0</v>
      </c>
      <c r="BL177" s="17" t="s">
        <v>580</v>
      </c>
      <c r="BM177" s="179" t="s">
        <v>9135</v>
      </c>
    </row>
    <row r="178" spans="2:65" s="1" customFormat="1" ht="24.25" customHeight="1">
      <c r="B178" s="140"/>
      <c r="C178" s="208" t="s">
        <v>920</v>
      </c>
      <c r="D178" s="208" t="s">
        <v>1858</v>
      </c>
      <c r="E178" s="209" t="s">
        <v>9136</v>
      </c>
      <c r="F178" s="210" t="s">
        <v>9134</v>
      </c>
      <c r="G178" s="211" t="s">
        <v>579</v>
      </c>
      <c r="H178" s="212">
        <v>1</v>
      </c>
      <c r="I178" s="213"/>
      <c r="J178" s="214">
        <f t="shared" si="15"/>
        <v>0</v>
      </c>
      <c r="K178" s="215"/>
      <c r="L178" s="216"/>
      <c r="M178" s="217" t="s">
        <v>1</v>
      </c>
      <c r="N178" s="218" t="s">
        <v>43</v>
      </c>
      <c r="P178" s="177">
        <f t="shared" si="16"/>
        <v>0</v>
      </c>
      <c r="Q178" s="177">
        <v>0</v>
      </c>
      <c r="R178" s="177">
        <f t="shared" si="17"/>
        <v>0</v>
      </c>
      <c r="S178" s="177">
        <v>0</v>
      </c>
      <c r="T178" s="178">
        <f t="shared" si="18"/>
        <v>0</v>
      </c>
      <c r="AR178" s="179" t="s">
        <v>626</v>
      </c>
      <c r="AT178" s="179" t="s">
        <v>1858</v>
      </c>
      <c r="AU178" s="179" t="s">
        <v>84</v>
      </c>
      <c r="AY178" s="17" t="s">
        <v>574</v>
      </c>
      <c r="BE178" s="102">
        <f t="shared" si="19"/>
        <v>0</v>
      </c>
      <c r="BF178" s="102">
        <f t="shared" si="20"/>
        <v>0</v>
      </c>
      <c r="BG178" s="102">
        <f t="shared" si="21"/>
        <v>0</v>
      </c>
      <c r="BH178" s="102">
        <f t="shared" si="22"/>
        <v>0</v>
      </c>
      <c r="BI178" s="102">
        <f t="shared" si="23"/>
        <v>0</v>
      </c>
      <c r="BJ178" s="17" t="s">
        <v>89</v>
      </c>
      <c r="BK178" s="102">
        <f t="shared" si="24"/>
        <v>0</v>
      </c>
      <c r="BL178" s="17" t="s">
        <v>580</v>
      </c>
      <c r="BM178" s="179" t="s">
        <v>9137</v>
      </c>
    </row>
    <row r="179" spans="2:65" s="1" customFormat="1" ht="33" customHeight="1">
      <c r="B179" s="140"/>
      <c r="C179" s="168" t="s">
        <v>952</v>
      </c>
      <c r="D179" s="168" t="s">
        <v>576</v>
      </c>
      <c r="E179" s="169" t="s">
        <v>9138</v>
      </c>
      <c r="F179" s="170" t="s">
        <v>9139</v>
      </c>
      <c r="G179" s="171" t="s">
        <v>579</v>
      </c>
      <c r="H179" s="172">
        <v>1</v>
      </c>
      <c r="I179" s="173"/>
      <c r="J179" s="174">
        <f t="shared" si="15"/>
        <v>0</v>
      </c>
      <c r="K179" s="175"/>
      <c r="L179" s="34"/>
      <c r="M179" s="176" t="s">
        <v>1</v>
      </c>
      <c r="N179" s="139" t="s">
        <v>43</v>
      </c>
      <c r="P179" s="177">
        <f t="shared" si="16"/>
        <v>0</v>
      </c>
      <c r="Q179" s="177">
        <v>0</v>
      </c>
      <c r="R179" s="177">
        <f t="shared" si="17"/>
        <v>0</v>
      </c>
      <c r="S179" s="177">
        <v>0</v>
      </c>
      <c r="T179" s="178">
        <f t="shared" si="18"/>
        <v>0</v>
      </c>
      <c r="AR179" s="179" t="s">
        <v>580</v>
      </c>
      <c r="AT179" s="179" t="s">
        <v>576</v>
      </c>
      <c r="AU179" s="179" t="s">
        <v>84</v>
      </c>
      <c r="AY179" s="17" t="s">
        <v>574</v>
      </c>
      <c r="BE179" s="102">
        <f t="shared" si="19"/>
        <v>0</v>
      </c>
      <c r="BF179" s="102">
        <f t="shared" si="20"/>
        <v>0</v>
      </c>
      <c r="BG179" s="102">
        <f t="shared" si="21"/>
        <v>0</v>
      </c>
      <c r="BH179" s="102">
        <f t="shared" si="22"/>
        <v>0</v>
      </c>
      <c r="BI179" s="102">
        <f t="shared" si="23"/>
        <v>0</v>
      </c>
      <c r="BJ179" s="17" t="s">
        <v>89</v>
      </c>
      <c r="BK179" s="102">
        <f t="shared" si="24"/>
        <v>0</v>
      </c>
      <c r="BL179" s="17" t="s">
        <v>580</v>
      </c>
      <c r="BM179" s="179" t="s">
        <v>9140</v>
      </c>
    </row>
    <row r="180" spans="2:65" s="1" customFormat="1" ht="33" customHeight="1">
      <c r="B180" s="140"/>
      <c r="C180" s="208" t="s">
        <v>970</v>
      </c>
      <c r="D180" s="208" t="s">
        <v>1858</v>
      </c>
      <c r="E180" s="209" t="s">
        <v>9141</v>
      </c>
      <c r="F180" s="210" t="s">
        <v>9139</v>
      </c>
      <c r="G180" s="211" t="s">
        <v>579</v>
      </c>
      <c r="H180" s="212">
        <v>1</v>
      </c>
      <c r="I180" s="213"/>
      <c r="J180" s="214">
        <f t="shared" si="15"/>
        <v>0</v>
      </c>
      <c r="K180" s="215"/>
      <c r="L180" s="216"/>
      <c r="M180" s="217" t="s">
        <v>1</v>
      </c>
      <c r="N180" s="218" t="s">
        <v>43</v>
      </c>
      <c r="P180" s="177">
        <f t="shared" si="16"/>
        <v>0</v>
      </c>
      <c r="Q180" s="177">
        <v>0</v>
      </c>
      <c r="R180" s="177">
        <f t="shared" si="17"/>
        <v>0</v>
      </c>
      <c r="S180" s="177">
        <v>0</v>
      </c>
      <c r="T180" s="178">
        <f t="shared" si="18"/>
        <v>0</v>
      </c>
      <c r="AR180" s="179" t="s">
        <v>626</v>
      </c>
      <c r="AT180" s="179" t="s">
        <v>1858</v>
      </c>
      <c r="AU180" s="179" t="s">
        <v>84</v>
      </c>
      <c r="AY180" s="17" t="s">
        <v>574</v>
      </c>
      <c r="BE180" s="102">
        <f t="shared" si="19"/>
        <v>0</v>
      </c>
      <c r="BF180" s="102">
        <f t="shared" si="20"/>
        <v>0</v>
      </c>
      <c r="BG180" s="102">
        <f t="shared" si="21"/>
        <v>0</v>
      </c>
      <c r="BH180" s="102">
        <f t="shared" si="22"/>
        <v>0</v>
      </c>
      <c r="BI180" s="102">
        <f t="shared" si="23"/>
        <v>0</v>
      </c>
      <c r="BJ180" s="17" t="s">
        <v>89</v>
      </c>
      <c r="BK180" s="102">
        <f t="shared" si="24"/>
        <v>0</v>
      </c>
      <c r="BL180" s="17" t="s">
        <v>580</v>
      </c>
      <c r="BM180" s="179" t="s">
        <v>9142</v>
      </c>
    </row>
    <row r="181" spans="2:65" s="1" customFormat="1" ht="24.25" customHeight="1">
      <c r="B181" s="140"/>
      <c r="C181" s="168" t="s">
        <v>974</v>
      </c>
      <c r="D181" s="168" t="s">
        <v>576</v>
      </c>
      <c r="E181" s="169" t="s">
        <v>9143</v>
      </c>
      <c r="F181" s="170" t="s">
        <v>9144</v>
      </c>
      <c r="G181" s="171" t="s">
        <v>579</v>
      </c>
      <c r="H181" s="172">
        <v>2</v>
      </c>
      <c r="I181" s="173"/>
      <c r="J181" s="174">
        <f t="shared" si="15"/>
        <v>0</v>
      </c>
      <c r="K181" s="175"/>
      <c r="L181" s="34"/>
      <c r="M181" s="176" t="s">
        <v>1</v>
      </c>
      <c r="N181" s="139" t="s">
        <v>43</v>
      </c>
      <c r="P181" s="177">
        <f t="shared" si="16"/>
        <v>0</v>
      </c>
      <c r="Q181" s="177">
        <v>0</v>
      </c>
      <c r="R181" s="177">
        <f t="shared" si="17"/>
        <v>0</v>
      </c>
      <c r="S181" s="177">
        <v>0</v>
      </c>
      <c r="T181" s="178">
        <f t="shared" si="18"/>
        <v>0</v>
      </c>
      <c r="AR181" s="179" t="s">
        <v>580</v>
      </c>
      <c r="AT181" s="179" t="s">
        <v>576</v>
      </c>
      <c r="AU181" s="179" t="s">
        <v>84</v>
      </c>
      <c r="AY181" s="17" t="s">
        <v>574</v>
      </c>
      <c r="BE181" s="102">
        <f t="shared" si="19"/>
        <v>0</v>
      </c>
      <c r="BF181" s="102">
        <f t="shared" si="20"/>
        <v>0</v>
      </c>
      <c r="BG181" s="102">
        <f t="shared" si="21"/>
        <v>0</v>
      </c>
      <c r="BH181" s="102">
        <f t="shared" si="22"/>
        <v>0</v>
      </c>
      <c r="BI181" s="102">
        <f t="shared" si="23"/>
        <v>0</v>
      </c>
      <c r="BJ181" s="17" t="s">
        <v>89</v>
      </c>
      <c r="BK181" s="102">
        <f t="shared" si="24"/>
        <v>0</v>
      </c>
      <c r="BL181" s="17" t="s">
        <v>580</v>
      </c>
      <c r="BM181" s="179" t="s">
        <v>9145</v>
      </c>
    </row>
    <row r="182" spans="2:65" s="1" customFormat="1" ht="24.25" customHeight="1">
      <c r="B182" s="140"/>
      <c r="C182" s="208" t="s">
        <v>993</v>
      </c>
      <c r="D182" s="208" t="s">
        <v>1858</v>
      </c>
      <c r="E182" s="209" t="s">
        <v>9146</v>
      </c>
      <c r="F182" s="210" t="s">
        <v>9144</v>
      </c>
      <c r="G182" s="211" t="s">
        <v>579</v>
      </c>
      <c r="H182" s="212">
        <v>2</v>
      </c>
      <c r="I182" s="213"/>
      <c r="J182" s="214">
        <f t="shared" si="15"/>
        <v>0</v>
      </c>
      <c r="K182" s="215"/>
      <c r="L182" s="216"/>
      <c r="M182" s="217" t="s">
        <v>1</v>
      </c>
      <c r="N182" s="218" t="s">
        <v>43</v>
      </c>
      <c r="P182" s="177">
        <f t="shared" si="16"/>
        <v>0</v>
      </c>
      <c r="Q182" s="177">
        <v>0</v>
      </c>
      <c r="R182" s="177">
        <f t="shared" si="17"/>
        <v>0</v>
      </c>
      <c r="S182" s="177">
        <v>0</v>
      </c>
      <c r="T182" s="178">
        <f t="shared" si="18"/>
        <v>0</v>
      </c>
      <c r="AR182" s="179" t="s">
        <v>626</v>
      </c>
      <c r="AT182" s="179" t="s">
        <v>1858</v>
      </c>
      <c r="AU182" s="179" t="s">
        <v>84</v>
      </c>
      <c r="AY182" s="17" t="s">
        <v>574</v>
      </c>
      <c r="BE182" s="102">
        <f t="shared" si="19"/>
        <v>0</v>
      </c>
      <c r="BF182" s="102">
        <f t="shared" si="20"/>
        <v>0</v>
      </c>
      <c r="BG182" s="102">
        <f t="shared" si="21"/>
        <v>0</v>
      </c>
      <c r="BH182" s="102">
        <f t="shared" si="22"/>
        <v>0</v>
      </c>
      <c r="BI182" s="102">
        <f t="shared" si="23"/>
        <v>0</v>
      </c>
      <c r="BJ182" s="17" t="s">
        <v>89</v>
      </c>
      <c r="BK182" s="102">
        <f t="shared" si="24"/>
        <v>0</v>
      </c>
      <c r="BL182" s="17" t="s">
        <v>580</v>
      </c>
      <c r="BM182" s="179" t="s">
        <v>9147</v>
      </c>
    </row>
    <row r="183" spans="2:65" s="1" customFormat="1" ht="24.25" customHeight="1">
      <c r="B183" s="140"/>
      <c r="C183" s="168" t="s">
        <v>1001</v>
      </c>
      <c r="D183" s="168" t="s">
        <v>576</v>
      </c>
      <c r="E183" s="169" t="s">
        <v>9148</v>
      </c>
      <c r="F183" s="170" t="s">
        <v>9149</v>
      </c>
      <c r="G183" s="171" t="s">
        <v>579</v>
      </c>
      <c r="H183" s="172">
        <v>6</v>
      </c>
      <c r="I183" s="173"/>
      <c r="J183" s="174">
        <f t="shared" si="15"/>
        <v>0</v>
      </c>
      <c r="K183" s="175"/>
      <c r="L183" s="34"/>
      <c r="M183" s="176" t="s">
        <v>1</v>
      </c>
      <c r="N183" s="139" t="s">
        <v>43</v>
      </c>
      <c r="P183" s="177">
        <f t="shared" si="16"/>
        <v>0</v>
      </c>
      <c r="Q183" s="177">
        <v>0</v>
      </c>
      <c r="R183" s="177">
        <f t="shared" si="17"/>
        <v>0</v>
      </c>
      <c r="S183" s="177">
        <v>0</v>
      </c>
      <c r="T183" s="178">
        <f t="shared" si="18"/>
        <v>0</v>
      </c>
      <c r="AR183" s="179" t="s">
        <v>580</v>
      </c>
      <c r="AT183" s="179" t="s">
        <v>576</v>
      </c>
      <c r="AU183" s="179" t="s">
        <v>84</v>
      </c>
      <c r="AY183" s="17" t="s">
        <v>574</v>
      </c>
      <c r="BE183" s="102">
        <f t="shared" si="19"/>
        <v>0</v>
      </c>
      <c r="BF183" s="102">
        <f t="shared" si="20"/>
        <v>0</v>
      </c>
      <c r="BG183" s="102">
        <f t="shared" si="21"/>
        <v>0</v>
      </c>
      <c r="BH183" s="102">
        <f t="shared" si="22"/>
        <v>0</v>
      </c>
      <c r="BI183" s="102">
        <f t="shared" si="23"/>
        <v>0</v>
      </c>
      <c r="BJ183" s="17" t="s">
        <v>89</v>
      </c>
      <c r="BK183" s="102">
        <f t="shared" si="24"/>
        <v>0</v>
      </c>
      <c r="BL183" s="17" t="s">
        <v>580</v>
      </c>
      <c r="BM183" s="179" t="s">
        <v>9150</v>
      </c>
    </row>
    <row r="184" spans="2:65" s="1" customFormat="1" ht="24.25" customHeight="1">
      <c r="B184" s="140"/>
      <c r="C184" s="208" t="s">
        <v>1007</v>
      </c>
      <c r="D184" s="208" t="s">
        <v>1858</v>
      </c>
      <c r="E184" s="209" t="s">
        <v>9151</v>
      </c>
      <c r="F184" s="210" t="s">
        <v>9149</v>
      </c>
      <c r="G184" s="211" t="s">
        <v>579</v>
      </c>
      <c r="H184" s="212">
        <v>6</v>
      </c>
      <c r="I184" s="213"/>
      <c r="J184" s="214">
        <f t="shared" si="15"/>
        <v>0</v>
      </c>
      <c r="K184" s="215"/>
      <c r="L184" s="216"/>
      <c r="M184" s="217" t="s">
        <v>1</v>
      </c>
      <c r="N184" s="218" t="s">
        <v>43</v>
      </c>
      <c r="P184" s="177">
        <f t="shared" si="16"/>
        <v>0</v>
      </c>
      <c r="Q184" s="177">
        <v>0</v>
      </c>
      <c r="R184" s="177">
        <f t="shared" si="17"/>
        <v>0</v>
      </c>
      <c r="S184" s="177">
        <v>0</v>
      </c>
      <c r="T184" s="178">
        <f t="shared" si="18"/>
        <v>0</v>
      </c>
      <c r="AR184" s="179" t="s">
        <v>626</v>
      </c>
      <c r="AT184" s="179" t="s">
        <v>1858</v>
      </c>
      <c r="AU184" s="179" t="s">
        <v>84</v>
      </c>
      <c r="AY184" s="17" t="s">
        <v>574</v>
      </c>
      <c r="BE184" s="102">
        <f t="shared" si="19"/>
        <v>0</v>
      </c>
      <c r="BF184" s="102">
        <f t="shared" si="20"/>
        <v>0</v>
      </c>
      <c r="BG184" s="102">
        <f t="shared" si="21"/>
        <v>0</v>
      </c>
      <c r="BH184" s="102">
        <f t="shared" si="22"/>
        <v>0</v>
      </c>
      <c r="BI184" s="102">
        <f t="shared" si="23"/>
        <v>0</v>
      </c>
      <c r="BJ184" s="17" t="s">
        <v>89</v>
      </c>
      <c r="BK184" s="102">
        <f t="shared" si="24"/>
        <v>0</v>
      </c>
      <c r="BL184" s="17" t="s">
        <v>580</v>
      </c>
      <c r="BM184" s="179" t="s">
        <v>9152</v>
      </c>
    </row>
    <row r="185" spans="2:65" s="1" customFormat="1" ht="16.5" customHeight="1">
      <c r="B185" s="140"/>
      <c r="C185" s="168" t="s">
        <v>1015</v>
      </c>
      <c r="D185" s="168" t="s">
        <v>576</v>
      </c>
      <c r="E185" s="169" t="s">
        <v>9153</v>
      </c>
      <c r="F185" s="170" t="s">
        <v>9154</v>
      </c>
      <c r="G185" s="171" t="s">
        <v>579</v>
      </c>
      <c r="H185" s="172">
        <v>80</v>
      </c>
      <c r="I185" s="173"/>
      <c r="J185" s="174">
        <f t="shared" si="15"/>
        <v>0</v>
      </c>
      <c r="K185" s="175"/>
      <c r="L185" s="34"/>
      <c r="M185" s="176" t="s">
        <v>1</v>
      </c>
      <c r="N185" s="139" t="s">
        <v>43</v>
      </c>
      <c r="P185" s="177">
        <f t="shared" si="16"/>
        <v>0</v>
      </c>
      <c r="Q185" s="177">
        <v>0</v>
      </c>
      <c r="R185" s="177">
        <f t="shared" si="17"/>
        <v>0</v>
      </c>
      <c r="S185" s="177">
        <v>0</v>
      </c>
      <c r="T185" s="178">
        <f t="shared" si="18"/>
        <v>0</v>
      </c>
      <c r="AR185" s="179" t="s">
        <v>580</v>
      </c>
      <c r="AT185" s="179" t="s">
        <v>576</v>
      </c>
      <c r="AU185" s="179" t="s">
        <v>84</v>
      </c>
      <c r="AY185" s="17" t="s">
        <v>574</v>
      </c>
      <c r="BE185" s="102">
        <f t="shared" si="19"/>
        <v>0</v>
      </c>
      <c r="BF185" s="102">
        <f t="shared" si="20"/>
        <v>0</v>
      </c>
      <c r="BG185" s="102">
        <f t="shared" si="21"/>
        <v>0</v>
      </c>
      <c r="BH185" s="102">
        <f t="shared" si="22"/>
        <v>0</v>
      </c>
      <c r="BI185" s="102">
        <f t="shared" si="23"/>
        <v>0</v>
      </c>
      <c r="BJ185" s="17" t="s">
        <v>89</v>
      </c>
      <c r="BK185" s="102">
        <f t="shared" si="24"/>
        <v>0</v>
      </c>
      <c r="BL185" s="17" t="s">
        <v>580</v>
      </c>
      <c r="BM185" s="179" t="s">
        <v>9155</v>
      </c>
    </row>
    <row r="186" spans="2:65" s="1" customFormat="1" ht="16.5" customHeight="1">
      <c r="B186" s="140"/>
      <c r="C186" s="208" t="s">
        <v>1064</v>
      </c>
      <c r="D186" s="208" t="s">
        <v>1858</v>
      </c>
      <c r="E186" s="209" t="s">
        <v>9156</v>
      </c>
      <c r="F186" s="210" t="s">
        <v>9154</v>
      </c>
      <c r="G186" s="211" t="s">
        <v>579</v>
      </c>
      <c r="H186" s="212">
        <v>80</v>
      </c>
      <c r="I186" s="213"/>
      <c r="J186" s="214">
        <f t="shared" si="15"/>
        <v>0</v>
      </c>
      <c r="K186" s="215"/>
      <c r="L186" s="216"/>
      <c r="M186" s="217" t="s">
        <v>1</v>
      </c>
      <c r="N186" s="218" t="s">
        <v>43</v>
      </c>
      <c r="P186" s="177">
        <f t="shared" si="16"/>
        <v>0</v>
      </c>
      <c r="Q186" s="177">
        <v>0</v>
      </c>
      <c r="R186" s="177">
        <f t="shared" si="17"/>
        <v>0</v>
      </c>
      <c r="S186" s="177">
        <v>0</v>
      </c>
      <c r="T186" s="178">
        <f t="shared" si="18"/>
        <v>0</v>
      </c>
      <c r="AR186" s="179" t="s">
        <v>626</v>
      </c>
      <c r="AT186" s="179" t="s">
        <v>1858</v>
      </c>
      <c r="AU186" s="179" t="s">
        <v>84</v>
      </c>
      <c r="AY186" s="17" t="s">
        <v>574</v>
      </c>
      <c r="BE186" s="102">
        <f t="shared" si="19"/>
        <v>0</v>
      </c>
      <c r="BF186" s="102">
        <f t="shared" si="20"/>
        <v>0</v>
      </c>
      <c r="BG186" s="102">
        <f t="shared" si="21"/>
        <v>0</v>
      </c>
      <c r="BH186" s="102">
        <f t="shared" si="22"/>
        <v>0</v>
      </c>
      <c r="BI186" s="102">
        <f t="shared" si="23"/>
        <v>0</v>
      </c>
      <c r="BJ186" s="17" t="s">
        <v>89</v>
      </c>
      <c r="BK186" s="102">
        <f t="shared" si="24"/>
        <v>0</v>
      </c>
      <c r="BL186" s="17" t="s">
        <v>580</v>
      </c>
      <c r="BM186" s="179" t="s">
        <v>9157</v>
      </c>
    </row>
    <row r="187" spans="2:65" s="1" customFormat="1" ht="24.25" customHeight="1">
      <c r="B187" s="140"/>
      <c r="C187" s="168" t="s">
        <v>1070</v>
      </c>
      <c r="D187" s="168" t="s">
        <v>576</v>
      </c>
      <c r="E187" s="169" t="s">
        <v>9158</v>
      </c>
      <c r="F187" s="170" t="s">
        <v>9159</v>
      </c>
      <c r="G187" s="171" t="s">
        <v>579</v>
      </c>
      <c r="H187" s="172">
        <v>1</v>
      </c>
      <c r="I187" s="173"/>
      <c r="J187" s="174">
        <f t="shared" si="15"/>
        <v>0</v>
      </c>
      <c r="K187" s="175"/>
      <c r="L187" s="34"/>
      <c r="M187" s="176" t="s">
        <v>1</v>
      </c>
      <c r="N187" s="139" t="s">
        <v>43</v>
      </c>
      <c r="P187" s="177">
        <f t="shared" si="16"/>
        <v>0</v>
      </c>
      <c r="Q187" s="177">
        <v>0</v>
      </c>
      <c r="R187" s="177">
        <f t="shared" si="17"/>
        <v>0</v>
      </c>
      <c r="S187" s="177">
        <v>0</v>
      </c>
      <c r="T187" s="178">
        <f t="shared" si="18"/>
        <v>0</v>
      </c>
      <c r="AR187" s="179" t="s">
        <v>580</v>
      </c>
      <c r="AT187" s="179" t="s">
        <v>576</v>
      </c>
      <c r="AU187" s="179" t="s">
        <v>84</v>
      </c>
      <c r="AY187" s="17" t="s">
        <v>574</v>
      </c>
      <c r="BE187" s="102">
        <f t="shared" si="19"/>
        <v>0</v>
      </c>
      <c r="BF187" s="102">
        <f t="shared" si="20"/>
        <v>0</v>
      </c>
      <c r="BG187" s="102">
        <f t="shared" si="21"/>
        <v>0</v>
      </c>
      <c r="BH187" s="102">
        <f t="shared" si="22"/>
        <v>0</v>
      </c>
      <c r="BI187" s="102">
        <f t="shared" si="23"/>
        <v>0</v>
      </c>
      <c r="BJ187" s="17" t="s">
        <v>89</v>
      </c>
      <c r="BK187" s="102">
        <f t="shared" si="24"/>
        <v>0</v>
      </c>
      <c r="BL187" s="17" t="s">
        <v>580</v>
      </c>
      <c r="BM187" s="179" t="s">
        <v>9160</v>
      </c>
    </row>
    <row r="188" spans="2:65" s="1" customFormat="1" ht="24.25" customHeight="1">
      <c r="B188" s="140"/>
      <c r="C188" s="208" t="s">
        <v>1075</v>
      </c>
      <c r="D188" s="208" t="s">
        <v>1858</v>
      </c>
      <c r="E188" s="209" t="s">
        <v>9161</v>
      </c>
      <c r="F188" s="210" t="s">
        <v>9159</v>
      </c>
      <c r="G188" s="211" t="s">
        <v>579</v>
      </c>
      <c r="H188" s="212">
        <v>1</v>
      </c>
      <c r="I188" s="213"/>
      <c r="J188" s="214">
        <f t="shared" si="15"/>
        <v>0</v>
      </c>
      <c r="K188" s="215"/>
      <c r="L188" s="216"/>
      <c r="M188" s="217" t="s">
        <v>1</v>
      </c>
      <c r="N188" s="218" t="s">
        <v>43</v>
      </c>
      <c r="P188" s="177">
        <f t="shared" si="16"/>
        <v>0</v>
      </c>
      <c r="Q188" s="177">
        <v>0</v>
      </c>
      <c r="R188" s="177">
        <f t="shared" si="17"/>
        <v>0</v>
      </c>
      <c r="S188" s="177">
        <v>0</v>
      </c>
      <c r="T188" s="178">
        <f t="shared" si="18"/>
        <v>0</v>
      </c>
      <c r="AR188" s="179" t="s">
        <v>626</v>
      </c>
      <c r="AT188" s="179" t="s">
        <v>1858</v>
      </c>
      <c r="AU188" s="179" t="s">
        <v>84</v>
      </c>
      <c r="AY188" s="17" t="s">
        <v>574</v>
      </c>
      <c r="BE188" s="102">
        <f t="shared" si="19"/>
        <v>0</v>
      </c>
      <c r="BF188" s="102">
        <f t="shared" si="20"/>
        <v>0</v>
      </c>
      <c r="BG188" s="102">
        <f t="shared" si="21"/>
        <v>0</v>
      </c>
      <c r="BH188" s="102">
        <f t="shared" si="22"/>
        <v>0</v>
      </c>
      <c r="BI188" s="102">
        <f t="shared" si="23"/>
        <v>0</v>
      </c>
      <c r="BJ188" s="17" t="s">
        <v>89</v>
      </c>
      <c r="BK188" s="102">
        <f t="shared" si="24"/>
        <v>0</v>
      </c>
      <c r="BL188" s="17" t="s">
        <v>580</v>
      </c>
      <c r="BM188" s="179" t="s">
        <v>9162</v>
      </c>
    </row>
    <row r="189" spans="2:65" s="1" customFormat="1" ht="21.75" customHeight="1">
      <c r="B189" s="140"/>
      <c r="C189" s="168" t="s">
        <v>1080</v>
      </c>
      <c r="D189" s="168" t="s">
        <v>576</v>
      </c>
      <c r="E189" s="169" t="s">
        <v>9163</v>
      </c>
      <c r="F189" s="170" t="s">
        <v>9164</v>
      </c>
      <c r="G189" s="171" t="s">
        <v>579</v>
      </c>
      <c r="H189" s="172">
        <v>5</v>
      </c>
      <c r="I189" s="173"/>
      <c r="J189" s="174">
        <f t="shared" si="15"/>
        <v>0</v>
      </c>
      <c r="K189" s="175"/>
      <c r="L189" s="34"/>
      <c r="M189" s="176" t="s">
        <v>1</v>
      </c>
      <c r="N189" s="139" t="s">
        <v>43</v>
      </c>
      <c r="P189" s="177">
        <f t="shared" si="16"/>
        <v>0</v>
      </c>
      <c r="Q189" s="177">
        <v>0</v>
      </c>
      <c r="R189" s="177">
        <f t="shared" si="17"/>
        <v>0</v>
      </c>
      <c r="S189" s="177">
        <v>0</v>
      </c>
      <c r="T189" s="178">
        <f t="shared" si="18"/>
        <v>0</v>
      </c>
      <c r="AR189" s="179" t="s">
        <v>580</v>
      </c>
      <c r="AT189" s="179" t="s">
        <v>576</v>
      </c>
      <c r="AU189" s="179" t="s">
        <v>84</v>
      </c>
      <c r="AY189" s="17" t="s">
        <v>574</v>
      </c>
      <c r="BE189" s="102">
        <f t="shared" si="19"/>
        <v>0</v>
      </c>
      <c r="BF189" s="102">
        <f t="shared" si="20"/>
        <v>0</v>
      </c>
      <c r="BG189" s="102">
        <f t="shared" si="21"/>
        <v>0</v>
      </c>
      <c r="BH189" s="102">
        <f t="shared" si="22"/>
        <v>0</v>
      </c>
      <c r="BI189" s="102">
        <f t="shared" si="23"/>
        <v>0</v>
      </c>
      <c r="BJ189" s="17" t="s">
        <v>89</v>
      </c>
      <c r="BK189" s="102">
        <f t="shared" si="24"/>
        <v>0</v>
      </c>
      <c r="BL189" s="17" t="s">
        <v>580</v>
      </c>
      <c r="BM189" s="179" t="s">
        <v>9165</v>
      </c>
    </row>
    <row r="190" spans="2:65" s="1" customFormat="1" ht="21.75" customHeight="1">
      <c r="B190" s="140"/>
      <c r="C190" s="208" t="s">
        <v>1085</v>
      </c>
      <c r="D190" s="208" t="s">
        <v>1858</v>
      </c>
      <c r="E190" s="209" t="s">
        <v>9166</v>
      </c>
      <c r="F190" s="210" t="s">
        <v>9164</v>
      </c>
      <c r="G190" s="211" t="s">
        <v>579</v>
      </c>
      <c r="H190" s="212">
        <v>5</v>
      </c>
      <c r="I190" s="213"/>
      <c r="J190" s="214">
        <f t="shared" si="15"/>
        <v>0</v>
      </c>
      <c r="K190" s="215"/>
      <c r="L190" s="216"/>
      <c r="M190" s="217" t="s">
        <v>1</v>
      </c>
      <c r="N190" s="218" t="s">
        <v>43</v>
      </c>
      <c r="P190" s="177">
        <f t="shared" si="16"/>
        <v>0</v>
      </c>
      <c r="Q190" s="177">
        <v>0</v>
      </c>
      <c r="R190" s="177">
        <f t="shared" si="17"/>
        <v>0</v>
      </c>
      <c r="S190" s="177">
        <v>0</v>
      </c>
      <c r="T190" s="178">
        <f t="shared" si="18"/>
        <v>0</v>
      </c>
      <c r="AR190" s="179" t="s">
        <v>626</v>
      </c>
      <c r="AT190" s="179" t="s">
        <v>1858</v>
      </c>
      <c r="AU190" s="179" t="s">
        <v>84</v>
      </c>
      <c r="AY190" s="17" t="s">
        <v>574</v>
      </c>
      <c r="BE190" s="102">
        <f t="shared" si="19"/>
        <v>0</v>
      </c>
      <c r="BF190" s="102">
        <f t="shared" si="20"/>
        <v>0</v>
      </c>
      <c r="BG190" s="102">
        <f t="shared" si="21"/>
        <v>0</v>
      </c>
      <c r="BH190" s="102">
        <f t="shared" si="22"/>
        <v>0</v>
      </c>
      <c r="BI190" s="102">
        <f t="shared" si="23"/>
        <v>0</v>
      </c>
      <c r="BJ190" s="17" t="s">
        <v>89</v>
      </c>
      <c r="BK190" s="102">
        <f t="shared" si="24"/>
        <v>0</v>
      </c>
      <c r="BL190" s="17" t="s">
        <v>580</v>
      </c>
      <c r="BM190" s="179" t="s">
        <v>9167</v>
      </c>
    </row>
    <row r="191" spans="2:65" s="1" customFormat="1" ht="21.75" customHeight="1">
      <c r="B191" s="140"/>
      <c r="C191" s="168" t="s">
        <v>1090</v>
      </c>
      <c r="D191" s="168" t="s">
        <v>576</v>
      </c>
      <c r="E191" s="169" t="s">
        <v>9168</v>
      </c>
      <c r="F191" s="170" t="s">
        <v>9169</v>
      </c>
      <c r="G191" s="171" t="s">
        <v>579</v>
      </c>
      <c r="H191" s="172">
        <v>1</v>
      </c>
      <c r="I191" s="173"/>
      <c r="J191" s="174">
        <f t="shared" si="15"/>
        <v>0</v>
      </c>
      <c r="K191" s="175"/>
      <c r="L191" s="34"/>
      <c r="M191" s="176" t="s">
        <v>1</v>
      </c>
      <c r="N191" s="139" t="s">
        <v>43</v>
      </c>
      <c r="P191" s="177">
        <f t="shared" si="16"/>
        <v>0</v>
      </c>
      <c r="Q191" s="177">
        <v>0</v>
      </c>
      <c r="R191" s="177">
        <f t="shared" si="17"/>
        <v>0</v>
      </c>
      <c r="S191" s="177">
        <v>0</v>
      </c>
      <c r="T191" s="178">
        <f t="shared" si="18"/>
        <v>0</v>
      </c>
      <c r="AR191" s="179" t="s">
        <v>580</v>
      </c>
      <c r="AT191" s="179" t="s">
        <v>576</v>
      </c>
      <c r="AU191" s="179" t="s">
        <v>84</v>
      </c>
      <c r="AY191" s="17" t="s">
        <v>574</v>
      </c>
      <c r="BE191" s="102">
        <f t="shared" si="19"/>
        <v>0</v>
      </c>
      <c r="BF191" s="102">
        <f t="shared" si="20"/>
        <v>0</v>
      </c>
      <c r="BG191" s="102">
        <f t="shared" si="21"/>
        <v>0</v>
      </c>
      <c r="BH191" s="102">
        <f t="shared" si="22"/>
        <v>0</v>
      </c>
      <c r="BI191" s="102">
        <f t="shared" si="23"/>
        <v>0</v>
      </c>
      <c r="BJ191" s="17" t="s">
        <v>89</v>
      </c>
      <c r="BK191" s="102">
        <f t="shared" si="24"/>
        <v>0</v>
      </c>
      <c r="BL191" s="17" t="s">
        <v>580</v>
      </c>
      <c r="BM191" s="179" t="s">
        <v>9170</v>
      </c>
    </row>
    <row r="192" spans="2:65" s="1" customFormat="1" ht="21.75" customHeight="1">
      <c r="B192" s="140"/>
      <c r="C192" s="208" t="s">
        <v>1095</v>
      </c>
      <c r="D192" s="208" t="s">
        <v>1858</v>
      </c>
      <c r="E192" s="209" t="s">
        <v>9171</v>
      </c>
      <c r="F192" s="210" t="s">
        <v>9169</v>
      </c>
      <c r="G192" s="211" t="s">
        <v>579</v>
      </c>
      <c r="H192" s="212">
        <v>1</v>
      </c>
      <c r="I192" s="213"/>
      <c r="J192" s="214">
        <f t="shared" si="15"/>
        <v>0</v>
      </c>
      <c r="K192" s="215"/>
      <c r="L192" s="216"/>
      <c r="M192" s="217" t="s">
        <v>1</v>
      </c>
      <c r="N192" s="218" t="s">
        <v>43</v>
      </c>
      <c r="P192" s="177">
        <f t="shared" si="16"/>
        <v>0</v>
      </c>
      <c r="Q192" s="177">
        <v>0</v>
      </c>
      <c r="R192" s="177">
        <f t="shared" si="17"/>
        <v>0</v>
      </c>
      <c r="S192" s="177">
        <v>0</v>
      </c>
      <c r="T192" s="178">
        <f t="shared" si="18"/>
        <v>0</v>
      </c>
      <c r="AR192" s="179" t="s">
        <v>626</v>
      </c>
      <c r="AT192" s="179" t="s">
        <v>1858</v>
      </c>
      <c r="AU192" s="179" t="s">
        <v>84</v>
      </c>
      <c r="AY192" s="17" t="s">
        <v>574</v>
      </c>
      <c r="BE192" s="102">
        <f t="shared" si="19"/>
        <v>0</v>
      </c>
      <c r="BF192" s="102">
        <f t="shared" si="20"/>
        <v>0</v>
      </c>
      <c r="BG192" s="102">
        <f t="shared" si="21"/>
        <v>0</v>
      </c>
      <c r="BH192" s="102">
        <f t="shared" si="22"/>
        <v>0</v>
      </c>
      <c r="BI192" s="102">
        <f t="shared" si="23"/>
        <v>0</v>
      </c>
      <c r="BJ192" s="17" t="s">
        <v>89</v>
      </c>
      <c r="BK192" s="102">
        <f t="shared" si="24"/>
        <v>0</v>
      </c>
      <c r="BL192" s="17" t="s">
        <v>580</v>
      </c>
      <c r="BM192" s="179" t="s">
        <v>9172</v>
      </c>
    </row>
    <row r="193" spans="2:65" s="1" customFormat="1" ht="16.5" customHeight="1">
      <c r="B193" s="140"/>
      <c r="C193" s="168" t="s">
        <v>1100</v>
      </c>
      <c r="D193" s="168" t="s">
        <v>576</v>
      </c>
      <c r="E193" s="169" t="s">
        <v>9173</v>
      </c>
      <c r="F193" s="170" t="s">
        <v>9174</v>
      </c>
      <c r="G193" s="171" t="s">
        <v>579</v>
      </c>
      <c r="H193" s="172">
        <v>500</v>
      </c>
      <c r="I193" s="173"/>
      <c r="J193" s="174">
        <f t="shared" si="15"/>
        <v>0</v>
      </c>
      <c r="K193" s="175"/>
      <c r="L193" s="34"/>
      <c r="M193" s="176" t="s">
        <v>1</v>
      </c>
      <c r="N193" s="139" t="s">
        <v>43</v>
      </c>
      <c r="P193" s="177">
        <f t="shared" si="16"/>
        <v>0</v>
      </c>
      <c r="Q193" s="177">
        <v>0</v>
      </c>
      <c r="R193" s="177">
        <f t="shared" si="17"/>
        <v>0</v>
      </c>
      <c r="S193" s="177">
        <v>0</v>
      </c>
      <c r="T193" s="178">
        <f t="shared" si="18"/>
        <v>0</v>
      </c>
      <c r="AR193" s="179" t="s">
        <v>580</v>
      </c>
      <c r="AT193" s="179" t="s">
        <v>576</v>
      </c>
      <c r="AU193" s="179" t="s">
        <v>84</v>
      </c>
      <c r="AY193" s="17" t="s">
        <v>574</v>
      </c>
      <c r="BE193" s="102">
        <f t="shared" si="19"/>
        <v>0</v>
      </c>
      <c r="BF193" s="102">
        <f t="shared" si="20"/>
        <v>0</v>
      </c>
      <c r="BG193" s="102">
        <f t="shared" si="21"/>
        <v>0</v>
      </c>
      <c r="BH193" s="102">
        <f t="shared" si="22"/>
        <v>0</v>
      </c>
      <c r="BI193" s="102">
        <f t="shared" si="23"/>
        <v>0</v>
      </c>
      <c r="BJ193" s="17" t="s">
        <v>89</v>
      </c>
      <c r="BK193" s="102">
        <f t="shared" si="24"/>
        <v>0</v>
      </c>
      <c r="BL193" s="17" t="s">
        <v>580</v>
      </c>
      <c r="BM193" s="179" t="s">
        <v>9175</v>
      </c>
    </row>
    <row r="194" spans="2:65" s="1" customFormat="1" ht="16.5" customHeight="1">
      <c r="B194" s="140"/>
      <c r="C194" s="208" t="s">
        <v>1104</v>
      </c>
      <c r="D194" s="208" t="s">
        <v>1858</v>
      </c>
      <c r="E194" s="209" t="s">
        <v>9176</v>
      </c>
      <c r="F194" s="210" t="s">
        <v>9174</v>
      </c>
      <c r="G194" s="211" t="s">
        <v>579</v>
      </c>
      <c r="H194" s="212">
        <v>500</v>
      </c>
      <c r="I194" s="213"/>
      <c r="J194" s="214">
        <f t="shared" si="15"/>
        <v>0</v>
      </c>
      <c r="K194" s="215"/>
      <c r="L194" s="216"/>
      <c r="M194" s="217" t="s">
        <v>1</v>
      </c>
      <c r="N194" s="218" t="s">
        <v>43</v>
      </c>
      <c r="P194" s="177">
        <f t="shared" si="16"/>
        <v>0</v>
      </c>
      <c r="Q194" s="177">
        <v>0</v>
      </c>
      <c r="R194" s="177">
        <f t="shared" si="17"/>
        <v>0</v>
      </c>
      <c r="S194" s="177">
        <v>0</v>
      </c>
      <c r="T194" s="178">
        <f t="shared" si="18"/>
        <v>0</v>
      </c>
      <c r="AR194" s="179" t="s">
        <v>626</v>
      </c>
      <c r="AT194" s="179" t="s">
        <v>1858</v>
      </c>
      <c r="AU194" s="179" t="s">
        <v>84</v>
      </c>
      <c r="AY194" s="17" t="s">
        <v>574</v>
      </c>
      <c r="BE194" s="102">
        <f t="shared" si="19"/>
        <v>0</v>
      </c>
      <c r="BF194" s="102">
        <f t="shared" si="20"/>
        <v>0</v>
      </c>
      <c r="BG194" s="102">
        <f t="shared" si="21"/>
        <v>0</v>
      </c>
      <c r="BH194" s="102">
        <f t="shared" si="22"/>
        <v>0</v>
      </c>
      <c r="BI194" s="102">
        <f t="shared" si="23"/>
        <v>0</v>
      </c>
      <c r="BJ194" s="17" t="s">
        <v>89</v>
      </c>
      <c r="BK194" s="102">
        <f t="shared" si="24"/>
        <v>0</v>
      </c>
      <c r="BL194" s="17" t="s">
        <v>580</v>
      </c>
      <c r="BM194" s="179" t="s">
        <v>9177</v>
      </c>
    </row>
    <row r="195" spans="2:65" s="1" customFormat="1" ht="21.75" customHeight="1">
      <c r="B195" s="140"/>
      <c r="C195" s="168" t="s">
        <v>1108</v>
      </c>
      <c r="D195" s="168" t="s">
        <v>576</v>
      </c>
      <c r="E195" s="169" t="s">
        <v>9178</v>
      </c>
      <c r="F195" s="170" t="s">
        <v>9179</v>
      </c>
      <c r="G195" s="171" t="s">
        <v>579</v>
      </c>
      <c r="H195" s="172">
        <v>325</v>
      </c>
      <c r="I195" s="173"/>
      <c r="J195" s="174">
        <f t="shared" si="15"/>
        <v>0</v>
      </c>
      <c r="K195" s="175"/>
      <c r="L195" s="34"/>
      <c r="M195" s="176" t="s">
        <v>1</v>
      </c>
      <c r="N195" s="139" t="s">
        <v>43</v>
      </c>
      <c r="P195" s="177">
        <f t="shared" si="16"/>
        <v>0</v>
      </c>
      <c r="Q195" s="177">
        <v>0</v>
      </c>
      <c r="R195" s="177">
        <f t="shared" si="17"/>
        <v>0</v>
      </c>
      <c r="S195" s="177">
        <v>0</v>
      </c>
      <c r="T195" s="178">
        <f t="shared" si="18"/>
        <v>0</v>
      </c>
      <c r="AR195" s="179" t="s">
        <v>580</v>
      </c>
      <c r="AT195" s="179" t="s">
        <v>576</v>
      </c>
      <c r="AU195" s="179" t="s">
        <v>84</v>
      </c>
      <c r="AY195" s="17" t="s">
        <v>574</v>
      </c>
      <c r="BE195" s="102">
        <f t="shared" si="19"/>
        <v>0</v>
      </c>
      <c r="BF195" s="102">
        <f t="shared" si="20"/>
        <v>0</v>
      </c>
      <c r="BG195" s="102">
        <f t="shared" si="21"/>
        <v>0</v>
      </c>
      <c r="BH195" s="102">
        <f t="shared" si="22"/>
        <v>0</v>
      </c>
      <c r="BI195" s="102">
        <f t="shared" si="23"/>
        <v>0</v>
      </c>
      <c r="BJ195" s="17" t="s">
        <v>89</v>
      </c>
      <c r="BK195" s="102">
        <f t="shared" si="24"/>
        <v>0</v>
      </c>
      <c r="BL195" s="17" t="s">
        <v>580</v>
      </c>
      <c r="BM195" s="179" t="s">
        <v>9180</v>
      </c>
    </row>
    <row r="196" spans="2:65" s="1" customFormat="1" ht="21.75" customHeight="1">
      <c r="B196" s="140"/>
      <c r="C196" s="208" t="s">
        <v>1112</v>
      </c>
      <c r="D196" s="208" t="s">
        <v>1858</v>
      </c>
      <c r="E196" s="209" t="s">
        <v>9181</v>
      </c>
      <c r="F196" s="210" t="s">
        <v>9179</v>
      </c>
      <c r="G196" s="211" t="s">
        <v>579</v>
      </c>
      <c r="H196" s="212">
        <v>325</v>
      </c>
      <c r="I196" s="213"/>
      <c r="J196" s="214">
        <f t="shared" si="15"/>
        <v>0</v>
      </c>
      <c r="K196" s="215"/>
      <c r="L196" s="216"/>
      <c r="M196" s="217" t="s">
        <v>1</v>
      </c>
      <c r="N196" s="218" t="s">
        <v>43</v>
      </c>
      <c r="P196" s="177">
        <f t="shared" si="16"/>
        <v>0</v>
      </c>
      <c r="Q196" s="177">
        <v>0</v>
      </c>
      <c r="R196" s="177">
        <f t="shared" si="17"/>
        <v>0</v>
      </c>
      <c r="S196" s="177">
        <v>0</v>
      </c>
      <c r="T196" s="178">
        <f t="shared" si="18"/>
        <v>0</v>
      </c>
      <c r="AR196" s="179" t="s">
        <v>626</v>
      </c>
      <c r="AT196" s="179" t="s">
        <v>1858</v>
      </c>
      <c r="AU196" s="179" t="s">
        <v>84</v>
      </c>
      <c r="AY196" s="17" t="s">
        <v>574</v>
      </c>
      <c r="BE196" s="102">
        <f t="shared" si="19"/>
        <v>0</v>
      </c>
      <c r="BF196" s="102">
        <f t="shared" si="20"/>
        <v>0</v>
      </c>
      <c r="BG196" s="102">
        <f t="shared" si="21"/>
        <v>0</v>
      </c>
      <c r="BH196" s="102">
        <f t="shared" si="22"/>
        <v>0</v>
      </c>
      <c r="BI196" s="102">
        <f t="shared" si="23"/>
        <v>0</v>
      </c>
      <c r="BJ196" s="17" t="s">
        <v>89</v>
      </c>
      <c r="BK196" s="102">
        <f t="shared" si="24"/>
        <v>0</v>
      </c>
      <c r="BL196" s="17" t="s">
        <v>580</v>
      </c>
      <c r="BM196" s="179" t="s">
        <v>9182</v>
      </c>
    </row>
    <row r="197" spans="2:65" s="1" customFormat="1" ht="21.75" customHeight="1">
      <c r="B197" s="140"/>
      <c r="C197" s="168" t="s">
        <v>1116</v>
      </c>
      <c r="D197" s="168" t="s">
        <v>576</v>
      </c>
      <c r="E197" s="169" t="s">
        <v>9183</v>
      </c>
      <c r="F197" s="170" t="s">
        <v>9184</v>
      </c>
      <c r="G197" s="171" t="s">
        <v>579</v>
      </c>
      <c r="H197" s="172">
        <v>208</v>
      </c>
      <c r="I197" s="173"/>
      <c r="J197" s="174">
        <f t="shared" si="15"/>
        <v>0</v>
      </c>
      <c r="K197" s="175"/>
      <c r="L197" s="34"/>
      <c r="M197" s="176" t="s">
        <v>1</v>
      </c>
      <c r="N197" s="139" t="s">
        <v>43</v>
      </c>
      <c r="P197" s="177">
        <f t="shared" si="16"/>
        <v>0</v>
      </c>
      <c r="Q197" s="177">
        <v>0</v>
      </c>
      <c r="R197" s="177">
        <f t="shared" si="17"/>
        <v>0</v>
      </c>
      <c r="S197" s="177">
        <v>0</v>
      </c>
      <c r="T197" s="178">
        <f t="shared" si="18"/>
        <v>0</v>
      </c>
      <c r="AR197" s="179" t="s">
        <v>580</v>
      </c>
      <c r="AT197" s="179" t="s">
        <v>576</v>
      </c>
      <c r="AU197" s="179" t="s">
        <v>84</v>
      </c>
      <c r="AY197" s="17" t="s">
        <v>574</v>
      </c>
      <c r="BE197" s="102">
        <f t="shared" si="19"/>
        <v>0</v>
      </c>
      <c r="BF197" s="102">
        <f t="shared" si="20"/>
        <v>0</v>
      </c>
      <c r="BG197" s="102">
        <f t="shared" si="21"/>
        <v>0</v>
      </c>
      <c r="BH197" s="102">
        <f t="shared" si="22"/>
        <v>0</v>
      </c>
      <c r="BI197" s="102">
        <f t="shared" si="23"/>
        <v>0</v>
      </c>
      <c r="BJ197" s="17" t="s">
        <v>89</v>
      </c>
      <c r="BK197" s="102">
        <f t="shared" si="24"/>
        <v>0</v>
      </c>
      <c r="BL197" s="17" t="s">
        <v>580</v>
      </c>
      <c r="BM197" s="179" t="s">
        <v>9185</v>
      </c>
    </row>
    <row r="198" spans="2:65" s="1" customFormat="1" ht="21.75" customHeight="1">
      <c r="B198" s="140"/>
      <c r="C198" s="208" t="s">
        <v>1122</v>
      </c>
      <c r="D198" s="208" t="s">
        <v>1858</v>
      </c>
      <c r="E198" s="209" t="s">
        <v>9186</v>
      </c>
      <c r="F198" s="210" t="s">
        <v>9184</v>
      </c>
      <c r="G198" s="211" t="s">
        <v>579</v>
      </c>
      <c r="H198" s="212">
        <v>208</v>
      </c>
      <c r="I198" s="213"/>
      <c r="J198" s="214">
        <f t="shared" si="15"/>
        <v>0</v>
      </c>
      <c r="K198" s="215"/>
      <c r="L198" s="216"/>
      <c r="M198" s="217" t="s">
        <v>1</v>
      </c>
      <c r="N198" s="218" t="s">
        <v>43</v>
      </c>
      <c r="P198" s="177">
        <f t="shared" si="16"/>
        <v>0</v>
      </c>
      <c r="Q198" s="177">
        <v>0</v>
      </c>
      <c r="R198" s="177">
        <f t="shared" si="17"/>
        <v>0</v>
      </c>
      <c r="S198" s="177">
        <v>0</v>
      </c>
      <c r="T198" s="178">
        <f t="shared" si="18"/>
        <v>0</v>
      </c>
      <c r="AR198" s="179" t="s">
        <v>626</v>
      </c>
      <c r="AT198" s="179" t="s">
        <v>1858</v>
      </c>
      <c r="AU198" s="179" t="s">
        <v>84</v>
      </c>
      <c r="AY198" s="17" t="s">
        <v>574</v>
      </c>
      <c r="BE198" s="102">
        <f t="shared" si="19"/>
        <v>0</v>
      </c>
      <c r="BF198" s="102">
        <f t="shared" si="20"/>
        <v>0</v>
      </c>
      <c r="BG198" s="102">
        <f t="shared" si="21"/>
        <v>0</v>
      </c>
      <c r="BH198" s="102">
        <f t="shared" si="22"/>
        <v>0</v>
      </c>
      <c r="BI198" s="102">
        <f t="shared" si="23"/>
        <v>0</v>
      </c>
      <c r="BJ198" s="17" t="s">
        <v>89</v>
      </c>
      <c r="BK198" s="102">
        <f t="shared" si="24"/>
        <v>0</v>
      </c>
      <c r="BL198" s="17" t="s">
        <v>580</v>
      </c>
      <c r="BM198" s="179" t="s">
        <v>9187</v>
      </c>
    </row>
    <row r="199" spans="2:65" s="1" customFormat="1" ht="16.5" customHeight="1">
      <c r="B199" s="140"/>
      <c r="C199" s="168" t="s">
        <v>1127</v>
      </c>
      <c r="D199" s="168" t="s">
        <v>576</v>
      </c>
      <c r="E199" s="169" t="s">
        <v>9188</v>
      </c>
      <c r="F199" s="170" t="s">
        <v>9189</v>
      </c>
      <c r="G199" s="171" t="s">
        <v>579</v>
      </c>
      <c r="H199" s="172">
        <v>1238</v>
      </c>
      <c r="I199" s="173"/>
      <c r="J199" s="174">
        <f t="shared" si="15"/>
        <v>0</v>
      </c>
      <c r="K199" s="175"/>
      <c r="L199" s="34"/>
      <c r="M199" s="176" t="s">
        <v>1</v>
      </c>
      <c r="N199" s="139" t="s">
        <v>43</v>
      </c>
      <c r="P199" s="177">
        <f t="shared" si="16"/>
        <v>0</v>
      </c>
      <c r="Q199" s="177">
        <v>0</v>
      </c>
      <c r="R199" s="177">
        <f t="shared" si="17"/>
        <v>0</v>
      </c>
      <c r="S199" s="177">
        <v>0</v>
      </c>
      <c r="T199" s="178">
        <f t="shared" si="18"/>
        <v>0</v>
      </c>
      <c r="AR199" s="179" t="s">
        <v>580</v>
      </c>
      <c r="AT199" s="179" t="s">
        <v>576</v>
      </c>
      <c r="AU199" s="179" t="s">
        <v>84</v>
      </c>
      <c r="AY199" s="17" t="s">
        <v>574</v>
      </c>
      <c r="BE199" s="102">
        <f t="shared" si="19"/>
        <v>0</v>
      </c>
      <c r="BF199" s="102">
        <f t="shared" si="20"/>
        <v>0</v>
      </c>
      <c r="BG199" s="102">
        <f t="shared" si="21"/>
        <v>0</v>
      </c>
      <c r="BH199" s="102">
        <f t="shared" si="22"/>
        <v>0</v>
      </c>
      <c r="BI199" s="102">
        <f t="shared" si="23"/>
        <v>0</v>
      </c>
      <c r="BJ199" s="17" t="s">
        <v>89</v>
      </c>
      <c r="BK199" s="102">
        <f t="shared" si="24"/>
        <v>0</v>
      </c>
      <c r="BL199" s="17" t="s">
        <v>580</v>
      </c>
      <c r="BM199" s="179" t="s">
        <v>9190</v>
      </c>
    </row>
    <row r="200" spans="2:65" s="1" customFormat="1" ht="16.5" customHeight="1">
      <c r="B200" s="140"/>
      <c r="C200" s="208" t="s">
        <v>1131</v>
      </c>
      <c r="D200" s="208" t="s">
        <v>1858</v>
      </c>
      <c r="E200" s="209" t="s">
        <v>9191</v>
      </c>
      <c r="F200" s="210" t="s">
        <v>9189</v>
      </c>
      <c r="G200" s="211" t="s">
        <v>579</v>
      </c>
      <c r="H200" s="212">
        <v>1238</v>
      </c>
      <c r="I200" s="213"/>
      <c r="J200" s="214">
        <f t="shared" si="15"/>
        <v>0</v>
      </c>
      <c r="K200" s="215"/>
      <c r="L200" s="216"/>
      <c r="M200" s="217" t="s">
        <v>1</v>
      </c>
      <c r="N200" s="218" t="s">
        <v>43</v>
      </c>
      <c r="P200" s="177">
        <f t="shared" si="16"/>
        <v>0</v>
      </c>
      <c r="Q200" s="177">
        <v>0</v>
      </c>
      <c r="R200" s="177">
        <f t="shared" si="17"/>
        <v>0</v>
      </c>
      <c r="S200" s="177">
        <v>0</v>
      </c>
      <c r="T200" s="178">
        <f t="shared" si="18"/>
        <v>0</v>
      </c>
      <c r="AR200" s="179" t="s">
        <v>626</v>
      </c>
      <c r="AT200" s="179" t="s">
        <v>1858</v>
      </c>
      <c r="AU200" s="179" t="s">
        <v>84</v>
      </c>
      <c r="AY200" s="17" t="s">
        <v>574</v>
      </c>
      <c r="BE200" s="102">
        <f t="shared" si="19"/>
        <v>0</v>
      </c>
      <c r="BF200" s="102">
        <f t="shared" si="20"/>
        <v>0</v>
      </c>
      <c r="BG200" s="102">
        <f t="shared" si="21"/>
        <v>0</v>
      </c>
      <c r="BH200" s="102">
        <f t="shared" si="22"/>
        <v>0</v>
      </c>
      <c r="BI200" s="102">
        <f t="shared" si="23"/>
        <v>0</v>
      </c>
      <c r="BJ200" s="17" t="s">
        <v>89</v>
      </c>
      <c r="BK200" s="102">
        <f t="shared" si="24"/>
        <v>0</v>
      </c>
      <c r="BL200" s="17" t="s">
        <v>580</v>
      </c>
      <c r="BM200" s="179" t="s">
        <v>9192</v>
      </c>
    </row>
    <row r="201" spans="2:65" s="1" customFormat="1" ht="16.5" customHeight="1">
      <c r="B201" s="140"/>
      <c r="C201" s="168" t="s">
        <v>1136</v>
      </c>
      <c r="D201" s="168" t="s">
        <v>576</v>
      </c>
      <c r="E201" s="169" t="s">
        <v>9193</v>
      </c>
      <c r="F201" s="170" t="s">
        <v>9194</v>
      </c>
      <c r="G201" s="171" t="s">
        <v>579</v>
      </c>
      <c r="H201" s="172">
        <v>40</v>
      </c>
      <c r="I201" s="173"/>
      <c r="J201" s="174">
        <f t="shared" si="15"/>
        <v>0</v>
      </c>
      <c r="K201" s="175"/>
      <c r="L201" s="34"/>
      <c r="M201" s="176" t="s">
        <v>1</v>
      </c>
      <c r="N201" s="139" t="s">
        <v>43</v>
      </c>
      <c r="P201" s="177">
        <f t="shared" si="16"/>
        <v>0</v>
      </c>
      <c r="Q201" s="177">
        <v>0</v>
      </c>
      <c r="R201" s="177">
        <f t="shared" si="17"/>
        <v>0</v>
      </c>
      <c r="S201" s="177">
        <v>0</v>
      </c>
      <c r="T201" s="178">
        <f t="shared" si="18"/>
        <v>0</v>
      </c>
      <c r="AR201" s="179" t="s">
        <v>580</v>
      </c>
      <c r="AT201" s="179" t="s">
        <v>576</v>
      </c>
      <c r="AU201" s="179" t="s">
        <v>84</v>
      </c>
      <c r="AY201" s="17" t="s">
        <v>574</v>
      </c>
      <c r="BE201" s="102">
        <f t="shared" si="19"/>
        <v>0</v>
      </c>
      <c r="BF201" s="102">
        <f t="shared" si="20"/>
        <v>0</v>
      </c>
      <c r="BG201" s="102">
        <f t="shared" si="21"/>
        <v>0</v>
      </c>
      <c r="BH201" s="102">
        <f t="shared" si="22"/>
        <v>0</v>
      </c>
      <c r="BI201" s="102">
        <f t="shared" si="23"/>
        <v>0</v>
      </c>
      <c r="BJ201" s="17" t="s">
        <v>89</v>
      </c>
      <c r="BK201" s="102">
        <f t="shared" si="24"/>
        <v>0</v>
      </c>
      <c r="BL201" s="17" t="s">
        <v>580</v>
      </c>
      <c r="BM201" s="179" t="s">
        <v>9195</v>
      </c>
    </row>
    <row r="202" spans="2:65" s="1" customFormat="1" ht="16.5" customHeight="1">
      <c r="B202" s="140"/>
      <c r="C202" s="208" t="s">
        <v>1149</v>
      </c>
      <c r="D202" s="208" t="s">
        <v>1858</v>
      </c>
      <c r="E202" s="209" t="s">
        <v>9196</v>
      </c>
      <c r="F202" s="210" t="s">
        <v>9194</v>
      </c>
      <c r="G202" s="211" t="s">
        <v>579</v>
      </c>
      <c r="H202" s="212">
        <v>40</v>
      </c>
      <c r="I202" s="213"/>
      <c r="J202" s="214">
        <f t="shared" si="15"/>
        <v>0</v>
      </c>
      <c r="K202" s="215"/>
      <c r="L202" s="216"/>
      <c r="M202" s="217" t="s">
        <v>1</v>
      </c>
      <c r="N202" s="218" t="s">
        <v>43</v>
      </c>
      <c r="P202" s="177">
        <f t="shared" si="16"/>
        <v>0</v>
      </c>
      <c r="Q202" s="177">
        <v>0</v>
      </c>
      <c r="R202" s="177">
        <f t="shared" si="17"/>
        <v>0</v>
      </c>
      <c r="S202" s="177">
        <v>0</v>
      </c>
      <c r="T202" s="178">
        <f t="shared" si="18"/>
        <v>0</v>
      </c>
      <c r="AR202" s="179" t="s">
        <v>626</v>
      </c>
      <c r="AT202" s="179" t="s">
        <v>1858</v>
      </c>
      <c r="AU202" s="179" t="s">
        <v>84</v>
      </c>
      <c r="AY202" s="17" t="s">
        <v>574</v>
      </c>
      <c r="BE202" s="102">
        <f t="shared" si="19"/>
        <v>0</v>
      </c>
      <c r="BF202" s="102">
        <f t="shared" si="20"/>
        <v>0</v>
      </c>
      <c r="BG202" s="102">
        <f t="shared" si="21"/>
        <v>0</v>
      </c>
      <c r="BH202" s="102">
        <f t="shared" si="22"/>
        <v>0</v>
      </c>
      <c r="BI202" s="102">
        <f t="shared" si="23"/>
        <v>0</v>
      </c>
      <c r="BJ202" s="17" t="s">
        <v>89</v>
      </c>
      <c r="BK202" s="102">
        <f t="shared" si="24"/>
        <v>0</v>
      </c>
      <c r="BL202" s="17" t="s">
        <v>580</v>
      </c>
      <c r="BM202" s="179" t="s">
        <v>9197</v>
      </c>
    </row>
    <row r="203" spans="2:65" s="1" customFormat="1" ht="16.5" customHeight="1">
      <c r="B203" s="140"/>
      <c r="C203" s="168" t="s">
        <v>1157</v>
      </c>
      <c r="D203" s="168" t="s">
        <v>576</v>
      </c>
      <c r="E203" s="169" t="s">
        <v>9198</v>
      </c>
      <c r="F203" s="170" t="s">
        <v>9199</v>
      </c>
      <c r="G203" s="171" t="s">
        <v>579</v>
      </c>
      <c r="H203" s="172">
        <v>6</v>
      </c>
      <c r="I203" s="173"/>
      <c r="J203" s="174">
        <f t="shared" si="15"/>
        <v>0</v>
      </c>
      <c r="K203" s="175"/>
      <c r="L203" s="34"/>
      <c r="M203" s="176" t="s">
        <v>1</v>
      </c>
      <c r="N203" s="139" t="s">
        <v>43</v>
      </c>
      <c r="P203" s="177">
        <f t="shared" si="16"/>
        <v>0</v>
      </c>
      <c r="Q203" s="177">
        <v>0</v>
      </c>
      <c r="R203" s="177">
        <f t="shared" si="17"/>
        <v>0</v>
      </c>
      <c r="S203" s="177">
        <v>0</v>
      </c>
      <c r="T203" s="178">
        <f t="shared" si="18"/>
        <v>0</v>
      </c>
      <c r="AR203" s="179" t="s">
        <v>580</v>
      </c>
      <c r="AT203" s="179" t="s">
        <v>576</v>
      </c>
      <c r="AU203" s="179" t="s">
        <v>84</v>
      </c>
      <c r="AY203" s="17" t="s">
        <v>574</v>
      </c>
      <c r="BE203" s="102">
        <f t="shared" si="19"/>
        <v>0</v>
      </c>
      <c r="BF203" s="102">
        <f t="shared" si="20"/>
        <v>0</v>
      </c>
      <c r="BG203" s="102">
        <f t="shared" si="21"/>
        <v>0</v>
      </c>
      <c r="BH203" s="102">
        <f t="shared" si="22"/>
        <v>0</v>
      </c>
      <c r="BI203" s="102">
        <f t="shared" si="23"/>
        <v>0</v>
      </c>
      <c r="BJ203" s="17" t="s">
        <v>89</v>
      </c>
      <c r="BK203" s="102">
        <f t="shared" si="24"/>
        <v>0</v>
      </c>
      <c r="BL203" s="17" t="s">
        <v>580</v>
      </c>
      <c r="BM203" s="179" t="s">
        <v>9200</v>
      </c>
    </row>
    <row r="204" spans="2:65" s="1" customFormat="1" ht="16.5" customHeight="1">
      <c r="B204" s="140"/>
      <c r="C204" s="208" t="s">
        <v>1161</v>
      </c>
      <c r="D204" s="208" t="s">
        <v>1858</v>
      </c>
      <c r="E204" s="209" t="s">
        <v>9201</v>
      </c>
      <c r="F204" s="210" t="s">
        <v>9199</v>
      </c>
      <c r="G204" s="211" t="s">
        <v>579</v>
      </c>
      <c r="H204" s="212">
        <v>6</v>
      </c>
      <c r="I204" s="213"/>
      <c r="J204" s="214">
        <f t="shared" si="15"/>
        <v>0</v>
      </c>
      <c r="K204" s="215"/>
      <c r="L204" s="216"/>
      <c r="M204" s="217" t="s">
        <v>1</v>
      </c>
      <c r="N204" s="218" t="s">
        <v>43</v>
      </c>
      <c r="P204" s="177">
        <f t="shared" si="16"/>
        <v>0</v>
      </c>
      <c r="Q204" s="177">
        <v>0</v>
      </c>
      <c r="R204" s="177">
        <f t="shared" si="17"/>
        <v>0</v>
      </c>
      <c r="S204" s="177">
        <v>0</v>
      </c>
      <c r="T204" s="178">
        <f t="shared" si="18"/>
        <v>0</v>
      </c>
      <c r="AR204" s="179" t="s">
        <v>626</v>
      </c>
      <c r="AT204" s="179" t="s">
        <v>1858</v>
      </c>
      <c r="AU204" s="179" t="s">
        <v>84</v>
      </c>
      <c r="AY204" s="17" t="s">
        <v>574</v>
      </c>
      <c r="BE204" s="102">
        <f t="shared" si="19"/>
        <v>0</v>
      </c>
      <c r="BF204" s="102">
        <f t="shared" si="20"/>
        <v>0</v>
      </c>
      <c r="BG204" s="102">
        <f t="shared" si="21"/>
        <v>0</v>
      </c>
      <c r="BH204" s="102">
        <f t="shared" si="22"/>
        <v>0</v>
      </c>
      <c r="BI204" s="102">
        <f t="shared" si="23"/>
        <v>0</v>
      </c>
      <c r="BJ204" s="17" t="s">
        <v>89</v>
      </c>
      <c r="BK204" s="102">
        <f t="shared" si="24"/>
        <v>0</v>
      </c>
      <c r="BL204" s="17" t="s">
        <v>580</v>
      </c>
      <c r="BM204" s="179" t="s">
        <v>9202</v>
      </c>
    </row>
    <row r="205" spans="2:65" s="1" customFormat="1" ht="24.25" customHeight="1">
      <c r="B205" s="140"/>
      <c r="C205" s="168" t="s">
        <v>1170</v>
      </c>
      <c r="D205" s="168" t="s">
        <v>576</v>
      </c>
      <c r="E205" s="169" t="s">
        <v>9203</v>
      </c>
      <c r="F205" s="170" t="s">
        <v>9204</v>
      </c>
      <c r="G205" s="171" t="s">
        <v>579</v>
      </c>
      <c r="H205" s="172">
        <v>64</v>
      </c>
      <c r="I205" s="173"/>
      <c r="J205" s="174">
        <f t="shared" si="15"/>
        <v>0</v>
      </c>
      <c r="K205" s="175"/>
      <c r="L205" s="34"/>
      <c r="M205" s="176" t="s">
        <v>1</v>
      </c>
      <c r="N205" s="139" t="s">
        <v>43</v>
      </c>
      <c r="P205" s="177">
        <f t="shared" si="16"/>
        <v>0</v>
      </c>
      <c r="Q205" s="177">
        <v>0</v>
      </c>
      <c r="R205" s="177">
        <f t="shared" si="17"/>
        <v>0</v>
      </c>
      <c r="S205" s="177">
        <v>0</v>
      </c>
      <c r="T205" s="178">
        <f t="shared" si="18"/>
        <v>0</v>
      </c>
      <c r="AR205" s="179" t="s">
        <v>580</v>
      </c>
      <c r="AT205" s="179" t="s">
        <v>576</v>
      </c>
      <c r="AU205" s="179" t="s">
        <v>84</v>
      </c>
      <c r="AY205" s="17" t="s">
        <v>574</v>
      </c>
      <c r="BE205" s="102">
        <f t="shared" si="19"/>
        <v>0</v>
      </c>
      <c r="BF205" s="102">
        <f t="shared" si="20"/>
        <v>0</v>
      </c>
      <c r="BG205" s="102">
        <f t="shared" si="21"/>
        <v>0</v>
      </c>
      <c r="BH205" s="102">
        <f t="shared" si="22"/>
        <v>0</v>
      </c>
      <c r="BI205" s="102">
        <f t="shared" si="23"/>
        <v>0</v>
      </c>
      <c r="BJ205" s="17" t="s">
        <v>89</v>
      </c>
      <c r="BK205" s="102">
        <f t="shared" si="24"/>
        <v>0</v>
      </c>
      <c r="BL205" s="17" t="s">
        <v>580</v>
      </c>
      <c r="BM205" s="179" t="s">
        <v>9205</v>
      </c>
    </row>
    <row r="206" spans="2:65" s="11" customFormat="1" ht="23" customHeight="1">
      <c r="B206" s="156"/>
      <c r="D206" s="157" t="s">
        <v>76</v>
      </c>
      <c r="E206" s="166" t="s">
        <v>7124</v>
      </c>
      <c r="F206" s="166" t="s">
        <v>9206</v>
      </c>
      <c r="I206" s="159"/>
      <c r="J206" s="167">
        <f>BK206</f>
        <v>0</v>
      </c>
      <c r="L206" s="156"/>
      <c r="M206" s="161"/>
      <c r="P206" s="162">
        <f>SUM(P207:P228)</f>
        <v>0</v>
      </c>
      <c r="R206" s="162">
        <f>SUM(R207:R228)</f>
        <v>0</v>
      </c>
      <c r="T206" s="163">
        <f>SUM(T207:T228)</f>
        <v>0</v>
      </c>
      <c r="AR206" s="157" t="s">
        <v>84</v>
      </c>
      <c r="AT206" s="164" t="s">
        <v>76</v>
      </c>
      <c r="AU206" s="164" t="s">
        <v>84</v>
      </c>
      <c r="AY206" s="157" t="s">
        <v>574</v>
      </c>
      <c r="BK206" s="165">
        <f>SUM(BK207:BK228)</f>
        <v>0</v>
      </c>
    </row>
    <row r="207" spans="2:65" s="1" customFormat="1" ht="24.25" customHeight="1">
      <c r="B207" s="140"/>
      <c r="C207" s="168" t="s">
        <v>1263</v>
      </c>
      <c r="D207" s="168" t="s">
        <v>576</v>
      </c>
      <c r="E207" s="169" t="s">
        <v>9207</v>
      </c>
      <c r="F207" s="170" t="s">
        <v>9208</v>
      </c>
      <c r="G207" s="171" t="s">
        <v>579</v>
      </c>
      <c r="H207" s="172">
        <v>3</v>
      </c>
      <c r="I207" s="173"/>
      <c r="J207" s="174">
        <f t="shared" ref="J207:J228" si="25">ROUND(I207*H207,2)</f>
        <v>0</v>
      </c>
      <c r="K207" s="175"/>
      <c r="L207" s="34"/>
      <c r="M207" s="176" t="s">
        <v>1</v>
      </c>
      <c r="N207" s="139" t="s">
        <v>43</v>
      </c>
      <c r="P207" s="177">
        <f t="shared" ref="P207:P228" si="26">O207*H207</f>
        <v>0</v>
      </c>
      <c r="Q207" s="177">
        <v>0</v>
      </c>
      <c r="R207" s="177">
        <f t="shared" ref="R207:R228" si="27">Q207*H207</f>
        <v>0</v>
      </c>
      <c r="S207" s="177">
        <v>0</v>
      </c>
      <c r="T207" s="178">
        <f t="shared" ref="T207:T228" si="28">S207*H207</f>
        <v>0</v>
      </c>
      <c r="AR207" s="179" t="s">
        <v>580</v>
      </c>
      <c r="AT207" s="179" t="s">
        <v>576</v>
      </c>
      <c r="AU207" s="179" t="s">
        <v>89</v>
      </c>
      <c r="AY207" s="17" t="s">
        <v>574</v>
      </c>
      <c r="BE207" s="102">
        <f t="shared" ref="BE207:BE228" si="29">IF(N207="základná",J207,0)</f>
        <v>0</v>
      </c>
      <c r="BF207" s="102">
        <f t="shared" ref="BF207:BF228" si="30">IF(N207="znížená",J207,0)</f>
        <v>0</v>
      </c>
      <c r="BG207" s="102">
        <f t="shared" ref="BG207:BG228" si="31">IF(N207="zákl. prenesená",J207,0)</f>
        <v>0</v>
      </c>
      <c r="BH207" s="102">
        <f t="shared" ref="BH207:BH228" si="32">IF(N207="zníž. prenesená",J207,0)</f>
        <v>0</v>
      </c>
      <c r="BI207" s="102">
        <f t="shared" ref="BI207:BI228" si="33">IF(N207="nulová",J207,0)</f>
        <v>0</v>
      </c>
      <c r="BJ207" s="17" t="s">
        <v>89</v>
      </c>
      <c r="BK207" s="102">
        <f t="shared" ref="BK207:BK228" si="34">ROUND(I207*H207,2)</f>
        <v>0</v>
      </c>
      <c r="BL207" s="17" t="s">
        <v>580</v>
      </c>
      <c r="BM207" s="179" t="s">
        <v>9209</v>
      </c>
    </row>
    <row r="208" spans="2:65" s="1" customFormat="1" ht="24.25" customHeight="1">
      <c r="B208" s="140"/>
      <c r="C208" s="208" t="s">
        <v>1320</v>
      </c>
      <c r="D208" s="208" t="s">
        <v>1858</v>
      </c>
      <c r="E208" s="209" t="s">
        <v>9210</v>
      </c>
      <c r="F208" s="210" t="s">
        <v>9208</v>
      </c>
      <c r="G208" s="211" t="s">
        <v>579</v>
      </c>
      <c r="H208" s="212">
        <v>3</v>
      </c>
      <c r="I208" s="213"/>
      <c r="J208" s="214">
        <f t="shared" si="25"/>
        <v>0</v>
      </c>
      <c r="K208" s="215"/>
      <c r="L208" s="216"/>
      <c r="M208" s="217" t="s">
        <v>1</v>
      </c>
      <c r="N208" s="218" t="s">
        <v>43</v>
      </c>
      <c r="P208" s="177">
        <f t="shared" si="26"/>
        <v>0</v>
      </c>
      <c r="Q208" s="177">
        <v>0</v>
      </c>
      <c r="R208" s="177">
        <f t="shared" si="27"/>
        <v>0</v>
      </c>
      <c r="S208" s="177">
        <v>0</v>
      </c>
      <c r="T208" s="178">
        <f t="shared" si="28"/>
        <v>0</v>
      </c>
      <c r="AR208" s="179" t="s">
        <v>626</v>
      </c>
      <c r="AT208" s="179" t="s">
        <v>1858</v>
      </c>
      <c r="AU208" s="179" t="s">
        <v>89</v>
      </c>
      <c r="AY208" s="17" t="s">
        <v>574</v>
      </c>
      <c r="BE208" s="102">
        <f t="shared" si="29"/>
        <v>0</v>
      </c>
      <c r="BF208" s="102">
        <f t="shared" si="30"/>
        <v>0</v>
      </c>
      <c r="BG208" s="102">
        <f t="shared" si="31"/>
        <v>0</v>
      </c>
      <c r="BH208" s="102">
        <f t="shared" si="32"/>
        <v>0</v>
      </c>
      <c r="BI208" s="102">
        <f t="shared" si="33"/>
        <v>0</v>
      </c>
      <c r="BJ208" s="17" t="s">
        <v>89</v>
      </c>
      <c r="BK208" s="102">
        <f t="shared" si="34"/>
        <v>0</v>
      </c>
      <c r="BL208" s="17" t="s">
        <v>580</v>
      </c>
      <c r="BM208" s="179" t="s">
        <v>9211</v>
      </c>
    </row>
    <row r="209" spans="2:65" s="1" customFormat="1" ht="16.5" customHeight="1">
      <c r="B209" s="140"/>
      <c r="C209" s="168" t="s">
        <v>1324</v>
      </c>
      <c r="D209" s="168" t="s">
        <v>576</v>
      </c>
      <c r="E209" s="169" t="s">
        <v>9212</v>
      </c>
      <c r="F209" s="170" t="s">
        <v>9213</v>
      </c>
      <c r="G209" s="171" t="s">
        <v>579</v>
      </c>
      <c r="H209" s="172">
        <v>13</v>
      </c>
      <c r="I209" s="173"/>
      <c r="J209" s="174">
        <f t="shared" si="25"/>
        <v>0</v>
      </c>
      <c r="K209" s="175"/>
      <c r="L209" s="34"/>
      <c r="M209" s="176" t="s">
        <v>1</v>
      </c>
      <c r="N209" s="139" t="s">
        <v>43</v>
      </c>
      <c r="P209" s="177">
        <f t="shared" si="26"/>
        <v>0</v>
      </c>
      <c r="Q209" s="177">
        <v>0</v>
      </c>
      <c r="R209" s="177">
        <f t="shared" si="27"/>
        <v>0</v>
      </c>
      <c r="S209" s="177">
        <v>0</v>
      </c>
      <c r="T209" s="178">
        <f t="shared" si="28"/>
        <v>0</v>
      </c>
      <c r="AR209" s="179" t="s">
        <v>580</v>
      </c>
      <c r="AT209" s="179" t="s">
        <v>576</v>
      </c>
      <c r="AU209" s="179" t="s">
        <v>89</v>
      </c>
      <c r="AY209" s="17" t="s">
        <v>574</v>
      </c>
      <c r="BE209" s="102">
        <f t="shared" si="29"/>
        <v>0</v>
      </c>
      <c r="BF209" s="102">
        <f t="shared" si="30"/>
        <v>0</v>
      </c>
      <c r="BG209" s="102">
        <f t="shared" si="31"/>
        <v>0</v>
      </c>
      <c r="BH209" s="102">
        <f t="shared" si="32"/>
        <v>0</v>
      </c>
      <c r="BI209" s="102">
        <f t="shared" si="33"/>
        <v>0</v>
      </c>
      <c r="BJ209" s="17" t="s">
        <v>89</v>
      </c>
      <c r="BK209" s="102">
        <f t="shared" si="34"/>
        <v>0</v>
      </c>
      <c r="BL209" s="17" t="s">
        <v>580</v>
      </c>
      <c r="BM209" s="179" t="s">
        <v>9214</v>
      </c>
    </row>
    <row r="210" spans="2:65" s="1" customFormat="1" ht="16.5" customHeight="1">
      <c r="B210" s="140"/>
      <c r="C210" s="208" t="s">
        <v>1364</v>
      </c>
      <c r="D210" s="208" t="s">
        <v>1858</v>
      </c>
      <c r="E210" s="209" t="s">
        <v>9215</v>
      </c>
      <c r="F210" s="210" t="s">
        <v>9213</v>
      </c>
      <c r="G210" s="211" t="s">
        <v>579</v>
      </c>
      <c r="H210" s="212">
        <v>13</v>
      </c>
      <c r="I210" s="213"/>
      <c r="J210" s="214">
        <f t="shared" si="25"/>
        <v>0</v>
      </c>
      <c r="K210" s="215"/>
      <c r="L210" s="216"/>
      <c r="M210" s="217" t="s">
        <v>1</v>
      </c>
      <c r="N210" s="218" t="s">
        <v>43</v>
      </c>
      <c r="P210" s="177">
        <f t="shared" si="26"/>
        <v>0</v>
      </c>
      <c r="Q210" s="177">
        <v>0</v>
      </c>
      <c r="R210" s="177">
        <f t="shared" si="27"/>
        <v>0</v>
      </c>
      <c r="S210" s="177">
        <v>0</v>
      </c>
      <c r="T210" s="178">
        <f t="shared" si="28"/>
        <v>0</v>
      </c>
      <c r="AR210" s="179" t="s">
        <v>626</v>
      </c>
      <c r="AT210" s="179" t="s">
        <v>1858</v>
      </c>
      <c r="AU210" s="179" t="s">
        <v>89</v>
      </c>
      <c r="AY210" s="17" t="s">
        <v>574</v>
      </c>
      <c r="BE210" s="102">
        <f t="shared" si="29"/>
        <v>0</v>
      </c>
      <c r="BF210" s="102">
        <f t="shared" si="30"/>
        <v>0</v>
      </c>
      <c r="BG210" s="102">
        <f t="shared" si="31"/>
        <v>0</v>
      </c>
      <c r="BH210" s="102">
        <f t="shared" si="32"/>
        <v>0</v>
      </c>
      <c r="BI210" s="102">
        <f t="shared" si="33"/>
        <v>0</v>
      </c>
      <c r="BJ210" s="17" t="s">
        <v>89</v>
      </c>
      <c r="BK210" s="102">
        <f t="shared" si="34"/>
        <v>0</v>
      </c>
      <c r="BL210" s="17" t="s">
        <v>580</v>
      </c>
      <c r="BM210" s="179" t="s">
        <v>9216</v>
      </c>
    </row>
    <row r="211" spans="2:65" s="1" customFormat="1" ht="16.5" customHeight="1">
      <c r="B211" s="140"/>
      <c r="C211" s="168" t="s">
        <v>1370</v>
      </c>
      <c r="D211" s="168" t="s">
        <v>576</v>
      </c>
      <c r="E211" s="169" t="s">
        <v>9217</v>
      </c>
      <c r="F211" s="170" t="s">
        <v>9218</v>
      </c>
      <c r="G211" s="171" t="s">
        <v>579</v>
      </c>
      <c r="H211" s="172">
        <v>4</v>
      </c>
      <c r="I211" s="173"/>
      <c r="J211" s="174">
        <f t="shared" si="25"/>
        <v>0</v>
      </c>
      <c r="K211" s="175"/>
      <c r="L211" s="34"/>
      <c r="M211" s="176" t="s">
        <v>1</v>
      </c>
      <c r="N211" s="139" t="s">
        <v>43</v>
      </c>
      <c r="P211" s="177">
        <f t="shared" si="26"/>
        <v>0</v>
      </c>
      <c r="Q211" s="177">
        <v>0</v>
      </c>
      <c r="R211" s="177">
        <f t="shared" si="27"/>
        <v>0</v>
      </c>
      <c r="S211" s="177">
        <v>0</v>
      </c>
      <c r="T211" s="178">
        <f t="shared" si="28"/>
        <v>0</v>
      </c>
      <c r="AR211" s="179" t="s">
        <v>580</v>
      </c>
      <c r="AT211" s="179" t="s">
        <v>576</v>
      </c>
      <c r="AU211" s="179" t="s">
        <v>89</v>
      </c>
      <c r="AY211" s="17" t="s">
        <v>574</v>
      </c>
      <c r="BE211" s="102">
        <f t="shared" si="29"/>
        <v>0</v>
      </c>
      <c r="BF211" s="102">
        <f t="shared" si="30"/>
        <v>0</v>
      </c>
      <c r="BG211" s="102">
        <f t="shared" si="31"/>
        <v>0</v>
      </c>
      <c r="BH211" s="102">
        <f t="shared" si="32"/>
        <v>0</v>
      </c>
      <c r="BI211" s="102">
        <f t="shared" si="33"/>
        <v>0</v>
      </c>
      <c r="BJ211" s="17" t="s">
        <v>89</v>
      </c>
      <c r="BK211" s="102">
        <f t="shared" si="34"/>
        <v>0</v>
      </c>
      <c r="BL211" s="17" t="s">
        <v>580</v>
      </c>
      <c r="BM211" s="179" t="s">
        <v>9219</v>
      </c>
    </row>
    <row r="212" spans="2:65" s="1" customFormat="1" ht="16.5" customHeight="1">
      <c r="B212" s="140"/>
      <c r="C212" s="208" t="s">
        <v>1408</v>
      </c>
      <c r="D212" s="208" t="s">
        <v>1858</v>
      </c>
      <c r="E212" s="209" t="s">
        <v>9220</v>
      </c>
      <c r="F212" s="210" t="s">
        <v>9218</v>
      </c>
      <c r="G212" s="211" t="s">
        <v>579</v>
      </c>
      <c r="H212" s="212">
        <v>4</v>
      </c>
      <c r="I212" s="213"/>
      <c r="J212" s="214">
        <f t="shared" si="25"/>
        <v>0</v>
      </c>
      <c r="K212" s="215"/>
      <c r="L212" s="216"/>
      <c r="M212" s="217" t="s">
        <v>1</v>
      </c>
      <c r="N212" s="218" t="s">
        <v>43</v>
      </c>
      <c r="P212" s="177">
        <f t="shared" si="26"/>
        <v>0</v>
      </c>
      <c r="Q212" s="177">
        <v>0</v>
      </c>
      <c r="R212" s="177">
        <f t="shared" si="27"/>
        <v>0</v>
      </c>
      <c r="S212" s="177">
        <v>0</v>
      </c>
      <c r="T212" s="178">
        <f t="shared" si="28"/>
        <v>0</v>
      </c>
      <c r="AR212" s="179" t="s">
        <v>626</v>
      </c>
      <c r="AT212" s="179" t="s">
        <v>1858</v>
      </c>
      <c r="AU212" s="179" t="s">
        <v>89</v>
      </c>
      <c r="AY212" s="17" t="s">
        <v>574</v>
      </c>
      <c r="BE212" s="102">
        <f t="shared" si="29"/>
        <v>0</v>
      </c>
      <c r="BF212" s="102">
        <f t="shared" si="30"/>
        <v>0</v>
      </c>
      <c r="BG212" s="102">
        <f t="shared" si="31"/>
        <v>0</v>
      </c>
      <c r="BH212" s="102">
        <f t="shared" si="32"/>
        <v>0</v>
      </c>
      <c r="BI212" s="102">
        <f t="shared" si="33"/>
        <v>0</v>
      </c>
      <c r="BJ212" s="17" t="s">
        <v>89</v>
      </c>
      <c r="BK212" s="102">
        <f t="shared" si="34"/>
        <v>0</v>
      </c>
      <c r="BL212" s="17" t="s">
        <v>580</v>
      </c>
      <c r="BM212" s="179" t="s">
        <v>9221</v>
      </c>
    </row>
    <row r="213" spans="2:65" s="1" customFormat="1" ht="24.25" customHeight="1">
      <c r="B213" s="140"/>
      <c r="C213" s="168" t="s">
        <v>1415</v>
      </c>
      <c r="D213" s="168" t="s">
        <v>576</v>
      </c>
      <c r="E213" s="169" t="s">
        <v>9222</v>
      </c>
      <c r="F213" s="170" t="s">
        <v>9223</v>
      </c>
      <c r="G213" s="171" t="s">
        <v>579</v>
      </c>
      <c r="H213" s="172">
        <v>4</v>
      </c>
      <c r="I213" s="173"/>
      <c r="J213" s="174">
        <f t="shared" si="25"/>
        <v>0</v>
      </c>
      <c r="K213" s="175"/>
      <c r="L213" s="34"/>
      <c r="M213" s="176" t="s">
        <v>1</v>
      </c>
      <c r="N213" s="139" t="s">
        <v>43</v>
      </c>
      <c r="P213" s="177">
        <f t="shared" si="26"/>
        <v>0</v>
      </c>
      <c r="Q213" s="177">
        <v>0</v>
      </c>
      <c r="R213" s="177">
        <f t="shared" si="27"/>
        <v>0</v>
      </c>
      <c r="S213" s="177">
        <v>0</v>
      </c>
      <c r="T213" s="178">
        <f t="shared" si="28"/>
        <v>0</v>
      </c>
      <c r="AR213" s="179" t="s">
        <v>580</v>
      </c>
      <c r="AT213" s="179" t="s">
        <v>576</v>
      </c>
      <c r="AU213" s="179" t="s">
        <v>89</v>
      </c>
      <c r="AY213" s="17" t="s">
        <v>574</v>
      </c>
      <c r="BE213" s="102">
        <f t="shared" si="29"/>
        <v>0</v>
      </c>
      <c r="BF213" s="102">
        <f t="shared" si="30"/>
        <v>0</v>
      </c>
      <c r="BG213" s="102">
        <f t="shared" si="31"/>
        <v>0</v>
      </c>
      <c r="BH213" s="102">
        <f t="shared" si="32"/>
        <v>0</v>
      </c>
      <c r="BI213" s="102">
        <f t="shared" si="33"/>
        <v>0</v>
      </c>
      <c r="BJ213" s="17" t="s">
        <v>89</v>
      </c>
      <c r="BK213" s="102">
        <f t="shared" si="34"/>
        <v>0</v>
      </c>
      <c r="BL213" s="17" t="s">
        <v>580</v>
      </c>
      <c r="BM213" s="179" t="s">
        <v>9224</v>
      </c>
    </row>
    <row r="214" spans="2:65" s="1" customFormat="1" ht="24.25" customHeight="1">
      <c r="B214" s="140"/>
      <c r="C214" s="208" t="s">
        <v>1421</v>
      </c>
      <c r="D214" s="208" t="s">
        <v>1858</v>
      </c>
      <c r="E214" s="209" t="s">
        <v>9225</v>
      </c>
      <c r="F214" s="210" t="s">
        <v>9223</v>
      </c>
      <c r="G214" s="211" t="s">
        <v>579</v>
      </c>
      <c r="H214" s="212">
        <v>4</v>
      </c>
      <c r="I214" s="213"/>
      <c r="J214" s="214">
        <f t="shared" si="25"/>
        <v>0</v>
      </c>
      <c r="K214" s="215"/>
      <c r="L214" s="216"/>
      <c r="M214" s="217" t="s">
        <v>1</v>
      </c>
      <c r="N214" s="218" t="s">
        <v>43</v>
      </c>
      <c r="P214" s="177">
        <f t="shared" si="26"/>
        <v>0</v>
      </c>
      <c r="Q214" s="177">
        <v>0</v>
      </c>
      <c r="R214" s="177">
        <f t="shared" si="27"/>
        <v>0</v>
      </c>
      <c r="S214" s="177">
        <v>0</v>
      </c>
      <c r="T214" s="178">
        <f t="shared" si="28"/>
        <v>0</v>
      </c>
      <c r="AR214" s="179" t="s">
        <v>626</v>
      </c>
      <c r="AT214" s="179" t="s">
        <v>1858</v>
      </c>
      <c r="AU214" s="179" t="s">
        <v>89</v>
      </c>
      <c r="AY214" s="17" t="s">
        <v>574</v>
      </c>
      <c r="BE214" s="102">
        <f t="shared" si="29"/>
        <v>0</v>
      </c>
      <c r="BF214" s="102">
        <f t="shared" si="30"/>
        <v>0</v>
      </c>
      <c r="BG214" s="102">
        <f t="shared" si="31"/>
        <v>0</v>
      </c>
      <c r="BH214" s="102">
        <f t="shared" si="32"/>
        <v>0</v>
      </c>
      <c r="BI214" s="102">
        <f t="shared" si="33"/>
        <v>0</v>
      </c>
      <c r="BJ214" s="17" t="s">
        <v>89</v>
      </c>
      <c r="BK214" s="102">
        <f t="shared" si="34"/>
        <v>0</v>
      </c>
      <c r="BL214" s="17" t="s">
        <v>580</v>
      </c>
      <c r="BM214" s="179" t="s">
        <v>9226</v>
      </c>
    </row>
    <row r="215" spans="2:65" s="1" customFormat="1" ht="24.25" customHeight="1">
      <c r="B215" s="140"/>
      <c r="C215" s="168" t="s">
        <v>1435</v>
      </c>
      <c r="D215" s="168" t="s">
        <v>576</v>
      </c>
      <c r="E215" s="169" t="s">
        <v>9227</v>
      </c>
      <c r="F215" s="170" t="s">
        <v>9228</v>
      </c>
      <c r="G215" s="171" t="s">
        <v>579</v>
      </c>
      <c r="H215" s="172">
        <v>4</v>
      </c>
      <c r="I215" s="173"/>
      <c r="J215" s="174">
        <f t="shared" si="25"/>
        <v>0</v>
      </c>
      <c r="K215" s="175"/>
      <c r="L215" s="34"/>
      <c r="M215" s="176" t="s">
        <v>1</v>
      </c>
      <c r="N215" s="139" t="s">
        <v>43</v>
      </c>
      <c r="P215" s="177">
        <f t="shared" si="26"/>
        <v>0</v>
      </c>
      <c r="Q215" s="177">
        <v>0</v>
      </c>
      <c r="R215" s="177">
        <f t="shared" si="27"/>
        <v>0</v>
      </c>
      <c r="S215" s="177">
        <v>0</v>
      </c>
      <c r="T215" s="178">
        <f t="shared" si="28"/>
        <v>0</v>
      </c>
      <c r="AR215" s="179" t="s">
        <v>580</v>
      </c>
      <c r="AT215" s="179" t="s">
        <v>576</v>
      </c>
      <c r="AU215" s="179" t="s">
        <v>89</v>
      </c>
      <c r="AY215" s="17" t="s">
        <v>574</v>
      </c>
      <c r="BE215" s="102">
        <f t="shared" si="29"/>
        <v>0</v>
      </c>
      <c r="BF215" s="102">
        <f t="shared" si="30"/>
        <v>0</v>
      </c>
      <c r="BG215" s="102">
        <f t="shared" si="31"/>
        <v>0</v>
      </c>
      <c r="BH215" s="102">
        <f t="shared" si="32"/>
        <v>0</v>
      </c>
      <c r="BI215" s="102">
        <f t="shared" si="33"/>
        <v>0</v>
      </c>
      <c r="BJ215" s="17" t="s">
        <v>89</v>
      </c>
      <c r="BK215" s="102">
        <f t="shared" si="34"/>
        <v>0</v>
      </c>
      <c r="BL215" s="17" t="s">
        <v>580</v>
      </c>
      <c r="BM215" s="179" t="s">
        <v>9229</v>
      </c>
    </row>
    <row r="216" spans="2:65" s="1" customFormat="1" ht="24.25" customHeight="1">
      <c r="B216" s="140"/>
      <c r="C216" s="208" t="s">
        <v>1444</v>
      </c>
      <c r="D216" s="208" t="s">
        <v>1858</v>
      </c>
      <c r="E216" s="209" t="s">
        <v>9230</v>
      </c>
      <c r="F216" s="210" t="s">
        <v>9228</v>
      </c>
      <c r="G216" s="211" t="s">
        <v>579</v>
      </c>
      <c r="H216" s="212">
        <v>4</v>
      </c>
      <c r="I216" s="213"/>
      <c r="J216" s="214">
        <f t="shared" si="25"/>
        <v>0</v>
      </c>
      <c r="K216" s="215"/>
      <c r="L216" s="216"/>
      <c r="M216" s="217" t="s">
        <v>1</v>
      </c>
      <c r="N216" s="218" t="s">
        <v>43</v>
      </c>
      <c r="P216" s="177">
        <f t="shared" si="26"/>
        <v>0</v>
      </c>
      <c r="Q216" s="177">
        <v>0</v>
      </c>
      <c r="R216" s="177">
        <f t="shared" si="27"/>
        <v>0</v>
      </c>
      <c r="S216" s="177">
        <v>0</v>
      </c>
      <c r="T216" s="178">
        <f t="shared" si="28"/>
        <v>0</v>
      </c>
      <c r="AR216" s="179" t="s">
        <v>626</v>
      </c>
      <c r="AT216" s="179" t="s">
        <v>1858</v>
      </c>
      <c r="AU216" s="179" t="s">
        <v>89</v>
      </c>
      <c r="AY216" s="17" t="s">
        <v>574</v>
      </c>
      <c r="BE216" s="102">
        <f t="shared" si="29"/>
        <v>0</v>
      </c>
      <c r="BF216" s="102">
        <f t="shared" si="30"/>
        <v>0</v>
      </c>
      <c r="BG216" s="102">
        <f t="shared" si="31"/>
        <v>0</v>
      </c>
      <c r="BH216" s="102">
        <f t="shared" si="32"/>
        <v>0</v>
      </c>
      <c r="BI216" s="102">
        <f t="shared" si="33"/>
        <v>0</v>
      </c>
      <c r="BJ216" s="17" t="s">
        <v>89</v>
      </c>
      <c r="BK216" s="102">
        <f t="shared" si="34"/>
        <v>0</v>
      </c>
      <c r="BL216" s="17" t="s">
        <v>580</v>
      </c>
      <c r="BM216" s="179" t="s">
        <v>9231</v>
      </c>
    </row>
    <row r="217" spans="2:65" s="1" customFormat="1" ht="24.25" customHeight="1">
      <c r="B217" s="140"/>
      <c r="C217" s="168" t="s">
        <v>1448</v>
      </c>
      <c r="D217" s="168" t="s">
        <v>576</v>
      </c>
      <c r="E217" s="169" t="s">
        <v>9232</v>
      </c>
      <c r="F217" s="170" t="s">
        <v>9233</v>
      </c>
      <c r="G217" s="171" t="s">
        <v>579</v>
      </c>
      <c r="H217" s="172">
        <v>4</v>
      </c>
      <c r="I217" s="173"/>
      <c r="J217" s="174">
        <f t="shared" si="25"/>
        <v>0</v>
      </c>
      <c r="K217" s="175"/>
      <c r="L217" s="34"/>
      <c r="M217" s="176" t="s">
        <v>1</v>
      </c>
      <c r="N217" s="139" t="s">
        <v>43</v>
      </c>
      <c r="P217" s="177">
        <f t="shared" si="26"/>
        <v>0</v>
      </c>
      <c r="Q217" s="177">
        <v>0</v>
      </c>
      <c r="R217" s="177">
        <f t="shared" si="27"/>
        <v>0</v>
      </c>
      <c r="S217" s="177">
        <v>0</v>
      </c>
      <c r="T217" s="178">
        <f t="shared" si="28"/>
        <v>0</v>
      </c>
      <c r="AR217" s="179" t="s">
        <v>580</v>
      </c>
      <c r="AT217" s="179" t="s">
        <v>576</v>
      </c>
      <c r="AU217" s="179" t="s">
        <v>89</v>
      </c>
      <c r="AY217" s="17" t="s">
        <v>574</v>
      </c>
      <c r="BE217" s="102">
        <f t="shared" si="29"/>
        <v>0</v>
      </c>
      <c r="BF217" s="102">
        <f t="shared" si="30"/>
        <v>0</v>
      </c>
      <c r="BG217" s="102">
        <f t="shared" si="31"/>
        <v>0</v>
      </c>
      <c r="BH217" s="102">
        <f t="shared" si="32"/>
        <v>0</v>
      </c>
      <c r="BI217" s="102">
        <f t="shared" si="33"/>
        <v>0</v>
      </c>
      <c r="BJ217" s="17" t="s">
        <v>89</v>
      </c>
      <c r="BK217" s="102">
        <f t="shared" si="34"/>
        <v>0</v>
      </c>
      <c r="BL217" s="17" t="s">
        <v>580</v>
      </c>
      <c r="BM217" s="179" t="s">
        <v>9234</v>
      </c>
    </row>
    <row r="218" spans="2:65" s="1" customFormat="1" ht="24.25" customHeight="1">
      <c r="B218" s="140"/>
      <c r="C218" s="208" t="s">
        <v>289</v>
      </c>
      <c r="D218" s="208" t="s">
        <v>1858</v>
      </c>
      <c r="E218" s="209" t="s">
        <v>9235</v>
      </c>
      <c r="F218" s="210" t="s">
        <v>9233</v>
      </c>
      <c r="G218" s="211" t="s">
        <v>579</v>
      </c>
      <c r="H218" s="212">
        <v>4</v>
      </c>
      <c r="I218" s="213"/>
      <c r="J218" s="214">
        <f t="shared" si="25"/>
        <v>0</v>
      </c>
      <c r="K218" s="215"/>
      <c r="L218" s="216"/>
      <c r="M218" s="217" t="s">
        <v>1</v>
      </c>
      <c r="N218" s="218" t="s">
        <v>43</v>
      </c>
      <c r="P218" s="177">
        <f t="shared" si="26"/>
        <v>0</v>
      </c>
      <c r="Q218" s="177">
        <v>0</v>
      </c>
      <c r="R218" s="177">
        <f t="shared" si="27"/>
        <v>0</v>
      </c>
      <c r="S218" s="177">
        <v>0</v>
      </c>
      <c r="T218" s="178">
        <f t="shared" si="28"/>
        <v>0</v>
      </c>
      <c r="AR218" s="179" t="s">
        <v>626</v>
      </c>
      <c r="AT218" s="179" t="s">
        <v>1858</v>
      </c>
      <c r="AU218" s="179" t="s">
        <v>89</v>
      </c>
      <c r="AY218" s="17" t="s">
        <v>574</v>
      </c>
      <c r="BE218" s="102">
        <f t="shared" si="29"/>
        <v>0</v>
      </c>
      <c r="BF218" s="102">
        <f t="shared" si="30"/>
        <v>0</v>
      </c>
      <c r="BG218" s="102">
        <f t="shared" si="31"/>
        <v>0</v>
      </c>
      <c r="BH218" s="102">
        <f t="shared" si="32"/>
        <v>0</v>
      </c>
      <c r="BI218" s="102">
        <f t="shared" si="33"/>
        <v>0</v>
      </c>
      <c r="BJ218" s="17" t="s">
        <v>89</v>
      </c>
      <c r="BK218" s="102">
        <f t="shared" si="34"/>
        <v>0</v>
      </c>
      <c r="BL218" s="17" t="s">
        <v>580</v>
      </c>
      <c r="BM218" s="179" t="s">
        <v>9236</v>
      </c>
    </row>
    <row r="219" spans="2:65" s="1" customFormat="1" ht="33" customHeight="1">
      <c r="B219" s="140"/>
      <c r="C219" s="168" t="s">
        <v>1461</v>
      </c>
      <c r="D219" s="168" t="s">
        <v>576</v>
      </c>
      <c r="E219" s="169" t="s">
        <v>9237</v>
      </c>
      <c r="F219" s="170" t="s">
        <v>9238</v>
      </c>
      <c r="G219" s="171" t="s">
        <v>579</v>
      </c>
      <c r="H219" s="172">
        <v>26</v>
      </c>
      <c r="I219" s="173"/>
      <c r="J219" s="174">
        <f t="shared" si="25"/>
        <v>0</v>
      </c>
      <c r="K219" s="175"/>
      <c r="L219" s="34"/>
      <c r="M219" s="176" t="s">
        <v>1</v>
      </c>
      <c r="N219" s="139" t="s">
        <v>43</v>
      </c>
      <c r="P219" s="177">
        <f t="shared" si="26"/>
        <v>0</v>
      </c>
      <c r="Q219" s="177">
        <v>0</v>
      </c>
      <c r="R219" s="177">
        <f t="shared" si="27"/>
        <v>0</v>
      </c>
      <c r="S219" s="177">
        <v>0</v>
      </c>
      <c r="T219" s="178">
        <f t="shared" si="28"/>
        <v>0</v>
      </c>
      <c r="AR219" s="179" t="s">
        <v>580</v>
      </c>
      <c r="AT219" s="179" t="s">
        <v>576</v>
      </c>
      <c r="AU219" s="179" t="s">
        <v>89</v>
      </c>
      <c r="AY219" s="17" t="s">
        <v>574</v>
      </c>
      <c r="BE219" s="102">
        <f t="shared" si="29"/>
        <v>0</v>
      </c>
      <c r="BF219" s="102">
        <f t="shared" si="30"/>
        <v>0</v>
      </c>
      <c r="BG219" s="102">
        <f t="shared" si="31"/>
        <v>0</v>
      </c>
      <c r="BH219" s="102">
        <f t="shared" si="32"/>
        <v>0</v>
      </c>
      <c r="BI219" s="102">
        <f t="shared" si="33"/>
        <v>0</v>
      </c>
      <c r="BJ219" s="17" t="s">
        <v>89</v>
      </c>
      <c r="BK219" s="102">
        <f t="shared" si="34"/>
        <v>0</v>
      </c>
      <c r="BL219" s="17" t="s">
        <v>580</v>
      </c>
      <c r="BM219" s="179" t="s">
        <v>9239</v>
      </c>
    </row>
    <row r="220" spans="2:65" s="1" customFormat="1" ht="33" customHeight="1">
      <c r="B220" s="140"/>
      <c r="C220" s="208" t="s">
        <v>1470</v>
      </c>
      <c r="D220" s="208" t="s">
        <v>1858</v>
      </c>
      <c r="E220" s="209" t="s">
        <v>9240</v>
      </c>
      <c r="F220" s="210" t="s">
        <v>9238</v>
      </c>
      <c r="G220" s="211" t="s">
        <v>579</v>
      </c>
      <c r="H220" s="212">
        <v>26</v>
      </c>
      <c r="I220" s="213"/>
      <c r="J220" s="214">
        <f t="shared" si="25"/>
        <v>0</v>
      </c>
      <c r="K220" s="215"/>
      <c r="L220" s="216"/>
      <c r="M220" s="217" t="s">
        <v>1</v>
      </c>
      <c r="N220" s="218" t="s">
        <v>43</v>
      </c>
      <c r="P220" s="177">
        <f t="shared" si="26"/>
        <v>0</v>
      </c>
      <c r="Q220" s="177">
        <v>0</v>
      </c>
      <c r="R220" s="177">
        <f t="shared" si="27"/>
        <v>0</v>
      </c>
      <c r="S220" s="177">
        <v>0</v>
      </c>
      <c r="T220" s="178">
        <f t="shared" si="28"/>
        <v>0</v>
      </c>
      <c r="AR220" s="179" t="s">
        <v>626</v>
      </c>
      <c r="AT220" s="179" t="s">
        <v>1858</v>
      </c>
      <c r="AU220" s="179" t="s">
        <v>89</v>
      </c>
      <c r="AY220" s="17" t="s">
        <v>574</v>
      </c>
      <c r="BE220" s="102">
        <f t="shared" si="29"/>
        <v>0</v>
      </c>
      <c r="BF220" s="102">
        <f t="shared" si="30"/>
        <v>0</v>
      </c>
      <c r="BG220" s="102">
        <f t="shared" si="31"/>
        <v>0</v>
      </c>
      <c r="BH220" s="102">
        <f t="shared" si="32"/>
        <v>0</v>
      </c>
      <c r="BI220" s="102">
        <f t="shared" si="33"/>
        <v>0</v>
      </c>
      <c r="BJ220" s="17" t="s">
        <v>89</v>
      </c>
      <c r="BK220" s="102">
        <f t="shared" si="34"/>
        <v>0</v>
      </c>
      <c r="BL220" s="17" t="s">
        <v>580</v>
      </c>
      <c r="BM220" s="179" t="s">
        <v>9241</v>
      </c>
    </row>
    <row r="221" spans="2:65" s="1" customFormat="1" ht="38" customHeight="1">
      <c r="B221" s="140"/>
      <c r="C221" s="168" t="s">
        <v>1534</v>
      </c>
      <c r="D221" s="168" t="s">
        <v>576</v>
      </c>
      <c r="E221" s="169" t="s">
        <v>9242</v>
      </c>
      <c r="F221" s="170" t="s">
        <v>9243</v>
      </c>
      <c r="G221" s="171" t="s">
        <v>579</v>
      </c>
      <c r="H221" s="172">
        <v>26</v>
      </c>
      <c r="I221" s="173"/>
      <c r="J221" s="174">
        <f t="shared" si="25"/>
        <v>0</v>
      </c>
      <c r="K221" s="175"/>
      <c r="L221" s="34"/>
      <c r="M221" s="176" t="s">
        <v>1</v>
      </c>
      <c r="N221" s="139" t="s">
        <v>43</v>
      </c>
      <c r="P221" s="177">
        <f t="shared" si="26"/>
        <v>0</v>
      </c>
      <c r="Q221" s="177">
        <v>0</v>
      </c>
      <c r="R221" s="177">
        <f t="shared" si="27"/>
        <v>0</v>
      </c>
      <c r="S221" s="177">
        <v>0</v>
      </c>
      <c r="T221" s="178">
        <f t="shared" si="28"/>
        <v>0</v>
      </c>
      <c r="AR221" s="179" t="s">
        <v>580</v>
      </c>
      <c r="AT221" s="179" t="s">
        <v>576</v>
      </c>
      <c r="AU221" s="179" t="s">
        <v>89</v>
      </c>
      <c r="AY221" s="17" t="s">
        <v>574</v>
      </c>
      <c r="BE221" s="102">
        <f t="shared" si="29"/>
        <v>0</v>
      </c>
      <c r="BF221" s="102">
        <f t="shared" si="30"/>
        <v>0</v>
      </c>
      <c r="BG221" s="102">
        <f t="shared" si="31"/>
        <v>0</v>
      </c>
      <c r="BH221" s="102">
        <f t="shared" si="32"/>
        <v>0</v>
      </c>
      <c r="BI221" s="102">
        <f t="shared" si="33"/>
        <v>0</v>
      </c>
      <c r="BJ221" s="17" t="s">
        <v>89</v>
      </c>
      <c r="BK221" s="102">
        <f t="shared" si="34"/>
        <v>0</v>
      </c>
      <c r="BL221" s="17" t="s">
        <v>580</v>
      </c>
      <c r="BM221" s="179" t="s">
        <v>9244</v>
      </c>
    </row>
    <row r="222" spans="2:65" s="1" customFormat="1" ht="38" customHeight="1">
      <c r="B222" s="140"/>
      <c r="C222" s="208" t="s">
        <v>1551</v>
      </c>
      <c r="D222" s="208" t="s">
        <v>1858</v>
      </c>
      <c r="E222" s="209" t="s">
        <v>9245</v>
      </c>
      <c r="F222" s="210" t="s">
        <v>9243</v>
      </c>
      <c r="G222" s="211" t="s">
        <v>579</v>
      </c>
      <c r="H222" s="212">
        <v>26</v>
      </c>
      <c r="I222" s="213"/>
      <c r="J222" s="214">
        <f t="shared" si="25"/>
        <v>0</v>
      </c>
      <c r="K222" s="215"/>
      <c r="L222" s="216"/>
      <c r="M222" s="217" t="s">
        <v>1</v>
      </c>
      <c r="N222" s="218" t="s">
        <v>43</v>
      </c>
      <c r="P222" s="177">
        <f t="shared" si="26"/>
        <v>0</v>
      </c>
      <c r="Q222" s="177">
        <v>0</v>
      </c>
      <c r="R222" s="177">
        <f t="shared" si="27"/>
        <v>0</v>
      </c>
      <c r="S222" s="177">
        <v>0</v>
      </c>
      <c r="T222" s="178">
        <f t="shared" si="28"/>
        <v>0</v>
      </c>
      <c r="AR222" s="179" t="s">
        <v>626</v>
      </c>
      <c r="AT222" s="179" t="s">
        <v>1858</v>
      </c>
      <c r="AU222" s="179" t="s">
        <v>89</v>
      </c>
      <c r="AY222" s="17" t="s">
        <v>574</v>
      </c>
      <c r="BE222" s="102">
        <f t="shared" si="29"/>
        <v>0</v>
      </c>
      <c r="BF222" s="102">
        <f t="shared" si="30"/>
        <v>0</v>
      </c>
      <c r="BG222" s="102">
        <f t="shared" si="31"/>
        <v>0</v>
      </c>
      <c r="BH222" s="102">
        <f t="shared" si="32"/>
        <v>0</v>
      </c>
      <c r="BI222" s="102">
        <f t="shared" si="33"/>
        <v>0</v>
      </c>
      <c r="BJ222" s="17" t="s">
        <v>89</v>
      </c>
      <c r="BK222" s="102">
        <f t="shared" si="34"/>
        <v>0</v>
      </c>
      <c r="BL222" s="17" t="s">
        <v>580</v>
      </c>
      <c r="BM222" s="179" t="s">
        <v>9246</v>
      </c>
    </row>
    <row r="223" spans="2:65" s="1" customFormat="1" ht="24.25" customHeight="1">
      <c r="B223" s="140"/>
      <c r="C223" s="168" t="s">
        <v>1584</v>
      </c>
      <c r="D223" s="168" t="s">
        <v>576</v>
      </c>
      <c r="E223" s="169" t="s">
        <v>9247</v>
      </c>
      <c r="F223" s="170" t="s">
        <v>9248</v>
      </c>
      <c r="G223" s="171" t="s">
        <v>579</v>
      </c>
      <c r="H223" s="172">
        <v>42</v>
      </c>
      <c r="I223" s="173"/>
      <c r="J223" s="174">
        <f t="shared" si="25"/>
        <v>0</v>
      </c>
      <c r="K223" s="175"/>
      <c r="L223" s="34"/>
      <c r="M223" s="176" t="s">
        <v>1</v>
      </c>
      <c r="N223" s="139" t="s">
        <v>43</v>
      </c>
      <c r="P223" s="177">
        <f t="shared" si="26"/>
        <v>0</v>
      </c>
      <c r="Q223" s="177">
        <v>0</v>
      </c>
      <c r="R223" s="177">
        <f t="shared" si="27"/>
        <v>0</v>
      </c>
      <c r="S223" s="177">
        <v>0</v>
      </c>
      <c r="T223" s="178">
        <f t="shared" si="28"/>
        <v>0</v>
      </c>
      <c r="AR223" s="179" t="s">
        <v>580</v>
      </c>
      <c r="AT223" s="179" t="s">
        <v>576</v>
      </c>
      <c r="AU223" s="179" t="s">
        <v>89</v>
      </c>
      <c r="AY223" s="17" t="s">
        <v>574</v>
      </c>
      <c r="BE223" s="102">
        <f t="shared" si="29"/>
        <v>0</v>
      </c>
      <c r="BF223" s="102">
        <f t="shared" si="30"/>
        <v>0</v>
      </c>
      <c r="BG223" s="102">
        <f t="shared" si="31"/>
        <v>0</v>
      </c>
      <c r="BH223" s="102">
        <f t="shared" si="32"/>
        <v>0</v>
      </c>
      <c r="BI223" s="102">
        <f t="shared" si="33"/>
        <v>0</v>
      </c>
      <c r="BJ223" s="17" t="s">
        <v>89</v>
      </c>
      <c r="BK223" s="102">
        <f t="shared" si="34"/>
        <v>0</v>
      </c>
      <c r="BL223" s="17" t="s">
        <v>580</v>
      </c>
      <c r="BM223" s="179" t="s">
        <v>9249</v>
      </c>
    </row>
    <row r="224" spans="2:65" s="1" customFormat="1" ht="24.25" customHeight="1">
      <c r="B224" s="140"/>
      <c r="C224" s="208" t="s">
        <v>1588</v>
      </c>
      <c r="D224" s="208" t="s">
        <v>1858</v>
      </c>
      <c r="E224" s="209" t="s">
        <v>9250</v>
      </c>
      <c r="F224" s="210" t="s">
        <v>9248</v>
      </c>
      <c r="G224" s="211" t="s">
        <v>579</v>
      </c>
      <c r="H224" s="212">
        <v>42</v>
      </c>
      <c r="I224" s="213"/>
      <c r="J224" s="214">
        <f t="shared" si="25"/>
        <v>0</v>
      </c>
      <c r="K224" s="215"/>
      <c r="L224" s="216"/>
      <c r="M224" s="217" t="s">
        <v>1</v>
      </c>
      <c r="N224" s="218" t="s">
        <v>43</v>
      </c>
      <c r="P224" s="177">
        <f t="shared" si="26"/>
        <v>0</v>
      </c>
      <c r="Q224" s="177">
        <v>0</v>
      </c>
      <c r="R224" s="177">
        <f t="shared" si="27"/>
        <v>0</v>
      </c>
      <c r="S224" s="177">
        <v>0</v>
      </c>
      <c r="T224" s="178">
        <f t="shared" si="28"/>
        <v>0</v>
      </c>
      <c r="AR224" s="179" t="s">
        <v>626</v>
      </c>
      <c r="AT224" s="179" t="s">
        <v>1858</v>
      </c>
      <c r="AU224" s="179" t="s">
        <v>89</v>
      </c>
      <c r="AY224" s="17" t="s">
        <v>574</v>
      </c>
      <c r="BE224" s="102">
        <f t="shared" si="29"/>
        <v>0</v>
      </c>
      <c r="BF224" s="102">
        <f t="shared" si="30"/>
        <v>0</v>
      </c>
      <c r="BG224" s="102">
        <f t="shared" si="31"/>
        <v>0</v>
      </c>
      <c r="BH224" s="102">
        <f t="shared" si="32"/>
        <v>0</v>
      </c>
      <c r="BI224" s="102">
        <f t="shared" si="33"/>
        <v>0</v>
      </c>
      <c r="BJ224" s="17" t="s">
        <v>89</v>
      </c>
      <c r="BK224" s="102">
        <f t="shared" si="34"/>
        <v>0</v>
      </c>
      <c r="BL224" s="17" t="s">
        <v>580</v>
      </c>
      <c r="BM224" s="179" t="s">
        <v>9251</v>
      </c>
    </row>
    <row r="225" spans="2:65" s="1" customFormat="1" ht="24.25" customHeight="1">
      <c r="B225" s="140"/>
      <c r="C225" s="168" t="s">
        <v>1593</v>
      </c>
      <c r="D225" s="168" t="s">
        <v>576</v>
      </c>
      <c r="E225" s="169" t="s">
        <v>9252</v>
      </c>
      <c r="F225" s="170" t="s">
        <v>9253</v>
      </c>
      <c r="G225" s="171" t="s">
        <v>579</v>
      </c>
      <c r="H225" s="172">
        <v>42</v>
      </c>
      <c r="I225" s="173"/>
      <c r="J225" s="174">
        <f t="shared" si="25"/>
        <v>0</v>
      </c>
      <c r="K225" s="175"/>
      <c r="L225" s="34"/>
      <c r="M225" s="176" t="s">
        <v>1</v>
      </c>
      <c r="N225" s="139" t="s">
        <v>43</v>
      </c>
      <c r="P225" s="177">
        <f t="shared" si="26"/>
        <v>0</v>
      </c>
      <c r="Q225" s="177">
        <v>0</v>
      </c>
      <c r="R225" s="177">
        <f t="shared" si="27"/>
        <v>0</v>
      </c>
      <c r="S225" s="177">
        <v>0</v>
      </c>
      <c r="T225" s="178">
        <f t="shared" si="28"/>
        <v>0</v>
      </c>
      <c r="AR225" s="179" t="s">
        <v>580</v>
      </c>
      <c r="AT225" s="179" t="s">
        <v>576</v>
      </c>
      <c r="AU225" s="179" t="s">
        <v>89</v>
      </c>
      <c r="AY225" s="17" t="s">
        <v>574</v>
      </c>
      <c r="BE225" s="102">
        <f t="shared" si="29"/>
        <v>0</v>
      </c>
      <c r="BF225" s="102">
        <f t="shared" si="30"/>
        <v>0</v>
      </c>
      <c r="BG225" s="102">
        <f t="shared" si="31"/>
        <v>0</v>
      </c>
      <c r="BH225" s="102">
        <f t="shared" si="32"/>
        <v>0</v>
      </c>
      <c r="BI225" s="102">
        <f t="shared" si="33"/>
        <v>0</v>
      </c>
      <c r="BJ225" s="17" t="s">
        <v>89</v>
      </c>
      <c r="BK225" s="102">
        <f t="shared" si="34"/>
        <v>0</v>
      </c>
      <c r="BL225" s="17" t="s">
        <v>580</v>
      </c>
      <c r="BM225" s="179" t="s">
        <v>9254</v>
      </c>
    </row>
    <row r="226" spans="2:65" s="1" customFormat="1" ht="24.25" customHeight="1">
      <c r="B226" s="140"/>
      <c r="C226" s="208" t="s">
        <v>1597</v>
      </c>
      <c r="D226" s="208" t="s">
        <v>1858</v>
      </c>
      <c r="E226" s="209" t="s">
        <v>9255</v>
      </c>
      <c r="F226" s="210" t="s">
        <v>9253</v>
      </c>
      <c r="G226" s="211" t="s">
        <v>579</v>
      </c>
      <c r="H226" s="212">
        <v>42</v>
      </c>
      <c r="I226" s="213"/>
      <c r="J226" s="214">
        <f t="shared" si="25"/>
        <v>0</v>
      </c>
      <c r="K226" s="215"/>
      <c r="L226" s="216"/>
      <c r="M226" s="217" t="s">
        <v>1</v>
      </c>
      <c r="N226" s="218" t="s">
        <v>43</v>
      </c>
      <c r="P226" s="177">
        <f t="shared" si="26"/>
        <v>0</v>
      </c>
      <c r="Q226" s="177">
        <v>0</v>
      </c>
      <c r="R226" s="177">
        <f t="shared" si="27"/>
        <v>0</v>
      </c>
      <c r="S226" s="177">
        <v>0</v>
      </c>
      <c r="T226" s="178">
        <f t="shared" si="28"/>
        <v>0</v>
      </c>
      <c r="AR226" s="179" t="s">
        <v>626</v>
      </c>
      <c r="AT226" s="179" t="s">
        <v>1858</v>
      </c>
      <c r="AU226" s="179" t="s">
        <v>89</v>
      </c>
      <c r="AY226" s="17" t="s">
        <v>574</v>
      </c>
      <c r="BE226" s="102">
        <f t="shared" si="29"/>
        <v>0</v>
      </c>
      <c r="BF226" s="102">
        <f t="shared" si="30"/>
        <v>0</v>
      </c>
      <c r="BG226" s="102">
        <f t="shared" si="31"/>
        <v>0</v>
      </c>
      <c r="BH226" s="102">
        <f t="shared" si="32"/>
        <v>0</v>
      </c>
      <c r="BI226" s="102">
        <f t="shared" si="33"/>
        <v>0</v>
      </c>
      <c r="BJ226" s="17" t="s">
        <v>89</v>
      </c>
      <c r="BK226" s="102">
        <f t="shared" si="34"/>
        <v>0</v>
      </c>
      <c r="BL226" s="17" t="s">
        <v>580</v>
      </c>
      <c r="BM226" s="179" t="s">
        <v>9256</v>
      </c>
    </row>
    <row r="227" spans="2:65" s="1" customFormat="1" ht="33" customHeight="1">
      <c r="B227" s="140"/>
      <c r="C227" s="168" t="s">
        <v>1609</v>
      </c>
      <c r="D227" s="168" t="s">
        <v>576</v>
      </c>
      <c r="E227" s="169" t="s">
        <v>9257</v>
      </c>
      <c r="F227" s="170" t="s">
        <v>9258</v>
      </c>
      <c r="G227" s="171" t="s">
        <v>579</v>
      </c>
      <c r="H227" s="172">
        <v>26</v>
      </c>
      <c r="I227" s="173"/>
      <c r="J227" s="174">
        <f t="shared" si="25"/>
        <v>0</v>
      </c>
      <c r="K227" s="175"/>
      <c r="L227" s="34"/>
      <c r="M227" s="176" t="s">
        <v>1</v>
      </c>
      <c r="N227" s="139" t="s">
        <v>43</v>
      </c>
      <c r="P227" s="177">
        <f t="shared" si="26"/>
        <v>0</v>
      </c>
      <c r="Q227" s="177">
        <v>0</v>
      </c>
      <c r="R227" s="177">
        <f t="shared" si="27"/>
        <v>0</v>
      </c>
      <c r="S227" s="177">
        <v>0</v>
      </c>
      <c r="T227" s="178">
        <f t="shared" si="28"/>
        <v>0</v>
      </c>
      <c r="AR227" s="179" t="s">
        <v>580</v>
      </c>
      <c r="AT227" s="179" t="s">
        <v>576</v>
      </c>
      <c r="AU227" s="179" t="s">
        <v>89</v>
      </c>
      <c r="AY227" s="17" t="s">
        <v>574</v>
      </c>
      <c r="BE227" s="102">
        <f t="shared" si="29"/>
        <v>0</v>
      </c>
      <c r="BF227" s="102">
        <f t="shared" si="30"/>
        <v>0</v>
      </c>
      <c r="BG227" s="102">
        <f t="shared" si="31"/>
        <v>0</v>
      </c>
      <c r="BH227" s="102">
        <f t="shared" si="32"/>
        <v>0</v>
      </c>
      <c r="BI227" s="102">
        <f t="shared" si="33"/>
        <v>0</v>
      </c>
      <c r="BJ227" s="17" t="s">
        <v>89</v>
      </c>
      <c r="BK227" s="102">
        <f t="shared" si="34"/>
        <v>0</v>
      </c>
      <c r="BL227" s="17" t="s">
        <v>580</v>
      </c>
      <c r="BM227" s="179" t="s">
        <v>9259</v>
      </c>
    </row>
    <row r="228" spans="2:65" s="1" customFormat="1" ht="33" customHeight="1">
      <c r="B228" s="140"/>
      <c r="C228" s="208" t="s">
        <v>1638</v>
      </c>
      <c r="D228" s="208" t="s">
        <v>1858</v>
      </c>
      <c r="E228" s="209" t="s">
        <v>9260</v>
      </c>
      <c r="F228" s="210" t="s">
        <v>9258</v>
      </c>
      <c r="G228" s="211" t="s">
        <v>579</v>
      </c>
      <c r="H228" s="212">
        <v>26</v>
      </c>
      <c r="I228" s="213"/>
      <c r="J228" s="214">
        <f t="shared" si="25"/>
        <v>0</v>
      </c>
      <c r="K228" s="215"/>
      <c r="L228" s="216"/>
      <c r="M228" s="217" t="s">
        <v>1</v>
      </c>
      <c r="N228" s="218" t="s">
        <v>43</v>
      </c>
      <c r="P228" s="177">
        <f t="shared" si="26"/>
        <v>0</v>
      </c>
      <c r="Q228" s="177">
        <v>0</v>
      </c>
      <c r="R228" s="177">
        <f t="shared" si="27"/>
        <v>0</v>
      </c>
      <c r="S228" s="177">
        <v>0</v>
      </c>
      <c r="T228" s="178">
        <f t="shared" si="28"/>
        <v>0</v>
      </c>
      <c r="AR228" s="179" t="s">
        <v>626</v>
      </c>
      <c r="AT228" s="179" t="s">
        <v>1858</v>
      </c>
      <c r="AU228" s="179" t="s">
        <v>89</v>
      </c>
      <c r="AY228" s="17" t="s">
        <v>574</v>
      </c>
      <c r="BE228" s="102">
        <f t="shared" si="29"/>
        <v>0</v>
      </c>
      <c r="BF228" s="102">
        <f t="shared" si="30"/>
        <v>0</v>
      </c>
      <c r="BG228" s="102">
        <f t="shared" si="31"/>
        <v>0</v>
      </c>
      <c r="BH228" s="102">
        <f t="shared" si="32"/>
        <v>0</v>
      </c>
      <c r="BI228" s="102">
        <f t="shared" si="33"/>
        <v>0</v>
      </c>
      <c r="BJ228" s="17" t="s">
        <v>89</v>
      </c>
      <c r="BK228" s="102">
        <f t="shared" si="34"/>
        <v>0</v>
      </c>
      <c r="BL228" s="17" t="s">
        <v>580</v>
      </c>
      <c r="BM228" s="179" t="s">
        <v>9261</v>
      </c>
    </row>
    <row r="229" spans="2:65" s="11" customFormat="1" ht="23" customHeight="1">
      <c r="B229" s="156"/>
      <c r="D229" s="157" t="s">
        <v>76</v>
      </c>
      <c r="E229" s="166" t="s">
        <v>7180</v>
      </c>
      <c r="F229" s="166" t="s">
        <v>9262</v>
      </c>
      <c r="I229" s="159"/>
      <c r="J229" s="167">
        <f>BK229</f>
        <v>0</v>
      </c>
      <c r="L229" s="156"/>
      <c r="M229" s="161"/>
      <c r="P229" s="162">
        <f>SUM(P230:P281)</f>
        <v>0</v>
      </c>
      <c r="R229" s="162">
        <f>SUM(R230:R281)</f>
        <v>0</v>
      </c>
      <c r="T229" s="163">
        <f>SUM(T230:T281)</f>
        <v>0</v>
      </c>
      <c r="AR229" s="157" t="s">
        <v>84</v>
      </c>
      <c r="AT229" s="164" t="s">
        <v>76</v>
      </c>
      <c r="AU229" s="164" t="s">
        <v>84</v>
      </c>
      <c r="AY229" s="157" t="s">
        <v>574</v>
      </c>
      <c r="BK229" s="165">
        <f>SUM(BK230:BK281)</f>
        <v>0</v>
      </c>
    </row>
    <row r="230" spans="2:65" s="1" customFormat="1" ht="16.5" customHeight="1">
      <c r="B230" s="140"/>
      <c r="C230" s="168" t="s">
        <v>1643</v>
      </c>
      <c r="D230" s="168" t="s">
        <v>576</v>
      </c>
      <c r="E230" s="169" t="s">
        <v>9263</v>
      </c>
      <c r="F230" s="170" t="s">
        <v>9264</v>
      </c>
      <c r="G230" s="171" t="s">
        <v>611</v>
      </c>
      <c r="H230" s="172">
        <v>690</v>
      </c>
      <c r="I230" s="173"/>
      <c r="J230" s="174">
        <f t="shared" ref="J230:J261" si="35">ROUND(I230*H230,2)</f>
        <v>0</v>
      </c>
      <c r="K230" s="175"/>
      <c r="L230" s="34"/>
      <c r="M230" s="176" t="s">
        <v>1</v>
      </c>
      <c r="N230" s="139" t="s">
        <v>43</v>
      </c>
      <c r="P230" s="177">
        <f t="shared" ref="P230:P261" si="36">O230*H230</f>
        <v>0</v>
      </c>
      <c r="Q230" s="177">
        <v>0</v>
      </c>
      <c r="R230" s="177">
        <f t="shared" ref="R230:R261" si="37">Q230*H230</f>
        <v>0</v>
      </c>
      <c r="S230" s="177">
        <v>0</v>
      </c>
      <c r="T230" s="178">
        <f t="shared" ref="T230:T261" si="38">S230*H230</f>
        <v>0</v>
      </c>
      <c r="AR230" s="179" t="s">
        <v>580</v>
      </c>
      <c r="AT230" s="179" t="s">
        <v>576</v>
      </c>
      <c r="AU230" s="179" t="s">
        <v>89</v>
      </c>
      <c r="AY230" s="17" t="s">
        <v>574</v>
      </c>
      <c r="BE230" s="102">
        <f t="shared" ref="BE230:BE261" si="39">IF(N230="základná",J230,0)</f>
        <v>0</v>
      </c>
      <c r="BF230" s="102">
        <f t="shared" ref="BF230:BF261" si="40">IF(N230="znížená",J230,0)</f>
        <v>0</v>
      </c>
      <c r="BG230" s="102">
        <f t="shared" ref="BG230:BG261" si="41">IF(N230="zákl. prenesená",J230,0)</f>
        <v>0</v>
      </c>
      <c r="BH230" s="102">
        <f t="shared" ref="BH230:BH261" si="42">IF(N230="zníž. prenesená",J230,0)</f>
        <v>0</v>
      </c>
      <c r="BI230" s="102">
        <f t="shared" ref="BI230:BI261" si="43">IF(N230="nulová",J230,0)</f>
        <v>0</v>
      </c>
      <c r="BJ230" s="17" t="s">
        <v>89</v>
      </c>
      <c r="BK230" s="102">
        <f t="shared" ref="BK230:BK261" si="44">ROUND(I230*H230,2)</f>
        <v>0</v>
      </c>
      <c r="BL230" s="17" t="s">
        <v>580</v>
      </c>
      <c r="BM230" s="179" t="s">
        <v>9265</v>
      </c>
    </row>
    <row r="231" spans="2:65" s="1" customFormat="1" ht="16.5" customHeight="1">
      <c r="B231" s="140"/>
      <c r="C231" s="208" t="s">
        <v>1649</v>
      </c>
      <c r="D231" s="208" t="s">
        <v>1858</v>
      </c>
      <c r="E231" s="209" t="s">
        <v>9266</v>
      </c>
      <c r="F231" s="210" t="s">
        <v>9264</v>
      </c>
      <c r="G231" s="211" t="s">
        <v>611</v>
      </c>
      <c r="H231" s="212">
        <v>690</v>
      </c>
      <c r="I231" s="213"/>
      <c r="J231" s="214">
        <f t="shared" si="35"/>
        <v>0</v>
      </c>
      <c r="K231" s="215"/>
      <c r="L231" s="216"/>
      <c r="M231" s="217" t="s">
        <v>1</v>
      </c>
      <c r="N231" s="218" t="s">
        <v>43</v>
      </c>
      <c r="P231" s="177">
        <f t="shared" si="36"/>
        <v>0</v>
      </c>
      <c r="Q231" s="177">
        <v>0</v>
      </c>
      <c r="R231" s="177">
        <f t="shared" si="37"/>
        <v>0</v>
      </c>
      <c r="S231" s="177">
        <v>0</v>
      </c>
      <c r="T231" s="178">
        <f t="shared" si="38"/>
        <v>0</v>
      </c>
      <c r="AR231" s="179" t="s">
        <v>626</v>
      </c>
      <c r="AT231" s="179" t="s">
        <v>1858</v>
      </c>
      <c r="AU231" s="179" t="s">
        <v>89</v>
      </c>
      <c r="AY231" s="17" t="s">
        <v>574</v>
      </c>
      <c r="BE231" s="102">
        <f t="shared" si="39"/>
        <v>0</v>
      </c>
      <c r="BF231" s="102">
        <f t="shared" si="40"/>
        <v>0</v>
      </c>
      <c r="BG231" s="102">
        <f t="shared" si="41"/>
        <v>0</v>
      </c>
      <c r="BH231" s="102">
        <f t="shared" si="42"/>
        <v>0</v>
      </c>
      <c r="BI231" s="102">
        <f t="shared" si="43"/>
        <v>0</v>
      </c>
      <c r="BJ231" s="17" t="s">
        <v>89</v>
      </c>
      <c r="BK231" s="102">
        <f t="shared" si="44"/>
        <v>0</v>
      </c>
      <c r="BL231" s="17" t="s">
        <v>580</v>
      </c>
      <c r="BM231" s="179" t="s">
        <v>9267</v>
      </c>
    </row>
    <row r="232" spans="2:65" s="1" customFormat="1" ht="16.5" customHeight="1">
      <c r="B232" s="140"/>
      <c r="C232" s="168" t="s">
        <v>1654</v>
      </c>
      <c r="D232" s="168" t="s">
        <v>576</v>
      </c>
      <c r="E232" s="169" t="s">
        <v>9268</v>
      </c>
      <c r="F232" s="170" t="s">
        <v>9269</v>
      </c>
      <c r="G232" s="171" t="s">
        <v>611</v>
      </c>
      <c r="H232" s="172">
        <v>460</v>
      </c>
      <c r="I232" s="173"/>
      <c r="J232" s="174">
        <f t="shared" si="35"/>
        <v>0</v>
      </c>
      <c r="K232" s="175"/>
      <c r="L232" s="34"/>
      <c r="M232" s="176" t="s">
        <v>1</v>
      </c>
      <c r="N232" s="139" t="s">
        <v>43</v>
      </c>
      <c r="P232" s="177">
        <f t="shared" si="36"/>
        <v>0</v>
      </c>
      <c r="Q232" s="177">
        <v>0</v>
      </c>
      <c r="R232" s="177">
        <f t="shared" si="37"/>
        <v>0</v>
      </c>
      <c r="S232" s="177">
        <v>0</v>
      </c>
      <c r="T232" s="178">
        <f t="shared" si="38"/>
        <v>0</v>
      </c>
      <c r="AR232" s="179" t="s">
        <v>580</v>
      </c>
      <c r="AT232" s="179" t="s">
        <v>576</v>
      </c>
      <c r="AU232" s="179" t="s">
        <v>89</v>
      </c>
      <c r="AY232" s="17" t="s">
        <v>574</v>
      </c>
      <c r="BE232" s="102">
        <f t="shared" si="39"/>
        <v>0</v>
      </c>
      <c r="BF232" s="102">
        <f t="shared" si="40"/>
        <v>0</v>
      </c>
      <c r="BG232" s="102">
        <f t="shared" si="41"/>
        <v>0</v>
      </c>
      <c r="BH232" s="102">
        <f t="shared" si="42"/>
        <v>0</v>
      </c>
      <c r="BI232" s="102">
        <f t="shared" si="43"/>
        <v>0</v>
      </c>
      <c r="BJ232" s="17" t="s">
        <v>89</v>
      </c>
      <c r="BK232" s="102">
        <f t="shared" si="44"/>
        <v>0</v>
      </c>
      <c r="BL232" s="17" t="s">
        <v>580</v>
      </c>
      <c r="BM232" s="179" t="s">
        <v>9270</v>
      </c>
    </row>
    <row r="233" spans="2:65" s="1" customFormat="1" ht="16.5" customHeight="1">
      <c r="B233" s="140"/>
      <c r="C233" s="208" t="s">
        <v>1659</v>
      </c>
      <c r="D233" s="208" t="s">
        <v>1858</v>
      </c>
      <c r="E233" s="209" t="s">
        <v>9271</v>
      </c>
      <c r="F233" s="210" t="s">
        <v>9269</v>
      </c>
      <c r="G233" s="211" t="s">
        <v>611</v>
      </c>
      <c r="H233" s="212">
        <v>460</v>
      </c>
      <c r="I233" s="213"/>
      <c r="J233" s="214">
        <f t="shared" si="35"/>
        <v>0</v>
      </c>
      <c r="K233" s="215"/>
      <c r="L233" s="216"/>
      <c r="M233" s="217" t="s">
        <v>1</v>
      </c>
      <c r="N233" s="218" t="s">
        <v>43</v>
      </c>
      <c r="P233" s="177">
        <f t="shared" si="36"/>
        <v>0</v>
      </c>
      <c r="Q233" s="177">
        <v>0</v>
      </c>
      <c r="R233" s="177">
        <f t="shared" si="37"/>
        <v>0</v>
      </c>
      <c r="S233" s="177">
        <v>0</v>
      </c>
      <c r="T233" s="178">
        <f t="shared" si="38"/>
        <v>0</v>
      </c>
      <c r="AR233" s="179" t="s">
        <v>626</v>
      </c>
      <c r="AT233" s="179" t="s">
        <v>1858</v>
      </c>
      <c r="AU233" s="179" t="s">
        <v>89</v>
      </c>
      <c r="AY233" s="17" t="s">
        <v>574</v>
      </c>
      <c r="BE233" s="102">
        <f t="shared" si="39"/>
        <v>0</v>
      </c>
      <c r="BF233" s="102">
        <f t="shared" si="40"/>
        <v>0</v>
      </c>
      <c r="BG233" s="102">
        <f t="shared" si="41"/>
        <v>0</v>
      </c>
      <c r="BH233" s="102">
        <f t="shared" si="42"/>
        <v>0</v>
      </c>
      <c r="BI233" s="102">
        <f t="shared" si="43"/>
        <v>0</v>
      </c>
      <c r="BJ233" s="17" t="s">
        <v>89</v>
      </c>
      <c r="BK233" s="102">
        <f t="shared" si="44"/>
        <v>0</v>
      </c>
      <c r="BL233" s="17" t="s">
        <v>580</v>
      </c>
      <c r="BM233" s="179" t="s">
        <v>9272</v>
      </c>
    </row>
    <row r="234" spans="2:65" s="1" customFormat="1" ht="16.5" customHeight="1">
      <c r="B234" s="140"/>
      <c r="C234" s="168" t="s">
        <v>1663</v>
      </c>
      <c r="D234" s="168" t="s">
        <v>576</v>
      </c>
      <c r="E234" s="169" t="s">
        <v>9273</v>
      </c>
      <c r="F234" s="170" t="s">
        <v>9274</v>
      </c>
      <c r="G234" s="171" t="s">
        <v>611</v>
      </c>
      <c r="H234" s="172">
        <v>8500</v>
      </c>
      <c r="I234" s="173"/>
      <c r="J234" s="174">
        <f t="shared" si="35"/>
        <v>0</v>
      </c>
      <c r="K234" s="175"/>
      <c r="L234" s="34"/>
      <c r="M234" s="176" t="s">
        <v>1</v>
      </c>
      <c r="N234" s="139" t="s">
        <v>43</v>
      </c>
      <c r="P234" s="177">
        <f t="shared" si="36"/>
        <v>0</v>
      </c>
      <c r="Q234" s="177">
        <v>0</v>
      </c>
      <c r="R234" s="177">
        <f t="shared" si="37"/>
        <v>0</v>
      </c>
      <c r="S234" s="177">
        <v>0</v>
      </c>
      <c r="T234" s="178">
        <f t="shared" si="38"/>
        <v>0</v>
      </c>
      <c r="AR234" s="179" t="s">
        <v>580</v>
      </c>
      <c r="AT234" s="179" t="s">
        <v>576</v>
      </c>
      <c r="AU234" s="179" t="s">
        <v>89</v>
      </c>
      <c r="AY234" s="17" t="s">
        <v>574</v>
      </c>
      <c r="BE234" s="102">
        <f t="shared" si="39"/>
        <v>0</v>
      </c>
      <c r="BF234" s="102">
        <f t="shared" si="40"/>
        <v>0</v>
      </c>
      <c r="BG234" s="102">
        <f t="shared" si="41"/>
        <v>0</v>
      </c>
      <c r="BH234" s="102">
        <f t="shared" si="42"/>
        <v>0</v>
      </c>
      <c r="BI234" s="102">
        <f t="shared" si="43"/>
        <v>0</v>
      </c>
      <c r="BJ234" s="17" t="s">
        <v>89</v>
      </c>
      <c r="BK234" s="102">
        <f t="shared" si="44"/>
        <v>0</v>
      </c>
      <c r="BL234" s="17" t="s">
        <v>580</v>
      </c>
      <c r="BM234" s="179" t="s">
        <v>9275</v>
      </c>
    </row>
    <row r="235" spans="2:65" s="1" customFormat="1" ht="16.5" customHeight="1">
      <c r="B235" s="140"/>
      <c r="C235" s="208" t="s">
        <v>1668</v>
      </c>
      <c r="D235" s="208" t="s">
        <v>1858</v>
      </c>
      <c r="E235" s="209" t="s">
        <v>9276</v>
      </c>
      <c r="F235" s="210" t="s">
        <v>9274</v>
      </c>
      <c r="G235" s="211" t="s">
        <v>611</v>
      </c>
      <c r="H235" s="212">
        <v>8500</v>
      </c>
      <c r="I235" s="213"/>
      <c r="J235" s="214">
        <f t="shared" si="35"/>
        <v>0</v>
      </c>
      <c r="K235" s="215"/>
      <c r="L235" s="216"/>
      <c r="M235" s="217" t="s">
        <v>1</v>
      </c>
      <c r="N235" s="218" t="s">
        <v>43</v>
      </c>
      <c r="P235" s="177">
        <f t="shared" si="36"/>
        <v>0</v>
      </c>
      <c r="Q235" s="177">
        <v>0</v>
      </c>
      <c r="R235" s="177">
        <f t="shared" si="37"/>
        <v>0</v>
      </c>
      <c r="S235" s="177">
        <v>0</v>
      </c>
      <c r="T235" s="178">
        <f t="shared" si="38"/>
        <v>0</v>
      </c>
      <c r="AR235" s="179" t="s">
        <v>626</v>
      </c>
      <c r="AT235" s="179" t="s">
        <v>1858</v>
      </c>
      <c r="AU235" s="179" t="s">
        <v>89</v>
      </c>
      <c r="AY235" s="17" t="s">
        <v>574</v>
      </c>
      <c r="BE235" s="102">
        <f t="shared" si="39"/>
        <v>0</v>
      </c>
      <c r="BF235" s="102">
        <f t="shared" si="40"/>
        <v>0</v>
      </c>
      <c r="BG235" s="102">
        <f t="shared" si="41"/>
        <v>0</v>
      </c>
      <c r="BH235" s="102">
        <f t="shared" si="42"/>
        <v>0</v>
      </c>
      <c r="BI235" s="102">
        <f t="shared" si="43"/>
        <v>0</v>
      </c>
      <c r="BJ235" s="17" t="s">
        <v>89</v>
      </c>
      <c r="BK235" s="102">
        <f t="shared" si="44"/>
        <v>0</v>
      </c>
      <c r="BL235" s="17" t="s">
        <v>580</v>
      </c>
      <c r="BM235" s="179" t="s">
        <v>9277</v>
      </c>
    </row>
    <row r="236" spans="2:65" s="1" customFormat="1" ht="16.5" customHeight="1">
      <c r="B236" s="140"/>
      <c r="C236" s="168" t="s">
        <v>1673</v>
      </c>
      <c r="D236" s="168" t="s">
        <v>576</v>
      </c>
      <c r="E236" s="169" t="s">
        <v>9278</v>
      </c>
      <c r="F236" s="170" t="s">
        <v>9279</v>
      </c>
      <c r="G236" s="171" t="s">
        <v>611</v>
      </c>
      <c r="H236" s="172">
        <v>8600</v>
      </c>
      <c r="I236" s="173"/>
      <c r="J236" s="174">
        <f t="shared" si="35"/>
        <v>0</v>
      </c>
      <c r="K236" s="175"/>
      <c r="L236" s="34"/>
      <c r="M236" s="176" t="s">
        <v>1</v>
      </c>
      <c r="N236" s="139" t="s">
        <v>43</v>
      </c>
      <c r="P236" s="177">
        <f t="shared" si="36"/>
        <v>0</v>
      </c>
      <c r="Q236" s="177">
        <v>0</v>
      </c>
      <c r="R236" s="177">
        <f t="shared" si="37"/>
        <v>0</v>
      </c>
      <c r="S236" s="177">
        <v>0</v>
      </c>
      <c r="T236" s="178">
        <f t="shared" si="38"/>
        <v>0</v>
      </c>
      <c r="AR236" s="179" t="s">
        <v>580</v>
      </c>
      <c r="AT236" s="179" t="s">
        <v>576</v>
      </c>
      <c r="AU236" s="179" t="s">
        <v>89</v>
      </c>
      <c r="AY236" s="17" t="s">
        <v>574</v>
      </c>
      <c r="BE236" s="102">
        <f t="shared" si="39"/>
        <v>0</v>
      </c>
      <c r="BF236" s="102">
        <f t="shared" si="40"/>
        <v>0</v>
      </c>
      <c r="BG236" s="102">
        <f t="shared" si="41"/>
        <v>0</v>
      </c>
      <c r="BH236" s="102">
        <f t="shared" si="42"/>
        <v>0</v>
      </c>
      <c r="BI236" s="102">
        <f t="shared" si="43"/>
        <v>0</v>
      </c>
      <c r="BJ236" s="17" t="s">
        <v>89</v>
      </c>
      <c r="BK236" s="102">
        <f t="shared" si="44"/>
        <v>0</v>
      </c>
      <c r="BL236" s="17" t="s">
        <v>580</v>
      </c>
      <c r="BM236" s="179" t="s">
        <v>9280</v>
      </c>
    </row>
    <row r="237" spans="2:65" s="1" customFormat="1" ht="16.5" customHeight="1">
      <c r="B237" s="140"/>
      <c r="C237" s="208" t="s">
        <v>1682</v>
      </c>
      <c r="D237" s="208" t="s">
        <v>1858</v>
      </c>
      <c r="E237" s="209" t="s">
        <v>9281</v>
      </c>
      <c r="F237" s="210" t="s">
        <v>9279</v>
      </c>
      <c r="G237" s="211" t="s">
        <v>611</v>
      </c>
      <c r="H237" s="212">
        <v>8600</v>
      </c>
      <c r="I237" s="213"/>
      <c r="J237" s="214">
        <f t="shared" si="35"/>
        <v>0</v>
      </c>
      <c r="K237" s="215"/>
      <c r="L237" s="216"/>
      <c r="M237" s="217" t="s">
        <v>1</v>
      </c>
      <c r="N237" s="218" t="s">
        <v>43</v>
      </c>
      <c r="P237" s="177">
        <f t="shared" si="36"/>
        <v>0</v>
      </c>
      <c r="Q237" s="177">
        <v>0</v>
      </c>
      <c r="R237" s="177">
        <f t="shared" si="37"/>
        <v>0</v>
      </c>
      <c r="S237" s="177">
        <v>0</v>
      </c>
      <c r="T237" s="178">
        <f t="shared" si="38"/>
        <v>0</v>
      </c>
      <c r="AR237" s="179" t="s">
        <v>626</v>
      </c>
      <c r="AT237" s="179" t="s">
        <v>1858</v>
      </c>
      <c r="AU237" s="179" t="s">
        <v>89</v>
      </c>
      <c r="AY237" s="17" t="s">
        <v>574</v>
      </c>
      <c r="BE237" s="102">
        <f t="shared" si="39"/>
        <v>0</v>
      </c>
      <c r="BF237" s="102">
        <f t="shared" si="40"/>
        <v>0</v>
      </c>
      <c r="BG237" s="102">
        <f t="shared" si="41"/>
        <v>0</v>
      </c>
      <c r="BH237" s="102">
        <f t="shared" si="42"/>
        <v>0</v>
      </c>
      <c r="BI237" s="102">
        <f t="shared" si="43"/>
        <v>0</v>
      </c>
      <c r="BJ237" s="17" t="s">
        <v>89</v>
      </c>
      <c r="BK237" s="102">
        <f t="shared" si="44"/>
        <v>0</v>
      </c>
      <c r="BL237" s="17" t="s">
        <v>580</v>
      </c>
      <c r="BM237" s="179" t="s">
        <v>9282</v>
      </c>
    </row>
    <row r="238" spans="2:65" s="1" customFormat="1" ht="16.5" customHeight="1">
      <c r="B238" s="140"/>
      <c r="C238" s="168" t="s">
        <v>1687</v>
      </c>
      <c r="D238" s="168" t="s">
        <v>576</v>
      </c>
      <c r="E238" s="169" t="s">
        <v>9283</v>
      </c>
      <c r="F238" s="170" t="s">
        <v>9284</v>
      </c>
      <c r="G238" s="171" t="s">
        <v>611</v>
      </c>
      <c r="H238" s="172">
        <v>60</v>
      </c>
      <c r="I238" s="173"/>
      <c r="J238" s="174">
        <f t="shared" si="35"/>
        <v>0</v>
      </c>
      <c r="K238" s="175"/>
      <c r="L238" s="34"/>
      <c r="M238" s="176" t="s">
        <v>1</v>
      </c>
      <c r="N238" s="139" t="s">
        <v>43</v>
      </c>
      <c r="P238" s="177">
        <f t="shared" si="36"/>
        <v>0</v>
      </c>
      <c r="Q238" s="177">
        <v>0</v>
      </c>
      <c r="R238" s="177">
        <f t="shared" si="37"/>
        <v>0</v>
      </c>
      <c r="S238" s="177">
        <v>0</v>
      </c>
      <c r="T238" s="178">
        <f t="shared" si="38"/>
        <v>0</v>
      </c>
      <c r="AR238" s="179" t="s">
        <v>580</v>
      </c>
      <c r="AT238" s="179" t="s">
        <v>576</v>
      </c>
      <c r="AU238" s="179" t="s">
        <v>89</v>
      </c>
      <c r="AY238" s="17" t="s">
        <v>574</v>
      </c>
      <c r="BE238" s="102">
        <f t="shared" si="39"/>
        <v>0</v>
      </c>
      <c r="BF238" s="102">
        <f t="shared" si="40"/>
        <v>0</v>
      </c>
      <c r="BG238" s="102">
        <f t="shared" si="41"/>
        <v>0</v>
      </c>
      <c r="BH238" s="102">
        <f t="shared" si="42"/>
        <v>0</v>
      </c>
      <c r="BI238" s="102">
        <f t="shared" si="43"/>
        <v>0</v>
      </c>
      <c r="BJ238" s="17" t="s">
        <v>89</v>
      </c>
      <c r="BK238" s="102">
        <f t="shared" si="44"/>
        <v>0</v>
      </c>
      <c r="BL238" s="17" t="s">
        <v>580</v>
      </c>
      <c r="BM238" s="179" t="s">
        <v>9285</v>
      </c>
    </row>
    <row r="239" spans="2:65" s="1" customFormat="1" ht="16.5" customHeight="1">
      <c r="B239" s="140"/>
      <c r="C239" s="208" t="s">
        <v>1696</v>
      </c>
      <c r="D239" s="208" t="s">
        <v>1858</v>
      </c>
      <c r="E239" s="209" t="s">
        <v>9286</v>
      </c>
      <c r="F239" s="210" t="s">
        <v>9284</v>
      </c>
      <c r="G239" s="211" t="s">
        <v>611</v>
      </c>
      <c r="H239" s="212">
        <v>60</v>
      </c>
      <c r="I239" s="213"/>
      <c r="J239" s="214">
        <f t="shared" si="35"/>
        <v>0</v>
      </c>
      <c r="K239" s="215"/>
      <c r="L239" s="216"/>
      <c r="M239" s="217" t="s">
        <v>1</v>
      </c>
      <c r="N239" s="218" t="s">
        <v>43</v>
      </c>
      <c r="P239" s="177">
        <f t="shared" si="36"/>
        <v>0</v>
      </c>
      <c r="Q239" s="177">
        <v>0</v>
      </c>
      <c r="R239" s="177">
        <f t="shared" si="37"/>
        <v>0</v>
      </c>
      <c r="S239" s="177">
        <v>0</v>
      </c>
      <c r="T239" s="178">
        <f t="shared" si="38"/>
        <v>0</v>
      </c>
      <c r="AR239" s="179" t="s">
        <v>626</v>
      </c>
      <c r="AT239" s="179" t="s">
        <v>1858</v>
      </c>
      <c r="AU239" s="179" t="s">
        <v>89</v>
      </c>
      <c r="AY239" s="17" t="s">
        <v>574</v>
      </c>
      <c r="BE239" s="102">
        <f t="shared" si="39"/>
        <v>0</v>
      </c>
      <c r="BF239" s="102">
        <f t="shared" si="40"/>
        <v>0</v>
      </c>
      <c r="BG239" s="102">
        <f t="shared" si="41"/>
        <v>0</v>
      </c>
      <c r="BH239" s="102">
        <f t="shared" si="42"/>
        <v>0</v>
      </c>
      <c r="BI239" s="102">
        <f t="shared" si="43"/>
        <v>0</v>
      </c>
      <c r="BJ239" s="17" t="s">
        <v>89</v>
      </c>
      <c r="BK239" s="102">
        <f t="shared" si="44"/>
        <v>0</v>
      </c>
      <c r="BL239" s="17" t="s">
        <v>580</v>
      </c>
      <c r="BM239" s="179" t="s">
        <v>9287</v>
      </c>
    </row>
    <row r="240" spans="2:65" s="1" customFormat="1" ht="16.5" customHeight="1">
      <c r="B240" s="140"/>
      <c r="C240" s="168" t="s">
        <v>1712</v>
      </c>
      <c r="D240" s="168" t="s">
        <v>576</v>
      </c>
      <c r="E240" s="169" t="s">
        <v>9288</v>
      </c>
      <c r="F240" s="170" t="s">
        <v>9289</v>
      </c>
      <c r="G240" s="171" t="s">
        <v>611</v>
      </c>
      <c r="H240" s="172">
        <v>1100</v>
      </c>
      <c r="I240" s="173"/>
      <c r="J240" s="174">
        <f t="shared" si="35"/>
        <v>0</v>
      </c>
      <c r="K240" s="175"/>
      <c r="L240" s="34"/>
      <c r="M240" s="176" t="s">
        <v>1</v>
      </c>
      <c r="N240" s="139" t="s">
        <v>43</v>
      </c>
      <c r="P240" s="177">
        <f t="shared" si="36"/>
        <v>0</v>
      </c>
      <c r="Q240" s="177">
        <v>0</v>
      </c>
      <c r="R240" s="177">
        <f t="shared" si="37"/>
        <v>0</v>
      </c>
      <c r="S240" s="177">
        <v>0</v>
      </c>
      <c r="T240" s="178">
        <f t="shared" si="38"/>
        <v>0</v>
      </c>
      <c r="AR240" s="179" t="s">
        <v>580</v>
      </c>
      <c r="AT240" s="179" t="s">
        <v>576</v>
      </c>
      <c r="AU240" s="179" t="s">
        <v>89</v>
      </c>
      <c r="AY240" s="17" t="s">
        <v>574</v>
      </c>
      <c r="BE240" s="102">
        <f t="shared" si="39"/>
        <v>0</v>
      </c>
      <c r="BF240" s="102">
        <f t="shared" si="40"/>
        <v>0</v>
      </c>
      <c r="BG240" s="102">
        <f t="shared" si="41"/>
        <v>0</v>
      </c>
      <c r="BH240" s="102">
        <f t="shared" si="42"/>
        <v>0</v>
      </c>
      <c r="BI240" s="102">
        <f t="shared" si="43"/>
        <v>0</v>
      </c>
      <c r="BJ240" s="17" t="s">
        <v>89</v>
      </c>
      <c r="BK240" s="102">
        <f t="shared" si="44"/>
        <v>0</v>
      </c>
      <c r="BL240" s="17" t="s">
        <v>580</v>
      </c>
      <c r="BM240" s="179" t="s">
        <v>9290</v>
      </c>
    </row>
    <row r="241" spans="2:65" s="1" customFormat="1" ht="16.5" customHeight="1">
      <c r="B241" s="140"/>
      <c r="C241" s="208" t="s">
        <v>1722</v>
      </c>
      <c r="D241" s="208" t="s">
        <v>1858</v>
      </c>
      <c r="E241" s="209" t="s">
        <v>9291</v>
      </c>
      <c r="F241" s="210" t="s">
        <v>9289</v>
      </c>
      <c r="G241" s="211" t="s">
        <v>611</v>
      </c>
      <c r="H241" s="212">
        <v>1100</v>
      </c>
      <c r="I241" s="213"/>
      <c r="J241" s="214">
        <f t="shared" si="35"/>
        <v>0</v>
      </c>
      <c r="K241" s="215"/>
      <c r="L241" s="216"/>
      <c r="M241" s="217" t="s">
        <v>1</v>
      </c>
      <c r="N241" s="218" t="s">
        <v>43</v>
      </c>
      <c r="P241" s="177">
        <f t="shared" si="36"/>
        <v>0</v>
      </c>
      <c r="Q241" s="177">
        <v>0</v>
      </c>
      <c r="R241" s="177">
        <f t="shared" si="37"/>
        <v>0</v>
      </c>
      <c r="S241" s="177">
        <v>0</v>
      </c>
      <c r="T241" s="178">
        <f t="shared" si="38"/>
        <v>0</v>
      </c>
      <c r="AR241" s="179" t="s">
        <v>626</v>
      </c>
      <c r="AT241" s="179" t="s">
        <v>1858</v>
      </c>
      <c r="AU241" s="179" t="s">
        <v>89</v>
      </c>
      <c r="AY241" s="17" t="s">
        <v>574</v>
      </c>
      <c r="BE241" s="102">
        <f t="shared" si="39"/>
        <v>0</v>
      </c>
      <c r="BF241" s="102">
        <f t="shared" si="40"/>
        <v>0</v>
      </c>
      <c r="BG241" s="102">
        <f t="shared" si="41"/>
        <v>0</v>
      </c>
      <c r="BH241" s="102">
        <f t="shared" si="42"/>
        <v>0</v>
      </c>
      <c r="BI241" s="102">
        <f t="shared" si="43"/>
        <v>0</v>
      </c>
      <c r="BJ241" s="17" t="s">
        <v>89</v>
      </c>
      <c r="BK241" s="102">
        <f t="shared" si="44"/>
        <v>0</v>
      </c>
      <c r="BL241" s="17" t="s">
        <v>580</v>
      </c>
      <c r="BM241" s="179" t="s">
        <v>9292</v>
      </c>
    </row>
    <row r="242" spans="2:65" s="1" customFormat="1" ht="16.5" customHeight="1">
      <c r="B242" s="140"/>
      <c r="C242" s="168" t="s">
        <v>1729</v>
      </c>
      <c r="D242" s="168" t="s">
        <v>576</v>
      </c>
      <c r="E242" s="169" t="s">
        <v>9293</v>
      </c>
      <c r="F242" s="170" t="s">
        <v>9294</v>
      </c>
      <c r="G242" s="171" t="s">
        <v>611</v>
      </c>
      <c r="H242" s="172">
        <v>1350</v>
      </c>
      <c r="I242" s="173"/>
      <c r="J242" s="174">
        <f t="shared" si="35"/>
        <v>0</v>
      </c>
      <c r="K242" s="175"/>
      <c r="L242" s="34"/>
      <c r="M242" s="176" t="s">
        <v>1</v>
      </c>
      <c r="N242" s="139" t="s">
        <v>43</v>
      </c>
      <c r="P242" s="177">
        <f t="shared" si="36"/>
        <v>0</v>
      </c>
      <c r="Q242" s="177">
        <v>0</v>
      </c>
      <c r="R242" s="177">
        <f t="shared" si="37"/>
        <v>0</v>
      </c>
      <c r="S242" s="177">
        <v>0</v>
      </c>
      <c r="T242" s="178">
        <f t="shared" si="38"/>
        <v>0</v>
      </c>
      <c r="AR242" s="179" t="s">
        <v>580</v>
      </c>
      <c r="AT242" s="179" t="s">
        <v>576</v>
      </c>
      <c r="AU242" s="179" t="s">
        <v>89</v>
      </c>
      <c r="AY242" s="17" t="s">
        <v>574</v>
      </c>
      <c r="BE242" s="102">
        <f t="shared" si="39"/>
        <v>0</v>
      </c>
      <c r="BF242" s="102">
        <f t="shared" si="40"/>
        <v>0</v>
      </c>
      <c r="BG242" s="102">
        <f t="shared" si="41"/>
        <v>0</v>
      </c>
      <c r="BH242" s="102">
        <f t="shared" si="42"/>
        <v>0</v>
      </c>
      <c r="BI242" s="102">
        <f t="shared" si="43"/>
        <v>0</v>
      </c>
      <c r="BJ242" s="17" t="s">
        <v>89</v>
      </c>
      <c r="BK242" s="102">
        <f t="shared" si="44"/>
        <v>0</v>
      </c>
      <c r="BL242" s="17" t="s">
        <v>580</v>
      </c>
      <c r="BM242" s="179" t="s">
        <v>9295</v>
      </c>
    </row>
    <row r="243" spans="2:65" s="1" customFormat="1" ht="16.5" customHeight="1">
      <c r="B243" s="140"/>
      <c r="C243" s="208" t="s">
        <v>1733</v>
      </c>
      <c r="D243" s="208" t="s">
        <v>1858</v>
      </c>
      <c r="E243" s="209" t="s">
        <v>9296</v>
      </c>
      <c r="F243" s="210" t="s">
        <v>9294</v>
      </c>
      <c r="G243" s="211" t="s">
        <v>611</v>
      </c>
      <c r="H243" s="212">
        <v>1350</v>
      </c>
      <c r="I243" s="213"/>
      <c r="J243" s="214">
        <f t="shared" si="35"/>
        <v>0</v>
      </c>
      <c r="K243" s="215"/>
      <c r="L243" s="216"/>
      <c r="M243" s="217" t="s">
        <v>1</v>
      </c>
      <c r="N243" s="218" t="s">
        <v>43</v>
      </c>
      <c r="P243" s="177">
        <f t="shared" si="36"/>
        <v>0</v>
      </c>
      <c r="Q243" s="177">
        <v>0</v>
      </c>
      <c r="R243" s="177">
        <f t="shared" si="37"/>
        <v>0</v>
      </c>
      <c r="S243" s="177">
        <v>0</v>
      </c>
      <c r="T243" s="178">
        <f t="shared" si="38"/>
        <v>0</v>
      </c>
      <c r="AR243" s="179" t="s">
        <v>626</v>
      </c>
      <c r="AT243" s="179" t="s">
        <v>1858</v>
      </c>
      <c r="AU243" s="179" t="s">
        <v>89</v>
      </c>
      <c r="AY243" s="17" t="s">
        <v>574</v>
      </c>
      <c r="BE243" s="102">
        <f t="shared" si="39"/>
        <v>0</v>
      </c>
      <c r="BF243" s="102">
        <f t="shared" si="40"/>
        <v>0</v>
      </c>
      <c r="BG243" s="102">
        <f t="shared" si="41"/>
        <v>0</v>
      </c>
      <c r="BH243" s="102">
        <f t="shared" si="42"/>
        <v>0</v>
      </c>
      <c r="BI243" s="102">
        <f t="shared" si="43"/>
        <v>0</v>
      </c>
      <c r="BJ243" s="17" t="s">
        <v>89</v>
      </c>
      <c r="BK243" s="102">
        <f t="shared" si="44"/>
        <v>0</v>
      </c>
      <c r="BL243" s="17" t="s">
        <v>580</v>
      </c>
      <c r="BM243" s="179" t="s">
        <v>9297</v>
      </c>
    </row>
    <row r="244" spans="2:65" s="1" customFormat="1" ht="16.5" customHeight="1">
      <c r="B244" s="140"/>
      <c r="C244" s="168" t="s">
        <v>1740</v>
      </c>
      <c r="D244" s="168" t="s">
        <v>576</v>
      </c>
      <c r="E244" s="169" t="s">
        <v>9298</v>
      </c>
      <c r="F244" s="170" t="s">
        <v>9299</v>
      </c>
      <c r="G244" s="171" t="s">
        <v>611</v>
      </c>
      <c r="H244" s="172">
        <v>1150</v>
      </c>
      <c r="I244" s="173"/>
      <c r="J244" s="174">
        <f t="shared" si="35"/>
        <v>0</v>
      </c>
      <c r="K244" s="175"/>
      <c r="L244" s="34"/>
      <c r="M244" s="176" t="s">
        <v>1</v>
      </c>
      <c r="N244" s="139" t="s">
        <v>43</v>
      </c>
      <c r="P244" s="177">
        <f t="shared" si="36"/>
        <v>0</v>
      </c>
      <c r="Q244" s="177">
        <v>0</v>
      </c>
      <c r="R244" s="177">
        <f t="shared" si="37"/>
        <v>0</v>
      </c>
      <c r="S244" s="177">
        <v>0</v>
      </c>
      <c r="T244" s="178">
        <f t="shared" si="38"/>
        <v>0</v>
      </c>
      <c r="AR244" s="179" t="s">
        <v>580</v>
      </c>
      <c r="AT244" s="179" t="s">
        <v>576</v>
      </c>
      <c r="AU244" s="179" t="s">
        <v>89</v>
      </c>
      <c r="AY244" s="17" t="s">
        <v>574</v>
      </c>
      <c r="BE244" s="102">
        <f t="shared" si="39"/>
        <v>0</v>
      </c>
      <c r="BF244" s="102">
        <f t="shared" si="40"/>
        <v>0</v>
      </c>
      <c r="BG244" s="102">
        <f t="shared" si="41"/>
        <v>0</v>
      </c>
      <c r="BH244" s="102">
        <f t="shared" si="42"/>
        <v>0</v>
      </c>
      <c r="BI244" s="102">
        <f t="shared" si="43"/>
        <v>0</v>
      </c>
      <c r="BJ244" s="17" t="s">
        <v>89</v>
      </c>
      <c r="BK244" s="102">
        <f t="shared" si="44"/>
        <v>0</v>
      </c>
      <c r="BL244" s="17" t="s">
        <v>580</v>
      </c>
      <c r="BM244" s="179" t="s">
        <v>9300</v>
      </c>
    </row>
    <row r="245" spans="2:65" s="1" customFormat="1" ht="16.5" customHeight="1">
      <c r="B245" s="140"/>
      <c r="C245" s="208" t="s">
        <v>1744</v>
      </c>
      <c r="D245" s="208" t="s">
        <v>1858</v>
      </c>
      <c r="E245" s="209" t="s">
        <v>9301</v>
      </c>
      <c r="F245" s="210" t="s">
        <v>9299</v>
      </c>
      <c r="G245" s="211" t="s">
        <v>611</v>
      </c>
      <c r="H245" s="212">
        <v>1150</v>
      </c>
      <c r="I245" s="213"/>
      <c r="J245" s="214">
        <f t="shared" si="35"/>
        <v>0</v>
      </c>
      <c r="K245" s="215"/>
      <c r="L245" s="216"/>
      <c r="M245" s="217" t="s">
        <v>1</v>
      </c>
      <c r="N245" s="218" t="s">
        <v>43</v>
      </c>
      <c r="P245" s="177">
        <f t="shared" si="36"/>
        <v>0</v>
      </c>
      <c r="Q245" s="177">
        <v>0</v>
      </c>
      <c r="R245" s="177">
        <f t="shared" si="37"/>
        <v>0</v>
      </c>
      <c r="S245" s="177">
        <v>0</v>
      </c>
      <c r="T245" s="178">
        <f t="shared" si="38"/>
        <v>0</v>
      </c>
      <c r="AR245" s="179" t="s">
        <v>626</v>
      </c>
      <c r="AT245" s="179" t="s">
        <v>1858</v>
      </c>
      <c r="AU245" s="179" t="s">
        <v>89</v>
      </c>
      <c r="AY245" s="17" t="s">
        <v>574</v>
      </c>
      <c r="BE245" s="102">
        <f t="shared" si="39"/>
        <v>0</v>
      </c>
      <c r="BF245" s="102">
        <f t="shared" si="40"/>
        <v>0</v>
      </c>
      <c r="BG245" s="102">
        <f t="shared" si="41"/>
        <v>0</v>
      </c>
      <c r="BH245" s="102">
        <f t="shared" si="42"/>
        <v>0</v>
      </c>
      <c r="BI245" s="102">
        <f t="shared" si="43"/>
        <v>0</v>
      </c>
      <c r="BJ245" s="17" t="s">
        <v>89</v>
      </c>
      <c r="BK245" s="102">
        <f t="shared" si="44"/>
        <v>0</v>
      </c>
      <c r="BL245" s="17" t="s">
        <v>580</v>
      </c>
      <c r="BM245" s="179" t="s">
        <v>9302</v>
      </c>
    </row>
    <row r="246" spans="2:65" s="1" customFormat="1" ht="16.5" customHeight="1">
      <c r="B246" s="140"/>
      <c r="C246" s="168" t="s">
        <v>1748</v>
      </c>
      <c r="D246" s="168" t="s">
        <v>576</v>
      </c>
      <c r="E246" s="169" t="s">
        <v>9303</v>
      </c>
      <c r="F246" s="170" t="s">
        <v>9304</v>
      </c>
      <c r="G246" s="171" t="s">
        <v>611</v>
      </c>
      <c r="H246" s="172">
        <v>150</v>
      </c>
      <c r="I246" s="173"/>
      <c r="J246" s="174">
        <f t="shared" si="35"/>
        <v>0</v>
      </c>
      <c r="K246" s="175"/>
      <c r="L246" s="34"/>
      <c r="M246" s="176" t="s">
        <v>1</v>
      </c>
      <c r="N246" s="139" t="s">
        <v>43</v>
      </c>
      <c r="P246" s="177">
        <f t="shared" si="36"/>
        <v>0</v>
      </c>
      <c r="Q246" s="177">
        <v>0</v>
      </c>
      <c r="R246" s="177">
        <f t="shared" si="37"/>
        <v>0</v>
      </c>
      <c r="S246" s="177">
        <v>0</v>
      </c>
      <c r="T246" s="178">
        <f t="shared" si="38"/>
        <v>0</v>
      </c>
      <c r="AR246" s="179" t="s">
        <v>580</v>
      </c>
      <c r="AT246" s="179" t="s">
        <v>576</v>
      </c>
      <c r="AU246" s="179" t="s">
        <v>89</v>
      </c>
      <c r="AY246" s="17" t="s">
        <v>574</v>
      </c>
      <c r="BE246" s="102">
        <f t="shared" si="39"/>
        <v>0</v>
      </c>
      <c r="BF246" s="102">
        <f t="shared" si="40"/>
        <v>0</v>
      </c>
      <c r="BG246" s="102">
        <f t="shared" si="41"/>
        <v>0</v>
      </c>
      <c r="BH246" s="102">
        <f t="shared" si="42"/>
        <v>0</v>
      </c>
      <c r="BI246" s="102">
        <f t="shared" si="43"/>
        <v>0</v>
      </c>
      <c r="BJ246" s="17" t="s">
        <v>89</v>
      </c>
      <c r="BK246" s="102">
        <f t="shared" si="44"/>
        <v>0</v>
      </c>
      <c r="BL246" s="17" t="s">
        <v>580</v>
      </c>
      <c r="BM246" s="179" t="s">
        <v>9305</v>
      </c>
    </row>
    <row r="247" spans="2:65" s="1" customFormat="1" ht="16.5" customHeight="1">
      <c r="B247" s="140"/>
      <c r="C247" s="208" t="s">
        <v>1752</v>
      </c>
      <c r="D247" s="208" t="s">
        <v>1858</v>
      </c>
      <c r="E247" s="209" t="s">
        <v>9306</v>
      </c>
      <c r="F247" s="210" t="s">
        <v>9304</v>
      </c>
      <c r="G247" s="211" t="s">
        <v>611</v>
      </c>
      <c r="H247" s="212">
        <v>150</v>
      </c>
      <c r="I247" s="213"/>
      <c r="J247" s="214">
        <f t="shared" si="35"/>
        <v>0</v>
      </c>
      <c r="K247" s="215"/>
      <c r="L247" s="216"/>
      <c r="M247" s="217" t="s">
        <v>1</v>
      </c>
      <c r="N247" s="218" t="s">
        <v>43</v>
      </c>
      <c r="P247" s="177">
        <f t="shared" si="36"/>
        <v>0</v>
      </c>
      <c r="Q247" s="177">
        <v>0</v>
      </c>
      <c r="R247" s="177">
        <f t="shared" si="37"/>
        <v>0</v>
      </c>
      <c r="S247" s="177">
        <v>0</v>
      </c>
      <c r="T247" s="178">
        <f t="shared" si="38"/>
        <v>0</v>
      </c>
      <c r="AR247" s="179" t="s">
        <v>626</v>
      </c>
      <c r="AT247" s="179" t="s">
        <v>1858</v>
      </c>
      <c r="AU247" s="179" t="s">
        <v>89</v>
      </c>
      <c r="AY247" s="17" t="s">
        <v>574</v>
      </c>
      <c r="BE247" s="102">
        <f t="shared" si="39"/>
        <v>0</v>
      </c>
      <c r="BF247" s="102">
        <f t="shared" si="40"/>
        <v>0</v>
      </c>
      <c r="BG247" s="102">
        <f t="shared" si="41"/>
        <v>0</v>
      </c>
      <c r="BH247" s="102">
        <f t="shared" si="42"/>
        <v>0</v>
      </c>
      <c r="BI247" s="102">
        <f t="shared" si="43"/>
        <v>0</v>
      </c>
      <c r="BJ247" s="17" t="s">
        <v>89</v>
      </c>
      <c r="BK247" s="102">
        <f t="shared" si="44"/>
        <v>0</v>
      </c>
      <c r="BL247" s="17" t="s">
        <v>580</v>
      </c>
      <c r="BM247" s="179" t="s">
        <v>9307</v>
      </c>
    </row>
    <row r="248" spans="2:65" s="1" customFormat="1" ht="16.5" customHeight="1">
      <c r="B248" s="140"/>
      <c r="C248" s="168" t="s">
        <v>1756</v>
      </c>
      <c r="D248" s="168" t="s">
        <v>576</v>
      </c>
      <c r="E248" s="169" t="s">
        <v>9308</v>
      </c>
      <c r="F248" s="170" t="s">
        <v>9309</v>
      </c>
      <c r="G248" s="171" t="s">
        <v>611</v>
      </c>
      <c r="H248" s="172">
        <v>110</v>
      </c>
      <c r="I248" s="173"/>
      <c r="J248" s="174">
        <f t="shared" si="35"/>
        <v>0</v>
      </c>
      <c r="K248" s="175"/>
      <c r="L248" s="34"/>
      <c r="M248" s="176" t="s">
        <v>1</v>
      </c>
      <c r="N248" s="139" t="s">
        <v>43</v>
      </c>
      <c r="P248" s="177">
        <f t="shared" si="36"/>
        <v>0</v>
      </c>
      <c r="Q248" s="177">
        <v>0</v>
      </c>
      <c r="R248" s="177">
        <f t="shared" si="37"/>
        <v>0</v>
      </c>
      <c r="S248" s="177">
        <v>0</v>
      </c>
      <c r="T248" s="178">
        <f t="shared" si="38"/>
        <v>0</v>
      </c>
      <c r="AR248" s="179" t="s">
        <v>580</v>
      </c>
      <c r="AT248" s="179" t="s">
        <v>576</v>
      </c>
      <c r="AU248" s="179" t="s">
        <v>89</v>
      </c>
      <c r="AY248" s="17" t="s">
        <v>574</v>
      </c>
      <c r="BE248" s="102">
        <f t="shared" si="39"/>
        <v>0</v>
      </c>
      <c r="BF248" s="102">
        <f t="shared" si="40"/>
        <v>0</v>
      </c>
      <c r="BG248" s="102">
        <f t="shared" si="41"/>
        <v>0</v>
      </c>
      <c r="BH248" s="102">
        <f t="shared" si="42"/>
        <v>0</v>
      </c>
      <c r="BI248" s="102">
        <f t="shared" si="43"/>
        <v>0</v>
      </c>
      <c r="BJ248" s="17" t="s">
        <v>89</v>
      </c>
      <c r="BK248" s="102">
        <f t="shared" si="44"/>
        <v>0</v>
      </c>
      <c r="BL248" s="17" t="s">
        <v>580</v>
      </c>
      <c r="BM248" s="179" t="s">
        <v>9310</v>
      </c>
    </row>
    <row r="249" spans="2:65" s="1" customFormat="1" ht="16.5" customHeight="1">
      <c r="B249" s="140"/>
      <c r="C249" s="208" t="s">
        <v>1776</v>
      </c>
      <c r="D249" s="208" t="s">
        <v>1858</v>
      </c>
      <c r="E249" s="209" t="s">
        <v>9311</v>
      </c>
      <c r="F249" s="210" t="s">
        <v>9309</v>
      </c>
      <c r="G249" s="211" t="s">
        <v>611</v>
      </c>
      <c r="H249" s="212">
        <v>110</v>
      </c>
      <c r="I249" s="213"/>
      <c r="J249" s="214">
        <f t="shared" si="35"/>
        <v>0</v>
      </c>
      <c r="K249" s="215"/>
      <c r="L249" s="216"/>
      <c r="M249" s="217" t="s">
        <v>1</v>
      </c>
      <c r="N249" s="218" t="s">
        <v>43</v>
      </c>
      <c r="P249" s="177">
        <f t="shared" si="36"/>
        <v>0</v>
      </c>
      <c r="Q249" s="177">
        <v>0</v>
      </c>
      <c r="R249" s="177">
        <f t="shared" si="37"/>
        <v>0</v>
      </c>
      <c r="S249" s="177">
        <v>0</v>
      </c>
      <c r="T249" s="178">
        <f t="shared" si="38"/>
        <v>0</v>
      </c>
      <c r="AR249" s="179" t="s">
        <v>626</v>
      </c>
      <c r="AT249" s="179" t="s">
        <v>1858</v>
      </c>
      <c r="AU249" s="179" t="s">
        <v>89</v>
      </c>
      <c r="AY249" s="17" t="s">
        <v>574</v>
      </c>
      <c r="BE249" s="102">
        <f t="shared" si="39"/>
        <v>0</v>
      </c>
      <c r="BF249" s="102">
        <f t="shared" si="40"/>
        <v>0</v>
      </c>
      <c r="BG249" s="102">
        <f t="shared" si="41"/>
        <v>0</v>
      </c>
      <c r="BH249" s="102">
        <f t="shared" si="42"/>
        <v>0</v>
      </c>
      <c r="BI249" s="102">
        <f t="shared" si="43"/>
        <v>0</v>
      </c>
      <c r="BJ249" s="17" t="s">
        <v>89</v>
      </c>
      <c r="BK249" s="102">
        <f t="shared" si="44"/>
        <v>0</v>
      </c>
      <c r="BL249" s="17" t="s">
        <v>580</v>
      </c>
      <c r="BM249" s="179" t="s">
        <v>9312</v>
      </c>
    </row>
    <row r="250" spans="2:65" s="1" customFormat="1" ht="16.5" customHeight="1">
      <c r="B250" s="140"/>
      <c r="C250" s="168" t="s">
        <v>1796</v>
      </c>
      <c r="D250" s="168" t="s">
        <v>576</v>
      </c>
      <c r="E250" s="169" t="s">
        <v>9313</v>
      </c>
      <c r="F250" s="170" t="s">
        <v>9314</v>
      </c>
      <c r="G250" s="171" t="s">
        <v>611</v>
      </c>
      <c r="H250" s="172">
        <v>220</v>
      </c>
      <c r="I250" s="173"/>
      <c r="J250" s="174">
        <f t="shared" si="35"/>
        <v>0</v>
      </c>
      <c r="K250" s="175"/>
      <c r="L250" s="34"/>
      <c r="M250" s="176" t="s">
        <v>1</v>
      </c>
      <c r="N250" s="139" t="s">
        <v>43</v>
      </c>
      <c r="P250" s="177">
        <f t="shared" si="36"/>
        <v>0</v>
      </c>
      <c r="Q250" s="177">
        <v>0</v>
      </c>
      <c r="R250" s="177">
        <f t="shared" si="37"/>
        <v>0</v>
      </c>
      <c r="S250" s="177">
        <v>0</v>
      </c>
      <c r="T250" s="178">
        <f t="shared" si="38"/>
        <v>0</v>
      </c>
      <c r="AR250" s="179" t="s">
        <v>580</v>
      </c>
      <c r="AT250" s="179" t="s">
        <v>576</v>
      </c>
      <c r="AU250" s="179" t="s">
        <v>89</v>
      </c>
      <c r="AY250" s="17" t="s">
        <v>574</v>
      </c>
      <c r="BE250" s="102">
        <f t="shared" si="39"/>
        <v>0</v>
      </c>
      <c r="BF250" s="102">
        <f t="shared" si="40"/>
        <v>0</v>
      </c>
      <c r="BG250" s="102">
        <f t="shared" si="41"/>
        <v>0</v>
      </c>
      <c r="BH250" s="102">
        <f t="shared" si="42"/>
        <v>0</v>
      </c>
      <c r="BI250" s="102">
        <f t="shared" si="43"/>
        <v>0</v>
      </c>
      <c r="BJ250" s="17" t="s">
        <v>89</v>
      </c>
      <c r="BK250" s="102">
        <f t="shared" si="44"/>
        <v>0</v>
      </c>
      <c r="BL250" s="17" t="s">
        <v>580</v>
      </c>
      <c r="BM250" s="179" t="s">
        <v>9315</v>
      </c>
    </row>
    <row r="251" spans="2:65" s="1" customFormat="1" ht="16.5" customHeight="1">
      <c r="B251" s="140"/>
      <c r="C251" s="208" t="s">
        <v>1460</v>
      </c>
      <c r="D251" s="208" t="s">
        <v>1858</v>
      </c>
      <c r="E251" s="209" t="s">
        <v>9316</v>
      </c>
      <c r="F251" s="210" t="s">
        <v>9314</v>
      </c>
      <c r="G251" s="211" t="s">
        <v>611</v>
      </c>
      <c r="H251" s="212">
        <v>220</v>
      </c>
      <c r="I251" s="213"/>
      <c r="J251" s="214">
        <f t="shared" si="35"/>
        <v>0</v>
      </c>
      <c r="K251" s="215"/>
      <c r="L251" s="216"/>
      <c r="M251" s="217" t="s">
        <v>1</v>
      </c>
      <c r="N251" s="218" t="s">
        <v>43</v>
      </c>
      <c r="P251" s="177">
        <f t="shared" si="36"/>
        <v>0</v>
      </c>
      <c r="Q251" s="177">
        <v>0</v>
      </c>
      <c r="R251" s="177">
        <f t="shared" si="37"/>
        <v>0</v>
      </c>
      <c r="S251" s="177">
        <v>0</v>
      </c>
      <c r="T251" s="178">
        <f t="shared" si="38"/>
        <v>0</v>
      </c>
      <c r="AR251" s="179" t="s">
        <v>626</v>
      </c>
      <c r="AT251" s="179" t="s">
        <v>1858</v>
      </c>
      <c r="AU251" s="179" t="s">
        <v>89</v>
      </c>
      <c r="AY251" s="17" t="s">
        <v>574</v>
      </c>
      <c r="BE251" s="102">
        <f t="shared" si="39"/>
        <v>0</v>
      </c>
      <c r="BF251" s="102">
        <f t="shared" si="40"/>
        <v>0</v>
      </c>
      <c r="BG251" s="102">
        <f t="shared" si="41"/>
        <v>0</v>
      </c>
      <c r="BH251" s="102">
        <f t="shared" si="42"/>
        <v>0</v>
      </c>
      <c r="BI251" s="102">
        <f t="shared" si="43"/>
        <v>0</v>
      </c>
      <c r="BJ251" s="17" t="s">
        <v>89</v>
      </c>
      <c r="BK251" s="102">
        <f t="shared" si="44"/>
        <v>0</v>
      </c>
      <c r="BL251" s="17" t="s">
        <v>580</v>
      </c>
      <c r="BM251" s="179" t="s">
        <v>9317</v>
      </c>
    </row>
    <row r="252" spans="2:65" s="1" customFormat="1" ht="16.5" customHeight="1">
      <c r="B252" s="140"/>
      <c r="C252" s="168" t="s">
        <v>1807</v>
      </c>
      <c r="D252" s="168" t="s">
        <v>576</v>
      </c>
      <c r="E252" s="169" t="s">
        <v>9318</v>
      </c>
      <c r="F252" s="170" t="s">
        <v>9319</v>
      </c>
      <c r="G252" s="171" t="s">
        <v>611</v>
      </c>
      <c r="H252" s="172">
        <v>800</v>
      </c>
      <c r="I252" s="173"/>
      <c r="J252" s="174">
        <f t="shared" si="35"/>
        <v>0</v>
      </c>
      <c r="K252" s="175"/>
      <c r="L252" s="34"/>
      <c r="M252" s="176" t="s">
        <v>1</v>
      </c>
      <c r="N252" s="139" t="s">
        <v>43</v>
      </c>
      <c r="P252" s="177">
        <f t="shared" si="36"/>
        <v>0</v>
      </c>
      <c r="Q252" s="177">
        <v>0</v>
      </c>
      <c r="R252" s="177">
        <f t="shared" si="37"/>
        <v>0</v>
      </c>
      <c r="S252" s="177">
        <v>0</v>
      </c>
      <c r="T252" s="178">
        <f t="shared" si="38"/>
        <v>0</v>
      </c>
      <c r="AR252" s="179" t="s">
        <v>580</v>
      </c>
      <c r="AT252" s="179" t="s">
        <v>576</v>
      </c>
      <c r="AU252" s="179" t="s">
        <v>89</v>
      </c>
      <c r="AY252" s="17" t="s">
        <v>574</v>
      </c>
      <c r="BE252" s="102">
        <f t="shared" si="39"/>
        <v>0</v>
      </c>
      <c r="BF252" s="102">
        <f t="shared" si="40"/>
        <v>0</v>
      </c>
      <c r="BG252" s="102">
        <f t="shared" si="41"/>
        <v>0</v>
      </c>
      <c r="BH252" s="102">
        <f t="shared" si="42"/>
        <v>0</v>
      </c>
      <c r="BI252" s="102">
        <f t="shared" si="43"/>
        <v>0</v>
      </c>
      <c r="BJ252" s="17" t="s">
        <v>89</v>
      </c>
      <c r="BK252" s="102">
        <f t="shared" si="44"/>
        <v>0</v>
      </c>
      <c r="BL252" s="17" t="s">
        <v>580</v>
      </c>
      <c r="BM252" s="179" t="s">
        <v>9320</v>
      </c>
    </row>
    <row r="253" spans="2:65" s="1" customFormat="1" ht="16.5" customHeight="1">
      <c r="B253" s="140"/>
      <c r="C253" s="208" t="s">
        <v>1812</v>
      </c>
      <c r="D253" s="208" t="s">
        <v>1858</v>
      </c>
      <c r="E253" s="209" t="s">
        <v>9321</v>
      </c>
      <c r="F253" s="210" t="s">
        <v>9319</v>
      </c>
      <c r="G253" s="211" t="s">
        <v>611</v>
      </c>
      <c r="H253" s="212">
        <v>800</v>
      </c>
      <c r="I253" s="213"/>
      <c r="J253" s="214">
        <f t="shared" si="35"/>
        <v>0</v>
      </c>
      <c r="K253" s="215"/>
      <c r="L253" s="216"/>
      <c r="M253" s="217" t="s">
        <v>1</v>
      </c>
      <c r="N253" s="218" t="s">
        <v>43</v>
      </c>
      <c r="P253" s="177">
        <f t="shared" si="36"/>
        <v>0</v>
      </c>
      <c r="Q253" s="177">
        <v>0</v>
      </c>
      <c r="R253" s="177">
        <f t="shared" si="37"/>
        <v>0</v>
      </c>
      <c r="S253" s="177">
        <v>0</v>
      </c>
      <c r="T253" s="178">
        <f t="shared" si="38"/>
        <v>0</v>
      </c>
      <c r="AR253" s="179" t="s">
        <v>626</v>
      </c>
      <c r="AT253" s="179" t="s">
        <v>1858</v>
      </c>
      <c r="AU253" s="179" t="s">
        <v>89</v>
      </c>
      <c r="AY253" s="17" t="s">
        <v>574</v>
      </c>
      <c r="BE253" s="102">
        <f t="shared" si="39"/>
        <v>0</v>
      </c>
      <c r="BF253" s="102">
        <f t="shared" si="40"/>
        <v>0</v>
      </c>
      <c r="BG253" s="102">
        <f t="shared" si="41"/>
        <v>0</v>
      </c>
      <c r="BH253" s="102">
        <f t="shared" si="42"/>
        <v>0</v>
      </c>
      <c r="BI253" s="102">
        <f t="shared" si="43"/>
        <v>0</v>
      </c>
      <c r="BJ253" s="17" t="s">
        <v>89</v>
      </c>
      <c r="BK253" s="102">
        <f t="shared" si="44"/>
        <v>0</v>
      </c>
      <c r="BL253" s="17" t="s">
        <v>580</v>
      </c>
      <c r="BM253" s="179" t="s">
        <v>9322</v>
      </c>
    </row>
    <row r="254" spans="2:65" s="1" customFormat="1" ht="16.5" customHeight="1">
      <c r="B254" s="140"/>
      <c r="C254" s="168" t="s">
        <v>1816</v>
      </c>
      <c r="D254" s="168" t="s">
        <v>576</v>
      </c>
      <c r="E254" s="169" t="s">
        <v>9323</v>
      </c>
      <c r="F254" s="170" t="s">
        <v>9324</v>
      </c>
      <c r="G254" s="171" t="s">
        <v>611</v>
      </c>
      <c r="H254" s="172">
        <v>60</v>
      </c>
      <c r="I254" s="173"/>
      <c r="J254" s="174">
        <f t="shared" si="35"/>
        <v>0</v>
      </c>
      <c r="K254" s="175"/>
      <c r="L254" s="34"/>
      <c r="M254" s="176" t="s">
        <v>1</v>
      </c>
      <c r="N254" s="139" t="s">
        <v>43</v>
      </c>
      <c r="P254" s="177">
        <f t="shared" si="36"/>
        <v>0</v>
      </c>
      <c r="Q254" s="177">
        <v>0</v>
      </c>
      <c r="R254" s="177">
        <f t="shared" si="37"/>
        <v>0</v>
      </c>
      <c r="S254" s="177">
        <v>0</v>
      </c>
      <c r="T254" s="178">
        <f t="shared" si="38"/>
        <v>0</v>
      </c>
      <c r="AR254" s="179" t="s">
        <v>580</v>
      </c>
      <c r="AT254" s="179" t="s">
        <v>576</v>
      </c>
      <c r="AU254" s="179" t="s">
        <v>89</v>
      </c>
      <c r="AY254" s="17" t="s">
        <v>574</v>
      </c>
      <c r="BE254" s="102">
        <f t="shared" si="39"/>
        <v>0</v>
      </c>
      <c r="BF254" s="102">
        <f t="shared" si="40"/>
        <v>0</v>
      </c>
      <c r="BG254" s="102">
        <f t="shared" si="41"/>
        <v>0</v>
      </c>
      <c r="BH254" s="102">
        <f t="shared" si="42"/>
        <v>0</v>
      </c>
      <c r="BI254" s="102">
        <f t="shared" si="43"/>
        <v>0</v>
      </c>
      <c r="BJ254" s="17" t="s">
        <v>89</v>
      </c>
      <c r="BK254" s="102">
        <f t="shared" si="44"/>
        <v>0</v>
      </c>
      <c r="BL254" s="17" t="s">
        <v>580</v>
      </c>
      <c r="BM254" s="179" t="s">
        <v>9325</v>
      </c>
    </row>
    <row r="255" spans="2:65" s="1" customFormat="1" ht="16.5" customHeight="1">
      <c r="B255" s="140"/>
      <c r="C255" s="208" t="s">
        <v>1820</v>
      </c>
      <c r="D255" s="208" t="s">
        <v>1858</v>
      </c>
      <c r="E255" s="209" t="s">
        <v>9326</v>
      </c>
      <c r="F255" s="210" t="s">
        <v>9324</v>
      </c>
      <c r="G255" s="211" t="s">
        <v>611</v>
      </c>
      <c r="H255" s="212">
        <v>60</v>
      </c>
      <c r="I255" s="213"/>
      <c r="J255" s="214">
        <f t="shared" si="35"/>
        <v>0</v>
      </c>
      <c r="K255" s="215"/>
      <c r="L255" s="216"/>
      <c r="M255" s="217" t="s">
        <v>1</v>
      </c>
      <c r="N255" s="218" t="s">
        <v>43</v>
      </c>
      <c r="P255" s="177">
        <f t="shared" si="36"/>
        <v>0</v>
      </c>
      <c r="Q255" s="177">
        <v>0</v>
      </c>
      <c r="R255" s="177">
        <f t="shared" si="37"/>
        <v>0</v>
      </c>
      <c r="S255" s="177">
        <v>0</v>
      </c>
      <c r="T255" s="178">
        <f t="shared" si="38"/>
        <v>0</v>
      </c>
      <c r="AR255" s="179" t="s">
        <v>626</v>
      </c>
      <c r="AT255" s="179" t="s">
        <v>1858</v>
      </c>
      <c r="AU255" s="179" t="s">
        <v>89</v>
      </c>
      <c r="AY255" s="17" t="s">
        <v>574</v>
      </c>
      <c r="BE255" s="102">
        <f t="shared" si="39"/>
        <v>0</v>
      </c>
      <c r="BF255" s="102">
        <f t="shared" si="40"/>
        <v>0</v>
      </c>
      <c r="BG255" s="102">
        <f t="shared" si="41"/>
        <v>0</v>
      </c>
      <c r="BH255" s="102">
        <f t="shared" si="42"/>
        <v>0</v>
      </c>
      <c r="BI255" s="102">
        <f t="shared" si="43"/>
        <v>0</v>
      </c>
      <c r="BJ255" s="17" t="s">
        <v>89</v>
      </c>
      <c r="BK255" s="102">
        <f t="shared" si="44"/>
        <v>0</v>
      </c>
      <c r="BL255" s="17" t="s">
        <v>580</v>
      </c>
      <c r="BM255" s="179" t="s">
        <v>9327</v>
      </c>
    </row>
    <row r="256" spans="2:65" s="1" customFormat="1" ht="16.5" customHeight="1">
      <c r="B256" s="140"/>
      <c r="C256" s="168" t="s">
        <v>1826</v>
      </c>
      <c r="D256" s="168" t="s">
        <v>576</v>
      </c>
      <c r="E256" s="169" t="s">
        <v>9328</v>
      </c>
      <c r="F256" s="170" t="s">
        <v>9329</v>
      </c>
      <c r="G256" s="171" t="s">
        <v>611</v>
      </c>
      <c r="H256" s="172">
        <v>80</v>
      </c>
      <c r="I256" s="173"/>
      <c r="J256" s="174">
        <f t="shared" si="35"/>
        <v>0</v>
      </c>
      <c r="K256" s="175"/>
      <c r="L256" s="34"/>
      <c r="M256" s="176" t="s">
        <v>1</v>
      </c>
      <c r="N256" s="139" t="s">
        <v>43</v>
      </c>
      <c r="P256" s="177">
        <f t="shared" si="36"/>
        <v>0</v>
      </c>
      <c r="Q256" s="177">
        <v>0</v>
      </c>
      <c r="R256" s="177">
        <f t="shared" si="37"/>
        <v>0</v>
      </c>
      <c r="S256" s="177">
        <v>0</v>
      </c>
      <c r="T256" s="178">
        <f t="shared" si="38"/>
        <v>0</v>
      </c>
      <c r="AR256" s="179" t="s">
        <v>580</v>
      </c>
      <c r="AT256" s="179" t="s">
        <v>576</v>
      </c>
      <c r="AU256" s="179" t="s">
        <v>89</v>
      </c>
      <c r="AY256" s="17" t="s">
        <v>574</v>
      </c>
      <c r="BE256" s="102">
        <f t="shared" si="39"/>
        <v>0</v>
      </c>
      <c r="BF256" s="102">
        <f t="shared" si="40"/>
        <v>0</v>
      </c>
      <c r="BG256" s="102">
        <f t="shared" si="41"/>
        <v>0</v>
      </c>
      <c r="BH256" s="102">
        <f t="shared" si="42"/>
        <v>0</v>
      </c>
      <c r="BI256" s="102">
        <f t="shared" si="43"/>
        <v>0</v>
      </c>
      <c r="BJ256" s="17" t="s">
        <v>89</v>
      </c>
      <c r="BK256" s="102">
        <f t="shared" si="44"/>
        <v>0</v>
      </c>
      <c r="BL256" s="17" t="s">
        <v>580</v>
      </c>
      <c r="BM256" s="179" t="s">
        <v>9330</v>
      </c>
    </row>
    <row r="257" spans="2:65" s="1" customFormat="1" ht="16.5" customHeight="1">
      <c r="B257" s="140"/>
      <c r="C257" s="208" t="s">
        <v>1830</v>
      </c>
      <c r="D257" s="208" t="s">
        <v>1858</v>
      </c>
      <c r="E257" s="209" t="s">
        <v>9331</v>
      </c>
      <c r="F257" s="210" t="s">
        <v>9329</v>
      </c>
      <c r="G257" s="211" t="s">
        <v>611</v>
      </c>
      <c r="H257" s="212">
        <v>80</v>
      </c>
      <c r="I257" s="213"/>
      <c r="J257" s="214">
        <f t="shared" si="35"/>
        <v>0</v>
      </c>
      <c r="K257" s="215"/>
      <c r="L257" s="216"/>
      <c r="M257" s="217" t="s">
        <v>1</v>
      </c>
      <c r="N257" s="218" t="s">
        <v>43</v>
      </c>
      <c r="P257" s="177">
        <f t="shared" si="36"/>
        <v>0</v>
      </c>
      <c r="Q257" s="177">
        <v>0</v>
      </c>
      <c r="R257" s="177">
        <f t="shared" si="37"/>
        <v>0</v>
      </c>
      <c r="S257" s="177">
        <v>0</v>
      </c>
      <c r="T257" s="178">
        <f t="shared" si="38"/>
        <v>0</v>
      </c>
      <c r="AR257" s="179" t="s">
        <v>626</v>
      </c>
      <c r="AT257" s="179" t="s">
        <v>1858</v>
      </c>
      <c r="AU257" s="179" t="s">
        <v>89</v>
      </c>
      <c r="AY257" s="17" t="s">
        <v>574</v>
      </c>
      <c r="BE257" s="102">
        <f t="shared" si="39"/>
        <v>0</v>
      </c>
      <c r="BF257" s="102">
        <f t="shared" si="40"/>
        <v>0</v>
      </c>
      <c r="BG257" s="102">
        <f t="shared" si="41"/>
        <v>0</v>
      </c>
      <c r="BH257" s="102">
        <f t="shared" si="42"/>
        <v>0</v>
      </c>
      <c r="BI257" s="102">
        <f t="shared" si="43"/>
        <v>0</v>
      </c>
      <c r="BJ257" s="17" t="s">
        <v>89</v>
      </c>
      <c r="BK257" s="102">
        <f t="shared" si="44"/>
        <v>0</v>
      </c>
      <c r="BL257" s="17" t="s">
        <v>580</v>
      </c>
      <c r="BM257" s="179" t="s">
        <v>9332</v>
      </c>
    </row>
    <row r="258" spans="2:65" s="1" customFormat="1" ht="16.5" customHeight="1">
      <c r="B258" s="140"/>
      <c r="C258" s="168" t="s">
        <v>1834</v>
      </c>
      <c r="D258" s="168" t="s">
        <v>576</v>
      </c>
      <c r="E258" s="169" t="s">
        <v>9333</v>
      </c>
      <c r="F258" s="170" t="s">
        <v>9334</v>
      </c>
      <c r="G258" s="171" t="s">
        <v>611</v>
      </c>
      <c r="H258" s="172">
        <v>60</v>
      </c>
      <c r="I258" s="173"/>
      <c r="J258" s="174">
        <f t="shared" si="35"/>
        <v>0</v>
      </c>
      <c r="K258" s="175"/>
      <c r="L258" s="34"/>
      <c r="M258" s="176" t="s">
        <v>1</v>
      </c>
      <c r="N258" s="139" t="s">
        <v>43</v>
      </c>
      <c r="P258" s="177">
        <f t="shared" si="36"/>
        <v>0</v>
      </c>
      <c r="Q258" s="177">
        <v>0</v>
      </c>
      <c r="R258" s="177">
        <f t="shared" si="37"/>
        <v>0</v>
      </c>
      <c r="S258" s="177">
        <v>0</v>
      </c>
      <c r="T258" s="178">
        <f t="shared" si="38"/>
        <v>0</v>
      </c>
      <c r="AR258" s="179" t="s">
        <v>580</v>
      </c>
      <c r="AT258" s="179" t="s">
        <v>576</v>
      </c>
      <c r="AU258" s="179" t="s">
        <v>89</v>
      </c>
      <c r="AY258" s="17" t="s">
        <v>574</v>
      </c>
      <c r="BE258" s="102">
        <f t="shared" si="39"/>
        <v>0</v>
      </c>
      <c r="BF258" s="102">
        <f t="shared" si="40"/>
        <v>0</v>
      </c>
      <c r="BG258" s="102">
        <f t="shared" si="41"/>
        <v>0</v>
      </c>
      <c r="BH258" s="102">
        <f t="shared" si="42"/>
        <v>0</v>
      </c>
      <c r="BI258" s="102">
        <f t="shared" si="43"/>
        <v>0</v>
      </c>
      <c r="BJ258" s="17" t="s">
        <v>89</v>
      </c>
      <c r="BK258" s="102">
        <f t="shared" si="44"/>
        <v>0</v>
      </c>
      <c r="BL258" s="17" t="s">
        <v>580</v>
      </c>
      <c r="BM258" s="179" t="s">
        <v>9335</v>
      </c>
    </row>
    <row r="259" spans="2:65" s="1" customFormat="1" ht="16.5" customHeight="1">
      <c r="B259" s="140"/>
      <c r="C259" s="208" t="s">
        <v>1839</v>
      </c>
      <c r="D259" s="208" t="s">
        <v>1858</v>
      </c>
      <c r="E259" s="209" t="s">
        <v>9336</v>
      </c>
      <c r="F259" s="210" t="s">
        <v>9334</v>
      </c>
      <c r="G259" s="211" t="s">
        <v>611</v>
      </c>
      <c r="H259" s="212">
        <v>60</v>
      </c>
      <c r="I259" s="213"/>
      <c r="J259" s="214">
        <f t="shared" si="35"/>
        <v>0</v>
      </c>
      <c r="K259" s="215"/>
      <c r="L259" s="216"/>
      <c r="M259" s="217" t="s">
        <v>1</v>
      </c>
      <c r="N259" s="218" t="s">
        <v>43</v>
      </c>
      <c r="P259" s="177">
        <f t="shared" si="36"/>
        <v>0</v>
      </c>
      <c r="Q259" s="177">
        <v>0</v>
      </c>
      <c r="R259" s="177">
        <f t="shared" si="37"/>
        <v>0</v>
      </c>
      <c r="S259" s="177">
        <v>0</v>
      </c>
      <c r="T259" s="178">
        <f t="shared" si="38"/>
        <v>0</v>
      </c>
      <c r="AR259" s="179" t="s">
        <v>626</v>
      </c>
      <c r="AT259" s="179" t="s">
        <v>1858</v>
      </c>
      <c r="AU259" s="179" t="s">
        <v>89</v>
      </c>
      <c r="AY259" s="17" t="s">
        <v>574</v>
      </c>
      <c r="BE259" s="102">
        <f t="shared" si="39"/>
        <v>0</v>
      </c>
      <c r="BF259" s="102">
        <f t="shared" si="40"/>
        <v>0</v>
      </c>
      <c r="BG259" s="102">
        <f t="shared" si="41"/>
        <v>0</v>
      </c>
      <c r="BH259" s="102">
        <f t="shared" si="42"/>
        <v>0</v>
      </c>
      <c r="BI259" s="102">
        <f t="shared" si="43"/>
        <v>0</v>
      </c>
      <c r="BJ259" s="17" t="s">
        <v>89</v>
      </c>
      <c r="BK259" s="102">
        <f t="shared" si="44"/>
        <v>0</v>
      </c>
      <c r="BL259" s="17" t="s">
        <v>580</v>
      </c>
      <c r="BM259" s="179" t="s">
        <v>9337</v>
      </c>
    </row>
    <row r="260" spans="2:65" s="1" customFormat="1" ht="16.5" customHeight="1">
      <c r="B260" s="140"/>
      <c r="C260" s="168" t="s">
        <v>1844</v>
      </c>
      <c r="D260" s="168" t="s">
        <v>576</v>
      </c>
      <c r="E260" s="169" t="s">
        <v>9338</v>
      </c>
      <c r="F260" s="170" t="s">
        <v>9339</v>
      </c>
      <c r="G260" s="171" t="s">
        <v>611</v>
      </c>
      <c r="H260" s="172">
        <v>40</v>
      </c>
      <c r="I260" s="173"/>
      <c r="J260" s="174">
        <f t="shared" si="35"/>
        <v>0</v>
      </c>
      <c r="K260" s="175"/>
      <c r="L260" s="34"/>
      <c r="M260" s="176" t="s">
        <v>1</v>
      </c>
      <c r="N260" s="139" t="s">
        <v>43</v>
      </c>
      <c r="P260" s="177">
        <f t="shared" si="36"/>
        <v>0</v>
      </c>
      <c r="Q260" s="177">
        <v>0</v>
      </c>
      <c r="R260" s="177">
        <f t="shared" si="37"/>
        <v>0</v>
      </c>
      <c r="S260" s="177">
        <v>0</v>
      </c>
      <c r="T260" s="178">
        <f t="shared" si="38"/>
        <v>0</v>
      </c>
      <c r="AR260" s="179" t="s">
        <v>580</v>
      </c>
      <c r="AT260" s="179" t="s">
        <v>576</v>
      </c>
      <c r="AU260" s="179" t="s">
        <v>89</v>
      </c>
      <c r="AY260" s="17" t="s">
        <v>574</v>
      </c>
      <c r="BE260" s="102">
        <f t="shared" si="39"/>
        <v>0</v>
      </c>
      <c r="BF260" s="102">
        <f t="shared" si="40"/>
        <v>0</v>
      </c>
      <c r="BG260" s="102">
        <f t="shared" si="41"/>
        <v>0</v>
      </c>
      <c r="BH260" s="102">
        <f t="shared" si="42"/>
        <v>0</v>
      </c>
      <c r="BI260" s="102">
        <f t="shared" si="43"/>
        <v>0</v>
      </c>
      <c r="BJ260" s="17" t="s">
        <v>89</v>
      </c>
      <c r="BK260" s="102">
        <f t="shared" si="44"/>
        <v>0</v>
      </c>
      <c r="BL260" s="17" t="s">
        <v>580</v>
      </c>
      <c r="BM260" s="179" t="s">
        <v>9340</v>
      </c>
    </row>
    <row r="261" spans="2:65" s="1" customFormat="1" ht="16.5" customHeight="1">
      <c r="B261" s="140"/>
      <c r="C261" s="208" t="s">
        <v>1852</v>
      </c>
      <c r="D261" s="208" t="s">
        <v>1858</v>
      </c>
      <c r="E261" s="209" t="s">
        <v>9341</v>
      </c>
      <c r="F261" s="210" t="s">
        <v>9339</v>
      </c>
      <c r="G261" s="211" t="s">
        <v>611</v>
      </c>
      <c r="H261" s="212">
        <v>40</v>
      </c>
      <c r="I261" s="213"/>
      <c r="J261" s="214">
        <f t="shared" si="35"/>
        <v>0</v>
      </c>
      <c r="K261" s="215"/>
      <c r="L261" s="216"/>
      <c r="M261" s="217" t="s">
        <v>1</v>
      </c>
      <c r="N261" s="218" t="s">
        <v>43</v>
      </c>
      <c r="P261" s="177">
        <f t="shared" si="36"/>
        <v>0</v>
      </c>
      <c r="Q261" s="177">
        <v>0</v>
      </c>
      <c r="R261" s="177">
        <f t="shared" si="37"/>
        <v>0</v>
      </c>
      <c r="S261" s="177">
        <v>0</v>
      </c>
      <c r="T261" s="178">
        <f t="shared" si="38"/>
        <v>0</v>
      </c>
      <c r="AR261" s="179" t="s">
        <v>626</v>
      </c>
      <c r="AT261" s="179" t="s">
        <v>1858</v>
      </c>
      <c r="AU261" s="179" t="s">
        <v>89</v>
      </c>
      <c r="AY261" s="17" t="s">
        <v>574</v>
      </c>
      <c r="BE261" s="102">
        <f t="shared" si="39"/>
        <v>0</v>
      </c>
      <c r="BF261" s="102">
        <f t="shared" si="40"/>
        <v>0</v>
      </c>
      <c r="BG261" s="102">
        <f t="shared" si="41"/>
        <v>0</v>
      </c>
      <c r="BH261" s="102">
        <f t="shared" si="42"/>
        <v>0</v>
      </c>
      <c r="BI261" s="102">
        <f t="shared" si="43"/>
        <v>0</v>
      </c>
      <c r="BJ261" s="17" t="s">
        <v>89</v>
      </c>
      <c r="BK261" s="102">
        <f t="shared" si="44"/>
        <v>0</v>
      </c>
      <c r="BL261" s="17" t="s">
        <v>580</v>
      </c>
      <c r="BM261" s="179" t="s">
        <v>9342</v>
      </c>
    </row>
    <row r="262" spans="2:65" s="1" customFormat="1" ht="33" customHeight="1">
      <c r="B262" s="140"/>
      <c r="C262" s="168" t="s">
        <v>1857</v>
      </c>
      <c r="D262" s="168" t="s">
        <v>576</v>
      </c>
      <c r="E262" s="169" t="s">
        <v>9343</v>
      </c>
      <c r="F262" s="170" t="s">
        <v>9344</v>
      </c>
      <c r="G262" s="171" t="s">
        <v>611</v>
      </c>
      <c r="H262" s="172">
        <v>600</v>
      </c>
      <c r="I262" s="173"/>
      <c r="J262" s="174">
        <f t="shared" ref="J262:J281" si="45">ROUND(I262*H262,2)</f>
        <v>0</v>
      </c>
      <c r="K262" s="175"/>
      <c r="L262" s="34"/>
      <c r="M262" s="176" t="s">
        <v>1</v>
      </c>
      <c r="N262" s="139" t="s">
        <v>43</v>
      </c>
      <c r="P262" s="177">
        <f t="shared" ref="P262:P281" si="46">O262*H262</f>
        <v>0</v>
      </c>
      <c r="Q262" s="177">
        <v>0</v>
      </c>
      <c r="R262" s="177">
        <f t="shared" ref="R262:R281" si="47">Q262*H262</f>
        <v>0</v>
      </c>
      <c r="S262" s="177">
        <v>0</v>
      </c>
      <c r="T262" s="178">
        <f t="shared" ref="T262:T281" si="48">S262*H262</f>
        <v>0</v>
      </c>
      <c r="AR262" s="179" t="s">
        <v>580</v>
      </c>
      <c r="AT262" s="179" t="s">
        <v>576</v>
      </c>
      <c r="AU262" s="179" t="s">
        <v>89</v>
      </c>
      <c r="AY262" s="17" t="s">
        <v>574</v>
      </c>
      <c r="BE262" s="102">
        <f t="shared" ref="BE262:BE281" si="49">IF(N262="základná",J262,0)</f>
        <v>0</v>
      </c>
      <c r="BF262" s="102">
        <f t="shared" ref="BF262:BF281" si="50">IF(N262="znížená",J262,0)</f>
        <v>0</v>
      </c>
      <c r="BG262" s="102">
        <f t="shared" ref="BG262:BG281" si="51">IF(N262="zákl. prenesená",J262,0)</f>
        <v>0</v>
      </c>
      <c r="BH262" s="102">
        <f t="shared" ref="BH262:BH281" si="52">IF(N262="zníž. prenesená",J262,0)</f>
        <v>0</v>
      </c>
      <c r="BI262" s="102">
        <f t="shared" ref="BI262:BI281" si="53">IF(N262="nulová",J262,0)</f>
        <v>0</v>
      </c>
      <c r="BJ262" s="17" t="s">
        <v>89</v>
      </c>
      <c r="BK262" s="102">
        <f t="shared" ref="BK262:BK281" si="54">ROUND(I262*H262,2)</f>
        <v>0</v>
      </c>
      <c r="BL262" s="17" t="s">
        <v>580</v>
      </c>
      <c r="BM262" s="179" t="s">
        <v>9345</v>
      </c>
    </row>
    <row r="263" spans="2:65" s="1" customFormat="1" ht="33" customHeight="1">
      <c r="B263" s="140"/>
      <c r="C263" s="208" t="s">
        <v>1862</v>
      </c>
      <c r="D263" s="208" t="s">
        <v>1858</v>
      </c>
      <c r="E263" s="209" t="s">
        <v>9346</v>
      </c>
      <c r="F263" s="210" t="s">
        <v>9344</v>
      </c>
      <c r="G263" s="211" t="s">
        <v>611</v>
      </c>
      <c r="H263" s="212">
        <v>600</v>
      </c>
      <c r="I263" s="213"/>
      <c r="J263" s="214">
        <f t="shared" si="45"/>
        <v>0</v>
      </c>
      <c r="K263" s="215"/>
      <c r="L263" s="216"/>
      <c r="M263" s="217" t="s">
        <v>1</v>
      </c>
      <c r="N263" s="218" t="s">
        <v>43</v>
      </c>
      <c r="P263" s="177">
        <f t="shared" si="46"/>
        <v>0</v>
      </c>
      <c r="Q263" s="177">
        <v>0</v>
      </c>
      <c r="R263" s="177">
        <f t="shared" si="47"/>
        <v>0</v>
      </c>
      <c r="S263" s="177">
        <v>0</v>
      </c>
      <c r="T263" s="178">
        <f t="shared" si="48"/>
        <v>0</v>
      </c>
      <c r="AR263" s="179" t="s">
        <v>626</v>
      </c>
      <c r="AT263" s="179" t="s">
        <v>1858</v>
      </c>
      <c r="AU263" s="179" t="s">
        <v>89</v>
      </c>
      <c r="AY263" s="17" t="s">
        <v>574</v>
      </c>
      <c r="BE263" s="102">
        <f t="shared" si="49"/>
        <v>0</v>
      </c>
      <c r="BF263" s="102">
        <f t="shared" si="50"/>
        <v>0</v>
      </c>
      <c r="BG263" s="102">
        <f t="shared" si="51"/>
        <v>0</v>
      </c>
      <c r="BH263" s="102">
        <f t="shared" si="52"/>
        <v>0</v>
      </c>
      <c r="BI263" s="102">
        <f t="shared" si="53"/>
        <v>0</v>
      </c>
      <c r="BJ263" s="17" t="s">
        <v>89</v>
      </c>
      <c r="BK263" s="102">
        <f t="shared" si="54"/>
        <v>0</v>
      </c>
      <c r="BL263" s="17" t="s">
        <v>580</v>
      </c>
      <c r="BM263" s="179" t="s">
        <v>9347</v>
      </c>
    </row>
    <row r="264" spans="2:65" s="1" customFormat="1" ht="33" customHeight="1">
      <c r="B264" s="140"/>
      <c r="C264" s="168" t="s">
        <v>1869</v>
      </c>
      <c r="D264" s="168" t="s">
        <v>576</v>
      </c>
      <c r="E264" s="169" t="s">
        <v>9348</v>
      </c>
      <c r="F264" s="170" t="s">
        <v>9349</v>
      </c>
      <c r="G264" s="171" t="s">
        <v>611</v>
      </c>
      <c r="H264" s="172">
        <v>150</v>
      </c>
      <c r="I264" s="173"/>
      <c r="J264" s="174">
        <f t="shared" si="45"/>
        <v>0</v>
      </c>
      <c r="K264" s="175"/>
      <c r="L264" s="34"/>
      <c r="M264" s="176" t="s">
        <v>1</v>
      </c>
      <c r="N264" s="139" t="s">
        <v>43</v>
      </c>
      <c r="P264" s="177">
        <f t="shared" si="46"/>
        <v>0</v>
      </c>
      <c r="Q264" s="177">
        <v>0</v>
      </c>
      <c r="R264" s="177">
        <f t="shared" si="47"/>
        <v>0</v>
      </c>
      <c r="S264" s="177">
        <v>0</v>
      </c>
      <c r="T264" s="178">
        <f t="shared" si="48"/>
        <v>0</v>
      </c>
      <c r="AR264" s="179" t="s">
        <v>580</v>
      </c>
      <c r="AT264" s="179" t="s">
        <v>576</v>
      </c>
      <c r="AU264" s="179" t="s">
        <v>89</v>
      </c>
      <c r="AY264" s="17" t="s">
        <v>574</v>
      </c>
      <c r="BE264" s="102">
        <f t="shared" si="49"/>
        <v>0</v>
      </c>
      <c r="BF264" s="102">
        <f t="shared" si="50"/>
        <v>0</v>
      </c>
      <c r="BG264" s="102">
        <f t="shared" si="51"/>
        <v>0</v>
      </c>
      <c r="BH264" s="102">
        <f t="shared" si="52"/>
        <v>0</v>
      </c>
      <c r="BI264" s="102">
        <f t="shared" si="53"/>
        <v>0</v>
      </c>
      <c r="BJ264" s="17" t="s">
        <v>89</v>
      </c>
      <c r="BK264" s="102">
        <f t="shared" si="54"/>
        <v>0</v>
      </c>
      <c r="BL264" s="17" t="s">
        <v>580</v>
      </c>
      <c r="BM264" s="179" t="s">
        <v>9350</v>
      </c>
    </row>
    <row r="265" spans="2:65" s="1" customFormat="1" ht="33" customHeight="1">
      <c r="B265" s="140"/>
      <c r="C265" s="208" t="s">
        <v>1873</v>
      </c>
      <c r="D265" s="208" t="s">
        <v>1858</v>
      </c>
      <c r="E265" s="209" t="s">
        <v>9351</v>
      </c>
      <c r="F265" s="210" t="s">
        <v>9349</v>
      </c>
      <c r="G265" s="211" t="s">
        <v>611</v>
      </c>
      <c r="H265" s="212">
        <v>150</v>
      </c>
      <c r="I265" s="213"/>
      <c r="J265" s="214">
        <f t="shared" si="45"/>
        <v>0</v>
      </c>
      <c r="K265" s="215"/>
      <c r="L265" s="216"/>
      <c r="M265" s="217" t="s">
        <v>1</v>
      </c>
      <c r="N265" s="218" t="s">
        <v>43</v>
      </c>
      <c r="P265" s="177">
        <f t="shared" si="46"/>
        <v>0</v>
      </c>
      <c r="Q265" s="177">
        <v>0</v>
      </c>
      <c r="R265" s="177">
        <f t="shared" si="47"/>
        <v>0</v>
      </c>
      <c r="S265" s="177">
        <v>0</v>
      </c>
      <c r="T265" s="178">
        <f t="shared" si="48"/>
        <v>0</v>
      </c>
      <c r="AR265" s="179" t="s">
        <v>626</v>
      </c>
      <c r="AT265" s="179" t="s">
        <v>1858</v>
      </c>
      <c r="AU265" s="179" t="s">
        <v>89</v>
      </c>
      <c r="AY265" s="17" t="s">
        <v>574</v>
      </c>
      <c r="BE265" s="102">
        <f t="shared" si="49"/>
        <v>0</v>
      </c>
      <c r="BF265" s="102">
        <f t="shared" si="50"/>
        <v>0</v>
      </c>
      <c r="BG265" s="102">
        <f t="shared" si="51"/>
        <v>0</v>
      </c>
      <c r="BH265" s="102">
        <f t="shared" si="52"/>
        <v>0</v>
      </c>
      <c r="BI265" s="102">
        <f t="shared" si="53"/>
        <v>0</v>
      </c>
      <c r="BJ265" s="17" t="s">
        <v>89</v>
      </c>
      <c r="BK265" s="102">
        <f t="shared" si="54"/>
        <v>0</v>
      </c>
      <c r="BL265" s="17" t="s">
        <v>580</v>
      </c>
      <c r="BM265" s="179" t="s">
        <v>9352</v>
      </c>
    </row>
    <row r="266" spans="2:65" s="1" customFormat="1" ht="33" customHeight="1">
      <c r="B266" s="140"/>
      <c r="C266" s="168" t="s">
        <v>1879</v>
      </c>
      <c r="D266" s="168" t="s">
        <v>576</v>
      </c>
      <c r="E266" s="169" t="s">
        <v>9353</v>
      </c>
      <c r="F266" s="170" t="s">
        <v>9354</v>
      </c>
      <c r="G266" s="171" t="s">
        <v>611</v>
      </c>
      <c r="H266" s="172">
        <v>2200</v>
      </c>
      <c r="I266" s="173"/>
      <c r="J266" s="174">
        <f t="shared" si="45"/>
        <v>0</v>
      </c>
      <c r="K266" s="175"/>
      <c r="L266" s="34"/>
      <c r="M266" s="176" t="s">
        <v>1</v>
      </c>
      <c r="N266" s="139" t="s">
        <v>43</v>
      </c>
      <c r="P266" s="177">
        <f t="shared" si="46"/>
        <v>0</v>
      </c>
      <c r="Q266" s="177">
        <v>0</v>
      </c>
      <c r="R266" s="177">
        <f t="shared" si="47"/>
        <v>0</v>
      </c>
      <c r="S266" s="177">
        <v>0</v>
      </c>
      <c r="T266" s="178">
        <f t="shared" si="48"/>
        <v>0</v>
      </c>
      <c r="AR266" s="179" t="s">
        <v>580</v>
      </c>
      <c r="AT266" s="179" t="s">
        <v>576</v>
      </c>
      <c r="AU266" s="179" t="s">
        <v>89</v>
      </c>
      <c r="AY266" s="17" t="s">
        <v>574</v>
      </c>
      <c r="BE266" s="102">
        <f t="shared" si="49"/>
        <v>0</v>
      </c>
      <c r="BF266" s="102">
        <f t="shared" si="50"/>
        <v>0</v>
      </c>
      <c r="BG266" s="102">
        <f t="shared" si="51"/>
        <v>0</v>
      </c>
      <c r="BH266" s="102">
        <f t="shared" si="52"/>
        <v>0</v>
      </c>
      <c r="BI266" s="102">
        <f t="shared" si="53"/>
        <v>0</v>
      </c>
      <c r="BJ266" s="17" t="s">
        <v>89</v>
      </c>
      <c r="BK266" s="102">
        <f t="shared" si="54"/>
        <v>0</v>
      </c>
      <c r="BL266" s="17" t="s">
        <v>580</v>
      </c>
      <c r="BM266" s="179" t="s">
        <v>9355</v>
      </c>
    </row>
    <row r="267" spans="2:65" s="1" customFormat="1" ht="33" customHeight="1">
      <c r="B267" s="140"/>
      <c r="C267" s="208" t="s">
        <v>1884</v>
      </c>
      <c r="D267" s="208" t="s">
        <v>1858</v>
      </c>
      <c r="E267" s="209" t="s">
        <v>9356</v>
      </c>
      <c r="F267" s="210" t="s">
        <v>9354</v>
      </c>
      <c r="G267" s="211" t="s">
        <v>611</v>
      </c>
      <c r="H267" s="212">
        <v>2200</v>
      </c>
      <c r="I267" s="213"/>
      <c r="J267" s="214">
        <f t="shared" si="45"/>
        <v>0</v>
      </c>
      <c r="K267" s="215"/>
      <c r="L267" s="216"/>
      <c r="M267" s="217" t="s">
        <v>1</v>
      </c>
      <c r="N267" s="218" t="s">
        <v>43</v>
      </c>
      <c r="P267" s="177">
        <f t="shared" si="46"/>
        <v>0</v>
      </c>
      <c r="Q267" s="177">
        <v>0</v>
      </c>
      <c r="R267" s="177">
        <f t="shared" si="47"/>
        <v>0</v>
      </c>
      <c r="S267" s="177">
        <v>0</v>
      </c>
      <c r="T267" s="178">
        <f t="shared" si="48"/>
        <v>0</v>
      </c>
      <c r="AR267" s="179" t="s">
        <v>626</v>
      </c>
      <c r="AT267" s="179" t="s">
        <v>1858</v>
      </c>
      <c r="AU267" s="179" t="s">
        <v>89</v>
      </c>
      <c r="AY267" s="17" t="s">
        <v>574</v>
      </c>
      <c r="BE267" s="102">
        <f t="shared" si="49"/>
        <v>0</v>
      </c>
      <c r="BF267" s="102">
        <f t="shared" si="50"/>
        <v>0</v>
      </c>
      <c r="BG267" s="102">
        <f t="shared" si="51"/>
        <v>0</v>
      </c>
      <c r="BH267" s="102">
        <f t="shared" si="52"/>
        <v>0</v>
      </c>
      <c r="BI267" s="102">
        <f t="shared" si="53"/>
        <v>0</v>
      </c>
      <c r="BJ267" s="17" t="s">
        <v>89</v>
      </c>
      <c r="BK267" s="102">
        <f t="shared" si="54"/>
        <v>0</v>
      </c>
      <c r="BL267" s="17" t="s">
        <v>580</v>
      </c>
      <c r="BM267" s="179" t="s">
        <v>9357</v>
      </c>
    </row>
    <row r="268" spans="2:65" s="1" customFormat="1" ht="33" customHeight="1">
      <c r="B268" s="140"/>
      <c r="C268" s="168" t="s">
        <v>1888</v>
      </c>
      <c r="D268" s="168" t="s">
        <v>576</v>
      </c>
      <c r="E268" s="169" t="s">
        <v>9358</v>
      </c>
      <c r="F268" s="170" t="s">
        <v>9359</v>
      </c>
      <c r="G268" s="171" t="s">
        <v>611</v>
      </c>
      <c r="H268" s="172">
        <v>750</v>
      </c>
      <c r="I268" s="173"/>
      <c r="J268" s="174">
        <f t="shared" si="45"/>
        <v>0</v>
      </c>
      <c r="K268" s="175"/>
      <c r="L268" s="34"/>
      <c r="M268" s="176" t="s">
        <v>1</v>
      </c>
      <c r="N268" s="139" t="s">
        <v>43</v>
      </c>
      <c r="P268" s="177">
        <f t="shared" si="46"/>
        <v>0</v>
      </c>
      <c r="Q268" s="177">
        <v>0</v>
      </c>
      <c r="R268" s="177">
        <f t="shared" si="47"/>
        <v>0</v>
      </c>
      <c r="S268" s="177">
        <v>0</v>
      </c>
      <c r="T268" s="178">
        <f t="shared" si="48"/>
        <v>0</v>
      </c>
      <c r="AR268" s="179" t="s">
        <v>580</v>
      </c>
      <c r="AT268" s="179" t="s">
        <v>576</v>
      </c>
      <c r="AU268" s="179" t="s">
        <v>89</v>
      </c>
      <c r="AY268" s="17" t="s">
        <v>574</v>
      </c>
      <c r="BE268" s="102">
        <f t="shared" si="49"/>
        <v>0</v>
      </c>
      <c r="BF268" s="102">
        <f t="shared" si="50"/>
        <v>0</v>
      </c>
      <c r="BG268" s="102">
        <f t="shared" si="51"/>
        <v>0</v>
      </c>
      <c r="BH268" s="102">
        <f t="shared" si="52"/>
        <v>0</v>
      </c>
      <c r="BI268" s="102">
        <f t="shared" si="53"/>
        <v>0</v>
      </c>
      <c r="BJ268" s="17" t="s">
        <v>89</v>
      </c>
      <c r="BK268" s="102">
        <f t="shared" si="54"/>
        <v>0</v>
      </c>
      <c r="BL268" s="17" t="s">
        <v>580</v>
      </c>
      <c r="BM268" s="179" t="s">
        <v>9360</v>
      </c>
    </row>
    <row r="269" spans="2:65" s="1" customFormat="1" ht="33" customHeight="1">
      <c r="B269" s="140"/>
      <c r="C269" s="208" t="s">
        <v>1893</v>
      </c>
      <c r="D269" s="208" t="s">
        <v>1858</v>
      </c>
      <c r="E269" s="209" t="s">
        <v>9361</v>
      </c>
      <c r="F269" s="210" t="s">
        <v>9359</v>
      </c>
      <c r="G269" s="211" t="s">
        <v>611</v>
      </c>
      <c r="H269" s="212">
        <v>750</v>
      </c>
      <c r="I269" s="213"/>
      <c r="J269" s="214">
        <f t="shared" si="45"/>
        <v>0</v>
      </c>
      <c r="K269" s="215"/>
      <c r="L269" s="216"/>
      <c r="M269" s="217" t="s">
        <v>1</v>
      </c>
      <c r="N269" s="218" t="s">
        <v>43</v>
      </c>
      <c r="P269" s="177">
        <f t="shared" si="46"/>
        <v>0</v>
      </c>
      <c r="Q269" s="177">
        <v>0</v>
      </c>
      <c r="R269" s="177">
        <f t="shared" si="47"/>
        <v>0</v>
      </c>
      <c r="S269" s="177">
        <v>0</v>
      </c>
      <c r="T269" s="178">
        <f t="shared" si="48"/>
        <v>0</v>
      </c>
      <c r="AR269" s="179" t="s">
        <v>626</v>
      </c>
      <c r="AT269" s="179" t="s">
        <v>1858</v>
      </c>
      <c r="AU269" s="179" t="s">
        <v>89</v>
      </c>
      <c r="AY269" s="17" t="s">
        <v>574</v>
      </c>
      <c r="BE269" s="102">
        <f t="shared" si="49"/>
        <v>0</v>
      </c>
      <c r="BF269" s="102">
        <f t="shared" si="50"/>
        <v>0</v>
      </c>
      <c r="BG269" s="102">
        <f t="shared" si="51"/>
        <v>0</v>
      </c>
      <c r="BH269" s="102">
        <f t="shared" si="52"/>
        <v>0</v>
      </c>
      <c r="BI269" s="102">
        <f t="shared" si="53"/>
        <v>0</v>
      </c>
      <c r="BJ269" s="17" t="s">
        <v>89</v>
      </c>
      <c r="BK269" s="102">
        <f t="shared" si="54"/>
        <v>0</v>
      </c>
      <c r="BL269" s="17" t="s">
        <v>580</v>
      </c>
      <c r="BM269" s="179" t="s">
        <v>9362</v>
      </c>
    </row>
    <row r="270" spans="2:65" s="1" customFormat="1" ht="33" customHeight="1">
      <c r="B270" s="140"/>
      <c r="C270" s="168" t="s">
        <v>1897</v>
      </c>
      <c r="D270" s="168" t="s">
        <v>576</v>
      </c>
      <c r="E270" s="169" t="s">
        <v>9363</v>
      </c>
      <c r="F270" s="170" t="s">
        <v>9364</v>
      </c>
      <c r="G270" s="171" t="s">
        <v>611</v>
      </c>
      <c r="H270" s="172">
        <v>460</v>
      </c>
      <c r="I270" s="173"/>
      <c r="J270" s="174">
        <f t="shared" si="45"/>
        <v>0</v>
      </c>
      <c r="K270" s="175"/>
      <c r="L270" s="34"/>
      <c r="M270" s="176" t="s">
        <v>1</v>
      </c>
      <c r="N270" s="139" t="s">
        <v>43</v>
      </c>
      <c r="P270" s="177">
        <f t="shared" si="46"/>
        <v>0</v>
      </c>
      <c r="Q270" s="177">
        <v>0</v>
      </c>
      <c r="R270" s="177">
        <f t="shared" si="47"/>
        <v>0</v>
      </c>
      <c r="S270" s="177">
        <v>0</v>
      </c>
      <c r="T270" s="178">
        <f t="shared" si="48"/>
        <v>0</v>
      </c>
      <c r="AR270" s="179" t="s">
        <v>580</v>
      </c>
      <c r="AT270" s="179" t="s">
        <v>576</v>
      </c>
      <c r="AU270" s="179" t="s">
        <v>89</v>
      </c>
      <c r="AY270" s="17" t="s">
        <v>574</v>
      </c>
      <c r="BE270" s="102">
        <f t="shared" si="49"/>
        <v>0</v>
      </c>
      <c r="BF270" s="102">
        <f t="shared" si="50"/>
        <v>0</v>
      </c>
      <c r="BG270" s="102">
        <f t="shared" si="51"/>
        <v>0</v>
      </c>
      <c r="BH270" s="102">
        <f t="shared" si="52"/>
        <v>0</v>
      </c>
      <c r="BI270" s="102">
        <f t="shared" si="53"/>
        <v>0</v>
      </c>
      <c r="BJ270" s="17" t="s">
        <v>89</v>
      </c>
      <c r="BK270" s="102">
        <f t="shared" si="54"/>
        <v>0</v>
      </c>
      <c r="BL270" s="17" t="s">
        <v>580</v>
      </c>
      <c r="BM270" s="179" t="s">
        <v>9365</v>
      </c>
    </row>
    <row r="271" spans="2:65" s="1" customFormat="1" ht="33" customHeight="1">
      <c r="B271" s="140"/>
      <c r="C271" s="208" t="s">
        <v>1901</v>
      </c>
      <c r="D271" s="208" t="s">
        <v>1858</v>
      </c>
      <c r="E271" s="209" t="s">
        <v>9366</v>
      </c>
      <c r="F271" s="210" t="s">
        <v>9364</v>
      </c>
      <c r="G271" s="211" t="s">
        <v>611</v>
      </c>
      <c r="H271" s="212">
        <v>460</v>
      </c>
      <c r="I271" s="213"/>
      <c r="J271" s="214">
        <f t="shared" si="45"/>
        <v>0</v>
      </c>
      <c r="K271" s="215"/>
      <c r="L271" s="216"/>
      <c r="M271" s="217" t="s">
        <v>1</v>
      </c>
      <c r="N271" s="218" t="s">
        <v>43</v>
      </c>
      <c r="P271" s="177">
        <f t="shared" si="46"/>
        <v>0</v>
      </c>
      <c r="Q271" s="177">
        <v>0</v>
      </c>
      <c r="R271" s="177">
        <f t="shared" si="47"/>
        <v>0</v>
      </c>
      <c r="S271" s="177">
        <v>0</v>
      </c>
      <c r="T271" s="178">
        <f t="shared" si="48"/>
        <v>0</v>
      </c>
      <c r="AR271" s="179" t="s">
        <v>626</v>
      </c>
      <c r="AT271" s="179" t="s">
        <v>1858</v>
      </c>
      <c r="AU271" s="179" t="s">
        <v>89</v>
      </c>
      <c r="AY271" s="17" t="s">
        <v>574</v>
      </c>
      <c r="BE271" s="102">
        <f t="shared" si="49"/>
        <v>0</v>
      </c>
      <c r="BF271" s="102">
        <f t="shared" si="50"/>
        <v>0</v>
      </c>
      <c r="BG271" s="102">
        <f t="shared" si="51"/>
        <v>0</v>
      </c>
      <c r="BH271" s="102">
        <f t="shared" si="52"/>
        <v>0</v>
      </c>
      <c r="BI271" s="102">
        <f t="shared" si="53"/>
        <v>0</v>
      </c>
      <c r="BJ271" s="17" t="s">
        <v>89</v>
      </c>
      <c r="BK271" s="102">
        <f t="shared" si="54"/>
        <v>0</v>
      </c>
      <c r="BL271" s="17" t="s">
        <v>580</v>
      </c>
      <c r="BM271" s="179" t="s">
        <v>9367</v>
      </c>
    </row>
    <row r="272" spans="2:65" s="1" customFormat="1" ht="24.25" customHeight="1">
      <c r="B272" s="140"/>
      <c r="C272" s="168" t="s">
        <v>1912</v>
      </c>
      <c r="D272" s="168" t="s">
        <v>576</v>
      </c>
      <c r="E272" s="169" t="s">
        <v>9368</v>
      </c>
      <c r="F272" s="170" t="s">
        <v>9369</v>
      </c>
      <c r="G272" s="171" t="s">
        <v>611</v>
      </c>
      <c r="H272" s="172">
        <v>80</v>
      </c>
      <c r="I272" s="173"/>
      <c r="J272" s="174">
        <f t="shared" si="45"/>
        <v>0</v>
      </c>
      <c r="K272" s="175"/>
      <c r="L272" s="34"/>
      <c r="M272" s="176" t="s">
        <v>1</v>
      </c>
      <c r="N272" s="139" t="s">
        <v>43</v>
      </c>
      <c r="P272" s="177">
        <f t="shared" si="46"/>
        <v>0</v>
      </c>
      <c r="Q272" s="177">
        <v>0</v>
      </c>
      <c r="R272" s="177">
        <f t="shared" si="47"/>
        <v>0</v>
      </c>
      <c r="S272" s="177">
        <v>0</v>
      </c>
      <c r="T272" s="178">
        <f t="shared" si="48"/>
        <v>0</v>
      </c>
      <c r="AR272" s="179" t="s">
        <v>580</v>
      </c>
      <c r="AT272" s="179" t="s">
        <v>576</v>
      </c>
      <c r="AU272" s="179" t="s">
        <v>89</v>
      </c>
      <c r="AY272" s="17" t="s">
        <v>574</v>
      </c>
      <c r="BE272" s="102">
        <f t="shared" si="49"/>
        <v>0</v>
      </c>
      <c r="BF272" s="102">
        <f t="shared" si="50"/>
        <v>0</v>
      </c>
      <c r="BG272" s="102">
        <f t="shared" si="51"/>
        <v>0</v>
      </c>
      <c r="BH272" s="102">
        <f t="shared" si="52"/>
        <v>0</v>
      </c>
      <c r="BI272" s="102">
        <f t="shared" si="53"/>
        <v>0</v>
      </c>
      <c r="BJ272" s="17" t="s">
        <v>89</v>
      </c>
      <c r="BK272" s="102">
        <f t="shared" si="54"/>
        <v>0</v>
      </c>
      <c r="BL272" s="17" t="s">
        <v>580</v>
      </c>
      <c r="BM272" s="179" t="s">
        <v>9370</v>
      </c>
    </row>
    <row r="273" spans="2:65" s="1" customFormat="1" ht="24.25" customHeight="1">
      <c r="B273" s="140"/>
      <c r="C273" s="208" t="s">
        <v>1918</v>
      </c>
      <c r="D273" s="208" t="s">
        <v>1858</v>
      </c>
      <c r="E273" s="209" t="s">
        <v>9371</v>
      </c>
      <c r="F273" s="210" t="s">
        <v>9369</v>
      </c>
      <c r="G273" s="211" t="s">
        <v>611</v>
      </c>
      <c r="H273" s="212">
        <v>80</v>
      </c>
      <c r="I273" s="213"/>
      <c r="J273" s="214">
        <f t="shared" si="45"/>
        <v>0</v>
      </c>
      <c r="K273" s="215"/>
      <c r="L273" s="216"/>
      <c r="M273" s="217" t="s">
        <v>1</v>
      </c>
      <c r="N273" s="218" t="s">
        <v>43</v>
      </c>
      <c r="P273" s="177">
        <f t="shared" si="46"/>
        <v>0</v>
      </c>
      <c r="Q273" s="177">
        <v>0</v>
      </c>
      <c r="R273" s="177">
        <f t="shared" si="47"/>
        <v>0</v>
      </c>
      <c r="S273" s="177">
        <v>0</v>
      </c>
      <c r="T273" s="178">
        <f t="shared" si="48"/>
        <v>0</v>
      </c>
      <c r="AR273" s="179" t="s">
        <v>626</v>
      </c>
      <c r="AT273" s="179" t="s">
        <v>1858</v>
      </c>
      <c r="AU273" s="179" t="s">
        <v>89</v>
      </c>
      <c r="AY273" s="17" t="s">
        <v>574</v>
      </c>
      <c r="BE273" s="102">
        <f t="shared" si="49"/>
        <v>0</v>
      </c>
      <c r="BF273" s="102">
        <f t="shared" si="50"/>
        <v>0</v>
      </c>
      <c r="BG273" s="102">
        <f t="shared" si="51"/>
        <v>0</v>
      </c>
      <c r="BH273" s="102">
        <f t="shared" si="52"/>
        <v>0</v>
      </c>
      <c r="BI273" s="102">
        <f t="shared" si="53"/>
        <v>0</v>
      </c>
      <c r="BJ273" s="17" t="s">
        <v>89</v>
      </c>
      <c r="BK273" s="102">
        <f t="shared" si="54"/>
        <v>0</v>
      </c>
      <c r="BL273" s="17" t="s">
        <v>580</v>
      </c>
      <c r="BM273" s="179" t="s">
        <v>9372</v>
      </c>
    </row>
    <row r="274" spans="2:65" s="1" customFormat="1" ht="16.5" customHeight="1">
      <c r="B274" s="140"/>
      <c r="C274" s="168" t="s">
        <v>1935</v>
      </c>
      <c r="D274" s="168" t="s">
        <v>576</v>
      </c>
      <c r="E274" s="169" t="s">
        <v>9373</v>
      </c>
      <c r="F274" s="170" t="s">
        <v>9374</v>
      </c>
      <c r="G274" s="171" t="s">
        <v>611</v>
      </c>
      <c r="H274" s="172">
        <v>1500</v>
      </c>
      <c r="I274" s="173"/>
      <c r="J274" s="174">
        <f t="shared" si="45"/>
        <v>0</v>
      </c>
      <c r="K274" s="175"/>
      <c r="L274" s="34"/>
      <c r="M274" s="176" t="s">
        <v>1</v>
      </c>
      <c r="N274" s="139" t="s">
        <v>43</v>
      </c>
      <c r="P274" s="177">
        <f t="shared" si="46"/>
        <v>0</v>
      </c>
      <c r="Q274" s="177">
        <v>0</v>
      </c>
      <c r="R274" s="177">
        <f t="shared" si="47"/>
        <v>0</v>
      </c>
      <c r="S274" s="177">
        <v>0</v>
      </c>
      <c r="T274" s="178">
        <f t="shared" si="48"/>
        <v>0</v>
      </c>
      <c r="AR274" s="179" t="s">
        <v>580</v>
      </c>
      <c r="AT274" s="179" t="s">
        <v>576</v>
      </c>
      <c r="AU274" s="179" t="s">
        <v>89</v>
      </c>
      <c r="AY274" s="17" t="s">
        <v>574</v>
      </c>
      <c r="BE274" s="102">
        <f t="shared" si="49"/>
        <v>0</v>
      </c>
      <c r="BF274" s="102">
        <f t="shared" si="50"/>
        <v>0</v>
      </c>
      <c r="BG274" s="102">
        <f t="shared" si="51"/>
        <v>0</v>
      </c>
      <c r="BH274" s="102">
        <f t="shared" si="52"/>
        <v>0</v>
      </c>
      <c r="BI274" s="102">
        <f t="shared" si="53"/>
        <v>0</v>
      </c>
      <c r="BJ274" s="17" t="s">
        <v>89</v>
      </c>
      <c r="BK274" s="102">
        <f t="shared" si="54"/>
        <v>0</v>
      </c>
      <c r="BL274" s="17" t="s">
        <v>580</v>
      </c>
      <c r="BM274" s="179" t="s">
        <v>9375</v>
      </c>
    </row>
    <row r="275" spans="2:65" s="1" customFormat="1" ht="16.5" customHeight="1">
      <c r="B275" s="140"/>
      <c r="C275" s="208" t="s">
        <v>1942</v>
      </c>
      <c r="D275" s="208" t="s">
        <v>1858</v>
      </c>
      <c r="E275" s="209" t="s">
        <v>9376</v>
      </c>
      <c r="F275" s="210" t="s">
        <v>9374</v>
      </c>
      <c r="G275" s="211" t="s">
        <v>611</v>
      </c>
      <c r="H275" s="212">
        <v>1500</v>
      </c>
      <c r="I275" s="213"/>
      <c r="J275" s="214">
        <f t="shared" si="45"/>
        <v>0</v>
      </c>
      <c r="K275" s="215"/>
      <c r="L275" s="216"/>
      <c r="M275" s="217" t="s">
        <v>1</v>
      </c>
      <c r="N275" s="218" t="s">
        <v>43</v>
      </c>
      <c r="P275" s="177">
        <f t="shared" si="46"/>
        <v>0</v>
      </c>
      <c r="Q275" s="177">
        <v>0</v>
      </c>
      <c r="R275" s="177">
        <f t="shared" si="47"/>
        <v>0</v>
      </c>
      <c r="S275" s="177">
        <v>0</v>
      </c>
      <c r="T275" s="178">
        <f t="shared" si="48"/>
        <v>0</v>
      </c>
      <c r="AR275" s="179" t="s">
        <v>626</v>
      </c>
      <c r="AT275" s="179" t="s">
        <v>1858</v>
      </c>
      <c r="AU275" s="179" t="s">
        <v>89</v>
      </c>
      <c r="AY275" s="17" t="s">
        <v>574</v>
      </c>
      <c r="BE275" s="102">
        <f t="shared" si="49"/>
        <v>0</v>
      </c>
      <c r="BF275" s="102">
        <f t="shared" si="50"/>
        <v>0</v>
      </c>
      <c r="BG275" s="102">
        <f t="shared" si="51"/>
        <v>0</v>
      </c>
      <c r="BH275" s="102">
        <f t="shared" si="52"/>
        <v>0</v>
      </c>
      <c r="BI275" s="102">
        <f t="shared" si="53"/>
        <v>0</v>
      </c>
      <c r="BJ275" s="17" t="s">
        <v>89</v>
      </c>
      <c r="BK275" s="102">
        <f t="shared" si="54"/>
        <v>0</v>
      </c>
      <c r="BL275" s="17" t="s">
        <v>580</v>
      </c>
      <c r="BM275" s="179" t="s">
        <v>9377</v>
      </c>
    </row>
    <row r="276" spans="2:65" s="1" customFormat="1" ht="16.5" customHeight="1">
      <c r="B276" s="140"/>
      <c r="C276" s="168" t="s">
        <v>1667</v>
      </c>
      <c r="D276" s="168" t="s">
        <v>576</v>
      </c>
      <c r="E276" s="169" t="s">
        <v>9378</v>
      </c>
      <c r="F276" s="170" t="s">
        <v>9379</v>
      </c>
      <c r="G276" s="171" t="s">
        <v>611</v>
      </c>
      <c r="H276" s="172">
        <v>850</v>
      </c>
      <c r="I276" s="173"/>
      <c r="J276" s="174">
        <f t="shared" si="45"/>
        <v>0</v>
      </c>
      <c r="K276" s="175"/>
      <c r="L276" s="34"/>
      <c r="M276" s="176" t="s">
        <v>1</v>
      </c>
      <c r="N276" s="139" t="s">
        <v>43</v>
      </c>
      <c r="P276" s="177">
        <f t="shared" si="46"/>
        <v>0</v>
      </c>
      <c r="Q276" s="177">
        <v>0</v>
      </c>
      <c r="R276" s="177">
        <f t="shared" si="47"/>
        <v>0</v>
      </c>
      <c r="S276" s="177">
        <v>0</v>
      </c>
      <c r="T276" s="178">
        <f t="shared" si="48"/>
        <v>0</v>
      </c>
      <c r="AR276" s="179" t="s">
        <v>580</v>
      </c>
      <c r="AT276" s="179" t="s">
        <v>576</v>
      </c>
      <c r="AU276" s="179" t="s">
        <v>89</v>
      </c>
      <c r="AY276" s="17" t="s">
        <v>574</v>
      </c>
      <c r="BE276" s="102">
        <f t="shared" si="49"/>
        <v>0</v>
      </c>
      <c r="BF276" s="102">
        <f t="shared" si="50"/>
        <v>0</v>
      </c>
      <c r="BG276" s="102">
        <f t="shared" si="51"/>
        <v>0</v>
      </c>
      <c r="BH276" s="102">
        <f t="shared" si="52"/>
        <v>0</v>
      </c>
      <c r="BI276" s="102">
        <f t="shared" si="53"/>
        <v>0</v>
      </c>
      <c r="BJ276" s="17" t="s">
        <v>89</v>
      </c>
      <c r="BK276" s="102">
        <f t="shared" si="54"/>
        <v>0</v>
      </c>
      <c r="BL276" s="17" t="s">
        <v>580</v>
      </c>
      <c r="BM276" s="179" t="s">
        <v>9380</v>
      </c>
    </row>
    <row r="277" spans="2:65" s="1" customFormat="1" ht="16.5" customHeight="1">
      <c r="B277" s="140"/>
      <c r="C277" s="208" t="s">
        <v>1985</v>
      </c>
      <c r="D277" s="208" t="s">
        <v>1858</v>
      </c>
      <c r="E277" s="209" t="s">
        <v>9381</v>
      </c>
      <c r="F277" s="210" t="s">
        <v>9379</v>
      </c>
      <c r="G277" s="211" t="s">
        <v>611</v>
      </c>
      <c r="H277" s="212">
        <v>850</v>
      </c>
      <c r="I277" s="213"/>
      <c r="J277" s="214">
        <f t="shared" si="45"/>
        <v>0</v>
      </c>
      <c r="K277" s="215"/>
      <c r="L277" s="216"/>
      <c r="M277" s="217" t="s">
        <v>1</v>
      </c>
      <c r="N277" s="218" t="s">
        <v>43</v>
      </c>
      <c r="P277" s="177">
        <f t="shared" si="46"/>
        <v>0</v>
      </c>
      <c r="Q277" s="177">
        <v>0</v>
      </c>
      <c r="R277" s="177">
        <f t="shared" si="47"/>
        <v>0</v>
      </c>
      <c r="S277" s="177">
        <v>0</v>
      </c>
      <c r="T277" s="178">
        <f t="shared" si="48"/>
        <v>0</v>
      </c>
      <c r="AR277" s="179" t="s">
        <v>626</v>
      </c>
      <c r="AT277" s="179" t="s">
        <v>1858</v>
      </c>
      <c r="AU277" s="179" t="s">
        <v>89</v>
      </c>
      <c r="AY277" s="17" t="s">
        <v>574</v>
      </c>
      <c r="BE277" s="102">
        <f t="shared" si="49"/>
        <v>0</v>
      </c>
      <c r="BF277" s="102">
        <f t="shared" si="50"/>
        <v>0</v>
      </c>
      <c r="BG277" s="102">
        <f t="shared" si="51"/>
        <v>0</v>
      </c>
      <c r="BH277" s="102">
        <f t="shared" si="52"/>
        <v>0</v>
      </c>
      <c r="BI277" s="102">
        <f t="shared" si="53"/>
        <v>0</v>
      </c>
      <c r="BJ277" s="17" t="s">
        <v>89</v>
      </c>
      <c r="BK277" s="102">
        <f t="shared" si="54"/>
        <v>0</v>
      </c>
      <c r="BL277" s="17" t="s">
        <v>580</v>
      </c>
      <c r="BM277" s="179" t="s">
        <v>9382</v>
      </c>
    </row>
    <row r="278" spans="2:65" s="1" customFormat="1" ht="16.5" customHeight="1">
      <c r="B278" s="140"/>
      <c r="C278" s="168" t="s">
        <v>1993</v>
      </c>
      <c r="D278" s="168" t="s">
        <v>576</v>
      </c>
      <c r="E278" s="169" t="s">
        <v>9383</v>
      </c>
      <c r="F278" s="170" t="s">
        <v>9384</v>
      </c>
      <c r="G278" s="171" t="s">
        <v>611</v>
      </c>
      <c r="H278" s="172">
        <v>850</v>
      </c>
      <c r="I278" s="173"/>
      <c r="J278" s="174">
        <f t="shared" si="45"/>
        <v>0</v>
      </c>
      <c r="K278" s="175"/>
      <c r="L278" s="34"/>
      <c r="M278" s="176" t="s">
        <v>1</v>
      </c>
      <c r="N278" s="139" t="s">
        <v>43</v>
      </c>
      <c r="P278" s="177">
        <f t="shared" si="46"/>
        <v>0</v>
      </c>
      <c r="Q278" s="177">
        <v>0</v>
      </c>
      <c r="R278" s="177">
        <f t="shared" si="47"/>
        <v>0</v>
      </c>
      <c r="S278" s="177">
        <v>0</v>
      </c>
      <c r="T278" s="178">
        <f t="shared" si="48"/>
        <v>0</v>
      </c>
      <c r="AR278" s="179" t="s">
        <v>580</v>
      </c>
      <c r="AT278" s="179" t="s">
        <v>576</v>
      </c>
      <c r="AU278" s="179" t="s">
        <v>89</v>
      </c>
      <c r="AY278" s="17" t="s">
        <v>574</v>
      </c>
      <c r="BE278" s="102">
        <f t="shared" si="49"/>
        <v>0</v>
      </c>
      <c r="BF278" s="102">
        <f t="shared" si="50"/>
        <v>0</v>
      </c>
      <c r="BG278" s="102">
        <f t="shared" si="51"/>
        <v>0</v>
      </c>
      <c r="BH278" s="102">
        <f t="shared" si="52"/>
        <v>0</v>
      </c>
      <c r="BI278" s="102">
        <f t="shared" si="53"/>
        <v>0</v>
      </c>
      <c r="BJ278" s="17" t="s">
        <v>89</v>
      </c>
      <c r="BK278" s="102">
        <f t="shared" si="54"/>
        <v>0</v>
      </c>
      <c r="BL278" s="17" t="s">
        <v>580</v>
      </c>
      <c r="BM278" s="179" t="s">
        <v>9385</v>
      </c>
    </row>
    <row r="279" spans="2:65" s="1" customFormat="1" ht="16.5" customHeight="1">
      <c r="B279" s="140"/>
      <c r="C279" s="208" t="s">
        <v>2001</v>
      </c>
      <c r="D279" s="208" t="s">
        <v>1858</v>
      </c>
      <c r="E279" s="209" t="s">
        <v>9386</v>
      </c>
      <c r="F279" s="210" t="s">
        <v>9384</v>
      </c>
      <c r="G279" s="211" t="s">
        <v>611</v>
      </c>
      <c r="H279" s="212">
        <v>850</v>
      </c>
      <c r="I279" s="213"/>
      <c r="J279" s="214">
        <f t="shared" si="45"/>
        <v>0</v>
      </c>
      <c r="K279" s="215"/>
      <c r="L279" s="216"/>
      <c r="M279" s="217" t="s">
        <v>1</v>
      </c>
      <c r="N279" s="218" t="s">
        <v>43</v>
      </c>
      <c r="P279" s="177">
        <f t="shared" si="46"/>
        <v>0</v>
      </c>
      <c r="Q279" s="177">
        <v>0</v>
      </c>
      <c r="R279" s="177">
        <f t="shared" si="47"/>
        <v>0</v>
      </c>
      <c r="S279" s="177">
        <v>0</v>
      </c>
      <c r="T279" s="178">
        <f t="shared" si="48"/>
        <v>0</v>
      </c>
      <c r="AR279" s="179" t="s">
        <v>626</v>
      </c>
      <c r="AT279" s="179" t="s">
        <v>1858</v>
      </c>
      <c r="AU279" s="179" t="s">
        <v>89</v>
      </c>
      <c r="AY279" s="17" t="s">
        <v>574</v>
      </c>
      <c r="BE279" s="102">
        <f t="shared" si="49"/>
        <v>0</v>
      </c>
      <c r="BF279" s="102">
        <f t="shared" si="50"/>
        <v>0</v>
      </c>
      <c r="BG279" s="102">
        <f t="shared" si="51"/>
        <v>0</v>
      </c>
      <c r="BH279" s="102">
        <f t="shared" si="52"/>
        <v>0</v>
      </c>
      <c r="BI279" s="102">
        <f t="shared" si="53"/>
        <v>0</v>
      </c>
      <c r="BJ279" s="17" t="s">
        <v>89</v>
      </c>
      <c r="BK279" s="102">
        <f t="shared" si="54"/>
        <v>0</v>
      </c>
      <c r="BL279" s="17" t="s">
        <v>580</v>
      </c>
      <c r="BM279" s="179" t="s">
        <v>9387</v>
      </c>
    </row>
    <row r="280" spans="2:65" s="1" customFormat="1" ht="16.5" customHeight="1">
      <c r="B280" s="140"/>
      <c r="C280" s="168" t="s">
        <v>2009</v>
      </c>
      <c r="D280" s="168" t="s">
        <v>576</v>
      </c>
      <c r="E280" s="169" t="s">
        <v>9388</v>
      </c>
      <c r="F280" s="170" t="s">
        <v>9389</v>
      </c>
      <c r="G280" s="171" t="s">
        <v>611</v>
      </c>
      <c r="H280" s="172">
        <v>200</v>
      </c>
      <c r="I280" s="173"/>
      <c r="J280" s="174">
        <f t="shared" si="45"/>
        <v>0</v>
      </c>
      <c r="K280" s="175"/>
      <c r="L280" s="34"/>
      <c r="M280" s="176" t="s">
        <v>1</v>
      </c>
      <c r="N280" s="139" t="s">
        <v>43</v>
      </c>
      <c r="P280" s="177">
        <f t="shared" si="46"/>
        <v>0</v>
      </c>
      <c r="Q280" s="177">
        <v>0</v>
      </c>
      <c r="R280" s="177">
        <f t="shared" si="47"/>
        <v>0</v>
      </c>
      <c r="S280" s="177">
        <v>0</v>
      </c>
      <c r="T280" s="178">
        <f t="shared" si="48"/>
        <v>0</v>
      </c>
      <c r="AR280" s="179" t="s">
        <v>580</v>
      </c>
      <c r="AT280" s="179" t="s">
        <v>576</v>
      </c>
      <c r="AU280" s="179" t="s">
        <v>89</v>
      </c>
      <c r="AY280" s="17" t="s">
        <v>574</v>
      </c>
      <c r="BE280" s="102">
        <f t="shared" si="49"/>
        <v>0</v>
      </c>
      <c r="BF280" s="102">
        <f t="shared" si="50"/>
        <v>0</v>
      </c>
      <c r="BG280" s="102">
        <f t="shared" si="51"/>
        <v>0</v>
      </c>
      <c r="BH280" s="102">
        <f t="shared" si="52"/>
        <v>0</v>
      </c>
      <c r="BI280" s="102">
        <f t="shared" si="53"/>
        <v>0</v>
      </c>
      <c r="BJ280" s="17" t="s">
        <v>89</v>
      </c>
      <c r="BK280" s="102">
        <f t="shared" si="54"/>
        <v>0</v>
      </c>
      <c r="BL280" s="17" t="s">
        <v>580</v>
      </c>
      <c r="BM280" s="179" t="s">
        <v>9390</v>
      </c>
    </row>
    <row r="281" spans="2:65" s="1" customFormat="1" ht="16.5" customHeight="1">
      <c r="B281" s="140"/>
      <c r="C281" s="208" t="s">
        <v>2019</v>
      </c>
      <c r="D281" s="208" t="s">
        <v>1858</v>
      </c>
      <c r="E281" s="209" t="s">
        <v>9391</v>
      </c>
      <c r="F281" s="210" t="s">
        <v>9389</v>
      </c>
      <c r="G281" s="211" t="s">
        <v>611</v>
      </c>
      <c r="H281" s="212">
        <v>200</v>
      </c>
      <c r="I281" s="213"/>
      <c r="J281" s="214">
        <f t="shared" si="45"/>
        <v>0</v>
      </c>
      <c r="K281" s="215"/>
      <c r="L281" s="216"/>
      <c r="M281" s="217" t="s">
        <v>1</v>
      </c>
      <c r="N281" s="218" t="s">
        <v>43</v>
      </c>
      <c r="P281" s="177">
        <f t="shared" si="46"/>
        <v>0</v>
      </c>
      <c r="Q281" s="177">
        <v>0</v>
      </c>
      <c r="R281" s="177">
        <f t="shared" si="47"/>
        <v>0</v>
      </c>
      <c r="S281" s="177">
        <v>0</v>
      </c>
      <c r="T281" s="178">
        <f t="shared" si="48"/>
        <v>0</v>
      </c>
      <c r="AR281" s="179" t="s">
        <v>626</v>
      </c>
      <c r="AT281" s="179" t="s">
        <v>1858</v>
      </c>
      <c r="AU281" s="179" t="s">
        <v>89</v>
      </c>
      <c r="AY281" s="17" t="s">
        <v>574</v>
      </c>
      <c r="BE281" s="102">
        <f t="shared" si="49"/>
        <v>0</v>
      </c>
      <c r="BF281" s="102">
        <f t="shared" si="50"/>
        <v>0</v>
      </c>
      <c r="BG281" s="102">
        <f t="shared" si="51"/>
        <v>0</v>
      </c>
      <c r="BH281" s="102">
        <f t="shared" si="52"/>
        <v>0</v>
      </c>
      <c r="BI281" s="102">
        <f t="shared" si="53"/>
        <v>0</v>
      </c>
      <c r="BJ281" s="17" t="s">
        <v>89</v>
      </c>
      <c r="BK281" s="102">
        <f t="shared" si="54"/>
        <v>0</v>
      </c>
      <c r="BL281" s="17" t="s">
        <v>580</v>
      </c>
      <c r="BM281" s="179" t="s">
        <v>9392</v>
      </c>
    </row>
    <row r="282" spans="2:65" s="11" customFormat="1" ht="23" customHeight="1">
      <c r="B282" s="156"/>
      <c r="D282" s="157" t="s">
        <v>76</v>
      </c>
      <c r="E282" s="166" t="s">
        <v>7245</v>
      </c>
      <c r="F282" s="166" t="s">
        <v>9393</v>
      </c>
      <c r="I282" s="159"/>
      <c r="J282" s="167">
        <f>BK282</f>
        <v>0</v>
      </c>
      <c r="L282" s="156"/>
      <c r="M282" s="161"/>
      <c r="P282" s="162">
        <f>SUM(P283:P296)</f>
        <v>0</v>
      </c>
      <c r="R282" s="162">
        <f>SUM(R283:R296)</f>
        <v>0</v>
      </c>
      <c r="T282" s="163">
        <f>SUM(T283:T296)</f>
        <v>0</v>
      </c>
      <c r="AR282" s="157" t="s">
        <v>84</v>
      </c>
      <c r="AT282" s="164" t="s">
        <v>76</v>
      </c>
      <c r="AU282" s="164" t="s">
        <v>84</v>
      </c>
      <c r="AY282" s="157" t="s">
        <v>574</v>
      </c>
      <c r="BK282" s="165">
        <f>SUM(BK283:BK296)</f>
        <v>0</v>
      </c>
    </row>
    <row r="283" spans="2:65" s="1" customFormat="1" ht="24.25" customHeight="1">
      <c r="B283" s="140"/>
      <c r="C283" s="168" t="s">
        <v>2030</v>
      </c>
      <c r="D283" s="168" t="s">
        <v>576</v>
      </c>
      <c r="E283" s="169" t="s">
        <v>9394</v>
      </c>
      <c r="F283" s="170" t="s">
        <v>9395</v>
      </c>
      <c r="G283" s="171" t="s">
        <v>611</v>
      </c>
      <c r="H283" s="172">
        <v>120</v>
      </c>
      <c r="I283" s="173"/>
      <c r="J283" s="174">
        <f t="shared" ref="J283:J296" si="55">ROUND(I283*H283,2)</f>
        <v>0</v>
      </c>
      <c r="K283" s="175"/>
      <c r="L283" s="34"/>
      <c r="M283" s="176" t="s">
        <v>1</v>
      </c>
      <c r="N283" s="139" t="s">
        <v>43</v>
      </c>
      <c r="P283" s="177">
        <f t="shared" ref="P283:P296" si="56">O283*H283</f>
        <v>0</v>
      </c>
      <c r="Q283" s="177">
        <v>0</v>
      </c>
      <c r="R283" s="177">
        <f t="shared" ref="R283:R296" si="57">Q283*H283</f>
        <v>0</v>
      </c>
      <c r="S283" s="177">
        <v>0</v>
      </c>
      <c r="T283" s="178">
        <f t="shared" ref="T283:T296" si="58">S283*H283</f>
        <v>0</v>
      </c>
      <c r="AR283" s="179" t="s">
        <v>580</v>
      </c>
      <c r="AT283" s="179" t="s">
        <v>576</v>
      </c>
      <c r="AU283" s="179" t="s">
        <v>89</v>
      </c>
      <c r="AY283" s="17" t="s">
        <v>574</v>
      </c>
      <c r="BE283" s="102">
        <f t="shared" ref="BE283:BE296" si="59">IF(N283="základná",J283,0)</f>
        <v>0</v>
      </c>
      <c r="BF283" s="102">
        <f t="shared" ref="BF283:BF296" si="60">IF(N283="znížená",J283,0)</f>
        <v>0</v>
      </c>
      <c r="BG283" s="102">
        <f t="shared" ref="BG283:BG296" si="61">IF(N283="zákl. prenesená",J283,0)</f>
        <v>0</v>
      </c>
      <c r="BH283" s="102">
        <f t="shared" ref="BH283:BH296" si="62">IF(N283="zníž. prenesená",J283,0)</f>
        <v>0</v>
      </c>
      <c r="BI283" s="102">
        <f t="shared" ref="BI283:BI296" si="63">IF(N283="nulová",J283,0)</f>
        <v>0</v>
      </c>
      <c r="BJ283" s="17" t="s">
        <v>89</v>
      </c>
      <c r="BK283" s="102">
        <f t="shared" ref="BK283:BK296" si="64">ROUND(I283*H283,2)</f>
        <v>0</v>
      </c>
      <c r="BL283" s="17" t="s">
        <v>580</v>
      </c>
      <c r="BM283" s="179" t="s">
        <v>9396</v>
      </c>
    </row>
    <row r="284" spans="2:65" s="1" customFormat="1" ht="24.25" customHeight="1">
      <c r="B284" s="140"/>
      <c r="C284" s="208" t="s">
        <v>2061</v>
      </c>
      <c r="D284" s="208" t="s">
        <v>1858</v>
      </c>
      <c r="E284" s="209" t="s">
        <v>9397</v>
      </c>
      <c r="F284" s="210" t="s">
        <v>9395</v>
      </c>
      <c r="G284" s="211" t="s">
        <v>611</v>
      </c>
      <c r="H284" s="212">
        <v>120</v>
      </c>
      <c r="I284" s="213"/>
      <c r="J284" s="214">
        <f t="shared" si="55"/>
        <v>0</v>
      </c>
      <c r="K284" s="215"/>
      <c r="L284" s="216"/>
      <c r="M284" s="217" t="s">
        <v>1</v>
      </c>
      <c r="N284" s="218" t="s">
        <v>43</v>
      </c>
      <c r="P284" s="177">
        <f t="shared" si="56"/>
        <v>0</v>
      </c>
      <c r="Q284" s="177">
        <v>0</v>
      </c>
      <c r="R284" s="177">
        <f t="shared" si="57"/>
        <v>0</v>
      </c>
      <c r="S284" s="177">
        <v>0</v>
      </c>
      <c r="T284" s="178">
        <f t="shared" si="58"/>
        <v>0</v>
      </c>
      <c r="AR284" s="179" t="s">
        <v>626</v>
      </c>
      <c r="AT284" s="179" t="s">
        <v>1858</v>
      </c>
      <c r="AU284" s="179" t="s">
        <v>89</v>
      </c>
      <c r="AY284" s="17" t="s">
        <v>574</v>
      </c>
      <c r="BE284" s="102">
        <f t="shared" si="59"/>
        <v>0</v>
      </c>
      <c r="BF284" s="102">
        <f t="shared" si="60"/>
        <v>0</v>
      </c>
      <c r="BG284" s="102">
        <f t="shared" si="61"/>
        <v>0</v>
      </c>
      <c r="BH284" s="102">
        <f t="shared" si="62"/>
        <v>0</v>
      </c>
      <c r="BI284" s="102">
        <f t="shared" si="63"/>
        <v>0</v>
      </c>
      <c r="BJ284" s="17" t="s">
        <v>89</v>
      </c>
      <c r="BK284" s="102">
        <f t="shared" si="64"/>
        <v>0</v>
      </c>
      <c r="BL284" s="17" t="s">
        <v>580</v>
      </c>
      <c r="BM284" s="179" t="s">
        <v>9398</v>
      </c>
    </row>
    <row r="285" spans="2:65" s="1" customFormat="1" ht="24.25" customHeight="1">
      <c r="B285" s="140"/>
      <c r="C285" s="168" t="s">
        <v>2069</v>
      </c>
      <c r="D285" s="168" t="s">
        <v>576</v>
      </c>
      <c r="E285" s="169" t="s">
        <v>9399</v>
      </c>
      <c r="F285" s="170" t="s">
        <v>9400</v>
      </c>
      <c r="G285" s="171" t="s">
        <v>611</v>
      </c>
      <c r="H285" s="172">
        <v>30</v>
      </c>
      <c r="I285" s="173"/>
      <c r="J285" s="174">
        <f t="shared" si="55"/>
        <v>0</v>
      </c>
      <c r="K285" s="175"/>
      <c r="L285" s="34"/>
      <c r="M285" s="176" t="s">
        <v>1</v>
      </c>
      <c r="N285" s="139" t="s">
        <v>43</v>
      </c>
      <c r="P285" s="177">
        <f t="shared" si="56"/>
        <v>0</v>
      </c>
      <c r="Q285" s="177">
        <v>0</v>
      </c>
      <c r="R285" s="177">
        <f t="shared" si="57"/>
        <v>0</v>
      </c>
      <c r="S285" s="177">
        <v>0</v>
      </c>
      <c r="T285" s="178">
        <f t="shared" si="58"/>
        <v>0</v>
      </c>
      <c r="AR285" s="179" t="s">
        <v>580</v>
      </c>
      <c r="AT285" s="179" t="s">
        <v>576</v>
      </c>
      <c r="AU285" s="179" t="s">
        <v>89</v>
      </c>
      <c r="AY285" s="17" t="s">
        <v>574</v>
      </c>
      <c r="BE285" s="102">
        <f t="shared" si="59"/>
        <v>0</v>
      </c>
      <c r="BF285" s="102">
        <f t="shared" si="60"/>
        <v>0</v>
      </c>
      <c r="BG285" s="102">
        <f t="shared" si="61"/>
        <v>0</v>
      </c>
      <c r="BH285" s="102">
        <f t="shared" si="62"/>
        <v>0</v>
      </c>
      <c r="BI285" s="102">
        <f t="shared" si="63"/>
        <v>0</v>
      </c>
      <c r="BJ285" s="17" t="s">
        <v>89</v>
      </c>
      <c r="BK285" s="102">
        <f t="shared" si="64"/>
        <v>0</v>
      </c>
      <c r="BL285" s="17" t="s">
        <v>580</v>
      </c>
      <c r="BM285" s="179" t="s">
        <v>9401</v>
      </c>
    </row>
    <row r="286" spans="2:65" s="1" customFormat="1" ht="24.25" customHeight="1">
      <c r="B286" s="140"/>
      <c r="C286" s="208" t="s">
        <v>2083</v>
      </c>
      <c r="D286" s="208" t="s">
        <v>1858</v>
      </c>
      <c r="E286" s="209" t="s">
        <v>9402</v>
      </c>
      <c r="F286" s="210" t="s">
        <v>9400</v>
      </c>
      <c r="G286" s="211" t="s">
        <v>611</v>
      </c>
      <c r="H286" s="212">
        <v>30</v>
      </c>
      <c r="I286" s="213"/>
      <c r="J286" s="214">
        <f t="shared" si="55"/>
        <v>0</v>
      </c>
      <c r="K286" s="215"/>
      <c r="L286" s="216"/>
      <c r="M286" s="217" t="s">
        <v>1</v>
      </c>
      <c r="N286" s="218" t="s">
        <v>43</v>
      </c>
      <c r="P286" s="177">
        <f t="shared" si="56"/>
        <v>0</v>
      </c>
      <c r="Q286" s="177">
        <v>0</v>
      </c>
      <c r="R286" s="177">
        <f t="shared" si="57"/>
        <v>0</v>
      </c>
      <c r="S286" s="177">
        <v>0</v>
      </c>
      <c r="T286" s="178">
        <f t="shared" si="58"/>
        <v>0</v>
      </c>
      <c r="AR286" s="179" t="s">
        <v>626</v>
      </c>
      <c r="AT286" s="179" t="s">
        <v>1858</v>
      </c>
      <c r="AU286" s="179" t="s">
        <v>89</v>
      </c>
      <c r="AY286" s="17" t="s">
        <v>574</v>
      </c>
      <c r="BE286" s="102">
        <f t="shared" si="59"/>
        <v>0</v>
      </c>
      <c r="BF286" s="102">
        <f t="shared" si="60"/>
        <v>0</v>
      </c>
      <c r="BG286" s="102">
        <f t="shared" si="61"/>
        <v>0</v>
      </c>
      <c r="BH286" s="102">
        <f t="shared" si="62"/>
        <v>0</v>
      </c>
      <c r="BI286" s="102">
        <f t="shared" si="63"/>
        <v>0</v>
      </c>
      <c r="BJ286" s="17" t="s">
        <v>89</v>
      </c>
      <c r="BK286" s="102">
        <f t="shared" si="64"/>
        <v>0</v>
      </c>
      <c r="BL286" s="17" t="s">
        <v>580</v>
      </c>
      <c r="BM286" s="179" t="s">
        <v>9403</v>
      </c>
    </row>
    <row r="287" spans="2:65" s="1" customFormat="1" ht="24.25" customHeight="1">
      <c r="B287" s="140"/>
      <c r="C287" s="168" t="s">
        <v>2091</v>
      </c>
      <c r="D287" s="168" t="s">
        <v>576</v>
      </c>
      <c r="E287" s="169" t="s">
        <v>9404</v>
      </c>
      <c r="F287" s="170" t="s">
        <v>9405</v>
      </c>
      <c r="G287" s="171" t="s">
        <v>611</v>
      </c>
      <c r="H287" s="172">
        <v>400</v>
      </c>
      <c r="I287" s="173"/>
      <c r="J287" s="174">
        <f t="shared" si="55"/>
        <v>0</v>
      </c>
      <c r="K287" s="175"/>
      <c r="L287" s="34"/>
      <c r="M287" s="176" t="s">
        <v>1</v>
      </c>
      <c r="N287" s="139" t="s">
        <v>43</v>
      </c>
      <c r="P287" s="177">
        <f t="shared" si="56"/>
        <v>0</v>
      </c>
      <c r="Q287" s="177">
        <v>0</v>
      </c>
      <c r="R287" s="177">
        <f t="shared" si="57"/>
        <v>0</v>
      </c>
      <c r="S287" s="177">
        <v>0</v>
      </c>
      <c r="T287" s="178">
        <f t="shared" si="58"/>
        <v>0</v>
      </c>
      <c r="AR287" s="179" t="s">
        <v>580</v>
      </c>
      <c r="AT287" s="179" t="s">
        <v>576</v>
      </c>
      <c r="AU287" s="179" t="s">
        <v>89</v>
      </c>
      <c r="AY287" s="17" t="s">
        <v>574</v>
      </c>
      <c r="BE287" s="102">
        <f t="shared" si="59"/>
        <v>0</v>
      </c>
      <c r="BF287" s="102">
        <f t="shared" si="60"/>
        <v>0</v>
      </c>
      <c r="BG287" s="102">
        <f t="shared" si="61"/>
        <v>0</v>
      </c>
      <c r="BH287" s="102">
        <f t="shared" si="62"/>
        <v>0</v>
      </c>
      <c r="BI287" s="102">
        <f t="shared" si="63"/>
        <v>0</v>
      </c>
      <c r="BJ287" s="17" t="s">
        <v>89</v>
      </c>
      <c r="BK287" s="102">
        <f t="shared" si="64"/>
        <v>0</v>
      </c>
      <c r="BL287" s="17" t="s">
        <v>580</v>
      </c>
      <c r="BM287" s="179" t="s">
        <v>9406</v>
      </c>
    </row>
    <row r="288" spans="2:65" s="1" customFormat="1" ht="24.25" customHeight="1">
      <c r="B288" s="140"/>
      <c r="C288" s="208" t="s">
        <v>2153</v>
      </c>
      <c r="D288" s="208" t="s">
        <v>1858</v>
      </c>
      <c r="E288" s="209" t="s">
        <v>9407</v>
      </c>
      <c r="F288" s="210" t="s">
        <v>9405</v>
      </c>
      <c r="G288" s="211" t="s">
        <v>611</v>
      </c>
      <c r="H288" s="212">
        <v>400</v>
      </c>
      <c r="I288" s="213"/>
      <c r="J288" s="214">
        <f t="shared" si="55"/>
        <v>0</v>
      </c>
      <c r="K288" s="215"/>
      <c r="L288" s="216"/>
      <c r="M288" s="217" t="s">
        <v>1</v>
      </c>
      <c r="N288" s="218" t="s">
        <v>43</v>
      </c>
      <c r="P288" s="177">
        <f t="shared" si="56"/>
        <v>0</v>
      </c>
      <c r="Q288" s="177">
        <v>0</v>
      </c>
      <c r="R288" s="177">
        <f t="shared" si="57"/>
        <v>0</v>
      </c>
      <c r="S288" s="177">
        <v>0</v>
      </c>
      <c r="T288" s="178">
        <f t="shared" si="58"/>
        <v>0</v>
      </c>
      <c r="AR288" s="179" t="s">
        <v>626</v>
      </c>
      <c r="AT288" s="179" t="s">
        <v>1858</v>
      </c>
      <c r="AU288" s="179" t="s">
        <v>89</v>
      </c>
      <c r="AY288" s="17" t="s">
        <v>574</v>
      </c>
      <c r="BE288" s="102">
        <f t="shared" si="59"/>
        <v>0</v>
      </c>
      <c r="BF288" s="102">
        <f t="shared" si="60"/>
        <v>0</v>
      </c>
      <c r="BG288" s="102">
        <f t="shared" si="61"/>
        <v>0</v>
      </c>
      <c r="BH288" s="102">
        <f t="shared" si="62"/>
        <v>0</v>
      </c>
      <c r="BI288" s="102">
        <f t="shared" si="63"/>
        <v>0</v>
      </c>
      <c r="BJ288" s="17" t="s">
        <v>89</v>
      </c>
      <c r="BK288" s="102">
        <f t="shared" si="64"/>
        <v>0</v>
      </c>
      <c r="BL288" s="17" t="s">
        <v>580</v>
      </c>
      <c r="BM288" s="179" t="s">
        <v>9408</v>
      </c>
    </row>
    <row r="289" spans="2:65" s="1" customFormat="1" ht="24.25" customHeight="1">
      <c r="B289" s="140"/>
      <c r="C289" s="168" t="s">
        <v>2171</v>
      </c>
      <c r="D289" s="168" t="s">
        <v>576</v>
      </c>
      <c r="E289" s="169" t="s">
        <v>9409</v>
      </c>
      <c r="F289" s="170" t="s">
        <v>9410</v>
      </c>
      <c r="G289" s="171" t="s">
        <v>611</v>
      </c>
      <c r="H289" s="172">
        <v>250</v>
      </c>
      <c r="I289" s="173"/>
      <c r="J289" s="174">
        <f t="shared" si="55"/>
        <v>0</v>
      </c>
      <c r="K289" s="175"/>
      <c r="L289" s="34"/>
      <c r="M289" s="176" t="s">
        <v>1</v>
      </c>
      <c r="N289" s="139" t="s">
        <v>43</v>
      </c>
      <c r="P289" s="177">
        <f t="shared" si="56"/>
        <v>0</v>
      </c>
      <c r="Q289" s="177">
        <v>0</v>
      </c>
      <c r="R289" s="177">
        <f t="shared" si="57"/>
        <v>0</v>
      </c>
      <c r="S289" s="177">
        <v>0</v>
      </c>
      <c r="T289" s="178">
        <f t="shared" si="58"/>
        <v>0</v>
      </c>
      <c r="AR289" s="179" t="s">
        <v>580</v>
      </c>
      <c r="AT289" s="179" t="s">
        <v>576</v>
      </c>
      <c r="AU289" s="179" t="s">
        <v>89</v>
      </c>
      <c r="AY289" s="17" t="s">
        <v>574</v>
      </c>
      <c r="BE289" s="102">
        <f t="shared" si="59"/>
        <v>0</v>
      </c>
      <c r="BF289" s="102">
        <f t="shared" si="60"/>
        <v>0</v>
      </c>
      <c r="BG289" s="102">
        <f t="shared" si="61"/>
        <v>0</v>
      </c>
      <c r="BH289" s="102">
        <f t="shared" si="62"/>
        <v>0</v>
      </c>
      <c r="BI289" s="102">
        <f t="shared" si="63"/>
        <v>0</v>
      </c>
      <c r="BJ289" s="17" t="s">
        <v>89</v>
      </c>
      <c r="BK289" s="102">
        <f t="shared" si="64"/>
        <v>0</v>
      </c>
      <c r="BL289" s="17" t="s">
        <v>580</v>
      </c>
      <c r="BM289" s="179" t="s">
        <v>9411</v>
      </c>
    </row>
    <row r="290" spans="2:65" s="1" customFormat="1" ht="24.25" customHeight="1">
      <c r="B290" s="140"/>
      <c r="C290" s="208" t="s">
        <v>2181</v>
      </c>
      <c r="D290" s="208" t="s">
        <v>1858</v>
      </c>
      <c r="E290" s="209" t="s">
        <v>9412</v>
      </c>
      <c r="F290" s="210" t="s">
        <v>9410</v>
      </c>
      <c r="G290" s="211" t="s">
        <v>611</v>
      </c>
      <c r="H290" s="212">
        <v>250</v>
      </c>
      <c r="I290" s="213"/>
      <c r="J290" s="214">
        <f t="shared" si="55"/>
        <v>0</v>
      </c>
      <c r="K290" s="215"/>
      <c r="L290" s="216"/>
      <c r="M290" s="217" t="s">
        <v>1</v>
      </c>
      <c r="N290" s="218" t="s">
        <v>43</v>
      </c>
      <c r="P290" s="177">
        <f t="shared" si="56"/>
        <v>0</v>
      </c>
      <c r="Q290" s="177">
        <v>0</v>
      </c>
      <c r="R290" s="177">
        <f t="shared" si="57"/>
        <v>0</v>
      </c>
      <c r="S290" s="177">
        <v>0</v>
      </c>
      <c r="T290" s="178">
        <f t="shared" si="58"/>
        <v>0</v>
      </c>
      <c r="AR290" s="179" t="s">
        <v>626</v>
      </c>
      <c r="AT290" s="179" t="s">
        <v>1858</v>
      </c>
      <c r="AU290" s="179" t="s">
        <v>89</v>
      </c>
      <c r="AY290" s="17" t="s">
        <v>574</v>
      </c>
      <c r="BE290" s="102">
        <f t="shared" si="59"/>
        <v>0</v>
      </c>
      <c r="BF290" s="102">
        <f t="shared" si="60"/>
        <v>0</v>
      </c>
      <c r="BG290" s="102">
        <f t="shared" si="61"/>
        <v>0</v>
      </c>
      <c r="BH290" s="102">
        <f t="shared" si="62"/>
        <v>0</v>
      </c>
      <c r="BI290" s="102">
        <f t="shared" si="63"/>
        <v>0</v>
      </c>
      <c r="BJ290" s="17" t="s">
        <v>89</v>
      </c>
      <c r="BK290" s="102">
        <f t="shared" si="64"/>
        <v>0</v>
      </c>
      <c r="BL290" s="17" t="s">
        <v>580</v>
      </c>
      <c r="BM290" s="179" t="s">
        <v>9413</v>
      </c>
    </row>
    <row r="291" spans="2:65" s="1" customFormat="1" ht="24.25" customHeight="1">
      <c r="B291" s="140"/>
      <c r="C291" s="168" t="s">
        <v>2189</v>
      </c>
      <c r="D291" s="168" t="s">
        <v>576</v>
      </c>
      <c r="E291" s="169" t="s">
        <v>9414</v>
      </c>
      <c r="F291" s="170" t="s">
        <v>9415</v>
      </c>
      <c r="G291" s="171" t="s">
        <v>611</v>
      </c>
      <c r="H291" s="172">
        <v>100</v>
      </c>
      <c r="I291" s="173"/>
      <c r="J291" s="174">
        <f t="shared" si="55"/>
        <v>0</v>
      </c>
      <c r="K291" s="175"/>
      <c r="L291" s="34"/>
      <c r="M291" s="176" t="s">
        <v>1</v>
      </c>
      <c r="N291" s="139" t="s">
        <v>43</v>
      </c>
      <c r="P291" s="177">
        <f t="shared" si="56"/>
        <v>0</v>
      </c>
      <c r="Q291" s="177">
        <v>0</v>
      </c>
      <c r="R291" s="177">
        <f t="shared" si="57"/>
        <v>0</v>
      </c>
      <c r="S291" s="177">
        <v>0</v>
      </c>
      <c r="T291" s="178">
        <f t="shared" si="58"/>
        <v>0</v>
      </c>
      <c r="AR291" s="179" t="s">
        <v>580</v>
      </c>
      <c r="AT291" s="179" t="s">
        <v>576</v>
      </c>
      <c r="AU291" s="179" t="s">
        <v>89</v>
      </c>
      <c r="AY291" s="17" t="s">
        <v>574</v>
      </c>
      <c r="BE291" s="102">
        <f t="shared" si="59"/>
        <v>0</v>
      </c>
      <c r="BF291" s="102">
        <f t="shared" si="60"/>
        <v>0</v>
      </c>
      <c r="BG291" s="102">
        <f t="shared" si="61"/>
        <v>0</v>
      </c>
      <c r="BH291" s="102">
        <f t="shared" si="62"/>
        <v>0</v>
      </c>
      <c r="BI291" s="102">
        <f t="shared" si="63"/>
        <v>0</v>
      </c>
      <c r="BJ291" s="17" t="s">
        <v>89</v>
      </c>
      <c r="BK291" s="102">
        <f t="shared" si="64"/>
        <v>0</v>
      </c>
      <c r="BL291" s="17" t="s">
        <v>580</v>
      </c>
      <c r="BM291" s="179" t="s">
        <v>9416</v>
      </c>
    </row>
    <row r="292" spans="2:65" s="1" customFormat="1" ht="24.25" customHeight="1">
      <c r="B292" s="140"/>
      <c r="C292" s="208" t="s">
        <v>2198</v>
      </c>
      <c r="D292" s="208" t="s">
        <v>1858</v>
      </c>
      <c r="E292" s="209" t="s">
        <v>9417</v>
      </c>
      <c r="F292" s="210" t="s">
        <v>9415</v>
      </c>
      <c r="G292" s="211" t="s">
        <v>611</v>
      </c>
      <c r="H292" s="212">
        <v>100</v>
      </c>
      <c r="I292" s="213"/>
      <c r="J292" s="214">
        <f t="shared" si="55"/>
        <v>0</v>
      </c>
      <c r="K292" s="215"/>
      <c r="L292" s="216"/>
      <c r="M292" s="217" t="s">
        <v>1</v>
      </c>
      <c r="N292" s="218" t="s">
        <v>43</v>
      </c>
      <c r="P292" s="177">
        <f t="shared" si="56"/>
        <v>0</v>
      </c>
      <c r="Q292" s="177">
        <v>0</v>
      </c>
      <c r="R292" s="177">
        <f t="shared" si="57"/>
        <v>0</v>
      </c>
      <c r="S292" s="177">
        <v>0</v>
      </c>
      <c r="T292" s="178">
        <f t="shared" si="58"/>
        <v>0</v>
      </c>
      <c r="AR292" s="179" t="s">
        <v>626</v>
      </c>
      <c r="AT292" s="179" t="s">
        <v>1858</v>
      </c>
      <c r="AU292" s="179" t="s">
        <v>89</v>
      </c>
      <c r="AY292" s="17" t="s">
        <v>574</v>
      </c>
      <c r="BE292" s="102">
        <f t="shared" si="59"/>
        <v>0</v>
      </c>
      <c r="BF292" s="102">
        <f t="shared" si="60"/>
        <v>0</v>
      </c>
      <c r="BG292" s="102">
        <f t="shared" si="61"/>
        <v>0</v>
      </c>
      <c r="BH292" s="102">
        <f t="shared" si="62"/>
        <v>0</v>
      </c>
      <c r="BI292" s="102">
        <f t="shared" si="63"/>
        <v>0</v>
      </c>
      <c r="BJ292" s="17" t="s">
        <v>89</v>
      </c>
      <c r="BK292" s="102">
        <f t="shared" si="64"/>
        <v>0</v>
      </c>
      <c r="BL292" s="17" t="s">
        <v>580</v>
      </c>
      <c r="BM292" s="179" t="s">
        <v>9418</v>
      </c>
    </row>
    <row r="293" spans="2:65" s="1" customFormat="1" ht="33" customHeight="1">
      <c r="B293" s="140"/>
      <c r="C293" s="168" t="s">
        <v>2204</v>
      </c>
      <c r="D293" s="168" t="s">
        <v>576</v>
      </c>
      <c r="E293" s="169" t="s">
        <v>9419</v>
      </c>
      <c r="F293" s="170" t="s">
        <v>9420</v>
      </c>
      <c r="G293" s="171" t="s">
        <v>611</v>
      </c>
      <c r="H293" s="172">
        <v>50</v>
      </c>
      <c r="I293" s="173"/>
      <c r="J293" s="174">
        <f t="shared" si="55"/>
        <v>0</v>
      </c>
      <c r="K293" s="175"/>
      <c r="L293" s="34"/>
      <c r="M293" s="176" t="s">
        <v>1</v>
      </c>
      <c r="N293" s="139" t="s">
        <v>43</v>
      </c>
      <c r="P293" s="177">
        <f t="shared" si="56"/>
        <v>0</v>
      </c>
      <c r="Q293" s="177">
        <v>0</v>
      </c>
      <c r="R293" s="177">
        <f t="shared" si="57"/>
        <v>0</v>
      </c>
      <c r="S293" s="177">
        <v>0</v>
      </c>
      <c r="T293" s="178">
        <f t="shared" si="58"/>
        <v>0</v>
      </c>
      <c r="AR293" s="179" t="s">
        <v>580</v>
      </c>
      <c r="AT293" s="179" t="s">
        <v>576</v>
      </c>
      <c r="AU293" s="179" t="s">
        <v>89</v>
      </c>
      <c r="AY293" s="17" t="s">
        <v>574</v>
      </c>
      <c r="BE293" s="102">
        <f t="shared" si="59"/>
        <v>0</v>
      </c>
      <c r="BF293" s="102">
        <f t="shared" si="60"/>
        <v>0</v>
      </c>
      <c r="BG293" s="102">
        <f t="shared" si="61"/>
        <v>0</v>
      </c>
      <c r="BH293" s="102">
        <f t="shared" si="62"/>
        <v>0</v>
      </c>
      <c r="BI293" s="102">
        <f t="shared" si="63"/>
        <v>0</v>
      </c>
      <c r="BJ293" s="17" t="s">
        <v>89</v>
      </c>
      <c r="BK293" s="102">
        <f t="shared" si="64"/>
        <v>0</v>
      </c>
      <c r="BL293" s="17" t="s">
        <v>580</v>
      </c>
      <c r="BM293" s="179" t="s">
        <v>9421</v>
      </c>
    </row>
    <row r="294" spans="2:65" s="1" customFormat="1" ht="33" customHeight="1">
      <c r="B294" s="140"/>
      <c r="C294" s="208" t="s">
        <v>2208</v>
      </c>
      <c r="D294" s="208" t="s">
        <v>1858</v>
      </c>
      <c r="E294" s="209" t="s">
        <v>9422</v>
      </c>
      <c r="F294" s="210" t="s">
        <v>9420</v>
      </c>
      <c r="G294" s="211" t="s">
        <v>611</v>
      </c>
      <c r="H294" s="212">
        <v>50</v>
      </c>
      <c r="I294" s="213"/>
      <c r="J294" s="214">
        <f t="shared" si="55"/>
        <v>0</v>
      </c>
      <c r="K294" s="215"/>
      <c r="L294" s="216"/>
      <c r="M294" s="217" t="s">
        <v>1</v>
      </c>
      <c r="N294" s="218" t="s">
        <v>43</v>
      </c>
      <c r="P294" s="177">
        <f t="shared" si="56"/>
        <v>0</v>
      </c>
      <c r="Q294" s="177">
        <v>0</v>
      </c>
      <c r="R294" s="177">
        <f t="shared" si="57"/>
        <v>0</v>
      </c>
      <c r="S294" s="177">
        <v>0</v>
      </c>
      <c r="T294" s="178">
        <f t="shared" si="58"/>
        <v>0</v>
      </c>
      <c r="AR294" s="179" t="s">
        <v>626</v>
      </c>
      <c r="AT294" s="179" t="s">
        <v>1858</v>
      </c>
      <c r="AU294" s="179" t="s">
        <v>89</v>
      </c>
      <c r="AY294" s="17" t="s">
        <v>574</v>
      </c>
      <c r="BE294" s="102">
        <f t="shared" si="59"/>
        <v>0</v>
      </c>
      <c r="BF294" s="102">
        <f t="shared" si="60"/>
        <v>0</v>
      </c>
      <c r="BG294" s="102">
        <f t="shared" si="61"/>
        <v>0</v>
      </c>
      <c r="BH294" s="102">
        <f t="shared" si="62"/>
        <v>0</v>
      </c>
      <c r="BI294" s="102">
        <f t="shared" si="63"/>
        <v>0</v>
      </c>
      <c r="BJ294" s="17" t="s">
        <v>89</v>
      </c>
      <c r="BK294" s="102">
        <f t="shared" si="64"/>
        <v>0</v>
      </c>
      <c r="BL294" s="17" t="s">
        <v>580</v>
      </c>
      <c r="BM294" s="179" t="s">
        <v>9423</v>
      </c>
    </row>
    <row r="295" spans="2:65" s="1" customFormat="1" ht="21.75" customHeight="1">
      <c r="B295" s="140"/>
      <c r="C295" s="168" t="s">
        <v>2217</v>
      </c>
      <c r="D295" s="168" t="s">
        <v>576</v>
      </c>
      <c r="E295" s="169" t="s">
        <v>9424</v>
      </c>
      <c r="F295" s="170" t="s">
        <v>9425</v>
      </c>
      <c r="G295" s="171" t="s">
        <v>579</v>
      </c>
      <c r="H295" s="172">
        <v>1</v>
      </c>
      <c r="I295" s="173"/>
      <c r="J295" s="174">
        <f t="shared" si="55"/>
        <v>0</v>
      </c>
      <c r="K295" s="175"/>
      <c r="L295" s="34"/>
      <c r="M295" s="176" t="s">
        <v>1</v>
      </c>
      <c r="N295" s="139" t="s">
        <v>43</v>
      </c>
      <c r="P295" s="177">
        <f t="shared" si="56"/>
        <v>0</v>
      </c>
      <c r="Q295" s="177">
        <v>0</v>
      </c>
      <c r="R295" s="177">
        <f t="shared" si="57"/>
        <v>0</v>
      </c>
      <c r="S295" s="177">
        <v>0</v>
      </c>
      <c r="T295" s="178">
        <f t="shared" si="58"/>
        <v>0</v>
      </c>
      <c r="AR295" s="179" t="s">
        <v>580</v>
      </c>
      <c r="AT295" s="179" t="s">
        <v>576</v>
      </c>
      <c r="AU295" s="179" t="s">
        <v>89</v>
      </c>
      <c r="AY295" s="17" t="s">
        <v>574</v>
      </c>
      <c r="BE295" s="102">
        <f t="shared" si="59"/>
        <v>0</v>
      </c>
      <c r="BF295" s="102">
        <f t="shared" si="60"/>
        <v>0</v>
      </c>
      <c r="BG295" s="102">
        <f t="shared" si="61"/>
        <v>0</v>
      </c>
      <c r="BH295" s="102">
        <f t="shared" si="62"/>
        <v>0</v>
      </c>
      <c r="BI295" s="102">
        <f t="shared" si="63"/>
        <v>0</v>
      </c>
      <c r="BJ295" s="17" t="s">
        <v>89</v>
      </c>
      <c r="BK295" s="102">
        <f t="shared" si="64"/>
        <v>0</v>
      </c>
      <c r="BL295" s="17" t="s">
        <v>580</v>
      </c>
      <c r="BM295" s="179" t="s">
        <v>9426</v>
      </c>
    </row>
    <row r="296" spans="2:65" s="1" customFormat="1" ht="21.75" customHeight="1">
      <c r="B296" s="140"/>
      <c r="C296" s="208" t="s">
        <v>2226</v>
      </c>
      <c r="D296" s="208" t="s">
        <v>1858</v>
      </c>
      <c r="E296" s="209" t="s">
        <v>9427</v>
      </c>
      <c r="F296" s="210" t="s">
        <v>9425</v>
      </c>
      <c r="G296" s="211" t="s">
        <v>579</v>
      </c>
      <c r="H296" s="212">
        <v>1</v>
      </c>
      <c r="I296" s="213"/>
      <c r="J296" s="214">
        <f t="shared" si="55"/>
        <v>0</v>
      </c>
      <c r="K296" s="215"/>
      <c r="L296" s="216"/>
      <c r="M296" s="217" t="s">
        <v>1</v>
      </c>
      <c r="N296" s="218" t="s">
        <v>43</v>
      </c>
      <c r="P296" s="177">
        <f t="shared" si="56"/>
        <v>0</v>
      </c>
      <c r="Q296" s="177">
        <v>0</v>
      </c>
      <c r="R296" s="177">
        <f t="shared" si="57"/>
        <v>0</v>
      </c>
      <c r="S296" s="177">
        <v>0</v>
      </c>
      <c r="T296" s="178">
        <f t="shared" si="58"/>
        <v>0</v>
      </c>
      <c r="AR296" s="179" t="s">
        <v>626</v>
      </c>
      <c r="AT296" s="179" t="s">
        <v>1858</v>
      </c>
      <c r="AU296" s="179" t="s">
        <v>89</v>
      </c>
      <c r="AY296" s="17" t="s">
        <v>574</v>
      </c>
      <c r="BE296" s="102">
        <f t="shared" si="59"/>
        <v>0</v>
      </c>
      <c r="BF296" s="102">
        <f t="shared" si="60"/>
        <v>0</v>
      </c>
      <c r="BG296" s="102">
        <f t="shared" si="61"/>
        <v>0</v>
      </c>
      <c r="BH296" s="102">
        <f t="shared" si="62"/>
        <v>0</v>
      </c>
      <c r="BI296" s="102">
        <f t="shared" si="63"/>
        <v>0</v>
      </c>
      <c r="BJ296" s="17" t="s">
        <v>89</v>
      </c>
      <c r="BK296" s="102">
        <f t="shared" si="64"/>
        <v>0</v>
      </c>
      <c r="BL296" s="17" t="s">
        <v>580</v>
      </c>
      <c r="BM296" s="179" t="s">
        <v>9428</v>
      </c>
    </row>
    <row r="297" spans="2:65" s="11" customFormat="1" ht="23" customHeight="1">
      <c r="B297" s="156"/>
      <c r="D297" s="157" t="s">
        <v>76</v>
      </c>
      <c r="E297" s="166" t="s">
        <v>7292</v>
      </c>
      <c r="F297" s="166" t="s">
        <v>9429</v>
      </c>
      <c r="I297" s="159"/>
      <c r="J297" s="167">
        <f>BK297</f>
        <v>0</v>
      </c>
      <c r="L297" s="156"/>
      <c r="M297" s="161"/>
      <c r="P297" s="162">
        <f>SUM(P298:P319)</f>
        <v>0</v>
      </c>
      <c r="R297" s="162">
        <f>SUM(R298:R319)</f>
        <v>0</v>
      </c>
      <c r="T297" s="163">
        <f>SUM(T298:T319)</f>
        <v>0</v>
      </c>
      <c r="AR297" s="157" t="s">
        <v>84</v>
      </c>
      <c r="AT297" s="164" t="s">
        <v>76</v>
      </c>
      <c r="AU297" s="164" t="s">
        <v>84</v>
      </c>
      <c r="AY297" s="157" t="s">
        <v>574</v>
      </c>
      <c r="BK297" s="165">
        <f>SUM(BK298:BK319)</f>
        <v>0</v>
      </c>
    </row>
    <row r="298" spans="2:65" s="1" customFormat="1" ht="16.5" customHeight="1">
      <c r="B298" s="140"/>
      <c r="C298" s="168" t="s">
        <v>2240</v>
      </c>
      <c r="D298" s="168" t="s">
        <v>576</v>
      </c>
      <c r="E298" s="169" t="s">
        <v>9430</v>
      </c>
      <c r="F298" s="170" t="s">
        <v>9431</v>
      </c>
      <c r="G298" s="171" t="s">
        <v>611</v>
      </c>
      <c r="H298" s="172">
        <v>3800</v>
      </c>
      <c r="I298" s="173"/>
      <c r="J298" s="174">
        <f t="shared" ref="J298:J319" si="65">ROUND(I298*H298,2)</f>
        <v>0</v>
      </c>
      <c r="K298" s="175"/>
      <c r="L298" s="34"/>
      <c r="M298" s="176" t="s">
        <v>1</v>
      </c>
      <c r="N298" s="139" t="s">
        <v>43</v>
      </c>
      <c r="P298" s="177">
        <f t="shared" ref="P298:P319" si="66">O298*H298</f>
        <v>0</v>
      </c>
      <c r="Q298" s="177">
        <v>0</v>
      </c>
      <c r="R298" s="177">
        <f t="shared" ref="R298:R319" si="67">Q298*H298</f>
        <v>0</v>
      </c>
      <c r="S298" s="177">
        <v>0</v>
      </c>
      <c r="T298" s="178">
        <f t="shared" ref="T298:T319" si="68">S298*H298</f>
        <v>0</v>
      </c>
      <c r="AR298" s="179" t="s">
        <v>580</v>
      </c>
      <c r="AT298" s="179" t="s">
        <v>576</v>
      </c>
      <c r="AU298" s="179" t="s">
        <v>89</v>
      </c>
      <c r="AY298" s="17" t="s">
        <v>574</v>
      </c>
      <c r="BE298" s="102">
        <f t="shared" ref="BE298:BE319" si="69">IF(N298="základná",J298,0)</f>
        <v>0</v>
      </c>
      <c r="BF298" s="102">
        <f t="shared" ref="BF298:BF319" si="70">IF(N298="znížená",J298,0)</f>
        <v>0</v>
      </c>
      <c r="BG298" s="102">
        <f t="shared" ref="BG298:BG319" si="71">IF(N298="zákl. prenesená",J298,0)</f>
        <v>0</v>
      </c>
      <c r="BH298" s="102">
        <f t="shared" ref="BH298:BH319" si="72">IF(N298="zníž. prenesená",J298,0)</f>
        <v>0</v>
      </c>
      <c r="BI298" s="102">
        <f t="shared" ref="BI298:BI319" si="73">IF(N298="nulová",J298,0)</f>
        <v>0</v>
      </c>
      <c r="BJ298" s="17" t="s">
        <v>89</v>
      </c>
      <c r="BK298" s="102">
        <f t="shared" ref="BK298:BK319" si="74">ROUND(I298*H298,2)</f>
        <v>0</v>
      </c>
      <c r="BL298" s="17" t="s">
        <v>580</v>
      </c>
      <c r="BM298" s="179" t="s">
        <v>9432</v>
      </c>
    </row>
    <row r="299" spans="2:65" s="1" customFormat="1" ht="16.5" customHeight="1">
      <c r="B299" s="140"/>
      <c r="C299" s="208" t="s">
        <v>2246</v>
      </c>
      <c r="D299" s="208" t="s">
        <v>1858</v>
      </c>
      <c r="E299" s="209" t="s">
        <v>9433</v>
      </c>
      <c r="F299" s="210" t="s">
        <v>9431</v>
      </c>
      <c r="G299" s="211" t="s">
        <v>611</v>
      </c>
      <c r="H299" s="212">
        <v>3800</v>
      </c>
      <c r="I299" s="213"/>
      <c r="J299" s="214">
        <f t="shared" si="65"/>
        <v>0</v>
      </c>
      <c r="K299" s="215"/>
      <c r="L299" s="216"/>
      <c r="M299" s="217" t="s">
        <v>1</v>
      </c>
      <c r="N299" s="218" t="s">
        <v>43</v>
      </c>
      <c r="P299" s="177">
        <f t="shared" si="66"/>
        <v>0</v>
      </c>
      <c r="Q299" s="177">
        <v>0</v>
      </c>
      <c r="R299" s="177">
        <f t="shared" si="67"/>
        <v>0</v>
      </c>
      <c r="S299" s="177">
        <v>0</v>
      </c>
      <c r="T299" s="178">
        <f t="shared" si="68"/>
        <v>0</v>
      </c>
      <c r="AR299" s="179" t="s">
        <v>626</v>
      </c>
      <c r="AT299" s="179" t="s">
        <v>1858</v>
      </c>
      <c r="AU299" s="179" t="s">
        <v>89</v>
      </c>
      <c r="AY299" s="17" t="s">
        <v>574</v>
      </c>
      <c r="BE299" s="102">
        <f t="shared" si="69"/>
        <v>0</v>
      </c>
      <c r="BF299" s="102">
        <f t="shared" si="70"/>
        <v>0</v>
      </c>
      <c r="BG299" s="102">
        <f t="shared" si="71"/>
        <v>0</v>
      </c>
      <c r="BH299" s="102">
        <f t="shared" si="72"/>
        <v>0</v>
      </c>
      <c r="BI299" s="102">
        <f t="shared" si="73"/>
        <v>0</v>
      </c>
      <c r="BJ299" s="17" t="s">
        <v>89</v>
      </c>
      <c r="BK299" s="102">
        <f t="shared" si="74"/>
        <v>0</v>
      </c>
      <c r="BL299" s="17" t="s">
        <v>580</v>
      </c>
      <c r="BM299" s="179" t="s">
        <v>9434</v>
      </c>
    </row>
    <row r="300" spans="2:65" s="1" customFormat="1" ht="16.5" customHeight="1">
      <c r="B300" s="140"/>
      <c r="C300" s="168" t="s">
        <v>2251</v>
      </c>
      <c r="D300" s="168" t="s">
        <v>576</v>
      </c>
      <c r="E300" s="169" t="s">
        <v>9435</v>
      </c>
      <c r="F300" s="170" t="s">
        <v>9436</v>
      </c>
      <c r="G300" s="171" t="s">
        <v>611</v>
      </c>
      <c r="H300" s="172">
        <v>6000</v>
      </c>
      <c r="I300" s="173"/>
      <c r="J300" s="174">
        <f t="shared" si="65"/>
        <v>0</v>
      </c>
      <c r="K300" s="175"/>
      <c r="L300" s="34"/>
      <c r="M300" s="176" t="s">
        <v>1</v>
      </c>
      <c r="N300" s="139" t="s">
        <v>43</v>
      </c>
      <c r="P300" s="177">
        <f t="shared" si="66"/>
        <v>0</v>
      </c>
      <c r="Q300" s="177">
        <v>0</v>
      </c>
      <c r="R300" s="177">
        <f t="shared" si="67"/>
        <v>0</v>
      </c>
      <c r="S300" s="177">
        <v>0</v>
      </c>
      <c r="T300" s="178">
        <f t="shared" si="68"/>
        <v>0</v>
      </c>
      <c r="AR300" s="179" t="s">
        <v>580</v>
      </c>
      <c r="AT300" s="179" t="s">
        <v>576</v>
      </c>
      <c r="AU300" s="179" t="s">
        <v>89</v>
      </c>
      <c r="AY300" s="17" t="s">
        <v>574</v>
      </c>
      <c r="BE300" s="102">
        <f t="shared" si="69"/>
        <v>0</v>
      </c>
      <c r="BF300" s="102">
        <f t="shared" si="70"/>
        <v>0</v>
      </c>
      <c r="BG300" s="102">
        <f t="shared" si="71"/>
        <v>0</v>
      </c>
      <c r="BH300" s="102">
        <f t="shared" si="72"/>
        <v>0</v>
      </c>
      <c r="BI300" s="102">
        <f t="shared" si="73"/>
        <v>0</v>
      </c>
      <c r="BJ300" s="17" t="s">
        <v>89</v>
      </c>
      <c r="BK300" s="102">
        <f t="shared" si="74"/>
        <v>0</v>
      </c>
      <c r="BL300" s="17" t="s">
        <v>580</v>
      </c>
      <c r="BM300" s="179" t="s">
        <v>9437</v>
      </c>
    </row>
    <row r="301" spans="2:65" s="1" customFormat="1" ht="16.5" customHeight="1">
      <c r="B301" s="140"/>
      <c r="C301" s="208" t="s">
        <v>2256</v>
      </c>
      <c r="D301" s="208" t="s">
        <v>1858</v>
      </c>
      <c r="E301" s="209" t="s">
        <v>9438</v>
      </c>
      <c r="F301" s="210" t="s">
        <v>9436</v>
      </c>
      <c r="G301" s="211" t="s">
        <v>611</v>
      </c>
      <c r="H301" s="212">
        <v>6000</v>
      </c>
      <c r="I301" s="213"/>
      <c r="J301" s="214">
        <f t="shared" si="65"/>
        <v>0</v>
      </c>
      <c r="K301" s="215"/>
      <c r="L301" s="216"/>
      <c r="M301" s="217" t="s">
        <v>1</v>
      </c>
      <c r="N301" s="218" t="s">
        <v>43</v>
      </c>
      <c r="P301" s="177">
        <f t="shared" si="66"/>
        <v>0</v>
      </c>
      <c r="Q301" s="177">
        <v>0</v>
      </c>
      <c r="R301" s="177">
        <f t="shared" si="67"/>
        <v>0</v>
      </c>
      <c r="S301" s="177">
        <v>0</v>
      </c>
      <c r="T301" s="178">
        <f t="shared" si="68"/>
        <v>0</v>
      </c>
      <c r="AR301" s="179" t="s">
        <v>626</v>
      </c>
      <c r="AT301" s="179" t="s">
        <v>1858</v>
      </c>
      <c r="AU301" s="179" t="s">
        <v>89</v>
      </c>
      <c r="AY301" s="17" t="s">
        <v>574</v>
      </c>
      <c r="BE301" s="102">
        <f t="shared" si="69"/>
        <v>0</v>
      </c>
      <c r="BF301" s="102">
        <f t="shared" si="70"/>
        <v>0</v>
      </c>
      <c r="BG301" s="102">
        <f t="shared" si="71"/>
        <v>0</v>
      </c>
      <c r="BH301" s="102">
        <f t="shared" si="72"/>
        <v>0</v>
      </c>
      <c r="BI301" s="102">
        <f t="shared" si="73"/>
        <v>0</v>
      </c>
      <c r="BJ301" s="17" t="s">
        <v>89</v>
      </c>
      <c r="BK301" s="102">
        <f t="shared" si="74"/>
        <v>0</v>
      </c>
      <c r="BL301" s="17" t="s">
        <v>580</v>
      </c>
      <c r="BM301" s="179" t="s">
        <v>9439</v>
      </c>
    </row>
    <row r="302" spans="2:65" s="1" customFormat="1" ht="16.5" customHeight="1">
      <c r="B302" s="140"/>
      <c r="C302" s="168" t="s">
        <v>2266</v>
      </c>
      <c r="D302" s="168" t="s">
        <v>576</v>
      </c>
      <c r="E302" s="169" t="s">
        <v>9440</v>
      </c>
      <c r="F302" s="170" t="s">
        <v>9441</v>
      </c>
      <c r="G302" s="171" t="s">
        <v>611</v>
      </c>
      <c r="H302" s="172">
        <v>400</v>
      </c>
      <c r="I302" s="173"/>
      <c r="J302" s="174">
        <f t="shared" si="65"/>
        <v>0</v>
      </c>
      <c r="K302" s="175"/>
      <c r="L302" s="34"/>
      <c r="M302" s="176" t="s">
        <v>1</v>
      </c>
      <c r="N302" s="139" t="s">
        <v>43</v>
      </c>
      <c r="P302" s="177">
        <f t="shared" si="66"/>
        <v>0</v>
      </c>
      <c r="Q302" s="177">
        <v>0</v>
      </c>
      <c r="R302" s="177">
        <f t="shared" si="67"/>
        <v>0</v>
      </c>
      <c r="S302" s="177">
        <v>0</v>
      </c>
      <c r="T302" s="178">
        <f t="shared" si="68"/>
        <v>0</v>
      </c>
      <c r="AR302" s="179" t="s">
        <v>580</v>
      </c>
      <c r="AT302" s="179" t="s">
        <v>576</v>
      </c>
      <c r="AU302" s="179" t="s">
        <v>89</v>
      </c>
      <c r="AY302" s="17" t="s">
        <v>574</v>
      </c>
      <c r="BE302" s="102">
        <f t="shared" si="69"/>
        <v>0</v>
      </c>
      <c r="BF302" s="102">
        <f t="shared" si="70"/>
        <v>0</v>
      </c>
      <c r="BG302" s="102">
        <f t="shared" si="71"/>
        <v>0</v>
      </c>
      <c r="BH302" s="102">
        <f t="shared" si="72"/>
        <v>0</v>
      </c>
      <c r="BI302" s="102">
        <f t="shared" si="73"/>
        <v>0</v>
      </c>
      <c r="BJ302" s="17" t="s">
        <v>89</v>
      </c>
      <c r="BK302" s="102">
        <f t="shared" si="74"/>
        <v>0</v>
      </c>
      <c r="BL302" s="17" t="s">
        <v>580</v>
      </c>
      <c r="BM302" s="179" t="s">
        <v>9442</v>
      </c>
    </row>
    <row r="303" spans="2:65" s="1" customFormat="1" ht="16.5" customHeight="1">
      <c r="B303" s="140"/>
      <c r="C303" s="208" t="s">
        <v>2270</v>
      </c>
      <c r="D303" s="208" t="s">
        <v>1858</v>
      </c>
      <c r="E303" s="209" t="s">
        <v>9443</v>
      </c>
      <c r="F303" s="210" t="s">
        <v>9441</v>
      </c>
      <c r="G303" s="211" t="s">
        <v>611</v>
      </c>
      <c r="H303" s="212">
        <v>400</v>
      </c>
      <c r="I303" s="213"/>
      <c r="J303" s="214">
        <f t="shared" si="65"/>
        <v>0</v>
      </c>
      <c r="K303" s="215"/>
      <c r="L303" s="216"/>
      <c r="M303" s="217" t="s">
        <v>1</v>
      </c>
      <c r="N303" s="218" t="s">
        <v>43</v>
      </c>
      <c r="P303" s="177">
        <f t="shared" si="66"/>
        <v>0</v>
      </c>
      <c r="Q303" s="177">
        <v>0</v>
      </c>
      <c r="R303" s="177">
        <f t="shared" si="67"/>
        <v>0</v>
      </c>
      <c r="S303" s="177">
        <v>0</v>
      </c>
      <c r="T303" s="178">
        <f t="shared" si="68"/>
        <v>0</v>
      </c>
      <c r="AR303" s="179" t="s">
        <v>626</v>
      </c>
      <c r="AT303" s="179" t="s">
        <v>1858</v>
      </c>
      <c r="AU303" s="179" t="s">
        <v>89</v>
      </c>
      <c r="AY303" s="17" t="s">
        <v>574</v>
      </c>
      <c r="BE303" s="102">
        <f t="shared" si="69"/>
        <v>0</v>
      </c>
      <c r="BF303" s="102">
        <f t="shared" si="70"/>
        <v>0</v>
      </c>
      <c r="BG303" s="102">
        <f t="shared" si="71"/>
        <v>0</v>
      </c>
      <c r="BH303" s="102">
        <f t="shared" si="72"/>
        <v>0</v>
      </c>
      <c r="BI303" s="102">
        <f t="shared" si="73"/>
        <v>0</v>
      </c>
      <c r="BJ303" s="17" t="s">
        <v>89</v>
      </c>
      <c r="BK303" s="102">
        <f t="shared" si="74"/>
        <v>0</v>
      </c>
      <c r="BL303" s="17" t="s">
        <v>580</v>
      </c>
      <c r="BM303" s="179" t="s">
        <v>9444</v>
      </c>
    </row>
    <row r="304" spans="2:65" s="1" customFormat="1" ht="16.5" customHeight="1">
      <c r="B304" s="140"/>
      <c r="C304" s="168" t="s">
        <v>2277</v>
      </c>
      <c r="D304" s="168" t="s">
        <v>576</v>
      </c>
      <c r="E304" s="169" t="s">
        <v>9445</v>
      </c>
      <c r="F304" s="170" t="s">
        <v>9446</v>
      </c>
      <c r="G304" s="171" t="s">
        <v>611</v>
      </c>
      <c r="H304" s="172">
        <v>100</v>
      </c>
      <c r="I304" s="173"/>
      <c r="J304" s="174">
        <f t="shared" si="65"/>
        <v>0</v>
      </c>
      <c r="K304" s="175"/>
      <c r="L304" s="34"/>
      <c r="M304" s="176" t="s">
        <v>1</v>
      </c>
      <c r="N304" s="139" t="s">
        <v>43</v>
      </c>
      <c r="P304" s="177">
        <f t="shared" si="66"/>
        <v>0</v>
      </c>
      <c r="Q304" s="177">
        <v>0</v>
      </c>
      <c r="R304" s="177">
        <f t="shared" si="67"/>
        <v>0</v>
      </c>
      <c r="S304" s="177">
        <v>0</v>
      </c>
      <c r="T304" s="178">
        <f t="shared" si="68"/>
        <v>0</v>
      </c>
      <c r="AR304" s="179" t="s">
        <v>580</v>
      </c>
      <c r="AT304" s="179" t="s">
        <v>576</v>
      </c>
      <c r="AU304" s="179" t="s">
        <v>89</v>
      </c>
      <c r="AY304" s="17" t="s">
        <v>574</v>
      </c>
      <c r="BE304" s="102">
        <f t="shared" si="69"/>
        <v>0</v>
      </c>
      <c r="BF304" s="102">
        <f t="shared" si="70"/>
        <v>0</v>
      </c>
      <c r="BG304" s="102">
        <f t="shared" si="71"/>
        <v>0</v>
      </c>
      <c r="BH304" s="102">
        <f t="shared" si="72"/>
        <v>0</v>
      </c>
      <c r="BI304" s="102">
        <f t="shared" si="73"/>
        <v>0</v>
      </c>
      <c r="BJ304" s="17" t="s">
        <v>89</v>
      </c>
      <c r="BK304" s="102">
        <f t="shared" si="74"/>
        <v>0</v>
      </c>
      <c r="BL304" s="17" t="s">
        <v>580</v>
      </c>
      <c r="BM304" s="179" t="s">
        <v>9447</v>
      </c>
    </row>
    <row r="305" spans="2:65" s="1" customFormat="1" ht="16.5" customHeight="1">
      <c r="B305" s="140"/>
      <c r="C305" s="208" t="s">
        <v>2281</v>
      </c>
      <c r="D305" s="208" t="s">
        <v>1858</v>
      </c>
      <c r="E305" s="209" t="s">
        <v>9448</v>
      </c>
      <c r="F305" s="210" t="s">
        <v>9446</v>
      </c>
      <c r="G305" s="211" t="s">
        <v>611</v>
      </c>
      <c r="H305" s="212">
        <v>100</v>
      </c>
      <c r="I305" s="213"/>
      <c r="J305" s="214">
        <f t="shared" si="65"/>
        <v>0</v>
      </c>
      <c r="K305" s="215"/>
      <c r="L305" s="216"/>
      <c r="M305" s="217" t="s">
        <v>1</v>
      </c>
      <c r="N305" s="218" t="s">
        <v>43</v>
      </c>
      <c r="P305" s="177">
        <f t="shared" si="66"/>
        <v>0</v>
      </c>
      <c r="Q305" s="177">
        <v>0</v>
      </c>
      <c r="R305" s="177">
        <f t="shared" si="67"/>
        <v>0</v>
      </c>
      <c r="S305" s="177">
        <v>0</v>
      </c>
      <c r="T305" s="178">
        <f t="shared" si="68"/>
        <v>0</v>
      </c>
      <c r="AR305" s="179" t="s">
        <v>626</v>
      </c>
      <c r="AT305" s="179" t="s">
        <v>1858</v>
      </c>
      <c r="AU305" s="179" t="s">
        <v>89</v>
      </c>
      <c r="AY305" s="17" t="s">
        <v>574</v>
      </c>
      <c r="BE305" s="102">
        <f t="shared" si="69"/>
        <v>0</v>
      </c>
      <c r="BF305" s="102">
        <f t="shared" si="70"/>
        <v>0</v>
      </c>
      <c r="BG305" s="102">
        <f t="shared" si="71"/>
        <v>0</v>
      </c>
      <c r="BH305" s="102">
        <f t="shared" si="72"/>
        <v>0</v>
      </c>
      <c r="BI305" s="102">
        <f t="shared" si="73"/>
        <v>0</v>
      </c>
      <c r="BJ305" s="17" t="s">
        <v>89</v>
      </c>
      <c r="BK305" s="102">
        <f t="shared" si="74"/>
        <v>0</v>
      </c>
      <c r="BL305" s="17" t="s">
        <v>580</v>
      </c>
      <c r="BM305" s="179" t="s">
        <v>9449</v>
      </c>
    </row>
    <row r="306" spans="2:65" s="1" customFormat="1" ht="16.5" customHeight="1">
      <c r="B306" s="140"/>
      <c r="C306" s="168" t="s">
        <v>2285</v>
      </c>
      <c r="D306" s="168" t="s">
        <v>576</v>
      </c>
      <c r="E306" s="169" t="s">
        <v>9450</v>
      </c>
      <c r="F306" s="170" t="s">
        <v>9451</v>
      </c>
      <c r="G306" s="171" t="s">
        <v>611</v>
      </c>
      <c r="H306" s="172">
        <v>150</v>
      </c>
      <c r="I306" s="173"/>
      <c r="J306" s="174">
        <f t="shared" si="65"/>
        <v>0</v>
      </c>
      <c r="K306" s="175"/>
      <c r="L306" s="34"/>
      <c r="M306" s="176" t="s">
        <v>1</v>
      </c>
      <c r="N306" s="139" t="s">
        <v>43</v>
      </c>
      <c r="P306" s="177">
        <f t="shared" si="66"/>
        <v>0</v>
      </c>
      <c r="Q306" s="177">
        <v>0</v>
      </c>
      <c r="R306" s="177">
        <f t="shared" si="67"/>
        <v>0</v>
      </c>
      <c r="S306" s="177">
        <v>0</v>
      </c>
      <c r="T306" s="178">
        <f t="shared" si="68"/>
        <v>0</v>
      </c>
      <c r="AR306" s="179" t="s">
        <v>580</v>
      </c>
      <c r="AT306" s="179" t="s">
        <v>576</v>
      </c>
      <c r="AU306" s="179" t="s">
        <v>89</v>
      </c>
      <c r="AY306" s="17" t="s">
        <v>574</v>
      </c>
      <c r="BE306" s="102">
        <f t="shared" si="69"/>
        <v>0</v>
      </c>
      <c r="BF306" s="102">
        <f t="shared" si="70"/>
        <v>0</v>
      </c>
      <c r="BG306" s="102">
        <f t="shared" si="71"/>
        <v>0</v>
      </c>
      <c r="BH306" s="102">
        <f t="shared" si="72"/>
        <v>0</v>
      </c>
      <c r="BI306" s="102">
        <f t="shared" si="73"/>
        <v>0</v>
      </c>
      <c r="BJ306" s="17" t="s">
        <v>89</v>
      </c>
      <c r="BK306" s="102">
        <f t="shared" si="74"/>
        <v>0</v>
      </c>
      <c r="BL306" s="17" t="s">
        <v>580</v>
      </c>
      <c r="BM306" s="179" t="s">
        <v>9452</v>
      </c>
    </row>
    <row r="307" spans="2:65" s="1" customFormat="1" ht="16.5" customHeight="1">
      <c r="B307" s="140"/>
      <c r="C307" s="208" t="s">
        <v>2289</v>
      </c>
      <c r="D307" s="208" t="s">
        <v>1858</v>
      </c>
      <c r="E307" s="209" t="s">
        <v>9453</v>
      </c>
      <c r="F307" s="210" t="s">
        <v>9451</v>
      </c>
      <c r="G307" s="211" t="s">
        <v>611</v>
      </c>
      <c r="H307" s="212">
        <v>150</v>
      </c>
      <c r="I307" s="213"/>
      <c r="J307" s="214">
        <f t="shared" si="65"/>
        <v>0</v>
      </c>
      <c r="K307" s="215"/>
      <c r="L307" s="216"/>
      <c r="M307" s="217" t="s">
        <v>1</v>
      </c>
      <c r="N307" s="218" t="s">
        <v>43</v>
      </c>
      <c r="P307" s="177">
        <f t="shared" si="66"/>
        <v>0</v>
      </c>
      <c r="Q307" s="177">
        <v>0</v>
      </c>
      <c r="R307" s="177">
        <f t="shared" si="67"/>
        <v>0</v>
      </c>
      <c r="S307" s="177">
        <v>0</v>
      </c>
      <c r="T307" s="178">
        <f t="shared" si="68"/>
        <v>0</v>
      </c>
      <c r="AR307" s="179" t="s">
        <v>626</v>
      </c>
      <c r="AT307" s="179" t="s">
        <v>1858</v>
      </c>
      <c r="AU307" s="179" t="s">
        <v>89</v>
      </c>
      <c r="AY307" s="17" t="s">
        <v>574</v>
      </c>
      <c r="BE307" s="102">
        <f t="shared" si="69"/>
        <v>0</v>
      </c>
      <c r="BF307" s="102">
        <f t="shared" si="70"/>
        <v>0</v>
      </c>
      <c r="BG307" s="102">
        <f t="shared" si="71"/>
        <v>0</v>
      </c>
      <c r="BH307" s="102">
        <f t="shared" si="72"/>
        <v>0</v>
      </c>
      <c r="BI307" s="102">
        <f t="shared" si="73"/>
        <v>0</v>
      </c>
      <c r="BJ307" s="17" t="s">
        <v>89</v>
      </c>
      <c r="BK307" s="102">
        <f t="shared" si="74"/>
        <v>0</v>
      </c>
      <c r="BL307" s="17" t="s">
        <v>580</v>
      </c>
      <c r="BM307" s="179" t="s">
        <v>9454</v>
      </c>
    </row>
    <row r="308" spans="2:65" s="1" customFormat="1" ht="16.5" customHeight="1">
      <c r="B308" s="140"/>
      <c r="C308" s="168" t="s">
        <v>2293</v>
      </c>
      <c r="D308" s="168" t="s">
        <v>576</v>
      </c>
      <c r="E308" s="169" t="s">
        <v>9455</v>
      </c>
      <c r="F308" s="170" t="s">
        <v>9456</v>
      </c>
      <c r="G308" s="171" t="s">
        <v>611</v>
      </c>
      <c r="H308" s="172">
        <v>200</v>
      </c>
      <c r="I308" s="173"/>
      <c r="J308" s="174">
        <f t="shared" si="65"/>
        <v>0</v>
      </c>
      <c r="K308" s="175"/>
      <c r="L308" s="34"/>
      <c r="M308" s="176" t="s">
        <v>1</v>
      </c>
      <c r="N308" s="139" t="s">
        <v>43</v>
      </c>
      <c r="P308" s="177">
        <f t="shared" si="66"/>
        <v>0</v>
      </c>
      <c r="Q308" s="177">
        <v>0</v>
      </c>
      <c r="R308" s="177">
        <f t="shared" si="67"/>
        <v>0</v>
      </c>
      <c r="S308" s="177">
        <v>0</v>
      </c>
      <c r="T308" s="178">
        <f t="shared" si="68"/>
        <v>0</v>
      </c>
      <c r="AR308" s="179" t="s">
        <v>580</v>
      </c>
      <c r="AT308" s="179" t="s">
        <v>576</v>
      </c>
      <c r="AU308" s="179" t="s">
        <v>89</v>
      </c>
      <c r="AY308" s="17" t="s">
        <v>574</v>
      </c>
      <c r="BE308" s="102">
        <f t="shared" si="69"/>
        <v>0</v>
      </c>
      <c r="BF308" s="102">
        <f t="shared" si="70"/>
        <v>0</v>
      </c>
      <c r="BG308" s="102">
        <f t="shared" si="71"/>
        <v>0</v>
      </c>
      <c r="BH308" s="102">
        <f t="shared" si="72"/>
        <v>0</v>
      </c>
      <c r="BI308" s="102">
        <f t="shared" si="73"/>
        <v>0</v>
      </c>
      <c r="BJ308" s="17" t="s">
        <v>89</v>
      </c>
      <c r="BK308" s="102">
        <f t="shared" si="74"/>
        <v>0</v>
      </c>
      <c r="BL308" s="17" t="s">
        <v>580</v>
      </c>
      <c r="BM308" s="179" t="s">
        <v>9457</v>
      </c>
    </row>
    <row r="309" spans="2:65" s="1" customFormat="1" ht="16.5" customHeight="1">
      <c r="B309" s="140"/>
      <c r="C309" s="208" t="s">
        <v>2297</v>
      </c>
      <c r="D309" s="208" t="s">
        <v>1858</v>
      </c>
      <c r="E309" s="209" t="s">
        <v>9458</v>
      </c>
      <c r="F309" s="210" t="s">
        <v>9456</v>
      </c>
      <c r="G309" s="211" t="s">
        <v>611</v>
      </c>
      <c r="H309" s="212">
        <v>200</v>
      </c>
      <c r="I309" s="213"/>
      <c r="J309" s="214">
        <f t="shared" si="65"/>
        <v>0</v>
      </c>
      <c r="K309" s="215"/>
      <c r="L309" s="216"/>
      <c r="M309" s="217" t="s">
        <v>1</v>
      </c>
      <c r="N309" s="218" t="s">
        <v>43</v>
      </c>
      <c r="P309" s="177">
        <f t="shared" si="66"/>
        <v>0</v>
      </c>
      <c r="Q309" s="177">
        <v>0</v>
      </c>
      <c r="R309" s="177">
        <f t="shared" si="67"/>
        <v>0</v>
      </c>
      <c r="S309" s="177">
        <v>0</v>
      </c>
      <c r="T309" s="178">
        <f t="shared" si="68"/>
        <v>0</v>
      </c>
      <c r="AR309" s="179" t="s">
        <v>626</v>
      </c>
      <c r="AT309" s="179" t="s">
        <v>1858</v>
      </c>
      <c r="AU309" s="179" t="s">
        <v>89</v>
      </c>
      <c r="AY309" s="17" t="s">
        <v>574</v>
      </c>
      <c r="BE309" s="102">
        <f t="shared" si="69"/>
        <v>0</v>
      </c>
      <c r="BF309" s="102">
        <f t="shared" si="70"/>
        <v>0</v>
      </c>
      <c r="BG309" s="102">
        <f t="shared" si="71"/>
        <v>0</v>
      </c>
      <c r="BH309" s="102">
        <f t="shared" si="72"/>
        <v>0</v>
      </c>
      <c r="BI309" s="102">
        <f t="shared" si="73"/>
        <v>0</v>
      </c>
      <c r="BJ309" s="17" t="s">
        <v>89</v>
      </c>
      <c r="BK309" s="102">
        <f t="shared" si="74"/>
        <v>0</v>
      </c>
      <c r="BL309" s="17" t="s">
        <v>580</v>
      </c>
      <c r="BM309" s="179" t="s">
        <v>9459</v>
      </c>
    </row>
    <row r="310" spans="2:65" s="1" customFormat="1" ht="16.5" customHeight="1">
      <c r="B310" s="140"/>
      <c r="C310" s="168" t="s">
        <v>2301</v>
      </c>
      <c r="D310" s="168" t="s">
        <v>576</v>
      </c>
      <c r="E310" s="169" t="s">
        <v>9460</v>
      </c>
      <c r="F310" s="170" t="s">
        <v>9461</v>
      </c>
      <c r="G310" s="171" t="s">
        <v>611</v>
      </c>
      <c r="H310" s="172">
        <v>150</v>
      </c>
      <c r="I310" s="173"/>
      <c r="J310" s="174">
        <f t="shared" si="65"/>
        <v>0</v>
      </c>
      <c r="K310" s="175"/>
      <c r="L310" s="34"/>
      <c r="M310" s="176" t="s">
        <v>1</v>
      </c>
      <c r="N310" s="139" t="s">
        <v>43</v>
      </c>
      <c r="P310" s="177">
        <f t="shared" si="66"/>
        <v>0</v>
      </c>
      <c r="Q310" s="177">
        <v>0</v>
      </c>
      <c r="R310" s="177">
        <f t="shared" si="67"/>
        <v>0</v>
      </c>
      <c r="S310" s="177">
        <v>0</v>
      </c>
      <c r="T310" s="178">
        <f t="shared" si="68"/>
        <v>0</v>
      </c>
      <c r="AR310" s="179" t="s">
        <v>580</v>
      </c>
      <c r="AT310" s="179" t="s">
        <v>576</v>
      </c>
      <c r="AU310" s="179" t="s">
        <v>89</v>
      </c>
      <c r="AY310" s="17" t="s">
        <v>574</v>
      </c>
      <c r="BE310" s="102">
        <f t="shared" si="69"/>
        <v>0</v>
      </c>
      <c r="BF310" s="102">
        <f t="shared" si="70"/>
        <v>0</v>
      </c>
      <c r="BG310" s="102">
        <f t="shared" si="71"/>
        <v>0</v>
      </c>
      <c r="BH310" s="102">
        <f t="shared" si="72"/>
        <v>0</v>
      </c>
      <c r="BI310" s="102">
        <f t="shared" si="73"/>
        <v>0</v>
      </c>
      <c r="BJ310" s="17" t="s">
        <v>89</v>
      </c>
      <c r="BK310" s="102">
        <f t="shared" si="74"/>
        <v>0</v>
      </c>
      <c r="BL310" s="17" t="s">
        <v>580</v>
      </c>
      <c r="BM310" s="179" t="s">
        <v>9462</v>
      </c>
    </row>
    <row r="311" spans="2:65" s="1" customFormat="1" ht="16.5" customHeight="1">
      <c r="B311" s="140"/>
      <c r="C311" s="208" t="s">
        <v>2305</v>
      </c>
      <c r="D311" s="208" t="s">
        <v>1858</v>
      </c>
      <c r="E311" s="209" t="s">
        <v>9463</v>
      </c>
      <c r="F311" s="210" t="s">
        <v>9461</v>
      </c>
      <c r="G311" s="211" t="s">
        <v>611</v>
      </c>
      <c r="H311" s="212">
        <v>150</v>
      </c>
      <c r="I311" s="213"/>
      <c r="J311" s="214">
        <f t="shared" si="65"/>
        <v>0</v>
      </c>
      <c r="K311" s="215"/>
      <c r="L311" s="216"/>
      <c r="M311" s="217" t="s">
        <v>1</v>
      </c>
      <c r="N311" s="218" t="s">
        <v>43</v>
      </c>
      <c r="P311" s="177">
        <f t="shared" si="66"/>
        <v>0</v>
      </c>
      <c r="Q311" s="177">
        <v>0</v>
      </c>
      <c r="R311" s="177">
        <f t="shared" si="67"/>
        <v>0</v>
      </c>
      <c r="S311" s="177">
        <v>0</v>
      </c>
      <c r="T311" s="178">
        <f t="shared" si="68"/>
        <v>0</v>
      </c>
      <c r="AR311" s="179" t="s">
        <v>626</v>
      </c>
      <c r="AT311" s="179" t="s">
        <v>1858</v>
      </c>
      <c r="AU311" s="179" t="s">
        <v>89</v>
      </c>
      <c r="AY311" s="17" t="s">
        <v>574</v>
      </c>
      <c r="BE311" s="102">
        <f t="shared" si="69"/>
        <v>0</v>
      </c>
      <c r="BF311" s="102">
        <f t="shared" si="70"/>
        <v>0</v>
      </c>
      <c r="BG311" s="102">
        <f t="shared" si="71"/>
        <v>0</v>
      </c>
      <c r="BH311" s="102">
        <f t="shared" si="72"/>
        <v>0</v>
      </c>
      <c r="BI311" s="102">
        <f t="shared" si="73"/>
        <v>0</v>
      </c>
      <c r="BJ311" s="17" t="s">
        <v>89</v>
      </c>
      <c r="BK311" s="102">
        <f t="shared" si="74"/>
        <v>0</v>
      </c>
      <c r="BL311" s="17" t="s">
        <v>580</v>
      </c>
      <c r="BM311" s="179" t="s">
        <v>9464</v>
      </c>
    </row>
    <row r="312" spans="2:65" s="1" customFormat="1" ht="24.25" customHeight="1">
      <c r="B312" s="140"/>
      <c r="C312" s="168" t="s">
        <v>2309</v>
      </c>
      <c r="D312" s="168" t="s">
        <v>576</v>
      </c>
      <c r="E312" s="169" t="s">
        <v>9465</v>
      </c>
      <c r="F312" s="170" t="s">
        <v>9466</v>
      </c>
      <c r="G312" s="171" t="s">
        <v>611</v>
      </c>
      <c r="H312" s="172">
        <v>350</v>
      </c>
      <c r="I312" s="173"/>
      <c r="J312" s="174">
        <f t="shared" si="65"/>
        <v>0</v>
      </c>
      <c r="K312" s="175"/>
      <c r="L312" s="34"/>
      <c r="M312" s="176" t="s">
        <v>1</v>
      </c>
      <c r="N312" s="139" t="s">
        <v>43</v>
      </c>
      <c r="P312" s="177">
        <f t="shared" si="66"/>
        <v>0</v>
      </c>
      <c r="Q312" s="177">
        <v>0</v>
      </c>
      <c r="R312" s="177">
        <f t="shared" si="67"/>
        <v>0</v>
      </c>
      <c r="S312" s="177">
        <v>0</v>
      </c>
      <c r="T312" s="178">
        <f t="shared" si="68"/>
        <v>0</v>
      </c>
      <c r="AR312" s="179" t="s">
        <v>580</v>
      </c>
      <c r="AT312" s="179" t="s">
        <v>576</v>
      </c>
      <c r="AU312" s="179" t="s">
        <v>89</v>
      </c>
      <c r="AY312" s="17" t="s">
        <v>574</v>
      </c>
      <c r="BE312" s="102">
        <f t="shared" si="69"/>
        <v>0</v>
      </c>
      <c r="BF312" s="102">
        <f t="shared" si="70"/>
        <v>0</v>
      </c>
      <c r="BG312" s="102">
        <f t="shared" si="71"/>
        <v>0</v>
      </c>
      <c r="BH312" s="102">
        <f t="shared" si="72"/>
        <v>0</v>
      </c>
      <c r="BI312" s="102">
        <f t="shared" si="73"/>
        <v>0</v>
      </c>
      <c r="BJ312" s="17" t="s">
        <v>89</v>
      </c>
      <c r="BK312" s="102">
        <f t="shared" si="74"/>
        <v>0</v>
      </c>
      <c r="BL312" s="17" t="s">
        <v>580</v>
      </c>
      <c r="BM312" s="179" t="s">
        <v>9467</v>
      </c>
    </row>
    <row r="313" spans="2:65" s="1" customFormat="1" ht="24.25" customHeight="1">
      <c r="B313" s="140"/>
      <c r="C313" s="208" t="s">
        <v>2313</v>
      </c>
      <c r="D313" s="208" t="s">
        <v>1858</v>
      </c>
      <c r="E313" s="209" t="s">
        <v>9468</v>
      </c>
      <c r="F313" s="210" t="s">
        <v>9466</v>
      </c>
      <c r="G313" s="211" t="s">
        <v>611</v>
      </c>
      <c r="H313" s="212">
        <v>350</v>
      </c>
      <c r="I313" s="213"/>
      <c r="J313" s="214">
        <f t="shared" si="65"/>
        <v>0</v>
      </c>
      <c r="K313" s="215"/>
      <c r="L313" s="216"/>
      <c r="M313" s="217" t="s">
        <v>1</v>
      </c>
      <c r="N313" s="218" t="s">
        <v>43</v>
      </c>
      <c r="P313" s="177">
        <f t="shared" si="66"/>
        <v>0</v>
      </c>
      <c r="Q313" s="177">
        <v>0</v>
      </c>
      <c r="R313" s="177">
        <f t="shared" si="67"/>
        <v>0</v>
      </c>
      <c r="S313" s="177">
        <v>0</v>
      </c>
      <c r="T313" s="178">
        <f t="shared" si="68"/>
        <v>0</v>
      </c>
      <c r="AR313" s="179" t="s">
        <v>626</v>
      </c>
      <c r="AT313" s="179" t="s">
        <v>1858</v>
      </c>
      <c r="AU313" s="179" t="s">
        <v>89</v>
      </c>
      <c r="AY313" s="17" t="s">
        <v>574</v>
      </c>
      <c r="BE313" s="102">
        <f t="shared" si="69"/>
        <v>0</v>
      </c>
      <c r="BF313" s="102">
        <f t="shared" si="70"/>
        <v>0</v>
      </c>
      <c r="BG313" s="102">
        <f t="shared" si="71"/>
        <v>0</v>
      </c>
      <c r="BH313" s="102">
        <f t="shared" si="72"/>
        <v>0</v>
      </c>
      <c r="BI313" s="102">
        <f t="shared" si="73"/>
        <v>0</v>
      </c>
      <c r="BJ313" s="17" t="s">
        <v>89</v>
      </c>
      <c r="BK313" s="102">
        <f t="shared" si="74"/>
        <v>0</v>
      </c>
      <c r="BL313" s="17" t="s">
        <v>580</v>
      </c>
      <c r="BM313" s="179" t="s">
        <v>9469</v>
      </c>
    </row>
    <row r="314" spans="2:65" s="1" customFormat="1" ht="24.25" customHeight="1">
      <c r="B314" s="140"/>
      <c r="C314" s="168" t="s">
        <v>2318</v>
      </c>
      <c r="D314" s="168" t="s">
        <v>576</v>
      </c>
      <c r="E314" s="169" t="s">
        <v>9470</v>
      </c>
      <c r="F314" s="170" t="s">
        <v>9471</v>
      </c>
      <c r="G314" s="171" t="s">
        <v>611</v>
      </c>
      <c r="H314" s="172">
        <v>800</v>
      </c>
      <c r="I314" s="173"/>
      <c r="J314" s="174">
        <f t="shared" si="65"/>
        <v>0</v>
      </c>
      <c r="K314" s="175"/>
      <c r="L314" s="34"/>
      <c r="M314" s="176" t="s">
        <v>1</v>
      </c>
      <c r="N314" s="139" t="s">
        <v>43</v>
      </c>
      <c r="P314" s="177">
        <f t="shared" si="66"/>
        <v>0</v>
      </c>
      <c r="Q314" s="177">
        <v>0</v>
      </c>
      <c r="R314" s="177">
        <f t="shared" si="67"/>
        <v>0</v>
      </c>
      <c r="S314" s="177">
        <v>0</v>
      </c>
      <c r="T314" s="178">
        <f t="shared" si="68"/>
        <v>0</v>
      </c>
      <c r="AR314" s="179" t="s">
        <v>580</v>
      </c>
      <c r="AT314" s="179" t="s">
        <v>576</v>
      </c>
      <c r="AU314" s="179" t="s">
        <v>89</v>
      </c>
      <c r="AY314" s="17" t="s">
        <v>574</v>
      </c>
      <c r="BE314" s="102">
        <f t="shared" si="69"/>
        <v>0</v>
      </c>
      <c r="BF314" s="102">
        <f t="shared" si="70"/>
        <v>0</v>
      </c>
      <c r="BG314" s="102">
        <f t="shared" si="71"/>
        <v>0</v>
      </c>
      <c r="BH314" s="102">
        <f t="shared" si="72"/>
        <v>0</v>
      </c>
      <c r="BI314" s="102">
        <f t="shared" si="73"/>
        <v>0</v>
      </c>
      <c r="BJ314" s="17" t="s">
        <v>89</v>
      </c>
      <c r="BK314" s="102">
        <f t="shared" si="74"/>
        <v>0</v>
      </c>
      <c r="BL314" s="17" t="s">
        <v>580</v>
      </c>
      <c r="BM314" s="179" t="s">
        <v>9472</v>
      </c>
    </row>
    <row r="315" spans="2:65" s="1" customFormat="1" ht="24.25" customHeight="1">
      <c r="B315" s="140"/>
      <c r="C315" s="208" t="s">
        <v>2323</v>
      </c>
      <c r="D315" s="208" t="s">
        <v>1858</v>
      </c>
      <c r="E315" s="209" t="s">
        <v>9473</v>
      </c>
      <c r="F315" s="210" t="s">
        <v>9471</v>
      </c>
      <c r="G315" s="211" t="s">
        <v>611</v>
      </c>
      <c r="H315" s="212">
        <v>800</v>
      </c>
      <c r="I315" s="213"/>
      <c r="J315" s="214">
        <f t="shared" si="65"/>
        <v>0</v>
      </c>
      <c r="K315" s="215"/>
      <c r="L315" s="216"/>
      <c r="M315" s="217" t="s">
        <v>1</v>
      </c>
      <c r="N315" s="218" t="s">
        <v>43</v>
      </c>
      <c r="P315" s="177">
        <f t="shared" si="66"/>
        <v>0</v>
      </c>
      <c r="Q315" s="177">
        <v>0</v>
      </c>
      <c r="R315" s="177">
        <f t="shared" si="67"/>
        <v>0</v>
      </c>
      <c r="S315" s="177">
        <v>0</v>
      </c>
      <c r="T315" s="178">
        <f t="shared" si="68"/>
        <v>0</v>
      </c>
      <c r="AR315" s="179" t="s">
        <v>626</v>
      </c>
      <c r="AT315" s="179" t="s">
        <v>1858</v>
      </c>
      <c r="AU315" s="179" t="s">
        <v>89</v>
      </c>
      <c r="AY315" s="17" t="s">
        <v>574</v>
      </c>
      <c r="BE315" s="102">
        <f t="shared" si="69"/>
        <v>0</v>
      </c>
      <c r="BF315" s="102">
        <f t="shared" si="70"/>
        <v>0</v>
      </c>
      <c r="BG315" s="102">
        <f t="shared" si="71"/>
        <v>0</v>
      </c>
      <c r="BH315" s="102">
        <f t="shared" si="72"/>
        <v>0</v>
      </c>
      <c r="BI315" s="102">
        <f t="shared" si="73"/>
        <v>0</v>
      </c>
      <c r="BJ315" s="17" t="s">
        <v>89</v>
      </c>
      <c r="BK315" s="102">
        <f t="shared" si="74"/>
        <v>0</v>
      </c>
      <c r="BL315" s="17" t="s">
        <v>580</v>
      </c>
      <c r="BM315" s="179" t="s">
        <v>9474</v>
      </c>
    </row>
    <row r="316" spans="2:65" s="1" customFormat="1" ht="24.25" customHeight="1">
      <c r="B316" s="140"/>
      <c r="C316" s="168" t="s">
        <v>2327</v>
      </c>
      <c r="D316" s="168" t="s">
        <v>576</v>
      </c>
      <c r="E316" s="169" t="s">
        <v>9475</v>
      </c>
      <c r="F316" s="170" t="s">
        <v>9476</v>
      </c>
      <c r="G316" s="171" t="s">
        <v>579</v>
      </c>
      <c r="H316" s="172">
        <v>325</v>
      </c>
      <c r="I316" s="173"/>
      <c r="J316" s="174">
        <f t="shared" si="65"/>
        <v>0</v>
      </c>
      <c r="K316" s="175"/>
      <c r="L316" s="34"/>
      <c r="M316" s="176" t="s">
        <v>1</v>
      </c>
      <c r="N316" s="139" t="s">
        <v>43</v>
      </c>
      <c r="P316" s="177">
        <f t="shared" si="66"/>
        <v>0</v>
      </c>
      <c r="Q316" s="177">
        <v>0</v>
      </c>
      <c r="R316" s="177">
        <f t="shared" si="67"/>
        <v>0</v>
      </c>
      <c r="S316" s="177">
        <v>0</v>
      </c>
      <c r="T316" s="178">
        <f t="shared" si="68"/>
        <v>0</v>
      </c>
      <c r="AR316" s="179" t="s">
        <v>580</v>
      </c>
      <c r="AT316" s="179" t="s">
        <v>576</v>
      </c>
      <c r="AU316" s="179" t="s">
        <v>89</v>
      </c>
      <c r="AY316" s="17" t="s">
        <v>574</v>
      </c>
      <c r="BE316" s="102">
        <f t="shared" si="69"/>
        <v>0</v>
      </c>
      <c r="BF316" s="102">
        <f t="shared" si="70"/>
        <v>0</v>
      </c>
      <c r="BG316" s="102">
        <f t="shared" si="71"/>
        <v>0</v>
      </c>
      <c r="BH316" s="102">
        <f t="shared" si="72"/>
        <v>0</v>
      </c>
      <c r="BI316" s="102">
        <f t="shared" si="73"/>
        <v>0</v>
      </c>
      <c r="BJ316" s="17" t="s">
        <v>89</v>
      </c>
      <c r="BK316" s="102">
        <f t="shared" si="74"/>
        <v>0</v>
      </c>
      <c r="BL316" s="17" t="s">
        <v>580</v>
      </c>
      <c r="BM316" s="179" t="s">
        <v>9477</v>
      </c>
    </row>
    <row r="317" spans="2:65" s="1" customFormat="1" ht="24.25" customHeight="1">
      <c r="B317" s="140"/>
      <c r="C317" s="208" t="s">
        <v>2331</v>
      </c>
      <c r="D317" s="208" t="s">
        <v>1858</v>
      </c>
      <c r="E317" s="209" t="s">
        <v>9478</v>
      </c>
      <c r="F317" s="210" t="s">
        <v>9476</v>
      </c>
      <c r="G317" s="211" t="s">
        <v>579</v>
      </c>
      <c r="H317" s="212">
        <v>325</v>
      </c>
      <c r="I317" s="213"/>
      <c r="J317" s="214">
        <f t="shared" si="65"/>
        <v>0</v>
      </c>
      <c r="K317" s="215"/>
      <c r="L317" s="216"/>
      <c r="M317" s="217" t="s">
        <v>1</v>
      </c>
      <c r="N317" s="218" t="s">
        <v>43</v>
      </c>
      <c r="P317" s="177">
        <f t="shared" si="66"/>
        <v>0</v>
      </c>
      <c r="Q317" s="177">
        <v>0</v>
      </c>
      <c r="R317" s="177">
        <f t="shared" si="67"/>
        <v>0</v>
      </c>
      <c r="S317" s="177">
        <v>0</v>
      </c>
      <c r="T317" s="178">
        <f t="shared" si="68"/>
        <v>0</v>
      </c>
      <c r="AR317" s="179" t="s">
        <v>626</v>
      </c>
      <c r="AT317" s="179" t="s">
        <v>1858</v>
      </c>
      <c r="AU317" s="179" t="s">
        <v>89</v>
      </c>
      <c r="AY317" s="17" t="s">
        <v>574</v>
      </c>
      <c r="BE317" s="102">
        <f t="shared" si="69"/>
        <v>0</v>
      </c>
      <c r="BF317" s="102">
        <f t="shared" si="70"/>
        <v>0</v>
      </c>
      <c r="BG317" s="102">
        <f t="shared" si="71"/>
        <v>0</v>
      </c>
      <c r="BH317" s="102">
        <f t="shared" si="72"/>
        <v>0</v>
      </c>
      <c r="BI317" s="102">
        <f t="shared" si="73"/>
        <v>0</v>
      </c>
      <c r="BJ317" s="17" t="s">
        <v>89</v>
      </c>
      <c r="BK317" s="102">
        <f t="shared" si="74"/>
        <v>0</v>
      </c>
      <c r="BL317" s="17" t="s">
        <v>580</v>
      </c>
      <c r="BM317" s="179" t="s">
        <v>9479</v>
      </c>
    </row>
    <row r="318" spans="2:65" s="1" customFormat="1" ht="24.25" customHeight="1">
      <c r="B318" s="140"/>
      <c r="C318" s="168" t="s">
        <v>2335</v>
      </c>
      <c r="D318" s="168" t="s">
        <v>576</v>
      </c>
      <c r="E318" s="169" t="s">
        <v>9480</v>
      </c>
      <c r="F318" s="170" t="s">
        <v>9481</v>
      </c>
      <c r="G318" s="171" t="s">
        <v>579</v>
      </c>
      <c r="H318" s="172">
        <v>32</v>
      </c>
      <c r="I318" s="173"/>
      <c r="J318" s="174">
        <f t="shared" si="65"/>
        <v>0</v>
      </c>
      <c r="K318" s="175"/>
      <c r="L318" s="34"/>
      <c r="M318" s="176" t="s">
        <v>1</v>
      </c>
      <c r="N318" s="139" t="s">
        <v>43</v>
      </c>
      <c r="P318" s="177">
        <f t="shared" si="66"/>
        <v>0</v>
      </c>
      <c r="Q318" s="177">
        <v>0</v>
      </c>
      <c r="R318" s="177">
        <f t="shared" si="67"/>
        <v>0</v>
      </c>
      <c r="S318" s="177">
        <v>0</v>
      </c>
      <c r="T318" s="178">
        <f t="shared" si="68"/>
        <v>0</v>
      </c>
      <c r="AR318" s="179" t="s">
        <v>580</v>
      </c>
      <c r="AT318" s="179" t="s">
        <v>576</v>
      </c>
      <c r="AU318" s="179" t="s">
        <v>89</v>
      </c>
      <c r="AY318" s="17" t="s">
        <v>574</v>
      </c>
      <c r="BE318" s="102">
        <f t="shared" si="69"/>
        <v>0</v>
      </c>
      <c r="BF318" s="102">
        <f t="shared" si="70"/>
        <v>0</v>
      </c>
      <c r="BG318" s="102">
        <f t="shared" si="71"/>
        <v>0</v>
      </c>
      <c r="BH318" s="102">
        <f t="shared" si="72"/>
        <v>0</v>
      </c>
      <c r="BI318" s="102">
        <f t="shared" si="73"/>
        <v>0</v>
      </c>
      <c r="BJ318" s="17" t="s">
        <v>89</v>
      </c>
      <c r="BK318" s="102">
        <f t="shared" si="74"/>
        <v>0</v>
      </c>
      <c r="BL318" s="17" t="s">
        <v>580</v>
      </c>
      <c r="BM318" s="179" t="s">
        <v>9482</v>
      </c>
    </row>
    <row r="319" spans="2:65" s="1" customFormat="1" ht="24.25" customHeight="1">
      <c r="B319" s="140"/>
      <c r="C319" s="208" t="s">
        <v>2339</v>
      </c>
      <c r="D319" s="208" t="s">
        <v>1858</v>
      </c>
      <c r="E319" s="209" t="s">
        <v>9483</v>
      </c>
      <c r="F319" s="210" t="s">
        <v>9481</v>
      </c>
      <c r="G319" s="211" t="s">
        <v>579</v>
      </c>
      <c r="H319" s="212">
        <v>32</v>
      </c>
      <c r="I319" s="213"/>
      <c r="J319" s="214">
        <f t="shared" si="65"/>
        <v>0</v>
      </c>
      <c r="K319" s="215"/>
      <c r="L319" s="216"/>
      <c r="M319" s="217" t="s">
        <v>1</v>
      </c>
      <c r="N319" s="218" t="s">
        <v>43</v>
      </c>
      <c r="P319" s="177">
        <f t="shared" si="66"/>
        <v>0</v>
      </c>
      <c r="Q319" s="177">
        <v>0</v>
      </c>
      <c r="R319" s="177">
        <f t="shared" si="67"/>
        <v>0</v>
      </c>
      <c r="S319" s="177">
        <v>0</v>
      </c>
      <c r="T319" s="178">
        <f t="shared" si="68"/>
        <v>0</v>
      </c>
      <c r="AR319" s="179" t="s">
        <v>626</v>
      </c>
      <c r="AT319" s="179" t="s">
        <v>1858</v>
      </c>
      <c r="AU319" s="179" t="s">
        <v>89</v>
      </c>
      <c r="AY319" s="17" t="s">
        <v>574</v>
      </c>
      <c r="BE319" s="102">
        <f t="shared" si="69"/>
        <v>0</v>
      </c>
      <c r="BF319" s="102">
        <f t="shared" si="70"/>
        <v>0</v>
      </c>
      <c r="BG319" s="102">
        <f t="shared" si="71"/>
        <v>0</v>
      </c>
      <c r="BH319" s="102">
        <f t="shared" si="72"/>
        <v>0</v>
      </c>
      <c r="BI319" s="102">
        <f t="shared" si="73"/>
        <v>0</v>
      </c>
      <c r="BJ319" s="17" t="s">
        <v>89</v>
      </c>
      <c r="BK319" s="102">
        <f t="shared" si="74"/>
        <v>0</v>
      </c>
      <c r="BL319" s="17" t="s">
        <v>580</v>
      </c>
      <c r="BM319" s="179" t="s">
        <v>9484</v>
      </c>
    </row>
    <row r="320" spans="2:65" s="11" customFormat="1" ht="26" customHeight="1">
      <c r="B320" s="156"/>
      <c r="D320" s="157" t="s">
        <v>76</v>
      </c>
      <c r="E320" s="158" t="s">
        <v>7909</v>
      </c>
      <c r="F320" s="158" t="s">
        <v>9485</v>
      </c>
      <c r="I320" s="159"/>
      <c r="J320" s="160">
        <f>BK320</f>
        <v>0</v>
      </c>
      <c r="L320" s="156"/>
      <c r="M320" s="161"/>
      <c r="P320" s="162">
        <f>SUM(P321:P334)</f>
        <v>0</v>
      </c>
      <c r="R320" s="162">
        <f>SUM(R321:R334)</f>
        <v>0</v>
      </c>
      <c r="T320" s="163">
        <f>SUM(T321:T334)</f>
        <v>0</v>
      </c>
      <c r="AR320" s="157" t="s">
        <v>84</v>
      </c>
      <c r="AT320" s="164" t="s">
        <v>76</v>
      </c>
      <c r="AU320" s="164" t="s">
        <v>77</v>
      </c>
      <c r="AY320" s="157" t="s">
        <v>574</v>
      </c>
      <c r="BK320" s="165">
        <f>SUM(BK321:BK334)</f>
        <v>0</v>
      </c>
    </row>
    <row r="321" spans="2:65" s="1" customFormat="1" ht="66.75" customHeight="1">
      <c r="B321" s="140"/>
      <c r="C321" s="168" t="s">
        <v>3147</v>
      </c>
      <c r="D321" s="168" t="s">
        <v>576</v>
      </c>
      <c r="E321" s="169" t="s">
        <v>9486</v>
      </c>
      <c r="F321" s="170" t="s">
        <v>9487</v>
      </c>
      <c r="G321" s="171" t="s">
        <v>579</v>
      </c>
      <c r="H321" s="172">
        <v>1</v>
      </c>
      <c r="I321" s="173"/>
      <c r="J321" s="174">
        <f t="shared" ref="J321:J334" si="75">ROUND(I321*H321,2)</f>
        <v>0</v>
      </c>
      <c r="K321" s="175"/>
      <c r="L321" s="34"/>
      <c r="M321" s="176" t="s">
        <v>1</v>
      </c>
      <c r="N321" s="139" t="s">
        <v>43</v>
      </c>
      <c r="P321" s="177">
        <f t="shared" ref="P321:P334" si="76">O321*H321</f>
        <v>0</v>
      </c>
      <c r="Q321" s="177">
        <v>0</v>
      </c>
      <c r="R321" s="177">
        <f t="shared" ref="R321:R334" si="77">Q321*H321</f>
        <v>0</v>
      </c>
      <c r="S321" s="177">
        <v>0</v>
      </c>
      <c r="T321" s="178">
        <f t="shared" ref="T321:T334" si="78">S321*H321</f>
        <v>0</v>
      </c>
      <c r="AR321" s="179" t="s">
        <v>580</v>
      </c>
      <c r="AT321" s="179" t="s">
        <v>576</v>
      </c>
      <c r="AU321" s="179" t="s">
        <v>84</v>
      </c>
      <c r="AY321" s="17" t="s">
        <v>574</v>
      </c>
      <c r="BE321" s="102">
        <f t="shared" ref="BE321:BE334" si="79">IF(N321="základná",J321,0)</f>
        <v>0</v>
      </c>
      <c r="BF321" s="102">
        <f t="shared" ref="BF321:BF334" si="80">IF(N321="znížená",J321,0)</f>
        <v>0</v>
      </c>
      <c r="BG321" s="102">
        <f t="shared" ref="BG321:BG334" si="81">IF(N321="zákl. prenesená",J321,0)</f>
        <v>0</v>
      </c>
      <c r="BH321" s="102">
        <f t="shared" ref="BH321:BH334" si="82">IF(N321="zníž. prenesená",J321,0)</f>
        <v>0</v>
      </c>
      <c r="BI321" s="102">
        <f t="shared" ref="BI321:BI334" si="83">IF(N321="nulová",J321,0)</f>
        <v>0</v>
      </c>
      <c r="BJ321" s="17" t="s">
        <v>89</v>
      </c>
      <c r="BK321" s="102">
        <f t="shared" ref="BK321:BK334" si="84">ROUND(I321*H321,2)</f>
        <v>0</v>
      </c>
      <c r="BL321" s="17" t="s">
        <v>580</v>
      </c>
      <c r="BM321" s="179" t="s">
        <v>9488</v>
      </c>
    </row>
    <row r="322" spans="2:65" s="1" customFormat="1" ht="66.75" customHeight="1">
      <c r="B322" s="140"/>
      <c r="C322" s="208" t="s">
        <v>3154</v>
      </c>
      <c r="D322" s="208" t="s">
        <v>1858</v>
      </c>
      <c r="E322" s="209" t="s">
        <v>9489</v>
      </c>
      <c r="F322" s="210" t="s">
        <v>9487</v>
      </c>
      <c r="G322" s="211" t="s">
        <v>579</v>
      </c>
      <c r="H322" s="212">
        <v>1</v>
      </c>
      <c r="I322" s="213"/>
      <c r="J322" s="214">
        <f t="shared" si="75"/>
        <v>0</v>
      </c>
      <c r="K322" s="215"/>
      <c r="L322" s="216"/>
      <c r="M322" s="217" t="s">
        <v>1</v>
      </c>
      <c r="N322" s="218" t="s">
        <v>43</v>
      </c>
      <c r="P322" s="177">
        <f t="shared" si="76"/>
        <v>0</v>
      </c>
      <c r="Q322" s="177">
        <v>0</v>
      </c>
      <c r="R322" s="177">
        <f t="shared" si="77"/>
        <v>0</v>
      </c>
      <c r="S322" s="177">
        <v>0</v>
      </c>
      <c r="T322" s="178">
        <f t="shared" si="78"/>
        <v>0</v>
      </c>
      <c r="AR322" s="179" t="s">
        <v>626</v>
      </c>
      <c r="AT322" s="179" t="s">
        <v>1858</v>
      </c>
      <c r="AU322" s="179" t="s">
        <v>84</v>
      </c>
      <c r="AY322" s="17" t="s">
        <v>574</v>
      </c>
      <c r="BE322" s="102">
        <f t="shared" si="79"/>
        <v>0</v>
      </c>
      <c r="BF322" s="102">
        <f t="shared" si="80"/>
        <v>0</v>
      </c>
      <c r="BG322" s="102">
        <f t="shared" si="81"/>
        <v>0</v>
      </c>
      <c r="BH322" s="102">
        <f t="shared" si="82"/>
        <v>0</v>
      </c>
      <c r="BI322" s="102">
        <f t="shared" si="83"/>
        <v>0</v>
      </c>
      <c r="BJ322" s="17" t="s">
        <v>89</v>
      </c>
      <c r="BK322" s="102">
        <f t="shared" si="84"/>
        <v>0</v>
      </c>
      <c r="BL322" s="17" t="s">
        <v>580</v>
      </c>
      <c r="BM322" s="179" t="s">
        <v>9490</v>
      </c>
    </row>
    <row r="323" spans="2:65" s="1" customFormat="1" ht="33" customHeight="1">
      <c r="B323" s="140"/>
      <c r="C323" s="168" t="s">
        <v>3163</v>
      </c>
      <c r="D323" s="168" t="s">
        <v>576</v>
      </c>
      <c r="E323" s="169" t="s">
        <v>9491</v>
      </c>
      <c r="F323" s="170" t="s">
        <v>9492</v>
      </c>
      <c r="G323" s="171" t="s">
        <v>579</v>
      </c>
      <c r="H323" s="172">
        <v>45</v>
      </c>
      <c r="I323" s="173"/>
      <c r="J323" s="174">
        <f t="shared" si="75"/>
        <v>0</v>
      </c>
      <c r="K323" s="175"/>
      <c r="L323" s="34"/>
      <c r="M323" s="176" t="s">
        <v>1</v>
      </c>
      <c r="N323" s="139" t="s">
        <v>43</v>
      </c>
      <c r="P323" s="177">
        <f t="shared" si="76"/>
        <v>0</v>
      </c>
      <c r="Q323" s="177">
        <v>0</v>
      </c>
      <c r="R323" s="177">
        <f t="shared" si="77"/>
        <v>0</v>
      </c>
      <c r="S323" s="177">
        <v>0</v>
      </c>
      <c r="T323" s="178">
        <f t="shared" si="78"/>
        <v>0</v>
      </c>
      <c r="AR323" s="179" t="s">
        <v>580</v>
      </c>
      <c r="AT323" s="179" t="s">
        <v>576</v>
      </c>
      <c r="AU323" s="179" t="s">
        <v>84</v>
      </c>
      <c r="AY323" s="17" t="s">
        <v>574</v>
      </c>
      <c r="BE323" s="102">
        <f t="shared" si="79"/>
        <v>0</v>
      </c>
      <c r="BF323" s="102">
        <f t="shared" si="80"/>
        <v>0</v>
      </c>
      <c r="BG323" s="102">
        <f t="shared" si="81"/>
        <v>0</v>
      </c>
      <c r="BH323" s="102">
        <f t="shared" si="82"/>
        <v>0</v>
      </c>
      <c r="BI323" s="102">
        <f t="shared" si="83"/>
        <v>0</v>
      </c>
      <c r="BJ323" s="17" t="s">
        <v>89</v>
      </c>
      <c r="BK323" s="102">
        <f t="shared" si="84"/>
        <v>0</v>
      </c>
      <c r="BL323" s="17" t="s">
        <v>580</v>
      </c>
      <c r="BM323" s="179" t="s">
        <v>9493</v>
      </c>
    </row>
    <row r="324" spans="2:65" s="1" customFormat="1" ht="33" customHeight="1">
      <c r="B324" s="140"/>
      <c r="C324" s="208" t="s">
        <v>3168</v>
      </c>
      <c r="D324" s="208" t="s">
        <v>1858</v>
      </c>
      <c r="E324" s="209" t="s">
        <v>9494</v>
      </c>
      <c r="F324" s="210" t="s">
        <v>9492</v>
      </c>
      <c r="G324" s="211" t="s">
        <v>579</v>
      </c>
      <c r="H324" s="212">
        <v>45</v>
      </c>
      <c r="I324" s="213"/>
      <c r="J324" s="214">
        <f t="shared" si="75"/>
        <v>0</v>
      </c>
      <c r="K324" s="215"/>
      <c r="L324" s="216"/>
      <c r="M324" s="217" t="s">
        <v>1</v>
      </c>
      <c r="N324" s="218" t="s">
        <v>43</v>
      </c>
      <c r="P324" s="177">
        <f t="shared" si="76"/>
        <v>0</v>
      </c>
      <c r="Q324" s="177">
        <v>0</v>
      </c>
      <c r="R324" s="177">
        <f t="shared" si="77"/>
        <v>0</v>
      </c>
      <c r="S324" s="177">
        <v>0</v>
      </c>
      <c r="T324" s="178">
        <f t="shared" si="78"/>
        <v>0</v>
      </c>
      <c r="AR324" s="179" t="s">
        <v>626</v>
      </c>
      <c r="AT324" s="179" t="s">
        <v>1858</v>
      </c>
      <c r="AU324" s="179" t="s">
        <v>84</v>
      </c>
      <c r="AY324" s="17" t="s">
        <v>574</v>
      </c>
      <c r="BE324" s="102">
        <f t="shared" si="79"/>
        <v>0</v>
      </c>
      <c r="BF324" s="102">
        <f t="shared" si="80"/>
        <v>0</v>
      </c>
      <c r="BG324" s="102">
        <f t="shared" si="81"/>
        <v>0</v>
      </c>
      <c r="BH324" s="102">
        <f t="shared" si="82"/>
        <v>0</v>
      </c>
      <c r="BI324" s="102">
        <f t="shared" si="83"/>
        <v>0</v>
      </c>
      <c r="BJ324" s="17" t="s">
        <v>89</v>
      </c>
      <c r="BK324" s="102">
        <f t="shared" si="84"/>
        <v>0</v>
      </c>
      <c r="BL324" s="17" t="s">
        <v>580</v>
      </c>
      <c r="BM324" s="179" t="s">
        <v>9495</v>
      </c>
    </row>
    <row r="325" spans="2:65" s="1" customFormat="1" ht="38" customHeight="1">
      <c r="B325" s="140"/>
      <c r="C325" s="168" t="s">
        <v>3198</v>
      </c>
      <c r="D325" s="168" t="s">
        <v>576</v>
      </c>
      <c r="E325" s="169" t="s">
        <v>9496</v>
      </c>
      <c r="F325" s="170" t="s">
        <v>9497</v>
      </c>
      <c r="G325" s="171" t="s">
        <v>579</v>
      </c>
      <c r="H325" s="172">
        <v>16</v>
      </c>
      <c r="I325" s="173"/>
      <c r="J325" s="174">
        <f t="shared" si="75"/>
        <v>0</v>
      </c>
      <c r="K325" s="175"/>
      <c r="L325" s="34"/>
      <c r="M325" s="176" t="s">
        <v>1</v>
      </c>
      <c r="N325" s="139" t="s">
        <v>43</v>
      </c>
      <c r="P325" s="177">
        <f t="shared" si="76"/>
        <v>0</v>
      </c>
      <c r="Q325" s="177">
        <v>0</v>
      </c>
      <c r="R325" s="177">
        <f t="shared" si="77"/>
        <v>0</v>
      </c>
      <c r="S325" s="177">
        <v>0</v>
      </c>
      <c r="T325" s="178">
        <f t="shared" si="78"/>
        <v>0</v>
      </c>
      <c r="AR325" s="179" t="s">
        <v>580</v>
      </c>
      <c r="AT325" s="179" t="s">
        <v>576</v>
      </c>
      <c r="AU325" s="179" t="s">
        <v>84</v>
      </c>
      <c r="AY325" s="17" t="s">
        <v>574</v>
      </c>
      <c r="BE325" s="102">
        <f t="shared" si="79"/>
        <v>0</v>
      </c>
      <c r="BF325" s="102">
        <f t="shared" si="80"/>
        <v>0</v>
      </c>
      <c r="BG325" s="102">
        <f t="shared" si="81"/>
        <v>0</v>
      </c>
      <c r="BH325" s="102">
        <f t="shared" si="82"/>
        <v>0</v>
      </c>
      <c r="BI325" s="102">
        <f t="shared" si="83"/>
        <v>0</v>
      </c>
      <c r="BJ325" s="17" t="s">
        <v>89</v>
      </c>
      <c r="BK325" s="102">
        <f t="shared" si="84"/>
        <v>0</v>
      </c>
      <c r="BL325" s="17" t="s">
        <v>580</v>
      </c>
      <c r="BM325" s="179" t="s">
        <v>9498</v>
      </c>
    </row>
    <row r="326" spans="2:65" s="1" customFormat="1" ht="38" customHeight="1">
      <c r="B326" s="140"/>
      <c r="C326" s="208" t="s">
        <v>3203</v>
      </c>
      <c r="D326" s="208" t="s">
        <v>1858</v>
      </c>
      <c r="E326" s="209" t="s">
        <v>9499</v>
      </c>
      <c r="F326" s="210" t="s">
        <v>9497</v>
      </c>
      <c r="G326" s="211" t="s">
        <v>579</v>
      </c>
      <c r="H326" s="212">
        <v>16</v>
      </c>
      <c r="I326" s="213"/>
      <c r="J326" s="214">
        <f t="shared" si="75"/>
        <v>0</v>
      </c>
      <c r="K326" s="215"/>
      <c r="L326" s="216"/>
      <c r="M326" s="217" t="s">
        <v>1</v>
      </c>
      <c r="N326" s="218" t="s">
        <v>43</v>
      </c>
      <c r="P326" s="177">
        <f t="shared" si="76"/>
        <v>0</v>
      </c>
      <c r="Q326" s="177">
        <v>0</v>
      </c>
      <c r="R326" s="177">
        <f t="shared" si="77"/>
        <v>0</v>
      </c>
      <c r="S326" s="177">
        <v>0</v>
      </c>
      <c r="T326" s="178">
        <f t="shared" si="78"/>
        <v>0</v>
      </c>
      <c r="AR326" s="179" t="s">
        <v>626</v>
      </c>
      <c r="AT326" s="179" t="s">
        <v>1858</v>
      </c>
      <c r="AU326" s="179" t="s">
        <v>84</v>
      </c>
      <c r="AY326" s="17" t="s">
        <v>574</v>
      </c>
      <c r="BE326" s="102">
        <f t="shared" si="79"/>
        <v>0</v>
      </c>
      <c r="BF326" s="102">
        <f t="shared" si="80"/>
        <v>0</v>
      </c>
      <c r="BG326" s="102">
        <f t="shared" si="81"/>
        <v>0</v>
      </c>
      <c r="BH326" s="102">
        <f t="shared" si="82"/>
        <v>0</v>
      </c>
      <c r="BI326" s="102">
        <f t="shared" si="83"/>
        <v>0</v>
      </c>
      <c r="BJ326" s="17" t="s">
        <v>89</v>
      </c>
      <c r="BK326" s="102">
        <f t="shared" si="84"/>
        <v>0</v>
      </c>
      <c r="BL326" s="17" t="s">
        <v>580</v>
      </c>
      <c r="BM326" s="179" t="s">
        <v>9500</v>
      </c>
    </row>
    <row r="327" spans="2:65" s="1" customFormat="1" ht="24.25" customHeight="1">
      <c r="B327" s="140"/>
      <c r="C327" s="168" t="s">
        <v>3243</v>
      </c>
      <c r="D327" s="168" t="s">
        <v>576</v>
      </c>
      <c r="E327" s="169" t="s">
        <v>9501</v>
      </c>
      <c r="F327" s="170" t="s">
        <v>9502</v>
      </c>
      <c r="G327" s="171" t="s">
        <v>579</v>
      </c>
      <c r="H327" s="172">
        <v>40</v>
      </c>
      <c r="I327" s="173"/>
      <c r="J327" s="174">
        <f t="shared" si="75"/>
        <v>0</v>
      </c>
      <c r="K327" s="175"/>
      <c r="L327" s="34"/>
      <c r="M327" s="176" t="s">
        <v>1</v>
      </c>
      <c r="N327" s="139" t="s">
        <v>43</v>
      </c>
      <c r="P327" s="177">
        <f t="shared" si="76"/>
        <v>0</v>
      </c>
      <c r="Q327" s="177">
        <v>0</v>
      </c>
      <c r="R327" s="177">
        <f t="shared" si="77"/>
        <v>0</v>
      </c>
      <c r="S327" s="177">
        <v>0</v>
      </c>
      <c r="T327" s="178">
        <f t="shared" si="78"/>
        <v>0</v>
      </c>
      <c r="AR327" s="179" t="s">
        <v>580</v>
      </c>
      <c r="AT327" s="179" t="s">
        <v>576</v>
      </c>
      <c r="AU327" s="179" t="s">
        <v>84</v>
      </c>
      <c r="AY327" s="17" t="s">
        <v>574</v>
      </c>
      <c r="BE327" s="102">
        <f t="shared" si="79"/>
        <v>0</v>
      </c>
      <c r="BF327" s="102">
        <f t="shared" si="80"/>
        <v>0</v>
      </c>
      <c r="BG327" s="102">
        <f t="shared" si="81"/>
        <v>0</v>
      </c>
      <c r="BH327" s="102">
        <f t="shared" si="82"/>
        <v>0</v>
      </c>
      <c r="BI327" s="102">
        <f t="shared" si="83"/>
        <v>0</v>
      </c>
      <c r="BJ327" s="17" t="s">
        <v>89</v>
      </c>
      <c r="BK327" s="102">
        <f t="shared" si="84"/>
        <v>0</v>
      </c>
      <c r="BL327" s="17" t="s">
        <v>580</v>
      </c>
      <c r="BM327" s="179" t="s">
        <v>9503</v>
      </c>
    </row>
    <row r="328" spans="2:65" s="1" customFormat="1" ht="24.25" customHeight="1">
      <c r="B328" s="140"/>
      <c r="C328" s="208" t="s">
        <v>3248</v>
      </c>
      <c r="D328" s="208" t="s">
        <v>1858</v>
      </c>
      <c r="E328" s="209" t="s">
        <v>9504</v>
      </c>
      <c r="F328" s="210" t="s">
        <v>9502</v>
      </c>
      <c r="G328" s="211" t="s">
        <v>579</v>
      </c>
      <c r="H328" s="212">
        <v>40</v>
      </c>
      <c r="I328" s="213"/>
      <c r="J328" s="214">
        <f t="shared" si="75"/>
        <v>0</v>
      </c>
      <c r="K328" s="215"/>
      <c r="L328" s="216"/>
      <c r="M328" s="217" t="s">
        <v>1</v>
      </c>
      <c r="N328" s="218" t="s">
        <v>43</v>
      </c>
      <c r="P328" s="177">
        <f t="shared" si="76"/>
        <v>0</v>
      </c>
      <c r="Q328" s="177">
        <v>0</v>
      </c>
      <c r="R328" s="177">
        <f t="shared" si="77"/>
        <v>0</v>
      </c>
      <c r="S328" s="177">
        <v>0</v>
      </c>
      <c r="T328" s="178">
        <f t="shared" si="78"/>
        <v>0</v>
      </c>
      <c r="AR328" s="179" t="s">
        <v>626</v>
      </c>
      <c r="AT328" s="179" t="s">
        <v>1858</v>
      </c>
      <c r="AU328" s="179" t="s">
        <v>84</v>
      </c>
      <c r="AY328" s="17" t="s">
        <v>574</v>
      </c>
      <c r="BE328" s="102">
        <f t="shared" si="79"/>
        <v>0</v>
      </c>
      <c r="BF328" s="102">
        <f t="shared" si="80"/>
        <v>0</v>
      </c>
      <c r="BG328" s="102">
        <f t="shared" si="81"/>
        <v>0</v>
      </c>
      <c r="BH328" s="102">
        <f t="shared" si="82"/>
        <v>0</v>
      </c>
      <c r="BI328" s="102">
        <f t="shared" si="83"/>
        <v>0</v>
      </c>
      <c r="BJ328" s="17" t="s">
        <v>89</v>
      </c>
      <c r="BK328" s="102">
        <f t="shared" si="84"/>
        <v>0</v>
      </c>
      <c r="BL328" s="17" t="s">
        <v>580</v>
      </c>
      <c r="BM328" s="179" t="s">
        <v>9505</v>
      </c>
    </row>
    <row r="329" spans="2:65" s="1" customFormat="1" ht="24.25" customHeight="1">
      <c r="B329" s="140"/>
      <c r="C329" s="168" t="s">
        <v>3251</v>
      </c>
      <c r="D329" s="168" t="s">
        <v>576</v>
      </c>
      <c r="E329" s="169" t="s">
        <v>9506</v>
      </c>
      <c r="F329" s="170" t="s">
        <v>9507</v>
      </c>
      <c r="G329" s="171" t="s">
        <v>579</v>
      </c>
      <c r="H329" s="172">
        <v>87</v>
      </c>
      <c r="I329" s="173"/>
      <c r="J329" s="174">
        <f t="shared" si="75"/>
        <v>0</v>
      </c>
      <c r="K329" s="175"/>
      <c r="L329" s="34"/>
      <c r="M329" s="176" t="s">
        <v>1</v>
      </c>
      <c r="N329" s="139" t="s">
        <v>43</v>
      </c>
      <c r="P329" s="177">
        <f t="shared" si="76"/>
        <v>0</v>
      </c>
      <c r="Q329" s="177">
        <v>0</v>
      </c>
      <c r="R329" s="177">
        <f t="shared" si="77"/>
        <v>0</v>
      </c>
      <c r="S329" s="177">
        <v>0</v>
      </c>
      <c r="T329" s="178">
        <f t="shared" si="78"/>
        <v>0</v>
      </c>
      <c r="AR329" s="179" t="s">
        <v>580</v>
      </c>
      <c r="AT329" s="179" t="s">
        <v>576</v>
      </c>
      <c r="AU329" s="179" t="s">
        <v>84</v>
      </c>
      <c r="AY329" s="17" t="s">
        <v>574</v>
      </c>
      <c r="BE329" s="102">
        <f t="shared" si="79"/>
        <v>0</v>
      </c>
      <c r="BF329" s="102">
        <f t="shared" si="80"/>
        <v>0</v>
      </c>
      <c r="BG329" s="102">
        <f t="shared" si="81"/>
        <v>0</v>
      </c>
      <c r="BH329" s="102">
        <f t="shared" si="82"/>
        <v>0</v>
      </c>
      <c r="BI329" s="102">
        <f t="shared" si="83"/>
        <v>0</v>
      </c>
      <c r="BJ329" s="17" t="s">
        <v>89</v>
      </c>
      <c r="BK329" s="102">
        <f t="shared" si="84"/>
        <v>0</v>
      </c>
      <c r="BL329" s="17" t="s">
        <v>580</v>
      </c>
      <c r="BM329" s="179" t="s">
        <v>9508</v>
      </c>
    </row>
    <row r="330" spans="2:65" s="1" customFormat="1" ht="24.25" customHeight="1">
      <c r="B330" s="140"/>
      <c r="C330" s="208" t="s">
        <v>3276</v>
      </c>
      <c r="D330" s="208" t="s">
        <v>1858</v>
      </c>
      <c r="E330" s="209" t="s">
        <v>9509</v>
      </c>
      <c r="F330" s="210" t="s">
        <v>9507</v>
      </c>
      <c r="G330" s="211" t="s">
        <v>579</v>
      </c>
      <c r="H330" s="212">
        <v>87</v>
      </c>
      <c r="I330" s="213"/>
      <c r="J330" s="214">
        <f t="shared" si="75"/>
        <v>0</v>
      </c>
      <c r="K330" s="215"/>
      <c r="L330" s="216"/>
      <c r="M330" s="217" t="s">
        <v>1</v>
      </c>
      <c r="N330" s="218" t="s">
        <v>43</v>
      </c>
      <c r="P330" s="177">
        <f t="shared" si="76"/>
        <v>0</v>
      </c>
      <c r="Q330" s="177">
        <v>0</v>
      </c>
      <c r="R330" s="177">
        <f t="shared" si="77"/>
        <v>0</v>
      </c>
      <c r="S330" s="177">
        <v>0</v>
      </c>
      <c r="T330" s="178">
        <f t="shared" si="78"/>
        <v>0</v>
      </c>
      <c r="AR330" s="179" t="s">
        <v>626</v>
      </c>
      <c r="AT330" s="179" t="s">
        <v>1858</v>
      </c>
      <c r="AU330" s="179" t="s">
        <v>84</v>
      </c>
      <c r="AY330" s="17" t="s">
        <v>574</v>
      </c>
      <c r="BE330" s="102">
        <f t="shared" si="79"/>
        <v>0</v>
      </c>
      <c r="BF330" s="102">
        <f t="shared" si="80"/>
        <v>0</v>
      </c>
      <c r="BG330" s="102">
        <f t="shared" si="81"/>
        <v>0</v>
      </c>
      <c r="BH330" s="102">
        <f t="shared" si="82"/>
        <v>0</v>
      </c>
      <c r="BI330" s="102">
        <f t="shared" si="83"/>
        <v>0</v>
      </c>
      <c r="BJ330" s="17" t="s">
        <v>89</v>
      </c>
      <c r="BK330" s="102">
        <f t="shared" si="84"/>
        <v>0</v>
      </c>
      <c r="BL330" s="17" t="s">
        <v>580</v>
      </c>
      <c r="BM330" s="179" t="s">
        <v>9510</v>
      </c>
    </row>
    <row r="331" spans="2:65" s="1" customFormat="1" ht="33" customHeight="1">
      <c r="B331" s="140"/>
      <c r="C331" s="168" t="s">
        <v>3309</v>
      </c>
      <c r="D331" s="168" t="s">
        <v>576</v>
      </c>
      <c r="E331" s="169" t="s">
        <v>9511</v>
      </c>
      <c r="F331" s="170" t="s">
        <v>9512</v>
      </c>
      <c r="G331" s="171" t="s">
        <v>579</v>
      </c>
      <c r="H331" s="172">
        <v>20</v>
      </c>
      <c r="I331" s="173"/>
      <c r="J331" s="174">
        <f t="shared" si="75"/>
        <v>0</v>
      </c>
      <c r="K331" s="175"/>
      <c r="L331" s="34"/>
      <c r="M331" s="176" t="s">
        <v>1</v>
      </c>
      <c r="N331" s="139" t="s">
        <v>43</v>
      </c>
      <c r="P331" s="177">
        <f t="shared" si="76"/>
        <v>0</v>
      </c>
      <c r="Q331" s="177">
        <v>0</v>
      </c>
      <c r="R331" s="177">
        <f t="shared" si="77"/>
        <v>0</v>
      </c>
      <c r="S331" s="177">
        <v>0</v>
      </c>
      <c r="T331" s="178">
        <f t="shared" si="78"/>
        <v>0</v>
      </c>
      <c r="AR331" s="179" t="s">
        <v>580</v>
      </c>
      <c r="AT331" s="179" t="s">
        <v>576</v>
      </c>
      <c r="AU331" s="179" t="s">
        <v>84</v>
      </c>
      <c r="AY331" s="17" t="s">
        <v>574</v>
      </c>
      <c r="BE331" s="102">
        <f t="shared" si="79"/>
        <v>0</v>
      </c>
      <c r="BF331" s="102">
        <f t="shared" si="80"/>
        <v>0</v>
      </c>
      <c r="BG331" s="102">
        <f t="shared" si="81"/>
        <v>0</v>
      </c>
      <c r="BH331" s="102">
        <f t="shared" si="82"/>
        <v>0</v>
      </c>
      <c r="BI331" s="102">
        <f t="shared" si="83"/>
        <v>0</v>
      </c>
      <c r="BJ331" s="17" t="s">
        <v>89</v>
      </c>
      <c r="BK331" s="102">
        <f t="shared" si="84"/>
        <v>0</v>
      </c>
      <c r="BL331" s="17" t="s">
        <v>580</v>
      </c>
      <c r="BM331" s="179" t="s">
        <v>9513</v>
      </c>
    </row>
    <row r="332" spans="2:65" s="1" customFormat="1" ht="33" customHeight="1">
      <c r="B332" s="140"/>
      <c r="C332" s="208" t="s">
        <v>3315</v>
      </c>
      <c r="D332" s="208" t="s">
        <v>1858</v>
      </c>
      <c r="E332" s="209" t="s">
        <v>9514</v>
      </c>
      <c r="F332" s="210" t="s">
        <v>9512</v>
      </c>
      <c r="G332" s="211" t="s">
        <v>579</v>
      </c>
      <c r="H332" s="212">
        <v>20</v>
      </c>
      <c r="I332" s="213"/>
      <c r="J332" s="214">
        <f t="shared" si="75"/>
        <v>0</v>
      </c>
      <c r="K332" s="215"/>
      <c r="L332" s="216"/>
      <c r="M332" s="217" t="s">
        <v>1</v>
      </c>
      <c r="N332" s="218" t="s">
        <v>43</v>
      </c>
      <c r="P332" s="177">
        <f t="shared" si="76"/>
        <v>0</v>
      </c>
      <c r="Q332" s="177">
        <v>0</v>
      </c>
      <c r="R332" s="177">
        <f t="shared" si="77"/>
        <v>0</v>
      </c>
      <c r="S332" s="177">
        <v>0</v>
      </c>
      <c r="T332" s="178">
        <f t="shared" si="78"/>
        <v>0</v>
      </c>
      <c r="AR332" s="179" t="s">
        <v>626</v>
      </c>
      <c r="AT332" s="179" t="s">
        <v>1858</v>
      </c>
      <c r="AU332" s="179" t="s">
        <v>84</v>
      </c>
      <c r="AY332" s="17" t="s">
        <v>574</v>
      </c>
      <c r="BE332" s="102">
        <f t="shared" si="79"/>
        <v>0</v>
      </c>
      <c r="BF332" s="102">
        <f t="shared" si="80"/>
        <v>0</v>
      </c>
      <c r="BG332" s="102">
        <f t="shared" si="81"/>
        <v>0</v>
      </c>
      <c r="BH332" s="102">
        <f t="shared" si="82"/>
        <v>0</v>
      </c>
      <c r="BI332" s="102">
        <f t="shared" si="83"/>
        <v>0</v>
      </c>
      <c r="BJ332" s="17" t="s">
        <v>89</v>
      </c>
      <c r="BK332" s="102">
        <f t="shared" si="84"/>
        <v>0</v>
      </c>
      <c r="BL332" s="17" t="s">
        <v>580</v>
      </c>
      <c r="BM332" s="179" t="s">
        <v>9515</v>
      </c>
    </row>
    <row r="333" spans="2:65" s="1" customFormat="1" ht="24.25" customHeight="1">
      <c r="B333" s="140"/>
      <c r="C333" s="168" t="s">
        <v>3322</v>
      </c>
      <c r="D333" s="168" t="s">
        <v>576</v>
      </c>
      <c r="E333" s="169" t="s">
        <v>9516</v>
      </c>
      <c r="F333" s="170" t="s">
        <v>9517</v>
      </c>
      <c r="G333" s="171" t="s">
        <v>579</v>
      </c>
      <c r="H333" s="172">
        <v>15</v>
      </c>
      <c r="I333" s="173"/>
      <c r="J333" s="174">
        <f t="shared" si="75"/>
        <v>0</v>
      </c>
      <c r="K333" s="175"/>
      <c r="L333" s="34"/>
      <c r="M333" s="176" t="s">
        <v>1</v>
      </c>
      <c r="N333" s="139" t="s">
        <v>43</v>
      </c>
      <c r="P333" s="177">
        <f t="shared" si="76"/>
        <v>0</v>
      </c>
      <c r="Q333" s="177">
        <v>0</v>
      </c>
      <c r="R333" s="177">
        <f t="shared" si="77"/>
        <v>0</v>
      </c>
      <c r="S333" s="177">
        <v>0</v>
      </c>
      <c r="T333" s="178">
        <f t="shared" si="78"/>
        <v>0</v>
      </c>
      <c r="AR333" s="179" t="s">
        <v>580</v>
      </c>
      <c r="AT333" s="179" t="s">
        <v>576</v>
      </c>
      <c r="AU333" s="179" t="s">
        <v>84</v>
      </c>
      <c r="AY333" s="17" t="s">
        <v>574</v>
      </c>
      <c r="BE333" s="102">
        <f t="shared" si="79"/>
        <v>0</v>
      </c>
      <c r="BF333" s="102">
        <f t="shared" si="80"/>
        <v>0</v>
      </c>
      <c r="BG333" s="102">
        <f t="shared" si="81"/>
        <v>0</v>
      </c>
      <c r="BH333" s="102">
        <f t="shared" si="82"/>
        <v>0</v>
      </c>
      <c r="BI333" s="102">
        <f t="shared" si="83"/>
        <v>0</v>
      </c>
      <c r="BJ333" s="17" t="s">
        <v>89</v>
      </c>
      <c r="BK333" s="102">
        <f t="shared" si="84"/>
        <v>0</v>
      </c>
      <c r="BL333" s="17" t="s">
        <v>580</v>
      </c>
      <c r="BM333" s="179" t="s">
        <v>9518</v>
      </c>
    </row>
    <row r="334" spans="2:65" s="1" customFormat="1" ht="24.25" customHeight="1">
      <c r="B334" s="140"/>
      <c r="C334" s="208" t="s">
        <v>3327</v>
      </c>
      <c r="D334" s="208" t="s">
        <v>1858</v>
      </c>
      <c r="E334" s="209" t="s">
        <v>9519</v>
      </c>
      <c r="F334" s="210" t="s">
        <v>9517</v>
      </c>
      <c r="G334" s="211" t="s">
        <v>579</v>
      </c>
      <c r="H334" s="212">
        <v>15</v>
      </c>
      <c r="I334" s="213"/>
      <c r="J334" s="214">
        <f t="shared" si="75"/>
        <v>0</v>
      </c>
      <c r="K334" s="215"/>
      <c r="L334" s="216"/>
      <c r="M334" s="217" t="s">
        <v>1</v>
      </c>
      <c r="N334" s="218" t="s">
        <v>43</v>
      </c>
      <c r="P334" s="177">
        <f t="shared" si="76"/>
        <v>0</v>
      </c>
      <c r="Q334" s="177">
        <v>0</v>
      </c>
      <c r="R334" s="177">
        <f t="shared" si="77"/>
        <v>0</v>
      </c>
      <c r="S334" s="177">
        <v>0</v>
      </c>
      <c r="T334" s="178">
        <f t="shared" si="78"/>
        <v>0</v>
      </c>
      <c r="AR334" s="179" t="s">
        <v>626</v>
      </c>
      <c r="AT334" s="179" t="s">
        <v>1858</v>
      </c>
      <c r="AU334" s="179" t="s">
        <v>84</v>
      </c>
      <c r="AY334" s="17" t="s">
        <v>574</v>
      </c>
      <c r="BE334" s="102">
        <f t="shared" si="79"/>
        <v>0</v>
      </c>
      <c r="BF334" s="102">
        <f t="shared" si="80"/>
        <v>0</v>
      </c>
      <c r="BG334" s="102">
        <f t="shared" si="81"/>
        <v>0</v>
      </c>
      <c r="BH334" s="102">
        <f t="shared" si="82"/>
        <v>0</v>
      </c>
      <c r="BI334" s="102">
        <f t="shared" si="83"/>
        <v>0</v>
      </c>
      <c r="BJ334" s="17" t="s">
        <v>89</v>
      </c>
      <c r="BK334" s="102">
        <f t="shared" si="84"/>
        <v>0</v>
      </c>
      <c r="BL334" s="17" t="s">
        <v>580</v>
      </c>
      <c r="BM334" s="179" t="s">
        <v>9520</v>
      </c>
    </row>
    <row r="335" spans="2:65" s="11" customFormat="1" ht="26" customHeight="1">
      <c r="B335" s="156"/>
      <c r="D335" s="157" t="s">
        <v>76</v>
      </c>
      <c r="E335" s="158" t="s">
        <v>7941</v>
      </c>
      <c r="F335" s="158" t="s">
        <v>9521</v>
      </c>
      <c r="I335" s="159"/>
      <c r="J335" s="160">
        <f>BK335</f>
        <v>0</v>
      </c>
      <c r="L335" s="156"/>
      <c r="M335" s="161"/>
      <c r="P335" s="162">
        <f>SUM(P336:P369)</f>
        <v>0</v>
      </c>
      <c r="R335" s="162">
        <f>SUM(R336:R369)</f>
        <v>0</v>
      </c>
      <c r="T335" s="163">
        <f>SUM(T336:T369)</f>
        <v>0</v>
      </c>
      <c r="AR335" s="157" t="s">
        <v>84</v>
      </c>
      <c r="AT335" s="164" t="s">
        <v>76</v>
      </c>
      <c r="AU335" s="164" t="s">
        <v>77</v>
      </c>
      <c r="AY335" s="157" t="s">
        <v>574</v>
      </c>
      <c r="BK335" s="165">
        <f>SUM(BK336:BK369)</f>
        <v>0</v>
      </c>
    </row>
    <row r="336" spans="2:65" s="1" customFormat="1" ht="21.75" customHeight="1">
      <c r="B336" s="140"/>
      <c r="C336" s="168" t="s">
        <v>3333</v>
      </c>
      <c r="D336" s="168" t="s">
        <v>576</v>
      </c>
      <c r="E336" s="169" t="s">
        <v>9522</v>
      </c>
      <c r="F336" s="170" t="s">
        <v>9523</v>
      </c>
      <c r="G336" s="171" t="s">
        <v>579</v>
      </c>
      <c r="H336" s="172">
        <v>1</v>
      </c>
      <c r="I336" s="173"/>
      <c r="J336" s="174">
        <f t="shared" ref="J336:J369" si="85">ROUND(I336*H336,2)</f>
        <v>0</v>
      </c>
      <c r="K336" s="175"/>
      <c r="L336" s="34"/>
      <c r="M336" s="176" t="s">
        <v>1</v>
      </c>
      <c r="N336" s="139" t="s">
        <v>43</v>
      </c>
      <c r="P336" s="177">
        <f t="shared" ref="P336:P369" si="86">O336*H336</f>
        <v>0</v>
      </c>
      <c r="Q336" s="177">
        <v>0</v>
      </c>
      <c r="R336" s="177">
        <f t="shared" ref="R336:R369" si="87">Q336*H336</f>
        <v>0</v>
      </c>
      <c r="S336" s="177">
        <v>0</v>
      </c>
      <c r="T336" s="178">
        <f t="shared" ref="T336:T369" si="88">S336*H336</f>
        <v>0</v>
      </c>
      <c r="AR336" s="179" t="s">
        <v>580</v>
      </c>
      <c r="AT336" s="179" t="s">
        <v>576</v>
      </c>
      <c r="AU336" s="179" t="s">
        <v>84</v>
      </c>
      <c r="AY336" s="17" t="s">
        <v>574</v>
      </c>
      <c r="BE336" s="102">
        <f t="shared" ref="BE336:BE369" si="89">IF(N336="základná",J336,0)</f>
        <v>0</v>
      </c>
      <c r="BF336" s="102">
        <f t="shared" ref="BF336:BF369" si="90">IF(N336="znížená",J336,0)</f>
        <v>0</v>
      </c>
      <c r="BG336" s="102">
        <f t="shared" ref="BG336:BG369" si="91">IF(N336="zákl. prenesená",J336,0)</f>
        <v>0</v>
      </c>
      <c r="BH336" s="102">
        <f t="shared" ref="BH336:BH369" si="92">IF(N336="zníž. prenesená",J336,0)</f>
        <v>0</v>
      </c>
      <c r="BI336" s="102">
        <f t="shared" ref="BI336:BI369" si="93">IF(N336="nulová",J336,0)</f>
        <v>0</v>
      </c>
      <c r="BJ336" s="17" t="s">
        <v>89</v>
      </c>
      <c r="BK336" s="102">
        <f t="shared" ref="BK336:BK369" si="94">ROUND(I336*H336,2)</f>
        <v>0</v>
      </c>
      <c r="BL336" s="17" t="s">
        <v>580</v>
      </c>
      <c r="BM336" s="179" t="s">
        <v>9524</v>
      </c>
    </row>
    <row r="337" spans="2:65" s="1" customFormat="1" ht="16.5" customHeight="1">
      <c r="B337" s="140"/>
      <c r="C337" s="168" t="s">
        <v>3338</v>
      </c>
      <c r="D337" s="168" t="s">
        <v>576</v>
      </c>
      <c r="E337" s="169" t="s">
        <v>9525</v>
      </c>
      <c r="F337" s="170" t="s">
        <v>9526</v>
      </c>
      <c r="G337" s="171" t="s">
        <v>579</v>
      </c>
      <c r="H337" s="172">
        <v>1</v>
      </c>
      <c r="I337" s="173"/>
      <c r="J337" s="174">
        <f t="shared" si="85"/>
        <v>0</v>
      </c>
      <c r="K337" s="175"/>
      <c r="L337" s="34"/>
      <c r="M337" s="176" t="s">
        <v>1</v>
      </c>
      <c r="N337" s="139" t="s">
        <v>43</v>
      </c>
      <c r="P337" s="177">
        <f t="shared" si="86"/>
        <v>0</v>
      </c>
      <c r="Q337" s="177">
        <v>0</v>
      </c>
      <c r="R337" s="177">
        <f t="shared" si="87"/>
        <v>0</v>
      </c>
      <c r="S337" s="177">
        <v>0</v>
      </c>
      <c r="T337" s="178">
        <f t="shared" si="88"/>
        <v>0</v>
      </c>
      <c r="AR337" s="179" t="s">
        <v>580</v>
      </c>
      <c r="AT337" s="179" t="s">
        <v>576</v>
      </c>
      <c r="AU337" s="179" t="s">
        <v>84</v>
      </c>
      <c r="AY337" s="17" t="s">
        <v>574</v>
      </c>
      <c r="BE337" s="102">
        <f t="shared" si="89"/>
        <v>0</v>
      </c>
      <c r="BF337" s="102">
        <f t="shared" si="90"/>
        <v>0</v>
      </c>
      <c r="BG337" s="102">
        <f t="shared" si="91"/>
        <v>0</v>
      </c>
      <c r="BH337" s="102">
        <f t="shared" si="92"/>
        <v>0</v>
      </c>
      <c r="BI337" s="102">
        <f t="shared" si="93"/>
        <v>0</v>
      </c>
      <c r="BJ337" s="17" t="s">
        <v>89</v>
      </c>
      <c r="BK337" s="102">
        <f t="shared" si="94"/>
        <v>0</v>
      </c>
      <c r="BL337" s="17" t="s">
        <v>580</v>
      </c>
      <c r="BM337" s="179" t="s">
        <v>9527</v>
      </c>
    </row>
    <row r="338" spans="2:65" s="1" customFormat="1" ht="16.5" customHeight="1">
      <c r="B338" s="140"/>
      <c r="C338" s="208" t="s">
        <v>3348</v>
      </c>
      <c r="D338" s="208" t="s">
        <v>1858</v>
      </c>
      <c r="E338" s="209" t="s">
        <v>9528</v>
      </c>
      <c r="F338" s="210" t="s">
        <v>9526</v>
      </c>
      <c r="G338" s="211" t="s">
        <v>579</v>
      </c>
      <c r="H338" s="212">
        <v>1</v>
      </c>
      <c r="I338" s="213"/>
      <c r="J338" s="214">
        <f t="shared" si="85"/>
        <v>0</v>
      </c>
      <c r="K338" s="215"/>
      <c r="L338" s="216"/>
      <c r="M338" s="217" t="s">
        <v>1</v>
      </c>
      <c r="N338" s="218" t="s">
        <v>43</v>
      </c>
      <c r="P338" s="177">
        <f t="shared" si="86"/>
        <v>0</v>
      </c>
      <c r="Q338" s="177">
        <v>0</v>
      </c>
      <c r="R338" s="177">
        <f t="shared" si="87"/>
        <v>0</v>
      </c>
      <c r="S338" s="177">
        <v>0</v>
      </c>
      <c r="T338" s="178">
        <f t="shared" si="88"/>
        <v>0</v>
      </c>
      <c r="AR338" s="179" t="s">
        <v>626</v>
      </c>
      <c r="AT338" s="179" t="s">
        <v>1858</v>
      </c>
      <c r="AU338" s="179" t="s">
        <v>84</v>
      </c>
      <c r="AY338" s="17" t="s">
        <v>574</v>
      </c>
      <c r="BE338" s="102">
        <f t="shared" si="89"/>
        <v>0</v>
      </c>
      <c r="BF338" s="102">
        <f t="shared" si="90"/>
        <v>0</v>
      </c>
      <c r="BG338" s="102">
        <f t="shared" si="91"/>
        <v>0</v>
      </c>
      <c r="BH338" s="102">
        <f t="shared" si="92"/>
        <v>0</v>
      </c>
      <c r="BI338" s="102">
        <f t="shared" si="93"/>
        <v>0</v>
      </c>
      <c r="BJ338" s="17" t="s">
        <v>89</v>
      </c>
      <c r="BK338" s="102">
        <f t="shared" si="94"/>
        <v>0</v>
      </c>
      <c r="BL338" s="17" t="s">
        <v>580</v>
      </c>
      <c r="BM338" s="179" t="s">
        <v>9529</v>
      </c>
    </row>
    <row r="339" spans="2:65" s="1" customFormat="1" ht="16.5" customHeight="1">
      <c r="B339" s="140"/>
      <c r="C339" s="168" t="s">
        <v>3353</v>
      </c>
      <c r="D339" s="168" t="s">
        <v>576</v>
      </c>
      <c r="E339" s="169" t="s">
        <v>9530</v>
      </c>
      <c r="F339" s="170" t="s">
        <v>9531</v>
      </c>
      <c r="G339" s="171" t="s">
        <v>7793</v>
      </c>
      <c r="H339" s="172">
        <v>125</v>
      </c>
      <c r="I339" s="173"/>
      <c r="J339" s="174">
        <f t="shared" si="85"/>
        <v>0</v>
      </c>
      <c r="K339" s="175"/>
      <c r="L339" s="34"/>
      <c r="M339" s="176" t="s">
        <v>1</v>
      </c>
      <c r="N339" s="139" t="s">
        <v>43</v>
      </c>
      <c r="P339" s="177">
        <f t="shared" si="86"/>
        <v>0</v>
      </c>
      <c r="Q339" s="177">
        <v>0</v>
      </c>
      <c r="R339" s="177">
        <f t="shared" si="87"/>
        <v>0</v>
      </c>
      <c r="S339" s="177">
        <v>0</v>
      </c>
      <c r="T339" s="178">
        <f t="shared" si="88"/>
        <v>0</v>
      </c>
      <c r="AR339" s="179" t="s">
        <v>580</v>
      </c>
      <c r="AT339" s="179" t="s">
        <v>576</v>
      </c>
      <c r="AU339" s="179" t="s">
        <v>84</v>
      </c>
      <c r="AY339" s="17" t="s">
        <v>574</v>
      </c>
      <c r="BE339" s="102">
        <f t="shared" si="89"/>
        <v>0</v>
      </c>
      <c r="BF339" s="102">
        <f t="shared" si="90"/>
        <v>0</v>
      </c>
      <c r="BG339" s="102">
        <f t="shared" si="91"/>
        <v>0</v>
      </c>
      <c r="BH339" s="102">
        <f t="shared" si="92"/>
        <v>0</v>
      </c>
      <c r="BI339" s="102">
        <f t="shared" si="93"/>
        <v>0</v>
      </c>
      <c r="BJ339" s="17" t="s">
        <v>89</v>
      </c>
      <c r="BK339" s="102">
        <f t="shared" si="94"/>
        <v>0</v>
      </c>
      <c r="BL339" s="17" t="s">
        <v>580</v>
      </c>
      <c r="BM339" s="179" t="s">
        <v>9532</v>
      </c>
    </row>
    <row r="340" spans="2:65" s="1" customFormat="1" ht="16.5" customHeight="1">
      <c r="B340" s="140"/>
      <c r="C340" s="168" t="s">
        <v>3358</v>
      </c>
      <c r="D340" s="168" t="s">
        <v>576</v>
      </c>
      <c r="E340" s="169" t="s">
        <v>9533</v>
      </c>
      <c r="F340" s="170" t="s">
        <v>9534</v>
      </c>
      <c r="G340" s="171" t="s">
        <v>579</v>
      </c>
      <c r="H340" s="172">
        <v>1</v>
      </c>
      <c r="I340" s="173"/>
      <c r="J340" s="174">
        <f t="shared" si="85"/>
        <v>0</v>
      </c>
      <c r="K340" s="175"/>
      <c r="L340" s="34"/>
      <c r="M340" s="176" t="s">
        <v>1</v>
      </c>
      <c r="N340" s="139" t="s">
        <v>43</v>
      </c>
      <c r="P340" s="177">
        <f t="shared" si="86"/>
        <v>0</v>
      </c>
      <c r="Q340" s="177">
        <v>0</v>
      </c>
      <c r="R340" s="177">
        <f t="shared" si="87"/>
        <v>0</v>
      </c>
      <c r="S340" s="177">
        <v>0</v>
      </c>
      <c r="T340" s="178">
        <f t="shared" si="88"/>
        <v>0</v>
      </c>
      <c r="AR340" s="179" t="s">
        <v>580</v>
      </c>
      <c r="AT340" s="179" t="s">
        <v>576</v>
      </c>
      <c r="AU340" s="179" t="s">
        <v>84</v>
      </c>
      <c r="AY340" s="17" t="s">
        <v>574</v>
      </c>
      <c r="BE340" s="102">
        <f t="shared" si="89"/>
        <v>0</v>
      </c>
      <c r="BF340" s="102">
        <f t="shared" si="90"/>
        <v>0</v>
      </c>
      <c r="BG340" s="102">
        <f t="shared" si="91"/>
        <v>0</v>
      </c>
      <c r="BH340" s="102">
        <f t="shared" si="92"/>
        <v>0</v>
      </c>
      <c r="BI340" s="102">
        <f t="shared" si="93"/>
        <v>0</v>
      </c>
      <c r="BJ340" s="17" t="s">
        <v>89</v>
      </c>
      <c r="BK340" s="102">
        <f t="shared" si="94"/>
        <v>0</v>
      </c>
      <c r="BL340" s="17" t="s">
        <v>580</v>
      </c>
      <c r="BM340" s="179" t="s">
        <v>9535</v>
      </c>
    </row>
    <row r="341" spans="2:65" s="1" customFormat="1" ht="16.5" customHeight="1">
      <c r="B341" s="140"/>
      <c r="C341" s="208" t="s">
        <v>3364</v>
      </c>
      <c r="D341" s="208" t="s">
        <v>1858</v>
      </c>
      <c r="E341" s="209" t="s">
        <v>9536</v>
      </c>
      <c r="F341" s="210" t="s">
        <v>9534</v>
      </c>
      <c r="G341" s="211" t="s">
        <v>579</v>
      </c>
      <c r="H341" s="212">
        <v>1</v>
      </c>
      <c r="I341" s="213"/>
      <c r="J341" s="214">
        <f t="shared" si="85"/>
        <v>0</v>
      </c>
      <c r="K341" s="215"/>
      <c r="L341" s="216"/>
      <c r="M341" s="217" t="s">
        <v>1</v>
      </c>
      <c r="N341" s="218" t="s">
        <v>43</v>
      </c>
      <c r="P341" s="177">
        <f t="shared" si="86"/>
        <v>0</v>
      </c>
      <c r="Q341" s="177">
        <v>0</v>
      </c>
      <c r="R341" s="177">
        <f t="shared" si="87"/>
        <v>0</v>
      </c>
      <c r="S341" s="177">
        <v>0</v>
      </c>
      <c r="T341" s="178">
        <f t="shared" si="88"/>
        <v>0</v>
      </c>
      <c r="AR341" s="179" t="s">
        <v>626</v>
      </c>
      <c r="AT341" s="179" t="s">
        <v>1858</v>
      </c>
      <c r="AU341" s="179" t="s">
        <v>84</v>
      </c>
      <c r="AY341" s="17" t="s">
        <v>574</v>
      </c>
      <c r="BE341" s="102">
        <f t="shared" si="89"/>
        <v>0</v>
      </c>
      <c r="BF341" s="102">
        <f t="shared" si="90"/>
        <v>0</v>
      </c>
      <c r="BG341" s="102">
        <f t="shared" si="91"/>
        <v>0</v>
      </c>
      <c r="BH341" s="102">
        <f t="shared" si="92"/>
        <v>0</v>
      </c>
      <c r="BI341" s="102">
        <f t="shared" si="93"/>
        <v>0</v>
      </c>
      <c r="BJ341" s="17" t="s">
        <v>89</v>
      </c>
      <c r="BK341" s="102">
        <f t="shared" si="94"/>
        <v>0</v>
      </c>
      <c r="BL341" s="17" t="s">
        <v>580</v>
      </c>
      <c r="BM341" s="179" t="s">
        <v>9537</v>
      </c>
    </row>
    <row r="342" spans="2:65" s="1" customFormat="1" ht="16.5" customHeight="1">
      <c r="B342" s="140"/>
      <c r="C342" s="168" t="s">
        <v>3369</v>
      </c>
      <c r="D342" s="168" t="s">
        <v>576</v>
      </c>
      <c r="E342" s="169" t="s">
        <v>9538</v>
      </c>
      <c r="F342" s="170" t="s">
        <v>9539</v>
      </c>
      <c r="G342" s="171" t="s">
        <v>579</v>
      </c>
      <c r="H342" s="172">
        <v>1</v>
      </c>
      <c r="I342" s="173"/>
      <c r="J342" s="174">
        <f t="shared" si="85"/>
        <v>0</v>
      </c>
      <c r="K342" s="175"/>
      <c r="L342" s="34"/>
      <c r="M342" s="176" t="s">
        <v>1</v>
      </c>
      <c r="N342" s="139" t="s">
        <v>43</v>
      </c>
      <c r="P342" s="177">
        <f t="shared" si="86"/>
        <v>0</v>
      </c>
      <c r="Q342" s="177">
        <v>0</v>
      </c>
      <c r="R342" s="177">
        <f t="shared" si="87"/>
        <v>0</v>
      </c>
      <c r="S342" s="177">
        <v>0</v>
      </c>
      <c r="T342" s="178">
        <f t="shared" si="88"/>
        <v>0</v>
      </c>
      <c r="AR342" s="179" t="s">
        <v>580</v>
      </c>
      <c r="AT342" s="179" t="s">
        <v>576</v>
      </c>
      <c r="AU342" s="179" t="s">
        <v>84</v>
      </c>
      <c r="AY342" s="17" t="s">
        <v>574</v>
      </c>
      <c r="BE342" s="102">
        <f t="shared" si="89"/>
        <v>0</v>
      </c>
      <c r="BF342" s="102">
        <f t="shared" si="90"/>
        <v>0</v>
      </c>
      <c r="BG342" s="102">
        <f t="shared" si="91"/>
        <v>0</v>
      </c>
      <c r="BH342" s="102">
        <f t="shared" si="92"/>
        <v>0</v>
      </c>
      <c r="BI342" s="102">
        <f t="shared" si="93"/>
        <v>0</v>
      </c>
      <c r="BJ342" s="17" t="s">
        <v>89</v>
      </c>
      <c r="BK342" s="102">
        <f t="shared" si="94"/>
        <v>0</v>
      </c>
      <c r="BL342" s="17" t="s">
        <v>580</v>
      </c>
      <c r="BM342" s="179" t="s">
        <v>9540</v>
      </c>
    </row>
    <row r="343" spans="2:65" s="1" customFormat="1" ht="16.5" customHeight="1">
      <c r="B343" s="140"/>
      <c r="C343" s="208" t="s">
        <v>3381</v>
      </c>
      <c r="D343" s="208" t="s">
        <v>1858</v>
      </c>
      <c r="E343" s="209" t="s">
        <v>9541</v>
      </c>
      <c r="F343" s="210" t="s">
        <v>9539</v>
      </c>
      <c r="G343" s="211" t="s">
        <v>579</v>
      </c>
      <c r="H343" s="212">
        <v>1</v>
      </c>
      <c r="I343" s="213"/>
      <c r="J343" s="214">
        <f t="shared" si="85"/>
        <v>0</v>
      </c>
      <c r="K343" s="215"/>
      <c r="L343" s="216"/>
      <c r="M343" s="217" t="s">
        <v>1</v>
      </c>
      <c r="N343" s="218" t="s">
        <v>43</v>
      </c>
      <c r="P343" s="177">
        <f t="shared" si="86"/>
        <v>0</v>
      </c>
      <c r="Q343" s="177">
        <v>0</v>
      </c>
      <c r="R343" s="177">
        <f t="shared" si="87"/>
        <v>0</v>
      </c>
      <c r="S343" s="177">
        <v>0</v>
      </c>
      <c r="T343" s="178">
        <f t="shared" si="88"/>
        <v>0</v>
      </c>
      <c r="AR343" s="179" t="s">
        <v>626</v>
      </c>
      <c r="AT343" s="179" t="s">
        <v>1858</v>
      </c>
      <c r="AU343" s="179" t="s">
        <v>84</v>
      </c>
      <c r="AY343" s="17" t="s">
        <v>574</v>
      </c>
      <c r="BE343" s="102">
        <f t="shared" si="89"/>
        <v>0</v>
      </c>
      <c r="BF343" s="102">
        <f t="shared" si="90"/>
        <v>0</v>
      </c>
      <c r="BG343" s="102">
        <f t="shared" si="91"/>
        <v>0</v>
      </c>
      <c r="BH343" s="102">
        <f t="shared" si="92"/>
        <v>0</v>
      </c>
      <c r="BI343" s="102">
        <f t="shared" si="93"/>
        <v>0</v>
      </c>
      <c r="BJ343" s="17" t="s">
        <v>89</v>
      </c>
      <c r="BK343" s="102">
        <f t="shared" si="94"/>
        <v>0</v>
      </c>
      <c r="BL343" s="17" t="s">
        <v>580</v>
      </c>
      <c r="BM343" s="179" t="s">
        <v>9542</v>
      </c>
    </row>
    <row r="344" spans="2:65" s="1" customFormat="1" ht="38" customHeight="1">
      <c r="B344" s="140"/>
      <c r="C344" s="208" t="s">
        <v>3394</v>
      </c>
      <c r="D344" s="208" t="s">
        <v>1858</v>
      </c>
      <c r="E344" s="209" t="s">
        <v>9543</v>
      </c>
      <c r="F344" s="210" t="s">
        <v>9544</v>
      </c>
      <c r="G344" s="211" t="s">
        <v>3135</v>
      </c>
      <c r="H344" s="228"/>
      <c r="I344" s="213"/>
      <c r="J344" s="214">
        <f t="shared" si="85"/>
        <v>0</v>
      </c>
      <c r="K344" s="215"/>
      <c r="L344" s="216"/>
      <c r="M344" s="217" t="s">
        <v>1</v>
      </c>
      <c r="N344" s="218" t="s">
        <v>43</v>
      </c>
      <c r="P344" s="177">
        <f t="shared" si="86"/>
        <v>0</v>
      </c>
      <c r="Q344" s="177">
        <v>0</v>
      </c>
      <c r="R344" s="177">
        <f t="shared" si="87"/>
        <v>0</v>
      </c>
      <c r="S344" s="177">
        <v>0</v>
      </c>
      <c r="T344" s="178">
        <f t="shared" si="88"/>
        <v>0</v>
      </c>
      <c r="AR344" s="179" t="s">
        <v>626</v>
      </c>
      <c r="AT344" s="179" t="s">
        <v>1858</v>
      </c>
      <c r="AU344" s="179" t="s">
        <v>84</v>
      </c>
      <c r="AY344" s="17" t="s">
        <v>574</v>
      </c>
      <c r="BE344" s="102">
        <f t="shared" si="89"/>
        <v>0</v>
      </c>
      <c r="BF344" s="102">
        <f t="shared" si="90"/>
        <v>0</v>
      </c>
      <c r="BG344" s="102">
        <f t="shared" si="91"/>
        <v>0</v>
      </c>
      <c r="BH344" s="102">
        <f t="shared" si="92"/>
        <v>0</v>
      </c>
      <c r="BI344" s="102">
        <f t="shared" si="93"/>
        <v>0</v>
      </c>
      <c r="BJ344" s="17" t="s">
        <v>89</v>
      </c>
      <c r="BK344" s="102">
        <f t="shared" si="94"/>
        <v>0</v>
      </c>
      <c r="BL344" s="17" t="s">
        <v>580</v>
      </c>
      <c r="BM344" s="179" t="s">
        <v>9545</v>
      </c>
    </row>
    <row r="345" spans="2:65" s="1" customFormat="1" ht="16.5" customHeight="1">
      <c r="B345" s="140"/>
      <c r="C345" s="168" t="s">
        <v>3406</v>
      </c>
      <c r="D345" s="168" t="s">
        <v>576</v>
      </c>
      <c r="E345" s="169" t="s">
        <v>9546</v>
      </c>
      <c r="F345" s="170" t="s">
        <v>9547</v>
      </c>
      <c r="G345" s="171" t="s">
        <v>3135</v>
      </c>
      <c r="H345" s="219"/>
      <c r="I345" s="173"/>
      <c r="J345" s="174">
        <f t="shared" si="85"/>
        <v>0</v>
      </c>
      <c r="K345" s="175"/>
      <c r="L345" s="34"/>
      <c r="M345" s="176" t="s">
        <v>1</v>
      </c>
      <c r="N345" s="139" t="s">
        <v>43</v>
      </c>
      <c r="P345" s="177">
        <f t="shared" si="86"/>
        <v>0</v>
      </c>
      <c r="Q345" s="177">
        <v>0</v>
      </c>
      <c r="R345" s="177">
        <f t="shared" si="87"/>
        <v>0</v>
      </c>
      <c r="S345" s="177">
        <v>0</v>
      </c>
      <c r="T345" s="178">
        <f t="shared" si="88"/>
        <v>0</v>
      </c>
      <c r="AR345" s="179" t="s">
        <v>580</v>
      </c>
      <c r="AT345" s="179" t="s">
        <v>576</v>
      </c>
      <c r="AU345" s="179" t="s">
        <v>84</v>
      </c>
      <c r="AY345" s="17" t="s">
        <v>574</v>
      </c>
      <c r="BE345" s="102">
        <f t="shared" si="89"/>
        <v>0</v>
      </c>
      <c r="BF345" s="102">
        <f t="shared" si="90"/>
        <v>0</v>
      </c>
      <c r="BG345" s="102">
        <f t="shared" si="91"/>
        <v>0</v>
      </c>
      <c r="BH345" s="102">
        <f t="shared" si="92"/>
        <v>0</v>
      </c>
      <c r="BI345" s="102">
        <f t="shared" si="93"/>
        <v>0</v>
      </c>
      <c r="BJ345" s="17" t="s">
        <v>89</v>
      </c>
      <c r="BK345" s="102">
        <f t="shared" si="94"/>
        <v>0</v>
      </c>
      <c r="BL345" s="17" t="s">
        <v>580</v>
      </c>
      <c r="BM345" s="179" t="s">
        <v>9548</v>
      </c>
    </row>
    <row r="346" spans="2:65" s="1" customFormat="1" ht="38" customHeight="1">
      <c r="B346" s="140"/>
      <c r="C346" s="168" t="s">
        <v>3412</v>
      </c>
      <c r="D346" s="168" t="s">
        <v>576</v>
      </c>
      <c r="E346" s="169" t="s">
        <v>9549</v>
      </c>
      <c r="F346" s="170" t="s">
        <v>9550</v>
      </c>
      <c r="G346" s="171" t="s">
        <v>584</v>
      </c>
      <c r="H346" s="172">
        <v>1</v>
      </c>
      <c r="I346" s="173"/>
      <c r="J346" s="174">
        <f t="shared" si="85"/>
        <v>0</v>
      </c>
      <c r="K346" s="175"/>
      <c r="L346" s="34"/>
      <c r="M346" s="176" t="s">
        <v>1</v>
      </c>
      <c r="N346" s="139" t="s">
        <v>43</v>
      </c>
      <c r="P346" s="177">
        <f t="shared" si="86"/>
        <v>0</v>
      </c>
      <c r="Q346" s="177">
        <v>0</v>
      </c>
      <c r="R346" s="177">
        <f t="shared" si="87"/>
        <v>0</v>
      </c>
      <c r="S346" s="177">
        <v>0</v>
      </c>
      <c r="T346" s="178">
        <f t="shared" si="88"/>
        <v>0</v>
      </c>
      <c r="AR346" s="179" t="s">
        <v>580</v>
      </c>
      <c r="AT346" s="179" t="s">
        <v>576</v>
      </c>
      <c r="AU346" s="179" t="s">
        <v>84</v>
      </c>
      <c r="AY346" s="17" t="s">
        <v>574</v>
      </c>
      <c r="BE346" s="102">
        <f t="shared" si="89"/>
        <v>0</v>
      </c>
      <c r="BF346" s="102">
        <f t="shared" si="90"/>
        <v>0</v>
      </c>
      <c r="BG346" s="102">
        <f t="shared" si="91"/>
        <v>0</v>
      </c>
      <c r="BH346" s="102">
        <f t="shared" si="92"/>
        <v>0</v>
      </c>
      <c r="BI346" s="102">
        <f t="shared" si="93"/>
        <v>0</v>
      </c>
      <c r="BJ346" s="17" t="s">
        <v>89</v>
      </c>
      <c r="BK346" s="102">
        <f t="shared" si="94"/>
        <v>0</v>
      </c>
      <c r="BL346" s="17" t="s">
        <v>580</v>
      </c>
      <c r="BM346" s="179" t="s">
        <v>9551</v>
      </c>
    </row>
    <row r="347" spans="2:65" s="1" customFormat="1" ht="38" customHeight="1">
      <c r="B347" s="140"/>
      <c r="C347" s="208" t="s">
        <v>3417</v>
      </c>
      <c r="D347" s="208" t="s">
        <v>1858</v>
      </c>
      <c r="E347" s="209" t="s">
        <v>9552</v>
      </c>
      <c r="F347" s="210" t="s">
        <v>9550</v>
      </c>
      <c r="G347" s="211" t="s">
        <v>584</v>
      </c>
      <c r="H347" s="212">
        <v>1</v>
      </c>
      <c r="I347" s="213"/>
      <c r="J347" s="214">
        <f t="shared" si="85"/>
        <v>0</v>
      </c>
      <c r="K347" s="215"/>
      <c r="L347" s="216"/>
      <c r="M347" s="217" t="s">
        <v>1</v>
      </c>
      <c r="N347" s="218" t="s">
        <v>43</v>
      </c>
      <c r="P347" s="177">
        <f t="shared" si="86"/>
        <v>0</v>
      </c>
      <c r="Q347" s="177">
        <v>0</v>
      </c>
      <c r="R347" s="177">
        <f t="shared" si="87"/>
        <v>0</v>
      </c>
      <c r="S347" s="177">
        <v>0</v>
      </c>
      <c r="T347" s="178">
        <f t="shared" si="88"/>
        <v>0</v>
      </c>
      <c r="AR347" s="179" t="s">
        <v>626</v>
      </c>
      <c r="AT347" s="179" t="s">
        <v>1858</v>
      </c>
      <c r="AU347" s="179" t="s">
        <v>84</v>
      </c>
      <c r="AY347" s="17" t="s">
        <v>574</v>
      </c>
      <c r="BE347" s="102">
        <f t="shared" si="89"/>
        <v>0</v>
      </c>
      <c r="BF347" s="102">
        <f t="shared" si="90"/>
        <v>0</v>
      </c>
      <c r="BG347" s="102">
        <f t="shared" si="91"/>
        <v>0</v>
      </c>
      <c r="BH347" s="102">
        <f t="shared" si="92"/>
        <v>0</v>
      </c>
      <c r="BI347" s="102">
        <f t="shared" si="93"/>
        <v>0</v>
      </c>
      <c r="BJ347" s="17" t="s">
        <v>89</v>
      </c>
      <c r="BK347" s="102">
        <f t="shared" si="94"/>
        <v>0</v>
      </c>
      <c r="BL347" s="17" t="s">
        <v>580</v>
      </c>
      <c r="BM347" s="179" t="s">
        <v>9553</v>
      </c>
    </row>
    <row r="348" spans="2:65" s="1" customFormat="1" ht="21.75" customHeight="1">
      <c r="B348" s="140"/>
      <c r="C348" s="168" t="s">
        <v>3427</v>
      </c>
      <c r="D348" s="168" t="s">
        <v>576</v>
      </c>
      <c r="E348" s="169" t="s">
        <v>9554</v>
      </c>
      <c r="F348" s="170" t="s">
        <v>9555</v>
      </c>
      <c r="G348" s="171" t="s">
        <v>579</v>
      </c>
      <c r="H348" s="172">
        <v>1</v>
      </c>
      <c r="I348" s="173"/>
      <c r="J348" s="174">
        <f t="shared" si="85"/>
        <v>0</v>
      </c>
      <c r="K348" s="175"/>
      <c r="L348" s="34"/>
      <c r="M348" s="176" t="s">
        <v>1</v>
      </c>
      <c r="N348" s="139" t="s">
        <v>43</v>
      </c>
      <c r="P348" s="177">
        <f t="shared" si="86"/>
        <v>0</v>
      </c>
      <c r="Q348" s="177">
        <v>0</v>
      </c>
      <c r="R348" s="177">
        <f t="shared" si="87"/>
        <v>0</v>
      </c>
      <c r="S348" s="177">
        <v>0</v>
      </c>
      <c r="T348" s="178">
        <f t="shared" si="88"/>
        <v>0</v>
      </c>
      <c r="AR348" s="179" t="s">
        <v>580</v>
      </c>
      <c r="AT348" s="179" t="s">
        <v>576</v>
      </c>
      <c r="AU348" s="179" t="s">
        <v>84</v>
      </c>
      <c r="AY348" s="17" t="s">
        <v>574</v>
      </c>
      <c r="BE348" s="102">
        <f t="shared" si="89"/>
        <v>0</v>
      </c>
      <c r="BF348" s="102">
        <f t="shared" si="90"/>
        <v>0</v>
      </c>
      <c r="BG348" s="102">
        <f t="shared" si="91"/>
        <v>0</v>
      </c>
      <c r="BH348" s="102">
        <f t="shared" si="92"/>
        <v>0</v>
      </c>
      <c r="BI348" s="102">
        <f t="shared" si="93"/>
        <v>0</v>
      </c>
      <c r="BJ348" s="17" t="s">
        <v>89</v>
      </c>
      <c r="BK348" s="102">
        <f t="shared" si="94"/>
        <v>0</v>
      </c>
      <c r="BL348" s="17" t="s">
        <v>580</v>
      </c>
      <c r="BM348" s="179" t="s">
        <v>9556</v>
      </c>
    </row>
    <row r="349" spans="2:65" s="1" customFormat="1" ht="21.75" customHeight="1">
      <c r="B349" s="140"/>
      <c r="C349" s="168" t="s">
        <v>3432</v>
      </c>
      <c r="D349" s="168" t="s">
        <v>576</v>
      </c>
      <c r="E349" s="169" t="s">
        <v>9557</v>
      </c>
      <c r="F349" s="170" t="s">
        <v>9558</v>
      </c>
      <c r="G349" s="171" t="s">
        <v>579</v>
      </c>
      <c r="H349" s="172">
        <v>10</v>
      </c>
      <c r="I349" s="173"/>
      <c r="J349" s="174">
        <f t="shared" si="85"/>
        <v>0</v>
      </c>
      <c r="K349" s="175"/>
      <c r="L349" s="34"/>
      <c r="M349" s="176" t="s">
        <v>1</v>
      </c>
      <c r="N349" s="139" t="s">
        <v>43</v>
      </c>
      <c r="P349" s="177">
        <f t="shared" si="86"/>
        <v>0</v>
      </c>
      <c r="Q349" s="177">
        <v>0</v>
      </c>
      <c r="R349" s="177">
        <f t="shared" si="87"/>
        <v>0</v>
      </c>
      <c r="S349" s="177">
        <v>0</v>
      </c>
      <c r="T349" s="178">
        <f t="shared" si="88"/>
        <v>0</v>
      </c>
      <c r="AR349" s="179" t="s">
        <v>580</v>
      </c>
      <c r="AT349" s="179" t="s">
        <v>576</v>
      </c>
      <c r="AU349" s="179" t="s">
        <v>84</v>
      </c>
      <c r="AY349" s="17" t="s">
        <v>574</v>
      </c>
      <c r="BE349" s="102">
        <f t="shared" si="89"/>
        <v>0</v>
      </c>
      <c r="BF349" s="102">
        <f t="shared" si="90"/>
        <v>0</v>
      </c>
      <c r="BG349" s="102">
        <f t="shared" si="91"/>
        <v>0</v>
      </c>
      <c r="BH349" s="102">
        <f t="shared" si="92"/>
        <v>0</v>
      </c>
      <c r="BI349" s="102">
        <f t="shared" si="93"/>
        <v>0</v>
      </c>
      <c r="BJ349" s="17" t="s">
        <v>89</v>
      </c>
      <c r="BK349" s="102">
        <f t="shared" si="94"/>
        <v>0</v>
      </c>
      <c r="BL349" s="17" t="s">
        <v>580</v>
      </c>
      <c r="BM349" s="179" t="s">
        <v>9559</v>
      </c>
    </row>
    <row r="350" spans="2:65" s="1" customFormat="1" ht="21.75" customHeight="1">
      <c r="B350" s="140"/>
      <c r="C350" s="208" t="s">
        <v>3436</v>
      </c>
      <c r="D350" s="208" t="s">
        <v>1858</v>
      </c>
      <c r="E350" s="209" t="s">
        <v>9560</v>
      </c>
      <c r="F350" s="210" t="s">
        <v>9558</v>
      </c>
      <c r="G350" s="211" t="s">
        <v>579</v>
      </c>
      <c r="H350" s="212">
        <v>10</v>
      </c>
      <c r="I350" s="213"/>
      <c r="J350" s="214">
        <f t="shared" si="85"/>
        <v>0</v>
      </c>
      <c r="K350" s="215"/>
      <c r="L350" s="216"/>
      <c r="M350" s="217" t="s">
        <v>1</v>
      </c>
      <c r="N350" s="218" t="s">
        <v>43</v>
      </c>
      <c r="P350" s="177">
        <f t="shared" si="86"/>
        <v>0</v>
      </c>
      <c r="Q350" s="177">
        <v>0</v>
      </c>
      <c r="R350" s="177">
        <f t="shared" si="87"/>
        <v>0</v>
      </c>
      <c r="S350" s="177">
        <v>0</v>
      </c>
      <c r="T350" s="178">
        <f t="shared" si="88"/>
        <v>0</v>
      </c>
      <c r="AR350" s="179" t="s">
        <v>626</v>
      </c>
      <c r="AT350" s="179" t="s">
        <v>1858</v>
      </c>
      <c r="AU350" s="179" t="s">
        <v>84</v>
      </c>
      <c r="AY350" s="17" t="s">
        <v>574</v>
      </c>
      <c r="BE350" s="102">
        <f t="shared" si="89"/>
        <v>0</v>
      </c>
      <c r="BF350" s="102">
        <f t="shared" si="90"/>
        <v>0</v>
      </c>
      <c r="BG350" s="102">
        <f t="shared" si="91"/>
        <v>0</v>
      </c>
      <c r="BH350" s="102">
        <f t="shared" si="92"/>
        <v>0</v>
      </c>
      <c r="BI350" s="102">
        <f t="shared" si="93"/>
        <v>0</v>
      </c>
      <c r="BJ350" s="17" t="s">
        <v>89</v>
      </c>
      <c r="BK350" s="102">
        <f t="shared" si="94"/>
        <v>0</v>
      </c>
      <c r="BL350" s="17" t="s">
        <v>580</v>
      </c>
      <c r="BM350" s="179" t="s">
        <v>9561</v>
      </c>
    </row>
    <row r="351" spans="2:65" s="1" customFormat="1" ht="21.75" customHeight="1">
      <c r="B351" s="140"/>
      <c r="C351" s="168" t="s">
        <v>3442</v>
      </c>
      <c r="D351" s="168" t="s">
        <v>576</v>
      </c>
      <c r="E351" s="169" t="s">
        <v>9562</v>
      </c>
      <c r="F351" s="170" t="s">
        <v>9563</v>
      </c>
      <c r="G351" s="171" t="s">
        <v>579</v>
      </c>
      <c r="H351" s="172">
        <v>10</v>
      </c>
      <c r="I351" s="173"/>
      <c r="J351" s="174">
        <f t="shared" si="85"/>
        <v>0</v>
      </c>
      <c r="K351" s="175"/>
      <c r="L351" s="34"/>
      <c r="M351" s="176" t="s">
        <v>1</v>
      </c>
      <c r="N351" s="139" t="s">
        <v>43</v>
      </c>
      <c r="P351" s="177">
        <f t="shared" si="86"/>
        <v>0</v>
      </c>
      <c r="Q351" s="177">
        <v>0</v>
      </c>
      <c r="R351" s="177">
        <f t="shared" si="87"/>
        <v>0</v>
      </c>
      <c r="S351" s="177">
        <v>0</v>
      </c>
      <c r="T351" s="178">
        <f t="shared" si="88"/>
        <v>0</v>
      </c>
      <c r="AR351" s="179" t="s">
        <v>580</v>
      </c>
      <c r="AT351" s="179" t="s">
        <v>576</v>
      </c>
      <c r="AU351" s="179" t="s">
        <v>84</v>
      </c>
      <c r="AY351" s="17" t="s">
        <v>574</v>
      </c>
      <c r="BE351" s="102">
        <f t="shared" si="89"/>
        <v>0</v>
      </c>
      <c r="BF351" s="102">
        <f t="shared" si="90"/>
        <v>0</v>
      </c>
      <c r="BG351" s="102">
        <f t="shared" si="91"/>
        <v>0</v>
      </c>
      <c r="BH351" s="102">
        <f t="shared" si="92"/>
        <v>0</v>
      </c>
      <c r="BI351" s="102">
        <f t="shared" si="93"/>
        <v>0</v>
      </c>
      <c r="BJ351" s="17" t="s">
        <v>89</v>
      </c>
      <c r="BK351" s="102">
        <f t="shared" si="94"/>
        <v>0</v>
      </c>
      <c r="BL351" s="17" t="s">
        <v>580</v>
      </c>
      <c r="BM351" s="179" t="s">
        <v>9564</v>
      </c>
    </row>
    <row r="352" spans="2:65" s="1" customFormat="1" ht="21.75" customHeight="1">
      <c r="B352" s="140"/>
      <c r="C352" s="208" t="s">
        <v>3447</v>
      </c>
      <c r="D352" s="208" t="s">
        <v>1858</v>
      </c>
      <c r="E352" s="209" t="s">
        <v>9565</v>
      </c>
      <c r="F352" s="210" t="s">
        <v>9563</v>
      </c>
      <c r="G352" s="211" t="s">
        <v>579</v>
      </c>
      <c r="H352" s="212">
        <v>10</v>
      </c>
      <c r="I352" s="213"/>
      <c r="J352" s="214">
        <f t="shared" si="85"/>
        <v>0</v>
      </c>
      <c r="K352" s="215"/>
      <c r="L352" s="216"/>
      <c r="M352" s="217" t="s">
        <v>1</v>
      </c>
      <c r="N352" s="218" t="s">
        <v>43</v>
      </c>
      <c r="P352" s="177">
        <f t="shared" si="86"/>
        <v>0</v>
      </c>
      <c r="Q352" s="177">
        <v>0</v>
      </c>
      <c r="R352" s="177">
        <f t="shared" si="87"/>
        <v>0</v>
      </c>
      <c r="S352" s="177">
        <v>0</v>
      </c>
      <c r="T352" s="178">
        <f t="shared" si="88"/>
        <v>0</v>
      </c>
      <c r="AR352" s="179" t="s">
        <v>626</v>
      </c>
      <c r="AT352" s="179" t="s">
        <v>1858</v>
      </c>
      <c r="AU352" s="179" t="s">
        <v>84</v>
      </c>
      <c r="AY352" s="17" t="s">
        <v>574</v>
      </c>
      <c r="BE352" s="102">
        <f t="shared" si="89"/>
        <v>0</v>
      </c>
      <c r="BF352" s="102">
        <f t="shared" si="90"/>
        <v>0</v>
      </c>
      <c r="BG352" s="102">
        <f t="shared" si="91"/>
        <v>0</v>
      </c>
      <c r="BH352" s="102">
        <f t="shared" si="92"/>
        <v>0</v>
      </c>
      <c r="BI352" s="102">
        <f t="shared" si="93"/>
        <v>0</v>
      </c>
      <c r="BJ352" s="17" t="s">
        <v>89</v>
      </c>
      <c r="BK352" s="102">
        <f t="shared" si="94"/>
        <v>0</v>
      </c>
      <c r="BL352" s="17" t="s">
        <v>580</v>
      </c>
      <c r="BM352" s="179" t="s">
        <v>9566</v>
      </c>
    </row>
    <row r="353" spans="2:65" s="1" customFormat="1" ht="33" customHeight="1">
      <c r="B353" s="140"/>
      <c r="C353" s="168" t="s">
        <v>3454</v>
      </c>
      <c r="D353" s="168" t="s">
        <v>576</v>
      </c>
      <c r="E353" s="169" t="s">
        <v>9567</v>
      </c>
      <c r="F353" s="170" t="s">
        <v>9568</v>
      </c>
      <c r="G353" s="171" t="s">
        <v>611</v>
      </c>
      <c r="H353" s="172">
        <v>2500</v>
      </c>
      <c r="I353" s="173"/>
      <c r="J353" s="174">
        <f t="shared" si="85"/>
        <v>0</v>
      </c>
      <c r="K353" s="175"/>
      <c r="L353" s="34"/>
      <c r="M353" s="176" t="s">
        <v>1</v>
      </c>
      <c r="N353" s="139" t="s">
        <v>43</v>
      </c>
      <c r="P353" s="177">
        <f t="shared" si="86"/>
        <v>0</v>
      </c>
      <c r="Q353" s="177">
        <v>0</v>
      </c>
      <c r="R353" s="177">
        <f t="shared" si="87"/>
        <v>0</v>
      </c>
      <c r="S353" s="177">
        <v>0</v>
      </c>
      <c r="T353" s="178">
        <f t="shared" si="88"/>
        <v>0</v>
      </c>
      <c r="AR353" s="179" t="s">
        <v>580</v>
      </c>
      <c r="AT353" s="179" t="s">
        <v>576</v>
      </c>
      <c r="AU353" s="179" t="s">
        <v>84</v>
      </c>
      <c r="AY353" s="17" t="s">
        <v>574</v>
      </c>
      <c r="BE353" s="102">
        <f t="shared" si="89"/>
        <v>0</v>
      </c>
      <c r="BF353" s="102">
        <f t="shared" si="90"/>
        <v>0</v>
      </c>
      <c r="BG353" s="102">
        <f t="shared" si="91"/>
        <v>0</v>
      </c>
      <c r="BH353" s="102">
        <f t="shared" si="92"/>
        <v>0</v>
      </c>
      <c r="BI353" s="102">
        <f t="shared" si="93"/>
        <v>0</v>
      </c>
      <c r="BJ353" s="17" t="s">
        <v>89</v>
      </c>
      <c r="BK353" s="102">
        <f t="shared" si="94"/>
        <v>0</v>
      </c>
      <c r="BL353" s="17" t="s">
        <v>580</v>
      </c>
      <c r="BM353" s="179" t="s">
        <v>9569</v>
      </c>
    </row>
    <row r="354" spans="2:65" s="1" customFormat="1" ht="33" customHeight="1">
      <c r="B354" s="140"/>
      <c r="C354" s="208" t="s">
        <v>3458</v>
      </c>
      <c r="D354" s="208" t="s">
        <v>1858</v>
      </c>
      <c r="E354" s="209" t="s">
        <v>9570</v>
      </c>
      <c r="F354" s="210" t="s">
        <v>9568</v>
      </c>
      <c r="G354" s="211" t="s">
        <v>611</v>
      </c>
      <c r="H354" s="212">
        <v>2500</v>
      </c>
      <c r="I354" s="213"/>
      <c r="J354" s="214">
        <f t="shared" si="85"/>
        <v>0</v>
      </c>
      <c r="K354" s="215"/>
      <c r="L354" s="216"/>
      <c r="M354" s="217" t="s">
        <v>1</v>
      </c>
      <c r="N354" s="218" t="s">
        <v>43</v>
      </c>
      <c r="P354" s="177">
        <f t="shared" si="86"/>
        <v>0</v>
      </c>
      <c r="Q354" s="177">
        <v>0</v>
      </c>
      <c r="R354" s="177">
        <f t="shared" si="87"/>
        <v>0</v>
      </c>
      <c r="S354" s="177">
        <v>0</v>
      </c>
      <c r="T354" s="178">
        <f t="shared" si="88"/>
        <v>0</v>
      </c>
      <c r="AR354" s="179" t="s">
        <v>626</v>
      </c>
      <c r="AT354" s="179" t="s">
        <v>1858</v>
      </c>
      <c r="AU354" s="179" t="s">
        <v>84</v>
      </c>
      <c r="AY354" s="17" t="s">
        <v>574</v>
      </c>
      <c r="BE354" s="102">
        <f t="shared" si="89"/>
        <v>0</v>
      </c>
      <c r="BF354" s="102">
        <f t="shared" si="90"/>
        <v>0</v>
      </c>
      <c r="BG354" s="102">
        <f t="shared" si="91"/>
        <v>0</v>
      </c>
      <c r="BH354" s="102">
        <f t="shared" si="92"/>
        <v>0</v>
      </c>
      <c r="BI354" s="102">
        <f t="shared" si="93"/>
        <v>0</v>
      </c>
      <c r="BJ354" s="17" t="s">
        <v>89</v>
      </c>
      <c r="BK354" s="102">
        <f t="shared" si="94"/>
        <v>0</v>
      </c>
      <c r="BL354" s="17" t="s">
        <v>580</v>
      </c>
      <c r="BM354" s="179" t="s">
        <v>9571</v>
      </c>
    </row>
    <row r="355" spans="2:65" s="1" customFormat="1" ht="33" customHeight="1">
      <c r="B355" s="140"/>
      <c r="C355" s="168" t="s">
        <v>3463</v>
      </c>
      <c r="D355" s="168" t="s">
        <v>576</v>
      </c>
      <c r="E355" s="169" t="s">
        <v>9572</v>
      </c>
      <c r="F355" s="170" t="s">
        <v>9573</v>
      </c>
      <c r="G355" s="171" t="s">
        <v>611</v>
      </c>
      <c r="H355" s="172">
        <v>1000</v>
      </c>
      <c r="I355" s="173"/>
      <c r="J355" s="174">
        <f t="shared" si="85"/>
        <v>0</v>
      </c>
      <c r="K355" s="175"/>
      <c r="L355" s="34"/>
      <c r="M355" s="176" t="s">
        <v>1</v>
      </c>
      <c r="N355" s="139" t="s">
        <v>43</v>
      </c>
      <c r="P355" s="177">
        <f t="shared" si="86"/>
        <v>0</v>
      </c>
      <c r="Q355" s="177">
        <v>0</v>
      </c>
      <c r="R355" s="177">
        <f t="shared" si="87"/>
        <v>0</v>
      </c>
      <c r="S355" s="177">
        <v>0</v>
      </c>
      <c r="T355" s="178">
        <f t="shared" si="88"/>
        <v>0</v>
      </c>
      <c r="AR355" s="179" t="s">
        <v>580</v>
      </c>
      <c r="AT355" s="179" t="s">
        <v>576</v>
      </c>
      <c r="AU355" s="179" t="s">
        <v>84</v>
      </c>
      <c r="AY355" s="17" t="s">
        <v>574</v>
      </c>
      <c r="BE355" s="102">
        <f t="shared" si="89"/>
        <v>0</v>
      </c>
      <c r="BF355" s="102">
        <f t="shared" si="90"/>
        <v>0</v>
      </c>
      <c r="BG355" s="102">
        <f t="shared" si="91"/>
        <v>0</v>
      </c>
      <c r="BH355" s="102">
        <f t="shared" si="92"/>
        <v>0</v>
      </c>
      <c r="BI355" s="102">
        <f t="shared" si="93"/>
        <v>0</v>
      </c>
      <c r="BJ355" s="17" t="s">
        <v>89</v>
      </c>
      <c r="BK355" s="102">
        <f t="shared" si="94"/>
        <v>0</v>
      </c>
      <c r="BL355" s="17" t="s">
        <v>580</v>
      </c>
      <c r="BM355" s="179" t="s">
        <v>9574</v>
      </c>
    </row>
    <row r="356" spans="2:65" s="1" customFormat="1" ht="33" customHeight="1">
      <c r="B356" s="140"/>
      <c r="C356" s="208" t="s">
        <v>3468</v>
      </c>
      <c r="D356" s="208" t="s">
        <v>1858</v>
      </c>
      <c r="E356" s="209" t="s">
        <v>9575</v>
      </c>
      <c r="F356" s="210" t="s">
        <v>9573</v>
      </c>
      <c r="G356" s="211" t="s">
        <v>611</v>
      </c>
      <c r="H356" s="212">
        <v>1000</v>
      </c>
      <c r="I356" s="213"/>
      <c r="J356" s="214">
        <f t="shared" si="85"/>
        <v>0</v>
      </c>
      <c r="K356" s="215"/>
      <c r="L356" s="216"/>
      <c r="M356" s="217" t="s">
        <v>1</v>
      </c>
      <c r="N356" s="218" t="s">
        <v>43</v>
      </c>
      <c r="P356" s="177">
        <f t="shared" si="86"/>
        <v>0</v>
      </c>
      <c r="Q356" s="177">
        <v>0</v>
      </c>
      <c r="R356" s="177">
        <f t="shared" si="87"/>
        <v>0</v>
      </c>
      <c r="S356" s="177">
        <v>0</v>
      </c>
      <c r="T356" s="178">
        <f t="shared" si="88"/>
        <v>0</v>
      </c>
      <c r="AR356" s="179" t="s">
        <v>626</v>
      </c>
      <c r="AT356" s="179" t="s">
        <v>1858</v>
      </c>
      <c r="AU356" s="179" t="s">
        <v>84</v>
      </c>
      <c r="AY356" s="17" t="s">
        <v>574</v>
      </c>
      <c r="BE356" s="102">
        <f t="shared" si="89"/>
        <v>0</v>
      </c>
      <c r="BF356" s="102">
        <f t="shared" si="90"/>
        <v>0</v>
      </c>
      <c r="BG356" s="102">
        <f t="shared" si="91"/>
        <v>0</v>
      </c>
      <c r="BH356" s="102">
        <f t="shared" si="92"/>
        <v>0</v>
      </c>
      <c r="BI356" s="102">
        <f t="shared" si="93"/>
        <v>0</v>
      </c>
      <c r="BJ356" s="17" t="s">
        <v>89</v>
      </c>
      <c r="BK356" s="102">
        <f t="shared" si="94"/>
        <v>0</v>
      </c>
      <c r="BL356" s="17" t="s">
        <v>580</v>
      </c>
      <c r="BM356" s="179" t="s">
        <v>9576</v>
      </c>
    </row>
    <row r="357" spans="2:65" s="1" customFormat="1" ht="33" customHeight="1">
      <c r="B357" s="140"/>
      <c r="C357" s="168" t="s">
        <v>3473</v>
      </c>
      <c r="D357" s="168" t="s">
        <v>576</v>
      </c>
      <c r="E357" s="169" t="s">
        <v>9577</v>
      </c>
      <c r="F357" s="170" t="s">
        <v>9578</v>
      </c>
      <c r="G357" s="171" t="s">
        <v>611</v>
      </c>
      <c r="H357" s="172">
        <v>500</v>
      </c>
      <c r="I357" s="173"/>
      <c r="J357" s="174">
        <f t="shared" si="85"/>
        <v>0</v>
      </c>
      <c r="K357" s="175"/>
      <c r="L357" s="34"/>
      <c r="M357" s="176" t="s">
        <v>1</v>
      </c>
      <c r="N357" s="139" t="s">
        <v>43</v>
      </c>
      <c r="P357" s="177">
        <f t="shared" si="86"/>
        <v>0</v>
      </c>
      <c r="Q357" s="177">
        <v>0</v>
      </c>
      <c r="R357" s="177">
        <f t="shared" si="87"/>
        <v>0</v>
      </c>
      <c r="S357" s="177">
        <v>0</v>
      </c>
      <c r="T357" s="178">
        <f t="shared" si="88"/>
        <v>0</v>
      </c>
      <c r="AR357" s="179" t="s">
        <v>580</v>
      </c>
      <c r="AT357" s="179" t="s">
        <v>576</v>
      </c>
      <c r="AU357" s="179" t="s">
        <v>84</v>
      </c>
      <c r="AY357" s="17" t="s">
        <v>574</v>
      </c>
      <c r="BE357" s="102">
        <f t="shared" si="89"/>
        <v>0</v>
      </c>
      <c r="BF357" s="102">
        <f t="shared" si="90"/>
        <v>0</v>
      </c>
      <c r="BG357" s="102">
        <f t="shared" si="91"/>
        <v>0</v>
      </c>
      <c r="BH357" s="102">
        <f t="shared" si="92"/>
        <v>0</v>
      </c>
      <c r="BI357" s="102">
        <f t="shared" si="93"/>
        <v>0</v>
      </c>
      <c r="BJ357" s="17" t="s">
        <v>89</v>
      </c>
      <c r="BK357" s="102">
        <f t="shared" si="94"/>
        <v>0</v>
      </c>
      <c r="BL357" s="17" t="s">
        <v>580</v>
      </c>
      <c r="BM357" s="179" t="s">
        <v>9579</v>
      </c>
    </row>
    <row r="358" spans="2:65" s="1" customFormat="1" ht="33" customHeight="1">
      <c r="B358" s="140"/>
      <c r="C358" s="208" t="s">
        <v>3478</v>
      </c>
      <c r="D358" s="208" t="s">
        <v>1858</v>
      </c>
      <c r="E358" s="209" t="s">
        <v>9580</v>
      </c>
      <c r="F358" s="210" t="s">
        <v>9578</v>
      </c>
      <c r="G358" s="211" t="s">
        <v>611</v>
      </c>
      <c r="H358" s="212">
        <v>500</v>
      </c>
      <c r="I358" s="213"/>
      <c r="J358" s="214">
        <f t="shared" si="85"/>
        <v>0</v>
      </c>
      <c r="K358" s="215"/>
      <c r="L358" s="216"/>
      <c r="M358" s="217" t="s">
        <v>1</v>
      </c>
      <c r="N358" s="218" t="s">
        <v>43</v>
      </c>
      <c r="P358" s="177">
        <f t="shared" si="86"/>
        <v>0</v>
      </c>
      <c r="Q358" s="177">
        <v>0</v>
      </c>
      <c r="R358" s="177">
        <f t="shared" si="87"/>
        <v>0</v>
      </c>
      <c r="S358" s="177">
        <v>0</v>
      </c>
      <c r="T358" s="178">
        <f t="shared" si="88"/>
        <v>0</v>
      </c>
      <c r="AR358" s="179" t="s">
        <v>626</v>
      </c>
      <c r="AT358" s="179" t="s">
        <v>1858</v>
      </c>
      <c r="AU358" s="179" t="s">
        <v>84</v>
      </c>
      <c r="AY358" s="17" t="s">
        <v>574</v>
      </c>
      <c r="BE358" s="102">
        <f t="shared" si="89"/>
        <v>0</v>
      </c>
      <c r="BF358" s="102">
        <f t="shared" si="90"/>
        <v>0</v>
      </c>
      <c r="BG358" s="102">
        <f t="shared" si="91"/>
        <v>0</v>
      </c>
      <c r="BH358" s="102">
        <f t="shared" si="92"/>
        <v>0</v>
      </c>
      <c r="BI358" s="102">
        <f t="shared" si="93"/>
        <v>0</v>
      </c>
      <c r="BJ358" s="17" t="s">
        <v>89</v>
      </c>
      <c r="BK358" s="102">
        <f t="shared" si="94"/>
        <v>0</v>
      </c>
      <c r="BL358" s="17" t="s">
        <v>580</v>
      </c>
      <c r="BM358" s="179" t="s">
        <v>9581</v>
      </c>
    </row>
    <row r="359" spans="2:65" s="1" customFormat="1" ht="44.25" customHeight="1">
      <c r="B359" s="140"/>
      <c r="C359" s="168" t="s">
        <v>3483</v>
      </c>
      <c r="D359" s="168" t="s">
        <v>576</v>
      </c>
      <c r="E359" s="169" t="s">
        <v>9582</v>
      </c>
      <c r="F359" s="170" t="s">
        <v>9583</v>
      </c>
      <c r="G359" s="171" t="s">
        <v>611</v>
      </c>
      <c r="H359" s="172">
        <v>200</v>
      </c>
      <c r="I359" s="173"/>
      <c r="J359" s="174">
        <f t="shared" si="85"/>
        <v>0</v>
      </c>
      <c r="K359" s="175"/>
      <c r="L359" s="34"/>
      <c r="M359" s="176" t="s">
        <v>1</v>
      </c>
      <c r="N359" s="139" t="s">
        <v>43</v>
      </c>
      <c r="P359" s="177">
        <f t="shared" si="86"/>
        <v>0</v>
      </c>
      <c r="Q359" s="177">
        <v>0</v>
      </c>
      <c r="R359" s="177">
        <f t="shared" si="87"/>
        <v>0</v>
      </c>
      <c r="S359" s="177">
        <v>0</v>
      </c>
      <c r="T359" s="178">
        <f t="shared" si="88"/>
        <v>0</v>
      </c>
      <c r="AR359" s="179" t="s">
        <v>580</v>
      </c>
      <c r="AT359" s="179" t="s">
        <v>576</v>
      </c>
      <c r="AU359" s="179" t="s">
        <v>84</v>
      </c>
      <c r="AY359" s="17" t="s">
        <v>574</v>
      </c>
      <c r="BE359" s="102">
        <f t="shared" si="89"/>
        <v>0</v>
      </c>
      <c r="BF359" s="102">
        <f t="shared" si="90"/>
        <v>0</v>
      </c>
      <c r="BG359" s="102">
        <f t="shared" si="91"/>
        <v>0</v>
      </c>
      <c r="BH359" s="102">
        <f t="shared" si="92"/>
        <v>0</v>
      </c>
      <c r="BI359" s="102">
        <f t="shared" si="93"/>
        <v>0</v>
      </c>
      <c r="BJ359" s="17" t="s">
        <v>89</v>
      </c>
      <c r="BK359" s="102">
        <f t="shared" si="94"/>
        <v>0</v>
      </c>
      <c r="BL359" s="17" t="s">
        <v>580</v>
      </c>
      <c r="BM359" s="179" t="s">
        <v>9584</v>
      </c>
    </row>
    <row r="360" spans="2:65" s="1" customFormat="1" ht="44.25" customHeight="1">
      <c r="B360" s="140"/>
      <c r="C360" s="208" t="s">
        <v>3488</v>
      </c>
      <c r="D360" s="208" t="s">
        <v>1858</v>
      </c>
      <c r="E360" s="209" t="s">
        <v>9585</v>
      </c>
      <c r="F360" s="210" t="s">
        <v>9583</v>
      </c>
      <c r="G360" s="211" t="s">
        <v>611</v>
      </c>
      <c r="H360" s="212">
        <v>200</v>
      </c>
      <c r="I360" s="213"/>
      <c r="J360" s="214">
        <f t="shared" si="85"/>
        <v>0</v>
      </c>
      <c r="K360" s="215"/>
      <c r="L360" s="216"/>
      <c r="M360" s="217" t="s">
        <v>1</v>
      </c>
      <c r="N360" s="218" t="s">
        <v>43</v>
      </c>
      <c r="P360" s="177">
        <f t="shared" si="86"/>
        <v>0</v>
      </c>
      <c r="Q360" s="177">
        <v>0</v>
      </c>
      <c r="R360" s="177">
        <f t="shared" si="87"/>
        <v>0</v>
      </c>
      <c r="S360" s="177">
        <v>0</v>
      </c>
      <c r="T360" s="178">
        <f t="shared" si="88"/>
        <v>0</v>
      </c>
      <c r="AR360" s="179" t="s">
        <v>626</v>
      </c>
      <c r="AT360" s="179" t="s">
        <v>1858</v>
      </c>
      <c r="AU360" s="179" t="s">
        <v>84</v>
      </c>
      <c r="AY360" s="17" t="s">
        <v>574</v>
      </c>
      <c r="BE360" s="102">
        <f t="shared" si="89"/>
        <v>0</v>
      </c>
      <c r="BF360" s="102">
        <f t="shared" si="90"/>
        <v>0</v>
      </c>
      <c r="BG360" s="102">
        <f t="shared" si="91"/>
        <v>0</v>
      </c>
      <c r="BH360" s="102">
        <f t="shared" si="92"/>
        <v>0</v>
      </c>
      <c r="BI360" s="102">
        <f t="shared" si="93"/>
        <v>0</v>
      </c>
      <c r="BJ360" s="17" t="s">
        <v>89</v>
      </c>
      <c r="BK360" s="102">
        <f t="shared" si="94"/>
        <v>0</v>
      </c>
      <c r="BL360" s="17" t="s">
        <v>580</v>
      </c>
      <c r="BM360" s="179" t="s">
        <v>9586</v>
      </c>
    </row>
    <row r="361" spans="2:65" s="1" customFormat="1" ht="44.25" customHeight="1">
      <c r="B361" s="140"/>
      <c r="C361" s="168" t="s">
        <v>3520</v>
      </c>
      <c r="D361" s="168" t="s">
        <v>576</v>
      </c>
      <c r="E361" s="169" t="s">
        <v>9587</v>
      </c>
      <c r="F361" s="170" t="s">
        <v>9588</v>
      </c>
      <c r="G361" s="171" t="s">
        <v>611</v>
      </c>
      <c r="H361" s="172">
        <v>250</v>
      </c>
      <c r="I361" s="173"/>
      <c r="J361" s="174">
        <f t="shared" si="85"/>
        <v>0</v>
      </c>
      <c r="K361" s="175"/>
      <c r="L361" s="34"/>
      <c r="M361" s="176" t="s">
        <v>1</v>
      </c>
      <c r="N361" s="139" t="s">
        <v>43</v>
      </c>
      <c r="P361" s="177">
        <f t="shared" si="86"/>
        <v>0</v>
      </c>
      <c r="Q361" s="177">
        <v>0</v>
      </c>
      <c r="R361" s="177">
        <f t="shared" si="87"/>
        <v>0</v>
      </c>
      <c r="S361" s="177">
        <v>0</v>
      </c>
      <c r="T361" s="178">
        <f t="shared" si="88"/>
        <v>0</v>
      </c>
      <c r="AR361" s="179" t="s">
        <v>580</v>
      </c>
      <c r="AT361" s="179" t="s">
        <v>576</v>
      </c>
      <c r="AU361" s="179" t="s">
        <v>84</v>
      </c>
      <c r="AY361" s="17" t="s">
        <v>574</v>
      </c>
      <c r="BE361" s="102">
        <f t="shared" si="89"/>
        <v>0</v>
      </c>
      <c r="BF361" s="102">
        <f t="shared" si="90"/>
        <v>0</v>
      </c>
      <c r="BG361" s="102">
        <f t="shared" si="91"/>
        <v>0</v>
      </c>
      <c r="BH361" s="102">
        <f t="shared" si="92"/>
        <v>0</v>
      </c>
      <c r="BI361" s="102">
        <f t="shared" si="93"/>
        <v>0</v>
      </c>
      <c r="BJ361" s="17" t="s">
        <v>89</v>
      </c>
      <c r="BK361" s="102">
        <f t="shared" si="94"/>
        <v>0</v>
      </c>
      <c r="BL361" s="17" t="s">
        <v>580</v>
      </c>
      <c r="BM361" s="179" t="s">
        <v>9589</v>
      </c>
    </row>
    <row r="362" spans="2:65" s="1" customFormat="1" ht="44.25" customHeight="1">
      <c r="B362" s="140"/>
      <c r="C362" s="208" t="s">
        <v>3525</v>
      </c>
      <c r="D362" s="208" t="s">
        <v>1858</v>
      </c>
      <c r="E362" s="209" t="s">
        <v>9590</v>
      </c>
      <c r="F362" s="210" t="s">
        <v>9588</v>
      </c>
      <c r="G362" s="211" t="s">
        <v>611</v>
      </c>
      <c r="H362" s="212">
        <v>250</v>
      </c>
      <c r="I362" s="213"/>
      <c r="J362" s="214">
        <f t="shared" si="85"/>
        <v>0</v>
      </c>
      <c r="K362" s="215"/>
      <c r="L362" s="216"/>
      <c r="M362" s="217" t="s">
        <v>1</v>
      </c>
      <c r="N362" s="218" t="s">
        <v>43</v>
      </c>
      <c r="P362" s="177">
        <f t="shared" si="86"/>
        <v>0</v>
      </c>
      <c r="Q362" s="177">
        <v>0</v>
      </c>
      <c r="R362" s="177">
        <f t="shared" si="87"/>
        <v>0</v>
      </c>
      <c r="S362" s="177">
        <v>0</v>
      </c>
      <c r="T362" s="178">
        <f t="shared" si="88"/>
        <v>0</v>
      </c>
      <c r="AR362" s="179" t="s">
        <v>626</v>
      </c>
      <c r="AT362" s="179" t="s">
        <v>1858</v>
      </c>
      <c r="AU362" s="179" t="s">
        <v>84</v>
      </c>
      <c r="AY362" s="17" t="s">
        <v>574</v>
      </c>
      <c r="BE362" s="102">
        <f t="shared" si="89"/>
        <v>0</v>
      </c>
      <c r="BF362" s="102">
        <f t="shared" si="90"/>
        <v>0</v>
      </c>
      <c r="BG362" s="102">
        <f t="shared" si="91"/>
        <v>0</v>
      </c>
      <c r="BH362" s="102">
        <f t="shared" si="92"/>
        <v>0</v>
      </c>
      <c r="BI362" s="102">
        <f t="shared" si="93"/>
        <v>0</v>
      </c>
      <c r="BJ362" s="17" t="s">
        <v>89</v>
      </c>
      <c r="BK362" s="102">
        <f t="shared" si="94"/>
        <v>0</v>
      </c>
      <c r="BL362" s="17" t="s">
        <v>580</v>
      </c>
      <c r="BM362" s="179" t="s">
        <v>9591</v>
      </c>
    </row>
    <row r="363" spans="2:65" s="1" customFormat="1" ht="44.25" customHeight="1">
      <c r="B363" s="140"/>
      <c r="C363" s="168" t="s">
        <v>3530</v>
      </c>
      <c r="D363" s="168" t="s">
        <v>576</v>
      </c>
      <c r="E363" s="169" t="s">
        <v>9592</v>
      </c>
      <c r="F363" s="170" t="s">
        <v>9593</v>
      </c>
      <c r="G363" s="171" t="s">
        <v>611</v>
      </c>
      <c r="H363" s="172">
        <v>50</v>
      </c>
      <c r="I363" s="173"/>
      <c r="J363" s="174">
        <f t="shared" si="85"/>
        <v>0</v>
      </c>
      <c r="K363" s="175"/>
      <c r="L363" s="34"/>
      <c r="M363" s="176" t="s">
        <v>1</v>
      </c>
      <c r="N363" s="139" t="s">
        <v>43</v>
      </c>
      <c r="P363" s="177">
        <f t="shared" si="86"/>
        <v>0</v>
      </c>
      <c r="Q363" s="177">
        <v>0</v>
      </c>
      <c r="R363" s="177">
        <f t="shared" si="87"/>
        <v>0</v>
      </c>
      <c r="S363" s="177">
        <v>0</v>
      </c>
      <c r="T363" s="178">
        <f t="shared" si="88"/>
        <v>0</v>
      </c>
      <c r="AR363" s="179" t="s">
        <v>580</v>
      </c>
      <c r="AT363" s="179" t="s">
        <v>576</v>
      </c>
      <c r="AU363" s="179" t="s">
        <v>84</v>
      </c>
      <c r="AY363" s="17" t="s">
        <v>574</v>
      </c>
      <c r="BE363" s="102">
        <f t="shared" si="89"/>
        <v>0</v>
      </c>
      <c r="BF363" s="102">
        <f t="shared" si="90"/>
        <v>0</v>
      </c>
      <c r="BG363" s="102">
        <f t="shared" si="91"/>
        <v>0</v>
      </c>
      <c r="BH363" s="102">
        <f t="shared" si="92"/>
        <v>0</v>
      </c>
      <c r="BI363" s="102">
        <f t="shared" si="93"/>
        <v>0</v>
      </c>
      <c r="BJ363" s="17" t="s">
        <v>89</v>
      </c>
      <c r="BK363" s="102">
        <f t="shared" si="94"/>
        <v>0</v>
      </c>
      <c r="BL363" s="17" t="s">
        <v>580</v>
      </c>
      <c r="BM363" s="179" t="s">
        <v>9594</v>
      </c>
    </row>
    <row r="364" spans="2:65" s="1" customFormat="1" ht="44.25" customHeight="1">
      <c r="B364" s="140"/>
      <c r="C364" s="208" t="s">
        <v>3535</v>
      </c>
      <c r="D364" s="208" t="s">
        <v>1858</v>
      </c>
      <c r="E364" s="209" t="s">
        <v>9595</v>
      </c>
      <c r="F364" s="210" t="s">
        <v>9593</v>
      </c>
      <c r="G364" s="211" t="s">
        <v>611</v>
      </c>
      <c r="H364" s="212">
        <v>50</v>
      </c>
      <c r="I364" s="213"/>
      <c r="J364" s="214">
        <f t="shared" si="85"/>
        <v>0</v>
      </c>
      <c r="K364" s="215"/>
      <c r="L364" s="216"/>
      <c r="M364" s="217" t="s">
        <v>1</v>
      </c>
      <c r="N364" s="218" t="s">
        <v>43</v>
      </c>
      <c r="P364" s="177">
        <f t="shared" si="86"/>
        <v>0</v>
      </c>
      <c r="Q364" s="177">
        <v>0</v>
      </c>
      <c r="R364" s="177">
        <f t="shared" si="87"/>
        <v>0</v>
      </c>
      <c r="S364" s="177">
        <v>0</v>
      </c>
      <c r="T364" s="178">
        <f t="shared" si="88"/>
        <v>0</v>
      </c>
      <c r="AR364" s="179" t="s">
        <v>626</v>
      </c>
      <c r="AT364" s="179" t="s">
        <v>1858</v>
      </c>
      <c r="AU364" s="179" t="s">
        <v>84</v>
      </c>
      <c r="AY364" s="17" t="s">
        <v>574</v>
      </c>
      <c r="BE364" s="102">
        <f t="shared" si="89"/>
        <v>0</v>
      </c>
      <c r="BF364" s="102">
        <f t="shared" si="90"/>
        <v>0</v>
      </c>
      <c r="BG364" s="102">
        <f t="shared" si="91"/>
        <v>0</v>
      </c>
      <c r="BH364" s="102">
        <f t="shared" si="92"/>
        <v>0</v>
      </c>
      <c r="BI364" s="102">
        <f t="shared" si="93"/>
        <v>0</v>
      </c>
      <c r="BJ364" s="17" t="s">
        <v>89</v>
      </c>
      <c r="BK364" s="102">
        <f t="shared" si="94"/>
        <v>0</v>
      </c>
      <c r="BL364" s="17" t="s">
        <v>580</v>
      </c>
      <c r="BM364" s="179" t="s">
        <v>9596</v>
      </c>
    </row>
    <row r="365" spans="2:65" s="1" customFormat="1" ht="16.5" customHeight="1">
      <c r="B365" s="140"/>
      <c r="C365" s="168" t="s">
        <v>3540</v>
      </c>
      <c r="D365" s="168" t="s">
        <v>576</v>
      </c>
      <c r="E365" s="169" t="s">
        <v>9597</v>
      </c>
      <c r="F365" s="170" t="s">
        <v>9598</v>
      </c>
      <c r="G365" s="171" t="s">
        <v>579</v>
      </c>
      <c r="H365" s="172">
        <v>1563</v>
      </c>
      <c r="I365" s="173"/>
      <c r="J365" s="174">
        <f t="shared" si="85"/>
        <v>0</v>
      </c>
      <c r="K365" s="175"/>
      <c r="L365" s="34"/>
      <c r="M365" s="176" t="s">
        <v>1</v>
      </c>
      <c r="N365" s="139" t="s">
        <v>43</v>
      </c>
      <c r="P365" s="177">
        <f t="shared" si="86"/>
        <v>0</v>
      </c>
      <c r="Q365" s="177">
        <v>0</v>
      </c>
      <c r="R365" s="177">
        <f t="shared" si="87"/>
        <v>0</v>
      </c>
      <c r="S365" s="177">
        <v>0</v>
      </c>
      <c r="T365" s="178">
        <f t="shared" si="88"/>
        <v>0</v>
      </c>
      <c r="AR365" s="179" t="s">
        <v>580</v>
      </c>
      <c r="AT365" s="179" t="s">
        <v>576</v>
      </c>
      <c r="AU365" s="179" t="s">
        <v>84</v>
      </c>
      <c r="AY365" s="17" t="s">
        <v>574</v>
      </c>
      <c r="BE365" s="102">
        <f t="shared" si="89"/>
        <v>0</v>
      </c>
      <c r="BF365" s="102">
        <f t="shared" si="90"/>
        <v>0</v>
      </c>
      <c r="BG365" s="102">
        <f t="shared" si="91"/>
        <v>0</v>
      </c>
      <c r="BH365" s="102">
        <f t="shared" si="92"/>
        <v>0</v>
      </c>
      <c r="BI365" s="102">
        <f t="shared" si="93"/>
        <v>0</v>
      </c>
      <c r="BJ365" s="17" t="s">
        <v>89</v>
      </c>
      <c r="BK365" s="102">
        <f t="shared" si="94"/>
        <v>0</v>
      </c>
      <c r="BL365" s="17" t="s">
        <v>580</v>
      </c>
      <c r="BM365" s="179" t="s">
        <v>9599</v>
      </c>
    </row>
    <row r="366" spans="2:65" s="1" customFormat="1" ht="16.5" customHeight="1">
      <c r="B366" s="140"/>
      <c r="C366" s="168" t="s">
        <v>3545</v>
      </c>
      <c r="D366" s="168" t="s">
        <v>576</v>
      </c>
      <c r="E366" s="169" t="s">
        <v>9600</v>
      </c>
      <c r="F366" s="170" t="s">
        <v>9601</v>
      </c>
      <c r="G366" s="171" t="s">
        <v>579</v>
      </c>
      <c r="H366" s="172">
        <v>2500</v>
      </c>
      <c r="I366" s="173"/>
      <c r="J366" s="174">
        <f t="shared" si="85"/>
        <v>0</v>
      </c>
      <c r="K366" s="175"/>
      <c r="L366" s="34"/>
      <c r="M366" s="176" t="s">
        <v>1</v>
      </c>
      <c r="N366" s="139" t="s">
        <v>43</v>
      </c>
      <c r="P366" s="177">
        <f t="shared" si="86"/>
        <v>0</v>
      </c>
      <c r="Q366" s="177">
        <v>0</v>
      </c>
      <c r="R366" s="177">
        <f t="shared" si="87"/>
        <v>0</v>
      </c>
      <c r="S366" s="177">
        <v>0</v>
      </c>
      <c r="T366" s="178">
        <f t="shared" si="88"/>
        <v>0</v>
      </c>
      <c r="AR366" s="179" t="s">
        <v>580</v>
      </c>
      <c r="AT366" s="179" t="s">
        <v>576</v>
      </c>
      <c r="AU366" s="179" t="s">
        <v>84</v>
      </c>
      <c r="AY366" s="17" t="s">
        <v>574</v>
      </c>
      <c r="BE366" s="102">
        <f t="shared" si="89"/>
        <v>0</v>
      </c>
      <c r="BF366" s="102">
        <f t="shared" si="90"/>
        <v>0</v>
      </c>
      <c r="BG366" s="102">
        <f t="shared" si="91"/>
        <v>0</v>
      </c>
      <c r="BH366" s="102">
        <f t="shared" si="92"/>
        <v>0</v>
      </c>
      <c r="BI366" s="102">
        <f t="shared" si="93"/>
        <v>0</v>
      </c>
      <c r="BJ366" s="17" t="s">
        <v>89</v>
      </c>
      <c r="BK366" s="102">
        <f t="shared" si="94"/>
        <v>0</v>
      </c>
      <c r="BL366" s="17" t="s">
        <v>580</v>
      </c>
      <c r="BM366" s="179" t="s">
        <v>9602</v>
      </c>
    </row>
    <row r="367" spans="2:65" s="1" customFormat="1" ht="16.5" customHeight="1">
      <c r="B367" s="140"/>
      <c r="C367" s="208" t="s">
        <v>3550</v>
      </c>
      <c r="D367" s="208" t="s">
        <v>1858</v>
      </c>
      <c r="E367" s="209" t="s">
        <v>9603</v>
      </c>
      <c r="F367" s="210" t="s">
        <v>9601</v>
      </c>
      <c r="G367" s="211" t="s">
        <v>579</v>
      </c>
      <c r="H367" s="212">
        <v>2500</v>
      </c>
      <c r="I367" s="213"/>
      <c r="J367" s="214">
        <f t="shared" si="85"/>
        <v>0</v>
      </c>
      <c r="K367" s="215"/>
      <c r="L367" s="216"/>
      <c r="M367" s="217" t="s">
        <v>1</v>
      </c>
      <c r="N367" s="218" t="s">
        <v>43</v>
      </c>
      <c r="P367" s="177">
        <f t="shared" si="86"/>
        <v>0</v>
      </c>
      <c r="Q367" s="177">
        <v>0</v>
      </c>
      <c r="R367" s="177">
        <f t="shared" si="87"/>
        <v>0</v>
      </c>
      <c r="S367" s="177">
        <v>0</v>
      </c>
      <c r="T367" s="178">
        <f t="shared" si="88"/>
        <v>0</v>
      </c>
      <c r="AR367" s="179" t="s">
        <v>626</v>
      </c>
      <c r="AT367" s="179" t="s">
        <v>1858</v>
      </c>
      <c r="AU367" s="179" t="s">
        <v>84</v>
      </c>
      <c r="AY367" s="17" t="s">
        <v>574</v>
      </c>
      <c r="BE367" s="102">
        <f t="shared" si="89"/>
        <v>0</v>
      </c>
      <c r="BF367" s="102">
        <f t="shared" si="90"/>
        <v>0</v>
      </c>
      <c r="BG367" s="102">
        <f t="shared" si="91"/>
        <v>0</v>
      </c>
      <c r="BH367" s="102">
        <f t="shared" si="92"/>
        <v>0</v>
      </c>
      <c r="BI367" s="102">
        <f t="shared" si="93"/>
        <v>0</v>
      </c>
      <c r="BJ367" s="17" t="s">
        <v>89</v>
      </c>
      <c r="BK367" s="102">
        <f t="shared" si="94"/>
        <v>0</v>
      </c>
      <c r="BL367" s="17" t="s">
        <v>580</v>
      </c>
      <c r="BM367" s="179" t="s">
        <v>9604</v>
      </c>
    </row>
    <row r="368" spans="2:65" s="1" customFormat="1" ht="24.25" customHeight="1">
      <c r="B368" s="140"/>
      <c r="C368" s="168" t="s">
        <v>3555</v>
      </c>
      <c r="D368" s="168" t="s">
        <v>576</v>
      </c>
      <c r="E368" s="169" t="s">
        <v>9605</v>
      </c>
      <c r="F368" s="170" t="s">
        <v>9606</v>
      </c>
      <c r="G368" s="171" t="s">
        <v>579</v>
      </c>
      <c r="H368" s="172">
        <v>1</v>
      </c>
      <c r="I368" s="173"/>
      <c r="J368" s="174">
        <f t="shared" si="85"/>
        <v>0</v>
      </c>
      <c r="K368" s="175"/>
      <c r="L368" s="34"/>
      <c r="M368" s="176" t="s">
        <v>1</v>
      </c>
      <c r="N368" s="139" t="s">
        <v>43</v>
      </c>
      <c r="P368" s="177">
        <f t="shared" si="86"/>
        <v>0</v>
      </c>
      <c r="Q368" s="177">
        <v>0</v>
      </c>
      <c r="R368" s="177">
        <f t="shared" si="87"/>
        <v>0</v>
      </c>
      <c r="S368" s="177">
        <v>0</v>
      </c>
      <c r="T368" s="178">
        <f t="shared" si="88"/>
        <v>0</v>
      </c>
      <c r="AR368" s="179" t="s">
        <v>580</v>
      </c>
      <c r="AT368" s="179" t="s">
        <v>576</v>
      </c>
      <c r="AU368" s="179" t="s">
        <v>84</v>
      </c>
      <c r="AY368" s="17" t="s">
        <v>574</v>
      </c>
      <c r="BE368" s="102">
        <f t="shared" si="89"/>
        <v>0</v>
      </c>
      <c r="BF368" s="102">
        <f t="shared" si="90"/>
        <v>0</v>
      </c>
      <c r="BG368" s="102">
        <f t="shared" si="91"/>
        <v>0</v>
      </c>
      <c r="BH368" s="102">
        <f t="shared" si="92"/>
        <v>0</v>
      </c>
      <c r="BI368" s="102">
        <f t="shared" si="93"/>
        <v>0</v>
      </c>
      <c r="BJ368" s="17" t="s">
        <v>89</v>
      </c>
      <c r="BK368" s="102">
        <f t="shared" si="94"/>
        <v>0</v>
      </c>
      <c r="BL368" s="17" t="s">
        <v>580</v>
      </c>
      <c r="BM368" s="179" t="s">
        <v>9607</v>
      </c>
    </row>
    <row r="369" spans="2:65" s="1" customFormat="1" ht="16.5" customHeight="1">
      <c r="B369" s="140"/>
      <c r="C369" s="208" t="s">
        <v>3602</v>
      </c>
      <c r="D369" s="208" t="s">
        <v>1858</v>
      </c>
      <c r="E369" s="209" t="s">
        <v>9608</v>
      </c>
      <c r="F369" s="210" t="s">
        <v>9609</v>
      </c>
      <c r="G369" s="211" t="s">
        <v>579</v>
      </c>
      <c r="H369" s="212">
        <v>1</v>
      </c>
      <c r="I369" s="213"/>
      <c r="J369" s="214">
        <f t="shared" si="85"/>
        <v>0</v>
      </c>
      <c r="K369" s="215"/>
      <c r="L369" s="216"/>
      <c r="M369" s="217" t="s">
        <v>1</v>
      </c>
      <c r="N369" s="218" t="s">
        <v>43</v>
      </c>
      <c r="P369" s="177">
        <f t="shared" si="86"/>
        <v>0</v>
      </c>
      <c r="Q369" s="177">
        <v>0</v>
      </c>
      <c r="R369" s="177">
        <f t="shared" si="87"/>
        <v>0</v>
      </c>
      <c r="S369" s="177">
        <v>0</v>
      </c>
      <c r="T369" s="178">
        <f t="shared" si="88"/>
        <v>0</v>
      </c>
      <c r="AR369" s="179" t="s">
        <v>626</v>
      </c>
      <c r="AT369" s="179" t="s">
        <v>1858</v>
      </c>
      <c r="AU369" s="179" t="s">
        <v>84</v>
      </c>
      <c r="AY369" s="17" t="s">
        <v>574</v>
      </c>
      <c r="BE369" s="102">
        <f t="shared" si="89"/>
        <v>0</v>
      </c>
      <c r="BF369" s="102">
        <f t="shared" si="90"/>
        <v>0</v>
      </c>
      <c r="BG369" s="102">
        <f t="shared" si="91"/>
        <v>0</v>
      </c>
      <c r="BH369" s="102">
        <f t="shared" si="92"/>
        <v>0</v>
      </c>
      <c r="BI369" s="102">
        <f t="shared" si="93"/>
        <v>0</v>
      </c>
      <c r="BJ369" s="17" t="s">
        <v>89</v>
      </c>
      <c r="BK369" s="102">
        <f t="shared" si="94"/>
        <v>0</v>
      </c>
      <c r="BL369" s="17" t="s">
        <v>580</v>
      </c>
      <c r="BM369" s="179" t="s">
        <v>9610</v>
      </c>
    </row>
    <row r="370" spans="2:65" s="11" customFormat="1" ht="26" customHeight="1">
      <c r="B370" s="156"/>
      <c r="D370" s="157" t="s">
        <v>76</v>
      </c>
      <c r="E370" s="158" t="s">
        <v>8508</v>
      </c>
      <c r="F370" s="158" t="s">
        <v>9611</v>
      </c>
      <c r="I370" s="159"/>
      <c r="J370" s="160">
        <f>BK370</f>
        <v>0</v>
      </c>
      <c r="L370" s="156"/>
      <c r="M370" s="161"/>
      <c r="P370" s="162">
        <f>SUM(P371:P394)</f>
        <v>0</v>
      </c>
      <c r="R370" s="162">
        <f>SUM(R371:R394)</f>
        <v>0</v>
      </c>
      <c r="T370" s="163">
        <f>SUM(T371:T394)</f>
        <v>0</v>
      </c>
      <c r="AR370" s="157" t="s">
        <v>84</v>
      </c>
      <c r="AT370" s="164" t="s">
        <v>76</v>
      </c>
      <c r="AU370" s="164" t="s">
        <v>77</v>
      </c>
      <c r="AY370" s="157" t="s">
        <v>574</v>
      </c>
      <c r="BK370" s="165">
        <f>SUM(BK371:BK394)</f>
        <v>0</v>
      </c>
    </row>
    <row r="371" spans="2:65" s="1" customFormat="1" ht="66.75" customHeight="1">
      <c r="B371" s="140"/>
      <c r="C371" s="168" t="s">
        <v>2343</v>
      </c>
      <c r="D371" s="168" t="s">
        <v>576</v>
      </c>
      <c r="E371" s="169" t="s">
        <v>9612</v>
      </c>
      <c r="F371" s="170" t="s">
        <v>9613</v>
      </c>
      <c r="G371" s="171" t="s">
        <v>579</v>
      </c>
      <c r="H371" s="172">
        <v>1</v>
      </c>
      <c r="I371" s="173"/>
      <c r="J371" s="174">
        <f t="shared" ref="J371:J394" si="95">ROUND(I371*H371,2)</f>
        <v>0</v>
      </c>
      <c r="K371" s="175"/>
      <c r="L371" s="34"/>
      <c r="M371" s="176" t="s">
        <v>1</v>
      </c>
      <c r="N371" s="139" t="s">
        <v>43</v>
      </c>
      <c r="P371" s="177">
        <f t="shared" ref="P371:P394" si="96">O371*H371</f>
        <v>0</v>
      </c>
      <c r="Q371" s="177">
        <v>0</v>
      </c>
      <c r="R371" s="177">
        <f t="shared" ref="R371:R394" si="97">Q371*H371</f>
        <v>0</v>
      </c>
      <c r="S371" s="177">
        <v>0</v>
      </c>
      <c r="T371" s="178">
        <f t="shared" ref="T371:T394" si="98">S371*H371</f>
        <v>0</v>
      </c>
      <c r="AR371" s="179" t="s">
        <v>580</v>
      </c>
      <c r="AT371" s="179" t="s">
        <v>576</v>
      </c>
      <c r="AU371" s="179" t="s">
        <v>84</v>
      </c>
      <c r="AY371" s="17" t="s">
        <v>574</v>
      </c>
      <c r="BE371" s="102">
        <f t="shared" ref="BE371:BE394" si="99">IF(N371="základná",J371,0)</f>
        <v>0</v>
      </c>
      <c r="BF371" s="102">
        <f t="shared" ref="BF371:BF394" si="100">IF(N371="znížená",J371,0)</f>
        <v>0</v>
      </c>
      <c r="BG371" s="102">
        <f t="shared" ref="BG371:BG394" si="101">IF(N371="zákl. prenesená",J371,0)</f>
        <v>0</v>
      </c>
      <c r="BH371" s="102">
        <f t="shared" ref="BH371:BH394" si="102">IF(N371="zníž. prenesená",J371,0)</f>
        <v>0</v>
      </c>
      <c r="BI371" s="102">
        <f t="shared" ref="BI371:BI394" si="103">IF(N371="nulová",J371,0)</f>
        <v>0</v>
      </c>
      <c r="BJ371" s="17" t="s">
        <v>89</v>
      </c>
      <c r="BK371" s="102">
        <f t="shared" ref="BK371:BK394" si="104">ROUND(I371*H371,2)</f>
        <v>0</v>
      </c>
      <c r="BL371" s="17" t="s">
        <v>580</v>
      </c>
      <c r="BM371" s="179" t="s">
        <v>9614</v>
      </c>
    </row>
    <row r="372" spans="2:65" s="1" customFormat="1" ht="66.75" customHeight="1">
      <c r="B372" s="140"/>
      <c r="C372" s="208" t="s">
        <v>2353</v>
      </c>
      <c r="D372" s="208" t="s">
        <v>1858</v>
      </c>
      <c r="E372" s="209" t="s">
        <v>9615</v>
      </c>
      <c r="F372" s="210" t="s">
        <v>9613</v>
      </c>
      <c r="G372" s="211" t="s">
        <v>579</v>
      </c>
      <c r="H372" s="212">
        <v>1</v>
      </c>
      <c r="I372" s="213"/>
      <c r="J372" s="214">
        <f t="shared" si="95"/>
        <v>0</v>
      </c>
      <c r="K372" s="215"/>
      <c r="L372" s="216"/>
      <c r="M372" s="217" t="s">
        <v>1</v>
      </c>
      <c r="N372" s="218" t="s">
        <v>43</v>
      </c>
      <c r="P372" s="177">
        <f t="shared" si="96"/>
        <v>0</v>
      </c>
      <c r="Q372" s="177">
        <v>0</v>
      </c>
      <c r="R372" s="177">
        <f t="shared" si="97"/>
        <v>0</v>
      </c>
      <c r="S372" s="177">
        <v>0</v>
      </c>
      <c r="T372" s="178">
        <f t="shared" si="98"/>
        <v>0</v>
      </c>
      <c r="AR372" s="179" t="s">
        <v>626</v>
      </c>
      <c r="AT372" s="179" t="s">
        <v>1858</v>
      </c>
      <c r="AU372" s="179" t="s">
        <v>84</v>
      </c>
      <c r="AY372" s="17" t="s">
        <v>574</v>
      </c>
      <c r="BE372" s="102">
        <f t="shared" si="99"/>
        <v>0</v>
      </c>
      <c r="BF372" s="102">
        <f t="shared" si="100"/>
        <v>0</v>
      </c>
      <c r="BG372" s="102">
        <f t="shared" si="101"/>
        <v>0</v>
      </c>
      <c r="BH372" s="102">
        <f t="shared" si="102"/>
        <v>0</v>
      </c>
      <c r="BI372" s="102">
        <f t="shared" si="103"/>
        <v>0</v>
      </c>
      <c r="BJ372" s="17" t="s">
        <v>89</v>
      </c>
      <c r="BK372" s="102">
        <f t="shared" si="104"/>
        <v>0</v>
      </c>
      <c r="BL372" s="17" t="s">
        <v>580</v>
      </c>
      <c r="BM372" s="179" t="s">
        <v>9616</v>
      </c>
    </row>
    <row r="373" spans="2:65" s="1" customFormat="1" ht="66.75" customHeight="1">
      <c r="B373" s="140"/>
      <c r="C373" s="168" t="s">
        <v>2357</v>
      </c>
      <c r="D373" s="168" t="s">
        <v>576</v>
      </c>
      <c r="E373" s="169" t="s">
        <v>9617</v>
      </c>
      <c r="F373" s="170" t="s">
        <v>9618</v>
      </c>
      <c r="G373" s="171" t="s">
        <v>579</v>
      </c>
      <c r="H373" s="172">
        <v>1</v>
      </c>
      <c r="I373" s="173"/>
      <c r="J373" s="174">
        <f t="shared" si="95"/>
        <v>0</v>
      </c>
      <c r="K373" s="175"/>
      <c r="L373" s="34"/>
      <c r="M373" s="176" t="s">
        <v>1</v>
      </c>
      <c r="N373" s="139" t="s">
        <v>43</v>
      </c>
      <c r="P373" s="177">
        <f t="shared" si="96"/>
        <v>0</v>
      </c>
      <c r="Q373" s="177">
        <v>0</v>
      </c>
      <c r="R373" s="177">
        <f t="shared" si="97"/>
        <v>0</v>
      </c>
      <c r="S373" s="177">
        <v>0</v>
      </c>
      <c r="T373" s="178">
        <f t="shared" si="98"/>
        <v>0</v>
      </c>
      <c r="AR373" s="179" t="s">
        <v>580</v>
      </c>
      <c r="AT373" s="179" t="s">
        <v>576</v>
      </c>
      <c r="AU373" s="179" t="s">
        <v>84</v>
      </c>
      <c r="AY373" s="17" t="s">
        <v>574</v>
      </c>
      <c r="BE373" s="102">
        <f t="shared" si="99"/>
        <v>0</v>
      </c>
      <c r="BF373" s="102">
        <f t="shared" si="100"/>
        <v>0</v>
      </c>
      <c r="BG373" s="102">
        <f t="shared" si="101"/>
        <v>0</v>
      </c>
      <c r="BH373" s="102">
        <f t="shared" si="102"/>
        <v>0</v>
      </c>
      <c r="BI373" s="102">
        <f t="shared" si="103"/>
        <v>0</v>
      </c>
      <c r="BJ373" s="17" t="s">
        <v>89</v>
      </c>
      <c r="BK373" s="102">
        <f t="shared" si="104"/>
        <v>0</v>
      </c>
      <c r="BL373" s="17" t="s">
        <v>580</v>
      </c>
      <c r="BM373" s="179" t="s">
        <v>9619</v>
      </c>
    </row>
    <row r="374" spans="2:65" s="1" customFormat="1" ht="66.75" customHeight="1">
      <c r="B374" s="140"/>
      <c r="C374" s="208" t="s">
        <v>2363</v>
      </c>
      <c r="D374" s="208" t="s">
        <v>1858</v>
      </c>
      <c r="E374" s="209" t="s">
        <v>9620</v>
      </c>
      <c r="F374" s="210" t="s">
        <v>9618</v>
      </c>
      <c r="G374" s="211" t="s">
        <v>579</v>
      </c>
      <c r="H374" s="212">
        <v>1</v>
      </c>
      <c r="I374" s="213"/>
      <c r="J374" s="214">
        <f t="shared" si="95"/>
        <v>0</v>
      </c>
      <c r="K374" s="215"/>
      <c r="L374" s="216"/>
      <c r="M374" s="217" t="s">
        <v>1</v>
      </c>
      <c r="N374" s="218" t="s">
        <v>43</v>
      </c>
      <c r="P374" s="177">
        <f t="shared" si="96"/>
        <v>0</v>
      </c>
      <c r="Q374" s="177">
        <v>0</v>
      </c>
      <c r="R374" s="177">
        <f t="shared" si="97"/>
        <v>0</v>
      </c>
      <c r="S374" s="177">
        <v>0</v>
      </c>
      <c r="T374" s="178">
        <f t="shared" si="98"/>
        <v>0</v>
      </c>
      <c r="AR374" s="179" t="s">
        <v>626</v>
      </c>
      <c r="AT374" s="179" t="s">
        <v>1858</v>
      </c>
      <c r="AU374" s="179" t="s">
        <v>84</v>
      </c>
      <c r="AY374" s="17" t="s">
        <v>574</v>
      </c>
      <c r="BE374" s="102">
        <f t="shared" si="99"/>
        <v>0</v>
      </c>
      <c r="BF374" s="102">
        <f t="shared" si="100"/>
        <v>0</v>
      </c>
      <c r="BG374" s="102">
        <f t="shared" si="101"/>
        <v>0</v>
      </c>
      <c r="BH374" s="102">
        <f t="shared" si="102"/>
        <v>0</v>
      </c>
      <c r="BI374" s="102">
        <f t="shared" si="103"/>
        <v>0</v>
      </c>
      <c r="BJ374" s="17" t="s">
        <v>89</v>
      </c>
      <c r="BK374" s="102">
        <f t="shared" si="104"/>
        <v>0</v>
      </c>
      <c r="BL374" s="17" t="s">
        <v>580</v>
      </c>
      <c r="BM374" s="179" t="s">
        <v>9621</v>
      </c>
    </row>
    <row r="375" spans="2:65" s="1" customFormat="1" ht="66.75" customHeight="1">
      <c r="B375" s="140"/>
      <c r="C375" s="168" t="s">
        <v>2369</v>
      </c>
      <c r="D375" s="168" t="s">
        <v>576</v>
      </c>
      <c r="E375" s="169" t="s">
        <v>9622</v>
      </c>
      <c r="F375" s="170" t="s">
        <v>9623</v>
      </c>
      <c r="G375" s="171" t="s">
        <v>579</v>
      </c>
      <c r="H375" s="172">
        <v>1</v>
      </c>
      <c r="I375" s="173"/>
      <c r="J375" s="174">
        <f t="shared" si="95"/>
        <v>0</v>
      </c>
      <c r="K375" s="175"/>
      <c r="L375" s="34"/>
      <c r="M375" s="176" t="s">
        <v>1</v>
      </c>
      <c r="N375" s="139" t="s">
        <v>43</v>
      </c>
      <c r="P375" s="177">
        <f t="shared" si="96"/>
        <v>0</v>
      </c>
      <c r="Q375" s="177">
        <v>0</v>
      </c>
      <c r="R375" s="177">
        <f t="shared" si="97"/>
        <v>0</v>
      </c>
      <c r="S375" s="177">
        <v>0</v>
      </c>
      <c r="T375" s="178">
        <f t="shared" si="98"/>
        <v>0</v>
      </c>
      <c r="AR375" s="179" t="s">
        <v>580</v>
      </c>
      <c r="AT375" s="179" t="s">
        <v>576</v>
      </c>
      <c r="AU375" s="179" t="s">
        <v>84</v>
      </c>
      <c r="AY375" s="17" t="s">
        <v>574</v>
      </c>
      <c r="BE375" s="102">
        <f t="shared" si="99"/>
        <v>0</v>
      </c>
      <c r="BF375" s="102">
        <f t="shared" si="100"/>
        <v>0</v>
      </c>
      <c r="BG375" s="102">
        <f t="shared" si="101"/>
        <v>0</v>
      </c>
      <c r="BH375" s="102">
        <f t="shared" si="102"/>
        <v>0</v>
      </c>
      <c r="BI375" s="102">
        <f t="shared" si="103"/>
        <v>0</v>
      </c>
      <c r="BJ375" s="17" t="s">
        <v>89</v>
      </c>
      <c r="BK375" s="102">
        <f t="shared" si="104"/>
        <v>0</v>
      </c>
      <c r="BL375" s="17" t="s">
        <v>580</v>
      </c>
      <c r="BM375" s="179" t="s">
        <v>9624</v>
      </c>
    </row>
    <row r="376" spans="2:65" s="1" customFormat="1" ht="66.75" customHeight="1">
      <c r="B376" s="140"/>
      <c r="C376" s="208" t="s">
        <v>2378</v>
      </c>
      <c r="D376" s="208" t="s">
        <v>1858</v>
      </c>
      <c r="E376" s="209" t="s">
        <v>9625</v>
      </c>
      <c r="F376" s="210" t="s">
        <v>9623</v>
      </c>
      <c r="G376" s="211" t="s">
        <v>579</v>
      </c>
      <c r="H376" s="212">
        <v>1</v>
      </c>
      <c r="I376" s="213"/>
      <c r="J376" s="214">
        <f t="shared" si="95"/>
        <v>0</v>
      </c>
      <c r="K376" s="215"/>
      <c r="L376" s="216"/>
      <c r="M376" s="217" t="s">
        <v>1</v>
      </c>
      <c r="N376" s="218" t="s">
        <v>43</v>
      </c>
      <c r="P376" s="177">
        <f t="shared" si="96"/>
        <v>0</v>
      </c>
      <c r="Q376" s="177">
        <v>0</v>
      </c>
      <c r="R376" s="177">
        <f t="shared" si="97"/>
        <v>0</v>
      </c>
      <c r="S376" s="177">
        <v>0</v>
      </c>
      <c r="T376" s="178">
        <f t="shared" si="98"/>
        <v>0</v>
      </c>
      <c r="AR376" s="179" t="s">
        <v>626</v>
      </c>
      <c r="AT376" s="179" t="s">
        <v>1858</v>
      </c>
      <c r="AU376" s="179" t="s">
        <v>84</v>
      </c>
      <c r="AY376" s="17" t="s">
        <v>574</v>
      </c>
      <c r="BE376" s="102">
        <f t="shared" si="99"/>
        <v>0</v>
      </c>
      <c r="BF376" s="102">
        <f t="shared" si="100"/>
        <v>0</v>
      </c>
      <c r="BG376" s="102">
        <f t="shared" si="101"/>
        <v>0</v>
      </c>
      <c r="BH376" s="102">
        <f t="shared" si="102"/>
        <v>0</v>
      </c>
      <c r="BI376" s="102">
        <f t="shared" si="103"/>
        <v>0</v>
      </c>
      <c r="BJ376" s="17" t="s">
        <v>89</v>
      </c>
      <c r="BK376" s="102">
        <f t="shared" si="104"/>
        <v>0</v>
      </c>
      <c r="BL376" s="17" t="s">
        <v>580</v>
      </c>
      <c r="BM376" s="179" t="s">
        <v>9626</v>
      </c>
    </row>
    <row r="377" spans="2:65" s="1" customFormat="1" ht="66.75" customHeight="1">
      <c r="B377" s="140"/>
      <c r="C377" s="168" t="s">
        <v>2382</v>
      </c>
      <c r="D377" s="168" t="s">
        <v>576</v>
      </c>
      <c r="E377" s="169" t="s">
        <v>9627</v>
      </c>
      <c r="F377" s="170" t="s">
        <v>9628</v>
      </c>
      <c r="G377" s="171" t="s">
        <v>579</v>
      </c>
      <c r="H377" s="172">
        <v>1</v>
      </c>
      <c r="I377" s="173"/>
      <c r="J377" s="174">
        <f t="shared" si="95"/>
        <v>0</v>
      </c>
      <c r="K377" s="175"/>
      <c r="L377" s="34"/>
      <c r="M377" s="176" t="s">
        <v>1</v>
      </c>
      <c r="N377" s="139" t="s">
        <v>43</v>
      </c>
      <c r="P377" s="177">
        <f t="shared" si="96"/>
        <v>0</v>
      </c>
      <c r="Q377" s="177">
        <v>0</v>
      </c>
      <c r="R377" s="177">
        <f t="shared" si="97"/>
        <v>0</v>
      </c>
      <c r="S377" s="177">
        <v>0</v>
      </c>
      <c r="T377" s="178">
        <f t="shared" si="98"/>
        <v>0</v>
      </c>
      <c r="AR377" s="179" t="s">
        <v>580</v>
      </c>
      <c r="AT377" s="179" t="s">
        <v>576</v>
      </c>
      <c r="AU377" s="179" t="s">
        <v>84</v>
      </c>
      <c r="AY377" s="17" t="s">
        <v>574</v>
      </c>
      <c r="BE377" s="102">
        <f t="shared" si="99"/>
        <v>0</v>
      </c>
      <c r="BF377" s="102">
        <f t="shared" si="100"/>
        <v>0</v>
      </c>
      <c r="BG377" s="102">
        <f t="shared" si="101"/>
        <v>0</v>
      </c>
      <c r="BH377" s="102">
        <f t="shared" si="102"/>
        <v>0</v>
      </c>
      <c r="BI377" s="102">
        <f t="shared" si="103"/>
        <v>0</v>
      </c>
      <c r="BJ377" s="17" t="s">
        <v>89</v>
      </c>
      <c r="BK377" s="102">
        <f t="shared" si="104"/>
        <v>0</v>
      </c>
      <c r="BL377" s="17" t="s">
        <v>580</v>
      </c>
      <c r="BM377" s="179" t="s">
        <v>9629</v>
      </c>
    </row>
    <row r="378" spans="2:65" s="1" customFormat="1" ht="66.75" customHeight="1">
      <c r="B378" s="140"/>
      <c r="C378" s="208" t="s">
        <v>2388</v>
      </c>
      <c r="D378" s="208" t="s">
        <v>1858</v>
      </c>
      <c r="E378" s="209" t="s">
        <v>9630</v>
      </c>
      <c r="F378" s="210" t="s">
        <v>9628</v>
      </c>
      <c r="G378" s="211" t="s">
        <v>579</v>
      </c>
      <c r="H378" s="212">
        <v>1</v>
      </c>
      <c r="I378" s="213"/>
      <c r="J378" s="214">
        <f t="shared" si="95"/>
        <v>0</v>
      </c>
      <c r="K378" s="215"/>
      <c r="L378" s="216"/>
      <c r="M378" s="217" t="s">
        <v>1</v>
      </c>
      <c r="N378" s="218" t="s">
        <v>43</v>
      </c>
      <c r="P378" s="177">
        <f t="shared" si="96"/>
        <v>0</v>
      </c>
      <c r="Q378" s="177">
        <v>0</v>
      </c>
      <c r="R378" s="177">
        <f t="shared" si="97"/>
        <v>0</v>
      </c>
      <c r="S378" s="177">
        <v>0</v>
      </c>
      <c r="T378" s="178">
        <f t="shared" si="98"/>
        <v>0</v>
      </c>
      <c r="AR378" s="179" t="s">
        <v>626</v>
      </c>
      <c r="AT378" s="179" t="s">
        <v>1858</v>
      </c>
      <c r="AU378" s="179" t="s">
        <v>84</v>
      </c>
      <c r="AY378" s="17" t="s">
        <v>574</v>
      </c>
      <c r="BE378" s="102">
        <f t="shared" si="99"/>
        <v>0</v>
      </c>
      <c r="BF378" s="102">
        <f t="shared" si="100"/>
        <v>0</v>
      </c>
      <c r="BG378" s="102">
        <f t="shared" si="101"/>
        <v>0</v>
      </c>
      <c r="BH378" s="102">
        <f t="shared" si="102"/>
        <v>0</v>
      </c>
      <c r="BI378" s="102">
        <f t="shared" si="103"/>
        <v>0</v>
      </c>
      <c r="BJ378" s="17" t="s">
        <v>89</v>
      </c>
      <c r="BK378" s="102">
        <f t="shared" si="104"/>
        <v>0</v>
      </c>
      <c r="BL378" s="17" t="s">
        <v>580</v>
      </c>
      <c r="BM378" s="179" t="s">
        <v>9631</v>
      </c>
    </row>
    <row r="379" spans="2:65" s="1" customFormat="1" ht="66.75" customHeight="1">
      <c r="B379" s="140"/>
      <c r="C379" s="168" t="s">
        <v>2403</v>
      </c>
      <c r="D379" s="168" t="s">
        <v>576</v>
      </c>
      <c r="E379" s="169" t="s">
        <v>9632</v>
      </c>
      <c r="F379" s="170" t="s">
        <v>9633</v>
      </c>
      <c r="G379" s="171" t="s">
        <v>579</v>
      </c>
      <c r="H379" s="172">
        <v>1</v>
      </c>
      <c r="I379" s="173"/>
      <c r="J379" s="174">
        <f t="shared" si="95"/>
        <v>0</v>
      </c>
      <c r="K379" s="175"/>
      <c r="L379" s="34"/>
      <c r="M379" s="176" t="s">
        <v>1</v>
      </c>
      <c r="N379" s="139" t="s">
        <v>43</v>
      </c>
      <c r="P379" s="177">
        <f t="shared" si="96"/>
        <v>0</v>
      </c>
      <c r="Q379" s="177">
        <v>0</v>
      </c>
      <c r="R379" s="177">
        <f t="shared" si="97"/>
        <v>0</v>
      </c>
      <c r="S379" s="177">
        <v>0</v>
      </c>
      <c r="T379" s="178">
        <f t="shared" si="98"/>
        <v>0</v>
      </c>
      <c r="AR379" s="179" t="s">
        <v>580</v>
      </c>
      <c r="AT379" s="179" t="s">
        <v>576</v>
      </c>
      <c r="AU379" s="179" t="s">
        <v>84</v>
      </c>
      <c r="AY379" s="17" t="s">
        <v>574</v>
      </c>
      <c r="BE379" s="102">
        <f t="shared" si="99"/>
        <v>0</v>
      </c>
      <c r="BF379" s="102">
        <f t="shared" si="100"/>
        <v>0</v>
      </c>
      <c r="BG379" s="102">
        <f t="shared" si="101"/>
        <v>0</v>
      </c>
      <c r="BH379" s="102">
        <f t="shared" si="102"/>
        <v>0</v>
      </c>
      <c r="BI379" s="102">
        <f t="shared" si="103"/>
        <v>0</v>
      </c>
      <c r="BJ379" s="17" t="s">
        <v>89</v>
      </c>
      <c r="BK379" s="102">
        <f t="shared" si="104"/>
        <v>0</v>
      </c>
      <c r="BL379" s="17" t="s">
        <v>580</v>
      </c>
      <c r="BM379" s="179" t="s">
        <v>9634</v>
      </c>
    </row>
    <row r="380" spans="2:65" s="1" customFormat="1" ht="66.75" customHeight="1">
      <c r="B380" s="140"/>
      <c r="C380" s="208" t="s">
        <v>2408</v>
      </c>
      <c r="D380" s="208" t="s">
        <v>1858</v>
      </c>
      <c r="E380" s="209" t="s">
        <v>9635</v>
      </c>
      <c r="F380" s="210" t="s">
        <v>9633</v>
      </c>
      <c r="G380" s="211" t="s">
        <v>579</v>
      </c>
      <c r="H380" s="212">
        <v>1</v>
      </c>
      <c r="I380" s="213"/>
      <c r="J380" s="214">
        <f t="shared" si="95"/>
        <v>0</v>
      </c>
      <c r="K380" s="215"/>
      <c r="L380" s="216"/>
      <c r="M380" s="217" t="s">
        <v>1</v>
      </c>
      <c r="N380" s="218" t="s">
        <v>43</v>
      </c>
      <c r="P380" s="177">
        <f t="shared" si="96"/>
        <v>0</v>
      </c>
      <c r="Q380" s="177">
        <v>0</v>
      </c>
      <c r="R380" s="177">
        <f t="shared" si="97"/>
        <v>0</v>
      </c>
      <c r="S380" s="177">
        <v>0</v>
      </c>
      <c r="T380" s="178">
        <f t="shared" si="98"/>
        <v>0</v>
      </c>
      <c r="AR380" s="179" t="s">
        <v>626</v>
      </c>
      <c r="AT380" s="179" t="s">
        <v>1858</v>
      </c>
      <c r="AU380" s="179" t="s">
        <v>84</v>
      </c>
      <c r="AY380" s="17" t="s">
        <v>574</v>
      </c>
      <c r="BE380" s="102">
        <f t="shared" si="99"/>
        <v>0</v>
      </c>
      <c r="BF380" s="102">
        <f t="shared" si="100"/>
        <v>0</v>
      </c>
      <c r="BG380" s="102">
        <f t="shared" si="101"/>
        <v>0</v>
      </c>
      <c r="BH380" s="102">
        <f t="shared" si="102"/>
        <v>0</v>
      </c>
      <c r="BI380" s="102">
        <f t="shared" si="103"/>
        <v>0</v>
      </c>
      <c r="BJ380" s="17" t="s">
        <v>89</v>
      </c>
      <c r="BK380" s="102">
        <f t="shared" si="104"/>
        <v>0</v>
      </c>
      <c r="BL380" s="17" t="s">
        <v>580</v>
      </c>
      <c r="BM380" s="179" t="s">
        <v>9636</v>
      </c>
    </row>
    <row r="381" spans="2:65" s="1" customFormat="1" ht="66.75" customHeight="1">
      <c r="B381" s="140"/>
      <c r="C381" s="168" t="s">
        <v>2412</v>
      </c>
      <c r="D381" s="168" t="s">
        <v>576</v>
      </c>
      <c r="E381" s="169" t="s">
        <v>9637</v>
      </c>
      <c r="F381" s="170" t="s">
        <v>9638</v>
      </c>
      <c r="G381" s="171" t="s">
        <v>579</v>
      </c>
      <c r="H381" s="172">
        <v>7</v>
      </c>
      <c r="I381" s="173"/>
      <c r="J381" s="174">
        <f t="shared" si="95"/>
        <v>0</v>
      </c>
      <c r="K381" s="175"/>
      <c r="L381" s="34"/>
      <c r="M381" s="176" t="s">
        <v>1</v>
      </c>
      <c r="N381" s="139" t="s">
        <v>43</v>
      </c>
      <c r="P381" s="177">
        <f t="shared" si="96"/>
        <v>0</v>
      </c>
      <c r="Q381" s="177">
        <v>0</v>
      </c>
      <c r="R381" s="177">
        <f t="shared" si="97"/>
        <v>0</v>
      </c>
      <c r="S381" s="177">
        <v>0</v>
      </c>
      <c r="T381" s="178">
        <f t="shared" si="98"/>
        <v>0</v>
      </c>
      <c r="AR381" s="179" t="s">
        <v>580</v>
      </c>
      <c r="AT381" s="179" t="s">
        <v>576</v>
      </c>
      <c r="AU381" s="179" t="s">
        <v>84</v>
      </c>
      <c r="AY381" s="17" t="s">
        <v>574</v>
      </c>
      <c r="BE381" s="102">
        <f t="shared" si="99"/>
        <v>0</v>
      </c>
      <c r="BF381" s="102">
        <f t="shared" si="100"/>
        <v>0</v>
      </c>
      <c r="BG381" s="102">
        <f t="shared" si="101"/>
        <v>0</v>
      </c>
      <c r="BH381" s="102">
        <f t="shared" si="102"/>
        <v>0</v>
      </c>
      <c r="BI381" s="102">
        <f t="shared" si="103"/>
        <v>0</v>
      </c>
      <c r="BJ381" s="17" t="s">
        <v>89</v>
      </c>
      <c r="BK381" s="102">
        <f t="shared" si="104"/>
        <v>0</v>
      </c>
      <c r="BL381" s="17" t="s">
        <v>580</v>
      </c>
      <c r="BM381" s="179" t="s">
        <v>9639</v>
      </c>
    </row>
    <row r="382" spans="2:65" s="1" customFormat="1" ht="66.75" customHeight="1">
      <c r="B382" s="140"/>
      <c r="C382" s="208" t="s">
        <v>2422</v>
      </c>
      <c r="D382" s="208" t="s">
        <v>1858</v>
      </c>
      <c r="E382" s="209" t="s">
        <v>9640</v>
      </c>
      <c r="F382" s="210" t="s">
        <v>9638</v>
      </c>
      <c r="G382" s="211" t="s">
        <v>579</v>
      </c>
      <c r="H382" s="212">
        <v>7</v>
      </c>
      <c r="I382" s="213"/>
      <c r="J382" s="214">
        <f t="shared" si="95"/>
        <v>0</v>
      </c>
      <c r="K382" s="215"/>
      <c r="L382" s="216"/>
      <c r="M382" s="217" t="s">
        <v>1</v>
      </c>
      <c r="N382" s="218" t="s">
        <v>43</v>
      </c>
      <c r="P382" s="177">
        <f t="shared" si="96"/>
        <v>0</v>
      </c>
      <c r="Q382" s="177">
        <v>0</v>
      </c>
      <c r="R382" s="177">
        <f t="shared" si="97"/>
        <v>0</v>
      </c>
      <c r="S382" s="177">
        <v>0</v>
      </c>
      <c r="T382" s="178">
        <f t="shared" si="98"/>
        <v>0</v>
      </c>
      <c r="AR382" s="179" t="s">
        <v>626</v>
      </c>
      <c r="AT382" s="179" t="s">
        <v>1858</v>
      </c>
      <c r="AU382" s="179" t="s">
        <v>84</v>
      </c>
      <c r="AY382" s="17" t="s">
        <v>574</v>
      </c>
      <c r="BE382" s="102">
        <f t="shared" si="99"/>
        <v>0</v>
      </c>
      <c r="BF382" s="102">
        <f t="shared" si="100"/>
        <v>0</v>
      </c>
      <c r="BG382" s="102">
        <f t="shared" si="101"/>
        <v>0</v>
      </c>
      <c r="BH382" s="102">
        <f t="shared" si="102"/>
        <v>0</v>
      </c>
      <c r="BI382" s="102">
        <f t="shared" si="103"/>
        <v>0</v>
      </c>
      <c r="BJ382" s="17" t="s">
        <v>89</v>
      </c>
      <c r="BK382" s="102">
        <f t="shared" si="104"/>
        <v>0</v>
      </c>
      <c r="BL382" s="17" t="s">
        <v>580</v>
      </c>
      <c r="BM382" s="179" t="s">
        <v>9641</v>
      </c>
    </row>
    <row r="383" spans="2:65" s="1" customFormat="1" ht="66.75" customHeight="1">
      <c r="B383" s="140"/>
      <c r="C383" s="168" t="s">
        <v>2434</v>
      </c>
      <c r="D383" s="168" t="s">
        <v>576</v>
      </c>
      <c r="E383" s="169" t="s">
        <v>9642</v>
      </c>
      <c r="F383" s="170" t="s">
        <v>9643</v>
      </c>
      <c r="G383" s="171" t="s">
        <v>579</v>
      </c>
      <c r="H383" s="172">
        <v>1</v>
      </c>
      <c r="I383" s="173"/>
      <c r="J383" s="174">
        <f t="shared" si="95"/>
        <v>0</v>
      </c>
      <c r="K383" s="175"/>
      <c r="L383" s="34"/>
      <c r="M383" s="176" t="s">
        <v>1</v>
      </c>
      <c r="N383" s="139" t="s">
        <v>43</v>
      </c>
      <c r="P383" s="177">
        <f t="shared" si="96"/>
        <v>0</v>
      </c>
      <c r="Q383" s="177">
        <v>0</v>
      </c>
      <c r="R383" s="177">
        <f t="shared" si="97"/>
        <v>0</v>
      </c>
      <c r="S383" s="177">
        <v>0</v>
      </c>
      <c r="T383" s="178">
        <f t="shared" si="98"/>
        <v>0</v>
      </c>
      <c r="AR383" s="179" t="s">
        <v>580</v>
      </c>
      <c r="AT383" s="179" t="s">
        <v>576</v>
      </c>
      <c r="AU383" s="179" t="s">
        <v>84</v>
      </c>
      <c r="AY383" s="17" t="s">
        <v>574</v>
      </c>
      <c r="BE383" s="102">
        <f t="shared" si="99"/>
        <v>0</v>
      </c>
      <c r="BF383" s="102">
        <f t="shared" si="100"/>
        <v>0</v>
      </c>
      <c r="BG383" s="102">
        <f t="shared" si="101"/>
        <v>0</v>
      </c>
      <c r="BH383" s="102">
        <f t="shared" si="102"/>
        <v>0</v>
      </c>
      <c r="BI383" s="102">
        <f t="shared" si="103"/>
        <v>0</v>
      </c>
      <c r="BJ383" s="17" t="s">
        <v>89</v>
      </c>
      <c r="BK383" s="102">
        <f t="shared" si="104"/>
        <v>0</v>
      </c>
      <c r="BL383" s="17" t="s">
        <v>580</v>
      </c>
      <c r="BM383" s="179" t="s">
        <v>9644</v>
      </c>
    </row>
    <row r="384" spans="2:65" s="1" customFormat="1" ht="66.75" customHeight="1">
      <c r="B384" s="140"/>
      <c r="C384" s="208" t="s">
        <v>2444</v>
      </c>
      <c r="D384" s="208" t="s">
        <v>1858</v>
      </c>
      <c r="E384" s="209" t="s">
        <v>9645</v>
      </c>
      <c r="F384" s="210" t="s">
        <v>9643</v>
      </c>
      <c r="G384" s="211" t="s">
        <v>579</v>
      </c>
      <c r="H384" s="212">
        <v>1</v>
      </c>
      <c r="I384" s="213"/>
      <c r="J384" s="214">
        <f t="shared" si="95"/>
        <v>0</v>
      </c>
      <c r="K384" s="215"/>
      <c r="L384" s="216"/>
      <c r="M384" s="217" t="s">
        <v>1</v>
      </c>
      <c r="N384" s="218" t="s">
        <v>43</v>
      </c>
      <c r="P384" s="177">
        <f t="shared" si="96"/>
        <v>0</v>
      </c>
      <c r="Q384" s="177">
        <v>0</v>
      </c>
      <c r="R384" s="177">
        <f t="shared" si="97"/>
        <v>0</v>
      </c>
      <c r="S384" s="177">
        <v>0</v>
      </c>
      <c r="T384" s="178">
        <f t="shared" si="98"/>
        <v>0</v>
      </c>
      <c r="AR384" s="179" t="s">
        <v>626</v>
      </c>
      <c r="AT384" s="179" t="s">
        <v>1858</v>
      </c>
      <c r="AU384" s="179" t="s">
        <v>84</v>
      </c>
      <c r="AY384" s="17" t="s">
        <v>574</v>
      </c>
      <c r="BE384" s="102">
        <f t="shared" si="99"/>
        <v>0</v>
      </c>
      <c r="BF384" s="102">
        <f t="shared" si="100"/>
        <v>0</v>
      </c>
      <c r="BG384" s="102">
        <f t="shared" si="101"/>
        <v>0</v>
      </c>
      <c r="BH384" s="102">
        <f t="shared" si="102"/>
        <v>0</v>
      </c>
      <c r="BI384" s="102">
        <f t="shared" si="103"/>
        <v>0</v>
      </c>
      <c r="BJ384" s="17" t="s">
        <v>89</v>
      </c>
      <c r="BK384" s="102">
        <f t="shared" si="104"/>
        <v>0</v>
      </c>
      <c r="BL384" s="17" t="s">
        <v>580</v>
      </c>
      <c r="BM384" s="179" t="s">
        <v>9646</v>
      </c>
    </row>
    <row r="385" spans="2:65" s="1" customFormat="1" ht="66.75" customHeight="1">
      <c r="B385" s="140"/>
      <c r="C385" s="168" t="s">
        <v>2455</v>
      </c>
      <c r="D385" s="168" t="s">
        <v>576</v>
      </c>
      <c r="E385" s="169" t="s">
        <v>9647</v>
      </c>
      <c r="F385" s="170" t="s">
        <v>9648</v>
      </c>
      <c r="G385" s="171" t="s">
        <v>579</v>
      </c>
      <c r="H385" s="172">
        <v>1</v>
      </c>
      <c r="I385" s="173"/>
      <c r="J385" s="174">
        <f t="shared" si="95"/>
        <v>0</v>
      </c>
      <c r="K385" s="175"/>
      <c r="L385" s="34"/>
      <c r="M385" s="176" t="s">
        <v>1</v>
      </c>
      <c r="N385" s="139" t="s">
        <v>43</v>
      </c>
      <c r="P385" s="177">
        <f t="shared" si="96"/>
        <v>0</v>
      </c>
      <c r="Q385" s="177">
        <v>0</v>
      </c>
      <c r="R385" s="177">
        <f t="shared" si="97"/>
        <v>0</v>
      </c>
      <c r="S385" s="177">
        <v>0</v>
      </c>
      <c r="T385" s="178">
        <f t="shared" si="98"/>
        <v>0</v>
      </c>
      <c r="AR385" s="179" t="s">
        <v>580</v>
      </c>
      <c r="AT385" s="179" t="s">
        <v>576</v>
      </c>
      <c r="AU385" s="179" t="s">
        <v>84</v>
      </c>
      <c r="AY385" s="17" t="s">
        <v>574</v>
      </c>
      <c r="BE385" s="102">
        <f t="shared" si="99"/>
        <v>0</v>
      </c>
      <c r="BF385" s="102">
        <f t="shared" si="100"/>
        <v>0</v>
      </c>
      <c r="BG385" s="102">
        <f t="shared" si="101"/>
        <v>0</v>
      </c>
      <c r="BH385" s="102">
        <f t="shared" si="102"/>
        <v>0</v>
      </c>
      <c r="BI385" s="102">
        <f t="shared" si="103"/>
        <v>0</v>
      </c>
      <c r="BJ385" s="17" t="s">
        <v>89</v>
      </c>
      <c r="BK385" s="102">
        <f t="shared" si="104"/>
        <v>0</v>
      </c>
      <c r="BL385" s="17" t="s">
        <v>580</v>
      </c>
      <c r="BM385" s="179" t="s">
        <v>9649</v>
      </c>
    </row>
    <row r="386" spans="2:65" s="1" customFormat="1" ht="66.75" customHeight="1">
      <c r="B386" s="140"/>
      <c r="C386" s="208" t="s">
        <v>2467</v>
      </c>
      <c r="D386" s="208" t="s">
        <v>1858</v>
      </c>
      <c r="E386" s="209" t="s">
        <v>9650</v>
      </c>
      <c r="F386" s="210" t="s">
        <v>9648</v>
      </c>
      <c r="G386" s="211" t="s">
        <v>579</v>
      </c>
      <c r="H386" s="212">
        <v>1</v>
      </c>
      <c r="I386" s="213"/>
      <c r="J386" s="214">
        <f t="shared" si="95"/>
        <v>0</v>
      </c>
      <c r="K386" s="215"/>
      <c r="L386" s="216"/>
      <c r="M386" s="217" t="s">
        <v>1</v>
      </c>
      <c r="N386" s="218" t="s">
        <v>43</v>
      </c>
      <c r="P386" s="177">
        <f t="shared" si="96"/>
        <v>0</v>
      </c>
      <c r="Q386" s="177">
        <v>0</v>
      </c>
      <c r="R386" s="177">
        <f t="shared" si="97"/>
        <v>0</v>
      </c>
      <c r="S386" s="177">
        <v>0</v>
      </c>
      <c r="T386" s="178">
        <f t="shared" si="98"/>
        <v>0</v>
      </c>
      <c r="AR386" s="179" t="s">
        <v>626</v>
      </c>
      <c r="AT386" s="179" t="s">
        <v>1858</v>
      </c>
      <c r="AU386" s="179" t="s">
        <v>84</v>
      </c>
      <c r="AY386" s="17" t="s">
        <v>574</v>
      </c>
      <c r="BE386" s="102">
        <f t="shared" si="99"/>
        <v>0</v>
      </c>
      <c r="BF386" s="102">
        <f t="shared" si="100"/>
        <v>0</v>
      </c>
      <c r="BG386" s="102">
        <f t="shared" si="101"/>
        <v>0</v>
      </c>
      <c r="BH386" s="102">
        <f t="shared" si="102"/>
        <v>0</v>
      </c>
      <c r="BI386" s="102">
        <f t="shared" si="103"/>
        <v>0</v>
      </c>
      <c r="BJ386" s="17" t="s">
        <v>89</v>
      </c>
      <c r="BK386" s="102">
        <f t="shared" si="104"/>
        <v>0</v>
      </c>
      <c r="BL386" s="17" t="s">
        <v>580</v>
      </c>
      <c r="BM386" s="179" t="s">
        <v>9651</v>
      </c>
    </row>
    <row r="387" spans="2:65" s="1" customFormat="1" ht="66.75" customHeight="1">
      <c r="B387" s="140"/>
      <c r="C387" s="168" t="s">
        <v>2471</v>
      </c>
      <c r="D387" s="168" t="s">
        <v>576</v>
      </c>
      <c r="E387" s="169" t="s">
        <v>9652</v>
      </c>
      <c r="F387" s="170" t="s">
        <v>9653</v>
      </c>
      <c r="G387" s="171" t="s">
        <v>579</v>
      </c>
      <c r="H387" s="172">
        <v>1</v>
      </c>
      <c r="I387" s="173"/>
      <c r="J387" s="174">
        <f t="shared" si="95"/>
        <v>0</v>
      </c>
      <c r="K387" s="175"/>
      <c r="L387" s="34"/>
      <c r="M387" s="176" t="s">
        <v>1</v>
      </c>
      <c r="N387" s="139" t="s">
        <v>43</v>
      </c>
      <c r="P387" s="177">
        <f t="shared" si="96"/>
        <v>0</v>
      </c>
      <c r="Q387" s="177">
        <v>0</v>
      </c>
      <c r="R387" s="177">
        <f t="shared" si="97"/>
        <v>0</v>
      </c>
      <c r="S387" s="177">
        <v>0</v>
      </c>
      <c r="T387" s="178">
        <f t="shared" si="98"/>
        <v>0</v>
      </c>
      <c r="AR387" s="179" t="s">
        <v>580</v>
      </c>
      <c r="AT387" s="179" t="s">
        <v>576</v>
      </c>
      <c r="AU387" s="179" t="s">
        <v>84</v>
      </c>
      <c r="AY387" s="17" t="s">
        <v>574</v>
      </c>
      <c r="BE387" s="102">
        <f t="shared" si="99"/>
        <v>0</v>
      </c>
      <c r="BF387" s="102">
        <f t="shared" si="100"/>
        <v>0</v>
      </c>
      <c r="BG387" s="102">
        <f t="shared" si="101"/>
        <v>0</v>
      </c>
      <c r="BH387" s="102">
        <f t="shared" si="102"/>
        <v>0</v>
      </c>
      <c r="BI387" s="102">
        <f t="shared" si="103"/>
        <v>0</v>
      </c>
      <c r="BJ387" s="17" t="s">
        <v>89</v>
      </c>
      <c r="BK387" s="102">
        <f t="shared" si="104"/>
        <v>0</v>
      </c>
      <c r="BL387" s="17" t="s">
        <v>580</v>
      </c>
      <c r="BM387" s="179" t="s">
        <v>9654</v>
      </c>
    </row>
    <row r="388" spans="2:65" s="1" customFormat="1" ht="66.75" customHeight="1">
      <c r="B388" s="140"/>
      <c r="C388" s="208" t="s">
        <v>2475</v>
      </c>
      <c r="D388" s="208" t="s">
        <v>1858</v>
      </c>
      <c r="E388" s="209" t="s">
        <v>9655</v>
      </c>
      <c r="F388" s="210" t="s">
        <v>9653</v>
      </c>
      <c r="G388" s="211" t="s">
        <v>579</v>
      </c>
      <c r="H388" s="212">
        <v>1</v>
      </c>
      <c r="I388" s="213"/>
      <c r="J388" s="214">
        <f t="shared" si="95"/>
        <v>0</v>
      </c>
      <c r="K388" s="215"/>
      <c r="L388" s="216"/>
      <c r="M388" s="217" t="s">
        <v>1</v>
      </c>
      <c r="N388" s="218" t="s">
        <v>43</v>
      </c>
      <c r="P388" s="177">
        <f t="shared" si="96"/>
        <v>0</v>
      </c>
      <c r="Q388" s="177">
        <v>0</v>
      </c>
      <c r="R388" s="177">
        <f t="shared" si="97"/>
        <v>0</v>
      </c>
      <c r="S388" s="177">
        <v>0</v>
      </c>
      <c r="T388" s="178">
        <f t="shared" si="98"/>
        <v>0</v>
      </c>
      <c r="AR388" s="179" t="s">
        <v>626</v>
      </c>
      <c r="AT388" s="179" t="s">
        <v>1858</v>
      </c>
      <c r="AU388" s="179" t="s">
        <v>84</v>
      </c>
      <c r="AY388" s="17" t="s">
        <v>574</v>
      </c>
      <c r="BE388" s="102">
        <f t="shared" si="99"/>
        <v>0</v>
      </c>
      <c r="BF388" s="102">
        <f t="shared" si="100"/>
        <v>0</v>
      </c>
      <c r="BG388" s="102">
        <f t="shared" si="101"/>
        <v>0</v>
      </c>
      <c r="BH388" s="102">
        <f t="shared" si="102"/>
        <v>0</v>
      </c>
      <c r="BI388" s="102">
        <f t="shared" si="103"/>
        <v>0</v>
      </c>
      <c r="BJ388" s="17" t="s">
        <v>89</v>
      </c>
      <c r="BK388" s="102">
        <f t="shared" si="104"/>
        <v>0</v>
      </c>
      <c r="BL388" s="17" t="s">
        <v>580</v>
      </c>
      <c r="BM388" s="179" t="s">
        <v>9656</v>
      </c>
    </row>
    <row r="389" spans="2:65" s="1" customFormat="1" ht="66.75" customHeight="1">
      <c r="B389" s="140"/>
      <c r="C389" s="168" t="s">
        <v>2480</v>
      </c>
      <c r="D389" s="168" t="s">
        <v>576</v>
      </c>
      <c r="E389" s="169" t="s">
        <v>9657</v>
      </c>
      <c r="F389" s="170" t="s">
        <v>9658</v>
      </c>
      <c r="G389" s="171" t="s">
        <v>579</v>
      </c>
      <c r="H389" s="172">
        <v>13</v>
      </c>
      <c r="I389" s="173"/>
      <c r="J389" s="174">
        <f t="shared" si="95"/>
        <v>0</v>
      </c>
      <c r="K389" s="175"/>
      <c r="L389" s="34"/>
      <c r="M389" s="176" t="s">
        <v>1</v>
      </c>
      <c r="N389" s="139" t="s">
        <v>43</v>
      </c>
      <c r="P389" s="177">
        <f t="shared" si="96"/>
        <v>0</v>
      </c>
      <c r="Q389" s="177">
        <v>0</v>
      </c>
      <c r="R389" s="177">
        <f t="shared" si="97"/>
        <v>0</v>
      </c>
      <c r="S389" s="177">
        <v>0</v>
      </c>
      <c r="T389" s="178">
        <f t="shared" si="98"/>
        <v>0</v>
      </c>
      <c r="AR389" s="179" t="s">
        <v>580</v>
      </c>
      <c r="AT389" s="179" t="s">
        <v>576</v>
      </c>
      <c r="AU389" s="179" t="s">
        <v>84</v>
      </c>
      <c r="AY389" s="17" t="s">
        <v>574</v>
      </c>
      <c r="BE389" s="102">
        <f t="shared" si="99"/>
        <v>0</v>
      </c>
      <c r="BF389" s="102">
        <f t="shared" si="100"/>
        <v>0</v>
      </c>
      <c r="BG389" s="102">
        <f t="shared" si="101"/>
        <v>0</v>
      </c>
      <c r="BH389" s="102">
        <f t="shared" si="102"/>
        <v>0</v>
      </c>
      <c r="BI389" s="102">
        <f t="shared" si="103"/>
        <v>0</v>
      </c>
      <c r="BJ389" s="17" t="s">
        <v>89</v>
      </c>
      <c r="BK389" s="102">
        <f t="shared" si="104"/>
        <v>0</v>
      </c>
      <c r="BL389" s="17" t="s">
        <v>580</v>
      </c>
      <c r="BM389" s="179" t="s">
        <v>9659</v>
      </c>
    </row>
    <row r="390" spans="2:65" s="1" customFormat="1" ht="66.75" customHeight="1">
      <c r="B390" s="140"/>
      <c r="C390" s="208" t="s">
        <v>2488</v>
      </c>
      <c r="D390" s="208" t="s">
        <v>1858</v>
      </c>
      <c r="E390" s="209" t="s">
        <v>9660</v>
      </c>
      <c r="F390" s="210" t="s">
        <v>9658</v>
      </c>
      <c r="G390" s="211" t="s">
        <v>579</v>
      </c>
      <c r="H390" s="212">
        <v>13</v>
      </c>
      <c r="I390" s="213"/>
      <c r="J390" s="214">
        <f t="shared" si="95"/>
        <v>0</v>
      </c>
      <c r="K390" s="215"/>
      <c r="L390" s="216"/>
      <c r="M390" s="217" t="s">
        <v>1</v>
      </c>
      <c r="N390" s="218" t="s">
        <v>43</v>
      </c>
      <c r="P390" s="177">
        <f t="shared" si="96"/>
        <v>0</v>
      </c>
      <c r="Q390" s="177">
        <v>0</v>
      </c>
      <c r="R390" s="177">
        <f t="shared" si="97"/>
        <v>0</v>
      </c>
      <c r="S390" s="177">
        <v>0</v>
      </c>
      <c r="T390" s="178">
        <f t="shared" si="98"/>
        <v>0</v>
      </c>
      <c r="AR390" s="179" t="s">
        <v>626</v>
      </c>
      <c r="AT390" s="179" t="s">
        <v>1858</v>
      </c>
      <c r="AU390" s="179" t="s">
        <v>84</v>
      </c>
      <c r="AY390" s="17" t="s">
        <v>574</v>
      </c>
      <c r="BE390" s="102">
        <f t="shared" si="99"/>
        <v>0</v>
      </c>
      <c r="BF390" s="102">
        <f t="shared" si="100"/>
        <v>0</v>
      </c>
      <c r="BG390" s="102">
        <f t="shared" si="101"/>
        <v>0</v>
      </c>
      <c r="BH390" s="102">
        <f t="shared" si="102"/>
        <v>0</v>
      </c>
      <c r="BI390" s="102">
        <f t="shared" si="103"/>
        <v>0</v>
      </c>
      <c r="BJ390" s="17" t="s">
        <v>89</v>
      </c>
      <c r="BK390" s="102">
        <f t="shared" si="104"/>
        <v>0</v>
      </c>
      <c r="BL390" s="17" t="s">
        <v>580</v>
      </c>
      <c r="BM390" s="179" t="s">
        <v>9661</v>
      </c>
    </row>
    <row r="391" spans="2:65" s="1" customFormat="1" ht="66.75" customHeight="1">
      <c r="B391" s="140"/>
      <c r="C391" s="168" t="s">
        <v>2492</v>
      </c>
      <c r="D391" s="168" t="s">
        <v>576</v>
      </c>
      <c r="E391" s="169" t="s">
        <v>9662</v>
      </c>
      <c r="F391" s="170" t="s">
        <v>9663</v>
      </c>
      <c r="G391" s="171" t="s">
        <v>579</v>
      </c>
      <c r="H391" s="172">
        <v>1</v>
      </c>
      <c r="I391" s="173"/>
      <c r="J391" s="174">
        <f t="shared" si="95"/>
        <v>0</v>
      </c>
      <c r="K391" s="175"/>
      <c r="L391" s="34"/>
      <c r="M391" s="176" t="s">
        <v>1</v>
      </c>
      <c r="N391" s="139" t="s">
        <v>43</v>
      </c>
      <c r="P391" s="177">
        <f t="shared" si="96"/>
        <v>0</v>
      </c>
      <c r="Q391" s="177">
        <v>0</v>
      </c>
      <c r="R391" s="177">
        <f t="shared" si="97"/>
        <v>0</v>
      </c>
      <c r="S391" s="177">
        <v>0</v>
      </c>
      <c r="T391" s="178">
        <f t="shared" si="98"/>
        <v>0</v>
      </c>
      <c r="AR391" s="179" t="s">
        <v>580</v>
      </c>
      <c r="AT391" s="179" t="s">
        <v>576</v>
      </c>
      <c r="AU391" s="179" t="s">
        <v>84</v>
      </c>
      <c r="AY391" s="17" t="s">
        <v>574</v>
      </c>
      <c r="BE391" s="102">
        <f t="shared" si="99"/>
        <v>0</v>
      </c>
      <c r="BF391" s="102">
        <f t="shared" si="100"/>
        <v>0</v>
      </c>
      <c r="BG391" s="102">
        <f t="shared" si="101"/>
        <v>0</v>
      </c>
      <c r="BH391" s="102">
        <f t="shared" si="102"/>
        <v>0</v>
      </c>
      <c r="BI391" s="102">
        <f t="shared" si="103"/>
        <v>0</v>
      </c>
      <c r="BJ391" s="17" t="s">
        <v>89</v>
      </c>
      <c r="BK391" s="102">
        <f t="shared" si="104"/>
        <v>0</v>
      </c>
      <c r="BL391" s="17" t="s">
        <v>580</v>
      </c>
      <c r="BM391" s="179" t="s">
        <v>9664</v>
      </c>
    </row>
    <row r="392" spans="2:65" s="1" customFormat="1" ht="66.75" customHeight="1">
      <c r="B392" s="140"/>
      <c r="C392" s="208" t="s">
        <v>2498</v>
      </c>
      <c r="D392" s="208" t="s">
        <v>1858</v>
      </c>
      <c r="E392" s="209" t="s">
        <v>9665</v>
      </c>
      <c r="F392" s="210" t="s">
        <v>9663</v>
      </c>
      <c r="G392" s="211" t="s">
        <v>579</v>
      </c>
      <c r="H392" s="212">
        <v>1</v>
      </c>
      <c r="I392" s="213"/>
      <c r="J392" s="214">
        <f t="shared" si="95"/>
        <v>0</v>
      </c>
      <c r="K392" s="215"/>
      <c r="L392" s="216"/>
      <c r="M392" s="217" t="s">
        <v>1</v>
      </c>
      <c r="N392" s="218" t="s">
        <v>43</v>
      </c>
      <c r="P392" s="177">
        <f t="shared" si="96"/>
        <v>0</v>
      </c>
      <c r="Q392" s="177">
        <v>0</v>
      </c>
      <c r="R392" s="177">
        <f t="shared" si="97"/>
        <v>0</v>
      </c>
      <c r="S392" s="177">
        <v>0</v>
      </c>
      <c r="T392" s="178">
        <f t="shared" si="98"/>
        <v>0</v>
      </c>
      <c r="AR392" s="179" t="s">
        <v>626</v>
      </c>
      <c r="AT392" s="179" t="s">
        <v>1858</v>
      </c>
      <c r="AU392" s="179" t="s">
        <v>84</v>
      </c>
      <c r="AY392" s="17" t="s">
        <v>574</v>
      </c>
      <c r="BE392" s="102">
        <f t="shared" si="99"/>
        <v>0</v>
      </c>
      <c r="BF392" s="102">
        <f t="shared" si="100"/>
        <v>0</v>
      </c>
      <c r="BG392" s="102">
        <f t="shared" si="101"/>
        <v>0</v>
      </c>
      <c r="BH392" s="102">
        <f t="shared" si="102"/>
        <v>0</v>
      </c>
      <c r="BI392" s="102">
        <f t="shared" si="103"/>
        <v>0</v>
      </c>
      <c r="BJ392" s="17" t="s">
        <v>89</v>
      </c>
      <c r="BK392" s="102">
        <f t="shared" si="104"/>
        <v>0</v>
      </c>
      <c r="BL392" s="17" t="s">
        <v>580</v>
      </c>
      <c r="BM392" s="179" t="s">
        <v>9666</v>
      </c>
    </row>
    <row r="393" spans="2:65" s="1" customFormat="1" ht="16.5" customHeight="1">
      <c r="B393" s="140"/>
      <c r="C393" s="168" t="s">
        <v>2520</v>
      </c>
      <c r="D393" s="168" t="s">
        <v>576</v>
      </c>
      <c r="E393" s="169" t="s">
        <v>9667</v>
      </c>
      <c r="F393" s="170" t="s">
        <v>9668</v>
      </c>
      <c r="G393" s="171" t="s">
        <v>611</v>
      </c>
      <c r="H393" s="172">
        <v>5</v>
      </c>
      <c r="I393" s="173"/>
      <c r="J393" s="174">
        <f t="shared" si="95"/>
        <v>0</v>
      </c>
      <c r="K393" s="175"/>
      <c r="L393" s="34"/>
      <c r="M393" s="176" t="s">
        <v>1</v>
      </c>
      <c r="N393" s="139" t="s">
        <v>43</v>
      </c>
      <c r="P393" s="177">
        <f t="shared" si="96"/>
        <v>0</v>
      </c>
      <c r="Q393" s="177">
        <v>0</v>
      </c>
      <c r="R393" s="177">
        <f t="shared" si="97"/>
        <v>0</v>
      </c>
      <c r="S393" s="177">
        <v>0</v>
      </c>
      <c r="T393" s="178">
        <f t="shared" si="98"/>
        <v>0</v>
      </c>
      <c r="AR393" s="179" t="s">
        <v>580</v>
      </c>
      <c r="AT393" s="179" t="s">
        <v>576</v>
      </c>
      <c r="AU393" s="179" t="s">
        <v>84</v>
      </c>
      <c r="AY393" s="17" t="s">
        <v>574</v>
      </c>
      <c r="BE393" s="102">
        <f t="shared" si="99"/>
        <v>0</v>
      </c>
      <c r="BF393" s="102">
        <f t="shared" si="100"/>
        <v>0</v>
      </c>
      <c r="BG393" s="102">
        <f t="shared" si="101"/>
        <v>0</v>
      </c>
      <c r="BH393" s="102">
        <f t="shared" si="102"/>
        <v>0</v>
      </c>
      <c r="BI393" s="102">
        <f t="shared" si="103"/>
        <v>0</v>
      </c>
      <c r="BJ393" s="17" t="s">
        <v>89</v>
      </c>
      <c r="BK393" s="102">
        <f t="shared" si="104"/>
        <v>0</v>
      </c>
      <c r="BL393" s="17" t="s">
        <v>580</v>
      </c>
      <c r="BM393" s="179" t="s">
        <v>9669</v>
      </c>
    </row>
    <row r="394" spans="2:65" s="1" customFormat="1" ht="16.5" customHeight="1">
      <c r="B394" s="140"/>
      <c r="C394" s="208" t="s">
        <v>2542</v>
      </c>
      <c r="D394" s="208" t="s">
        <v>1858</v>
      </c>
      <c r="E394" s="209" t="s">
        <v>9670</v>
      </c>
      <c r="F394" s="210" t="s">
        <v>9668</v>
      </c>
      <c r="G394" s="211" t="s">
        <v>611</v>
      </c>
      <c r="H394" s="212">
        <v>5</v>
      </c>
      <c r="I394" s="213"/>
      <c r="J394" s="214">
        <f t="shared" si="95"/>
        <v>0</v>
      </c>
      <c r="K394" s="215"/>
      <c r="L394" s="216"/>
      <c r="M394" s="217" t="s">
        <v>1</v>
      </c>
      <c r="N394" s="218" t="s">
        <v>43</v>
      </c>
      <c r="P394" s="177">
        <f t="shared" si="96"/>
        <v>0</v>
      </c>
      <c r="Q394" s="177">
        <v>0</v>
      </c>
      <c r="R394" s="177">
        <f t="shared" si="97"/>
        <v>0</v>
      </c>
      <c r="S394" s="177">
        <v>0</v>
      </c>
      <c r="T394" s="178">
        <f t="shared" si="98"/>
        <v>0</v>
      </c>
      <c r="AR394" s="179" t="s">
        <v>626</v>
      </c>
      <c r="AT394" s="179" t="s">
        <v>1858</v>
      </c>
      <c r="AU394" s="179" t="s">
        <v>84</v>
      </c>
      <c r="AY394" s="17" t="s">
        <v>574</v>
      </c>
      <c r="BE394" s="102">
        <f t="shared" si="99"/>
        <v>0</v>
      </c>
      <c r="BF394" s="102">
        <f t="shared" si="100"/>
        <v>0</v>
      </c>
      <c r="BG394" s="102">
        <f t="shared" si="101"/>
        <v>0</v>
      </c>
      <c r="BH394" s="102">
        <f t="shared" si="102"/>
        <v>0</v>
      </c>
      <c r="BI394" s="102">
        <f t="shared" si="103"/>
        <v>0</v>
      </c>
      <c r="BJ394" s="17" t="s">
        <v>89</v>
      </c>
      <c r="BK394" s="102">
        <f t="shared" si="104"/>
        <v>0</v>
      </c>
      <c r="BL394" s="17" t="s">
        <v>580</v>
      </c>
      <c r="BM394" s="179" t="s">
        <v>9671</v>
      </c>
    </row>
    <row r="395" spans="2:65" s="11" customFormat="1" ht="26" customHeight="1">
      <c r="B395" s="156"/>
      <c r="D395" s="157" t="s">
        <v>76</v>
      </c>
      <c r="E395" s="158" t="s">
        <v>8753</v>
      </c>
      <c r="F395" s="158" t="s">
        <v>9672</v>
      </c>
      <c r="I395" s="159"/>
      <c r="J395" s="160">
        <f>BK395</f>
        <v>0</v>
      </c>
      <c r="L395" s="156"/>
      <c r="M395" s="161"/>
      <c r="P395" s="162">
        <f>SUM(P396:P429)</f>
        <v>0</v>
      </c>
      <c r="R395" s="162">
        <f>SUM(R396:R429)</f>
        <v>0</v>
      </c>
      <c r="T395" s="163">
        <f>SUM(T396:T429)</f>
        <v>0</v>
      </c>
      <c r="AR395" s="157" t="s">
        <v>84</v>
      </c>
      <c r="AT395" s="164" t="s">
        <v>76</v>
      </c>
      <c r="AU395" s="164" t="s">
        <v>77</v>
      </c>
      <c r="AY395" s="157" t="s">
        <v>574</v>
      </c>
      <c r="BK395" s="165">
        <f>SUM(BK396:BK429)</f>
        <v>0</v>
      </c>
    </row>
    <row r="396" spans="2:65" s="1" customFormat="1" ht="38" customHeight="1">
      <c r="B396" s="140"/>
      <c r="C396" s="168" t="s">
        <v>2553</v>
      </c>
      <c r="D396" s="168" t="s">
        <v>576</v>
      </c>
      <c r="E396" s="169" t="s">
        <v>9673</v>
      </c>
      <c r="F396" s="170" t="s">
        <v>9674</v>
      </c>
      <c r="G396" s="171" t="s">
        <v>579</v>
      </c>
      <c r="H396" s="172">
        <v>26</v>
      </c>
      <c r="I396" s="173"/>
      <c r="J396" s="174">
        <f t="shared" ref="J396:J429" si="105">ROUND(I396*H396,2)</f>
        <v>0</v>
      </c>
      <c r="K396" s="175"/>
      <c r="L396" s="34"/>
      <c r="M396" s="176" t="s">
        <v>1</v>
      </c>
      <c r="N396" s="139" t="s">
        <v>43</v>
      </c>
      <c r="P396" s="177">
        <f t="shared" ref="P396:P429" si="106">O396*H396</f>
        <v>0</v>
      </c>
      <c r="Q396" s="177">
        <v>0</v>
      </c>
      <c r="R396" s="177">
        <f t="shared" ref="R396:R429" si="107">Q396*H396</f>
        <v>0</v>
      </c>
      <c r="S396" s="177">
        <v>0</v>
      </c>
      <c r="T396" s="178">
        <f t="shared" ref="T396:T429" si="108">S396*H396</f>
        <v>0</v>
      </c>
      <c r="AR396" s="179" t="s">
        <v>580</v>
      </c>
      <c r="AT396" s="179" t="s">
        <v>576</v>
      </c>
      <c r="AU396" s="179" t="s">
        <v>84</v>
      </c>
      <c r="AY396" s="17" t="s">
        <v>574</v>
      </c>
      <c r="BE396" s="102">
        <f t="shared" ref="BE396:BE429" si="109">IF(N396="základná",J396,0)</f>
        <v>0</v>
      </c>
      <c r="BF396" s="102">
        <f t="shared" ref="BF396:BF429" si="110">IF(N396="znížená",J396,0)</f>
        <v>0</v>
      </c>
      <c r="BG396" s="102">
        <f t="shared" ref="BG396:BG429" si="111">IF(N396="zákl. prenesená",J396,0)</f>
        <v>0</v>
      </c>
      <c r="BH396" s="102">
        <f t="shared" ref="BH396:BH429" si="112">IF(N396="zníž. prenesená",J396,0)</f>
        <v>0</v>
      </c>
      <c r="BI396" s="102">
        <f t="shared" ref="BI396:BI429" si="113">IF(N396="nulová",J396,0)</f>
        <v>0</v>
      </c>
      <c r="BJ396" s="17" t="s">
        <v>89</v>
      </c>
      <c r="BK396" s="102">
        <f t="shared" ref="BK396:BK429" si="114">ROUND(I396*H396,2)</f>
        <v>0</v>
      </c>
      <c r="BL396" s="17" t="s">
        <v>580</v>
      </c>
      <c r="BM396" s="179" t="s">
        <v>9675</v>
      </c>
    </row>
    <row r="397" spans="2:65" s="1" customFormat="1" ht="38" customHeight="1">
      <c r="B397" s="140"/>
      <c r="C397" s="208" t="s">
        <v>2560</v>
      </c>
      <c r="D397" s="208" t="s">
        <v>1858</v>
      </c>
      <c r="E397" s="209" t="s">
        <v>9676</v>
      </c>
      <c r="F397" s="210" t="s">
        <v>9674</v>
      </c>
      <c r="G397" s="211" t="s">
        <v>579</v>
      </c>
      <c r="H397" s="212">
        <v>26</v>
      </c>
      <c r="I397" s="213"/>
      <c r="J397" s="214">
        <f t="shared" si="105"/>
        <v>0</v>
      </c>
      <c r="K397" s="215"/>
      <c r="L397" s="216"/>
      <c r="M397" s="217" t="s">
        <v>1</v>
      </c>
      <c r="N397" s="218" t="s">
        <v>43</v>
      </c>
      <c r="P397" s="177">
        <f t="shared" si="106"/>
        <v>0</v>
      </c>
      <c r="Q397" s="177">
        <v>0</v>
      </c>
      <c r="R397" s="177">
        <f t="shared" si="107"/>
        <v>0</v>
      </c>
      <c r="S397" s="177">
        <v>0</v>
      </c>
      <c r="T397" s="178">
        <f t="shared" si="108"/>
        <v>0</v>
      </c>
      <c r="AR397" s="179" t="s">
        <v>626</v>
      </c>
      <c r="AT397" s="179" t="s">
        <v>1858</v>
      </c>
      <c r="AU397" s="179" t="s">
        <v>84</v>
      </c>
      <c r="AY397" s="17" t="s">
        <v>574</v>
      </c>
      <c r="BE397" s="102">
        <f t="shared" si="109"/>
        <v>0</v>
      </c>
      <c r="BF397" s="102">
        <f t="shared" si="110"/>
        <v>0</v>
      </c>
      <c r="BG397" s="102">
        <f t="shared" si="111"/>
        <v>0</v>
      </c>
      <c r="BH397" s="102">
        <f t="shared" si="112"/>
        <v>0</v>
      </c>
      <c r="BI397" s="102">
        <f t="shared" si="113"/>
        <v>0</v>
      </c>
      <c r="BJ397" s="17" t="s">
        <v>89</v>
      </c>
      <c r="BK397" s="102">
        <f t="shared" si="114"/>
        <v>0</v>
      </c>
      <c r="BL397" s="17" t="s">
        <v>580</v>
      </c>
      <c r="BM397" s="179" t="s">
        <v>9677</v>
      </c>
    </row>
    <row r="398" spans="2:65" s="1" customFormat="1" ht="38" customHeight="1">
      <c r="B398" s="140"/>
      <c r="C398" s="168" t="s">
        <v>2566</v>
      </c>
      <c r="D398" s="168" t="s">
        <v>576</v>
      </c>
      <c r="E398" s="169" t="s">
        <v>9678</v>
      </c>
      <c r="F398" s="170" t="s">
        <v>9679</v>
      </c>
      <c r="G398" s="171" t="s">
        <v>579</v>
      </c>
      <c r="H398" s="172">
        <v>2</v>
      </c>
      <c r="I398" s="173"/>
      <c r="J398" s="174">
        <f t="shared" si="105"/>
        <v>0</v>
      </c>
      <c r="K398" s="175"/>
      <c r="L398" s="34"/>
      <c r="M398" s="176" t="s">
        <v>1</v>
      </c>
      <c r="N398" s="139" t="s">
        <v>43</v>
      </c>
      <c r="P398" s="177">
        <f t="shared" si="106"/>
        <v>0</v>
      </c>
      <c r="Q398" s="177">
        <v>0</v>
      </c>
      <c r="R398" s="177">
        <f t="shared" si="107"/>
        <v>0</v>
      </c>
      <c r="S398" s="177">
        <v>0</v>
      </c>
      <c r="T398" s="178">
        <f t="shared" si="108"/>
        <v>0</v>
      </c>
      <c r="AR398" s="179" t="s">
        <v>580</v>
      </c>
      <c r="AT398" s="179" t="s">
        <v>576</v>
      </c>
      <c r="AU398" s="179" t="s">
        <v>84</v>
      </c>
      <c r="AY398" s="17" t="s">
        <v>574</v>
      </c>
      <c r="BE398" s="102">
        <f t="shared" si="109"/>
        <v>0</v>
      </c>
      <c r="BF398" s="102">
        <f t="shared" si="110"/>
        <v>0</v>
      </c>
      <c r="BG398" s="102">
        <f t="shared" si="111"/>
        <v>0</v>
      </c>
      <c r="BH398" s="102">
        <f t="shared" si="112"/>
        <v>0</v>
      </c>
      <c r="BI398" s="102">
        <f t="shared" si="113"/>
        <v>0</v>
      </c>
      <c r="BJ398" s="17" t="s">
        <v>89</v>
      </c>
      <c r="BK398" s="102">
        <f t="shared" si="114"/>
        <v>0</v>
      </c>
      <c r="BL398" s="17" t="s">
        <v>580</v>
      </c>
      <c r="BM398" s="179" t="s">
        <v>9680</v>
      </c>
    </row>
    <row r="399" spans="2:65" s="1" customFormat="1" ht="38" customHeight="1">
      <c r="B399" s="140"/>
      <c r="C399" s="208" t="s">
        <v>2577</v>
      </c>
      <c r="D399" s="208" t="s">
        <v>1858</v>
      </c>
      <c r="E399" s="209" t="s">
        <v>9681</v>
      </c>
      <c r="F399" s="210" t="s">
        <v>9679</v>
      </c>
      <c r="G399" s="211" t="s">
        <v>579</v>
      </c>
      <c r="H399" s="212">
        <v>2</v>
      </c>
      <c r="I399" s="213"/>
      <c r="J399" s="214">
        <f t="shared" si="105"/>
        <v>0</v>
      </c>
      <c r="K399" s="215"/>
      <c r="L399" s="216"/>
      <c r="M399" s="217" t="s">
        <v>1</v>
      </c>
      <c r="N399" s="218" t="s">
        <v>43</v>
      </c>
      <c r="P399" s="177">
        <f t="shared" si="106"/>
        <v>0</v>
      </c>
      <c r="Q399" s="177">
        <v>0</v>
      </c>
      <c r="R399" s="177">
        <f t="shared" si="107"/>
        <v>0</v>
      </c>
      <c r="S399" s="177">
        <v>0</v>
      </c>
      <c r="T399" s="178">
        <f t="shared" si="108"/>
        <v>0</v>
      </c>
      <c r="AR399" s="179" t="s">
        <v>626</v>
      </c>
      <c r="AT399" s="179" t="s">
        <v>1858</v>
      </c>
      <c r="AU399" s="179" t="s">
        <v>84</v>
      </c>
      <c r="AY399" s="17" t="s">
        <v>574</v>
      </c>
      <c r="BE399" s="102">
        <f t="shared" si="109"/>
        <v>0</v>
      </c>
      <c r="BF399" s="102">
        <f t="shared" si="110"/>
        <v>0</v>
      </c>
      <c r="BG399" s="102">
        <f t="shared" si="111"/>
        <v>0</v>
      </c>
      <c r="BH399" s="102">
        <f t="shared" si="112"/>
        <v>0</v>
      </c>
      <c r="BI399" s="102">
        <f t="shared" si="113"/>
        <v>0</v>
      </c>
      <c r="BJ399" s="17" t="s">
        <v>89</v>
      </c>
      <c r="BK399" s="102">
        <f t="shared" si="114"/>
        <v>0</v>
      </c>
      <c r="BL399" s="17" t="s">
        <v>580</v>
      </c>
      <c r="BM399" s="179" t="s">
        <v>9682</v>
      </c>
    </row>
    <row r="400" spans="2:65" s="1" customFormat="1" ht="38" customHeight="1">
      <c r="B400" s="140"/>
      <c r="C400" s="168" t="s">
        <v>2587</v>
      </c>
      <c r="D400" s="168" t="s">
        <v>576</v>
      </c>
      <c r="E400" s="169" t="s">
        <v>9683</v>
      </c>
      <c r="F400" s="170" t="s">
        <v>9684</v>
      </c>
      <c r="G400" s="171" t="s">
        <v>579</v>
      </c>
      <c r="H400" s="172">
        <v>6</v>
      </c>
      <c r="I400" s="173"/>
      <c r="J400" s="174">
        <f t="shared" si="105"/>
        <v>0</v>
      </c>
      <c r="K400" s="175"/>
      <c r="L400" s="34"/>
      <c r="M400" s="176" t="s">
        <v>1</v>
      </c>
      <c r="N400" s="139" t="s">
        <v>43</v>
      </c>
      <c r="P400" s="177">
        <f t="shared" si="106"/>
        <v>0</v>
      </c>
      <c r="Q400" s="177">
        <v>0</v>
      </c>
      <c r="R400" s="177">
        <f t="shared" si="107"/>
        <v>0</v>
      </c>
      <c r="S400" s="177">
        <v>0</v>
      </c>
      <c r="T400" s="178">
        <f t="shared" si="108"/>
        <v>0</v>
      </c>
      <c r="AR400" s="179" t="s">
        <v>580</v>
      </c>
      <c r="AT400" s="179" t="s">
        <v>576</v>
      </c>
      <c r="AU400" s="179" t="s">
        <v>84</v>
      </c>
      <c r="AY400" s="17" t="s">
        <v>574</v>
      </c>
      <c r="BE400" s="102">
        <f t="shared" si="109"/>
        <v>0</v>
      </c>
      <c r="BF400" s="102">
        <f t="shared" si="110"/>
        <v>0</v>
      </c>
      <c r="BG400" s="102">
        <f t="shared" si="111"/>
        <v>0</v>
      </c>
      <c r="BH400" s="102">
        <f t="shared" si="112"/>
        <v>0</v>
      </c>
      <c r="BI400" s="102">
        <f t="shared" si="113"/>
        <v>0</v>
      </c>
      <c r="BJ400" s="17" t="s">
        <v>89</v>
      </c>
      <c r="BK400" s="102">
        <f t="shared" si="114"/>
        <v>0</v>
      </c>
      <c r="BL400" s="17" t="s">
        <v>580</v>
      </c>
      <c r="BM400" s="179" t="s">
        <v>9685</v>
      </c>
    </row>
    <row r="401" spans="2:65" s="1" customFormat="1" ht="38" customHeight="1">
      <c r="B401" s="140"/>
      <c r="C401" s="208" t="s">
        <v>2596</v>
      </c>
      <c r="D401" s="208" t="s">
        <v>1858</v>
      </c>
      <c r="E401" s="209" t="s">
        <v>9686</v>
      </c>
      <c r="F401" s="210" t="s">
        <v>9684</v>
      </c>
      <c r="G401" s="211" t="s">
        <v>579</v>
      </c>
      <c r="H401" s="212">
        <v>6</v>
      </c>
      <c r="I401" s="213"/>
      <c r="J401" s="214">
        <f t="shared" si="105"/>
        <v>0</v>
      </c>
      <c r="K401" s="215"/>
      <c r="L401" s="216"/>
      <c r="M401" s="217" t="s">
        <v>1</v>
      </c>
      <c r="N401" s="218" t="s">
        <v>43</v>
      </c>
      <c r="P401" s="177">
        <f t="shared" si="106"/>
        <v>0</v>
      </c>
      <c r="Q401" s="177">
        <v>0</v>
      </c>
      <c r="R401" s="177">
        <f t="shared" si="107"/>
        <v>0</v>
      </c>
      <c r="S401" s="177">
        <v>0</v>
      </c>
      <c r="T401" s="178">
        <f t="shared" si="108"/>
        <v>0</v>
      </c>
      <c r="AR401" s="179" t="s">
        <v>626</v>
      </c>
      <c r="AT401" s="179" t="s">
        <v>1858</v>
      </c>
      <c r="AU401" s="179" t="s">
        <v>84</v>
      </c>
      <c r="AY401" s="17" t="s">
        <v>574</v>
      </c>
      <c r="BE401" s="102">
        <f t="shared" si="109"/>
        <v>0</v>
      </c>
      <c r="BF401" s="102">
        <f t="shared" si="110"/>
        <v>0</v>
      </c>
      <c r="BG401" s="102">
        <f t="shared" si="111"/>
        <v>0</v>
      </c>
      <c r="BH401" s="102">
        <f t="shared" si="112"/>
        <v>0</v>
      </c>
      <c r="BI401" s="102">
        <f t="shared" si="113"/>
        <v>0</v>
      </c>
      <c r="BJ401" s="17" t="s">
        <v>89</v>
      </c>
      <c r="BK401" s="102">
        <f t="shared" si="114"/>
        <v>0</v>
      </c>
      <c r="BL401" s="17" t="s">
        <v>580</v>
      </c>
      <c r="BM401" s="179" t="s">
        <v>9687</v>
      </c>
    </row>
    <row r="402" spans="2:65" s="1" customFormat="1" ht="62.75" customHeight="1">
      <c r="B402" s="140"/>
      <c r="C402" s="168" t="s">
        <v>2608</v>
      </c>
      <c r="D402" s="168" t="s">
        <v>576</v>
      </c>
      <c r="E402" s="169" t="s">
        <v>9688</v>
      </c>
      <c r="F402" s="170" t="s">
        <v>9689</v>
      </c>
      <c r="G402" s="171" t="s">
        <v>611</v>
      </c>
      <c r="H402" s="172">
        <v>64</v>
      </c>
      <c r="I402" s="173"/>
      <c r="J402" s="174">
        <f t="shared" si="105"/>
        <v>0</v>
      </c>
      <c r="K402" s="175"/>
      <c r="L402" s="34"/>
      <c r="M402" s="176" t="s">
        <v>1</v>
      </c>
      <c r="N402" s="139" t="s">
        <v>43</v>
      </c>
      <c r="P402" s="177">
        <f t="shared" si="106"/>
        <v>0</v>
      </c>
      <c r="Q402" s="177">
        <v>0</v>
      </c>
      <c r="R402" s="177">
        <f t="shared" si="107"/>
        <v>0</v>
      </c>
      <c r="S402" s="177">
        <v>0</v>
      </c>
      <c r="T402" s="178">
        <f t="shared" si="108"/>
        <v>0</v>
      </c>
      <c r="AR402" s="179" t="s">
        <v>580</v>
      </c>
      <c r="AT402" s="179" t="s">
        <v>576</v>
      </c>
      <c r="AU402" s="179" t="s">
        <v>84</v>
      </c>
      <c r="AY402" s="17" t="s">
        <v>574</v>
      </c>
      <c r="BE402" s="102">
        <f t="shared" si="109"/>
        <v>0</v>
      </c>
      <c r="BF402" s="102">
        <f t="shared" si="110"/>
        <v>0</v>
      </c>
      <c r="BG402" s="102">
        <f t="shared" si="111"/>
        <v>0</v>
      </c>
      <c r="BH402" s="102">
        <f t="shared" si="112"/>
        <v>0</v>
      </c>
      <c r="BI402" s="102">
        <f t="shared" si="113"/>
        <v>0</v>
      </c>
      <c r="BJ402" s="17" t="s">
        <v>89</v>
      </c>
      <c r="BK402" s="102">
        <f t="shared" si="114"/>
        <v>0</v>
      </c>
      <c r="BL402" s="17" t="s">
        <v>580</v>
      </c>
      <c r="BM402" s="179" t="s">
        <v>9690</v>
      </c>
    </row>
    <row r="403" spans="2:65" s="1" customFormat="1" ht="62.75" customHeight="1">
      <c r="B403" s="140"/>
      <c r="C403" s="208" t="s">
        <v>2621</v>
      </c>
      <c r="D403" s="208" t="s">
        <v>1858</v>
      </c>
      <c r="E403" s="209" t="s">
        <v>9691</v>
      </c>
      <c r="F403" s="210" t="s">
        <v>9689</v>
      </c>
      <c r="G403" s="211" t="s">
        <v>611</v>
      </c>
      <c r="H403" s="212">
        <v>64</v>
      </c>
      <c r="I403" s="213"/>
      <c r="J403" s="214">
        <f t="shared" si="105"/>
        <v>0</v>
      </c>
      <c r="K403" s="215"/>
      <c r="L403" s="216"/>
      <c r="M403" s="217" t="s">
        <v>1</v>
      </c>
      <c r="N403" s="218" t="s">
        <v>43</v>
      </c>
      <c r="P403" s="177">
        <f t="shared" si="106"/>
        <v>0</v>
      </c>
      <c r="Q403" s="177">
        <v>0</v>
      </c>
      <c r="R403" s="177">
        <f t="shared" si="107"/>
        <v>0</v>
      </c>
      <c r="S403" s="177">
        <v>0</v>
      </c>
      <c r="T403" s="178">
        <f t="shared" si="108"/>
        <v>0</v>
      </c>
      <c r="AR403" s="179" t="s">
        <v>626</v>
      </c>
      <c r="AT403" s="179" t="s">
        <v>1858</v>
      </c>
      <c r="AU403" s="179" t="s">
        <v>84</v>
      </c>
      <c r="AY403" s="17" t="s">
        <v>574</v>
      </c>
      <c r="BE403" s="102">
        <f t="shared" si="109"/>
        <v>0</v>
      </c>
      <c r="BF403" s="102">
        <f t="shared" si="110"/>
        <v>0</v>
      </c>
      <c r="BG403" s="102">
        <f t="shared" si="111"/>
        <v>0</v>
      </c>
      <c r="BH403" s="102">
        <f t="shared" si="112"/>
        <v>0</v>
      </c>
      <c r="BI403" s="102">
        <f t="shared" si="113"/>
        <v>0</v>
      </c>
      <c r="BJ403" s="17" t="s">
        <v>89</v>
      </c>
      <c r="BK403" s="102">
        <f t="shared" si="114"/>
        <v>0</v>
      </c>
      <c r="BL403" s="17" t="s">
        <v>580</v>
      </c>
      <c r="BM403" s="179" t="s">
        <v>9692</v>
      </c>
    </row>
    <row r="404" spans="2:65" s="1" customFormat="1" ht="38" customHeight="1">
      <c r="B404" s="140"/>
      <c r="C404" s="168" t="s">
        <v>2660</v>
      </c>
      <c r="D404" s="168" t="s">
        <v>576</v>
      </c>
      <c r="E404" s="169" t="s">
        <v>9693</v>
      </c>
      <c r="F404" s="170" t="s">
        <v>9694</v>
      </c>
      <c r="G404" s="171" t="s">
        <v>579</v>
      </c>
      <c r="H404" s="172">
        <v>14</v>
      </c>
      <c r="I404" s="173"/>
      <c r="J404" s="174">
        <f t="shared" si="105"/>
        <v>0</v>
      </c>
      <c r="K404" s="175"/>
      <c r="L404" s="34"/>
      <c r="M404" s="176" t="s">
        <v>1</v>
      </c>
      <c r="N404" s="139" t="s">
        <v>43</v>
      </c>
      <c r="P404" s="177">
        <f t="shared" si="106"/>
        <v>0</v>
      </c>
      <c r="Q404" s="177">
        <v>0</v>
      </c>
      <c r="R404" s="177">
        <f t="shared" si="107"/>
        <v>0</v>
      </c>
      <c r="S404" s="177">
        <v>0</v>
      </c>
      <c r="T404" s="178">
        <f t="shared" si="108"/>
        <v>0</v>
      </c>
      <c r="AR404" s="179" t="s">
        <v>580</v>
      </c>
      <c r="AT404" s="179" t="s">
        <v>576</v>
      </c>
      <c r="AU404" s="179" t="s">
        <v>84</v>
      </c>
      <c r="AY404" s="17" t="s">
        <v>574</v>
      </c>
      <c r="BE404" s="102">
        <f t="shared" si="109"/>
        <v>0</v>
      </c>
      <c r="BF404" s="102">
        <f t="shared" si="110"/>
        <v>0</v>
      </c>
      <c r="BG404" s="102">
        <f t="shared" si="111"/>
        <v>0</v>
      </c>
      <c r="BH404" s="102">
        <f t="shared" si="112"/>
        <v>0</v>
      </c>
      <c r="BI404" s="102">
        <f t="shared" si="113"/>
        <v>0</v>
      </c>
      <c r="BJ404" s="17" t="s">
        <v>89</v>
      </c>
      <c r="BK404" s="102">
        <f t="shared" si="114"/>
        <v>0</v>
      </c>
      <c r="BL404" s="17" t="s">
        <v>580</v>
      </c>
      <c r="BM404" s="179" t="s">
        <v>9695</v>
      </c>
    </row>
    <row r="405" spans="2:65" s="1" customFormat="1" ht="38" customHeight="1">
      <c r="B405" s="140"/>
      <c r="C405" s="208" t="s">
        <v>2668</v>
      </c>
      <c r="D405" s="208" t="s">
        <v>1858</v>
      </c>
      <c r="E405" s="209" t="s">
        <v>9696</v>
      </c>
      <c r="F405" s="210" t="s">
        <v>9694</v>
      </c>
      <c r="G405" s="211" t="s">
        <v>579</v>
      </c>
      <c r="H405" s="212">
        <v>14</v>
      </c>
      <c r="I405" s="213"/>
      <c r="J405" s="214">
        <f t="shared" si="105"/>
        <v>0</v>
      </c>
      <c r="K405" s="215"/>
      <c r="L405" s="216"/>
      <c r="M405" s="217" t="s">
        <v>1</v>
      </c>
      <c r="N405" s="218" t="s">
        <v>43</v>
      </c>
      <c r="P405" s="177">
        <f t="shared" si="106"/>
        <v>0</v>
      </c>
      <c r="Q405" s="177">
        <v>0</v>
      </c>
      <c r="R405" s="177">
        <f t="shared" si="107"/>
        <v>0</v>
      </c>
      <c r="S405" s="177">
        <v>0</v>
      </c>
      <c r="T405" s="178">
        <f t="shared" si="108"/>
        <v>0</v>
      </c>
      <c r="AR405" s="179" t="s">
        <v>626</v>
      </c>
      <c r="AT405" s="179" t="s">
        <v>1858</v>
      </c>
      <c r="AU405" s="179" t="s">
        <v>84</v>
      </c>
      <c r="AY405" s="17" t="s">
        <v>574</v>
      </c>
      <c r="BE405" s="102">
        <f t="shared" si="109"/>
        <v>0</v>
      </c>
      <c r="BF405" s="102">
        <f t="shared" si="110"/>
        <v>0</v>
      </c>
      <c r="BG405" s="102">
        <f t="shared" si="111"/>
        <v>0</v>
      </c>
      <c r="BH405" s="102">
        <f t="shared" si="112"/>
        <v>0</v>
      </c>
      <c r="BI405" s="102">
        <f t="shared" si="113"/>
        <v>0</v>
      </c>
      <c r="BJ405" s="17" t="s">
        <v>89</v>
      </c>
      <c r="BK405" s="102">
        <f t="shared" si="114"/>
        <v>0</v>
      </c>
      <c r="BL405" s="17" t="s">
        <v>580</v>
      </c>
      <c r="BM405" s="179" t="s">
        <v>9697</v>
      </c>
    </row>
    <row r="406" spans="2:65" s="1" customFormat="1" ht="38" customHeight="1">
      <c r="B406" s="140"/>
      <c r="C406" s="168" t="s">
        <v>2674</v>
      </c>
      <c r="D406" s="168" t="s">
        <v>576</v>
      </c>
      <c r="E406" s="169" t="s">
        <v>9698</v>
      </c>
      <c r="F406" s="170" t="s">
        <v>9699</v>
      </c>
      <c r="G406" s="171" t="s">
        <v>579</v>
      </c>
      <c r="H406" s="172">
        <v>110</v>
      </c>
      <c r="I406" s="173"/>
      <c r="J406" s="174">
        <f t="shared" si="105"/>
        <v>0</v>
      </c>
      <c r="K406" s="175"/>
      <c r="L406" s="34"/>
      <c r="M406" s="176" t="s">
        <v>1</v>
      </c>
      <c r="N406" s="139" t="s">
        <v>43</v>
      </c>
      <c r="P406" s="177">
        <f t="shared" si="106"/>
        <v>0</v>
      </c>
      <c r="Q406" s="177">
        <v>0</v>
      </c>
      <c r="R406" s="177">
        <f t="shared" si="107"/>
        <v>0</v>
      </c>
      <c r="S406" s="177">
        <v>0</v>
      </c>
      <c r="T406" s="178">
        <f t="shared" si="108"/>
        <v>0</v>
      </c>
      <c r="AR406" s="179" t="s">
        <v>580</v>
      </c>
      <c r="AT406" s="179" t="s">
        <v>576</v>
      </c>
      <c r="AU406" s="179" t="s">
        <v>84</v>
      </c>
      <c r="AY406" s="17" t="s">
        <v>574</v>
      </c>
      <c r="BE406" s="102">
        <f t="shared" si="109"/>
        <v>0</v>
      </c>
      <c r="BF406" s="102">
        <f t="shared" si="110"/>
        <v>0</v>
      </c>
      <c r="BG406" s="102">
        <f t="shared" si="111"/>
        <v>0</v>
      </c>
      <c r="BH406" s="102">
        <f t="shared" si="112"/>
        <v>0</v>
      </c>
      <c r="BI406" s="102">
        <f t="shared" si="113"/>
        <v>0</v>
      </c>
      <c r="BJ406" s="17" t="s">
        <v>89</v>
      </c>
      <c r="BK406" s="102">
        <f t="shared" si="114"/>
        <v>0</v>
      </c>
      <c r="BL406" s="17" t="s">
        <v>580</v>
      </c>
      <c r="BM406" s="179" t="s">
        <v>9700</v>
      </c>
    </row>
    <row r="407" spans="2:65" s="1" customFormat="1" ht="38" customHeight="1">
      <c r="B407" s="140"/>
      <c r="C407" s="208" t="s">
        <v>2684</v>
      </c>
      <c r="D407" s="208" t="s">
        <v>1858</v>
      </c>
      <c r="E407" s="209" t="s">
        <v>9701</v>
      </c>
      <c r="F407" s="210" t="s">
        <v>9699</v>
      </c>
      <c r="G407" s="211" t="s">
        <v>579</v>
      </c>
      <c r="H407" s="212">
        <v>110</v>
      </c>
      <c r="I407" s="213"/>
      <c r="J407" s="214">
        <f t="shared" si="105"/>
        <v>0</v>
      </c>
      <c r="K407" s="215"/>
      <c r="L407" s="216"/>
      <c r="M407" s="217" t="s">
        <v>1</v>
      </c>
      <c r="N407" s="218" t="s">
        <v>43</v>
      </c>
      <c r="P407" s="177">
        <f t="shared" si="106"/>
        <v>0</v>
      </c>
      <c r="Q407" s="177">
        <v>0</v>
      </c>
      <c r="R407" s="177">
        <f t="shared" si="107"/>
        <v>0</v>
      </c>
      <c r="S407" s="177">
        <v>0</v>
      </c>
      <c r="T407" s="178">
        <f t="shared" si="108"/>
        <v>0</v>
      </c>
      <c r="AR407" s="179" t="s">
        <v>626</v>
      </c>
      <c r="AT407" s="179" t="s">
        <v>1858</v>
      </c>
      <c r="AU407" s="179" t="s">
        <v>84</v>
      </c>
      <c r="AY407" s="17" t="s">
        <v>574</v>
      </c>
      <c r="BE407" s="102">
        <f t="shared" si="109"/>
        <v>0</v>
      </c>
      <c r="BF407" s="102">
        <f t="shared" si="110"/>
        <v>0</v>
      </c>
      <c r="BG407" s="102">
        <f t="shared" si="111"/>
        <v>0</v>
      </c>
      <c r="BH407" s="102">
        <f t="shared" si="112"/>
        <v>0</v>
      </c>
      <c r="BI407" s="102">
        <f t="shared" si="113"/>
        <v>0</v>
      </c>
      <c r="BJ407" s="17" t="s">
        <v>89</v>
      </c>
      <c r="BK407" s="102">
        <f t="shared" si="114"/>
        <v>0</v>
      </c>
      <c r="BL407" s="17" t="s">
        <v>580</v>
      </c>
      <c r="BM407" s="179" t="s">
        <v>9702</v>
      </c>
    </row>
    <row r="408" spans="2:65" s="1" customFormat="1" ht="49.25" customHeight="1">
      <c r="B408" s="140"/>
      <c r="C408" s="168" t="s">
        <v>2698</v>
      </c>
      <c r="D408" s="168" t="s">
        <v>576</v>
      </c>
      <c r="E408" s="169" t="s">
        <v>9703</v>
      </c>
      <c r="F408" s="170" t="s">
        <v>9704</v>
      </c>
      <c r="G408" s="171" t="s">
        <v>579</v>
      </c>
      <c r="H408" s="172">
        <v>12</v>
      </c>
      <c r="I408" s="173"/>
      <c r="J408" s="174">
        <f t="shared" si="105"/>
        <v>0</v>
      </c>
      <c r="K408" s="175"/>
      <c r="L408" s="34"/>
      <c r="M408" s="176" t="s">
        <v>1</v>
      </c>
      <c r="N408" s="139" t="s">
        <v>43</v>
      </c>
      <c r="P408" s="177">
        <f t="shared" si="106"/>
        <v>0</v>
      </c>
      <c r="Q408" s="177">
        <v>0</v>
      </c>
      <c r="R408" s="177">
        <f t="shared" si="107"/>
        <v>0</v>
      </c>
      <c r="S408" s="177">
        <v>0</v>
      </c>
      <c r="T408" s="178">
        <f t="shared" si="108"/>
        <v>0</v>
      </c>
      <c r="AR408" s="179" t="s">
        <v>580</v>
      </c>
      <c r="AT408" s="179" t="s">
        <v>576</v>
      </c>
      <c r="AU408" s="179" t="s">
        <v>84</v>
      </c>
      <c r="AY408" s="17" t="s">
        <v>574</v>
      </c>
      <c r="BE408" s="102">
        <f t="shared" si="109"/>
        <v>0</v>
      </c>
      <c r="BF408" s="102">
        <f t="shared" si="110"/>
        <v>0</v>
      </c>
      <c r="BG408" s="102">
        <f t="shared" si="111"/>
        <v>0</v>
      </c>
      <c r="BH408" s="102">
        <f t="shared" si="112"/>
        <v>0</v>
      </c>
      <c r="BI408" s="102">
        <f t="shared" si="113"/>
        <v>0</v>
      </c>
      <c r="BJ408" s="17" t="s">
        <v>89</v>
      </c>
      <c r="BK408" s="102">
        <f t="shared" si="114"/>
        <v>0</v>
      </c>
      <c r="BL408" s="17" t="s">
        <v>580</v>
      </c>
      <c r="BM408" s="179" t="s">
        <v>9705</v>
      </c>
    </row>
    <row r="409" spans="2:65" s="1" customFormat="1" ht="49.25" customHeight="1">
      <c r="B409" s="140"/>
      <c r="C409" s="208" t="s">
        <v>2714</v>
      </c>
      <c r="D409" s="208" t="s">
        <v>1858</v>
      </c>
      <c r="E409" s="209" t="s">
        <v>9706</v>
      </c>
      <c r="F409" s="210" t="s">
        <v>9704</v>
      </c>
      <c r="G409" s="211" t="s">
        <v>579</v>
      </c>
      <c r="H409" s="212">
        <v>12</v>
      </c>
      <c r="I409" s="213"/>
      <c r="J409" s="214">
        <f t="shared" si="105"/>
        <v>0</v>
      </c>
      <c r="K409" s="215"/>
      <c r="L409" s="216"/>
      <c r="M409" s="217" t="s">
        <v>1</v>
      </c>
      <c r="N409" s="218" t="s">
        <v>43</v>
      </c>
      <c r="P409" s="177">
        <f t="shared" si="106"/>
        <v>0</v>
      </c>
      <c r="Q409" s="177">
        <v>0</v>
      </c>
      <c r="R409" s="177">
        <f t="shared" si="107"/>
        <v>0</v>
      </c>
      <c r="S409" s="177">
        <v>0</v>
      </c>
      <c r="T409" s="178">
        <f t="shared" si="108"/>
        <v>0</v>
      </c>
      <c r="AR409" s="179" t="s">
        <v>626</v>
      </c>
      <c r="AT409" s="179" t="s">
        <v>1858</v>
      </c>
      <c r="AU409" s="179" t="s">
        <v>84</v>
      </c>
      <c r="AY409" s="17" t="s">
        <v>574</v>
      </c>
      <c r="BE409" s="102">
        <f t="shared" si="109"/>
        <v>0</v>
      </c>
      <c r="BF409" s="102">
        <f t="shared" si="110"/>
        <v>0</v>
      </c>
      <c r="BG409" s="102">
        <f t="shared" si="111"/>
        <v>0</v>
      </c>
      <c r="BH409" s="102">
        <f t="shared" si="112"/>
        <v>0</v>
      </c>
      <c r="BI409" s="102">
        <f t="shared" si="113"/>
        <v>0</v>
      </c>
      <c r="BJ409" s="17" t="s">
        <v>89</v>
      </c>
      <c r="BK409" s="102">
        <f t="shared" si="114"/>
        <v>0</v>
      </c>
      <c r="BL409" s="17" t="s">
        <v>580</v>
      </c>
      <c r="BM409" s="179" t="s">
        <v>9707</v>
      </c>
    </row>
    <row r="410" spans="2:65" s="1" customFormat="1" ht="44.25" customHeight="1">
      <c r="B410" s="140"/>
      <c r="C410" s="168" t="s">
        <v>2724</v>
      </c>
      <c r="D410" s="168" t="s">
        <v>576</v>
      </c>
      <c r="E410" s="169" t="s">
        <v>9708</v>
      </c>
      <c r="F410" s="170" t="s">
        <v>9709</v>
      </c>
      <c r="G410" s="171" t="s">
        <v>579</v>
      </c>
      <c r="H410" s="172">
        <v>7</v>
      </c>
      <c r="I410" s="173"/>
      <c r="J410" s="174">
        <f t="shared" si="105"/>
        <v>0</v>
      </c>
      <c r="K410" s="175"/>
      <c r="L410" s="34"/>
      <c r="M410" s="176" t="s">
        <v>1</v>
      </c>
      <c r="N410" s="139" t="s">
        <v>43</v>
      </c>
      <c r="P410" s="177">
        <f t="shared" si="106"/>
        <v>0</v>
      </c>
      <c r="Q410" s="177">
        <v>0</v>
      </c>
      <c r="R410" s="177">
        <f t="shared" si="107"/>
        <v>0</v>
      </c>
      <c r="S410" s="177">
        <v>0</v>
      </c>
      <c r="T410" s="178">
        <f t="shared" si="108"/>
        <v>0</v>
      </c>
      <c r="AR410" s="179" t="s">
        <v>580</v>
      </c>
      <c r="AT410" s="179" t="s">
        <v>576</v>
      </c>
      <c r="AU410" s="179" t="s">
        <v>84</v>
      </c>
      <c r="AY410" s="17" t="s">
        <v>574</v>
      </c>
      <c r="BE410" s="102">
        <f t="shared" si="109"/>
        <v>0</v>
      </c>
      <c r="BF410" s="102">
        <f t="shared" si="110"/>
        <v>0</v>
      </c>
      <c r="BG410" s="102">
        <f t="shared" si="111"/>
        <v>0</v>
      </c>
      <c r="BH410" s="102">
        <f t="shared" si="112"/>
        <v>0</v>
      </c>
      <c r="BI410" s="102">
        <f t="shared" si="113"/>
        <v>0</v>
      </c>
      <c r="BJ410" s="17" t="s">
        <v>89</v>
      </c>
      <c r="BK410" s="102">
        <f t="shared" si="114"/>
        <v>0</v>
      </c>
      <c r="BL410" s="17" t="s">
        <v>580</v>
      </c>
      <c r="BM410" s="179" t="s">
        <v>9710</v>
      </c>
    </row>
    <row r="411" spans="2:65" s="1" customFormat="1" ht="44.25" customHeight="1">
      <c r="B411" s="140"/>
      <c r="C411" s="208" t="s">
        <v>2729</v>
      </c>
      <c r="D411" s="208" t="s">
        <v>1858</v>
      </c>
      <c r="E411" s="209" t="s">
        <v>9711</v>
      </c>
      <c r="F411" s="210" t="s">
        <v>9709</v>
      </c>
      <c r="G411" s="211" t="s">
        <v>579</v>
      </c>
      <c r="H411" s="212">
        <v>7</v>
      </c>
      <c r="I411" s="213"/>
      <c r="J411" s="214">
        <f t="shared" si="105"/>
        <v>0</v>
      </c>
      <c r="K411" s="215"/>
      <c r="L411" s="216"/>
      <c r="M411" s="217" t="s">
        <v>1</v>
      </c>
      <c r="N411" s="218" t="s">
        <v>43</v>
      </c>
      <c r="P411" s="177">
        <f t="shared" si="106"/>
        <v>0</v>
      </c>
      <c r="Q411" s="177">
        <v>0</v>
      </c>
      <c r="R411" s="177">
        <f t="shared" si="107"/>
        <v>0</v>
      </c>
      <c r="S411" s="177">
        <v>0</v>
      </c>
      <c r="T411" s="178">
        <f t="shared" si="108"/>
        <v>0</v>
      </c>
      <c r="AR411" s="179" t="s">
        <v>626</v>
      </c>
      <c r="AT411" s="179" t="s">
        <v>1858</v>
      </c>
      <c r="AU411" s="179" t="s">
        <v>84</v>
      </c>
      <c r="AY411" s="17" t="s">
        <v>574</v>
      </c>
      <c r="BE411" s="102">
        <f t="shared" si="109"/>
        <v>0</v>
      </c>
      <c r="BF411" s="102">
        <f t="shared" si="110"/>
        <v>0</v>
      </c>
      <c r="BG411" s="102">
        <f t="shared" si="111"/>
        <v>0</v>
      </c>
      <c r="BH411" s="102">
        <f t="shared" si="112"/>
        <v>0</v>
      </c>
      <c r="BI411" s="102">
        <f t="shared" si="113"/>
        <v>0</v>
      </c>
      <c r="BJ411" s="17" t="s">
        <v>89</v>
      </c>
      <c r="BK411" s="102">
        <f t="shared" si="114"/>
        <v>0</v>
      </c>
      <c r="BL411" s="17" t="s">
        <v>580</v>
      </c>
      <c r="BM411" s="179" t="s">
        <v>9712</v>
      </c>
    </row>
    <row r="412" spans="2:65" s="1" customFormat="1" ht="24.25" customHeight="1">
      <c r="B412" s="140"/>
      <c r="C412" s="168" t="s">
        <v>2739</v>
      </c>
      <c r="D412" s="168" t="s">
        <v>576</v>
      </c>
      <c r="E412" s="169" t="s">
        <v>9713</v>
      </c>
      <c r="F412" s="170" t="s">
        <v>9714</v>
      </c>
      <c r="G412" s="171" t="s">
        <v>579</v>
      </c>
      <c r="H412" s="172">
        <v>40</v>
      </c>
      <c r="I412" s="173"/>
      <c r="J412" s="174">
        <f t="shared" si="105"/>
        <v>0</v>
      </c>
      <c r="K412" s="175"/>
      <c r="L412" s="34"/>
      <c r="M412" s="176" t="s">
        <v>1</v>
      </c>
      <c r="N412" s="139" t="s">
        <v>43</v>
      </c>
      <c r="P412" s="177">
        <f t="shared" si="106"/>
        <v>0</v>
      </c>
      <c r="Q412" s="177">
        <v>0</v>
      </c>
      <c r="R412" s="177">
        <f t="shared" si="107"/>
        <v>0</v>
      </c>
      <c r="S412" s="177">
        <v>0</v>
      </c>
      <c r="T412" s="178">
        <f t="shared" si="108"/>
        <v>0</v>
      </c>
      <c r="AR412" s="179" t="s">
        <v>580</v>
      </c>
      <c r="AT412" s="179" t="s">
        <v>576</v>
      </c>
      <c r="AU412" s="179" t="s">
        <v>84</v>
      </c>
      <c r="AY412" s="17" t="s">
        <v>574</v>
      </c>
      <c r="BE412" s="102">
        <f t="shared" si="109"/>
        <v>0</v>
      </c>
      <c r="BF412" s="102">
        <f t="shared" si="110"/>
        <v>0</v>
      </c>
      <c r="BG412" s="102">
        <f t="shared" si="111"/>
        <v>0</v>
      </c>
      <c r="BH412" s="102">
        <f t="shared" si="112"/>
        <v>0</v>
      </c>
      <c r="BI412" s="102">
        <f t="shared" si="113"/>
        <v>0</v>
      </c>
      <c r="BJ412" s="17" t="s">
        <v>89</v>
      </c>
      <c r="BK412" s="102">
        <f t="shared" si="114"/>
        <v>0</v>
      </c>
      <c r="BL412" s="17" t="s">
        <v>580</v>
      </c>
      <c r="BM412" s="179" t="s">
        <v>9715</v>
      </c>
    </row>
    <row r="413" spans="2:65" s="1" customFormat="1" ht="24.25" customHeight="1">
      <c r="B413" s="140"/>
      <c r="C413" s="208" t="s">
        <v>2752</v>
      </c>
      <c r="D413" s="208" t="s">
        <v>1858</v>
      </c>
      <c r="E413" s="209" t="s">
        <v>9716</v>
      </c>
      <c r="F413" s="210" t="s">
        <v>9714</v>
      </c>
      <c r="G413" s="211" t="s">
        <v>579</v>
      </c>
      <c r="H413" s="212">
        <v>40</v>
      </c>
      <c r="I413" s="213"/>
      <c r="J413" s="214">
        <f t="shared" si="105"/>
        <v>0</v>
      </c>
      <c r="K413" s="215"/>
      <c r="L413" s="216"/>
      <c r="M413" s="217" t="s">
        <v>1</v>
      </c>
      <c r="N413" s="218" t="s">
        <v>43</v>
      </c>
      <c r="P413" s="177">
        <f t="shared" si="106"/>
        <v>0</v>
      </c>
      <c r="Q413" s="177">
        <v>0</v>
      </c>
      <c r="R413" s="177">
        <f t="shared" si="107"/>
        <v>0</v>
      </c>
      <c r="S413" s="177">
        <v>0</v>
      </c>
      <c r="T413" s="178">
        <f t="shared" si="108"/>
        <v>0</v>
      </c>
      <c r="AR413" s="179" t="s">
        <v>626</v>
      </c>
      <c r="AT413" s="179" t="s">
        <v>1858</v>
      </c>
      <c r="AU413" s="179" t="s">
        <v>84</v>
      </c>
      <c r="AY413" s="17" t="s">
        <v>574</v>
      </c>
      <c r="BE413" s="102">
        <f t="shared" si="109"/>
        <v>0</v>
      </c>
      <c r="BF413" s="102">
        <f t="shared" si="110"/>
        <v>0</v>
      </c>
      <c r="BG413" s="102">
        <f t="shared" si="111"/>
        <v>0</v>
      </c>
      <c r="BH413" s="102">
        <f t="shared" si="112"/>
        <v>0</v>
      </c>
      <c r="BI413" s="102">
        <f t="shared" si="113"/>
        <v>0</v>
      </c>
      <c r="BJ413" s="17" t="s">
        <v>89</v>
      </c>
      <c r="BK413" s="102">
        <f t="shared" si="114"/>
        <v>0</v>
      </c>
      <c r="BL413" s="17" t="s">
        <v>580</v>
      </c>
      <c r="BM413" s="179" t="s">
        <v>9717</v>
      </c>
    </row>
    <row r="414" spans="2:65" s="1" customFormat="1" ht="38" customHeight="1">
      <c r="B414" s="140"/>
      <c r="C414" s="168" t="s">
        <v>2757</v>
      </c>
      <c r="D414" s="168" t="s">
        <v>576</v>
      </c>
      <c r="E414" s="169" t="s">
        <v>9718</v>
      </c>
      <c r="F414" s="170" t="s">
        <v>9719</v>
      </c>
      <c r="G414" s="171" t="s">
        <v>579</v>
      </c>
      <c r="H414" s="172">
        <v>40</v>
      </c>
      <c r="I414" s="173"/>
      <c r="J414" s="174">
        <f t="shared" si="105"/>
        <v>0</v>
      </c>
      <c r="K414" s="175"/>
      <c r="L414" s="34"/>
      <c r="M414" s="176" t="s">
        <v>1</v>
      </c>
      <c r="N414" s="139" t="s">
        <v>43</v>
      </c>
      <c r="P414" s="177">
        <f t="shared" si="106"/>
        <v>0</v>
      </c>
      <c r="Q414" s="177">
        <v>0</v>
      </c>
      <c r="R414" s="177">
        <f t="shared" si="107"/>
        <v>0</v>
      </c>
      <c r="S414" s="177">
        <v>0</v>
      </c>
      <c r="T414" s="178">
        <f t="shared" si="108"/>
        <v>0</v>
      </c>
      <c r="AR414" s="179" t="s">
        <v>580</v>
      </c>
      <c r="AT414" s="179" t="s">
        <v>576</v>
      </c>
      <c r="AU414" s="179" t="s">
        <v>84</v>
      </c>
      <c r="AY414" s="17" t="s">
        <v>574</v>
      </c>
      <c r="BE414" s="102">
        <f t="shared" si="109"/>
        <v>0</v>
      </c>
      <c r="BF414" s="102">
        <f t="shared" si="110"/>
        <v>0</v>
      </c>
      <c r="BG414" s="102">
        <f t="shared" si="111"/>
        <v>0</v>
      </c>
      <c r="BH414" s="102">
        <f t="shared" si="112"/>
        <v>0</v>
      </c>
      <c r="BI414" s="102">
        <f t="shared" si="113"/>
        <v>0</v>
      </c>
      <c r="BJ414" s="17" t="s">
        <v>89</v>
      </c>
      <c r="BK414" s="102">
        <f t="shared" si="114"/>
        <v>0</v>
      </c>
      <c r="BL414" s="17" t="s">
        <v>580</v>
      </c>
      <c r="BM414" s="179" t="s">
        <v>9720</v>
      </c>
    </row>
    <row r="415" spans="2:65" s="1" customFormat="1" ht="38" customHeight="1">
      <c r="B415" s="140"/>
      <c r="C415" s="208" t="s">
        <v>2774</v>
      </c>
      <c r="D415" s="208" t="s">
        <v>1858</v>
      </c>
      <c r="E415" s="209" t="s">
        <v>9721</v>
      </c>
      <c r="F415" s="210" t="s">
        <v>9719</v>
      </c>
      <c r="G415" s="211" t="s">
        <v>579</v>
      </c>
      <c r="H415" s="212">
        <v>40</v>
      </c>
      <c r="I415" s="213"/>
      <c r="J415" s="214">
        <f t="shared" si="105"/>
        <v>0</v>
      </c>
      <c r="K415" s="215"/>
      <c r="L415" s="216"/>
      <c r="M415" s="217" t="s">
        <v>1</v>
      </c>
      <c r="N415" s="218" t="s">
        <v>43</v>
      </c>
      <c r="P415" s="177">
        <f t="shared" si="106"/>
        <v>0</v>
      </c>
      <c r="Q415" s="177">
        <v>0</v>
      </c>
      <c r="R415" s="177">
        <f t="shared" si="107"/>
        <v>0</v>
      </c>
      <c r="S415" s="177">
        <v>0</v>
      </c>
      <c r="T415" s="178">
        <f t="shared" si="108"/>
        <v>0</v>
      </c>
      <c r="AR415" s="179" t="s">
        <v>626</v>
      </c>
      <c r="AT415" s="179" t="s">
        <v>1858</v>
      </c>
      <c r="AU415" s="179" t="s">
        <v>84</v>
      </c>
      <c r="AY415" s="17" t="s">
        <v>574</v>
      </c>
      <c r="BE415" s="102">
        <f t="shared" si="109"/>
        <v>0</v>
      </c>
      <c r="BF415" s="102">
        <f t="shared" si="110"/>
        <v>0</v>
      </c>
      <c r="BG415" s="102">
        <f t="shared" si="111"/>
        <v>0</v>
      </c>
      <c r="BH415" s="102">
        <f t="shared" si="112"/>
        <v>0</v>
      </c>
      <c r="BI415" s="102">
        <f t="shared" si="113"/>
        <v>0</v>
      </c>
      <c r="BJ415" s="17" t="s">
        <v>89</v>
      </c>
      <c r="BK415" s="102">
        <f t="shared" si="114"/>
        <v>0</v>
      </c>
      <c r="BL415" s="17" t="s">
        <v>580</v>
      </c>
      <c r="BM415" s="179" t="s">
        <v>9722</v>
      </c>
    </row>
    <row r="416" spans="2:65" s="1" customFormat="1" ht="33" customHeight="1">
      <c r="B416" s="140"/>
      <c r="C416" s="168" t="s">
        <v>2783</v>
      </c>
      <c r="D416" s="168" t="s">
        <v>576</v>
      </c>
      <c r="E416" s="169" t="s">
        <v>9723</v>
      </c>
      <c r="F416" s="170" t="s">
        <v>9724</v>
      </c>
      <c r="G416" s="171" t="s">
        <v>611</v>
      </c>
      <c r="H416" s="172">
        <v>680</v>
      </c>
      <c r="I416" s="173"/>
      <c r="J416" s="174">
        <f t="shared" si="105"/>
        <v>0</v>
      </c>
      <c r="K416" s="175"/>
      <c r="L416" s="34"/>
      <c r="M416" s="176" t="s">
        <v>1</v>
      </c>
      <c r="N416" s="139" t="s">
        <v>43</v>
      </c>
      <c r="P416" s="177">
        <f t="shared" si="106"/>
        <v>0</v>
      </c>
      <c r="Q416" s="177">
        <v>0</v>
      </c>
      <c r="R416" s="177">
        <f t="shared" si="107"/>
        <v>0</v>
      </c>
      <c r="S416" s="177">
        <v>0</v>
      </c>
      <c r="T416" s="178">
        <f t="shared" si="108"/>
        <v>0</v>
      </c>
      <c r="AR416" s="179" t="s">
        <v>580</v>
      </c>
      <c r="AT416" s="179" t="s">
        <v>576</v>
      </c>
      <c r="AU416" s="179" t="s">
        <v>84</v>
      </c>
      <c r="AY416" s="17" t="s">
        <v>574</v>
      </c>
      <c r="BE416" s="102">
        <f t="shared" si="109"/>
        <v>0</v>
      </c>
      <c r="BF416" s="102">
        <f t="shared" si="110"/>
        <v>0</v>
      </c>
      <c r="BG416" s="102">
        <f t="shared" si="111"/>
        <v>0</v>
      </c>
      <c r="BH416" s="102">
        <f t="shared" si="112"/>
        <v>0</v>
      </c>
      <c r="BI416" s="102">
        <f t="shared" si="113"/>
        <v>0</v>
      </c>
      <c r="BJ416" s="17" t="s">
        <v>89</v>
      </c>
      <c r="BK416" s="102">
        <f t="shared" si="114"/>
        <v>0</v>
      </c>
      <c r="BL416" s="17" t="s">
        <v>580</v>
      </c>
      <c r="BM416" s="179" t="s">
        <v>9725</v>
      </c>
    </row>
    <row r="417" spans="2:65" s="1" customFormat="1" ht="33" customHeight="1">
      <c r="B417" s="140"/>
      <c r="C417" s="208" t="s">
        <v>2791</v>
      </c>
      <c r="D417" s="208" t="s">
        <v>1858</v>
      </c>
      <c r="E417" s="209" t="s">
        <v>9726</v>
      </c>
      <c r="F417" s="210" t="s">
        <v>9724</v>
      </c>
      <c r="G417" s="211" t="s">
        <v>611</v>
      </c>
      <c r="H417" s="212">
        <v>680</v>
      </c>
      <c r="I417" s="213"/>
      <c r="J417" s="214">
        <f t="shared" si="105"/>
        <v>0</v>
      </c>
      <c r="K417" s="215"/>
      <c r="L417" s="216"/>
      <c r="M417" s="217" t="s">
        <v>1</v>
      </c>
      <c r="N417" s="218" t="s">
        <v>43</v>
      </c>
      <c r="P417" s="177">
        <f t="shared" si="106"/>
        <v>0</v>
      </c>
      <c r="Q417" s="177">
        <v>0</v>
      </c>
      <c r="R417" s="177">
        <f t="shared" si="107"/>
        <v>0</v>
      </c>
      <c r="S417" s="177">
        <v>0</v>
      </c>
      <c r="T417" s="178">
        <f t="shared" si="108"/>
        <v>0</v>
      </c>
      <c r="AR417" s="179" t="s">
        <v>626</v>
      </c>
      <c r="AT417" s="179" t="s">
        <v>1858</v>
      </c>
      <c r="AU417" s="179" t="s">
        <v>84</v>
      </c>
      <c r="AY417" s="17" t="s">
        <v>574</v>
      </c>
      <c r="BE417" s="102">
        <f t="shared" si="109"/>
        <v>0</v>
      </c>
      <c r="BF417" s="102">
        <f t="shared" si="110"/>
        <v>0</v>
      </c>
      <c r="BG417" s="102">
        <f t="shared" si="111"/>
        <v>0</v>
      </c>
      <c r="BH417" s="102">
        <f t="shared" si="112"/>
        <v>0</v>
      </c>
      <c r="BI417" s="102">
        <f t="shared" si="113"/>
        <v>0</v>
      </c>
      <c r="BJ417" s="17" t="s">
        <v>89</v>
      </c>
      <c r="BK417" s="102">
        <f t="shared" si="114"/>
        <v>0</v>
      </c>
      <c r="BL417" s="17" t="s">
        <v>580</v>
      </c>
      <c r="BM417" s="179" t="s">
        <v>9727</v>
      </c>
    </row>
    <row r="418" spans="2:65" s="1" customFormat="1" ht="33" customHeight="1">
      <c r="B418" s="140"/>
      <c r="C418" s="168" t="s">
        <v>2810</v>
      </c>
      <c r="D418" s="168" t="s">
        <v>576</v>
      </c>
      <c r="E418" s="169" t="s">
        <v>9728</v>
      </c>
      <c r="F418" s="170" t="s">
        <v>9729</v>
      </c>
      <c r="G418" s="171" t="s">
        <v>611</v>
      </c>
      <c r="H418" s="172">
        <v>100</v>
      </c>
      <c r="I418" s="173"/>
      <c r="J418" s="174">
        <f t="shared" si="105"/>
        <v>0</v>
      </c>
      <c r="K418" s="175"/>
      <c r="L418" s="34"/>
      <c r="M418" s="176" t="s">
        <v>1</v>
      </c>
      <c r="N418" s="139" t="s">
        <v>43</v>
      </c>
      <c r="P418" s="177">
        <f t="shared" si="106"/>
        <v>0</v>
      </c>
      <c r="Q418" s="177">
        <v>0</v>
      </c>
      <c r="R418" s="177">
        <f t="shared" si="107"/>
        <v>0</v>
      </c>
      <c r="S418" s="177">
        <v>0</v>
      </c>
      <c r="T418" s="178">
        <f t="shared" si="108"/>
        <v>0</v>
      </c>
      <c r="AR418" s="179" t="s">
        <v>580</v>
      </c>
      <c r="AT418" s="179" t="s">
        <v>576</v>
      </c>
      <c r="AU418" s="179" t="s">
        <v>84</v>
      </c>
      <c r="AY418" s="17" t="s">
        <v>574</v>
      </c>
      <c r="BE418" s="102">
        <f t="shared" si="109"/>
        <v>0</v>
      </c>
      <c r="BF418" s="102">
        <f t="shared" si="110"/>
        <v>0</v>
      </c>
      <c r="BG418" s="102">
        <f t="shared" si="111"/>
        <v>0</v>
      </c>
      <c r="BH418" s="102">
        <f t="shared" si="112"/>
        <v>0</v>
      </c>
      <c r="BI418" s="102">
        <f t="shared" si="113"/>
        <v>0</v>
      </c>
      <c r="BJ418" s="17" t="s">
        <v>89</v>
      </c>
      <c r="BK418" s="102">
        <f t="shared" si="114"/>
        <v>0</v>
      </c>
      <c r="BL418" s="17" t="s">
        <v>580</v>
      </c>
      <c r="BM418" s="179" t="s">
        <v>9730</v>
      </c>
    </row>
    <row r="419" spans="2:65" s="1" customFormat="1" ht="33" customHeight="1">
      <c r="B419" s="140"/>
      <c r="C419" s="208" t="s">
        <v>2823</v>
      </c>
      <c r="D419" s="208" t="s">
        <v>1858</v>
      </c>
      <c r="E419" s="209" t="s">
        <v>9731</v>
      </c>
      <c r="F419" s="210" t="s">
        <v>9729</v>
      </c>
      <c r="G419" s="211" t="s">
        <v>611</v>
      </c>
      <c r="H419" s="212">
        <v>100</v>
      </c>
      <c r="I419" s="213"/>
      <c r="J419" s="214">
        <f t="shared" si="105"/>
        <v>0</v>
      </c>
      <c r="K419" s="215"/>
      <c r="L419" s="216"/>
      <c r="M419" s="217" t="s">
        <v>1</v>
      </c>
      <c r="N419" s="218" t="s">
        <v>43</v>
      </c>
      <c r="P419" s="177">
        <f t="shared" si="106"/>
        <v>0</v>
      </c>
      <c r="Q419" s="177">
        <v>0</v>
      </c>
      <c r="R419" s="177">
        <f t="shared" si="107"/>
        <v>0</v>
      </c>
      <c r="S419" s="177">
        <v>0</v>
      </c>
      <c r="T419" s="178">
        <f t="shared" si="108"/>
        <v>0</v>
      </c>
      <c r="AR419" s="179" t="s">
        <v>626</v>
      </c>
      <c r="AT419" s="179" t="s">
        <v>1858</v>
      </c>
      <c r="AU419" s="179" t="s">
        <v>84</v>
      </c>
      <c r="AY419" s="17" t="s">
        <v>574</v>
      </c>
      <c r="BE419" s="102">
        <f t="shared" si="109"/>
        <v>0</v>
      </c>
      <c r="BF419" s="102">
        <f t="shared" si="110"/>
        <v>0</v>
      </c>
      <c r="BG419" s="102">
        <f t="shared" si="111"/>
        <v>0</v>
      </c>
      <c r="BH419" s="102">
        <f t="shared" si="112"/>
        <v>0</v>
      </c>
      <c r="BI419" s="102">
        <f t="shared" si="113"/>
        <v>0</v>
      </c>
      <c r="BJ419" s="17" t="s">
        <v>89</v>
      </c>
      <c r="BK419" s="102">
        <f t="shared" si="114"/>
        <v>0</v>
      </c>
      <c r="BL419" s="17" t="s">
        <v>580</v>
      </c>
      <c r="BM419" s="179" t="s">
        <v>9732</v>
      </c>
    </row>
    <row r="420" spans="2:65" s="1" customFormat="1" ht="33" customHeight="1">
      <c r="B420" s="140"/>
      <c r="C420" s="168" t="s">
        <v>2833</v>
      </c>
      <c r="D420" s="168" t="s">
        <v>576</v>
      </c>
      <c r="E420" s="169" t="s">
        <v>9733</v>
      </c>
      <c r="F420" s="170" t="s">
        <v>9734</v>
      </c>
      <c r="G420" s="171" t="s">
        <v>579</v>
      </c>
      <c r="H420" s="172">
        <v>20</v>
      </c>
      <c r="I420" s="173"/>
      <c r="J420" s="174">
        <f t="shared" si="105"/>
        <v>0</v>
      </c>
      <c r="K420" s="175"/>
      <c r="L420" s="34"/>
      <c r="M420" s="176" t="s">
        <v>1</v>
      </c>
      <c r="N420" s="139" t="s">
        <v>43</v>
      </c>
      <c r="P420" s="177">
        <f t="shared" si="106"/>
        <v>0</v>
      </c>
      <c r="Q420" s="177">
        <v>0</v>
      </c>
      <c r="R420" s="177">
        <f t="shared" si="107"/>
        <v>0</v>
      </c>
      <c r="S420" s="177">
        <v>0</v>
      </c>
      <c r="T420" s="178">
        <f t="shared" si="108"/>
        <v>0</v>
      </c>
      <c r="AR420" s="179" t="s">
        <v>580</v>
      </c>
      <c r="AT420" s="179" t="s">
        <v>576</v>
      </c>
      <c r="AU420" s="179" t="s">
        <v>84</v>
      </c>
      <c r="AY420" s="17" t="s">
        <v>574</v>
      </c>
      <c r="BE420" s="102">
        <f t="shared" si="109"/>
        <v>0</v>
      </c>
      <c r="BF420" s="102">
        <f t="shared" si="110"/>
        <v>0</v>
      </c>
      <c r="BG420" s="102">
        <f t="shared" si="111"/>
        <v>0</v>
      </c>
      <c r="BH420" s="102">
        <f t="shared" si="112"/>
        <v>0</v>
      </c>
      <c r="BI420" s="102">
        <f t="shared" si="113"/>
        <v>0</v>
      </c>
      <c r="BJ420" s="17" t="s">
        <v>89</v>
      </c>
      <c r="BK420" s="102">
        <f t="shared" si="114"/>
        <v>0</v>
      </c>
      <c r="BL420" s="17" t="s">
        <v>580</v>
      </c>
      <c r="BM420" s="179" t="s">
        <v>9735</v>
      </c>
    </row>
    <row r="421" spans="2:65" s="1" customFormat="1" ht="33" customHeight="1">
      <c r="B421" s="140"/>
      <c r="C421" s="208" t="s">
        <v>2838</v>
      </c>
      <c r="D421" s="208" t="s">
        <v>1858</v>
      </c>
      <c r="E421" s="209" t="s">
        <v>9736</v>
      </c>
      <c r="F421" s="210" t="s">
        <v>9734</v>
      </c>
      <c r="G421" s="211" t="s">
        <v>579</v>
      </c>
      <c r="H421" s="212">
        <v>20</v>
      </c>
      <c r="I421" s="213"/>
      <c r="J421" s="214">
        <f t="shared" si="105"/>
        <v>0</v>
      </c>
      <c r="K421" s="215"/>
      <c r="L421" s="216"/>
      <c r="M421" s="217" t="s">
        <v>1</v>
      </c>
      <c r="N421" s="218" t="s">
        <v>43</v>
      </c>
      <c r="P421" s="177">
        <f t="shared" si="106"/>
        <v>0</v>
      </c>
      <c r="Q421" s="177">
        <v>0</v>
      </c>
      <c r="R421" s="177">
        <f t="shared" si="107"/>
        <v>0</v>
      </c>
      <c r="S421" s="177">
        <v>0</v>
      </c>
      <c r="T421" s="178">
        <f t="shared" si="108"/>
        <v>0</v>
      </c>
      <c r="AR421" s="179" t="s">
        <v>626</v>
      </c>
      <c r="AT421" s="179" t="s">
        <v>1858</v>
      </c>
      <c r="AU421" s="179" t="s">
        <v>84</v>
      </c>
      <c r="AY421" s="17" t="s">
        <v>574</v>
      </c>
      <c r="BE421" s="102">
        <f t="shared" si="109"/>
        <v>0</v>
      </c>
      <c r="BF421" s="102">
        <f t="shared" si="110"/>
        <v>0</v>
      </c>
      <c r="BG421" s="102">
        <f t="shared" si="111"/>
        <v>0</v>
      </c>
      <c r="BH421" s="102">
        <f t="shared" si="112"/>
        <v>0</v>
      </c>
      <c r="BI421" s="102">
        <f t="shared" si="113"/>
        <v>0</v>
      </c>
      <c r="BJ421" s="17" t="s">
        <v>89</v>
      </c>
      <c r="BK421" s="102">
        <f t="shared" si="114"/>
        <v>0</v>
      </c>
      <c r="BL421" s="17" t="s">
        <v>580</v>
      </c>
      <c r="BM421" s="179" t="s">
        <v>9737</v>
      </c>
    </row>
    <row r="422" spans="2:65" s="1" customFormat="1" ht="33" customHeight="1">
      <c r="B422" s="140"/>
      <c r="C422" s="168" t="s">
        <v>2849</v>
      </c>
      <c r="D422" s="168" t="s">
        <v>576</v>
      </c>
      <c r="E422" s="169" t="s">
        <v>9738</v>
      </c>
      <c r="F422" s="170" t="s">
        <v>9739</v>
      </c>
      <c r="G422" s="171" t="s">
        <v>579</v>
      </c>
      <c r="H422" s="172">
        <v>24</v>
      </c>
      <c r="I422" s="173"/>
      <c r="J422" s="174">
        <f t="shared" si="105"/>
        <v>0</v>
      </c>
      <c r="K422" s="175"/>
      <c r="L422" s="34"/>
      <c r="M422" s="176" t="s">
        <v>1</v>
      </c>
      <c r="N422" s="139" t="s">
        <v>43</v>
      </c>
      <c r="P422" s="177">
        <f t="shared" si="106"/>
        <v>0</v>
      </c>
      <c r="Q422" s="177">
        <v>0</v>
      </c>
      <c r="R422" s="177">
        <f t="shared" si="107"/>
        <v>0</v>
      </c>
      <c r="S422" s="177">
        <v>0</v>
      </c>
      <c r="T422" s="178">
        <f t="shared" si="108"/>
        <v>0</v>
      </c>
      <c r="AR422" s="179" t="s">
        <v>580</v>
      </c>
      <c r="AT422" s="179" t="s">
        <v>576</v>
      </c>
      <c r="AU422" s="179" t="s">
        <v>84</v>
      </c>
      <c r="AY422" s="17" t="s">
        <v>574</v>
      </c>
      <c r="BE422" s="102">
        <f t="shared" si="109"/>
        <v>0</v>
      </c>
      <c r="BF422" s="102">
        <f t="shared" si="110"/>
        <v>0</v>
      </c>
      <c r="BG422" s="102">
        <f t="shared" si="111"/>
        <v>0</v>
      </c>
      <c r="BH422" s="102">
        <f t="shared" si="112"/>
        <v>0</v>
      </c>
      <c r="BI422" s="102">
        <f t="shared" si="113"/>
        <v>0</v>
      </c>
      <c r="BJ422" s="17" t="s">
        <v>89</v>
      </c>
      <c r="BK422" s="102">
        <f t="shared" si="114"/>
        <v>0</v>
      </c>
      <c r="BL422" s="17" t="s">
        <v>580</v>
      </c>
      <c r="BM422" s="179" t="s">
        <v>9740</v>
      </c>
    </row>
    <row r="423" spans="2:65" s="1" customFormat="1" ht="33" customHeight="1">
      <c r="B423" s="140"/>
      <c r="C423" s="208" t="s">
        <v>2855</v>
      </c>
      <c r="D423" s="208" t="s">
        <v>1858</v>
      </c>
      <c r="E423" s="209" t="s">
        <v>9741</v>
      </c>
      <c r="F423" s="210" t="s">
        <v>9739</v>
      </c>
      <c r="G423" s="211" t="s">
        <v>579</v>
      </c>
      <c r="H423" s="212">
        <v>24</v>
      </c>
      <c r="I423" s="213"/>
      <c r="J423" s="214">
        <f t="shared" si="105"/>
        <v>0</v>
      </c>
      <c r="K423" s="215"/>
      <c r="L423" s="216"/>
      <c r="M423" s="217" t="s">
        <v>1</v>
      </c>
      <c r="N423" s="218" t="s">
        <v>43</v>
      </c>
      <c r="P423" s="177">
        <f t="shared" si="106"/>
        <v>0</v>
      </c>
      <c r="Q423" s="177">
        <v>0</v>
      </c>
      <c r="R423" s="177">
        <f t="shared" si="107"/>
        <v>0</v>
      </c>
      <c r="S423" s="177">
        <v>0</v>
      </c>
      <c r="T423" s="178">
        <f t="shared" si="108"/>
        <v>0</v>
      </c>
      <c r="AR423" s="179" t="s">
        <v>626</v>
      </c>
      <c r="AT423" s="179" t="s">
        <v>1858</v>
      </c>
      <c r="AU423" s="179" t="s">
        <v>84</v>
      </c>
      <c r="AY423" s="17" t="s">
        <v>574</v>
      </c>
      <c r="BE423" s="102">
        <f t="shared" si="109"/>
        <v>0</v>
      </c>
      <c r="BF423" s="102">
        <f t="shared" si="110"/>
        <v>0</v>
      </c>
      <c r="BG423" s="102">
        <f t="shared" si="111"/>
        <v>0</v>
      </c>
      <c r="BH423" s="102">
        <f t="shared" si="112"/>
        <v>0</v>
      </c>
      <c r="BI423" s="102">
        <f t="shared" si="113"/>
        <v>0</v>
      </c>
      <c r="BJ423" s="17" t="s">
        <v>89</v>
      </c>
      <c r="BK423" s="102">
        <f t="shared" si="114"/>
        <v>0</v>
      </c>
      <c r="BL423" s="17" t="s">
        <v>580</v>
      </c>
      <c r="BM423" s="179" t="s">
        <v>9742</v>
      </c>
    </row>
    <row r="424" spans="2:65" s="1" customFormat="1" ht="38" customHeight="1">
      <c r="B424" s="140"/>
      <c r="C424" s="168" t="s">
        <v>2861</v>
      </c>
      <c r="D424" s="168" t="s">
        <v>576</v>
      </c>
      <c r="E424" s="169" t="s">
        <v>9743</v>
      </c>
      <c r="F424" s="170" t="s">
        <v>9744</v>
      </c>
      <c r="G424" s="171" t="s">
        <v>579</v>
      </c>
      <c r="H424" s="172">
        <v>19</v>
      </c>
      <c r="I424" s="173"/>
      <c r="J424" s="174">
        <f t="shared" si="105"/>
        <v>0</v>
      </c>
      <c r="K424" s="175"/>
      <c r="L424" s="34"/>
      <c r="M424" s="176" t="s">
        <v>1</v>
      </c>
      <c r="N424" s="139" t="s">
        <v>43</v>
      </c>
      <c r="P424" s="177">
        <f t="shared" si="106"/>
        <v>0</v>
      </c>
      <c r="Q424" s="177">
        <v>0</v>
      </c>
      <c r="R424" s="177">
        <f t="shared" si="107"/>
        <v>0</v>
      </c>
      <c r="S424" s="177">
        <v>0</v>
      </c>
      <c r="T424" s="178">
        <f t="shared" si="108"/>
        <v>0</v>
      </c>
      <c r="AR424" s="179" t="s">
        <v>580</v>
      </c>
      <c r="AT424" s="179" t="s">
        <v>576</v>
      </c>
      <c r="AU424" s="179" t="s">
        <v>84</v>
      </c>
      <c r="AY424" s="17" t="s">
        <v>574</v>
      </c>
      <c r="BE424" s="102">
        <f t="shared" si="109"/>
        <v>0</v>
      </c>
      <c r="BF424" s="102">
        <f t="shared" si="110"/>
        <v>0</v>
      </c>
      <c r="BG424" s="102">
        <f t="shared" si="111"/>
        <v>0</v>
      </c>
      <c r="BH424" s="102">
        <f t="shared" si="112"/>
        <v>0</v>
      </c>
      <c r="BI424" s="102">
        <f t="shared" si="113"/>
        <v>0</v>
      </c>
      <c r="BJ424" s="17" t="s">
        <v>89</v>
      </c>
      <c r="BK424" s="102">
        <f t="shared" si="114"/>
        <v>0</v>
      </c>
      <c r="BL424" s="17" t="s">
        <v>580</v>
      </c>
      <c r="BM424" s="179" t="s">
        <v>9745</v>
      </c>
    </row>
    <row r="425" spans="2:65" s="1" customFormat="1" ht="38" customHeight="1">
      <c r="B425" s="140"/>
      <c r="C425" s="208" t="s">
        <v>2875</v>
      </c>
      <c r="D425" s="208" t="s">
        <v>1858</v>
      </c>
      <c r="E425" s="209" t="s">
        <v>9746</v>
      </c>
      <c r="F425" s="210" t="s">
        <v>9744</v>
      </c>
      <c r="G425" s="211" t="s">
        <v>579</v>
      </c>
      <c r="H425" s="212">
        <v>19</v>
      </c>
      <c r="I425" s="213"/>
      <c r="J425" s="214">
        <f t="shared" si="105"/>
        <v>0</v>
      </c>
      <c r="K425" s="215"/>
      <c r="L425" s="216"/>
      <c r="M425" s="217" t="s">
        <v>1</v>
      </c>
      <c r="N425" s="218" t="s">
        <v>43</v>
      </c>
      <c r="P425" s="177">
        <f t="shared" si="106"/>
        <v>0</v>
      </c>
      <c r="Q425" s="177">
        <v>0</v>
      </c>
      <c r="R425" s="177">
        <f t="shared" si="107"/>
        <v>0</v>
      </c>
      <c r="S425" s="177">
        <v>0</v>
      </c>
      <c r="T425" s="178">
        <f t="shared" si="108"/>
        <v>0</v>
      </c>
      <c r="AR425" s="179" t="s">
        <v>626</v>
      </c>
      <c r="AT425" s="179" t="s">
        <v>1858</v>
      </c>
      <c r="AU425" s="179" t="s">
        <v>84</v>
      </c>
      <c r="AY425" s="17" t="s">
        <v>574</v>
      </c>
      <c r="BE425" s="102">
        <f t="shared" si="109"/>
        <v>0</v>
      </c>
      <c r="BF425" s="102">
        <f t="shared" si="110"/>
        <v>0</v>
      </c>
      <c r="BG425" s="102">
        <f t="shared" si="111"/>
        <v>0</v>
      </c>
      <c r="BH425" s="102">
        <f t="shared" si="112"/>
        <v>0</v>
      </c>
      <c r="BI425" s="102">
        <f t="shared" si="113"/>
        <v>0</v>
      </c>
      <c r="BJ425" s="17" t="s">
        <v>89</v>
      </c>
      <c r="BK425" s="102">
        <f t="shared" si="114"/>
        <v>0</v>
      </c>
      <c r="BL425" s="17" t="s">
        <v>580</v>
      </c>
      <c r="BM425" s="179" t="s">
        <v>9747</v>
      </c>
    </row>
    <row r="426" spans="2:65" s="1" customFormat="1" ht="38" customHeight="1">
      <c r="B426" s="140"/>
      <c r="C426" s="168" t="s">
        <v>545</v>
      </c>
      <c r="D426" s="168" t="s">
        <v>576</v>
      </c>
      <c r="E426" s="169" t="s">
        <v>9748</v>
      </c>
      <c r="F426" s="170" t="s">
        <v>9749</v>
      </c>
      <c r="G426" s="171" t="s">
        <v>611</v>
      </c>
      <c r="H426" s="172">
        <v>320</v>
      </c>
      <c r="I426" s="173"/>
      <c r="J426" s="174">
        <f t="shared" si="105"/>
        <v>0</v>
      </c>
      <c r="K426" s="175"/>
      <c r="L426" s="34"/>
      <c r="M426" s="176" t="s">
        <v>1</v>
      </c>
      <c r="N426" s="139" t="s">
        <v>43</v>
      </c>
      <c r="P426" s="177">
        <f t="shared" si="106"/>
        <v>0</v>
      </c>
      <c r="Q426" s="177">
        <v>0</v>
      </c>
      <c r="R426" s="177">
        <f t="shared" si="107"/>
        <v>0</v>
      </c>
      <c r="S426" s="177">
        <v>0</v>
      </c>
      <c r="T426" s="178">
        <f t="shared" si="108"/>
        <v>0</v>
      </c>
      <c r="AR426" s="179" t="s">
        <v>580</v>
      </c>
      <c r="AT426" s="179" t="s">
        <v>576</v>
      </c>
      <c r="AU426" s="179" t="s">
        <v>84</v>
      </c>
      <c r="AY426" s="17" t="s">
        <v>574</v>
      </c>
      <c r="BE426" s="102">
        <f t="shared" si="109"/>
        <v>0</v>
      </c>
      <c r="BF426" s="102">
        <f t="shared" si="110"/>
        <v>0</v>
      </c>
      <c r="BG426" s="102">
        <f t="shared" si="111"/>
        <v>0</v>
      </c>
      <c r="BH426" s="102">
        <f t="shared" si="112"/>
        <v>0</v>
      </c>
      <c r="BI426" s="102">
        <f t="shared" si="113"/>
        <v>0</v>
      </c>
      <c r="BJ426" s="17" t="s">
        <v>89</v>
      </c>
      <c r="BK426" s="102">
        <f t="shared" si="114"/>
        <v>0</v>
      </c>
      <c r="BL426" s="17" t="s">
        <v>580</v>
      </c>
      <c r="BM426" s="179" t="s">
        <v>9750</v>
      </c>
    </row>
    <row r="427" spans="2:65" s="1" customFormat="1" ht="38" customHeight="1">
      <c r="B427" s="140"/>
      <c r="C427" s="208" t="s">
        <v>2938</v>
      </c>
      <c r="D427" s="208" t="s">
        <v>1858</v>
      </c>
      <c r="E427" s="209" t="s">
        <v>9751</v>
      </c>
      <c r="F427" s="210" t="s">
        <v>9749</v>
      </c>
      <c r="G427" s="211" t="s">
        <v>611</v>
      </c>
      <c r="H427" s="212">
        <v>320</v>
      </c>
      <c r="I427" s="213"/>
      <c r="J427" s="214">
        <f t="shared" si="105"/>
        <v>0</v>
      </c>
      <c r="K427" s="215"/>
      <c r="L427" s="216"/>
      <c r="M427" s="217" t="s">
        <v>1</v>
      </c>
      <c r="N427" s="218" t="s">
        <v>43</v>
      </c>
      <c r="P427" s="177">
        <f t="shared" si="106"/>
        <v>0</v>
      </c>
      <c r="Q427" s="177">
        <v>0</v>
      </c>
      <c r="R427" s="177">
        <f t="shared" si="107"/>
        <v>0</v>
      </c>
      <c r="S427" s="177">
        <v>0</v>
      </c>
      <c r="T427" s="178">
        <f t="shared" si="108"/>
        <v>0</v>
      </c>
      <c r="AR427" s="179" t="s">
        <v>626</v>
      </c>
      <c r="AT427" s="179" t="s">
        <v>1858</v>
      </c>
      <c r="AU427" s="179" t="s">
        <v>84</v>
      </c>
      <c r="AY427" s="17" t="s">
        <v>574</v>
      </c>
      <c r="BE427" s="102">
        <f t="shared" si="109"/>
        <v>0</v>
      </c>
      <c r="BF427" s="102">
        <f t="shared" si="110"/>
        <v>0</v>
      </c>
      <c r="BG427" s="102">
        <f t="shared" si="111"/>
        <v>0</v>
      </c>
      <c r="BH427" s="102">
        <f t="shared" si="112"/>
        <v>0</v>
      </c>
      <c r="BI427" s="102">
        <f t="shared" si="113"/>
        <v>0</v>
      </c>
      <c r="BJ427" s="17" t="s">
        <v>89</v>
      </c>
      <c r="BK427" s="102">
        <f t="shared" si="114"/>
        <v>0</v>
      </c>
      <c r="BL427" s="17" t="s">
        <v>580</v>
      </c>
      <c r="BM427" s="179" t="s">
        <v>9752</v>
      </c>
    </row>
    <row r="428" spans="2:65" s="1" customFormat="1" ht="38" customHeight="1">
      <c r="B428" s="140"/>
      <c r="C428" s="168" t="s">
        <v>2949</v>
      </c>
      <c r="D428" s="168" t="s">
        <v>576</v>
      </c>
      <c r="E428" s="169" t="s">
        <v>9753</v>
      </c>
      <c r="F428" s="170" t="s">
        <v>9754</v>
      </c>
      <c r="G428" s="171" t="s">
        <v>611</v>
      </c>
      <c r="H428" s="172">
        <v>100</v>
      </c>
      <c r="I428" s="173"/>
      <c r="J428" s="174">
        <f t="shared" si="105"/>
        <v>0</v>
      </c>
      <c r="K428" s="175"/>
      <c r="L428" s="34"/>
      <c r="M428" s="176" t="s">
        <v>1</v>
      </c>
      <c r="N428" s="139" t="s">
        <v>43</v>
      </c>
      <c r="P428" s="177">
        <f t="shared" si="106"/>
        <v>0</v>
      </c>
      <c r="Q428" s="177">
        <v>0</v>
      </c>
      <c r="R428" s="177">
        <f t="shared" si="107"/>
        <v>0</v>
      </c>
      <c r="S428" s="177">
        <v>0</v>
      </c>
      <c r="T428" s="178">
        <f t="shared" si="108"/>
        <v>0</v>
      </c>
      <c r="AR428" s="179" t="s">
        <v>580</v>
      </c>
      <c r="AT428" s="179" t="s">
        <v>576</v>
      </c>
      <c r="AU428" s="179" t="s">
        <v>84</v>
      </c>
      <c r="AY428" s="17" t="s">
        <v>574</v>
      </c>
      <c r="BE428" s="102">
        <f t="shared" si="109"/>
        <v>0</v>
      </c>
      <c r="BF428" s="102">
        <f t="shared" si="110"/>
        <v>0</v>
      </c>
      <c r="BG428" s="102">
        <f t="shared" si="111"/>
        <v>0</v>
      </c>
      <c r="BH428" s="102">
        <f t="shared" si="112"/>
        <v>0</v>
      </c>
      <c r="BI428" s="102">
        <f t="shared" si="113"/>
        <v>0</v>
      </c>
      <c r="BJ428" s="17" t="s">
        <v>89</v>
      </c>
      <c r="BK428" s="102">
        <f t="shared" si="114"/>
        <v>0</v>
      </c>
      <c r="BL428" s="17" t="s">
        <v>580</v>
      </c>
      <c r="BM428" s="179" t="s">
        <v>9755</v>
      </c>
    </row>
    <row r="429" spans="2:65" s="1" customFormat="1" ht="38" customHeight="1">
      <c r="B429" s="140"/>
      <c r="C429" s="208" t="s">
        <v>2953</v>
      </c>
      <c r="D429" s="208" t="s">
        <v>1858</v>
      </c>
      <c r="E429" s="209" t="s">
        <v>9756</v>
      </c>
      <c r="F429" s="210" t="s">
        <v>9754</v>
      </c>
      <c r="G429" s="211" t="s">
        <v>611</v>
      </c>
      <c r="H429" s="212">
        <v>100</v>
      </c>
      <c r="I429" s="213"/>
      <c r="J429" s="214">
        <f t="shared" si="105"/>
        <v>0</v>
      </c>
      <c r="K429" s="215"/>
      <c r="L429" s="216"/>
      <c r="M429" s="217" t="s">
        <v>1</v>
      </c>
      <c r="N429" s="218" t="s">
        <v>43</v>
      </c>
      <c r="P429" s="177">
        <f t="shared" si="106"/>
        <v>0</v>
      </c>
      <c r="Q429" s="177">
        <v>0</v>
      </c>
      <c r="R429" s="177">
        <f t="shared" si="107"/>
        <v>0</v>
      </c>
      <c r="S429" s="177">
        <v>0</v>
      </c>
      <c r="T429" s="178">
        <f t="shared" si="108"/>
        <v>0</v>
      </c>
      <c r="AR429" s="179" t="s">
        <v>626</v>
      </c>
      <c r="AT429" s="179" t="s">
        <v>1858</v>
      </c>
      <c r="AU429" s="179" t="s">
        <v>84</v>
      </c>
      <c r="AY429" s="17" t="s">
        <v>574</v>
      </c>
      <c r="BE429" s="102">
        <f t="shared" si="109"/>
        <v>0</v>
      </c>
      <c r="BF429" s="102">
        <f t="shared" si="110"/>
        <v>0</v>
      </c>
      <c r="BG429" s="102">
        <f t="shared" si="111"/>
        <v>0</v>
      </c>
      <c r="BH429" s="102">
        <f t="shared" si="112"/>
        <v>0</v>
      </c>
      <c r="BI429" s="102">
        <f t="shared" si="113"/>
        <v>0</v>
      </c>
      <c r="BJ429" s="17" t="s">
        <v>89</v>
      </c>
      <c r="BK429" s="102">
        <f t="shared" si="114"/>
        <v>0</v>
      </c>
      <c r="BL429" s="17" t="s">
        <v>580</v>
      </c>
      <c r="BM429" s="179" t="s">
        <v>9757</v>
      </c>
    </row>
    <row r="430" spans="2:65" s="11" customFormat="1" ht="26" customHeight="1">
      <c r="B430" s="156"/>
      <c r="D430" s="157" t="s">
        <v>76</v>
      </c>
      <c r="E430" s="158" t="s">
        <v>8975</v>
      </c>
      <c r="F430" s="158" t="s">
        <v>9758</v>
      </c>
      <c r="I430" s="159"/>
      <c r="J430" s="160">
        <f>BK430</f>
        <v>0</v>
      </c>
      <c r="L430" s="156"/>
      <c r="M430" s="161"/>
      <c r="P430" s="162">
        <f>SUM(P431:P448)</f>
        <v>0</v>
      </c>
      <c r="R430" s="162">
        <f>SUM(R431:R448)</f>
        <v>0</v>
      </c>
      <c r="T430" s="163">
        <f>SUM(T431:T448)</f>
        <v>0</v>
      </c>
      <c r="AR430" s="157" t="s">
        <v>84</v>
      </c>
      <c r="AT430" s="164" t="s">
        <v>76</v>
      </c>
      <c r="AU430" s="164" t="s">
        <v>77</v>
      </c>
      <c r="AY430" s="157" t="s">
        <v>574</v>
      </c>
      <c r="BK430" s="165">
        <f>SUM(BK431:BK448)</f>
        <v>0</v>
      </c>
    </row>
    <row r="431" spans="2:65" s="1" customFormat="1" ht="24.25" customHeight="1">
      <c r="B431" s="140"/>
      <c r="C431" s="168" t="s">
        <v>2958</v>
      </c>
      <c r="D431" s="168" t="s">
        <v>576</v>
      </c>
      <c r="E431" s="169" t="s">
        <v>9759</v>
      </c>
      <c r="F431" s="170" t="s">
        <v>9760</v>
      </c>
      <c r="G431" s="171" t="s">
        <v>579</v>
      </c>
      <c r="H431" s="172">
        <v>7</v>
      </c>
      <c r="I431" s="173"/>
      <c r="J431" s="174">
        <f t="shared" ref="J431:J448" si="115">ROUND(I431*H431,2)</f>
        <v>0</v>
      </c>
      <c r="K431" s="175"/>
      <c r="L431" s="34"/>
      <c r="M431" s="176" t="s">
        <v>1</v>
      </c>
      <c r="N431" s="139" t="s">
        <v>43</v>
      </c>
      <c r="P431" s="177">
        <f t="shared" ref="P431:P448" si="116">O431*H431</f>
        <v>0</v>
      </c>
      <c r="Q431" s="177">
        <v>0</v>
      </c>
      <c r="R431" s="177">
        <f t="shared" ref="R431:R448" si="117">Q431*H431</f>
        <v>0</v>
      </c>
      <c r="S431" s="177">
        <v>0</v>
      </c>
      <c r="T431" s="178">
        <f t="shared" ref="T431:T448" si="118">S431*H431</f>
        <v>0</v>
      </c>
      <c r="AR431" s="179" t="s">
        <v>580</v>
      </c>
      <c r="AT431" s="179" t="s">
        <v>576</v>
      </c>
      <c r="AU431" s="179" t="s">
        <v>84</v>
      </c>
      <c r="AY431" s="17" t="s">
        <v>574</v>
      </c>
      <c r="BE431" s="102">
        <f t="shared" ref="BE431:BE448" si="119">IF(N431="základná",J431,0)</f>
        <v>0</v>
      </c>
      <c r="BF431" s="102">
        <f t="shared" ref="BF431:BF448" si="120">IF(N431="znížená",J431,0)</f>
        <v>0</v>
      </c>
      <c r="BG431" s="102">
        <f t="shared" ref="BG431:BG448" si="121">IF(N431="zákl. prenesená",J431,0)</f>
        <v>0</v>
      </c>
      <c r="BH431" s="102">
        <f t="shared" ref="BH431:BH448" si="122">IF(N431="zníž. prenesená",J431,0)</f>
        <v>0</v>
      </c>
      <c r="BI431" s="102">
        <f t="shared" ref="BI431:BI448" si="123">IF(N431="nulová",J431,0)</f>
        <v>0</v>
      </c>
      <c r="BJ431" s="17" t="s">
        <v>89</v>
      </c>
      <c r="BK431" s="102">
        <f t="shared" ref="BK431:BK448" si="124">ROUND(I431*H431,2)</f>
        <v>0</v>
      </c>
      <c r="BL431" s="17" t="s">
        <v>580</v>
      </c>
      <c r="BM431" s="179" t="s">
        <v>9761</v>
      </c>
    </row>
    <row r="432" spans="2:65" s="1" customFormat="1" ht="24.25" customHeight="1">
      <c r="B432" s="140"/>
      <c r="C432" s="208" t="s">
        <v>2962</v>
      </c>
      <c r="D432" s="208" t="s">
        <v>1858</v>
      </c>
      <c r="E432" s="209" t="s">
        <v>9762</v>
      </c>
      <c r="F432" s="210" t="s">
        <v>9760</v>
      </c>
      <c r="G432" s="211" t="s">
        <v>579</v>
      </c>
      <c r="H432" s="212">
        <v>7</v>
      </c>
      <c r="I432" s="213"/>
      <c r="J432" s="214">
        <f t="shared" si="115"/>
        <v>0</v>
      </c>
      <c r="K432" s="215"/>
      <c r="L432" s="216"/>
      <c r="M432" s="217" t="s">
        <v>1</v>
      </c>
      <c r="N432" s="218" t="s">
        <v>43</v>
      </c>
      <c r="P432" s="177">
        <f t="shared" si="116"/>
        <v>0</v>
      </c>
      <c r="Q432" s="177">
        <v>0</v>
      </c>
      <c r="R432" s="177">
        <f t="shared" si="117"/>
        <v>0</v>
      </c>
      <c r="S432" s="177">
        <v>0</v>
      </c>
      <c r="T432" s="178">
        <f t="shared" si="118"/>
        <v>0</v>
      </c>
      <c r="AR432" s="179" t="s">
        <v>626</v>
      </c>
      <c r="AT432" s="179" t="s">
        <v>1858</v>
      </c>
      <c r="AU432" s="179" t="s">
        <v>84</v>
      </c>
      <c r="AY432" s="17" t="s">
        <v>574</v>
      </c>
      <c r="BE432" s="102">
        <f t="shared" si="119"/>
        <v>0</v>
      </c>
      <c r="BF432" s="102">
        <f t="shared" si="120"/>
        <v>0</v>
      </c>
      <c r="BG432" s="102">
        <f t="shared" si="121"/>
        <v>0</v>
      </c>
      <c r="BH432" s="102">
        <f t="shared" si="122"/>
        <v>0</v>
      </c>
      <c r="BI432" s="102">
        <f t="shared" si="123"/>
        <v>0</v>
      </c>
      <c r="BJ432" s="17" t="s">
        <v>89</v>
      </c>
      <c r="BK432" s="102">
        <f t="shared" si="124"/>
        <v>0</v>
      </c>
      <c r="BL432" s="17" t="s">
        <v>580</v>
      </c>
      <c r="BM432" s="179" t="s">
        <v>9763</v>
      </c>
    </row>
    <row r="433" spans="2:65" s="1" customFormat="1" ht="21.75" customHeight="1">
      <c r="B433" s="140"/>
      <c r="C433" s="168" t="s">
        <v>2967</v>
      </c>
      <c r="D433" s="168" t="s">
        <v>576</v>
      </c>
      <c r="E433" s="169" t="s">
        <v>9764</v>
      </c>
      <c r="F433" s="170" t="s">
        <v>9765</v>
      </c>
      <c r="G433" s="171" t="s">
        <v>579</v>
      </c>
      <c r="H433" s="172">
        <v>133</v>
      </c>
      <c r="I433" s="173"/>
      <c r="J433" s="174">
        <f t="shared" si="115"/>
        <v>0</v>
      </c>
      <c r="K433" s="175"/>
      <c r="L433" s="34"/>
      <c r="M433" s="176" t="s">
        <v>1</v>
      </c>
      <c r="N433" s="139" t="s">
        <v>43</v>
      </c>
      <c r="P433" s="177">
        <f t="shared" si="116"/>
        <v>0</v>
      </c>
      <c r="Q433" s="177">
        <v>0</v>
      </c>
      <c r="R433" s="177">
        <f t="shared" si="117"/>
        <v>0</v>
      </c>
      <c r="S433" s="177">
        <v>0</v>
      </c>
      <c r="T433" s="178">
        <f t="shared" si="118"/>
        <v>0</v>
      </c>
      <c r="AR433" s="179" t="s">
        <v>580</v>
      </c>
      <c r="AT433" s="179" t="s">
        <v>576</v>
      </c>
      <c r="AU433" s="179" t="s">
        <v>84</v>
      </c>
      <c r="AY433" s="17" t="s">
        <v>574</v>
      </c>
      <c r="BE433" s="102">
        <f t="shared" si="119"/>
        <v>0</v>
      </c>
      <c r="BF433" s="102">
        <f t="shared" si="120"/>
        <v>0</v>
      </c>
      <c r="BG433" s="102">
        <f t="shared" si="121"/>
        <v>0</v>
      </c>
      <c r="BH433" s="102">
        <f t="shared" si="122"/>
        <v>0</v>
      </c>
      <c r="BI433" s="102">
        <f t="shared" si="123"/>
        <v>0</v>
      </c>
      <c r="BJ433" s="17" t="s">
        <v>89</v>
      </c>
      <c r="BK433" s="102">
        <f t="shared" si="124"/>
        <v>0</v>
      </c>
      <c r="BL433" s="17" t="s">
        <v>580</v>
      </c>
      <c r="BM433" s="179" t="s">
        <v>9766</v>
      </c>
    </row>
    <row r="434" spans="2:65" s="1" customFormat="1" ht="21.75" customHeight="1">
      <c r="B434" s="140"/>
      <c r="C434" s="208" t="s">
        <v>2976</v>
      </c>
      <c r="D434" s="208" t="s">
        <v>1858</v>
      </c>
      <c r="E434" s="209" t="s">
        <v>9767</v>
      </c>
      <c r="F434" s="210" t="s">
        <v>9765</v>
      </c>
      <c r="G434" s="211" t="s">
        <v>579</v>
      </c>
      <c r="H434" s="212">
        <v>133</v>
      </c>
      <c r="I434" s="213"/>
      <c r="J434" s="214">
        <f t="shared" si="115"/>
        <v>0</v>
      </c>
      <c r="K434" s="215"/>
      <c r="L434" s="216"/>
      <c r="M434" s="217" t="s">
        <v>1</v>
      </c>
      <c r="N434" s="218" t="s">
        <v>43</v>
      </c>
      <c r="P434" s="177">
        <f t="shared" si="116"/>
        <v>0</v>
      </c>
      <c r="Q434" s="177">
        <v>0</v>
      </c>
      <c r="R434" s="177">
        <f t="shared" si="117"/>
        <v>0</v>
      </c>
      <c r="S434" s="177">
        <v>0</v>
      </c>
      <c r="T434" s="178">
        <f t="shared" si="118"/>
        <v>0</v>
      </c>
      <c r="AR434" s="179" t="s">
        <v>626</v>
      </c>
      <c r="AT434" s="179" t="s">
        <v>1858</v>
      </c>
      <c r="AU434" s="179" t="s">
        <v>84</v>
      </c>
      <c r="AY434" s="17" t="s">
        <v>574</v>
      </c>
      <c r="BE434" s="102">
        <f t="shared" si="119"/>
        <v>0</v>
      </c>
      <c r="BF434" s="102">
        <f t="shared" si="120"/>
        <v>0</v>
      </c>
      <c r="BG434" s="102">
        <f t="shared" si="121"/>
        <v>0</v>
      </c>
      <c r="BH434" s="102">
        <f t="shared" si="122"/>
        <v>0</v>
      </c>
      <c r="BI434" s="102">
        <f t="shared" si="123"/>
        <v>0</v>
      </c>
      <c r="BJ434" s="17" t="s">
        <v>89</v>
      </c>
      <c r="BK434" s="102">
        <f t="shared" si="124"/>
        <v>0</v>
      </c>
      <c r="BL434" s="17" t="s">
        <v>580</v>
      </c>
      <c r="BM434" s="179" t="s">
        <v>9768</v>
      </c>
    </row>
    <row r="435" spans="2:65" s="1" customFormat="1" ht="21.75" customHeight="1">
      <c r="B435" s="140"/>
      <c r="C435" s="168" t="s">
        <v>2982</v>
      </c>
      <c r="D435" s="168" t="s">
        <v>576</v>
      </c>
      <c r="E435" s="169" t="s">
        <v>9769</v>
      </c>
      <c r="F435" s="170" t="s">
        <v>9770</v>
      </c>
      <c r="G435" s="171" t="s">
        <v>579</v>
      </c>
      <c r="H435" s="172">
        <v>2</v>
      </c>
      <c r="I435" s="173"/>
      <c r="J435" s="174">
        <f t="shared" si="115"/>
        <v>0</v>
      </c>
      <c r="K435" s="175"/>
      <c r="L435" s="34"/>
      <c r="M435" s="176" t="s">
        <v>1</v>
      </c>
      <c r="N435" s="139" t="s">
        <v>43</v>
      </c>
      <c r="P435" s="177">
        <f t="shared" si="116"/>
        <v>0</v>
      </c>
      <c r="Q435" s="177">
        <v>0</v>
      </c>
      <c r="R435" s="177">
        <f t="shared" si="117"/>
        <v>0</v>
      </c>
      <c r="S435" s="177">
        <v>0</v>
      </c>
      <c r="T435" s="178">
        <f t="shared" si="118"/>
        <v>0</v>
      </c>
      <c r="AR435" s="179" t="s">
        <v>580</v>
      </c>
      <c r="AT435" s="179" t="s">
        <v>576</v>
      </c>
      <c r="AU435" s="179" t="s">
        <v>84</v>
      </c>
      <c r="AY435" s="17" t="s">
        <v>574</v>
      </c>
      <c r="BE435" s="102">
        <f t="shared" si="119"/>
        <v>0</v>
      </c>
      <c r="BF435" s="102">
        <f t="shared" si="120"/>
        <v>0</v>
      </c>
      <c r="BG435" s="102">
        <f t="shared" si="121"/>
        <v>0</v>
      </c>
      <c r="BH435" s="102">
        <f t="shared" si="122"/>
        <v>0</v>
      </c>
      <c r="BI435" s="102">
        <f t="shared" si="123"/>
        <v>0</v>
      </c>
      <c r="BJ435" s="17" t="s">
        <v>89</v>
      </c>
      <c r="BK435" s="102">
        <f t="shared" si="124"/>
        <v>0</v>
      </c>
      <c r="BL435" s="17" t="s">
        <v>580</v>
      </c>
      <c r="BM435" s="179" t="s">
        <v>9771</v>
      </c>
    </row>
    <row r="436" spans="2:65" s="1" customFormat="1" ht="21.75" customHeight="1">
      <c r="B436" s="140"/>
      <c r="C436" s="208" t="s">
        <v>2987</v>
      </c>
      <c r="D436" s="208" t="s">
        <v>1858</v>
      </c>
      <c r="E436" s="209" t="s">
        <v>9772</v>
      </c>
      <c r="F436" s="210" t="s">
        <v>9770</v>
      </c>
      <c r="G436" s="211" t="s">
        <v>579</v>
      </c>
      <c r="H436" s="212">
        <v>2</v>
      </c>
      <c r="I436" s="213"/>
      <c r="J436" s="214">
        <f t="shared" si="115"/>
        <v>0</v>
      </c>
      <c r="K436" s="215"/>
      <c r="L436" s="216"/>
      <c r="M436" s="217" t="s">
        <v>1</v>
      </c>
      <c r="N436" s="218" t="s">
        <v>43</v>
      </c>
      <c r="P436" s="177">
        <f t="shared" si="116"/>
        <v>0</v>
      </c>
      <c r="Q436" s="177">
        <v>0</v>
      </c>
      <c r="R436" s="177">
        <f t="shared" si="117"/>
        <v>0</v>
      </c>
      <c r="S436" s="177">
        <v>0</v>
      </c>
      <c r="T436" s="178">
        <f t="shared" si="118"/>
        <v>0</v>
      </c>
      <c r="AR436" s="179" t="s">
        <v>626</v>
      </c>
      <c r="AT436" s="179" t="s">
        <v>1858</v>
      </c>
      <c r="AU436" s="179" t="s">
        <v>84</v>
      </c>
      <c r="AY436" s="17" t="s">
        <v>574</v>
      </c>
      <c r="BE436" s="102">
        <f t="shared" si="119"/>
        <v>0</v>
      </c>
      <c r="BF436" s="102">
        <f t="shared" si="120"/>
        <v>0</v>
      </c>
      <c r="BG436" s="102">
        <f t="shared" si="121"/>
        <v>0</v>
      </c>
      <c r="BH436" s="102">
        <f t="shared" si="122"/>
        <v>0</v>
      </c>
      <c r="BI436" s="102">
        <f t="shared" si="123"/>
        <v>0</v>
      </c>
      <c r="BJ436" s="17" t="s">
        <v>89</v>
      </c>
      <c r="BK436" s="102">
        <f t="shared" si="124"/>
        <v>0</v>
      </c>
      <c r="BL436" s="17" t="s">
        <v>580</v>
      </c>
      <c r="BM436" s="179" t="s">
        <v>9773</v>
      </c>
    </row>
    <row r="437" spans="2:65" s="1" customFormat="1" ht="16.5" customHeight="1">
      <c r="B437" s="140"/>
      <c r="C437" s="168" t="s">
        <v>2992</v>
      </c>
      <c r="D437" s="168" t="s">
        <v>576</v>
      </c>
      <c r="E437" s="169" t="s">
        <v>9774</v>
      </c>
      <c r="F437" s="170" t="s">
        <v>9775</v>
      </c>
      <c r="G437" s="171" t="s">
        <v>611</v>
      </c>
      <c r="H437" s="172">
        <v>14500</v>
      </c>
      <c r="I437" s="173"/>
      <c r="J437" s="174">
        <f t="shared" si="115"/>
        <v>0</v>
      </c>
      <c r="K437" s="175"/>
      <c r="L437" s="34"/>
      <c r="M437" s="176" t="s">
        <v>1</v>
      </c>
      <c r="N437" s="139" t="s">
        <v>43</v>
      </c>
      <c r="P437" s="177">
        <f t="shared" si="116"/>
        <v>0</v>
      </c>
      <c r="Q437" s="177">
        <v>0</v>
      </c>
      <c r="R437" s="177">
        <f t="shared" si="117"/>
        <v>0</v>
      </c>
      <c r="S437" s="177">
        <v>0</v>
      </c>
      <c r="T437" s="178">
        <f t="shared" si="118"/>
        <v>0</v>
      </c>
      <c r="AR437" s="179" t="s">
        <v>580</v>
      </c>
      <c r="AT437" s="179" t="s">
        <v>576</v>
      </c>
      <c r="AU437" s="179" t="s">
        <v>84</v>
      </c>
      <c r="AY437" s="17" t="s">
        <v>574</v>
      </c>
      <c r="BE437" s="102">
        <f t="shared" si="119"/>
        <v>0</v>
      </c>
      <c r="BF437" s="102">
        <f t="shared" si="120"/>
        <v>0</v>
      </c>
      <c r="BG437" s="102">
        <f t="shared" si="121"/>
        <v>0</v>
      </c>
      <c r="BH437" s="102">
        <f t="shared" si="122"/>
        <v>0</v>
      </c>
      <c r="BI437" s="102">
        <f t="shared" si="123"/>
        <v>0</v>
      </c>
      <c r="BJ437" s="17" t="s">
        <v>89</v>
      </c>
      <c r="BK437" s="102">
        <f t="shared" si="124"/>
        <v>0</v>
      </c>
      <c r="BL437" s="17" t="s">
        <v>580</v>
      </c>
      <c r="BM437" s="179" t="s">
        <v>9776</v>
      </c>
    </row>
    <row r="438" spans="2:65" s="1" customFormat="1" ht="16.5" customHeight="1">
      <c r="B438" s="140"/>
      <c r="C438" s="208" t="s">
        <v>2997</v>
      </c>
      <c r="D438" s="208" t="s">
        <v>1858</v>
      </c>
      <c r="E438" s="209" t="s">
        <v>9777</v>
      </c>
      <c r="F438" s="210" t="s">
        <v>9775</v>
      </c>
      <c r="G438" s="211" t="s">
        <v>611</v>
      </c>
      <c r="H438" s="212">
        <v>14500</v>
      </c>
      <c r="I438" s="213"/>
      <c r="J438" s="214">
        <f t="shared" si="115"/>
        <v>0</v>
      </c>
      <c r="K438" s="215"/>
      <c r="L438" s="216"/>
      <c r="M438" s="217" t="s">
        <v>1</v>
      </c>
      <c r="N438" s="218" t="s">
        <v>43</v>
      </c>
      <c r="P438" s="177">
        <f t="shared" si="116"/>
        <v>0</v>
      </c>
      <c r="Q438" s="177">
        <v>0</v>
      </c>
      <c r="R438" s="177">
        <f t="shared" si="117"/>
        <v>0</v>
      </c>
      <c r="S438" s="177">
        <v>0</v>
      </c>
      <c r="T438" s="178">
        <f t="shared" si="118"/>
        <v>0</v>
      </c>
      <c r="AR438" s="179" t="s">
        <v>626</v>
      </c>
      <c r="AT438" s="179" t="s">
        <v>1858</v>
      </c>
      <c r="AU438" s="179" t="s">
        <v>84</v>
      </c>
      <c r="AY438" s="17" t="s">
        <v>574</v>
      </c>
      <c r="BE438" s="102">
        <f t="shared" si="119"/>
        <v>0</v>
      </c>
      <c r="BF438" s="102">
        <f t="shared" si="120"/>
        <v>0</v>
      </c>
      <c r="BG438" s="102">
        <f t="shared" si="121"/>
        <v>0</v>
      </c>
      <c r="BH438" s="102">
        <f t="shared" si="122"/>
        <v>0</v>
      </c>
      <c r="BI438" s="102">
        <f t="shared" si="123"/>
        <v>0</v>
      </c>
      <c r="BJ438" s="17" t="s">
        <v>89</v>
      </c>
      <c r="BK438" s="102">
        <f t="shared" si="124"/>
        <v>0</v>
      </c>
      <c r="BL438" s="17" t="s">
        <v>580</v>
      </c>
      <c r="BM438" s="179" t="s">
        <v>9778</v>
      </c>
    </row>
    <row r="439" spans="2:65" s="1" customFormat="1" ht="16.5" customHeight="1">
      <c r="B439" s="140"/>
      <c r="C439" s="168" t="s">
        <v>3005</v>
      </c>
      <c r="D439" s="168" t="s">
        <v>576</v>
      </c>
      <c r="E439" s="169" t="s">
        <v>9779</v>
      </c>
      <c r="F439" s="170" t="s">
        <v>9780</v>
      </c>
      <c r="G439" s="171" t="s">
        <v>611</v>
      </c>
      <c r="H439" s="172">
        <v>800</v>
      </c>
      <c r="I439" s="173"/>
      <c r="J439" s="174">
        <f t="shared" si="115"/>
        <v>0</v>
      </c>
      <c r="K439" s="175"/>
      <c r="L439" s="34"/>
      <c r="M439" s="176" t="s">
        <v>1</v>
      </c>
      <c r="N439" s="139" t="s">
        <v>43</v>
      </c>
      <c r="P439" s="177">
        <f t="shared" si="116"/>
        <v>0</v>
      </c>
      <c r="Q439" s="177">
        <v>0</v>
      </c>
      <c r="R439" s="177">
        <f t="shared" si="117"/>
        <v>0</v>
      </c>
      <c r="S439" s="177">
        <v>0</v>
      </c>
      <c r="T439" s="178">
        <f t="shared" si="118"/>
        <v>0</v>
      </c>
      <c r="AR439" s="179" t="s">
        <v>580</v>
      </c>
      <c r="AT439" s="179" t="s">
        <v>576</v>
      </c>
      <c r="AU439" s="179" t="s">
        <v>84</v>
      </c>
      <c r="AY439" s="17" t="s">
        <v>574</v>
      </c>
      <c r="BE439" s="102">
        <f t="shared" si="119"/>
        <v>0</v>
      </c>
      <c r="BF439" s="102">
        <f t="shared" si="120"/>
        <v>0</v>
      </c>
      <c r="BG439" s="102">
        <f t="shared" si="121"/>
        <v>0</v>
      </c>
      <c r="BH439" s="102">
        <f t="shared" si="122"/>
        <v>0</v>
      </c>
      <c r="BI439" s="102">
        <f t="shared" si="123"/>
        <v>0</v>
      </c>
      <c r="BJ439" s="17" t="s">
        <v>89</v>
      </c>
      <c r="BK439" s="102">
        <f t="shared" si="124"/>
        <v>0</v>
      </c>
      <c r="BL439" s="17" t="s">
        <v>580</v>
      </c>
      <c r="BM439" s="179" t="s">
        <v>9781</v>
      </c>
    </row>
    <row r="440" spans="2:65" s="1" customFormat="1" ht="16.5" customHeight="1">
      <c r="B440" s="140"/>
      <c r="C440" s="208" t="s">
        <v>3016</v>
      </c>
      <c r="D440" s="208" t="s">
        <v>1858</v>
      </c>
      <c r="E440" s="209" t="s">
        <v>9782</v>
      </c>
      <c r="F440" s="210" t="s">
        <v>9780</v>
      </c>
      <c r="G440" s="211" t="s">
        <v>611</v>
      </c>
      <c r="H440" s="212">
        <v>800</v>
      </c>
      <c r="I440" s="213"/>
      <c r="J440" s="214">
        <f t="shared" si="115"/>
        <v>0</v>
      </c>
      <c r="K440" s="215"/>
      <c r="L440" s="216"/>
      <c r="M440" s="217" t="s">
        <v>1</v>
      </c>
      <c r="N440" s="218" t="s">
        <v>43</v>
      </c>
      <c r="P440" s="177">
        <f t="shared" si="116"/>
        <v>0</v>
      </c>
      <c r="Q440" s="177">
        <v>0</v>
      </c>
      <c r="R440" s="177">
        <f t="shared" si="117"/>
        <v>0</v>
      </c>
      <c r="S440" s="177">
        <v>0</v>
      </c>
      <c r="T440" s="178">
        <f t="shared" si="118"/>
        <v>0</v>
      </c>
      <c r="AR440" s="179" t="s">
        <v>626</v>
      </c>
      <c r="AT440" s="179" t="s">
        <v>1858</v>
      </c>
      <c r="AU440" s="179" t="s">
        <v>84</v>
      </c>
      <c r="AY440" s="17" t="s">
        <v>574</v>
      </c>
      <c r="BE440" s="102">
        <f t="shared" si="119"/>
        <v>0</v>
      </c>
      <c r="BF440" s="102">
        <f t="shared" si="120"/>
        <v>0</v>
      </c>
      <c r="BG440" s="102">
        <f t="shared" si="121"/>
        <v>0</v>
      </c>
      <c r="BH440" s="102">
        <f t="shared" si="122"/>
        <v>0</v>
      </c>
      <c r="BI440" s="102">
        <f t="shared" si="123"/>
        <v>0</v>
      </c>
      <c r="BJ440" s="17" t="s">
        <v>89</v>
      </c>
      <c r="BK440" s="102">
        <f t="shared" si="124"/>
        <v>0</v>
      </c>
      <c r="BL440" s="17" t="s">
        <v>580</v>
      </c>
      <c r="BM440" s="179" t="s">
        <v>9783</v>
      </c>
    </row>
    <row r="441" spans="2:65" s="1" customFormat="1" ht="16.5" customHeight="1">
      <c r="B441" s="140"/>
      <c r="C441" s="168" t="s">
        <v>3021</v>
      </c>
      <c r="D441" s="168" t="s">
        <v>576</v>
      </c>
      <c r="E441" s="169" t="s">
        <v>9784</v>
      </c>
      <c r="F441" s="170" t="s">
        <v>9785</v>
      </c>
      <c r="G441" s="171" t="s">
        <v>611</v>
      </c>
      <c r="H441" s="172">
        <v>640</v>
      </c>
      <c r="I441" s="173"/>
      <c r="J441" s="174">
        <f t="shared" si="115"/>
        <v>0</v>
      </c>
      <c r="K441" s="175"/>
      <c r="L441" s="34"/>
      <c r="M441" s="176" t="s">
        <v>1</v>
      </c>
      <c r="N441" s="139" t="s">
        <v>43</v>
      </c>
      <c r="P441" s="177">
        <f t="shared" si="116"/>
        <v>0</v>
      </c>
      <c r="Q441" s="177">
        <v>0</v>
      </c>
      <c r="R441" s="177">
        <f t="shared" si="117"/>
        <v>0</v>
      </c>
      <c r="S441" s="177">
        <v>0</v>
      </c>
      <c r="T441" s="178">
        <f t="shared" si="118"/>
        <v>0</v>
      </c>
      <c r="AR441" s="179" t="s">
        <v>580</v>
      </c>
      <c r="AT441" s="179" t="s">
        <v>576</v>
      </c>
      <c r="AU441" s="179" t="s">
        <v>84</v>
      </c>
      <c r="AY441" s="17" t="s">
        <v>574</v>
      </c>
      <c r="BE441" s="102">
        <f t="shared" si="119"/>
        <v>0</v>
      </c>
      <c r="BF441" s="102">
        <f t="shared" si="120"/>
        <v>0</v>
      </c>
      <c r="BG441" s="102">
        <f t="shared" si="121"/>
        <v>0</v>
      </c>
      <c r="BH441" s="102">
        <f t="shared" si="122"/>
        <v>0</v>
      </c>
      <c r="BI441" s="102">
        <f t="shared" si="123"/>
        <v>0</v>
      </c>
      <c r="BJ441" s="17" t="s">
        <v>89</v>
      </c>
      <c r="BK441" s="102">
        <f t="shared" si="124"/>
        <v>0</v>
      </c>
      <c r="BL441" s="17" t="s">
        <v>580</v>
      </c>
      <c r="BM441" s="179" t="s">
        <v>9786</v>
      </c>
    </row>
    <row r="442" spans="2:65" s="1" customFormat="1" ht="16.5" customHeight="1">
      <c r="B442" s="140"/>
      <c r="C442" s="208" t="s">
        <v>3053</v>
      </c>
      <c r="D442" s="208" t="s">
        <v>1858</v>
      </c>
      <c r="E442" s="209" t="s">
        <v>9787</v>
      </c>
      <c r="F442" s="210" t="s">
        <v>9785</v>
      </c>
      <c r="G442" s="211" t="s">
        <v>611</v>
      </c>
      <c r="H442" s="212">
        <v>640</v>
      </c>
      <c r="I442" s="213"/>
      <c r="J442" s="214">
        <f t="shared" si="115"/>
        <v>0</v>
      </c>
      <c r="K442" s="215"/>
      <c r="L442" s="216"/>
      <c r="M442" s="217" t="s">
        <v>1</v>
      </c>
      <c r="N442" s="218" t="s">
        <v>43</v>
      </c>
      <c r="P442" s="177">
        <f t="shared" si="116"/>
        <v>0</v>
      </c>
      <c r="Q442" s="177">
        <v>0</v>
      </c>
      <c r="R442" s="177">
        <f t="shared" si="117"/>
        <v>0</v>
      </c>
      <c r="S442" s="177">
        <v>0</v>
      </c>
      <c r="T442" s="178">
        <f t="shared" si="118"/>
        <v>0</v>
      </c>
      <c r="AR442" s="179" t="s">
        <v>626</v>
      </c>
      <c r="AT442" s="179" t="s">
        <v>1858</v>
      </c>
      <c r="AU442" s="179" t="s">
        <v>84</v>
      </c>
      <c r="AY442" s="17" t="s">
        <v>574</v>
      </c>
      <c r="BE442" s="102">
        <f t="shared" si="119"/>
        <v>0</v>
      </c>
      <c r="BF442" s="102">
        <f t="shared" si="120"/>
        <v>0</v>
      </c>
      <c r="BG442" s="102">
        <f t="shared" si="121"/>
        <v>0</v>
      </c>
      <c r="BH442" s="102">
        <f t="shared" si="122"/>
        <v>0</v>
      </c>
      <c r="BI442" s="102">
        <f t="shared" si="123"/>
        <v>0</v>
      </c>
      <c r="BJ442" s="17" t="s">
        <v>89</v>
      </c>
      <c r="BK442" s="102">
        <f t="shared" si="124"/>
        <v>0</v>
      </c>
      <c r="BL442" s="17" t="s">
        <v>580</v>
      </c>
      <c r="BM442" s="179" t="s">
        <v>9788</v>
      </c>
    </row>
    <row r="443" spans="2:65" s="1" customFormat="1" ht="16.5" customHeight="1">
      <c r="B443" s="140"/>
      <c r="C443" s="168" t="s">
        <v>3056</v>
      </c>
      <c r="D443" s="168" t="s">
        <v>576</v>
      </c>
      <c r="E443" s="169" t="s">
        <v>9789</v>
      </c>
      <c r="F443" s="170" t="s">
        <v>9790</v>
      </c>
      <c r="G443" s="171" t="s">
        <v>611</v>
      </c>
      <c r="H443" s="172">
        <v>1580</v>
      </c>
      <c r="I443" s="173"/>
      <c r="J443" s="174">
        <f t="shared" si="115"/>
        <v>0</v>
      </c>
      <c r="K443" s="175"/>
      <c r="L443" s="34"/>
      <c r="M443" s="176" t="s">
        <v>1</v>
      </c>
      <c r="N443" s="139" t="s">
        <v>43</v>
      </c>
      <c r="P443" s="177">
        <f t="shared" si="116"/>
        <v>0</v>
      </c>
      <c r="Q443" s="177">
        <v>0</v>
      </c>
      <c r="R443" s="177">
        <f t="shared" si="117"/>
        <v>0</v>
      </c>
      <c r="S443" s="177">
        <v>0</v>
      </c>
      <c r="T443" s="178">
        <f t="shared" si="118"/>
        <v>0</v>
      </c>
      <c r="AR443" s="179" t="s">
        <v>580</v>
      </c>
      <c r="AT443" s="179" t="s">
        <v>576</v>
      </c>
      <c r="AU443" s="179" t="s">
        <v>84</v>
      </c>
      <c r="AY443" s="17" t="s">
        <v>574</v>
      </c>
      <c r="BE443" s="102">
        <f t="shared" si="119"/>
        <v>0</v>
      </c>
      <c r="BF443" s="102">
        <f t="shared" si="120"/>
        <v>0</v>
      </c>
      <c r="BG443" s="102">
        <f t="shared" si="121"/>
        <v>0</v>
      </c>
      <c r="BH443" s="102">
        <f t="shared" si="122"/>
        <v>0</v>
      </c>
      <c r="BI443" s="102">
        <f t="shared" si="123"/>
        <v>0</v>
      </c>
      <c r="BJ443" s="17" t="s">
        <v>89</v>
      </c>
      <c r="BK443" s="102">
        <f t="shared" si="124"/>
        <v>0</v>
      </c>
      <c r="BL443" s="17" t="s">
        <v>580</v>
      </c>
      <c r="BM443" s="179" t="s">
        <v>9791</v>
      </c>
    </row>
    <row r="444" spans="2:65" s="1" customFormat="1" ht="16.5" customHeight="1">
      <c r="B444" s="140"/>
      <c r="C444" s="208" t="s">
        <v>3067</v>
      </c>
      <c r="D444" s="208" t="s">
        <v>1858</v>
      </c>
      <c r="E444" s="209" t="s">
        <v>9792</v>
      </c>
      <c r="F444" s="210" t="s">
        <v>9790</v>
      </c>
      <c r="G444" s="211" t="s">
        <v>611</v>
      </c>
      <c r="H444" s="212">
        <v>1580</v>
      </c>
      <c r="I444" s="213"/>
      <c r="J444" s="214">
        <f t="shared" si="115"/>
        <v>0</v>
      </c>
      <c r="K444" s="215"/>
      <c r="L444" s="216"/>
      <c r="M444" s="217" t="s">
        <v>1</v>
      </c>
      <c r="N444" s="218" t="s">
        <v>43</v>
      </c>
      <c r="P444" s="177">
        <f t="shared" si="116"/>
        <v>0</v>
      </c>
      <c r="Q444" s="177">
        <v>0</v>
      </c>
      <c r="R444" s="177">
        <f t="shared" si="117"/>
        <v>0</v>
      </c>
      <c r="S444" s="177">
        <v>0</v>
      </c>
      <c r="T444" s="178">
        <f t="shared" si="118"/>
        <v>0</v>
      </c>
      <c r="AR444" s="179" t="s">
        <v>626</v>
      </c>
      <c r="AT444" s="179" t="s">
        <v>1858</v>
      </c>
      <c r="AU444" s="179" t="s">
        <v>84</v>
      </c>
      <c r="AY444" s="17" t="s">
        <v>574</v>
      </c>
      <c r="BE444" s="102">
        <f t="shared" si="119"/>
        <v>0</v>
      </c>
      <c r="BF444" s="102">
        <f t="shared" si="120"/>
        <v>0</v>
      </c>
      <c r="BG444" s="102">
        <f t="shared" si="121"/>
        <v>0</v>
      </c>
      <c r="BH444" s="102">
        <f t="shared" si="122"/>
        <v>0</v>
      </c>
      <c r="BI444" s="102">
        <f t="shared" si="123"/>
        <v>0</v>
      </c>
      <c r="BJ444" s="17" t="s">
        <v>89</v>
      </c>
      <c r="BK444" s="102">
        <f t="shared" si="124"/>
        <v>0</v>
      </c>
      <c r="BL444" s="17" t="s">
        <v>580</v>
      </c>
      <c r="BM444" s="179" t="s">
        <v>9793</v>
      </c>
    </row>
    <row r="445" spans="2:65" s="1" customFormat="1" ht="16.5" customHeight="1">
      <c r="B445" s="140"/>
      <c r="C445" s="168" t="s">
        <v>3072</v>
      </c>
      <c r="D445" s="168" t="s">
        <v>576</v>
      </c>
      <c r="E445" s="169" t="s">
        <v>9794</v>
      </c>
      <c r="F445" s="170" t="s">
        <v>9795</v>
      </c>
      <c r="G445" s="171" t="s">
        <v>611</v>
      </c>
      <c r="H445" s="172">
        <v>330</v>
      </c>
      <c r="I445" s="173"/>
      <c r="J445" s="174">
        <f t="shared" si="115"/>
        <v>0</v>
      </c>
      <c r="K445" s="175"/>
      <c r="L445" s="34"/>
      <c r="M445" s="176" t="s">
        <v>1</v>
      </c>
      <c r="N445" s="139" t="s">
        <v>43</v>
      </c>
      <c r="P445" s="177">
        <f t="shared" si="116"/>
        <v>0</v>
      </c>
      <c r="Q445" s="177">
        <v>0</v>
      </c>
      <c r="R445" s="177">
        <f t="shared" si="117"/>
        <v>0</v>
      </c>
      <c r="S445" s="177">
        <v>0</v>
      </c>
      <c r="T445" s="178">
        <f t="shared" si="118"/>
        <v>0</v>
      </c>
      <c r="AR445" s="179" t="s">
        <v>580</v>
      </c>
      <c r="AT445" s="179" t="s">
        <v>576</v>
      </c>
      <c r="AU445" s="179" t="s">
        <v>84</v>
      </c>
      <c r="AY445" s="17" t="s">
        <v>574</v>
      </c>
      <c r="BE445" s="102">
        <f t="shared" si="119"/>
        <v>0</v>
      </c>
      <c r="BF445" s="102">
        <f t="shared" si="120"/>
        <v>0</v>
      </c>
      <c r="BG445" s="102">
        <f t="shared" si="121"/>
        <v>0</v>
      </c>
      <c r="BH445" s="102">
        <f t="shared" si="122"/>
        <v>0</v>
      </c>
      <c r="BI445" s="102">
        <f t="shared" si="123"/>
        <v>0</v>
      </c>
      <c r="BJ445" s="17" t="s">
        <v>89</v>
      </c>
      <c r="BK445" s="102">
        <f t="shared" si="124"/>
        <v>0</v>
      </c>
      <c r="BL445" s="17" t="s">
        <v>580</v>
      </c>
      <c r="BM445" s="179" t="s">
        <v>9796</v>
      </c>
    </row>
    <row r="446" spans="2:65" s="1" customFormat="1" ht="16.5" customHeight="1">
      <c r="B446" s="140"/>
      <c r="C446" s="208" t="s">
        <v>3076</v>
      </c>
      <c r="D446" s="208" t="s">
        <v>1858</v>
      </c>
      <c r="E446" s="209" t="s">
        <v>9797</v>
      </c>
      <c r="F446" s="210" t="s">
        <v>9795</v>
      </c>
      <c r="G446" s="211" t="s">
        <v>611</v>
      </c>
      <c r="H446" s="212">
        <v>330</v>
      </c>
      <c r="I446" s="213"/>
      <c r="J446" s="214">
        <f t="shared" si="115"/>
        <v>0</v>
      </c>
      <c r="K446" s="215"/>
      <c r="L446" s="216"/>
      <c r="M446" s="217" t="s">
        <v>1</v>
      </c>
      <c r="N446" s="218" t="s">
        <v>43</v>
      </c>
      <c r="P446" s="177">
        <f t="shared" si="116"/>
        <v>0</v>
      </c>
      <c r="Q446" s="177">
        <v>0</v>
      </c>
      <c r="R446" s="177">
        <f t="shared" si="117"/>
        <v>0</v>
      </c>
      <c r="S446" s="177">
        <v>0</v>
      </c>
      <c r="T446" s="178">
        <f t="shared" si="118"/>
        <v>0</v>
      </c>
      <c r="AR446" s="179" t="s">
        <v>626</v>
      </c>
      <c r="AT446" s="179" t="s">
        <v>1858</v>
      </c>
      <c r="AU446" s="179" t="s">
        <v>84</v>
      </c>
      <c r="AY446" s="17" t="s">
        <v>574</v>
      </c>
      <c r="BE446" s="102">
        <f t="shared" si="119"/>
        <v>0</v>
      </c>
      <c r="BF446" s="102">
        <f t="shared" si="120"/>
        <v>0</v>
      </c>
      <c r="BG446" s="102">
        <f t="shared" si="121"/>
        <v>0</v>
      </c>
      <c r="BH446" s="102">
        <f t="shared" si="122"/>
        <v>0</v>
      </c>
      <c r="BI446" s="102">
        <f t="shared" si="123"/>
        <v>0</v>
      </c>
      <c r="BJ446" s="17" t="s">
        <v>89</v>
      </c>
      <c r="BK446" s="102">
        <f t="shared" si="124"/>
        <v>0</v>
      </c>
      <c r="BL446" s="17" t="s">
        <v>580</v>
      </c>
      <c r="BM446" s="179" t="s">
        <v>9798</v>
      </c>
    </row>
    <row r="447" spans="2:65" s="1" customFormat="1" ht="16.5" customHeight="1">
      <c r="B447" s="140"/>
      <c r="C447" s="168" t="s">
        <v>3081</v>
      </c>
      <c r="D447" s="168" t="s">
        <v>576</v>
      </c>
      <c r="E447" s="169" t="s">
        <v>9799</v>
      </c>
      <c r="F447" s="170" t="s">
        <v>9800</v>
      </c>
      <c r="G447" s="171" t="s">
        <v>579</v>
      </c>
      <c r="H447" s="172">
        <v>2</v>
      </c>
      <c r="I447" s="173"/>
      <c r="J447" s="174">
        <f t="shared" si="115"/>
        <v>0</v>
      </c>
      <c r="K447" s="175"/>
      <c r="L447" s="34"/>
      <c r="M447" s="176" t="s">
        <v>1</v>
      </c>
      <c r="N447" s="139" t="s">
        <v>43</v>
      </c>
      <c r="P447" s="177">
        <f t="shared" si="116"/>
        <v>0</v>
      </c>
      <c r="Q447" s="177">
        <v>0</v>
      </c>
      <c r="R447" s="177">
        <f t="shared" si="117"/>
        <v>0</v>
      </c>
      <c r="S447" s="177">
        <v>0</v>
      </c>
      <c r="T447" s="178">
        <f t="shared" si="118"/>
        <v>0</v>
      </c>
      <c r="AR447" s="179" t="s">
        <v>580</v>
      </c>
      <c r="AT447" s="179" t="s">
        <v>576</v>
      </c>
      <c r="AU447" s="179" t="s">
        <v>84</v>
      </c>
      <c r="AY447" s="17" t="s">
        <v>574</v>
      </c>
      <c r="BE447" s="102">
        <f t="shared" si="119"/>
        <v>0</v>
      </c>
      <c r="BF447" s="102">
        <f t="shared" si="120"/>
        <v>0</v>
      </c>
      <c r="BG447" s="102">
        <f t="shared" si="121"/>
        <v>0</v>
      </c>
      <c r="BH447" s="102">
        <f t="shared" si="122"/>
        <v>0</v>
      </c>
      <c r="BI447" s="102">
        <f t="shared" si="123"/>
        <v>0</v>
      </c>
      <c r="BJ447" s="17" t="s">
        <v>89</v>
      </c>
      <c r="BK447" s="102">
        <f t="shared" si="124"/>
        <v>0</v>
      </c>
      <c r="BL447" s="17" t="s">
        <v>580</v>
      </c>
      <c r="BM447" s="179" t="s">
        <v>9801</v>
      </c>
    </row>
    <row r="448" spans="2:65" s="1" customFormat="1" ht="16.5" customHeight="1">
      <c r="B448" s="140"/>
      <c r="C448" s="208" t="s">
        <v>3086</v>
      </c>
      <c r="D448" s="208" t="s">
        <v>1858</v>
      </c>
      <c r="E448" s="209" t="s">
        <v>9802</v>
      </c>
      <c r="F448" s="210" t="s">
        <v>9800</v>
      </c>
      <c r="G448" s="211" t="s">
        <v>579</v>
      </c>
      <c r="H448" s="212">
        <v>2</v>
      </c>
      <c r="I448" s="213"/>
      <c r="J448" s="214">
        <f t="shared" si="115"/>
        <v>0</v>
      </c>
      <c r="K448" s="215"/>
      <c r="L448" s="216"/>
      <c r="M448" s="217" t="s">
        <v>1</v>
      </c>
      <c r="N448" s="218" t="s">
        <v>43</v>
      </c>
      <c r="P448" s="177">
        <f t="shared" si="116"/>
        <v>0</v>
      </c>
      <c r="Q448" s="177">
        <v>0</v>
      </c>
      <c r="R448" s="177">
        <f t="shared" si="117"/>
        <v>0</v>
      </c>
      <c r="S448" s="177">
        <v>0</v>
      </c>
      <c r="T448" s="178">
        <f t="shared" si="118"/>
        <v>0</v>
      </c>
      <c r="AR448" s="179" t="s">
        <v>626</v>
      </c>
      <c r="AT448" s="179" t="s">
        <v>1858</v>
      </c>
      <c r="AU448" s="179" t="s">
        <v>84</v>
      </c>
      <c r="AY448" s="17" t="s">
        <v>574</v>
      </c>
      <c r="BE448" s="102">
        <f t="shared" si="119"/>
        <v>0</v>
      </c>
      <c r="BF448" s="102">
        <f t="shared" si="120"/>
        <v>0</v>
      </c>
      <c r="BG448" s="102">
        <f t="shared" si="121"/>
        <v>0</v>
      </c>
      <c r="BH448" s="102">
        <f t="shared" si="122"/>
        <v>0</v>
      </c>
      <c r="BI448" s="102">
        <f t="shared" si="123"/>
        <v>0</v>
      </c>
      <c r="BJ448" s="17" t="s">
        <v>89</v>
      </c>
      <c r="BK448" s="102">
        <f t="shared" si="124"/>
        <v>0</v>
      </c>
      <c r="BL448" s="17" t="s">
        <v>580</v>
      </c>
      <c r="BM448" s="179" t="s">
        <v>9803</v>
      </c>
    </row>
    <row r="449" spans="2:65" s="11" customFormat="1" ht="26" customHeight="1">
      <c r="B449" s="156"/>
      <c r="D449" s="157" t="s">
        <v>76</v>
      </c>
      <c r="E449" s="158" t="s">
        <v>8995</v>
      </c>
      <c r="F449" s="158" t="s">
        <v>9804</v>
      </c>
      <c r="I449" s="159"/>
      <c r="J449" s="160">
        <f>BK449</f>
        <v>0</v>
      </c>
      <c r="L449" s="156"/>
      <c r="M449" s="161"/>
      <c r="P449" s="162">
        <f>SUM(P450:P459)</f>
        <v>0</v>
      </c>
      <c r="R449" s="162">
        <f>SUM(R450:R459)</f>
        <v>0</v>
      </c>
      <c r="T449" s="163">
        <f>SUM(T450:T459)</f>
        <v>0</v>
      </c>
      <c r="AR449" s="157" t="s">
        <v>84</v>
      </c>
      <c r="AT449" s="164" t="s">
        <v>76</v>
      </c>
      <c r="AU449" s="164" t="s">
        <v>77</v>
      </c>
      <c r="AY449" s="157" t="s">
        <v>574</v>
      </c>
      <c r="BK449" s="165">
        <f>SUM(BK450:BK459)</f>
        <v>0</v>
      </c>
    </row>
    <row r="450" spans="2:65" s="1" customFormat="1" ht="38" customHeight="1">
      <c r="B450" s="140"/>
      <c r="C450" s="168" t="s">
        <v>3091</v>
      </c>
      <c r="D450" s="168" t="s">
        <v>576</v>
      </c>
      <c r="E450" s="169" t="s">
        <v>9805</v>
      </c>
      <c r="F450" s="170" t="s">
        <v>9806</v>
      </c>
      <c r="G450" s="171" t="s">
        <v>579</v>
      </c>
      <c r="H450" s="172">
        <v>12</v>
      </c>
      <c r="I450" s="173"/>
      <c r="J450" s="174">
        <f t="shared" ref="J450:J459" si="125">ROUND(I450*H450,2)</f>
        <v>0</v>
      </c>
      <c r="K450" s="175"/>
      <c r="L450" s="34"/>
      <c r="M450" s="176" t="s">
        <v>1</v>
      </c>
      <c r="N450" s="139" t="s">
        <v>43</v>
      </c>
      <c r="P450" s="177">
        <f t="shared" ref="P450:P459" si="126">O450*H450</f>
        <v>0</v>
      </c>
      <c r="Q450" s="177">
        <v>0</v>
      </c>
      <c r="R450" s="177">
        <f t="shared" ref="R450:R459" si="127">Q450*H450</f>
        <v>0</v>
      </c>
      <c r="S450" s="177">
        <v>0</v>
      </c>
      <c r="T450" s="178">
        <f t="shared" ref="T450:T459" si="128">S450*H450</f>
        <v>0</v>
      </c>
      <c r="AR450" s="179" t="s">
        <v>580</v>
      </c>
      <c r="AT450" s="179" t="s">
        <v>576</v>
      </c>
      <c r="AU450" s="179" t="s">
        <v>84</v>
      </c>
      <c r="AY450" s="17" t="s">
        <v>574</v>
      </c>
      <c r="BE450" s="102">
        <f t="shared" ref="BE450:BE459" si="129">IF(N450="základná",J450,0)</f>
        <v>0</v>
      </c>
      <c r="BF450" s="102">
        <f t="shared" ref="BF450:BF459" si="130">IF(N450="znížená",J450,0)</f>
        <v>0</v>
      </c>
      <c r="BG450" s="102">
        <f t="shared" ref="BG450:BG459" si="131">IF(N450="zákl. prenesená",J450,0)</f>
        <v>0</v>
      </c>
      <c r="BH450" s="102">
        <f t="shared" ref="BH450:BH459" si="132">IF(N450="zníž. prenesená",J450,0)</f>
        <v>0</v>
      </c>
      <c r="BI450" s="102">
        <f t="shared" ref="BI450:BI459" si="133">IF(N450="nulová",J450,0)</f>
        <v>0</v>
      </c>
      <c r="BJ450" s="17" t="s">
        <v>89</v>
      </c>
      <c r="BK450" s="102">
        <f t="shared" ref="BK450:BK459" si="134">ROUND(I450*H450,2)</f>
        <v>0</v>
      </c>
      <c r="BL450" s="17" t="s">
        <v>580</v>
      </c>
      <c r="BM450" s="179" t="s">
        <v>9807</v>
      </c>
    </row>
    <row r="451" spans="2:65" s="1" customFormat="1" ht="38" customHeight="1">
      <c r="B451" s="140"/>
      <c r="C451" s="208" t="s">
        <v>3097</v>
      </c>
      <c r="D451" s="208" t="s">
        <v>1858</v>
      </c>
      <c r="E451" s="209" t="s">
        <v>9808</v>
      </c>
      <c r="F451" s="210" t="s">
        <v>9806</v>
      </c>
      <c r="G451" s="211" t="s">
        <v>579</v>
      </c>
      <c r="H451" s="212">
        <v>12</v>
      </c>
      <c r="I451" s="213"/>
      <c r="J451" s="214">
        <f t="shared" si="125"/>
        <v>0</v>
      </c>
      <c r="K451" s="215"/>
      <c r="L451" s="216"/>
      <c r="M451" s="217" t="s">
        <v>1</v>
      </c>
      <c r="N451" s="218" t="s">
        <v>43</v>
      </c>
      <c r="P451" s="177">
        <f t="shared" si="126"/>
        <v>0</v>
      </c>
      <c r="Q451" s="177">
        <v>0</v>
      </c>
      <c r="R451" s="177">
        <f t="shared" si="127"/>
        <v>0</v>
      </c>
      <c r="S451" s="177">
        <v>0</v>
      </c>
      <c r="T451" s="178">
        <f t="shared" si="128"/>
        <v>0</v>
      </c>
      <c r="AR451" s="179" t="s">
        <v>626</v>
      </c>
      <c r="AT451" s="179" t="s">
        <v>1858</v>
      </c>
      <c r="AU451" s="179" t="s">
        <v>84</v>
      </c>
      <c r="AY451" s="17" t="s">
        <v>574</v>
      </c>
      <c r="BE451" s="102">
        <f t="shared" si="129"/>
        <v>0</v>
      </c>
      <c r="BF451" s="102">
        <f t="shared" si="130"/>
        <v>0</v>
      </c>
      <c r="BG451" s="102">
        <f t="shared" si="131"/>
        <v>0</v>
      </c>
      <c r="BH451" s="102">
        <f t="shared" si="132"/>
        <v>0</v>
      </c>
      <c r="BI451" s="102">
        <f t="shared" si="133"/>
        <v>0</v>
      </c>
      <c r="BJ451" s="17" t="s">
        <v>89</v>
      </c>
      <c r="BK451" s="102">
        <f t="shared" si="134"/>
        <v>0</v>
      </c>
      <c r="BL451" s="17" t="s">
        <v>580</v>
      </c>
      <c r="BM451" s="179" t="s">
        <v>9809</v>
      </c>
    </row>
    <row r="452" spans="2:65" s="1" customFormat="1" ht="38" customHeight="1">
      <c r="B452" s="140"/>
      <c r="C452" s="168" t="s">
        <v>3102</v>
      </c>
      <c r="D452" s="168" t="s">
        <v>576</v>
      </c>
      <c r="E452" s="169" t="s">
        <v>9810</v>
      </c>
      <c r="F452" s="170" t="s">
        <v>9811</v>
      </c>
      <c r="G452" s="171" t="s">
        <v>579</v>
      </c>
      <c r="H452" s="172">
        <v>18</v>
      </c>
      <c r="I452" s="173"/>
      <c r="J452" s="174">
        <f t="shared" si="125"/>
        <v>0</v>
      </c>
      <c r="K452" s="175"/>
      <c r="L452" s="34"/>
      <c r="M452" s="176" t="s">
        <v>1</v>
      </c>
      <c r="N452" s="139" t="s">
        <v>43</v>
      </c>
      <c r="P452" s="177">
        <f t="shared" si="126"/>
        <v>0</v>
      </c>
      <c r="Q452" s="177">
        <v>0</v>
      </c>
      <c r="R452" s="177">
        <f t="shared" si="127"/>
        <v>0</v>
      </c>
      <c r="S452" s="177">
        <v>0</v>
      </c>
      <c r="T452" s="178">
        <f t="shared" si="128"/>
        <v>0</v>
      </c>
      <c r="AR452" s="179" t="s">
        <v>580</v>
      </c>
      <c r="AT452" s="179" t="s">
        <v>576</v>
      </c>
      <c r="AU452" s="179" t="s">
        <v>84</v>
      </c>
      <c r="AY452" s="17" t="s">
        <v>574</v>
      </c>
      <c r="BE452" s="102">
        <f t="shared" si="129"/>
        <v>0</v>
      </c>
      <c r="BF452" s="102">
        <f t="shared" si="130"/>
        <v>0</v>
      </c>
      <c r="BG452" s="102">
        <f t="shared" si="131"/>
        <v>0</v>
      </c>
      <c r="BH452" s="102">
        <f t="shared" si="132"/>
        <v>0</v>
      </c>
      <c r="BI452" s="102">
        <f t="shared" si="133"/>
        <v>0</v>
      </c>
      <c r="BJ452" s="17" t="s">
        <v>89</v>
      </c>
      <c r="BK452" s="102">
        <f t="shared" si="134"/>
        <v>0</v>
      </c>
      <c r="BL452" s="17" t="s">
        <v>580</v>
      </c>
      <c r="BM452" s="179" t="s">
        <v>9812</v>
      </c>
    </row>
    <row r="453" spans="2:65" s="1" customFormat="1" ht="38" customHeight="1">
      <c r="B453" s="140"/>
      <c r="C453" s="208" t="s">
        <v>3106</v>
      </c>
      <c r="D453" s="208" t="s">
        <v>1858</v>
      </c>
      <c r="E453" s="209" t="s">
        <v>9813</v>
      </c>
      <c r="F453" s="210" t="s">
        <v>9811</v>
      </c>
      <c r="G453" s="211" t="s">
        <v>579</v>
      </c>
      <c r="H453" s="212">
        <v>18</v>
      </c>
      <c r="I453" s="213"/>
      <c r="J453" s="214">
        <f t="shared" si="125"/>
        <v>0</v>
      </c>
      <c r="K453" s="215"/>
      <c r="L453" s="216"/>
      <c r="M453" s="217" t="s">
        <v>1</v>
      </c>
      <c r="N453" s="218" t="s">
        <v>43</v>
      </c>
      <c r="P453" s="177">
        <f t="shared" si="126"/>
        <v>0</v>
      </c>
      <c r="Q453" s="177">
        <v>0</v>
      </c>
      <c r="R453" s="177">
        <f t="shared" si="127"/>
        <v>0</v>
      </c>
      <c r="S453" s="177">
        <v>0</v>
      </c>
      <c r="T453" s="178">
        <f t="shared" si="128"/>
        <v>0</v>
      </c>
      <c r="AR453" s="179" t="s">
        <v>626</v>
      </c>
      <c r="AT453" s="179" t="s">
        <v>1858</v>
      </c>
      <c r="AU453" s="179" t="s">
        <v>84</v>
      </c>
      <c r="AY453" s="17" t="s">
        <v>574</v>
      </c>
      <c r="BE453" s="102">
        <f t="shared" si="129"/>
        <v>0</v>
      </c>
      <c r="BF453" s="102">
        <f t="shared" si="130"/>
        <v>0</v>
      </c>
      <c r="BG453" s="102">
        <f t="shared" si="131"/>
        <v>0</v>
      </c>
      <c r="BH453" s="102">
        <f t="shared" si="132"/>
        <v>0</v>
      </c>
      <c r="BI453" s="102">
        <f t="shared" si="133"/>
        <v>0</v>
      </c>
      <c r="BJ453" s="17" t="s">
        <v>89</v>
      </c>
      <c r="BK453" s="102">
        <f t="shared" si="134"/>
        <v>0</v>
      </c>
      <c r="BL453" s="17" t="s">
        <v>580</v>
      </c>
      <c r="BM453" s="179" t="s">
        <v>9814</v>
      </c>
    </row>
    <row r="454" spans="2:65" s="1" customFormat="1" ht="38" customHeight="1">
      <c r="B454" s="140"/>
      <c r="C454" s="168" t="s">
        <v>3109</v>
      </c>
      <c r="D454" s="168" t="s">
        <v>576</v>
      </c>
      <c r="E454" s="169" t="s">
        <v>9815</v>
      </c>
      <c r="F454" s="170" t="s">
        <v>9816</v>
      </c>
      <c r="G454" s="171" t="s">
        <v>579</v>
      </c>
      <c r="H454" s="172">
        <v>10</v>
      </c>
      <c r="I454" s="173"/>
      <c r="J454" s="174">
        <f t="shared" si="125"/>
        <v>0</v>
      </c>
      <c r="K454" s="175"/>
      <c r="L454" s="34"/>
      <c r="M454" s="176" t="s">
        <v>1</v>
      </c>
      <c r="N454" s="139" t="s">
        <v>43</v>
      </c>
      <c r="P454" s="177">
        <f t="shared" si="126"/>
        <v>0</v>
      </c>
      <c r="Q454" s="177">
        <v>0</v>
      </c>
      <c r="R454" s="177">
        <f t="shared" si="127"/>
        <v>0</v>
      </c>
      <c r="S454" s="177">
        <v>0</v>
      </c>
      <c r="T454" s="178">
        <f t="shared" si="128"/>
        <v>0</v>
      </c>
      <c r="AR454" s="179" t="s">
        <v>580</v>
      </c>
      <c r="AT454" s="179" t="s">
        <v>576</v>
      </c>
      <c r="AU454" s="179" t="s">
        <v>84</v>
      </c>
      <c r="AY454" s="17" t="s">
        <v>574</v>
      </c>
      <c r="BE454" s="102">
        <f t="shared" si="129"/>
        <v>0</v>
      </c>
      <c r="BF454" s="102">
        <f t="shared" si="130"/>
        <v>0</v>
      </c>
      <c r="BG454" s="102">
        <f t="shared" si="131"/>
        <v>0</v>
      </c>
      <c r="BH454" s="102">
        <f t="shared" si="132"/>
        <v>0</v>
      </c>
      <c r="BI454" s="102">
        <f t="shared" si="133"/>
        <v>0</v>
      </c>
      <c r="BJ454" s="17" t="s">
        <v>89</v>
      </c>
      <c r="BK454" s="102">
        <f t="shared" si="134"/>
        <v>0</v>
      </c>
      <c r="BL454" s="17" t="s">
        <v>580</v>
      </c>
      <c r="BM454" s="179" t="s">
        <v>9817</v>
      </c>
    </row>
    <row r="455" spans="2:65" s="1" customFormat="1" ht="38" customHeight="1">
      <c r="B455" s="140"/>
      <c r="C455" s="208" t="s">
        <v>3116</v>
      </c>
      <c r="D455" s="208" t="s">
        <v>1858</v>
      </c>
      <c r="E455" s="209" t="s">
        <v>9818</v>
      </c>
      <c r="F455" s="210" t="s">
        <v>9816</v>
      </c>
      <c r="G455" s="211" t="s">
        <v>579</v>
      </c>
      <c r="H455" s="212">
        <v>10</v>
      </c>
      <c r="I455" s="213"/>
      <c r="J455" s="214">
        <f t="shared" si="125"/>
        <v>0</v>
      </c>
      <c r="K455" s="215"/>
      <c r="L455" s="216"/>
      <c r="M455" s="217" t="s">
        <v>1</v>
      </c>
      <c r="N455" s="218" t="s">
        <v>43</v>
      </c>
      <c r="P455" s="177">
        <f t="shared" si="126"/>
        <v>0</v>
      </c>
      <c r="Q455" s="177">
        <v>0</v>
      </c>
      <c r="R455" s="177">
        <f t="shared" si="127"/>
        <v>0</v>
      </c>
      <c r="S455" s="177">
        <v>0</v>
      </c>
      <c r="T455" s="178">
        <f t="shared" si="128"/>
        <v>0</v>
      </c>
      <c r="AR455" s="179" t="s">
        <v>626</v>
      </c>
      <c r="AT455" s="179" t="s">
        <v>1858</v>
      </c>
      <c r="AU455" s="179" t="s">
        <v>84</v>
      </c>
      <c r="AY455" s="17" t="s">
        <v>574</v>
      </c>
      <c r="BE455" s="102">
        <f t="shared" si="129"/>
        <v>0</v>
      </c>
      <c r="BF455" s="102">
        <f t="shared" si="130"/>
        <v>0</v>
      </c>
      <c r="BG455" s="102">
        <f t="shared" si="131"/>
        <v>0</v>
      </c>
      <c r="BH455" s="102">
        <f t="shared" si="132"/>
        <v>0</v>
      </c>
      <c r="BI455" s="102">
        <f t="shared" si="133"/>
        <v>0</v>
      </c>
      <c r="BJ455" s="17" t="s">
        <v>89</v>
      </c>
      <c r="BK455" s="102">
        <f t="shared" si="134"/>
        <v>0</v>
      </c>
      <c r="BL455" s="17" t="s">
        <v>580</v>
      </c>
      <c r="BM455" s="179" t="s">
        <v>9819</v>
      </c>
    </row>
    <row r="456" spans="2:65" s="1" customFormat="1" ht="38" customHeight="1">
      <c r="B456" s="140"/>
      <c r="C456" s="168" t="s">
        <v>3122</v>
      </c>
      <c r="D456" s="168" t="s">
        <v>576</v>
      </c>
      <c r="E456" s="169" t="s">
        <v>9820</v>
      </c>
      <c r="F456" s="170" t="s">
        <v>9821</v>
      </c>
      <c r="G456" s="171" t="s">
        <v>579</v>
      </c>
      <c r="H456" s="172">
        <v>172</v>
      </c>
      <c r="I456" s="173"/>
      <c r="J456" s="174">
        <f t="shared" si="125"/>
        <v>0</v>
      </c>
      <c r="K456" s="175"/>
      <c r="L456" s="34"/>
      <c r="M456" s="176" t="s">
        <v>1</v>
      </c>
      <c r="N456" s="139" t="s">
        <v>43</v>
      </c>
      <c r="P456" s="177">
        <f t="shared" si="126"/>
        <v>0</v>
      </c>
      <c r="Q456" s="177">
        <v>0</v>
      </c>
      <c r="R456" s="177">
        <f t="shared" si="127"/>
        <v>0</v>
      </c>
      <c r="S456" s="177">
        <v>0</v>
      </c>
      <c r="T456" s="178">
        <f t="shared" si="128"/>
        <v>0</v>
      </c>
      <c r="AR456" s="179" t="s">
        <v>580</v>
      </c>
      <c r="AT456" s="179" t="s">
        <v>576</v>
      </c>
      <c r="AU456" s="179" t="s">
        <v>84</v>
      </c>
      <c r="AY456" s="17" t="s">
        <v>574</v>
      </c>
      <c r="BE456" s="102">
        <f t="shared" si="129"/>
        <v>0</v>
      </c>
      <c r="BF456" s="102">
        <f t="shared" si="130"/>
        <v>0</v>
      </c>
      <c r="BG456" s="102">
        <f t="shared" si="131"/>
        <v>0</v>
      </c>
      <c r="BH456" s="102">
        <f t="shared" si="132"/>
        <v>0</v>
      </c>
      <c r="BI456" s="102">
        <f t="shared" si="133"/>
        <v>0</v>
      </c>
      <c r="BJ456" s="17" t="s">
        <v>89</v>
      </c>
      <c r="BK456" s="102">
        <f t="shared" si="134"/>
        <v>0</v>
      </c>
      <c r="BL456" s="17" t="s">
        <v>580</v>
      </c>
      <c r="BM456" s="179" t="s">
        <v>9822</v>
      </c>
    </row>
    <row r="457" spans="2:65" s="1" customFormat="1" ht="38" customHeight="1">
      <c r="B457" s="140"/>
      <c r="C457" s="208" t="s">
        <v>3127</v>
      </c>
      <c r="D457" s="208" t="s">
        <v>1858</v>
      </c>
      <c r="E457" s="209" t="s">
        <v>9823</v>
      </c>
      <c r="F457" s="210" t="s">
        <v>9821</v>
      </c>
      <c r="G457" s="211" t="s">
        <v>579</v>
      </c>
      <c r="H457" s="212">
        <v>172</v>
      </c>
      <c r="I457" s="213"/>
      <c r="J457" s="214">
        <f t="shared" si="125"/>
        <v>0</v>
      </c>
      <c r="K457" s="215"/>
      <c r="L457" s="216"/>
      <c r="M457" s="217" t="s">
        <v>1</v>
      </c>
      <c r="N457" s="218" t="s">
        <v>43</v>
      </c>
      <c r="P457" s="177">
        <f t="shared" si="126"/>
        <v>0</v>
      </c>
      <c r="Q457" s="177">
        <v>0</v>
      </c>
      <c r="R457" s="177">
        <f t="shared" si="127"/>
        <v>0</v>
      </c>
      <c r="S457" s="177">
        <v>0</v>
      </c>
      <c r="T457" s="178">
        <f t="shared" si="128"/>
        <v>0</v>
      </c>
      <c r="AR457" s="179" t="s">
        <v>626</v>
      </c>
      <c r="AT457" s="179" t="s">
        <v>1858</v>
      </c>
      <c r="AU457" s="179" t="s">
        <v>84</v>
      </c>
      <c r="AY457" s="17" t="s">
        <v>574</v>
      </c>
      <c r="BE457" s="102">
        <f t="shared" si="129"/>
        <v>0</v>
      </c>
      <c r="BF457" s="102">
        <f t="shared" si="130"/>
        <v>0</v>
      </c>
      <c r="BG457" s="102">
        <f t="shared" si="131"/>
        <v>0</v>
      </c>
      <c r="BH457" s="102">
        <f t="shared" si="132"/>
        <v>0</v>
      </c>
      <c r="BI457" s="102">
        <f t="shared" si="133"/>
        <v>0</v>
      </c>
      <c r="BJ457" s="17" t="s">
        <v>89</v>
      </c>
      <c r="BK457" s="102">
        <f t="shared" si="134"/>
        <v>0</v>
      </c>
      <c r="BL457" s="17" t="s">
        <v>580</v>
      </c>
      <c r="BM457" s="179" t="s">
        <v>9824</v>
      </c>
    </row>
    <row r="458" spans="2:65" s="1" customFormat="1" ht="24.25" customHeight="1">
      <c r="B458" s="140"/>
      <c r="C458" s="168" t="s">
        <v>3132</v>
      </c>
      <c r="D458" s="168" t="s">
        <v>576</v>
      </c>
      <c r="E458" s="169" t="s">
        <v>9825</v>
      </c>
      <c r="F458" s="170" t="s">
        <v>9826</v>
      </c>
      <c r="G458" s="171" t="s">
        <v>579</v>
      </c>
      <c r="H458" s="172">
        <v>1</v>
      </c>
      <c r="I458" s="173"/>
      <c r="J458" s="174">
        <f t="shared" si="125"/>
        <v>0</v>
      </c>
      <c r="K458" s="175"/>
      <c r="L458" s="34"/>
      <c r="M458" s="176" t="s">
        <v>1</v>
      </c>
      <c r="N458" s="139" t="s">
        <v>43</v>
      </c>
      <c r="P458" s="177">
        <f t="shared" si="126"/>
        <v>0</v>
      </c>
      <c r="Q458" s="177">
        <v>0</v>
      </c>
      <c r="R458" s="177">
        <f t="shared" si="127"/>
        <v>0</v>
      </c>
      <c r="S458" s="177">
        <v>0</v>
      </c>
      <c r="T458" s="178">
        <f t="shared" si="128"/>
        <v>0</v>
      </c>
      <c r="AR458" s="179" t="s">
        <v>580</v>
      </c>
      <c r="AT458" s="179" t="s">
        <v>576</v>
      </c>
      <c r="AU458" s="179" t="s">
        <v>84</v>
      </c>
      <c r="AY458" s="17" t="s">
        <v>574</v>
      </c>
      <c r="BE458" s="102">
        <f t="shared" si="129"/>
        <v>0</v>
      </c>
      <c r="BF458" s="102">
        <f t="shared" si="130"/>
        <v>0</v>
      </c>
      <c r="BG458" s="102">
        <f t="shared" si="131"/>
        <v>0</v>
      </c>
      <c r="BH458" s="102">
        <f t="shared" si="132"/>
        <v>0</v>
      </c>
      <c r="BI458" s="102">
        <f t="shared" si="133"/>
        <v>0</v>
      </c>
      <c r="BJ458" s="17" t="s">
        <v>89</v>
      </c>
      <c r="BK458" s="102">
        <f t="shared" si="134"/>
        <v>0</v>
      </c>
      <c r="BL458" s="17" t="s">
        <v>580</v>
      </c>
      <c r="BM458" s="179" t="s">
        <v>9827</v>
      </c>
    </row>
    <row r="459" spans="2:65" s="1" customFormat="1" ht="24.25" customHeight="1">
      <c r="B459" s="140"/>
      <c r="C459" s="208" t="s">
        <v>3139</v>
      </c>
      <c r="D459" s="208" t="s">
        <v>1858</v>
      </c>
      <c r="E459" s="209" t="s">
        <v>9828</v>
      </c>
      <c r="F459" s="210" t="s">
        <v>9826</v>
      </c>
      <c r="G459" s="211" t="s">
        <v>579</v>
      </c>
      <c r="H459" s="212">
        <v>1</v>
      </c>
      <c r="I459" s="213"/>
      <c r="J459" s="214">
        <f t="shared" si="125"/>
        <v>0</v>
      </c>
      <c r="K459" s="215"/>
      <c r="L459" s="216"/>
      <c r="M459" s="229" t="s">
        <v>1</v>
      </c>
      <c r="N459" s="230" t="s">
        <v>43</v>
      </c>
      <c r="O459" s="225"/>
      <c r="P459" s="226">
        <f t="shared" si="126"/>
        <v>0</v>
      </c>
      <c r="Q459" s="226">
        <v>0</v>
      </c>
      <c r="R459" s="226">
        <f t="shared" si="127"/>
        <v>0</v>
      </c>
      <c r="S459" s="226">
        <v>0</v>
      </c>
      <c r="T459" s="227">
        <f t="shared" si="128"/>
        <v>0</v>
      </c>
      <c r="AR459" s="179" t="s">
        <v>626</v>
      </c>
      <c r="AT459" s="179" t="s">
        <v>1858</v>
      </c>
      <c r="AU459" s="179" t="s">
        <v>84</v>
      </c>
      <c r="AY459" s="17" t="s">
        <v>574</v>
      </c>
      <c r="BE459" s="102">
        <f t="shared" si="129"/>
        <v>0</v>
      </c>
      <c r="BF459" s="102">
        <f t="shared" si="130"/>
        <v>0</v>
      </c>
      <c r="BG459" s="102">
        <f t="shared" si="131"/>
        <v>0</v>
      </c>
      <c r="BH459" s="102">
        <f t="shared" si="132"/>
        <v>0</v>
      </c>
      <c r="BI459" s="102">
        <f t="shared" si="133"/>
        <v>0</v>
      </c>
      <c r="BJ459" s="17" t="s">
        <v>89</v>
      </c>
      <c r="BK459" s="102">
        <f t="shared" si="134"/>
        <v>0</v>
      </c>
      <c r="BL459" s="17" t="s">
        <v>580</v>
      </c>
      <c r="BM459" s="179" t="s">
        <v>9829</v>
      </c>
    </row>
    <row r="460" spans="2:65" s="1" customFormat="1" ht="7" customHeight="1">
      <c r="B460" s="49"/>
      <c r="C460" s="50"/>
      <c r="D460" s="50"/>
      <c r="E460" s="50"/>
      <c r="F460" s="50"/>
      <c r="G460" s="50"/>
      <c r="H460" s="50"/>
      <c r="I460" s="50"/>
      <c r="J460" s="50"/>
      <c r="K460" s="50"/>
      <c r="L460" s="34"/>
    </row>
  </sheetData>
  <autoFilter ref="C140:K459" xr:uid="{00000000-0009-0000-0000-000006000000}"/>
  <mergeCells count="17">
    <mergeCell ref="E11:H11"/>
    <mergeCell ref="E20:H20"/>
    <mergeCell ref="E29:H29"/>
    <mergeCell ref="E133:H133"/>
    <mergeCell ref="L2:V2"/>
    <mergeCell ref="D115:F115"/>
    <mergeCell ref="D116:F116"/>
    <mergeCell ref="D117:F117"/>
    <mergeCell ref="E129:H129"/>
    <mergeCell ref="E131:H131"/>
    <mergeCell ref="E85:H85"/>
    <mergeCell ref="E87:H87"/>
    <mergeCell ref="E89:H89"/>
    <mergeCell ref="D113:F113"/>
    <mergeCell ref="D114:F114"/>
    <mergeCell ref="E7:H7"/>
    <mergeCell ref="E9:H9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52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105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ht="12" customHeight="1">
      <c r="B8" s="20"/>
      <c r="D8" s="27" t="s">
        <v>182</v>
      </c>
      <c r="L8" s="20"/>
    </row>
    <row r="9" spans="2:46" s="1" customFormat="1" ht="16.5" customHeight="1">
      <c r="B9" s="34"/>
      <c r="E9" s="287" t="s">
        <v>186</v>
      </c>
      <c r="F9" s="285"/>
      <c r="G9" s="285"/>
      <c r="H9" s="285"/>
      <c r="L9" s="34"/>
    </row>
    <row r="10" spans="2:46" s="1" customFormat="1" ht="12" customHeight="1">
      <c r="B10" s="34"/>
      <c r="D10" s="27" t="s">
        <v>190</v>
      </c>
      <c r="L10" s="34"/>
    </row>
    <row r="11" spans="2:46" s="1" customFormat="1" ht="16.5" customHeight="1">
      <c r="B11" s="34"/>
      <c r="E11" s="256" t="s">
        <v>9830</v>
      </c>
      <c r="F11" s="285"/>
      <c r="G11" s="285"/>
      <c r="H11" s="285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>
      <c r="B18" s="34"/>
      <c r="L18" s="34"/>
    </row>
    <row r="19" spans="2:12" s="1" customFormat="1" ht="12" customHeight="1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8"/>
      <c r="G20" s="268"/>
      <c r="H20" s="268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>
      <c r="B21" s="34"/>
      <c r="L21" s="34"/>
    </row>
    <row r="22" spans="2:12" s="1" customFormat="1" ht="12" customHeight="1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>
      <c r="B24" s="34"/>
      <c r="L24" s="34"/>
    </row>
    <row r="25" spans="2:12" s="1" customFormat="1" ht="12" customHeight="1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>
      <c r="B27" s="34"/>
      <c r="L27" s="34"/>
    </row>
    <row r="28" spans="2:12" s="1" customFormat="1" ht="12" customHeight="1">
      <c r="B28" s="34"/>
      <c r="D28" s="27" t="s">
        <v>34</v>
      </c>
      <c r="L28" s="34"/>
    </row>
    <row r="29" spans="2:12" s="7" customFormat="1" ht="16.5" customHeight="1">
      <c r="B29" s="111"/>
      <c r="E29" s="272" t="s">
        <v>1</v>
      </c>
      <c r="F29" s="272"/>
      <c r="G29" s="272"/>
      <c r="H29" s="272"/>
      <c r="L29" s="111"/>
    </row>
    <row r="30" spans="2:12" s="1" customFormat="1" ht="7" customHeight="1">
      <c r="B30" s="34"/>
      <c r="L30" s="34"/>
    </row>
    <row r="31" spans="2:12" s="1" customFormat="1" ht="7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>
      <c r="B32" s="34"/>
      <c r="D32" s="25" t="s">
        <v>245</v>
      </c>
      <c r="J32" s="33">
        <f>J98</f>
        <v>0</v>
      </c>
      <c r="L32" s="34"/>
    </row>
    <row r="33" spans="2:12" s="1" customFormat="1" ht="14.5" customHeight="1">
      <c r="B33" s="34"/>
      <c r="D33" s="32" t="s">
        <v>157</v>
      </c>
      <c r="J33" s="33">
        <f>J105</f>
        <v>0</v>
      </c>
      <c r="L33" s="34"/>
    </row>
    <row r="34" spans="2:12" s="1" customFormat="1" ht="25.25" customHeight="1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>
      <c r="B37" s="34"/>
      <c r="D37" s="60" t="s">
        <v>41</v>
      </c>
      <c r="E37" s="39" t="s">
        <v>42</v>
      </c>
      <c r="F37" s="114">
        <f>ROUND((SUM(BE105:BE112) + SUM(BE134:BE251)),  2)</f>
        <v>0</v>
      </c>
      <c r="G37" s="115"/>
      <c r="H37" s="115"/>
      <c r="I37" s="116">
        <v>0.2</v>
      </c>
      <c r="J37" s="114">
        <f>ROUND(((SUM(BE105:BE112) + SUM(BE134:BE251))*I37),  2)</f>
        <v>0</v>
      </c>
      <c r="L37" s="34"/>
    </row>
    <row r="38" spans="2:12" s="1" customFormat="1" ht="14.5" customHeight="1">
      <c r="B38" s="34"/>
      <c r="E38" s="39" t="s">
        <v>43</v>
      </c>
      <c r="F38" s="114">
        <f>ROUND((SUM(BF105:BF112) + SUM(BF134:BF251)),  2)</f>
        <v>0</v>
      </c>
      <c r="G38" s="115"/>
      <c r="H38" s="115"/>
      <c r="I38" s="116">
        <v>0.2</v>
      </c>
      <c r="J38" s="114">
        <f>ROUND(((SUM(BF105:BF112) + SUM(BF134:BF251))*I38),  2)</f>
        <v>0</v>
      </c>
      <c r="L38" s="34"/>
    </row>
    <row r="39" spans="2:12" s="1" customFormat="1" ht="14.5" hidden="1" customHeight="1">
      <c r="B39" s="34"/>
      <c r="E39" s="27" t="s">
        <v>44</v>
      </c>
      <c r="F39" s="91">
        <f>ROUND((SUM(BG105:BG112) + SUM(BG134:BG251)),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>
      <c r="B40" s="34"/>
      <c r="E40" s="27" t="s">
        <v>45</v>
      </c>
      <c r="F40" s="91">
        <f>ROUND((SUM(BH105:BH112) + SUM(BH134:BH251)),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>
      <c r="B41" s="34"/>
      <c r="E41" s="39" t="s">
        <v>46</v>
      </c>
      <c r="F41" s="114">
        <f>ROUND((SUM(BI105:BI112) + SUM(BI134:BI251)),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>
      <c r="B42" s="34"/>
      <c r="L42" s="34"/>
    </row>
    <row r="43" spans="2:12" s="1" customFormat="1" ht="25.25" customHeight="1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>
      <c r="B44" s="34"/>
      <c r="L44" s="34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>
      <c r="B82" s="34"/>
      <c r="C82" s="21" t="s">
        <v>386</v>
      </c>
      <c r="L82" s="34"/>
    </row>
    <row r="83" spans="2:12" s="1" customFormat="1" ht="7" customHeight="1">
      <c r="B83" s="34"/>
      <c r="L83" s="34"/>
    </row>
    <row r="84" spans="2:12" s="1" customFormat="1" ht="12" customHeight="1">
      <c r="B84" s="34"/>
      <c r="C84" s="27" t="s">
        <v>15</v>
      </c>
      <c r="L84" s="34"/>
    </row>
    <row r="85" spans="2:12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12" ht="12" customHeight="1">
      <c r="B86" s="20"/>
      <c r="C86" s="27" t="s">
        <v>182</v>
      </c>
      <c r="L86" s="20"/>
    </row>
    <row r="87" spans="2:12" s="1" customFormat="1" ht="16.5" customHeight="1">
      <c r="B87" s="34"/>
      <c r="E87" s="287" t="s">
        <v>186</v>
      </c>
      <c r="F87" s="285"/>
      <c r="G87" s="285"/>
      <c r="H87" s="285"/>
      <c r="L87" s="34"/>
    </row>
    <row r="88" spans="2:12" s="1" customFormat="1" ht="12" customHeight="1">
      <c r="B88" s="34"/>
      <c r="C88" s="27" t="s">
        <v>190</v>
      </c>
      <c r="L88" s="34"/>
    </row>
    <row r="89" spans="2:12" s="1" customFormat="1" ht="16.5" customHeight="1">
      <c r="B89" s="34"/>
      <c r="E89" s="256" t="str">
        <f>E11</f>
        <v>06 - EPS</v>
      </c>
      <c r="F89" s="285"/>
      <c r="G89" s="285"/>
      <c r="H89" s="285"/>
      <c r="L89" s="34"/>
    </row>
    <row r="90" spans="2:12" s="1" customFormat="1" ht="7" customHeight="1">
      <c r="B90" s="34"/>
      <c r="L90" s="34"/>
    </row>
    <row r="91" spans="2:12" s="1" customFormat="1" ht="12" customHeight="1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>
      <c r="B92" s="34"/>
      <c r="L92" s="34"/>
    </row>
    <row r="93" spans="2:12" s="1" customFormat="1" ht="15.25" customHeight="1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25" customHeight="1">
      <c r="B95" s="34"/>
      <c r="L95" s="34"/>
    </row>
    <row r="96" spans="2:12" s="1" customFormat="1" ht="29.25" customHeight="1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25" customHeight="1">
      <c r="B97" s="34"/>
      <c r="L97" s="34"/>
    </row>
    <row r="98" spans="2:65" s="1" customFormat="1" ht="23" customHeight="1">
      <c r="B98" s="34"/>
      <c r="C98" s="127" t="s">
        <v>422</v>
      </c>
      <c r="J98" s="71">
        <f>J134</f>
        <v>0</v>
      </c>
      <c r="L98" s="34"/>
      <c r="AU98" s="17" t="s">
        <v>423</v>
      </c>
    </row>
    <row r="99" spans="2:65" s="8" customFormat="1" ht="25" customHeight="1">
      <c r="B99" s="128"/>
      <c r="D99" s="129" t="s">
        <v>9831</v>
      </c>
      <c r="E99" s="130"/>
      <c r="F99" s="130"/>
      <c r="G99" s="130"/>
      <c r="H99" s="130"/>
      <c r="I99" s="130"/>
      <c r="J99" s="131">
        <f>J135</f>
        <v>0</v>
      </c>
      <c r="L99" s="128"/>
    </row>
    <row r="100" spans="2:65" s="8" customFormat="1" ht="25" customHeight="1">
      <c r="B100" s="128"/>
      <c r="D100" s="129" t="s">
        <v>9832</v>
      </c>
      <c r="E100" s="130"/>
      <c r="F100" s="130"/>
      <c r="G100" s="130"/>
      <c r="H100" s="130"/>
      <c r="I100" s="130"/>
      <c r="J100" s="131">
        <f>J152</f>
        <v>0</v>
      </c>
      <c r="L100" s="128"/>
    </row>
    <row r="101" spans="2:65" s="8" customFormat="1" ht="25" customHeight="1">
      <c r="B101" s="128"/>
      <c r="D101" s="129" t="s">
        <v>9833</v>
      </c>
      <c r="E101" s="130"/>
      <c r="F101" s="130"/>
      <c r="G101" s="130"/>
      <c r="H101" s="130"/>
      <c r="I101" s="130"/>
      <c r="J101" s="131">
        <f>J169</f>
        <v>0</v>
      </c>
      <c r="L101" s="128"/>
    </row>
    <row r="102" spans="2:65" s="8" customFormat="1" ht="25" customHeight="1">
      <c r="B102" s="128"/>
      <c r="D102" s="129" t="s">
        <v>9834</v>
      </c>
      <c r="E102" s="130"/>
      <c r="F102" s="130"/>
      <c r="G102" s="130"/>
      <c r="H102" s="130"/>
      <c r="I102" s="130"/>
      <c r="J102" s="131">
        <f>J203</f>
        <v>0</v>
      </c>
      <c r="L102" s="128"/>
    </row>
    <row r="103" spans="2:65" s="1" customFormat="1" ht="21.75" customHeight="1">
      <c r="B103" s="34"/>
      <c r="L103" s="34"/>
    </row>
    <row r="104" spans="2:65" s="1" customFormat="1" ht="7" customHeight="1">
      <c r="B104" s="34"/>
      <c r="L104" s="34"/>
    </row>
    <row r="105" spans="2:65" s="1" customFormat="1" ht="29.25" customHeight="1">
      <c r="B105" s="34"/>
      <c r="C105" s="127" t="s">
        <v>511</v>
      </c>
      <c r="J105" s="138">
        <f>ROUND(J106 + J107 + J108 + J109 + J110 + J111,2)</f>
        <v>0</v>
      </c>
      <c r="L105" s="34"/>
      <c r="N105" s="139" t="s">
        <v>41</v>
      </c>
    </row>
    <row r="106" spans="2:65" s="1" customFormat="1" ht="18" customHeight="1">
      <c r="B106" s="140"/>
      <c r="C106" s="141"/>
      <c r="D106" s="232" t="s">
        <v>514</v>
      </c>
      <c r="E106" s="286"/>
      <c r="F106" s="286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ref="BE106:BE111" si="0">IF(N106="základná",J106,0)</f>
        <v>0</v>
      </c>
      <c r="BF106" s="146">
        <f t="shared" ref="BF106:BF111" si="1">IF(N106="znížená",J106,0)</f>
        <v>0</v>
      </c>
      <c r="BG106" s="146">
        <f t="shared" ref="BG106:BG111" si="2">IF(N106="zákl. prenesená",J106,0)</f>
        <v>0</v>
      </c>
      <c r="BH106" s="146">
        <f t="shared" ref="BH106:BH111" si="3">IF(N106="zníž. prenesená",J106,0)</f>
        <v>0</v>
      </c>
      <c r="BI106" s="146">
        <f t="shared" ref="BI106:BI111" si="4">IF(N106="nulová",J106,0)</f>
        <v>0</v>
      </c>
      <c r="BJ106" s="144" t="s">
        <v>89</v>
      </c>
      <c r="BK106" s="141"/>
      <c r="BL106" s="141"/>
      <c r="BM106" s="141"/>
    </row>
    <row r="107" spans="2:65" s="1" customFormat="1" ht="18" customHeight="1">
      <c r="B107" s="140"/>
      <c r="C107" s="141"/>
      <c r="D107" s="232" t="s">
        <v>518</v>
      </c>
      <c r="E107" s="286"/>
      <c r="F107" s="286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>
      <c r="B108" s="140"/>
      <c r="C108" s="141"/>
      <c r="D108" s="232" t="s">
        <v>521</v>
      </c>
      <c r="E108" s="286"/>
      <c r="F108" s="286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>
      <c r="B109" s="140"/>
      <c r="C109" s="141"/>
      <c r="D109" s="232" t="s">
        <v>524</v>
      </c>
      <c r="E109" s="286"/>
      <c r="F109" s="286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>
      <c r="B110" s="140"/>
      <c r="C110" s="141"/>
      <c r="D110" s="232" t="s">
        <v>527</v>
      </c>
      <c r="E110" s="286"/>
      <c r="F110" s="286"/>
      <c r="G110" s="141"/>
      <c r="H110" s="141"/>
      <c r="I110" s="141"/>
      <c r="J110" s="99"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515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ht="18" customHeight="1">
      <c r="B111" s="140"/>
      <c r="C111" s="141"/>
      <c r="D111" s="142" t="s">
        <v>530</v>
      </c>
      <c r="E111" s="141"/>
      <c r="F111" s="141"/>
      <c r="G111" s="141"/>
      <c r="H111" s="141"/>
      <c r="I111" s="141"/>
      <c r="J111" s="99">
        <f>ROUND(J32*T111,2)</f>
        <v>0</v>
      </c>
      <c r="K111" s="141"/>
      <c r="L111" s="140"/>
      <c r="M111" s="141"/>
      <c r="N111" s="143" t="s">
        <v>43</v>
      </c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4" t="s">
        <v>531</v>
      </c>
      <c r="AZ111" s="141"/>
      <c r="BA111" s="141"/>
      <c r="BB111" s="141"/>
      <c r="BC111" s="141"/>
      <c r="BD111" s="141"/>
      <c r="BE111" s="146">
        <f t="shared" si="0"/>
        <v>0</v>
      </c>
      <c r="BF111" s="146">
        <f t="shared" si="1"/>
        <v>0</v>
      </c>
      <c r="BG111" s="146">
        <f t="shared" si="2"/>
        <v>0</v>
      </c>
      <c r="BH111" s="146">
        <f t="shared" si="3"/>
        <v>0</v>
      </c>
      <c r="BI111" s="146">
        <f t="shared" si="4"/>
        <v>0</v>
      </c>
      <c r="BJ111" s="144" t="s">
        <v>89</v>
      </c>
      <c r="BK111" s="141"/>
      <c r="BL111" s="141"/>
      <c r="BM111" s="141"/>
    </row>
    <row r="112" spans="2:65" s="1" customFormat="1">
      <c r="B112" s="34"/>
      <c r="L112" s="34"/>
    </row>
    <row r="113" spans="2:12" s="1" customFormat="1" ht="29.25" customHeight="1">
      <c r="B113" s="34"/>
      <c r="C113" s="106" t="s">
        <v>162</v>
      </c>
      <c r="D113" s="107"/>
      <c r="E113" s="107"/>
      <c r="F113" s="107"/>
      <c r="G113" s="107"/>
      <c r="H113" s="107"/>
      <c r="I113" s="107"/>
      <c r="J113" s="108">
        <f>ROUND(J98+J105,2)</f>
        <v>0</v>
      </c>
      <c r="K113" s="107"/>
      <c r="L113" s="34"/>
    </row>
    <row r="114" spans="2:12" s="1" customFormat="1" ht="7" customHeight="1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34"/>
    </row>
    <row r="118" spans="2:12" s="1" customFormat="1" ht="7" customHeight="1"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34"/>
    </row>
    <row r="119" spans="2:12" s="1" customFormat="1" ht="25" customHeight="1">
      <c r="B119" s="34"/>
      <c r="C119" s="21" t="s">
        <v>548</v>
      </c>
      <c r="L119" s="34"/>
    </row>
    <row r="120" spans="2:12" s="1" customFormat="1" ht="7" customHeight="1">
      <c r="B120" s="34"/>
      <c r="L120" s="34"/>
    </row>
    <row r="121" spans="2:12" s="1" customFormat="1" ht="12" customHeight="1">
      <c r="B121" s="34"/>
      <c r="C121" s="27" t="s">
        <v>15</v>
      </c>
      <c r="L121" s="34"/>
    </row>
    <row r="122" spans="2:12" s="1" customFormat="1" ht="26.25" customHeight="1">
      <c r="B122" s="34"/>
      <c r="E122" s="287" t="str">
        <f>E7</f>
        <v>Revitalizácia budovy a areálu bývalého Gymnázia Mateja Bela vo Zvolene</v>
      </c>
      <c r="F122" s="288"/>
      <c r="G122" s="288"/>
      <c r="H122" s="288"/>
      <c r="L122" s="34"/>
    </row>
    <row r="123" spans="2:12" ht="12" customHeight="1">
      <c r="B123" s="20"/>
      <c r="C123" s="27" t="s">
        <v>182</v>
      </c>
      <c r="L123" s="20"/>
    </row>
    <row r="124" spans="2:12" s="1" customFormat="1" ht="16.5" customHeight="1">
      <c r="B124" s="34"/>
      <c r="E124" s="287" t="s">
        <v>186</v>
      </c>
      <c r="F124" s="285"/>
      <c r="G124" s="285"/>
      <c r="H124" s="285"/>
      <c r="L124" s="34"/>
    </row>
    <row r="125" spans="2:12" s="1" customFormat="1" ht="12" customHeight="1">
      <c r="B125" s="34"/>
      <c r="C125" s="27" t="s">
        <v>190</v>
      </c>
      <c r="L125" s="34"/>
    </row>
    <row r="126" spans="2:12" s="1" customFormat="1" ht="16.5" customHeight="1">
      <c r="B126" s="34"/>
      <c r="E126" s="256" t="str">
        <f>E11</f>
        <v>06 - EPS</v>
      </c>
      <c r="F126" s="285"/>
      <c r="G126" s="285"/>
      <c r="H126" s="285"/>
      <c r="L126" s="34"/>
    </row>
    <row r="127" spans="2:12" s="1" customFormat="1" ht="7" customHeight="1">
      <c r="B127" s="34"/>
      <c r="L127" s="34"/>
    </row>
    <row r="128" spans="2:12" s="1" customFormat="1" ht="12" customHeight="1">
      <c r="B128" s="34"/>
      <c r="C128" s="27" t="s">
        <v>19</v>
      </c>
      <c r="F128" s="25" t="str">
        <f>F14</f>
        <v>Okružná 2469, Zvolen</v>
      </c>
      <c r="I128" s="27" t="s">
        <v>21</v>
      </c>
      <c r="J128" s="57" t="str">
        <f>IF(J14="","",J14)</f>
        <v>22. 5. 2024</v>
      </c>
      <c r="L128" s="34"/>
    </row>
    <row r="129" spans="2:65" s="1" customFormat="1" ht="7" customHeight="1">
      <c r="B129" s="34"/>
      <c r="L129" s="34"/>
    </row>
    <row r="130" spans="2:65" s="1" customFormat="1" ht="15.25" customHeight="1">
      <c r="B130" s="34"/>
      <c r="C130" s="27" t="s">
        <v>23</v>
      </c>
      <c r="F130" s="25" t="str">
        <f>E17</f>
        <v>Úrad Banskobystrického samosprávneho kraja</v>
      </c>
      <c r="I130" s="27" t="s">
        <v>29</v>
      </c>
      <c r="J130" s="30" t="str">
        <f>E23</f>
        <v>N/A s.r.o. Bratislava</v>
      </c>
      <c r="L130" s="34"/>
    </row>
    <row r="131" spans="2:65" s="1" customFormat="1" ht="15.25" customHeight="1">
      <c r="B131" s="34"/>
      <c r="C131" s="27" t="s">
        <v>27</v>
      </c>
      <c r="F131" s="25" t="str">
        <f>IF(E20="","",E20)</f>
        <v>Vyplň údaj</v>
      </c>
      <c r="I131" s="27" t="s">
        <v>32</v>
      </c>
      <c r="J131" s="30">
        <f>E26</f>
        <v>0</v>
      </c>
      <c r="L131" s="34"/>
    </row>
    <row r="132" spans="2:65" s="1" customFormat="1" ht="10.25" customHeight="1">
      <c r="B132" s="34"/>
      <c r="L132" s="34"/>
    </row>
    <row r="133" spans="2:65" s="10" customFormat="1" ht="29.25" customHeight="1">
      <c r="B133" s="147"/>
      <c r="C133" s="148" t="s">
        <v>561</v>
      </c>
      <c r="D133" s="149" t="s">
        <v>62</v>
      </c>
      <c r="E133" s="149" t="s">
        <v>58</v>
      </c>
      <c r="F133" s="149" t="s">
        <v>59</v>
      </c>
      <c r="G133" s="149" t="s">
        <v>562</v>
      </c>
      <c r="H133" s="149" t="s">
        <v>563</v>
      </c>
      <c r="I133" s="149" t="s">
        <v>564</v>
      </c>
      <c r="J133" s="150" t="s">
        <v>417</v>
      </c>
      <c r="K133" s="151" t="s">
        <v>565</v>
      </c>
      <c r="L133" s="147"/>
      <c r="M133" s="64" t="s">
        <v>1</v>
      </c>
      <c r="N133" s="65" t="s">
        <v>41</v>
      </c>
      <c r="O133" s="65" t="s">
        <v>566</v>
      </c>
      <c r="P133" s="65" t="s">
        <v>567</v>
      </c>
      <c r="Q133" s="65" t="s">
        <v>568</v>
      </c>
      <c r="R133" s="65" t="s">
        <v>569</v>
      </c>
      <c r="S133" s="65" t="s">
        <v>570</v>
      </c>
      <c r="T133" s="66" t="s">
        <v>571</v>
      </c>
    </row>
    <row r="134" spans="2:65" s="1" customFormat="1" ht="23" customHeight="1">
      <c r="B134" s="34"/>
      <c r="C134" s="69" t="s">
        <v>245</v>
      </c>
      <c r="J134" s="152">
        <f>BK134</f>
        <v>0</v>
      </c>
      <c r="L134" s="34"/>
      <c r="M134" s="67"/>
      <c r="N134" s="58"/>
      <c r="O134" s="58"/>
      <c r="P134" s="153">
        <f>P135+P152+P169+P203</f>
        <v>0</v>
      </c>
      <c r="Q134" s="58"/>
      <c r="R134" s="153">
        <f>R135+R152+R169+R203</f>
        <v>0</v>
      </c>
      <c r="S134" s="58"/>
      <c r="T134" s="154">
        <f>T135+T152+T169+T203</f>
        <v>0</v>
      </c>
      <c r="AT134" s="17" t="s">
        <v>76</v>
      </c>
      <c r="AU134" s="17" t="s">
        <v>423</v>
      </c>
      <c r="BK134" s="155">
        <f>BK135+BK152+BK169+BK203</f>
        <v>0</v>
      </c>
    </row>
    <row r="135" spans="2:65" s="11" customFormat="1" ht="26" customHeight="1">
      <c r="B135" s="156"/>
      <c r="D135" s="157" t="s">
        <v>76</v>
      </c>
      <c r="E135" s="158" t="s">
        <v>7100</v>
      </c>
      <c r="F135" s="158" t="s">
        <v>9835</v>
      </c>
      <c r="I135" s="159"/>
      <c r="J135" s="160">
        <f>BK135</f>
        <v>0</v>
      </c>
      <c r="L135" s="156"/>
      <c r="M135" s="161"/>
      <c r="P135" s="162">
        <f>SUM(P136:P151)</f>
        <v>0</v>
      </c>
      <c r="R135" s="162">
        <f>SUM(R136:R151)</f>
        <v>0</v>
      </c>
      <c r="T135" s="163">
        <f>SUM(T136:T151)</f>
        <v>0</v>
      </c>
      <c r="AR135" s="157" t="s">
        <v>84</v>
      </c>
      <c r="AT135" s="164" t="s">
        <v>76</v>
      </c>
      <c r="AU135" s="164" t="s">
        <v>77</v>
      </c>
      <c r="AY135" s="157" t="s">
        <v>574</v>
      </c>
      <c r="BK135" s="165">
        <f>SUM(BK136:BK151)</f>
        <v>0</v>
      </c>
    </row>
    <row r="136" spans="2:65" s="1" customFormat="1" ht="24.25" customHeight="1">
      <c r="B136" s="140"/>
      <c r="C136" s="208" t="s">
        <v>84</v>
      </c>
      <c r="D136" s="208" t="s">
        <v>1858</v>
      </c>
      <c r="E136" s="209" t="s">
        <v>9836</v>
      </c>
      <c r="F136" s="210" t="s">
        <v>9837</v>
      </c>
      <c r="G136" s="211" t="s">
        <v>611</v>
      </c>
      <c r="H136" s="212">
        <v>10000</v>
      </c>
      <c r="I136" s="213"/>
      <c r="J136" s="214">
        <f t="shared" ref="J136:J151" si="5">ROUND(I136*H136,2)</f>
        <v>0</v>
      </c>
      <c r="K136" s="215"/>
      <c r="L136" s="216"/>
      <c r="M136" s="217" t="s">
        <v>1</v>
      </c>
      <c r="N136" s="218" t="s">
        <v>43</v>
      </c>
      <c r="P136" s="177">
        <f t="shared" ref="P136:P151" si="6">O136*H136</f>
        <v>0</v>
      </c>
      <c r="Q136" s="177">
        <v>0</v>
      </c>
      <c r="R136" s="177">
        <f t="shared" ref="R136:R151" si="7">Q136*H136</f>
        <v>0</v>
      </c>
      <c r="S136" s="177">
        <v>0</v>
      </c>
      <c r="T136" s="178">
        <f t="shared" ref="T136:T151" si="8">S136*H136</f>
        <v>0</v>
      </c>
      <c r="AR136" s="179" t="s">
        <v>626</v>
      </c>
      <c r="AT136" s="179" t="s">
        <v>1858</v>
      </c>
      <c r="AU136" s="179" t="s">
        <v>84</v>
      </c>
      <c r="AY136" s="17" t="s">
        <v>574</v>
      </c>
      <c r="BE136" s="102">
        <f t="shared" ref="BE136:BE151" si="9">IF(N136="základná",J136,0)</f>
        <v>0</v>
      </c>
      <c r="BF136" s="102">
        <f t="shared" ref="BF136:BF151" si="10">IF(N136="znížená",J136,0)</f>
        <v>0</v>
      </c>
      <c r="BG136" s="102">
        <f t="shared" ref="BG136:BG151" si="11">IF(N136="zákl. prenesená",J136,0)</f>
        <v>0</v>
      </c>
      <c r="BH136" s="102">
        <f t="shared" ref="BH136:BH151" si="12">IF(N136="zníž. prenesená",J136,0)</f>
        <v>0</v>
      </c>
      <c r="BI136" s="102">
        <f t="shared" ref="BI136:BI151" si="13">IF(N136="nulová",J136,0)</f>
        <v>0</v>
      </c>
      <c r="BJ136" s="17" t="s">
        <v>89</v>
      </c>
      <c r="BK136" s="102">
        <f t="shared" ref="BK136:BK151" si="14">ROUND(I136*H136,2)</f>
        <v>0</v>
      </c>
      <c r="BL136" s="17" t="s">
        <v>580</v>
      </c>
      <c r="BM136" s="179" t="s">
        <v>9838</v>
      </c>
    </row>
    <row r="137" spans="2:65" s="1" customFormat="1" ht="24.25" customHeight="1">
      <c r="B137" s="140"/>
      <c r="C137" s="208" t="s">
        <v>89</v>
      </c>
      <c r="D137" s="208" t="s">
        <v>1858</v>
      </c>
      <c r="E137" s="209" t="s">
        <v>9839</v>
      </c>
      <c r="F137" s="210" t="s">
        <v>9840</v>
      </c>
      <c r="G137" s="211" t="s">
        <v>611</v>
      </c>
      <c r="H137" s="212">
        <v>1500</v>
      </c>
      <c r="I137" s="213"/>
      <c r="J137" s="214">
        <f t="shared" si="5"/>
        <v>0</v>
      </c>
      <c r="K137" s="215"/>
      <c r="L137" s="216"/>
      <c r="M137" s="217" t="s">
        <v>1</v>
      </c>
      <c r="N137" s="218" t="s">
        <v>43</v>
      </c>
      <c r="P137" s="177">
        <f t="shared" si="6"/>
        <v>0</v>
      </c>
      <c r="Q137" s="177">
        <v>0</v>
      </c>
      <c r="R137" s="177">
        <f t="shared" si="7"/>
        <v>0</v>
      </c>
      <c r="S137" s="177">
        <v>0</v>
      </c>
      <c r="T137" s="178">
        <f t="shared" si="8"/>
        <v>0</v>
      </c>
      <c r="AR137" s="179" t="s">
        <v>626</v>
      </c>
      <c r="AT137" s="179" t="s">
        <v>1858</v>
      </c>
      <c r="AU137" s="179" t="s">
        <v>84</v>
      </c>
      <c r="AY137" s="17" t="s">
        <v>574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7" t="s">
        <v>89</v>
      </c>
      <c r="BK137" s="102">
        <f t="shared" si="14"/>
        <v>0</v>
      </c>
      <c r="BL137" s="17" t="s">
        <v>580</v>
      </c>
      <c r="BM137" s="179" t="s">
        <v>9841</v>
      </c>
    </row>
    <row r="138" spans="2:65" s="1" customFormat="1" ht="24.25" customHeight="1">
      <c r="B138" s="140"/>
      <c r="C138" s="208" t="s">
        <v>597</v>
      </c>
      <c r="D138" s="208" t="s">
        <v>1858</v>
      </c>
      <c r="E138" s="209" t="s">
        <v>9842</v>
      </c>
      <c r="F138" s="210" t="s">
        <v>9843</v>
      </c>
      <c r="G138" s="211" t="s">
        <v>611</v>
      </c>
      <c r="H138" s="212">
        <v>150</v>
      </c>
      <c r="I138" s="213"/>
      <c r="J138" s="214">
        <f t="shared" si="5"/>
        <v>0</v>
      </c>
      <c r="K138" s="215"/>
      <c r="L138" s="216"/>
      <c r="M138" s="217" t="s">
        <v>1</v>
      </c>
      <c r="N138" s="218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626</v>
      </c>
      <c r="AT138" s="179" t="s">
        <v>1858</v>
      </c>
      <c r="AU138" s="179" t="s">
        <v>84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9844</v>
      </c>
    </row>
    <row r="139" spans="2:65" s="1" customFormat="1" ht="24.25" customHeight="1">
      <c r="B139" s="140"/>
      <c r="C139" s="208" t="s">
        <v>580</v>
      </c>
      <c r="D139" s="208" t="s">
        <v>1858</v>
      </c>
      <c r="E139" s="209" t="s">
        <v>9845</v>
      </c>
      <c r="F139" s="210" t="s">
        <v>9846</v>
      </c>
      <c r="G139" s="211" t="s">
        <v>611</v>
      </c>
      <c r="H139" s="212">
        <v>20</v>
      </c>
      <c r="I139" s="213"/>
      <c r="J139" s="214">
        <f t="shared" si="5"/>
        <v>0</v>
      </c>
      <c r="K139" s="215"/>
      <c r="L139" s="216"/>
      <c r="M139" s="217" t="s">
        <v>1</v>
      </c>
      <c r="N139" s="218" t="s">
        <v>43</v>
      </c>
      <c r="P139" s="177">
        <f t="shared" si="6"/>
        <v>0</v>
      </c>
      <c r="Q139" s="177">
        <v>0</v>
      </c>
      <c r="R139" s="177">
        <f t="shared" si="7"/>
        <v>0</v>
      </c>
      <c r="S139" s="177">
        <v>0</v>
      </c>
      <c r="T139" s="178">
        <f t="shared" si="8"/>
        <v>0</v>
      </c>
      <c r="AR139" s="179" t="s">
        <v>626</v>
      </c>
      <c r="AT139" s="179" t="s">
        <v>1858</v>
      </c>
      <c r="AU139" s="179" t="s">
        <v>84</v>
      </c>
      <c r="AY139" s="17" t="s">
        <v>574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7" t="s">
        <v>89</v>
      </c>
      <c r="BK139" s="102">
        <f t="shared" si="14"/>
        <v>0</v>
      </c>
      <c r="BL139" s="17" t="s">
        <v>580</v>
      </c>
      <c r="BM139" s="179" t="s">
        <v>9847</v>
      </c>
    </row>
    <row r="140" spans="2:65" s="1" customFormat="1" ht="24.25" customHeight="1">
      <c r="B140" s="140"/>
      <c r="C140" s="208" t="s">
        <v>608</v>
      </c>
      <c r="D140" s="208" t="s">
        <v>1858</v>
      </c>
      <c r="E140" s="209" t="s">
        <v>9848</v>
      </c>
      <c r="F140" s="210" t="s">
        <v>9849</v>
      </c>
      <c r="G140" s="211" t="s">
        <v>611</v>
      </c>
      <c r="H140" s="212">
        <v>400</v>
      </c>
      <c r="I140" s="213"/>
      <c r="J140" s="214">
        <f t="shared" si="5"/>
        <v>0</v>
      </c>
      <c r="K140" s="215"/>
      <c r="L140" s="216"/>
      <c r="M140" s="217" t="s">
        <v>1</v>
      </c>
      <c r="N140" s="218" t="s">
        <v>43</v>
      </c>
      <c r="P140" s="177">
        <f t="shared" si="6"/>
        <v>0</v>
      </c>
      <c r="Q140" s="177">
        <v>0</v>
      </c>
      <c r="R140" s="177">
        <f t="shared" si="7"/>
        <v>0</v>
      </c>
      <c r="S140" s="177">
        <v>0</v>
      </c>
      <c r="T140" s="178">
        <f t="shared" si="8"/>
        <v>0</v>
      </c>
      <c r="AR140" s="179" t="s">
        <v>626</v>
      </c>
      <c r="AT140" s="179" t="s">
        <v>1858</v>
      </c>
      <c r="AU140" s="179" t="s">
        <v>84</v>
      </c>
      <c r="AY140" s="17" t="s">
        <v>574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7" t="s">
        <v>89</v>
      </c>
      <c r="BK140" s="102">
        <f t="shared" si="14"/>
        <v>0</v>
      </c>
      <c r="BL140" s="17" t="s">
        <v>580</v>
      </c>
      <c r="BM140" s="179" t="s">
        <v>9850</v>
      </c>
    </row>
    <row r="141" spans="2:65" s="1" customFormat="1" ht="33" customHeight="1">
      <c r="B141" s="140"/>
      <c r="C141" s="208" t="s">
        <v>616</v>
      </c>
      <c r="D141" s="208" t="s">
        <v>1858</v>
      </c>
      <c r="E141" s="209" t="s">
        <v>9851</v>
      </c>
      <c r="F141" s="210" t="s">
        <v>9852</v>
      </c>
      <c r="G141" s="211" t="s">
        <v>611</v>
      </c>
      <c r="H141" s="212">
        <v>100</v>
      </c>
      <c r="I141" s="213"/>
      <c r="J141" s="214">
        <f t="shared" si="5"/>
        <v>0</v>
      </c>
      <c r="K141" s="215"/>
      <c r="L141" s="216"/>
      <c r="M141" s="217" t="s">
        <v>1</v>
      </c>
      <c r="N141" s="218" t="s">
        <v>43</v>
      </c>
      <c r="P141" s="177">
        <f t="shared" si="6"/>
        <v>0</v>
      </c>
      <c r="Q141" s="177">
        <v>0</v>
      </c>
      <c r="R141" s="177">
        <f t="shared" si="7"/>
        <v>0</v>
      </c>
      <c r="S141" s="177">
        <v>0</v>
      </c>
      <c r="T141" s="178">
        <f t="shared" si="8"/>
        <v>0</v>
      </c>
      <c r="AR141" s="179" t="s">
        <v>626</v>
      </c>
      <c r="AT141" s="179" t="s">
        <v>1858</v>
      </c>
      <c r="AU141" s="179" t="s">
        <v>84</v>
      </c>
      <c r="AY141" s="17" t="s">
        <v>574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7" t="s">
        <v>89</v>
      </c>
      <c r="BK141" s="102">
        <f t="shared" si="14"/>
        <v>0</v>
      </c>
      <c r="BL141" s="17" t="s">
        <v>580</v>
      </c>
      <c r="BM141" s="179" t="s">
        <v>9853</v>
      </c>
    </row>
    <row r="142" spans="2:65" s="1" customFormat="1" ht="24.25" customHeight="1">
      <c r="B142" s="140"/>
      <c r="C142" s="208" t="s">
        <v>621</v>
      </c>
      <c r="D142" s="208" t="s">
        <v>1858</v>
      </c>
      <c r="E142" s="209" t="s">
        <v>9854</v>
      </c>
      <c r="F142" s="210" t="s">
        <v>9855</v>
      </c>
      <c r="G142" s="211" t="s">
        <v>611</v>
      </c>
      <c r="H142" s="212">
        <v>10</v>
      </c>
      <c r="I142" s="213"/>
      <c r="J142" s="214">
        <f t="shared" si="5"/>
        <v>0</v>
      </c>
      <c r="K142" s="215"/>
      <c r="L142" s="216"/>
      <c r="M142" s="217" t="s">
        <v>1</v>
      </c>
      <c r="N142" s="218" t="s">
        <v>43</v>
      </c>
      <c r="P142" s="177">
        <f t="shared" si="6"/>
        <v>0</v>
      </c>
      <c r="Q142" s="177">
        <v>0</v>
      </c>
      <c r="R142" s="177">
        <f t="shared" si="7"/>
        <v>0</v>
      </c>
      <c r="S142" s="177">
        <v>0</v>
      </c>
      <c r="T142" s="178">
        <f t="shared" si="8"/>
        <v>0</v>
      </c>
      <c r="AR142" s="179" t="s">
        <v>626</v>
      </c>
      <c r="AT142" s="179" t="s">
        <v>1858</v>
      </c>
      <c r="AU142" s="179" t="s">
        <v>84</v>
      </c>
      <c r="AY142" s="17" t="s">
        <v>574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7" t="s">
        <v>89</v>
      </c>
      <c r="BK142" s="102">
        <f t="shared" si="14"/>
        <v>0</v>
      </c>
      <c r="BL142" s="17" t="s">
        <v>580</v>
      </c>
      <c r="BM142" s="179" t="s">
        <v>9856</v>
      </c>
    </row>
    <row r="143" spans="2:65" s="1" customFormat="1" ht="24.25" customHeight="1">
      <c r="B143" s="140"/>
      <c r="C143" s="208" t="s">
        <v>626</v>
      </c>
      <c r="D143" s="208" t="s">
        <v>1858</v>
      </c>
      <c r="E143" s="209" t="s">
        <v>9857</v>
      </c>
      <c r="F143" s="210" t="s">
        <v>9858</v>
      </c>
      <c r="G143" s="211" t="s">
        <v>579</v>
      </c>
      <c r="H143" s="212">
        <v>1200</v>
      </c>
      <c r="I143" s="213"/>
      <c r="J143" s="214">
        <f t="shared" si="5"/>
        <v>0</v>
      </c>
      <c r="K143" s="215"/>
      <c r="L143" s="216"/>
      <c r="M143" s="217" t="s">
        <v>1</v>
      </c>
      <c r="N143" s="218" t="s">
        <v>43</v>
      </c>
      <c r="P143" s="177">
        <f t="shared" si="6"/>
        <v>0</v>
      </c>
      <c r="Q143" s="177">
        <v>0</v>
      </c>
      <c r="R143" s="177">
        <f t="shared" si="7"/>
        <v>0</v>
      </c>
      <c r="S143" s="177">
        <v>0</v>
      </c>
      <c r="T143" s="178">
        <f t="shared" si="8"/>
        <v>0</v>
      </c>
      <c r="AR143" s="179" t="s">
        <v>626</v>
      </c>
      <c r="AT143" s="179" t="s">
        <v>1858</v>
      </c>
      <c r="AU143" s="179" t="s">
        <v>84</v>
      </c>
      <c r="AY143" s="17" t="s">
        <v>574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89</v>
      </c>
      <c r="BK143" s="102">
        <f t="shared" si="14"/>
        <v>0</v>
      </c>
      <c r="BL143" s="17" t="s">
        <v>580</v>
      </c>
      <c r="BM143" s="179" t="s">
        <v>9859</v>
      </c>
    </row>
    <row r="144" spans="2:65" s="1" customFormat="1" ht="24.25" customHeight="1">
      <c r="B144" s="140"/>
      <c r="C144" s="208" t="s">
        <v>639</v>
      </c>
      <c r="D144" s="208" t="s">
        <v>1858</v>
      </c>
      <c r="E144" s="209" t="s">
        <v>9860</v>
      </c>
      <c r="F144" s="210" t="s">
        <v>9861</v>
      </c>
      <c r="G144" s="211" t="s">
        <v>579</v>
      </c>
      <c r="H144" s="212">
        <v>200</v>
      </c>
      <c r="I144" s="213"/>
      <c r="J144" s="214">
        <f t="shared" si="5"/>
        <v>0</v>
      </c>
      <c r="K144" s="215"/>
      <c r="L144" s="216"/>
      <c r="M144" s="217" t="s">
        <v>1</v>
      </c>
      <c r="N144" s="218" t="s">
        <v>43</v>
      </c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AR144" s="179" t="s">
        <v>626</v>
      </c>
      <c r="AT144" s="179" t="s">
        <v>1858</v>
      </c>
      <c r="AU144" s="179" t="s">
        <v>84</v>
      </c>
      <c r="AY144" s="17" t="s">
        <v>574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89</v>
      </c>
      <c r="BK144" s="102">
        <f t="shared" si="14"/>
        <v>0</v>
      </c>
      <c r="BL144" s="17" t="s">
        <v>580</v>
      </c>
      <c r="BM144" s="179" t="s">
        <v>9862</v>
      </c>
    </row>
    <row r="145" spans="2:65" s="1" customFormat="1" ht="38" customHeight="1">
      <c r="B145" s="140"/>
      <c r="C145" s="208" t="s">
        <v>115</v>
      </c>
      <c r="D145" s="208" t="s">
        <v>1858</v>
      </c>
      <c r="E145" s="209" t="s">
        <v>9863</v>
      </c>
      <c r="F145" s="210" t="s">
        <v>9864</v>
      </c>
      <c r="G145" s="211" t="s">
        <v>579</v>
      </c>
      <c r="H145" s="212">
        <v>10000</v>
      </c>
      <c r="I145" s="213"/>
      <c r="J145" s="214">
        <f t="shared" si="5"/>
        <v>0</v>
      </c>
      <c r="K145" s="215"/>
      <c r="L145" s="216"/>
      <c r="M145" s="217" t="s">
        <v>1</v>
      </c>
      <c r="N145" s="218" t="s">
        <v>43</v>
      </c>
      <c r="P145" s="177">
        <f t="shared" si="6"/>
        <v>0</v>
      </c>
      <c r="Q145" s="177">
        <v>0</v>
      </c>
      <c r="R145" s="177">
        <f t="shared" si="7"/>
        <v>0</v>
      </c>
      <c r="S145" s="177">
        <v>0</v>
      </c>
      <c r="T145" s="178">
        <f t="shared" si="8"/>
        <v>0</v>
      </c>
      <c r="AR145" s="179" t="s">
        <v>626</v>
      </c>
      <c r="AT145" s="179" t="s">
        <v>1858</v>
      </c>
      <c r="AU145" s="179" t="s">
        <v>84</v>
      </c>
      <c r="AY145" s="17" t="s">
        <v>574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89</v>
      </c>
      <c r="BK145" s="102">
        <f t="shared" si="14"/>
        <v>0</v>
      </c>
      <c r="BL145" s="17" t="s">
        <v>580</v>
      </c>
      <c r="BM145" s="179" t="s">
        <v>9865</v>
      </c>
    </row>
    <row r="146" spans="2:65" s="1" customFormat="1" ht="33" customHeight="1">
      <c r="B146" s="140"/>
      <c r="C146" s="208" t="s">
        <v>118</v>
      </c>
      <c r="D146" s="208" t="s">
        <v>1858</v>
      </c>
      <c r="E146" s="209" t="s">
        <v>9866</v>
      </c>
      <c r="F146" s="210" t="s">
        <v>9867</v>
      </c>
      <c r="G146" s="211" t="s">
        <v>579</v>
      </c>
      <c r="H146" s="212">
        <v>4500</v>
      </c>
      <c r="I146" s="213"/>
      <c r="J146" s="214">
        <f t="shared" si="5"/>
        <v>0</v>
      </c>
      <c r="K146" s="215"/>
      <c r="L146" s="216"/>
      <c r="M146" s="217" t="s">
        <v>1</v>
      </c>
      <c r="N146" s="218" t="s">
        <v>43</v>
      </c>
      <c r="P146" s="177">
        <f t="shared" si="6"/>
        <v>0</v>
      </c>
      <c r="Q146" s="177">
        <v>0</v>
      </c>
      <c r="R146" s="177">
        <f t="shared" si="7"/>
        <v>0</v>
      </c>
      <c r="S146" s="177">
        <v>0</v>
      </c>
      <c r="T146" s="178">
        <f t="shared" si="8"/>
        <v>0</v>
      </c>
      <c r="AR146" s="179" t="s">
        <v>626</v>
      </c>
      <c r="AT146" s="179" t="s">
        <v>1858</v>
      </c>
      <c r="AU146" s="179" t="s">
        <v>84</v>
      </c>
      <c r="AY146" s="17" t="s">
        <v>574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89</v>
      </c>
      <c r="BK146" s="102">
        <f t="shared" si="14"/>
        <v>0</v>
      </c>
      <c r="BL146" s="17" t="s">
        <v>580</v>
      </c>
      <c r="BM146" s="179" t="s">
        <v>9868</v>
      </c>
    </row>
    <row r="147" spans="2:65" s="1" customFormat="1" ht="16.5" customHeight="1">
      <c r="B147" s="140"/>
      <c r="C147" s="208" t="s">
        <v>121</v>
      </c>
      <c r="D147" s="208" t="s">
        <v>1858</v>
      </c>
      <c r="E147" s="209" t="s">
        <v>9869</v>
      </c>
      <c r="F147" s="210" t="s">
        <v>9870</v>
      </c>
      <c r="G147" s="211" t="s">
        <v>579</v>
      </c>
      <c r="H147" s="212">
        <v>2000</v>
      </c>
      <c r="I147" s="213"/>
      <c r="J147" s="214">
        <f t="shared" si="5"/>
        <v>0</v>
      </c>
      <c r="K147" s="215"/>
      <c r="L147" s="216"/>
      <c r="M147" s="217" t="s">
        <v>1</v>
      </c>
      <c r="N147" s="218" t="s">
        <v>43</v>
      </c>
      <c r="P147" s="177">
        <f t="shared" si="6"/>
        <v>0</v>
      </c>
      <c r="Q147" s="177">
        <v>0</v>
      </c>
      <c r="R147" s="177">
        <f t="shared" si="7"/>
        <v>0</v>
      </c>
      <c r="S147" s="177">
        <v>0</v>
      </c>
      <c r="T147" s="178">
        <f t="shared" si="8"/>
        <v>0</v>
      </c>
      <c r="AR147" s="179" t="s">
        <v>626</v>
      </c>
      <c r="AT147" s="179" t="s">
        <v>1858</v>
      </c>
      <c r="AU147" s="179" t="s">
        <v>84</v>
      </c>
      <c r="AY147" s="17" t="s">
        <v>574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89</v>
      </c>
      <c r="BK147" s="102">
        <f t="shared" si="14"/>
        <v>0</v>
      </c>
      <c r="BL147" s="17" t="s">
        <v>580</v>
      </c>
      <c r="BM147" s="179" t="s">
        <v>9871</v>
      </c>
    </row>
    <row r="148" spans="2:65" s="1" customFormat="1" ht="16.5" customHeight="1">
      <c r="B148" s="140"/>
      <c r="C148" s="208" t="s">
        <v>660</v>
      </c>
      <c r="D148" s="208" t="s">
        <v>1858</v>
      </c>
      <c r="E148" s="209" t="s">
        <v>9872</v>
      </c>
      <c r="F148" s="210" t="s">
        <v>9873</v>
      </c>
      <c r="G148" s="211" t="s">
        <v>579</v>
      </c>
      <c r="H148" s="212">
        <v>300</v>
      </c>
      <c r="I148" s="213"/>
      <c r="J148" s="214">
        <f t="shared" si="5"/>
        <v>0</v>
      </c>
      <c r="K148" s="215"/>
      <c r="L148" s="216"/>
      <c r="M148" s="217" t="s">
        <v>1</v>
      </c>
      <c r="N148" s="218" t="s">
        <v>43</v>
      </c>
      <c r="P148" s="177">
        <f t="shared" si="6"/>
        <v>0</v>
      </c>
      <c r="Q148" s="177">
        <v>0</v>
      </c>
      <c r="R148" s="177">
        <f t="shared" si="7"/>
        <v>0</v>
      </c>
      <c r="S148" s="177">
        <v>0</v>
      </c>
      <c r="T148" s="178">
        <f t="shared" si="8"/>
        <v>0</v>
      </c>
      <c r="AR148" s="179" t="s">
        <v>626</v>
      </c>
      <c r="AT148" s="179" t="s">
        <v>1858</v>
      </c>
      <c r="AU148" s="179" t="s">
        <v>84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580</v>
      </c>
      <c r="BM148" s="179" t="s">
        <v>9874</v>
      </c>
    </row>
    <row r="149" spans="2:65" s="1" customFormat="1" ht="24.25" customHeight="1">
      <c r="B149" s="140"/>
      <c r="C149" s="208" t="s">
        <v>664</v>
      </c>
      <c r="D149" s="208" t="s">
        <v>1858</v>
      </c>
      <c r="E149" s="209" t="s">
        <v>9875</v>
      </c>
      <c r="F149" s="210" t="s">
        <v>9876</v>
      </c>
      <c r="G149" s="211" t="s">
        <v>579</v>
      </c>
      <c r="H149" s="212">
        <v>20</v>
      </c>
      <c r="I149" s="213"/>
      <c r="J149" s="214">
        <f t="shared" si="5"/>
        <v>0</v>
      </c>
      <c r="K149" s="215"/>
      <c r="L149" s="216"/>
      <c r="M149" s="217" t="s">
        <v>1</v>
      </c>
      <c r="N149" s="218" t="s">
        <v>43</v>
      </c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AR149" s="179" t="s">
        <v>626</v>
      </c>
      <c r="AT149" s="179" t="s">
        <v>1858</v>
      </c>
      <c r="AU149" s="179" t="s">
        <v>84</v>
      </c>
      <c r="AY149" s="17" t="s">
        <v>574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89</v>
      </c>
      <c r="BK149" s="102">
        <f t="shared" si="14"/>
        <v>0</v>
      </c>
      <c r="BL149" s="17" t="s">
        <v>580</v>
      </c>
      <c r="BM149" s="179" t="s">
        <v>9877</v>
      </c>
    </row>
    <row r="150" spans="2:65" s="1" customFormat="1" ht="21.75" customHeight="1">
      <c r="B150" s="140"/>
      <c r="C150" s="208" t="s">
        <v>676</v>
      </c>
      <c r="D150" s="208" t="s">
        <v>1858</v>
      </c>
      <c r="E150" s="209" t="s">
        <v>9878</v>
      </c>
      <c r="F150" s="210" t="s">
        <v>9879</v>
      </c>
      <c r="G150" s="211" t="s">
        <v>579</v>
      </c>
      <c r="H150" s="212">
        <v>10</v>
      </c>
      <c r="I150" s="213"/>
      <c r="J150" s="214">
        <f t="shared" si="5"/>
        <v>0</v>
      </c>
      <c r="K150" s="215"/>
      <c r="L150" s="216"/>
      <c r="M150" s="217" t="s">
        <v>1</v>
      </c>
      <c r="N150" s="218" t="s">
        <v>43</v>
      </c>
      <c r="P150" s="177">
        <f t="shared" si="6"/>
        <v>0</v>
      </c>
      <c r="Q150" s="177">
        <v>0</v>
      </c>
      <c r="R150" s="177">
        <f t="shared" si="7"/>
        <v>0</v>
      </c>
      <c r="S150" s="177">
        <v>0</v>
      </c>
      <c r="T150" s="178">
        <f t="shared" si="8"/>
        <v>0</v>
      </c>
      <c r="AR150" s="179" t="s">
        <v>626</v>
      </c>
      <c r="AT150" s="179" t="s">
        <v>1858</v>
      </c>
      <c r="AU150" s="179" t="s">
        <v>84</v>
      </c>
      <c r="AY150" s="17" t="s">
        <v>574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89</v>
      </c>
      <c r="BK150" s="102">
        <f t="shared" si="14"/>
        <v>0</v>
      </c>
      <c r="BL150" s="17" t="s">
        <v>580</v>
      </c>
      <c r="BM150" s="179" t="s">
        <v>9880</v>
      </c>
    </row>
    <row r="151" spans="2:65" s="1" customFormat="1" ht="24.25" customHeight="1">
      <c r="B151" s="140"/>
      <c r="C151" s="208" t="s">
        <v>680</v>
      </c>
      <c r="D151" s="208" t="s">
        <v>1858</v>
      </c>
      <c r="E151" s="209" t="s">
        <v>9881</v>
      </c>
      <c r="F151" s="210" t="s">
        <v>9882</v>
      </c>
      <c r="G151" s="211" t="s">
        <v>579</v>
      </c>
      <c r="H151" s="212">
        <v>1</v>
      </c>
      <c r="I151" s="213"/>
      <c r="J151" s="214">
        <f t="shared" si="5"/>
        <v>0</v>
      </c>
      <c r="K151" s="215"/>
      <c r="L151" s="216"/>
      <c r="M151" s="217" t="s">
        <v>1</v>
      </c>
      <c r="N151" s="218" t="s">
        <v>43</v>
      </c>
      <c r="P151" s="177">
        <f t="shared" si="6"/>
        <v>0</v>
      </c>
      <c r="Q151" s="177">
        <v>0</v>
      </c>
      <c r="R151" s="177">
        <f t="shared" si="7"/>
        <v>0</v>
      </c>
      <c r="S151" s="177">
        <v>0</v>
      </c>
      <c r="T151" s="178">
        <f t="shared" si="8"/>
        <v>0</v>
      </c>
      <c r="AR151" s="179" t="s">
        <v>626</v>
      </c>
      <c r="AT151" s="179" t="s">
        <v>1858</v>
      </c>
      <c r="AU151" s="179" t="s">
        <v>84</v>
      </c>
      <c r="AY151" s="17" t="s">
        <v>574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89</v>
      </c>
      <c r="BK151" s="102">
        <f t="shared" si="14"/>
        <v>0</v>
      </c>
      <c r="BL151" s="17" t="s">
        <v>580</v>
      </c>
      <c r="BM151" s="179" t="s">
        <v>9883</v>
      </c>
    </row>
    <row r="152" spans="2:65" s="11" customFormat="1" ht="26" customHeight="1">
      <c r="B152" s="156"/>
      <c r="D152" s="157" t="s">
        <v>76</v>
      </c>
      <c r="E152" s="158" t="s">
        <v>7124</v>
      </c>
      <c r="F152" s="158" t="s">
        <v>9884</v>
      </c>
      <c r="I152" s="159"/>
      <c r="J152" s="160">
        <f>BK152</f>
        <v>0</v>
      </c>
      <c r="L152" s="156"/>
      <c r="M152" s="161"/>
      <c r="P152" s="162">
        <f>SUM(P153:P168)</f>
        <v>0</v>
      </c>
      <c r="R152" s="162">
        <f>SUM(R153:R168)</f>
        <v>0</v>
      </c>
      <c r="T152" s="163">
        <f>SUM(T153:T168)</f>
        <v>0</v>
      </c>
      <c r="AR152" s="157" t="s">
        <v>84</v>
      </c>
      <c r="AT152" s="164" t="s">
        <v>76</v>
      </c>
      <c r="AU152" s="164" t="s">
        <v>77</v>
      </c>
      <c r="AY152" s="157" t="s">
        <v>574</v>
      </c>
      <c r="BK152" s="165">
        <f>SUM(BK153:BK168)</f>
        <v>0</v>
      </c>
    </row>
    <row r="153" spans="2:65" s="1" customFormat="1" ht="24.25" customHeight="1">
      <c r="B153" s="140"/>
      <c r="C153" s="168" t="s">
        <v>686</v>
      </c>
      <c r="D153" s="168" t="s">
        <v>576</v>
      </c>
      <c r="E153" s="169" t="s">
        <v>9885</v>
      </c>
      <c r="F153" s="170" t="s">
        <v>9837</v>
      </c>
      <c r="G153" s="171" t="s">
        <v>611</v>
      </c>
      <c r="H153" s="172">
        <v>10000</v>
      </c>
      <c r="I153" s="173"/>
      <c r="J153" s="174">
        <f t="shared" ref="J153:J168" si="15">ROUND(I153*H153,2)</f>
        <v>0</v>
      </c>
      <c r="K153" s="175"/>
      <c r="L153" s="34"/>
      <c r="M153" s="176" t="s">
        <v>1</v>
      </c>
      <c r="N153" s="139" t="s">
        <v>43</v>
      </c>
      <c r="P153" s="177">
        <f t="shared" ref="P153:P168" si="16">O153*H153</f>
        <v>0</v>
      </c>
      <c r="Q153" s="177">
        <v>0</v>
      </c>
      <c r="R153" s="177">
        <f t="shared" ref="R153:R168" si="17">Q153*H153</f>
        <v>0</v>
      </c>
      <c r="S153" s="177">
        <v>0</v>
      </c>
      <c r="T153" s="178">
        <f t="shared" ref="T153:T168" si="18">S153*H153</f>
        <v>0</v>
      </c>
      <c r="AR153" s="179" t="s">
        <v>580</v>
      </c>
      <c r="AT153" s="179" t="s">
        <v>576</v>
      </c>
      <c r="AU153" s="179" t="s">
        <v>84</v>
      </c>
      <c r="AY153" s="17" t="s">
        <v>574</v>
      </c>
      <c r="BE153" s="102">
        <f t="shared" ref="BE153:BE168" si="19">IF(N153="základná",J153,0)</f>
        <v>0</v>
      </c>
      <c r="BF153" s="102">
        <f t="shared" ref="BF153:BF168" si="20">IF(N153="znížená",J153,0)</f>
        <v>0</v>
      </c>
      <c r="BG153" s="102">
        <f t="shared" ref="BG153:BG168" si="21">IF(N153="zákl. prenesená",J153,0)</f>
        <v>0</v>
      </c>
      <c r="BH153" s="102">
        <f t="shared" ref="BH153:BH168" si="22">IF(N153="zníž. prenesená",J153,0)</f>
        <v>0</v>
      </c>
      <c r="BI153" s="102">
        <f t="shared" ref="BI153:BI168" si="23">IF(N153="nulová",J153,0)</f>
        <v>0</v>
      </c>
      <c r="BJ153" s="17" t="s">
        <v>89</v>
      </c>
      <c r="BK153" s="102">
        <f t="shared" ref="BK153:BK168" si="24">ROUND(I153*H153,2)</f>
        <v>0</v>
      </c>
      <c r="BL153" s="17" t="s">
        <v>580</v>
      </c>
      <c r="BM153" s="179" t="s">
        <v>9886</v>
      </c>
    </row>
    <row r="154" spans="2:65" s="1" customFormat="1" ht="24.25" customHeight="1">
      <c r="B154" s="140"/>
      <c r="C154" s="168" t="s">
        <v>691</v>
      </c>
      <c r="D154" s="168" t="s">
        <v>576</v>
      </c>
      <c r="E154" s="169" t="s">
        <v>9887</v>
      </c>
      <c r="F154" s="170" t="s">
        <v>9840</v>
      </c>
      <c r="G154" s="171" t="s">
        <v>611</v>
      </c>
      <c r="H154" s="172">
        <v>1500</v>
      </c>
      <c r="I154" s="173"/>
      <c r="J154" s="174">
        <f t="shared" si="15"/>
        <v>0</v>
      </c>
      <c r="K154" s="175"/>
      <c r="L154" s="34"/>
      <c r="M154" s="176" t="s">
        <v>1</v>
      </c>
      <c r="N154" s="139" t="s">
        <v>43</v>
      </c>
      <c r="P154" s="177">
        <f t="shared" si="16"/>
        <v>0</v>
      </c>
      <c r="Q154" s="177">
        <v>0</v>
      </c>
      <c r="R154" s="177">
        <f t="shared" si="17"/>
        <v>0</v>
      </c>
      <c r="S154" s="177">
        <v>0</v>
      </c>
      <c r="T154" s="178">
        <f t="shared" si="18"/>
        <v>0</v>
      </c>
      <c r="AR154" s="179" t="s">
        <v>580</v>
      </c>
      <c r="AT154" s="179" t="s">
        <v>576</v>
      </c>
      <c r="AU154" s="179" t="s">
        <v>84</v>
      </c>
      <c r="AY154" s="17" t="s">
        <v>574</v>
      </c>
      <c r="BE154" s="102">
        <f t="shared" si="19"/>
        <v>0</v>
      </c>
      <c r="BF154" s="102">
        <f t="shared" si="20"/>
        <v>0</v>
      </c>
      <c r="BG154" s="102">
        <f t="shared" si="21"/>
        <v>0</v>
      </c>
      <c r="BH154" s="102">
        <f t="shared" si="22"/>
        <v>0</v>
      </c>
      <c r="BI154" s="102">
        <f t="shared" si="23"/>
        <v>0</v>
      </c>
      <c r="BJ154" s="17" t="s">
        <v>89</v>
      </c>
      <c r="BK154" s="102">
        <f t="shared" si="24"/>
        <v>0</v>
      </c>
      <c r="BL154" s="17" t="s">
        <v>580</v>
      </c>
      <c r="BM154" s="179" t="s">
        <v>9888</v>
      </c>
    </row>
    <row r="155" spans="2:65" s="1" customFormat="1" ht="24.25" customHeight="1">
      <c r="B155" s="140"/>
      <c r="C155" s="168" t="s">
        <v>697</v>
      </c>
      <c r="D155" s="168" t="s">
        <v>576</v>
      </c>
      <c r="E155" s="169" t="s">
        <v>9889</v>
      </c>
      <c r="F155" s="170" t="s">
        <v>9843</v>
      </c>
      <c r="G155" s="171" t="s">
        <v>611</v>
      </c>
      <c r="H155" s="172">
        <v>150</v>
      </c>
      <c r="I155" s="173"/>
      <c r="J155" s="174">
        <f t="shared" si="15"/>
        <v>0</v>
      </c>
      <c r="K155" s="175"/>
      <c r="L155" s="34"/>
      <c r="M155" s="176" t="s">
        <v>1</v>
      </c>
      <c r="N155" s="139" t="s">
        <v>43</v>
      </c>
      <c r="P155" s="177">
        <f t="shared" si="16"/>
        <v>0</v>
      </c>
      <c r="Q155" s="177">
        <v>0</v>
      </c>
      <c r="R155" s="177">
        <f t="shared" si="17"/>
        <v>0</v>
      </c>
      <c r="S155" s="177">
        <v>0</v>
      </c>
      <c r="T155" s="178">
        <f t="shared" si="18"/>
        <v>0</v>
      </c>
      <c r="AR155" s="179" t="s">
        <v>580</v>
      </c>
      <c r="AT155" s="179" t="s">
        <v>576</v>
      </c>
      <c r="AU155" s="179" t="s">
        <v>84</v>
      </c>
      <c r="AY155" s="17" t="s">
        <v>574</v>
      </c>
      <c r="BE155" s="102">
        <f t="shared" si="19"/>
        <v>0</v>
      </c>
      <c r="BF155" s="102">
        <f t="shared" si="20"/>
        <v>0</v>
      </c>
      <c r="BG155" s="102">
        <f t="shared" si="21"/>
        <v>0</v>
      </c>
      <c r="BH155" s="102">
        <f t="shared" si="22"/>
        <v>0</v>
      </c>
      <c r="BI155" s="102">
        <f t="shared" si="23"/>
        <v>0</v>
      </c>
      <c r="BJ155" s="17" t="s">
        <v>89</v>
      </c>
      <c r="BK155" s="102">
        <f t="shared" si="24"/>
        <v>0</v>
      </c>
      <c r="BL155" s="17" t="s">
        <v>580</v>
      </c>
      <c r="BM155" s="179" t="s">
        <v>9890</v>
      </c>
    </row>
    <row r="156" spans="2:65" s="1" customFormat="1" ht="24.25" customHeight="1">
      <c r="B156" s="140"/>
      <c r="C156" s="168" t="s">
        <v>7</v>
      </c>
      <c r="D156" s="168" t="s">
        <v>576</v>
      </c>
      <c r="E156" s="169" t="s">
        <v>9891</v>
      </c>
      <c r="F156" s="170" t="s">
        <v>9846</v>
      </c>
      <c r="G156" s="171" t="s">
        <v>1</v>
      </c>
      <c r="H156" s="172">
        <v>20</v>
      </c>
      <c r="I156" s="173"/>
      <c r="J156" s="174">
        <f t="shared" si="15"/>
        <v>0</v>
      </c>
      <c r="K156" s="175"/>
      <c r="L156" s="34"/>
      <c r="M156" s="176" t="s">
        <v>1</v>
      </c>
      <c r="N156" s="139" t="s">
        <v>43</v>
      </c>
      <c r="P156" s="177">
        <f t="shared" si="16"/>
        <v>0</v>
      </c>
      <c r="Q156" s="177">
        <v>0</v>
      </c>
      <c r="R156" s="177">
        <f t="shared" si="17"/>
        <v>0</v>
      </c>
      <c r="S156" s="177">
        <v>0</v>
      </c>
      <c r="T156" s="178">
        <f t="shared" si="18"/>
        <v>0</v>
      </c>
      <c r="AR156" s="179" t="s">
        <v>580</v>
      </c>
      <c r="AT156" s="179" t="s">
        <v>576</v>
      </c>
      <c r="AU156" s="179" t="s">
        <v>84</v>
      </c>
      <c r="AY156" s="17" t="s">
        <v>574</v>
      </c>
      <c r="BE156" s="102">
        <f t="shared" si="19"/>
        <v>0</v>
      </c>
      <c r="BF156" s="102">
        <f t="shared" si="20"/>
        <v>0</v>
      </c>
      <c r="BG156" s="102">
        <f t="shared" si="21"/>
        <v>0</v>
      </c>
      <c r="BH156" s="102">
        <f t="shared" si="22"/>
        <v>0</v>
      </c>
      <c r="BI156" s="102">
        <f t="shared" si="23"/>
        <v>0</v>
      </c>
      <c r="BJ156" s="17" t="s">
        <v>89</v>
      </c>
      <c r="BK156" s="102">
        <f t="shared" si="24"/>
        <v>0</v>
      </c>
      <c r="BL156" s="17" t="s">
        <v>580</v>
      </c>
      <c r="BM156" s="179" t="s">
        <v>9892</v>
      </c>
    </row>
    <row r="157" spans="2:65" s="1" customFormat="1" ht="24.25" customHeight="1">
      <c r="B157" s="140"/>
      <c r="C157" s="168" t="s">
        <v>727</v>
      </c>
      <c r="D157" s="168" t="s">
        <v>576</v>
      </c>
      <c r="E157" s="169" t="s">
        <v>9893</v>
      </c>
      <c r="F157" s="170" t="s">
        <v>9849</v>
      </c>
      <c r="G157" s="171" t="s">
        <v>611</v>
      </c>
      <c r="H157" s="172">
        <v>400</v>
      </c>
      <c r="I157" s="173"/>
      <c r="J157" s="174">
        <f t="shared" si="15"/>
        <v>0</v>
      </c>
      <c r="K157" s="175"/>
      <c r="L157" s="34"/>
      <c r="M157" s="176" t="s">
        <v>1</v>
      </c>
      <c r="N157" s="139" t="s">
        <v>43</v>
      </c>
      <c r="P157" s="177">
        <f t="shared" si="16"/>
        <v>0</v>
      </c>
      <c r="Q157" s="177">
        <v>0</v>
      </c>
      <c r="R157" s="177">
        <f t="shared" si="17"/>
        <v>0</v>
      </c>
      <c r="S157" s="177">
        <v>0</v>
      </c>
      <c r="T157" s="178">
        <f t="shared" si="18"/>
        <v>0</v>
      </c>
      <c r="AR157" s="179" t="s">
        <v>580</v>
      </c>
      <c r="AT157" s="179" t="s">
        <v>576</v>
      </c>
      <c r="AU157" s="179" t="s">
        <v>84</v>
      </c>
      <c r="AY157" s="17" t="s">
        <v>574</v>
      </c>
      <c r="BE157" s="102">
        <f t="shared" si="19"/>
        <v>0</v>
      </c>
      <c r="BF157" s="102">
        <f t="shared" si="20"/>
        <v>0</v>
      </c>
      <c r="BG157" s="102">
        <f t="shared" si="21"/>
        <v>0</v>
      </c>
      <c r="BH157" s="102">
        <f t="shared" si="22"/>
        <v>0</v>
      </c>
      <c r="BI157" s="102">
        <f t="shared" si="23"/>
        <v>0</v>
      </c>
      <c r="BJ157" s="17" t="s">
        <v>89</v>
      </c>
      <c r="BK157" s="102">
        <f t="shared" si="24"/>
        <v>0</v>
      </c>
      <c r="BL157" s="17" t="s">
        <v>580</v>
      </c>
      <c r="BM157" s="179" t="s">
        <v>9894</v>
      </c>
    </row>
    <row r="158" spans="2:65" s="1" customFormat="1" ht="16.5" customHeight="1">
      <c r="B158" s="140"/>
      <c r="C158" s="168" t="s">
        <v>732</v>
      </c>
      <c r="D158" s="168" t="s">
        <v>576</v>
      </c>
      <c r="E158" s="169" t="s">
        <v>9895</v>
      </c>
      <c r="F158" s="170" t="s">
        <v>9896</v>
      </c>
      <c r="G158" s="171" t="s">
        <v>611</v>
      </c>
      <c r="H158" s="172">
        <v>100</v>
      </c>
      <c r="I158" s="173"/>
      <c r="J158" s="174">
        <f t="shared" si="15"/>
        <v>0</v>
      </c>
      <c r="K158" s="175"/>
      <c r="L158" s="34"/>
      <c r="M158" s="176" t="s">
        <v>1</v>
      </c>
      <c r="N158" s="139" t="s">
        <v>43</v>
      </c>
      <c r="P158" s="177">
        <f t="shared" si="16"/>
        <v>0</v>
      </c>
      <c r="Q158" s="177">
        <v>0</v>
      </c>
      <c r="R158" s="177">
        <f t="shared" si="17"/>
        <v>0</v>
      </c>
      <c r="S158" s="177">
        <v>0</v>
      </c>
      <c r="T158" s="178">
        <f t="shared" si="18"/>
        <v>0</v>
      </c>
      <c r="AR158" s="179" t="s">
        <v>580</v>
      </c>
      <c r="AT158" s="179" t="s">
        <v>576</v>
      </c>
      <c r="AU158" s="179" t="s">
        <v>84</v>
      </c>
      <c r="AY158" s="17" t="s">
        <v>574</v>
      </c>
      <c r="BE158" s="102">
        <f t="shared" si="19"/>
        <v>0</v>
      </c>
      <c r="BF158" s="102">
        <f t="shared" si="20"/>
        <v>0</v>
      </c>
      <c r="BG158" s="102">
        <f t="shared" si="21"/>
        <v>0</v>
      </c>
      <c r="BH158" s="102">
        <f t="shared" si="22"/>
        <v>0</v>
      </c>
      <c r="BI158" s="102">
        <f t="shared" si="23"/>
        <v>0</v>
      </c>
      <c r="BJ158" s="17" t="s">
        <v>89</v>
      </c>
      <c r="BK158" s="102">
        <f t="shared" si="24"/>
        <v>0</v>
      </c>
      <c r="BL158" s="17" t="s">
        <v>580</v>
      </c>
      <c r="BM158" s="179" t="s">
        <v>9897</v>
      </c>
    </row>
    <row r="159" spans="2:65" s="1" customFormat="1" ht="24.25" customHeight="1">
      <c r="B159" s="140"/>
      <c r="C159" s="168" t="s">
        <v>737</v>
      </c>
      <c r="D159" s="168" t="s">
        <v>576</v>
      </c>
      <c r="E159" s="169" t="s">
        <v>9898</v>
      </c>
      <c r="F159" s="170" t="s">
        <v>9855</v>
      </c>
      <c r="G159" s="171" t="s">
        <v>611</v>
      </c>
      <c r="H159" s="172">
        <v>10</v>
      </c>
      <c r="I159" s="173"/>
      <c r="J159" s="174">
        <f t="shared" si="15"/>
        <v>0</v>
      </c>
      <c r="K159" s="175"/>
      <c r="L159" s="34"/>
      <c r="M159" s="176" t="s">
        <v>1</v>
      </c>
      <c r="N159" s="139" t="s">
        <v>43</v>
      </c>
      <c r="P159" s="177">
        <f t="shared" si="16"/>
        <v>0</v>
      </c>
      <c r="Q159" s="177">
        <v>0</v>
      </c>
      <c r="R159" s="177">
        <f t="shared" si="17"/>
        <v>0</v>
      </c>
      <c r="S159" s="177">
        <v>0</v>
      </c>
      <c r="T159" s="178">
        <f t="shared" si="18"/>
        <v>0</v>
      </c>
      <c r="AR159" s="179" t="s">
        <v>580</v>
      </c>
      <c r="AT159" s="179" t="s">
        <v>576</v>
      </c>
      <c r="AU159" s="179" t="s">
        <v>84</v>
      </c>
      <c r="AY159" s="17" t="s">
        <v>574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17" t="s">
        <v>89</v>
      </c>
      <c r="BK159" s="102">
        <f t="shared" si="24"/>
        <v>0</v>
      </c>
      <c r="BL159" s="17" t="s">
        <v>580</v>
      </c>
      <c r="BM159" s="179" t="s">
        <v>9899</v>
      </c>
    </row>
    <row r="160" spans="2:65" s="1" customFormat="1" ht="21.75" customHeight="1">
      <c r="B160" s="140"/>
      <c r="C160" s="168" t="s">
        <v>749</v>
      </c>
      <c r="D160" s="168" t="s">
        <v>576</v>
      </c>
      <c r="E160" s="169" t="s">
        <v>9900</v>
      </c>
      <c r="F160" s="170" t="s">
        <v>9901</v>
      </c>
      <c r="G160" s="171" t="s">
        <v>579</v>
      </c>
      <c r="H160" s="172">
        <v>1200</v>
      </c>
      <c r="I160" s="173"/>
      <c r="J160" s="174">
        <f t="shared" si="15"/>
        <v>0</v>
      </c>
      <c r="K160" s="175"/>
      <c r="L160" s="34"/>
      <c r="M160" s="176" t="s">
        <v>1</v>
      </c>
      <c r="N160" s="139" t="s">
        <v>43</v>
      </c>
      <c r="P160" s="177">
        <f t="shared" si="16"/>
        <v>0</v>
      </c>
      <c r="Q160" s="177">
        <v>0</v>
      </c>
      <c r="R160" s="177">
        <f t="shared" si="17"/>
        <v>0</v>
      </c>
      <c r="S160" s="177">
        <v>0</v>
      </c>
      <c r="T160" s="178">
        <f t="shared" si="18"/>
        <v>0</v>
      </c>
      <c r="AR160" s="179" t="s">
        <v>580</v>
      </c>
      <c r="AT160" s="179" t="s">
        <v>576</v>
      </c>
      <c r="AU160" s="179" t="s">
        <v>84</v>
      </c>
      <c r="AY160" s="17" t="s">
        <v>574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17" t="s">
        <v>89</v>
      </c>
      <c r="BK160" s="102">
        <f t="shared" si="24"/>
        <v>0</v>
      </c>
      <c r="BL160" s="17" t="s">
        <v>580</v>
      </c>
      <c r="BM160" s="179" t="s">
        <v>9902</v>
      </c>
    </row>
    <row r="161" spans="2:65" s="1" customFormat="1" ht="21.75" customHeight="1">
      <c r="B161" s="140"/>
      <c r="C161" s="168" t="s">
        <v>784</v>
      </c>
      <c r="D161" s="168" t="s">
        <v>576</v>
      </c>
      <c r="E161" s="169" t="s">
        <v>9903</v>
      </c>
      <c r="F161" s="170" t="s">
        <v>9904</v>
      </c>
      <c r="G161" s="171" t="s">
        <v>579</v>
      </c>
      <c r="H161" s="172">
        <v>200</v>
      </c>
      <c r="I161" s="173"/>
      <c r="J161" s="174">
        <f t="shared" si="15"/>
        <v>0</v>
      </c>
      <c r="K161" s="175"/>
      <c r="L161" s="34"/>
      <c r="M161" s="176" t="s">
        <v>1</v>
      </c>
      <c r="N161" s="139" t="s">
        <v>43</v>
      </c>
      <c r="P161" s="177">
        <f t="shared" si="16"/>
        <v>0</v>
      </c>
      <c r="Q161" s="177">
        <v>0</v>
      </c>
      <c r="R161" s="177">
        <f t="shared" si="17"/>
        <v>0</v>
      </c>
      <c r="S161" s="177">
        <v>0</v>
      </c>
      <c r="T161" s="178">
        <f t="shared" si="18"/>
        <v>0</v>
      </c>
      <c r="AR161" s="179" t="s">
        <v>580</v>
      </c>
      <c r="AT161" s="179" t="s">
        <v>576</v>
      </c>
      <c r="AU161" s="179" t="s">
        <v>84</v>
      </c>
      <c r="AY161" s="17" t="s">
        <v>574</v>
      </c>
      <c r="BE161" s="102">
        <f t="shared" si="19"/>
        <v>0</v>
      </c>
      <c r="BF161" s="102">
        <f t="shared" si="20"/>
        <v>0</v>
      </c>
      <c r="BG161" s="102">
        <f t="shared" si="21"/>
        <v>0</v>
      </c>
      <c r="BH161" s="102">
        <f t="shared" si="22"/>
        <v>0</v>
      </c>
      <c r="BI161" s="102">
        <f t="shared" si="23"/>
        <v>0</v>
      </c>
      <c r="BJ161" s="17" t="s">
        <v>89</v>
      </c>
      <c r="BK161" s="102">
        <f t="shared" si="24"/>
        <v>0</v>
      </c>
      <c r="BL161" s="17" t="s">
        <v>580</v>
      </c>
      <c r="BM161" s="179" t="s">
        <v>9905</v>
      </c>
    </row>
    <row r="162" spans="2:65" s="1" customFormat="1" ht="38" customHeight="1">
      <c r="B162" s="140"/>
      <c r="C162" s="168" t="s">
        <v>805</v>
      </c>
      <c r="D162" s="168" t="s">
        <v>576</v>
      </c>
      <c r="E162" s="169" t="s">
        <v>9906</v>
      </c>
      <c r="F162" s="170" t="s">
        <v>9864</v>
      </c>
      <c r="G162" s="171" t="s">
        <v>579</v>
      </c>
      <c r="H162" s="172">
        <v>10000</v>
      </c>
      <c r="I162" s="173"/>
      <c r="J162" s="174">
        <f t="shared" si="15"/>
        <v>0</v>
      </c>
      <c r="K162" s="175"/>
      <c r="L162" s="34"/>
      <c r="M162" s="176" t="s">
        <v>1</v>
      </c>
      <c r="N162" s="139" t="s">
        <v>43</v>
      </c>
      <c r="P162" s="177">
        <f t="shared" si="16"/>
        <v>0</v>
      </c>
      <c r="Q162" s="177">
        <v>0</v>
      </c>
      <c r="R162" s="177">
        <f t="shared" si="17"/>
        <v>0</v>
      </c>
      <c r="S162" s="177">
        <v>0</v>
      </c>
      <c r="T162" s="178">
        <f t="shared" si="18"/>
        <v>0</v>
      </c>
      <c r="AR162" s="179" t="s">
        <v>580</v>
      </c>
      <c r="AT162" s="179" t="s">
        <v>576</v>
      </c>
      <c r="AU162" s="179" t="s">
        <v>84</v>
      </c>
      <c r="AY162" s="17" t="s">
        <v>574</v>
      </c>
      <c r="BE162" s="102">
        <f t="shared" si="19"/>
        <v>0</v>
      </c>
      <c r="BF162" s="102">
        <f t="shared" si="20"/>
        <v>0</v>
      </c>
      <c r="BG162" s="102">
        <f t="shared" si="21"/>
        <v>0</v>
      </c>
      <c r="BH162" s="102">
        <f t="shared" si="22"/>
        <v>0</v>
      </c>
      <c r="BI162" s="102">
        <f t="shared" si="23"/>
        <v>0</v>
      </c>
      <c r="BJ162" s="17" t="s">
        <v>89</v>
      </c>
      <c r="BK162" s="102">
        <f t="shared" si="24"/>
        <v>0</v>
      </c>
      <c r="BL162" s="17" t="s">
        <v>580</v>
      </c>
      <c r="BM162" s="179" t="s">
        <v>9907</v>
      </c>
    </row>
    <row r="163" spans="2:65" s="1" customFormat="1" ht="24.25" customHeight="1">
      <c r="B163" s="140"/>
      <c r="C163" s="168" t="s">
        <v>809</v>
      </c>
      <c r="D163" s="168" t="s">
        <v>576</v>
      </c>
      <c r="E163" s="169" t="s">
        <v>9908</v>
      </c>
      <c r="F163" s="170" t="s">
        <v>9909</v>
      </c>
      <c r="G163" s="171" t="s">
        <v>579</v>
      </c>
      <c r="H163" s="172">
        <v>4500</v>
      </c>
      <c r="I163" s="173"/>
      <c r="J163" s="174">
        <f t="shared" si="15"/>
        <v>0</v>
      </c>
      <c r="K163" s="175"/>
      <c r="L163" s="34"/>
      <c r="M163" s="176" t="s">
        <v>1</v>
      </c>
      <c r="N163" s="139" t="s">
        <v>43</v>
      </c>
      <c r="P163" s="177">
        <f t="shared" si="16"/>
        <v>0</v>
      </c>
      <c r="Q163" s="177">
        <v>0</v>
      </c>
      <c r="R163" s="177">
        <f t="shared" si="17"/>
        <v>0</v>
      </c>
      <c r="S163" s="177">
        <v>0</v>
      </c>
      <c r="T163" s="178">
        <f t="shared" si="18"/>
        <v>0</v>
      </c>
      <c r="AR163" s="179" t="s">
        <v>580</v>
      </c>
      <c r="AT163" s="179" t="s">
        <v>576</v>
      </c>
      <c r="AU163" s="179" t="s">
        <v>84</v>
      </c>
      <c r="AY163" s="17" t="s">
        <v>574</v>
      </c>
      <c r="BE163" s="102">
        <f t="shared" si="19"/>
        <v>0</v>
      </c>
      <c r="BF163" s="102">
        <f t="shared" si="20"/>
        <v>0</v>
      </c>
      <c r="BG163" s="102">
        <f t="shared" si="21"/>
        <v>0</v>
      </c>
      <c r="BH163" s="102">
        <f t="shared" si="22"/>
        <v>0</v>
      </c>
      <c r="BI163" s="102">
        <f t="shared" si="23"/>
        <v>0</v>
      </c>
      <c r="BJ163" s="17" t="s">
        <v>89</v>
      </c>
      <c r="BK163" s="102">
        <f t="shared" si="24"/>
        <v>0</v>
      </c>
      <c r="BL163" s="17" t="s">
        <v>580</v>
      </c>
      <c r="BM163" s="179" t="s">
        <v>9910</v>
      </c>
    </row>
    <row r="164" spans="2:65" s="1" customFormat="1" ht="16.5" customHeight="1">
      <c r="B164" s="140"/>
      <c r="C164" s="168" t="s">
        <v>824</v>
      </c>
      <c r="D164" s="168" t="s">
        <v>576</v>
      </c>
      <c r="E164" s="169" t="s">
        <v>9911</v>
      </c>
      <c r="F164" s="170" t="s">
        <v>9870</v>
      </c>
      <c r="G164" s="171" t="s">
        <v>579</v>
      </c>
      <c r="H164" s="172">
        <v>2000</v>
      </c>
      <c r="I164" s="173"/>
      <c r="J164" s="174">
        <f t="shared" si="15"/>
        <v>0</v>
      </c>
      <c r="K164" s="175"/>
      <c r="L164" s="34"/>
      <c r="M164" s="176" t="s">
        <v>1</v>
      </c>
      <c r="N164" s="139" t="s">
        <v>43</v>
      </c>
      <c r="P164" s="177">
        <f t="shared" si="16"/>
        <v>0</v>
      </c>
      <c r="Q164" s="177">
        <v>0</v>
      </c>
      <c r="R164" s="177">
        <f t="shared" si="17"/>
        <v>0</v>
      </c>
      <c r="S164" s="177">
        <v>0</v>
      </c>
      <c r="T164" s="178">
        <f t="shared" si="18"/>
        <v>0</v>
      </c>
      <c r="AR164" s="179" t="s">
        <v>580</v>
      </c>
      <c r="AT164" s="179" t="s">
        <v>576</v>
      </c>
      <c r="AU164" s="179" t="s">
        <v>84</v>
      </c>
      <c r="AY164" s="17" t="s">
        <v>574</v>
      </c>
      <c r="BE164" s="102">
        <f t="shared" si="19"/>
        <v>0</v>
      </c>
      <c r="BF164" s="102">
        <f t="shared" si="20"/>
        <v>0</v>
      </c>
      <c r="BG164" s="102">
        <f t="shared" si="21"/>
        <v>0</v>
      </c>
      <c r="BH164" s="102">
        <f t="shared" si="22"/>
        <v>0</v>
      </c>
      <c r="BI164" s="102">
        <f t="shared" si="23"/>
        <v>0</v>
      </c>
      <c r="BJ164" s="17" t="s">
        <v>89</v>
      </c>
      <c r="BK164" s="102">
        <f t="shared" si="24"/>
        <v>0</v>
      </c>
      <c r="BL164" s="17" t="s">
        <v>580</v>
      </c>
      <c r="BM164" s="179" t="s">
        <v>9912</v>
      </c>
    </row>
    <row r="165" spans="2:65" s="1" customFormat="1" ht="16.5" customHeight="1">
      <c r="B165" s="140"/>
      <c r="C165" s="168" t="s">
        <v>840</v>
      </c>
      <c r="D165" s="168" t="s">
        <v>576</v>
      </c>
      <c r="E165" s="169" t="s">
        <v>9913</v>
      </c>
      <c r="F165" s="170" t="s">
        <v>9873</v>
      </c>
      <c r="G165" s="171" t="s">
        <v>579</v>
      </c>
      <c r="H165" s="172">
        <v>300</v>
      </c>
      <c r="I165" s="173"/>
      <c r="J165" s="174">
        <f t="shared" si="15"/>
        <v>0</v>
      </c>
      <c r="K165" s="175"/>
      <c r="L165" s="34"/>
      <c r="M165" s="176" t="s">
        <v>1</v>
      </c>
      <c r="N165" s="139" t="s">
        <v>43</v>
      </c>
      <c r="P165" s="177">
        <f t="shared" si="16"/>
        <v>0</v>
      </c>
      <c r="Q165" s="177">
        <v>0</v>
      </c>
      <c r="R165" s="177">
        <f t="shared" si="17"/>
        <v>0</v>
      </c>
      <c r="S165" s="177">
        <v>0</v>
      </c>
      <c r="T165" s="178">
        <f t="shared" si="18"/>
        <v>0</v>
      </c>
      <c r="AR165" s="179" t="s">
        <v>580</v>
      </c>
      <c r="AT165" s="179" t="s">
        <v>576</v>
      </c>
      <c r="AU165" s="179" t="s">
        <v>84</v>
      </c>
      <c r="AY165" s="17" t="s">
        <v>574</v>
      </c>
      <c r="BE165" s="102">
        <f t="shared" si="19"/>
        <v>0</v>
      </c>
      <c r="BF165" s="102">
        <f t="shared" si="20"/>
        <v>0</v>
      </c>
      <c r="BG165" s="102">
        <f t="shared" si="21"/>
        <v>0</v>
      </c>
      <c r="BH165" s="102">
        <f t="shared" si="22"/>
        <v>0</v>
      </c>
      <c r="BI165" s="102">
        <f t="shared" si="23"/>
        <v>0</v>
      </c>
      <c r="BJ165" s="17" t="s">
        <v>89</v>
      </c>
      <c r="BK165" s="102">
        <f t="shared" si="24"/>
        <v>0</v>
      </c>
      <c r="BL165" s="17" t="s">
        <v>580</v>
      </c>
      <c r="BM165" s="179" t="s">
        <v>9914</v>
      </c>
    </row>
    <row r="166" spans="2:65" s="1" customFormat="1" ht="24.25" customHeight="1">
      <c r="B166" s="140"/>
      <c r="C166" s="168" t="s">
        <v>849</v>
      </c>
      <c r="D166" s="168" t="s">
        <v>576</v>
      </c>
      <c r="E166" s="169" t="s">
        <v>9915</v>
      </c>
      <c r="F166" s="170" t="s">
        <v>9876</v>
      </c>
      <c r="G166" s="171" t="s">
        <v>579</v>
      </c>
      <c r="H166" s="172">
        <v>20</v>
      </c>
      <c r="I166" s="173"/>
      <c r="J166" s="174">
        <f t="shared" si="15"/>
        <v>0</v>
      </c>
      <c r="K166" s="175"/>
      <c r="L166" s="34"/>
      <c r="M166" s="176" t="s">
        <v>1</v>
      </c>
      <c r="N166" s="139" t="s">
        <v>43</v>
      </c>
      <c r="P166" s="177">
        <f t="shared" si="16"/>
        <v>0</v>
      </c>
      <c r="Q166" s="177">
        <v>0</v>
      </c>
      <c r="R166" s="177">
        <f t="shared" si="17"/>
        <v>0</v>
      </c>
      <c r="S166" s="177">
        <v>0</v>
      </c>
      <c r="T166" s="178">
        <f t="shared" si="18"/>
        <v>0</v>
      </c>
      <c r="AR166" s="179" t="s">
        <v>580</v>
      </c>
      <c r="AT166" s="179" t="s">
        <v>576</v>
      </c>
      <c r="AU166" s="179" t="s">
        <v>84</v>
      </c>
      <c r="AY166" s="17" t="s">
        <v>574</v>
      </c>
      <c r="BE166" s="102">
        <f t="shared" si="19"/>
        <v>0</v>
      </c>
      <c r="BF166" s="102">
        <f t="shared" si="20"/>
        <v>0</v>
      </c>
      <c r="BG166" s="102">
        <f t="shared" si="21"/>
        <v>0</v>
      </c>
      <c r="BH166" s="102">
        <f t="shared" si="22"/>
        <v>0</v>
      </c>
      <c r="BI166" s="102">
        <f t="shared" si="23"/>
        <v>0</v>
      </c>
      <c r="BJ166" s="17" t="s">
        <v>89</v>
      </c>
      <c r="BK166" s="102">
        <f t="shared" si="24"/>
        <v>0</v>
      </c>
      <c r="BL166" s="17" t="s">
        <v>580</v>
      </c>
      <c r="BM166" s="179" t="s">
        <v>9916</v>
      </c>
    </row>
    <row r="167" spans="2:65" s="1" customFormat="1" ht="21.75" customHeight="1">
      <c r="B167" s="140"/>
      <c r="C167" s="168" t="s">
        <v>854</v>
      </c>
      <c r="D167" s="168" t="s">
        <v>576</v>
      </c>
      <c r="E167" s="169" t="s">
        <v>9917</v>
      </c>
      <c r="F167" s="170" t="s">
        <v>9879</v>
      </c>
      <c r="G167" s="171" t="s">
        <v>579</v>
      </c>
      <c r="H167" s="172">
        <v>10</v>
      </c>
      <c r="I167" s="173"/>
      <c r="J167" s="174">
        <f t="shared" si="15"/>
        <v>0</v>
      </c>
      <c r="K167" s="175"/>
      <c r="L167" s="34"/>
      <c r="M167" s="176" t="s">
        <v>1</v>
      </c>
      <c r="N167" s="139" t="s">
        <v>43</v>
      </c>
      <c r="P167" s="177">
        <f t="shared" si="16"/>
        <v>0</v>
      </c>
      <c r="Q167" s="177">
        <v>0</v>
      </c>
      <c r="R167" s="177">
        <f t="shared" si="17"/>
        <v>0</v>
      </c>
      <c r="S167" s="177">
        <v>0</v>
      </c>
      <c r="T167" s="178">
        <f t="shared" si="18"/>
        <v>0</v>
      </c>
      <c r="AR167" s="179" t="s">
        <v>580</v>
      </c>
      <c r="AT167" s="179" t="s">
        <v>576</v>
      </c>
      <c r="AU167" s="179" t="s">
        <v>84</v>
      </c>
      <c r="AY167" s="17" t="s">
        <v>574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17" t="s">
        <v>89</v>
      </c>
      <c r="BK167" s="102">
        <f t="shared" si="24"/>
        <v>0</v>
      </c>
      <c r="BL167" s="17" t="s">
        <v>580</v>
      </c>
      <c r="BM167" s="179" t="s">
        <v>9918</v>
      </c>
    </row>
    <row r="168" spans="2:65" s="1" customFormat="1" ht="24.25" customHeight="1">
      <c r="B168" s="140"/>
      <c r="C168" s="168" t="s">
        <v>860</v>
      </c>
      <c r="D168" s="168" t="s">
        <v>576</v>
      </c>
      <c r="E168" s="169" t="s">
        <v>9919</v>
      </c>
      <c r="F168" s="170" t="s">
        <v>9882</v>
      </c>
      <c r="G168" s="171" t="s">
        <v>579</v>
      </c>
      <c r="H168" s="172">
        <v>1</v>
      </c>
      <c r="I168" s="173"/>
      <c r="J168" s="174">
        <f t="shared" si="15"/>
        <v>0</v>
      </c>
      <c r="K168" s="175"/>
      <c r="L168" s="34"/>
      <c r="M168" s="176" t="s">
        <v>1</v>
      </c>
      <c r="N168" s="139" t="s">
        <v>43</v>
      </c>
      <c r="P168" s="177">
        <f t="shared" si="16"/>
        <v>0</v>
      </c>
      <c r="Q168" s="177">
        <v>0</v>
      </c>
      <c r="R168" s="177">
        <f t="shared" si="17"/>
        <v>0</v>
      </c>
      <c r="S168" s="177">
        <v>0</v>
      </c>
      <c r="T168" s="178">
        <f t="shared" si="18"/>
        <v>0</v>
      </c>
      <c r="AR168" s="179" t="s">
        <v>580</v>
      </c>
      <c r="AT168" s="179" t="s">
        <v>576</v>
      </c>
      <c r="AU168" s="179" t="s">
        <v>84</v>
      </c>
      <c r="AY168" s="17" t="s">
        <v>574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7" t="s">
        <v>89</v>
      </c>
      <c r="BK168" s="102">
        <f t="shared" si="24"/>
        <v>0</v>
      </c>
      <c r="BL168" s="17" t="s">
        <v>580</v>
      </c>
      <c r="BM168" s="179" t="s">
        <v>9920</v>
      </c>
    </row>
    <row r="169" spans="2:65" s="11" customFormat="1" ht="26" customHeight="1">
      <c r="B169" s="156"/>
      <c r="D169" s="157" t="s">
        <v>76</v>
      </c>
      <c r="E169" s="158" t="s">
        <v>7180</v>
      </c>
      <c r="F169" s="158" t="s">
        <v>9921</v>
      </c>
      <c r="I169" s="159"/>
      <c r="J169" s="160">
        <f>BK169</f>
        <v>0</v>
      </c>
      <c r="L169" s="156"/>
      <c r="M169" s="161"/>
      <c r="P169" s="162">
        <f>SUM(P170:P202)</f>
        <v>0</v>
      </c>
      <c r="R169" s="162">
        <f>SUM(R170:R202)</f>
        <v>0</v>
      </c>
      <c r="T169" s="163">
        <f>SUM(T170:T202)</f>
        <v>0</v>
      </c>
      <c r="AR169" s="157" t="s">
        <v>84</v>
      </c>
      <c r="AT169" s="164" t="s">
        <v>76</v>
      </c>
      <c r="AU169" s="164" t="s">
        <v>77</v>
      </c>
      <c r="AY169" s="157" t="s">
        <v>574</v>
      </c>
      <c r="BK169" s="165">
        <f>SUM(BK170:BK202)</f>
        <v>0</v>
      </c>
    </row>
    <row r="170" spans="2:65" s="1" customFormat="1" ht="24.25" customHeight="1">
      <c r="B170" s="140"/>
      <c r="C170" s="208" t="s">
        <v>886</v>
      </c>
      <c r="D170" s="208" t="s">
        <v>1858</v>
      </c>
      <c r="E170" s="209" t="s">
        <v>9922</v>
      </c>
      <c r="F170" s="210" t="s">
        <v>9923</v>
      </c>
      <c r="G170" s="211" t="s">
        <v>579</v>
      </c>
      <c r="H170" s="212">
        <v>1</v>
      </c>
      <c r="I170" s="213"/>
      <c r="J170" s="214">
        <f t="shared" ref="J170:J202" si="25">ROUND(I170*H170,2)</f>
        <v>0</v>
      </c>
      <c r="K170" s="215"/>
      <c r="L170" s="216"/>
      <c r="M170" s="217" t="s">
        <v>1</v>
      </c>
      <c r="N170" s="218" t="s">
        <v>43</v>
      </c>
      <c r="P170" s="177">
        <f t="shared" ref="P170:P202" si="26">O170*H170</f>
        <v>0</v>
      </c>
      <c r="Q170" s="177">
        <v>0</v>
      </c>
      <c r="R170" s="177">
        <f t="shared" ref="R170:R202" si="27">Q170*H170</f>
        <v>0</v>
      </c>
      <c r="S170" s="177">
        <v>0</v>
      </c>
      <c r="T170" s="178">
        <f t="shared" ref="T170:T202" si="28">S170*H170</f>
        <v>0</v>
      </c>
      <c r="AR170" s="179" t="s">
        <v>626</v>
      </c>
      <c r="AT170" s="179" t="s">
        <v>1858</v>
      </c>
      <c r="AU170" s="179" t="s">
        <v>84</v>
      </c>
      <c r="AY170" s="17" t="s">
        <v>574</v>
      </c>
      <c r="BE170" s="102">
        <f t="shared" ref="BE170:BE202" si="29">IF(N170="základná",J170,0)</f>
        <v>0</v>
      </c>
      <c r="BF170" s="102">
        <f t="shared" ref="BF170:BF202" si="30">IF(N170="znížená",J170,0)</f>
        <v>0</v>
      </c>
      <c r="BG170" s="102">
        <f t="shared" ref="BG170:BG202" si="31">IF(N170="zákl. prenesená",J170,0)</f>
        <v>0</v>
      </c>
      <c r="BH170" s="102">
        <f t="shared" ref="BH170:BH202" si="32">IF(N170="zníž. prenesená",J170,0)</f>
        <v>0</v>
      </c>
      <c r="BI170" s="102">
        <f t="shared" ref="BI170:BI202" si="33">IF(N170="nulová",J170,0)</f>
        <v>0</v>
      </c>
      <c r="BJ170" s="17" t="s">
        <v>89</v>
      </c>
      <c r="BK170" s="102">
        <f t="shared" ref="BK170:BK202" si="34">ROUND(I170*H170,2)</f>
        <v>0</v>
      </c>
      <c r="BL170" s="17" t="s">
        <v>580</v>
      </c>
      <c r="BM170" s="179" t="s">
        <v>9924</v>
      </c>
    </row>
    <row r="171" spans="2:65" s="1" customFormat="1" ht="16.5" customHeight="1">
      <c r="B171" s="140"/>
      <c r="C171" s="208" t="s">
        <v>901</v>
      </c>
      <c r="D171" s="208" t="s">
        <v>1858</v>
      </c>
      <c r="E171" s="209" t="s">
        <v>9925</v>
      </c>
      <c r="F171" s="210" t="s">
        <v>9926</v>
      </c>
      <c r="G171" s="211" t="s">
        <v>579</v>
      </c>
      <c r="H171" s="212">
        <v>4</v>
      </c>
      <c r="I171" s="213"/>
      <c r="J171" s="214">
        <f t="shared" si="25"/>
        <v>0</v>
      </c>
      <c r="K171" s="215"/>
      <c r="L171" s="216"/>
      <c r="M171" s="217" t="s">
        <v>1</v>
      </c>
      <c r="N171" s="218" t="s">
        <v>43</v>
      </c>
      <c r="P171" s="177">
        <f t="shared" si="26"/>
        <v>0</v>
      </c>
      <c r="Q171" s="177">
        <v>0</v>
      </c>
      <c r="R171" s="177">
        <f t="shared" si="27"/>
        <v>0</v>
      </c>
      <c r="S171" s="177">
        <v>0</v>
      </c>
      <c r="T171" s="178">
        <f t="shared" si="28"/>
        <v>0</v>
      </c>
      <c r="AR171" s="179" t="s">
        <v>626</v>
      </c>
      <c r="AT171" s="179" t="s">
        <v>1858</v>
      </c>
      <c r="AU171" s="179" t="s">
        <v>84</v>
      </c>
      <c r="AY171" s="17" t="s">
        <v>574</v>
      </c>
      <c r="BE171" s="102">
        <f t="shared" si="29"/>
        <v>0</v>
      </c>
      <c r="BF171" s="102">
        <f t="shared" si="30"/>
        <v>0</v>
      </c>
      <c r="BG171" s="102">
        <f t="shared" si="31"/>
        <v>0</v>
      </c>
      <c r="BH171" s="102">
        <f t="shared" si="32"/>
        <v>0</v>
      </c>
      <c r="BI171" s="102">
        <f t="shared" si="33"/>
        <v>0</v>
      </c>
      <c r="BJ171" s="17" t="s">
        <v>89</v>
      </c>
      <c r="BK171" s="102">
        <f t="shared" si="34"/>
        <v>0</v>
      </c>
      <c r="BL171" s="17" t="s">
        <v>580</v>
      </c>
      <c r="BM171" s="179" t="s">
        <v>9927</v>
      </c>
    </row>
    <row r="172" spans="2:65" s="1" customFormat="1" ht="24.25" customHeight="1">
      <c r="B172" s="140"/>
      <c r="C172" s="208" t="s">
        <v>905</v>
      </c>
      <c r="D172" s="208" t="s">
        <v>1858</v>
      </c>
      <c r="E172" s="209" t="s">
        <v>9928</v>
      </c>
      <c r="F172" s="210" t="s">
        <v>9929</v>
      </c>
      <c r="G172" s="211" t="s">
        <v>579</v>
      </c>
      <c r="H172" s="212">
        <v>1</v>
      </c>
      <c r="I172" s="213"/>
      <c r="J172" s="214">
        <f t="shared" si="25"/>
        <v>0</v>
      </c>
      <c r="K172" s="215"/>
      <c r="L172" s="216"/>
      <c r="M172" s="217" t="s">
        <v>1</v>
      </c>
      <c r="N172" s="218" t="s">
        <v>43</v>
      </c>
      <c r="P172" s="177">
        <f t="shared" si="26"/>
        <v>0</v>
      </c>
      <c r="Q172" s="177">
        <v>0</v>
      </c>
      <c r="R172" s="177">
        <f t="shared" si="27"/>
        <v>0</v>
      </c>
      <c r="S172" s="177">
        <v>0</v>
      </c>
      <c r="T172" s="178">
        <f t="shared" si="28"/>
        <v>0</v>
      </c>
      <c r="AR172" s="179" t="s">
        <v>626</v>
      </c>
      <c r="AT172" s="179" t="s">
        <v>1858</v>
      </c>
      <c r="AU172" s="179" t="s">
        <v>84</v>
      </c>
      <c r="AY172" s="17" t="s">
        <v>574</v>
      </c>
      <c r="BE172" s="102">
        <f t="shared" si="29"/>
        <v>0</v>
      </c>
      <c r="BF172" s="102">
        <f t="shared" si="30"/>
        <v>0</v>
      </c>
      <c r="BG172" s="102">
        <f t="shared" si="31"/>
        <v>0</v>
      </c>
      <c r="BH172" s="102">
        <f t="shared" si="32"/>
        <v>0</v>
      </c>
      <c r="BI172" s="102">
        <f t="shared" si="33"/>
        <v>0</v>
      </c>
      <c r="BJ172" s="17" t="s">
        <v>89</v>
      </c>
      <c r="BK172" s="102">
        <f t="shared" si="34"/>
        <v>0</v>
      </c>
      <c r="BL172" s="17" t="s">
        <v>580</v>
      </c>
      <c r="BM172" s="179" t="s">
        <v>9930</v>
      </c>
    </row>
    <row r="173" spans="2:65" s="1" customFormat="1" ht="24.25" customHeight="1">
      <c r="B173" s="140"/>
      <c r="C173" s="208" t="s">
        <v>920</v>
      </c>
      <c r="D173" s="208" t="s">
        <v>1858</v>
      </c>
      <c r="E173" s="209" t="s">
        <v>9931</v>
      </c>
      <c r="F173" s="210" t="s">
        <v>9932</v>
      </c>
      <c r="G173" s="211" t="s">
        <v>579</v>
      </c>
      <c r="H173" s="212">
        <v>1</v>
      </c>
      <c r="I173" s="213"/>
      <c r="J173" s="214">
        <f t="shared" si="25"/>
        <v>0</v>
      </c>
      <c r="K173" s="215"/>
      <c r="L173" s="216"/>
      <c r="M173" s="217" t="s">
        <v>1</v>
      </c>
      <c r="N173" s="218" t="s">
        <v>43</v>
      </c>
      <c r="P173" s="177">
        <f t="shared" si="26"/>
        <v>0</v>
      </c>
      <c r="Q173" s="177">
        <v>0</v>
      </c>
      <c r="R173" s="177">
        <f t="shared" si="27"/>
        <v>0</v>
      </c>
      <c r="S173" s="177">
        <v>0</v>
      </c>
      <c r="T173" s="178">
        <f t="shared" si="28"/>
        <v>0</v>
      </c>
      <c r="AR173" s="179" t="s">
        <v>626</v>
      </c>
      <c r="AT173" s="179" t="s">
        <v>1858</v>
      </c>
      <c r="AU173" s="179" t="s">
        <v>84</v>
      </c>
      <c r="AY173" s="17" t="s">
        <v>574</v>
      </c>
      <c r="BE173" s="102">
        <f t="shared" si="29"/>
        <v>0</v>
      </c>
      <c r="BF173" s="102">
        <f t="shared" si="30"/>
        <v>0</v>
      </c>
      <c r="BG173" s="102">
        <f t="shared" si="31"/>
        <v>0</v>
      </c>
      <c r="BH173" s="102">
        <f t="shared" si="32"/>
        <v>0</v>
      </c>
      <c r="BI173" s="102">
        <f t="shared" si="33"/>
        <v>0</v>
      </c>
      <c r="BJ173" s="17" t="s">
        <v>89</v>
      </c>
      <c r="BK173" s="102">
        <f t="shared" si="34"/>
        <v>0</v>
      </c>
      <c r="BL173" s="17" t="s">
        <v>580</v>
      </c>
      <c r="BM173" s="179" t="s">
        <v>9933</v>
      </c>
    </row>
    <row r="174" spans="2:65" s="1" customFormat="1" ht="24.25" customHeight="1">
      <c r="B174" s="140"/>
      <c r="C174" s="208" t="s">
        <v>952</v>
      </c>
      <c r="D174" s="208" t="s">
        <v>1858</v>
      </c>
      <c r="E174" s="209" t="s">
        <v>9934</v>
      </c>
      <c r="F174" s="210" t="s">
        <v>9935</v>
      </c>
      <c r="G174" s="211" t="s">
        <v>579</v>
      </c>
      <c r="H174" s="212">
        <v>1</v>
      </c>
      <c r="I174" s="213"/>
      <c r="J174" s="214">
        <f t="shared" si="25"/>
        <v>0</v>
      </c>
      <c r="K174" s="215"/>
      <c r="L174" s="216"/>
      <c r="M174" s="217" t="s">
        <v>1</v>
      </c>
      <c r="N174" s="218" t="s">
        <v>43</v>
      </c>
      <c r="P174" s="177">
        <f t="shared" si="26"/>
        <v>0</v>
      </c>
      <c r="Q174" s="177">
        <v>0</v>
      </c>
      <c r="R174" s="177">
        <f t="shared" si="27"/>
        <v>0</v>
      </c>
      <c r="S174" s="177">
        <v>0</v>
      </c>
      <c r="T174" s="178">
        <f t="shared" si="28"/>
        <v>0</v>
      </c>
      <c r="AR174" s="179" t="s">
        <v>626</v>
      </c>
      <c r="AT174" s="179" t="s">
        <v>1858</v>
      </c>
      <c r="AU174" s="179" t="s">
        <v>84</v>
      </c>
      <c r="AY174" s="17" t="s">
        <v>574</v>
      </c>
      <c r="BE174" s="102">
        <f t="shared" si="29"/>
        <v>0</v>
      </c>
      <c r="BF174" s="102">
        <f t="shared" si="30"/>
        <v>0</v>
      </c>
      <c r="BG174" s="102">
        <f t="shared" si="31"/>
        <v>0</v>
      </c>
      <c r="BH174" s="102">
        <f t="shared" si="32"/>
        <v>0</v>
      </c>
      <c r="BI174" s="102">
        <f t="shared" si="33"/>
        <v>0</v>
      </c>
      <c r="BJ174" s="17" t="s">
        <v>89</v>
      </c>
      <c r="BK174" s="102">
        <f t="shared" si="34"/>
        <v>0</v>
      </c>
      <c r="BL174" s="17" t="s">
        <v>580</v>
      </c>
      <c r="BM174" s="179" t="s">
        <v>9936</v>
      </c>
    </row>
    <row r="175" spans="2:65" s="1" customFormat="1" ht="24.25" customHeight="1">
      <c r="B175" s="140"/>
      <c r="C175" s="208" t="s">
        <v>970</v>
      </c>
      <c r="D175" s="208" t="s">
        <v>1858</v>
      </c>
      <c r="E175" s="209" t="s">
        <v>9937</v>
      </c>
      <c r="F175" s="210" t="s">
        <v>9938</v>
      </c>
      <c r="G175" s="211" t="s">
        <v>579</v>
      </c>
      <c r="H175" s="212">
        <v>1</v>
      </c>
      <c r="I175" s="213"/>
      <c r="J175" s="214">
        <f t="shared" si="25"/>
        <v>0</v>
      </c>
      <c r="K175" s="215"/>
      <c r="L175" s="216"/>
      <c r="M175" s="217" t="s">
        <v>1</v>
      </c>
      <c r="N175" s="218" t="s">
        <v>43</v>
      </c>
      <c r="P175" s="177">
        <f t="shared" si="26"/>
        <v>0</v>
      </c>
      <c r="Q175" s="177">
        <v>0</v>
      </c>
      <c r="R175" s="177">
        <f t="shared" si="27"/>
        <v>0</v>
      </c>
      <c r="S175" s="177">
        <v>0</v>
      </c>
      <c r="T175" s="178">
        <f t="shared" si="28"/>
        <v>0</v>
      </c>
      <c r="AR175" s="179" t="s">
        <v>626</v>
      </c>
      <c r="AT175" s="179" t="s">
        <v>1858</v>
      </c>
      <c r="AU175" s="179" t="s">
        <v>84</v>
      </c>
      <c r="AY175" s="17" t="s">
        <v>574</v>
      </c>
      <c r="BE175" s="102">
        <f t="shared" si="29"/>
        <v>0</v>
      </c>
      <c r="BF175" s="102">
        <f t="shared" si="30"/>
        <v>0</v>
      </c>
      <c r="BG175" s="102">
        <f t="shared" si="31"/>
        <v>0</v>
      </c>
      <c r="BH175" s="102">
        <f t="shared" si="32"/>
        <v>0</v>
      </c>
      <c r="BI175" s="102">
        <f t="shared" si="33"/>
        <v>0</v>
      </c>
      <c r="BJ175" s="17" t="s">
        <v>89</v>
      </c>
      <c r="BK175" s="102">
        <f t="shared" si="34"/>
        <v>0</v>
      </c>
      <c r="BL175" s="17" t="s">
        <v>580</v>
      </c>
      <c r="BM175" s="179" t="s">
        <v>9939</v>
      </c>
    </row>
    <row r="176" spans="2:65" s="1" customFormat="1" ht="21.75" customHeight="1">
      <c r="B176" s="140"/>
      <c r="C176" s="208" t="s">
        <v>974</v>
      </c>
      <c r="D176" s="208" t="s">
        <v>1858</v>
      </c>
      <c r="E176" s="209" t="s">
        <v>9940</v>
      </c>
      <c r="F176" s="210" t="s">
        <v>9941</v>
      </c>
      <c r="G176" s="211" t="s">
        <v>579</v>
      </c>
      <c r="H176" s="212">
        <v>1</v>
      </c>
      <c r="I176" s="213"/>
      <c r="J176" s="214">
        <f t="shared" si="25"/>
        <v>0</v>
      </c>
      <c r="K176" s="215"/>
      <c r="L176" s="216"/>
      <c r="M176" s="217" t="s">
        <v>1</v>
      </c>
      <c r="N176" s="218" t="s">
        <v>43</v>
      </c>
      <c r="P176" s="177">
        <f t="shared" si="26"/>
        <v>0</v>
      </c>
      <c r="Q176" s="177">
        <v>0</v>
      </c>
      <c r="R176" s="177">
        <f t="shared" si="27"/>
        <v>0</v>
      </c>
      <c r="S176" s="177">
        <v>0</v>
      </c>
      <c r="T176" s="178">
        <f t="shared" si="28"/>
        <v>0</v>
      </c>
      <c r="AR176" s="179" t="s">
        <v>626</v>
      </c>
      <c r="AT176" s="179" t="s">
        <v>1858</v>
      </c>
      <c r="AU176" s="179" t="s">
        <v>84</v>
      </c>
      <c r="AY176" s="17" t="s">
        <v>574</v>
      </c>
      <c r="BE176" s="102">
        <f t="shared" si="29"/>
        <v>0</v>
      </c>
      <c r="BF176" s="102">
        <f t="shared" si="30"/>
        <v>0</v>
      </c>
      <c r="BG176" s="102">
        <f t="shared" si="31"/>
        <v>0</v>
      </c>
      <c r="BH176" s="102">
        <f t="shared" si="32"/>
        <v>0</v>
      </c>
      <c r="BI176" s="102">
        <f t="shared" si="33"/>
        <v>0</v>
      </c>
      <c r="BJ176" s="17" t="s">
        <v>89</v>
      </c>
      <c r="BK176" s="102">
        <f t="shared" si="34"/>
        <v>0</v>
      </c>
      <c r="BL176" s="17" t="s">
        <v>580</v>
      </c>
      <c r="BM176" s="179" t="s">
        <v>9942</v>
      </c>
    </row>
    <row r="177" spans="2:65" s="1" customFormat="1" ht="16.5" customHeight="1">
      <c r="B177" s="140"/>
      <c r="C177" s="208" t="s">
        <v>993</v>
      </c>
      <c r="D177" s="208" t="s">
        <v>1858</v>
      </c>
      <c r="E177" s="209" t="s">
        <v>9943</v>
      </c>
      <c r="F177" s="210" t="s">
        <v>9944</v>
      </c>
      <c r="G177" s="211" t="s">
        <v>579</v>
      </c>
      <c r="H177" s="212">
        <v>1</v>
      </c>
      <c r="I177" s="213"/>
      <c r="J177" s="214">
        <f t="shared" si="25"/>
        <v>0</v>
      </c>
      <c r="K177" s="215"/>
      <c r="L177" s="216"/>
      <c r="M177" s="217" t="s">
        <v>1</v>
      </c>
      <c r="N177" s="218" t="s">
        <v>43</v>
      </c>
      <c r="P177" s="177">
        <f t="shared" si="26"/>
        <v>0</v>
      </c>
      <c r="Q177" s="177">
        <v>0</v>
      </c>
      <c r="R177" s="177">
        <f t="shared" si="27"/>
        <v>0</v>
      </c>
      <c r="S177" s="177">
        <v>0</v>
      </c>
      <c r="T177" s="178">
        <f t="shared" si="28"/>
        <v>0</v>
      </c>
      <c r="AR177" s="179" t="s">
        <v>626</v>
      </c>
      <c r="AT177" s="179" t="s">
        <v>1858</v>
      </c>
      <c r="AU177" s="179" t="s">
        <v>84</v>
      </c>
      <c r="AY177" s="17" t="s">
        <v>574</v>
      </c>
      <c r="BE177" s="102">
        <f t="shared" si="29"/>
        <v>0</v>
      </c>
      <c r="BF177" s="102">
        <f t="shared" si="30"/>
        <v>0</v>
      </c>
      <c r="BG177" s="102">
        <f t="shared" si="31"/>
        <v>0</v>
      </c>
      <c r="BH177" s="102">
        <f t="shared" si="32"/>
        <v>0</v>
      </c>
      <c r="BI177" s="102">
        <f t="shared" si="33"/>
        <v>0</v>
      </c>
      <c r="BJ177" s="17" t="s">
        <v>89</v>
      </c>
      <c r="BK177" s="102">
        <f t="shared" si="34"/>
        <v>0</v>
      </c>
      <c r="BL177" s="17" t="s">
        <v>580</v>
      </c>
      <c r="BM177" s="179" t="s">
        <v>9945</v>
      </c>
    </row>
    <row r="178" spans="2:65" s="1" customFormat="1" ht="24.25" customHeight="1">
      <c r="B178" s="140"/>
      <c r="C178" s="208" t="s">
        <v>1001</v>
      </c>
      <c r="D178" s="208" t="s">
        <v>1858</v>
      </c>
      <c r="E178" s="209" t="s">
        <v>9946</v>
      </c>
      <c r="F178" s="210" t="s">
        <v>9947</v>
      </c>
      <c r="G178" s="211" t="s">
        <v>579</v>
      </c>
      <c r="H178" s="212">
        <v>1</v>
      </c>
      <c r="I178" s="213"/>
      <c r="J178" s="214">
        <f t="shared" si="25"/>
        <v>0</v>
      </c>
      <c r="K178" s="215"/>
      <c r="L178" s="216"/>
      <c r="M178" s="217" t="s">
        <v>1</v>
      </c>
      <c r="N178" s="218" t="s">
        <v>43</v>
      </c>
      <c r="P178" s="177">
        <f t="shared" si="26"/>
        <v>0</v>
      </c>
      <c r="Q178" s="177">
        <v>0</v>
      </c>
      <c r="R178" s="177">
        <f t="shared" si="27"/>
        <v>0</v>
      </c>
      <c r="S178" s="177">
        <v>0</v>
      </c>
      <c r="T178" s="178">
        <f t="shared" si="28"/>
        <v>0</v>
      </c>
      <c r="AR178" s="179" t="s">
        <v>626</v>
      </c>
      <c r="AT178" s="179" t="s">
        <v>1858</v>
      </c>
      <c r="AU178" s="179" t="s">
        <v>84</v>
      </c>
      <c r="AY178" s="17" t="s">
        <v>574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89</v>
      </c>
      <c r="BK178" s="102">
        <f t="shared" si="34"/>
        <v>0</v>
      </c>
      <c r="BL178" s="17" t="s">
        <v>580</v>
      </c>
      <c r="BM178" s="179" t="s">
        <v>9948</v>
      </c>
    </row>
    <row r="179" spans="2:65" s="1" customFormat="1" ht="16.5" customHeight="1">
      <c r="B179" s="140"/>
      <c r="C179" s="208" t="s">
        <v>1007</v>
      </c>
      <c r="D179" s="208" t="s">
        <v>1858</v>
      </c>
      <c r="E179" s="209" t="s">
        <v>9949</v>
      </c>
      <c r="F179" s="210" t="s">
        <v>9950</v>
      </c>
      <c r="G179" s="211" t="s">
        <v>579</v>
      </c>
      <c r="H179" s="212">
        <v>7</v>
      </c>
      <c r="I179" s="213"/>
      <c r="J179" s="214">
        <f t="shared" si="25"/>
        <v>0</v>
      </c>
      <c r="K179" s="215"/>
      <c r="L179" s="216"/>
      <c r="M179" s="217" t="s">
        <v>1</v>
      </c>
      <c r="N179" s="218" t="s">
        <v>43</v>
      </c>
      <c r="P179" s="177">
        <f t="shared" si="26"/>
        <v>0</v>
      </c>
      <c r="Q179" s="177">
        <v>0</v>
      </c>
      <c r="R179" s="177">
        <f t="shared" si="27"/>
        <v>0</v>
      </c>
      <c r="S179" s="177">
        <v>0</v>
      </c>
      <c r="T179" s="178">
        <f t="shared" si="28"/>
        <v>0</v>
      </c>
      <c r="AR179" s="179" t="s">
        <v>626</v>
      </c>
      <c r="AT179" s="179" t="s">
        <v>1858</v>
      </c>
      <c r="AU179" s="179" t="s">
        <v>84</v>
      </c>
      <c r="AY179" s="17" t="s">
        <v>574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89</v>
      </c>
      <c r="BK179" s="102">
        <f t="shared" si="34"/>
        <v>0</v>
      </c>
      <c r="BL179" s="17" t="s">
        <v>580</v>
      </c>
      <c r="BM179" s="179" t="s">
        <v>9951</v>
      </c>
    </row>
    <row r="180" spans="2:65" s="1" customFormat="1" ht="16.5" customHeight="1">
      <c r="B180" s="140"/>
      <c r="C180" s="208" t="s">
        <v>1015</v>
      </c>
      <c r="D180" s="208" t="s">
        <v>1858</v>
      </c>
      <c r="E180" s="209" t="s">
        <v>9952</v>
      </c>
      <c r="F180" s="210" t="s">
        <v>9953</v>
      </c>
      <c r="G180" s="211" t="s">
        <v>579</v>
      </c>
      <c r="H180" s="212">
        <v>275</v>
      </c>
      <c r="I180" s="213"/>
      <c r="J180" s="214">
        <f t="shared" si="25"/>
        <v>0</v>
      </c>
      <c r="K180" s="215"/>
      <c r="L180" s="216"/>
      <c r="M180" s="217" t="s">
        <v>1</v>
      </c>
      <c r="N180" s="218" t="s">
        <v>43</v>
      </c>
      <c r="P180" s="177">
        <f t="shared" si="26"/>
        <v>0</v>
      </c>
      <c r="Q180" s="177">
        <v>0</v>
      </c>
      <c r="R180" s="177">
        <f t="shared" si="27"/>
        <v>0</v>
      </c>
      <c r="S180" s="177">
        <v>0</v>
      </c>
      <c r="T180" s="178">
        <f t="shared" si="28"/>
        <v>0</v>
      </c>
      <c r="AR180" s="179" t="s">
        <v>626</v>
      </c>
      <c r="AT180" s="179" t="s">
        <v>1858</v>
      </c>
      <c r="AU180" s="179" t="s">
        <v>84</v>
      </c>
      <c r="AY180" s="17" t="s">
        <v>574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89</v>
      </c>
      <c r="BK180" s="102">
        <f t="shared" si="34"/>
        <v>0</v>
      </c>
      <c r="BL180" s="17" t="s">
        <v>580</v>
      </c>
      <c r="BM180" s="179" t="s">
        <v>9954</v>
      </c>
    </row>
    <row r="181" spans="2:65" s="1" customFormat="1" ht="24.25" customHeight="1">
      <c r="B181" s="140"/>
      <c r="C181" s="208" t="s">
        <v>1064</v>
      </c>
      <c r="D181" s="208" t="s">
        <v>1858</v>
      </c>
      <c r="E181" s="209" t="s">
        <v>9955</v>
      </c>
      <c r="F181" s="210" t="s">
        <v>9956</v>
      </c>
      <c r="G181" s="211" t="s">
        <v>579</v>
      </c>
      <c r="H181" s="212">
        <v>25</v>
      </c>
      <c r="I181" s="213"/>
      <c r="J181" s="214">
        <f t="shared" si="25"/>
        <v>0</v>
      </c>
      <c r="K181" s="215"/>
      <c r="L181" s="216"/>
      <c r="M181" s="217" t="s">
        <v>1</v>
      </c>
      <c r="N181" s="218" t="s">
        <v>43</v>
      </c>
      <c r="P181" s="177">
        <f t="shared" si="26"/>
        <v>0</v>
      </c>
      <c r="Q181" s="177">
        <v>0</v>
      </c>
      <c r="R181" s="177">
        <f t="shared" si="27"/>
        <v>0</v>
      </c>
      <c r="S181" s="177">
        <v>0</v>
      </c>
      <c r="T181" s="178">
        <f t="shared" si="28"/>
        <v>0</v>
      </c>
      <c r="AR181" s="179" t="s">
        <v>626</v>
      </c>
      <c r="AT181" s="179" t="s">
        <v>1858</v>
      </c>
      <c r="AU181" s="179" t="s">
        <v>84</v>
      </c>
      <c r="AY181" s="17" t="s">
        <v>574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89</v>
      </c>
      <c r="BK181" s="102">
        <f t="shared" si="34"/>
        <v>0</v>
      </c>
      <c r="BL181" s="17" t="s">
        <v>580</v>
      </c>
      <c r="BM181" s="179" t="s">
        <v>9957</v>
      </c>
    </row>
    <row r="182" spans="2:65" s="1" customFormat="1" ht="21.75" customHeight="1">
      <c r="B182" s="140"/>
      <c r="C182" s="208" t="s">
        <v>1070</v>
      </c>
      <c r="D182" s="208" t="s">
        <v>1858</v>
      </c>
      <c r="E182" s="209" t="s">
        <v>9958</v>
      </c>
      <c r="F182" s="210" t="s">
        <v>9959</v>
      </c>
      <c r="G182" s="211" t="s">
        <v>579</v>
      </c>
      <c r="H182" s="212">
        <v>40</v>
      </c>
      <c r="I182" s="213"/>
      <c r="J182" s="214">
        <f t="shared" si="25"/>
        <v>0</v>
      </c>
      <c r="K182" s="215"/>
      <c r="L182" s="216"/>
      <c r="M182" s="217" t="s">
        <v>1</v>
      </c>
      <c r="N182" s="218" t="s">
        <v>43</v>
      </c>
      <c r="P182" s="177">
        <f t="shared" si="26"/>
        <v>0</v>
      </c>
      <c r="Q182" s="177">
        <v>0</v>
      </c>
      <c r="R182" s="177">
        <f t="shared" si="27"/>
        <v>0</v>
      </c>
      <c r="S182" s="177">
        <v>0</v>
      </c>
      <c r="T182" s="178">
        <f t="shared" si="28"/>
        <v>0</v>
      </c>
      <c r="AR182" s="179" t="s">
        <v>626</v>
      </c>
      <c r="AT182" s="179" t="s">
        <v>1858</v>
      </c>
      <c r="AU182" s="179" t="s">
        <v>84</v>
      </c>
      <c r="AY182" s="17" t="s">
        <v>574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17" t="s">
        <v>89</v>
      </c>
      <c r="BK182" s="102">
        <f t="shared" si="34"/>
        <v>0</v>
      </c>
      <c r="BL182" s="17" t="s">
        <v>580</v>
      </c>
      <c r="BM182" s="179" t="s">
        <v>9960</v>
      </c>
    </row>
    <row r="183" spans="2:65" s="1" customFormat="1" ht="24.25" customHeight="1">
      <c r="B183" s="140"/>
      <c r="C183" s="208" t="s">
        <v>1075</v>
      </c>
      <c r="D183" s="208" t="s">
        <v>1858</v>
      </c>
      <c r="E183" s="209" t="s">
        <v>9961</v>
      </c>
      <c r="F183" s="210" t="s">
        <v>9962</v>
      </c>
      <c r="G183" s="211" t="s">
        <v>579</v>
      </c>
      <c r="H183" s="212">
        <v>340</v>
      </c>
      <c r="I183" s="213"/>
      <c r="J183" s="214">
        <f t="shared" si="25"/>
        <v>0</v>
      </c>
      <c r="K183" s="215"/>
      <c r="L183" s="216"/>
      <c r="M183" s="217" t="s">
        <v>1</v>
      </c>
      <c r="N183" s="218" t="s">
        <v>43</v>
      </c>
      <c r="P183" s="177">
        <f t="shared" si="26"/>
        <v>0</v>
      </c>
      <c r="Q183" s="177">
        <v>0</v>
      </c>
      <c r="R183" s="177">
        <f t="shared" si="27"/>
        <v>0</v>
      </c>
      <c r="S183" s="177">
        <v>0</v>
      </c>
      <c r="T183" s="178">
        <f t="shared" si="28"/>
        <v>0</v>
      </c>
      <c r="AR183" s="179" t="s">
        <v>626</v>
      </c>
      <c r="AT183" s="179" t="s">
        <v>1858</v>
      </c>
      <c r="AU183" s="179" t="s">
        <v>84</v>
      </c>
      <c r="AY183" s="17" t="s">
        <v>574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17" t="s">
        <v>89</v>
      </c>
      <c r="BK183" s="102">
        <f t="shared" si="34"/>
        <v>0</v>
      </c>
      <c r="BL183" s="17" t="s">
        <v>580</v>
      </c>
      <c r="BM183" s="179" t="s">
        <v>9963</v>
      </c>
    </row>
    <row r="184" spans="2:65" s="1" customFormat="1" ht="16.5" customHeight="1">
      <c r="B184" s="140"/>
      <c r="C184" s="208" t="s">
        <v>1080</v>
      </c>
      <c r="D184" s="208" t="s">
        <v>1858</v>
      </c>
      <c r="E184" s="209" t="s">
        <v>9964</v>
      </c>
      <c r="F184" s="210" t="s">
        <v>9965</v>
      </c>
      <c r="G184" s="211" t="s">
        <v>579</v>
      </c>
      <c r="H184" s="212">
        <v>10</v>
      </c>
      <c r="I184" s="213"/>
      <c r="J184" s="214">
        <f t="shared" si="25"/>
        <v>0</v>
      </c>
      <c r="K184" s="215"/>
      <c r="L184" s="216"/>
      <c r="M184" s="217" t="s">
        <v>1</v>
      </c>
      <c r="N184" s="218" t="s">
        <v>43</v>
      </c>
      <c r="P184" s="177">
        <f t="shared" si="26"/>
        <v>0</v>
      </c>
      <c r="Q184" s="177">
        <v>0</v>
      </c>
      <c r="R184" s="177">
        <f t="shared" si="27"/>
        <v>0</v>
      </c>
      <c r="S184" s="177">
        <v>0</v>
      </c>
      <c r="T184" s="178">
        <f t="shared" si="28"/>
        <v>0</v>
      </c>
      <c r="AR184" s="179" t="s">
        <v>626</v>
      </c>
      <c r="AT184" s="179" t="s">
        <v>1858</v>
      </c>
      <c r="AU184" s="179" t="s">
        <v>84</v>
      </c>
      <c r="AY184" s="17" t="s">
        <v>574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17" t="s">
        <v>89</v>
      </c>
      <c r="BK184" s="102">
        <f t="shared" si="34"/>
        <v>0</v>
      </c>
      <c r="BL184" s="17" t="s">
        <v>580</v>
      </c>
      <c r="BM184" s="179" t="s">
        <v>9966</v>
      </c>
    </row>
    <row r="185" spans="2:65" s="1" customFormat="1" ht="16.5" customHeight="1">
      <c r="B185" s="140"/>
      <c r="C185" s="208" t="s">
        <v>1085</v>
      </c>
      <c r="D185" s="208" t="s">
        <v>1858</v>
      </c>
      <c r="E185" s="209" t="s">
        <v>9967</v>
      </c>
      <c r="F185" s="210" t="s">
        <v>9968</v>
      </c>
      <c r="G185" s="211" t="s">
        <v>579</v>
      </c>
      <c r="H185" s="212">
        <v>10</v>
      </c>
      <c r="I185" s="213"/>
      <c r="J185" s="214">
        <f t="shared" si="25"/>
        <v>0</v>
      </c>
      <c r="K185" s="215"/>
      <c r="L185" s="216"/>
      <c r="M185" s="217" t="s">
        <v>1</v>
      </c>
      <c r="N185" s="218" t="s">
        <v>43</v>
      </c>
      <c r="P185" s="177">
        <f t="shared" si="26"/>
        <v>0</v>
      </c>
      <c r="Q185" s="177">
        <v>0</v>
      </c>
      <c r="R185" s="177">
        <f t="shared" si="27"/>
        <v>0</v>
      </c>
      <c r="S185" s="177">
        <v>0</v>
      </c>
      <c r="T185" s="178">
        <f t="shared" si="28"/>
        <v>0</v>
      </c>
      <c r="AR185" s="179" t="s">
        <v>626</v>
      </c>
      <c r="AT185" s="179" t="s">
        <v>1858</v>
      </c>
      <c r="AU185" s="179" t="s">
        <v>84</v>
      </c>
      <c r="AY185" s="17" t="s">
        <v>574</v>
      </c>
      <c r="BE185" s="102">
        <f t="shared" si="29"/>
        <v>0</v>
      </c>
      <c r="BF185" s="102">
        <f t="shared" si="30"/>
        <v>0</v>
      </c>
      <c r="BG185" s="102">
        <f t="shared" si="31"/>
        <v>0</v>
      </c>
      <c r="BH185" s="102">
        <f t="shared" si="32"/>
        <v>0</v>
      </c>
      <c r="BI185" s="102">
        <f t="shared" si="33"/>
        <v>0</v>
      </c>
      <c r="BJ185" s="17" t="s">
        <v>89</v>
      </c>
      <c r="BK185" s="102">
        <f t="shared" si="34"/>
        <v>0</v>
      </c>
      <c r="BL185" s="17" t="s">
        <v>580</v>
      </c>
      <c r="BM185" s="179" t="s">
        <v>9969</v>
      </c>
    </row>
    <row r="186" spans="2:65" s="1" customFormat="1" ht="16.5" customHeight="1">
      <c r="B186" s="140"/>
      <c r="C186" s="208" t="s">
        <v>1090</v>
      </c>
      <c r="D186" s="208" t="s">
        <v>1858</v>
      </c>
      <c r="E186" s="209" t="s">
        <v>9970</v>
      </c>
      <c r="F186" s="210" t="s">
        <v>9971</v>
      </c>
      <c r="G186" s="211" t="s">
        <v>579</v>
      </c>
      <c r="H186" s="212">
        <v>16</v>
      </c>
      <c r="I186" s="213"/>
      <c r="J186" s="214">
        <f t="shared" si="25"/>
        <v>0</v>
      </c>
      <c r="K186" s="215"/>
      <c r="L186" s="216"/>
      <c r="M186" s="217" t="s">
        <v>1</v>
      </c>
      <c r="N186" s="218" t="s">
        <v>43</v>
      </c>
      <c r="P186" s="177">
        <f t="shared" si="26"/>
        <v>0</v>
      </c>
      <c r="Q186" s="177">
        <v>0</v>
      </c>
      <c r="R186" s="177">
        <f t="shared" si="27"/>
        <v>0</v>
      </c>
      <c r="S186" s="177">
        <v>0</v>
      </c>
      <c r="T186" s="178">
        <f t="shared" si="28"/>
        <v>0</v>
      </c>
      <c r="AR186" s="179" t="s">
        <v>626</v>
      </c>
      <c r="AT186" s="179" t="s">
        <v>1858</v>
      </c>
      <c r="AU186" s="179" t="s">
        <v>84</v>
      </c>
      <c r="AY186" s="17" t="s">
        <v>574</v>
      </c>
      <c r="BE186" s="102">
        <f t="shared" si="29"/>
        <v>0</v>
      </c>
      <c r="BF186" s="102">
        <f t="shared" si="30"/>
        <v>0</v>
      </c>
      <c r="BG186" s="102">
        <f t="shared" si="31"/>
        <v>0</v>
      </c>
      <c r="BH186" s="102">
        <f t="shared" si="32"/>
        <v>0</v>
      </c>
      <c r="BI186" s="102">
        <f t="shared" si="33"/>
        <v>0</v>
      </c>
      <c r="BJ186" s="17" t="s">
        <v>89</v>
      </c>
      <c r="BK186" s="102">
        <f t="shared" si="34"/>
        <v>0</v>
      </c>
      <c r="BL186" s="17" t="s">
        <v>580</v>
      </c>
      <c r="BM186" s="179" t="s">
        <v>9972</v>
      </c>
    </row>
    <row r="187" spans="2:65" s="1" customFormat="1" ht="16.5" customHeight="1">
      <c r="B187" s="140"/>
      <c r="C187" s="208" t="s">
        <v>1095</v>
      </c>
      <c r="D187" s="208" t="s">
        <v>1858</v>
      </c>
      <c r="E187" s="209" t="s">
        <v>9973</v>
      </c>
      <c r="F187" s="210" t="s">
        <v>9974</v>
      </c>
      <c r="G187" s="211" t="s">
        <v>579</v>
      </c>
      <c r="H187" s="212">
        <v>3</v>
      </c>
      <c r="I187" s="213"/>
      <c r="J187" s="214">
        <f t="shared" si="25"/>
        <v>0</v>
      </c>
      <c r="K187" s="215"/>
      <c r="L187" s="216"/>
      <c r="M187" s="217" t="s">
        <v>1</v>
      </c>
      <c r="N187" s="218" t="s">
        <v>43</v>
      </c>
      <c r="P187" s="177">
        <f t="shared" si="26"/>
        <v>0</v>
      </c>
      <c r="Q187" s="177">
        <v>0</v>
      </c>
      <c r="R187" s="177">
        <f t="shared" si="27"/>
        <v>0</v>
      </c>
      <c r="S187" s="177">
        <v>0</v>
      </c>
      <c r="T187" s="178">
        <f t="shared" si="28"/>
        <v>0</v>
      </c>
      <c r="AR187" s="179" t="s">
        <v>626</v>
      </c>
      <c r="AT187" s="179" t="s">
        <v>1858</v>
      </c>
      <c r="AU187" s="179" t="s">
        <v>84</v>
      </c>
      <c r="AY187" s="17" t="s">
        <v>574</v>
      </c>
      <c r="BE187" s="102">
        <f t="shared" si="29"/>
        <v>0</v>
      </c>
      <c r="BF187" s="102">
        <f t="shared" si="30"/>
        <v>0</v>
      </c>
      <c r="BG187" s="102">
        <f t="shared" si="31"/>
        <v>0</v>
      </c>
      <c r="BH187" s="102">
        <f t="shared" si="32"/>
        <v>0</v>
      </c>
      <c r="BI187" s="102">
        <f t="shared" si="33"/>
        <v>0</v>
      </c>
      <c r="BJ187" s="17" t="s">
        <v>89</v>
      </c>
      <c r="BK187" s="102">
        <f t="shared" si="34"/>
        <v>0</v>
      </c>
      <c r="BL187" s="17" t="s">
        <v>580</v>
      </c>
      <c r="BM187" s="179" t="s">
        <v>9975</v>
      </c>
    </row>
    <row r="188" spans="2:65" s="1" customFormat="1" ht="16.5" customHeight="1">
      <c r="B188" s="140"/>
      <c r="C188" s="208" t="s">
        <v>1100</v>
      </c>
      <c r="D188" s="208" t="s">
        <v>1858</v>
      </c>
      <c r="E188" s="209" t="s">
        <v>9976</v>
      </c>
      <c r="F188" s="210" t="s">
        <v>9977</v>
      </c>
      <c r="G188" s="211" t="s">
        <v>579</v>
      </c>
      <c r="H188" s="212">
        <v>19</v>
      </c>
      <c r="I188" s="213"/>
      <c r="J188" s="214">
        <f t="shared" si="25"/>
        <v>0</v>
      </c>
      <c r="K188" s="215"/>
      <c r="L188" s="216"/>
      <c r="M188" s="217" t="s">
        <v>1</v>
      </c>
      <c r="N188" s="218" t="s">
        <v>43</v>
      </c>
      <c r="P188" s="177">
        <f t="shared" si="26"/>
        <v>0</v>
      </c>
      <c r="Q188" s="177">
        <v>0</v>
      </c>
      <c r="R188" s="177">
        <f t="shared" si="27"/>
        <v>0</v>
      </c>
      <c r="S188" s="177">
        <v>0</v>
      </c>
      <c r="T188" s="178">
        <f t="shared" si="28"/>
        <v>0</v>
      </c>
      <c r="AR188" s="179" t="s">
        <v>626</v>
      </c>
      <c r="AT188" s="179" t="s">
        <v>1858</v>
      </c>
      <c r="AU188" s="179" t="s">
        <v>84</v>
      </c>
      <c r="AY188" s="17" t="s">
        <v>574</v>
      </c>
      <c r="BE188" s="102">
        <f t="shared" si="29"/>
        <v>0</v>
      </c>
      <c r="BF188" s="102">
        <f t="shared" si="30"/>
        <v>0</v>
      </c>
      <c r="BG188" s="102">
        <f t="shared" si="31"/>
        <v>0</v>
      </c>
      <c r="BH188" s="102">
        <f t="shared" si="32"/>
        <v>0</v>
      </c>
      <c r="BI188" s="102">
        <f t="shared" si="33"/>
        <v>0</v>
      </c>
      <c r="BJ188" s="17" t="s">
        <v>89</v>
      </c>
      <c r="BK188" s="102">
        <f t="shared" si="34"/>
        <v>0</v>
      </c>
      <c r="BL188" s="17" t="s">
        <v>580</v>
      </c>
      <c r="BM188" s="179" t="s">
        <v>9978</v>
      </c>
    </row>
    <row r="189" spans="2:65" s="1" customFormat="1" ht="24.25" customHeight="1">
      <c r="B189" s="140"/>
      <c r="C189" s="208" t="s">
        <v>1104</v>
      </c>
      <c r="D189" s="208" t="s">
        <v>1858</v>
      </c>
      <c r="E189" s="209" t="s">
        <v>9979</v>
      </c>
      <c r="F189" s="210" t="s">
        <v>9980</v>
      </c>
      <c r="G189" s="211" t="s">
        <v>579</v>
      </c>
      <c r="H189" s="212">
        <v>40</v>
      </c>
      <c r="I189" s="213"/>
      <c r="J189" s="214">
        <f t="shared" si="25"/>
        <v>0</v>
      </c>
      <c r="K189" s="215"/>
      <c r="L189" s="216"/>
      <c r="M189" s="217" t="s">
        <v>1</v>
      </c>
      <c r="N189" s="218" t="s">
        <v>43</v>
      </c>
      <c r="P189" s="177">
        <f t="shared" si="26"/>
        <v>0</v>
      </c>
      <c r="Q189" s="177">
        <v>0</v>
      </c>
      <c r="R189" s="177">
        <f t="shared" si="27"/>
        <v>0</v>
      </c>
      <c r="S189" s="177">
        <v>0</v>
      </c>
      <c r="T189" s="178">
        <f t="shared" si="28"/>
        <v>0</v>
      </c>
      <c r="AR189" s="179" t="s">
        <v>626</v>
      </c>
      <c r="AT189" s="179" t="s">
        <v>1858</v>
      </c>
      <c r="AU189" s="179" t="s">
        <v>84</v>
      </c>
      <c r="AY189" s="17" t="s">
        <v>574</v>
      </c>
      <c r="BE189" s="102">
        <f t="shared" si="29"/>
        <v>0</v>
      </c>
      <c r="BF189" s="102">
        <f t="shared" si="30"/>
        <v>0</v>
      </c>
      <c r="BG189" s="102">
        <f t="shared" si="31"/>
        <v>0</v>
      </c>
      <c r="BH189" s="102">
        <f t="shared" si="32"/>
        <v>0</v>
      </c>
      <c r="BI189" s="102">
        <f t="shared" si="33"/>
        <v>0</v>
      </c>
      <c r="BJ189" s="17" t="s">
        <v>89</v>
      </c>
      <c r="BK189" s="102">
        <f t="shared" si="34"/>
        <v>0</v>
      </c>
      <c r="BL189" s="17" t="s">
        <v>580</v>
      </c>
      <c r="BM189" s="179" t="s">
        <v>9981</v>
      </c>
    </row>
    <row r="190" spans="2:65" s="1" customFormat="1" ht="16.5" customHeight="1">
      <c r="B190" s="140"/>
      <c r="C190" s="208" t="s">
        <v>1108</v>
      </c>
      <c r="D190" s="208" t="s">
        <v>1858</v>
      </c>
      <c r="E190" s="209" t="s">
        <v>9982</v>
      </c>
      <c r="F190" s="210" t="s">
        <v>9983</v>
      </c>
      <c r="G190" s="211" t="s">
        <v>579</v>
      </c>
      <c r="H190" s="212">
        <v>40</v>
      </c>
      <c r="I190" s="213"/>
      <c r="J190" s="214">
        <f t="shared" si="25"/>
        <v>0</v>
      </c>
      <c r="K190" s="215"/>
      <c r="L190" s="216"/>
      <c r="M190" s="217" t="s">
        <v>1</v>
      </c>
      <c r="N190" s="218" t="s">
        <v>43</v>
      </c>
      <c r="P190" s="177">
        <f t="shared" si="26"/>
        <v>0</v>
      </c>
      <c r="Q190" s="177">
        <v>0</v>
      </c>
      <c r="R190" s="177">
        <f t="shared" si="27"/>
        <v>0</v>
      </c>
      <c r="S190" s="177">
        <v>0</v>
      </c>
      <c r="T190" s="178">
        <f t="shared" si="28"/>
        <v>0</v>
      </c>
      <c r="AR190" s="179" t="s">
        <v>626</v>
      </c>
      <c r="AT190" s="179" t="s">
        <v>1858</v>
      </c>
      <c r="AU190" s="179" t="s">
        <v>84</v>
      </c>
      <c r="AY190" s="17" t="s">
        <v>574</v>
      </c>
      <c r="BE190" s="102">
        <f t="shared" si="29"/>
        <v>0</v>
      </c>
      <c r="BF190" s="102">
        <f t="shared" si="30"/>
        <v>0</v>
      </c>
      <c r="BG190" s="102">
        <f t="shared" si="31"/>
        <v>0</v>
      </c>
      <c r="BH190" s="102">
        <f t="shared" si="32"/>
        <v>0</v>
      </c>
      <c r="BI190" s="102">
        <f t="shared" si="33"/>
        <v>0</v>
      </c>
      <c r="BJ190" s="17" t="s">
        <v>89</v>
      </c>
      <c r="BK190" s="102">
        <f t="shared" si="34"/>
        <v>0</v>
      </c>
      <c r="BL190" s="17" t="s">
        <v>580</v>
      </c>
      <c r="BM190" s="179" t="s">
        <v>9984</v>
      </c>
    </row>
    <row r="191" spans="2:65" s="1" customFormat="1" ht="24.25" customHeight="1">
      <c r="B191" s="140"/>
      <c r="C191" s="208" t="s">
        <v>1112</v>
      </c>
      <c r="D191" s="208" t="s">
        <v>1858</v>
      </c>
      <c r="E191" s="209" t="s">
        <v>9985</v>
      </c>
      <c r="F191" s="210" t="s">
        <v>9986</v>
      </c>
      <c r="G191" s="211" t="s">
        <v>579</v>
      </c>
      <c r="H191" s="212">
        <v>4</v>
      </c>
      <c r="I191" s="213"/>
      <c r="J191" s="214">
        <f t="shared" si="25"/>
        <v>0</v>
      </c>
      <c r="K191" s="215"/>
      <c r="L191" s="216"/>
      <c r="M191" s="217" t="s">
        <v>1</v>
      </c>
      <c r="N191" s="218" t="s">
        <v>43</v>
      </c>
      <c r="P191" s="177">
        <f t="shared" si="26"/>
        <v>0</v>
      </c>
      <c r="Q191" s="177">
        <v>0</v>
      </c>
      <c r="R191" s="177">
        <f t="shared" si="27"/>
        <v>0</v>
      </c>
      <c r="S191" s="177">
        <v>0</v>
      </c>
      <c r="T191" s="178">
        <f t="shared" si="28"/>
        <v>0</v>
      </c>
      <c r="AR191" s="179" t="s">
        <v>626</v>
      </c>
      <c r="AT191" s="179" t="s">
        <v>1858</v>
      </c>
      <c r="AU191" s="179" t="s">
        <v>84</v>
      </c>
      <c r="AY191" s="17" t="s">
        <v>574</v>
      </c>
      <c r="BE191" s="102">
        <f t="shared" si="29"/>
        <v>0</v>
      </c>
      <c r="BF191" s="102">
        <f t="shared" si="30"/>
        <v>0</v>
      </c>
      <c r="BG191" s="102">
        <f t="shared" si="31"/>
        <v>0</v>
      </c>
      <c r="BH191" s="102">
        <f t="shared" si="32"/>
        <v>0</v>
      </c>
      <c r="BI191" s="102">
        <f t="shared" si="33"/>
        <v>0</v>
      </c>
      <c r="BJ191" s="17" t="s">
        <v>89</v>
      </c>
      <c r="BK191" s="102">
        <f t="shared" si="34"/>
        <v>0</v>
      </c>
      <c r="BL191" s="17" t="s">
        <v>580</v>
      </c>
      <c r="BM191" s="179" t="s">
        <v>9987</v>
      </c>
    </row>
    <row r="192" spans="2:65" s="1" customFormat="1" ht="16.5" customHeight="1">
      <c r="B192" s="140"/>
      <c r="C192" s="208" t="s">
        <v>1116</v>
      </c>
      <c r="D192" s="208" t="s">
        <v>1858</v>
      </c>
      <c r="E192" s="209" t="s">
        <v>9988</v>
      </c>
      <c r="F192" s="210" t="s">
        <v>9989</v>
      </c>
      <c r="G192" s="211" t="s">
        <v>579</v>
      </c>
      <c r="H192" s="212">
        <v>1</v>
      </c>
      <c r="I192" s="213"/>
      <c r="J192" s="214">
        <f t="shared" si="25"/>
        <v>0</v>
      </c>
      <c r="K192" s="215"/>
      <c r="L192" s="216"/>
      <c r="M192" s="217" t="s">
        <v>1</v>
      </c>
      <c r="N192" s="218" t="s">
        <v>43</v>
      </c>
      <c r="P192" s="177">
        <f t="shared" si="26"/>
        <v>0</v>
      </c>
      <c r="Q192" s="177">
        <v>0</v>
      </c>
      <c r="R192" s="177">
        <f t="shared" si="27"/>
        <v>0</v>
      </c>
      <c r="S192" s="177">
        <v>0</v>
      </c>
      <c r="T192" s="178">
        <f t="shared" si="28"/>
        <v>0</v>
      </c>
      <c r="AR192" s="179" t="s">
        <v>626</v>
      </c>
      <c r="AT192" s="179" t="s">
        <v>1858</v>
      </c>
      <c r="AU192" s="179" t="s">
        <v>84</v>
      </c>
      <c r="AY192" s="17" t="s">
        <v>574</v>
      </c>
      <c r="BE192" s="102">
        <f t="shared" si="29"/>
        <v>0</v>
      </c>
      <c r="BF192" s="102">
        <f t="shared" si="30"/>
        <v>0</v>
      </c>
      <c r="BG192" s="102">
        <f t="shared" si="31"/>
        <v>0</v>
      </c>
      <c r="BH192" s="102">
        <f t="shared" si="32"/>
        <v>0</v>
      </c>
      <c r="BI192" s="102">
        <f t="shared" si="33"/>
        <v>0</v>
      </c>
      <c r="BJ192" s="17" t="s">
        <v>89</v>
      </c>
      <c r="BK192" s="102">
        <f t="shared" si="34"/>
        <v>0</v>
      </c>
      <c r="BL192" s="17" t="s">
        <v>580</v>
      </c>
      <c r="BM192" s="179" t="s">
        <v>9990</v>
      </c>
    </row>
    <row r="193" spans="2:65" s="1" customFormat="1" ht="16.5" customHeight="1">
      <c r="B193" s="140"/>
      <c r="C193" s="208" t="s">
        <v>1122</v>
      </c>
      <c r="D193" s="208" t="s">
        <v>1858</v>
      </c>
      <c r="E193" s="209" t="s">
        <v>9991</v>
      </c>
      <c r="F193" s="210" t="s">
        <v>9992</v>
      </c>
      <c r="G193" s="211" t="s">
        <v>579</v>
      </c>
      <c r="H193" s="212">
        <v>1</v>
      </c>
      <c r="I193" s="213"/>
      <c r="J193" s="214">
        <f t="shared" si="25"/>
        <v>0</v>
      </c>
      <c r="K193" s="215"/>
      <c r="L193" s="216"/>
      <c r="M193" s="217" t="s">
        <v>1</v>
      </c>
      <c r="N193" s="218" t="s">
        <v>43</v>
      </c>
      <c r="P193" s="177">
        <f t="shared" si="26"/>
        <v>0</v>
      </c>
      <c r="Q193" s="177">
        <v>0</v>
      </c>
      <c r="R193" s="177">
        <f t="shared" si="27"/>
        <v>0</v>
      </c>
      <c r="S193" s="177">
        <v>0</v>
      </c>
      <c r="T193" s="178">
        <f t="shared" si="28"/>
        <v>0</v>
      </c>
      <c r="AR193" s="179" t="s">
        <v>626</v>
      </c>
      <c r="AT193" s="179" t="s">
        <v>1858</v>
      </c>
      <c r="AU193" s="179" t="s">
        <v>84</v>
      </c>
      <c r="AY193" s="17" t="s">
        <v>574</v>
      </c>
      <c r="BE193" s="102">
        <f t="shared" si="29"/>
        <v>0</v>
      </c>
      <c r="BF193" s="102">
        <f t="shared" si="30"/>
        <v>0</v>
      </c>
      <c r="BG193" s="102">
        <f t="shared" si="31"/>
        <v>0</v>
      </c>
      <c r="BH193" s="102">
        <f t="shared" si="32"/>
        <v>0</v>
      </c>
      <c r="BI193" s="102">
        <f t="shared" si="33"/>
        <v>0</v>
      </c>
      <c r="BJ193" s="17" t="s">
        <v>89</v>
      </c>
      <c r="BK193" s="102">
        <f t="shared" si="34"/>
        <v>0</v>
      </c>
      <c r="BL193" s="17" t="s">
        <v>580</v>
      </c>
      <c r="BM193" s="179" t="s">
        <v>9993</v>
      </c>
    </row>
    <row r="194" spans="2:65" s="1" customFormat="1" ht="24.25" customHeight="1">
      <c r="B194" s="140"/>
      <c r="C194" s="208" t="s">
        <v>1127</v>
      </c>
      <c r="D194" s="208" t="s">
        <v>1858</v>
      </c>
      <c r="E194" s="209" t="s">
        <v>9994</v>
      </c>
      <c r="F194" s="210" t="s">
        <v>9995</v>
      </c>
      <c r="G194" s="211" t="s">
        <v>579</v>
      </c>
      <c r="H194" s="212">
        <v>1</v>
      </c>
      <c r="I194" s="213"/>
      <c r="J194" s="214">
        <f t="shared" si="25"/>
        <v>0</v>
      </c>
      <c r="K194" s="215"/>
      <c r="L194" s="216"/>
      <c r="M194" s="217" t="s">
        <v>1</v>
      </c>
      <c r="N194" s="218" t="s">
        <v>43</v>
      </c>
      <c r="P194" s="177">
        <f t="shared" si="26"/>
        <v>0</v>
      </c>
      <c r="Q194" s="177">
        <v>0</v>
      </c>
      <c r="R194" s="177">
        <f t="shared" si="27"/>
        <v>0</v>
      </c>
      <c r="S194" s="177">
        <v>0</v>
      </c>
      <c r="T194" s="178">
        <f t="shared" si="28"/>
        <v>0</v>
      </c>
      <c r="AR194" s="179" t="s">
        <v>626</v>
      </c>
      <c r="AT194" s="179" t="s">
        <v>1858</v>
      </c>
      <c r="AU194" s="179" t="s">
        <v>84</v>
      </c>
      <c r="AY194" s="17" t="s">
        <v>574</v>
      </c>
      <c r="BE194" s="102">
        <f t="shared" si="29"/>
        <v>0</v>
      </c>
      <c r="BF194" s="102">
        <f t="shared" si="30"/>
        <v>0</v>
      </c>
      <c r="BG194" s="102">
        <f t="shared" si="31"/>
        <v>0</v>
      </c>
      <c r="BH194" s="102">
        <f t="shared" si="32"/>
        <v>0</v>
      </c>
      <c r="BI194" s="102">
        <f t="shared" si="33"/>
        <v>0</v>
      </c>
      <c r="BJ194" s="17" t="s">
        <v>89</v>
      </c>
      <c r="BK194" s="102">
        <f t="shared" si="34"/>
        <v>0</v>
      </c>
      <c r="BL194" s="17" t="s">
        <v>580</v>
      </c>
      <c r="BM194" s="179" t="s">
        <v>9996</v>
      </c>
    </row>
    <row r="195" spans="2:65" s="1" customFormat="1" ht="55.5" customHeight="1">
      <c r="B195" s="140"/>
      <c r="C195" s="208" t="s">
        <v>1131</v>
      </c>
      <c r="D195" s="208" t="s">
        <v>1858</v>
      </c>
      <c r="E195" s="209" t="s">
        <v>9997</v>
      </c>
      <c r="F195" s="210" t="s">
        <v>9998</v>
      </c>
      <c r="G195" s="211" t="s">
        <v>579</v>
      </c>
      <c r="H195" s="212">
        <v>1</v>
      </c>
      <c r="I195" s="213"/>
      <c r="J195" s="214">
        <f t="shared" si="25"/>
        <v>0</v>
      </c>
      <c r="K195" s="215"/>
      <c r="L195" s="216"/>
      <c r="M195" s="217" t="s">
        <v>1</v>
      </c>
      <c r="N195" s="218" t="s">
        <v>43</v>
      </c>
      <c r="P195" s="177">
        <f t="shared" si="26"/>
        <v>0</v>
      </c>
      <c r="Q195" s="177">
        <v>0</v>
      </c>
      <c r="R195" s="177">
        <f t="shared" si="27"/>
        <v>0</v>
      </c>
      <c r="S195" s="177">
        <v>0</v>
      </c>
      <c r="T195" s="178">
        <f t="shared" si="28"/>
        <v>0</v>
      </c>
      <c r="AR195" s="179" t="s">
        <v>626</v>
      </c>
      <c r="AT195" s="179" t="s">
        <v>1858</v>
      </c>
      <c r="AU195" s="179" t="s">
        <v>84</v>
      </c>
      <c r="AY195" s="17" t="s">
        <v>574</v>
      </c>
      <c r="BE195" s="102">
        <f t="shared" si="29"/>
        <v>0</v>
      </c>
      <c r="BF195" s="102">
        <f t="shared" si="30"/>
        <v>0</v>
      </c>
      <c r="BG195" s="102">
        <f t="shared" si="31"/>
        <v>0</v>
      </c>
      <c r="BH195" s="102">
        <f t="shared" si="32"/>
        <v>0</v>
      </c>
      <c r="BI195" s="102">
        <f t="shared" si="33"/>
        <v>0</v>
      </c>
      <c r="BJ195" s="17" t="s">
        <v>89</v>
      </c>
      <c r="BK195" s="102">
        <f t="shared" si="34"/>
        <v>0</v>
      </c>
      <c r="BL195" s="17" t="s">
        <v>580</v>
      </c>
      <c r="BM195" s="179" t="s">
        <v>9999</v>
      </c>
    </row>
    <row r="196" spans="2:65" s="1" customFormat="1" ht="55.5" customHeight="1">
      <c r="B196" s="140"/>
      <c r="C196" s="208" t="s">
        <v>1136</v>
      </c>
      <c r="D196" s="208" t="s">
        <v>1858</v>
      </c>
      <c r="E196" s="209" t="s">
        <v>10000</v>
      </c>
      <c r="F196" s="210" t="s">
        <v>10001</v>
      </c>
      <c r="G196" s="211" t="s">
        <v>579</v>
      </c>
      <c r="H196" s="212">
        <v>1</v>
      </c>
      <c r="I196" s="213"/>
      <c r="J196" s="214">
        <f t="shared" si="25"/>
        <v>0</v>
      </c>
      <c r="K196" s="215"/>
      <c r="L196" s="216"/>
      <c r="M196" s="217" t="s">
        <v>1</v>
      </c>
      <c r="N196" s="218" t="s">
        <v>43</v>
      </c>
      <c r="P196" s="177">
        <f t="shared" si="26"/>
        <v>0</v>
      </c>
      <c r="Q196" s="177">
        <v>0</v>
      </c>
      <c r="R196" s="177">
        <f t="shared" si="27"/>
        <v>0</v>
      </c>
      <c r="S196" s="177">
        <v>0</v>
      </c>
      <c r="T196" s="178">
        <f t="shared" si="28"/>
        <v>0</v>
      </c>
      <c r="AR196" s="179" t="s">
        <v>626</v>
      </c>
      <c r="AT196" s="179" t="s">
        <v>1858</v>
      </c>
      <c r="AU196" s="179" t="s">
        <v>84</v>
      </c>
      <c r="AY196" s="17" t="s">
        <v>574</v>
      </c>
      <c r="BE196" s="102">
        <f t="shared" si="29"/>
        <v>0</v>
      </c>
      <c r="BF196" s="102">
        <f t="shared" si="30"/>
        <v>0</v>
      </c>
      <c r="BG196" s="102">
        <f t="shared" si="31"/>
        <v>0</v>
      </c>
      <c r="BH196" s="102">
        <f t="shared" si="32"/>
        <v>0</v>
      </c>
      <c r="BI196" s="102">
        <f t="shared" si="33"/>
        <v>0</v>
      </c>
      <c r="BJ196" s="17" t="s">
        <v>89</v>
      </c>
      <c r="BK196" s="102">
        <f t="shared" si="34"/>
        <v>0</v>
      </c>
      <c r="BL196" s="17" t="s">
        <v>580</v>
      </c>
      <c r="BM196" s="179" t="s">
        <v>10002</v>
      </c>
    </row>
    <row r="197" spans="2:65" s="1" customFormat="1" ht="44.25" customHeight="1">
      <c r="B197" s="140"/>
      <c r="C197" s="208" t="s">
        <v>1149</v>
      </c>
      <c r="D197" s="208" t="s">
        <v>1858</v>
      </c>
      <c r="E197" s="209" t="s">
        <v>10003</v>
      </c>
      <c r="F197" s="210" t="s">
        <v>10004</v>
      </c>
      <c r="G197" s="211" t="s">
        <v>579</v>
      </c>
      <c r="H197" s="212">
        <v>1</v>
      </c>
      <c r="I197" s="213"/>
      <c r="J197" s="214">
        <f t="shared" si="25"/>
        <v>0</v>
      </c>
      <c r="K197" s="215"/>
      <c r="L197" s="216"/>
      <c r="M197" s="217" t="s">
        <v>1</v>
      </c>
      <c r="N197" s="218" t="s">
        <v>43</v>
      </c>
      <c r="P197" s="177">
        <f t="shared" si="26"/>
        <v>0</v>
      </c>
      <c r="Q197" s="177">
        <v>0</v>
      </c>
      <c r="R197" s="177">
        <f t="shared" si="27"/>
        <v>0</v>
      </c>
      <c r="S197" s="177">
        <v>0</v>
      </c>
      <c r="T197" s="178">
        <f t="shared" si="28"/>
        <v>0</v>
      </c>
      <c r="AR197" s="179" t="s">
        <v>626</v>
      </c>
      <c r="AT197" s="179" t="s">
        <v>1858</v>
      </c>
      <c r="AU197" s="179" t="s">
        <v>84</v>
      </c>
      <c r="AY197" s="17" t="s">
        <v>574</v>
      </c>
      <c r="BE197" s="102">
        <f t="shared" si="29"/>
        <v>0</v>
      </c>
      <c r="BF197" s="102">
        <f t="shared" si="30"/>
        <v>0</v>
      </c>
      <c r="BG197" s="102">
        <f t="shared" si="31"/>
        <v>0</v>
      </c>
      <c r="BH197" s="102">
        <f t="shared" si="32"/>
        <v>0</v>
      </c>
      <c r="BI197" s="102">
        <f t="shared" si="33"/>
        <v>0</v>
      </c>
      <c r="BJ197" s="17" t="s">
        <v>89</v>
      </c>
      <c r="BK197" s="102">
        <f t="shared" si="34"/>
        <v>0</v>
      </c>
      <c r="BL197" s="17" t="s">
        <v>580</v>
      </c>
      <c r="BM197" s="179" t="s">
        <v>10005</v>
      </c>
    </row>
    <row r="198" spans="2:65" s="1" customFormat="1" ht="16.5" customHeight="1">
      <c r="B198" s="140"/>
      <c r="C198" s="208" t="s">
        <v>1157</v>
      </c>
      <c r="D198" s="208" t="s">
        <v>1858</v>
      </c>
      <c r="E198" s="209" t="s">
        <v>10006</v>
      </c>
      <c r="F198" s="210" t="s">
        <v>10007</v>
      </c>
      <c r="G198" s="211" t="s">
        <v>579</v>
      </c>
      <c r="H198" s="212">
        <v>1</v>
      </c>
      <c r="I198" s="213"/>
      <c r="J198" s="214">
        <f t="shared" si="25"/>
        <v>0</v>
      </c>
      <c r="K198" s="215"/>
      <c r="L198" s="216"/>
      <c r="M198" s="217" t="s">
        <v>1</v>
      </c>
      <c r="N198" s="218" t="s">
        <v>43</v>
      </c>
      <c r="P198" s="177">
        <f t="shared" si="26"/>
        <v>0</v>
      </c>
      <c r="Q198" s="177">
        <v>0</v>
      </c>
      <c r="R198" s="177">
        <f t="shared" si="27"/>
        <v>0</v>
      </c>
      <c r="S198" s="177">
        <v>0</v>
      </c>
      <c r="T198" s="178">
        <f t="shared" si="28"/>
        <v>0</v>
      </c>
      <c r="AR198" s="179" t="s">
        <v>626</v>
      </c>
      <c r="AT198" s="179" t="s">
        <v>1858</v>
      </c>
      <c r="AU198" s="179" t="s">
        <v>84</v>
      </c>
      <c r="AY198" s="17" t="s">
        <v>574</v>
      </c>
      <c r="BE198" s="102">
        <f t="shared" si="29"/>
        <v>0</v>
      </c>
      <c r="BF198" s="102">
        <f t="shared" si="30"/>
        <v>0</v>
      </c>
      <c r="BG198" s="102">
        <f t="shared" si="31"/>
        <v>0</v>
      </c>
      <c r="BH198" s="102">
        <f t="shared" si="32"/>
        <v>0</v>
      </c>
      <c r="BI198" s="102">
        <f t="shared" si="33"/>
        <v>0</v>
      </c>
      <c r="BJ198" s="17" t="s">
        <v>89</v>
      </c>
      <c r="BK198" s="102">
        <f t="shared" si="34"/>
        <v>0</v>
      </c>
      <c r="BL198" s="17" t="s">
        <v>580</v>
      </c>
      <c r="BM198" s="179" t="s">
        <v>10008</v>
      </c>
    </row>
    <row r="199" spans="2:65" s="1" customFormat="1" ht="16.5" customHeight="1">
      <c r="B199" s="140"/>
      <c r="C199" s="208" t="s">
        <v>1161</v>
      </c>
      <c r="D199" s="208" t="s">
        <v>1858</v>
      </c>
      <c r="E199" s="209" t="s">
        <v>10009</v>
      </c>
      <c r="F199" s="210" t="s">
        <v>10010</v>
      </c>
      <c r="G199" s="211" t="s">
        <v>579</v>
      </c>
      <c r="H199" s="212">
        <v>34</v>
      </c>
      <c r="I199" s="213"/>
      <c r="J199" s="214">
        <f t="shared" si="25"/>
        <v>0</v>
      </c>
      <c r="K199" s="215"/>
      <c r="L199" s="216"/>
      <c r="M199" s="217" t="s">
        <v>1</v>
      </c>
      <c r="N199" s="218" t="s">
        <v>43</v>
      </c>
      <c r="P199" s="177">
        <f t="shared" si="26"/>
        <v>0</v>
      </c>
      <c r="Q199" s="177">
        <v>0</v>
      </c>
      <c r="R199" s="177">
        <f t="shared" si="27"/>
        <v>0</v>
      </c>
      <c r="S199" s="177">
        <v>0</v>
      </c>
      <c r="T199" s="178">
        <f t="shared" si="28"/>
        <v>0</v>
      </c>
      <c r="AR199" s="179" t="s">
        <v>626</v>
      </c>
      <c r="AT199" s="179" t="s">
        <v>1858</v>
      </c>
      <c r="AU199" s="179" t="s">
        <v>84</v>
      </c>
      <c r="AY199" s="17" t="s">
        <v>574</v>
      </c>
      <c r="BE199" s="102">
        <f t="shared" si="29"/>
        <v>0</v>
      </c>
      <c r="BF199" s="102">
        <f t="shared" si="30"/>
        <v>0</v>
      </c>
      <c r="BG199" s="102">
        <f t="shared" si="31"/>
        <v>0</v>
      </c>
      <c r="BH199" s="102">
        <f t="shared" si="32"/>
        <v>0</v>
      </c>
      <c r="BI199" s="102">
        <f t="shared" si="33"/>
        <v>0</v>
      </c>
      <c r="BJ199" s="17" t="s">
        <v>89</v>
      </c>
      <c r="BK199" s="102">
        <f t="shared" si="34"/>
        <v>0</v>
      </c>
      <c r="BL199" s="17" t="s">
        <v>580</v>
      </c>
      <c r="BM199" s="179" t="s">
        <v>10011</v>
      </c>
    </row>
    <row r="200" spans="2:65" s="1" customFormat="1" ht="24.25" customHeight="1">
      <c r="B200" s="140"/>
      <c r="C200" s="208" t="s">
        <v>1170</v>
      </c>
      <c r="D200" s="208" t="s">
        <v>1858</v>
      </c>
      <c r="E200" s="209" t="s">
        <v>10012</v>
      </c>
      <c r="F200" s="210" t="s">
        <v>10013</v>
      </c>
      <c r="G200" s="211" t="s">
        <v>579</v>
      </c>
      <c r="H200" s="212">
        <v>2</v>
      </c>
      <c r="I200" s="213"/>
      <c r="J200" s="214">
        <f t="shared" si="25"/>
        <v>0</v>
      </c>
      <c r="K200" s="215"/>
      <c r="L200" s="216"/>
      <c r="M200" s="217" t="s">
        <v>1</v>
      </c>
      <c r="N200" s="218" t="s">
        <v>43</v>
      </c>
      <c r="P200" s="177">
        <f t="shared" si="26"/>
        <v>0</v>
      </c>
      <c r="Q200" s="177">
        <v>0</v>
      </c>
      <c r="R200" s="177">
        <f t="shared" si="27"/>
        <v>0</v>
      </c>
      <c r="S200" s="177">
        <v>0</v>
      </c>
      <c r="T200" s="178">
        <f t="shared" si="28"/>
        <v>0</v>
      </c>
      <c r="AR200" s="179" t="s">
        <v>626</v>
      </c>
      <c r="AT200" s="179" t="s">
        <v>1858</v>
      </c>
      <c r="AU200" s="179" t="s">
        <v>84</v>
      </c>
      <c r="AY200" s="17" t="s">
        <v>574</v>
      </c>
      <c r="BE200" s="102">
        <f t="shared" si="29"/>
        <v>0</v>
      </c>
      <c r="BF200" s="102">
        <f t="shared" si="30"/>
        <v>0</v>
      </c>
      <c r="BG200" s="102">
        <f t="shared" si="31"/>
        <v>0</v>
      </c>
      <c r="BH200" s="102">
        <f t="shared" si="32"/>
        <v>0</v>
      </c>
      <c r="BI200" s="102">
        <f t="shared" si="33"/>
        <v>0</v>
      </c>
      <c r="BJ200" s="17" t="s">
        <v>89</v>
      </c>
      <c r="BK200" s="102">
        <f t="shared" si="34"/>
        <v>0</v>
      </c>
      <c r="BL200" s="17" t="s">
        <v>580</v>
      </c>
      <c r="BM200" s="179" t="s">
        <v>10014</v>
      </c>
    </row>
    <row r="201" spans="2:65" s="1" customFormat="1" ht="16.5" customHeight="1">
      <c r="B201" s="140"/>
      <c r="C201" s="208" t="s">
        <v>1263</v>
      </c>
      <c r="D201" s="208" t="s">
        <v>1858</v>
      </c>
      <c r="E201" s="209" t="s">
        <v>10015</v>
      </c>
      <c r="F201" s="210" t="s">
        <v>10016</v>
      </c>
      <c r="G201" s="211" t="s">
        <v>579</v>
      </c>
      <c r="H201" s="212">
        <v>1</v>
      </c>
      <c r="I201" s="213"/>
      <c r="J201" s="214">
        <f t="shared" si="25"/>
        <v>0</v>
      </c>
      <c r="K201" s="215"/>
      <c r="L201" s="216"/>
      <c r="M201" s="217" t="s">
        <v>1</v>
      </c>
      <c r="N201" s="218" t="s">
        <v>43</v>
      </c>
      <c r="P201" s="177">
        <f t="shared" si="26"/>
        <v>0</v>
      </c>
      <c r="Q201" s="177">
        <v>0</v>
      </c>
      <c r="R201" s="177">
        <f t="shared" si="27"/>
        <v>0</v>
      </c>
      <c r="S201" s="177">
        <v>0</v>
      </c>
      <c r="T201" s="178">
        <f t="shared" si="28"/>
        <v>0</v>
      </c>
      <c r="AR201" s="179" t="s">
        <v>626</v>
      </c>
      <c r="AT201" s="179" t="s">
        <v>1858</v>
      </c>
      <c r="AU201" s="179" t="s">
        <v>84</v>
      </c>
      <c r="AY201" s="17" t="s">
        <v>574</v>
      </c>
      <c r="BE201" s="102">
        <f t="shared" si="29"/>
        <v>0</v>
      </c>
      <c r="BF201" s="102">
        <f t="shared" si="30"/>
        <v>0</v>
      </c>
      <c r="BG201" s="102">
        <f t="shared" si="31"/>
        <v>0</v>
      </c>
      <c r="BH201" s="102">
        <f t="shared" si="32"/>
        <v>0</v>
      </c>
      <c r="BI201" s="102">
        <f t="shared" si="33"/>
        <v>0</v>
      </c>
      <c r="BJ201" s="17" t="s">
        <v>89</v>
      </c>
      <c r="BK201" s="102">
        <f t="shared" si="34"/>
        <v>0</v>
      </c>
      <c r="BL201" s="17" t="s">
        <v>580</v>
      </c>
      <c r="BM201" s="179" t="s">
        <v>10017</v>
      </c>
    </row>
    <row r="202" spans="2:65" s="1" customFormat="1" ht="16.5" customHeight="1">
      <c r="B202" s="140"/>
      <c r="C202" s="208" t="s">
        <v>1320</v>
      </c>
      <c r="D202" s="208" t="s">
        <v>1858</v>
      </c>
      <c r="E202" s="209" t="s">
        <v>10018</v>
      </c>
      <c r="F202" s="210" t="s">
        <v>10019</v>
      </c>
      <c r="G202" s="211" t="s">
        <v>579</v>
      </c>
      <c r="H202" s="212">
        <v>1</v>
      </c>
      <c r="I202" s="213"/>
      <c r="J202" s="214">
        <f t="shared" si="25"/>
        <v>0</v>
      </c>
      <c r="K202" s="215"/>
      <c r="L202" s="216"/>
      <c r="M202" s="217" t="s">
        <v>1</v>
      </c>
      <c r="N202" s="218" t="s">
        <v>43</v>
      </c>
      <c r="P202" s="177">
        <f t="shared" si="26"/>
        <v>0</v>
      </c>
      <c r="Q202" s="177">
        <v>0</v>
      </c>
      <c r="R202" s="177">
        <f t="shared" si="27"/>
        <v>0</v>
      </c>
      <c r="S202" s="177">
        <v>0</v>
      </c>
      <c r="T202" s="178">
        <f t="shared" si="28"/>
        <v>0</v>
      </c>
      <c r="AR202" s="179" t="s">
        <v>626</v>
      </c>
      <c r="AT202" s="179" t="s">
        <v>1858</v>
      </c>
      <c r="AU202" s="179" t="s">
        <v>84</v>
      </c>
      <c r="AY202" s="17" t="s">
        <v>574</v>
      </c>
      <c r="BE202" s="102">
        <f t="shared" si="29"/>
        <v>0</v>
      </c>
      <c r="BF202" s="102">
        <f t="shared" si="30"/>
        <v>0</v>
      </c>
      <c r="BG202" s="102">
        <f t="shared" si="31"/>
        <v>0</v>
      </c>
      <c r="BH202" s="102">
        <f t="shared" si="32"/>
        <v>0</v>
      </c>
      <c r="BI202" s="102">
        <f t="shared" si="33"/>
        <v>0</v>
      </c>
      <c r="BJ202" s="17" t="s">
        <v>89</v>
      </c>
      <c r="BK202" s="102">
        <f t="shared" si="34"/>
        <v>0</v>
      </c>
      <c r="BL202" s="17" t="s">
        <v>580</v>
      </c>
      <c r="BM202" s="179" t="s">
        <v>10020</v>
      </c>
    </row>
    <row r="203" spans="2:65" s="11" customFormat="1" ht="26" customHeight="1">
      <c r="B203" s="156"/>
      <c r="D203" s="157" t="s">
        <v>76</v>
      </c>
      <c r="E203" s="158" t="s">
        <v>7245</v>
      </c>
      <c r="F203" s="158" t="s">
        <v>10021</v>
      </c>
      <c r="I203" s="159"/>
      <c r="J203" s="160">
        <f>BK203</f>
        <v>0</v>
      </c>
      <c r="L203" s="156"/>
      <c r="M203" s="161"/>
      <c r="P203" s="162">
        <f>SUM(P204:P251)</f>
        <v>0</v>
      </c>
      <c r="R203" s="162">
        <f>SUM(R204:R251)</f>
        <v>0</v>
      </c>
      <c r="T203" s="163">
        <f>SUM(T204:T251)</f>
        <v>0</v>
      </c>
      <c r="AR203" s="157" t="s">
        <v>84</v>
      </c>
      <c r="AT203" s="164" t="s">
        <v>76</v>
      </c>
      <c r="AU203" s="164" t="s">
        <v>77</v>
      </c>
      <c r="AY203" s="157" t="s">
        <v>574</v>
      </c>
      <c r="BK203" s="165">
        <f>SUM(BK204:BK251)</f>
        <v>0</v>
      </c>
    </row>
    <row r="204" spans="2:65" s="1" customFormat="1" ht="24.25" customHeight="1">
      <c r="B204" s="140"/>
      <c r="C204" s="168" t="s">
        <v>1324</v>
      </c>
      <c r="D204" s="168" t="s">
        <v>576</v>
      </c>
      <c r="E204" s="169" t="s">
        <v>10022</v>
      </c>
      <c r="F204" s="170" t="s">
        <v>9923</v>
      </c>
      <c r="G204" s="171" t="s">
        <v>579</v>
      </c>
      <c r="H204" s="172">
        <v>1</v>
      </c>
      <c r="I204" s="173"/>
      <c r="J204" s="174">
        <f t="shared" ref="J204:J251" si="35">ROUND(I204*H204,2)</f>
        <v>0</v>
      </c>
      <c r="K204" s="175"/>
      <c r="L204" s="34"/>
      <c r="M204" s="176" t="s">
        <v>1</v>
      </c>
      <c r="N204" s="139" t="s">
        <v>43</v>
      </c>
      <c r="P204" s="177">
        <f t="shared" ref="P204:P251" si="36">O204*H204</f>
        <v>0</v>
      </c>
      <c r="Q204" s="177">
        <v>0</v>
      </c>
      <c r="R204" s="177">
        <f t="shared" ref="R204:R251" si="37">Q204*H204</f>
        <v>0</v>
      </c>
      <c r="S204" s="177">
        <v>0</v>
      </c>
      <c r="T204" s="178">
        <f t="shared" ref="T204:T251" si="38">S204*H204</f>
        <v>0</v>
      </c>
      <c r="AR204" s="179" t="s">
        <v>580</v>
      </c>
      <c r="AT204" s="179" t="s">
        <v>576</v>
      </c>
      <c r="AU204" s="179" t="s">
        <v>84</v>
      </c>
      <c r="AY204" s="17" t="s">
        <v>574</v>
      </c>
      <c r="BE204" s="102">
        <f t="shared" ref="BE204:BE251" si="39">IF(N204="základná",J204,0)</f>
        <v>0</v>
      </c>
      <c r="BF204" s="102">
        <f t="shared" ref="BF204:BF251" si="40">IF(N204="znížená",J204,0)</f>
        <v>0</v>
      </c>
      <c r="BG204" s="102">
        <f t="shared" ref="BG204:BG251" si="41">IF(N204="zákl. prenesená",J204,0)</f>
        <v>0</v>
      </c>
      <c r="BH204" s="102">
        <f t="shared" ref="BH204:BH251" si="42">IF(N204="zníž. prenesená",J204,0)</f>
        <v>0</v>
      </c>
      <c r="BI204" s="102">
        <f t="shared" ref="BI204:BI251" si="43">IF(N204="nulová",J204,0)</f>
        <v>0</v>
      </c>
      <c r="BJ204" s="17" t="s">
        <v>89</v>
      </c>
      <c r="BK204" s="102">
        <f t="shared" ref="BK204:BK251" si="44">ROUND(I204*H204,2)</f>
        <v>0</v>
      </c>
      <c r="BL204" s="17" t="s">
        <v>580</v>
      </c>
      <c r="BM204" s="179" t="s">
        <v>10023</v>
      </c>
    </row>
    <row r="205" spans="2:65" s="1" customFormat="1" ht="16.5" customHeight="1">
      <c r="B205" s="140"/>
      <c r="C205" s="168" t="s">
        <v>1364</v>
      </c>
      <c r="D205" s="168" t="s">
        <v>576</v>
      </c>
      <c r="E205" s="169" t="s">
        <v>10024</v>
      </c>
      <c r="F205" s="170" t="s">
        <v>9926</v>
      </c>
      <c r="G205" s="171" t="s">
        <v>579</v>
      </c>
      <c r="H205" s="172">
        <v>4</v>
      </c>
      <c r="I205" s="173"/>
      <c r="J205" s="174">
        <f t="shared" si="35"/>
        <v>0</v>
      </c>
      <c r="K205" s="175"/>
      <c r="L205" s="34"/>
      <c r="M205" s="176" t="s">
        <v>1</v>
      </c>
      <c r="N205" s="139" t="s">
        <v>43</v>
      </c>
      <c r="P205" s="177">
        <f t="shared" si="36"/>
        <v>0</v>
      </c>
      <c r="Q205" s="177">
        <v>0</v>
      </c>
      <c r="R205" s="177">
        <f t="shared" si="37"/>
        <v>0</v>
      </c>
      <c r="S205" s="177">
        <v>0</v>
      </c>
      <c r="T205" s="178">
        <f t="shared" si="38"/>
        <v>0</v>
      </c>
      <c r="AR205" s="179" t="s">
        <v>580</v>
      </c>
      <c r="AT205" s="179" t="s">
        <v>576</v>
      </c>
      <c r="AU205" s="179" t="s">
        <v>84</v>
      </c>
      <c r="AY205" s="17" t="s">
        <v>574</v>
      </c>
      <c r="BE205" s="102">
        <f t="shared" si="39"/>
        <v>0</v>
      </c>
      <c r="BF205" s="102">
        <f t="shared" si="40"/>
        <v>0</v>
      </c>
      <c r="BG205" s="102">
        <f t="shared" si="41"/>
        <v>0</v>
      </c>
      <c r="BH205" s="102">
        <f t="shared" si="42"/>
        <v>0</v>
      </c>
      <c r="BI205" s="102">
        <f t="shared" si="43"/>
        <v>0</v>
      </c>
      <c r="BJ205" s="17" t="s">
        <v>89</v>
      </c>
      <c r="BK205" s="102">
        <f t="shared" si="44"/>
        <v>0</v>
      </c>
      <c r="BL205" s="17" t="s">
        <v>580</v>
      </c>
      <c r="BM205" s="179" t="s">
        <v>10025</v>
      </c>
    </row>
    <row r="206" spans="2:65" s="1" customFormat="1" ht="24.25" customHeight="1">
      <c r="B206" s="140"/>
      <c r="C206" s="168" t="s">
        <v>1370</v>
      </c>
      <c r="D206" s="168" t="s">
        <v>576</v>
      </c>
      <c r="E206" s="169" t="s">
        <v>10026</v>
      </c>
      <c r="F206" s="170" t="s">
        <v>9929</v>
      </c>
      <c r="G206" s="171" t="s">
        <v>579</v>
      </c>
      <c r="H206" s="172">
        <v>1</v>
      </c>
      <c r="I206" s="173"/>
      <c r="J206" s="174">
        <f t="shared" si="35"/>
        <v>0</v>
      </c>
      <c r="K206" s="175"/>
      <c r="L206" s="34"/>
      <c r="M206" s="176" t="s">
        <v>1</v>
      </c>
      <c r="N206" s="139" t="s">
        <v>43</v>
      </c>
      <c r="P206" s="177">
        <f t="shared" si="36"/>
        <v>0</v>
      </c>
      <c r="Q206" s="177">
        <v>0</v>
      </c>
      <c r="R206" s="177">
        <f t="shared" si="37"/>
        <v>0</v>
      </c>
      <c r="S206" s="177">
        <v>0</v>
      </c>
      <c r="T206" s="178">
        <f t="shared" si="38"/>
        <v>0</v>
      </c>
      <c r="AR206" s="179" t="s">
        <v>580</v>
      </c>
      <c r="AT206" s="179" t="s">
        <v>576</v>
      </c>
      <c r="AU206" s="179" t="s">
        <v>84</v>
      </c>
      <c r="AY206" s="17" t="s">
        <v>574</v>
      </c>
      <c r="BE206" s="102">
        <f t="shared" si="39"/>
        <v>0</v>
      </c>
      <c r="BF206" s="102">
        <f t="shared" si="40"/>
        <v>0</v>
      </c>
      <c r="BG206" s="102">
        <f t="shared" si="41"/>
        <v>0</v>
      </c>
      <c r="BH206" s="102">
        <f t="shared" si="42"/>
        <v>0</v>
      </c>
      <c r="BI206" s="102">
        <f t="shared" si="43"/>
        <v>0</v>
      </c>
      <c r="BJ206" s="17" t="s">
        <v>89</v>
      </c>
      <c r="BK206" s="102">
        <f t="shared" si="44"/>
        <v>0</v>
      </c>
      <c r="BL206" s="17" t="s">
        <v>580</v>
      </c>
      <c r="BM206" s="179" t="s">
        <v>10027</v>
      </c>
    </row>
    <row r="207" spans="2:65" s="1" customFormat="1" ht="24.25" customHeight="1">
      <c r="B207" s="140"/>
      <c r="C207" s="168" t="s">
        <v>1408</v>
      </c>
      <c r="D207" s="168" t="s">
        <v>576</v>
      </c>
      <c r="E207" s="169" t="s">
        <v>10028</v>
      </c>
      <c r="F207" s="170" t="s">
        <v>9932</v>
      </c>
      <c r="G207" s="171" t="s">
        <v>579</v>
      </c>
      <c r="H207" s="172">
        <v>1</v>
      </c>
      <c r="I207" s="173"/>
      <c r="J207" s="174">
        <f t="shared" si="35"/>
        <v>0</v>
      </c>
      <c r="K207" s="175"/>
      <c r="L207" s="34"/>
      <c r="M207" s="176" t="s">
        <v>1</v>
      </c>
      <c r="N207" s="139" t="s">
        <v>43</v>
      </c>
      <c r="P207" s="177">
        <f t="shared" si="36"/>
        <v>0</v>
      </c>
      <c r="Q207" s="177">
        <v>0</v>
      </c>
      <c r="R207" s="177">
        <f t="shared" si="37"/>
        <v>0</v>
      </c>
      <c r="S207" s="177">
        <v>0</v>
      </c>
      <c r="T207" s="178">
        <f t="shared" si="38"/>
        <v>0</v>
      </c>
      <c r="AR207" s="179" t="s">
        <v>580</v>
      </c>
      <c r="AT207" s="179" t="s">
        <v>576</v>
      </c>
      <c r="AU207" s="179" t="s">
        <v>84</v>
      </c>
      <c r="AY207" s="17" t="s">
        <v>574</v>
      </c>
      <c r="BE207" s="102">
        <f t="shared" si="39"/>
        <v>0</v>
      </c>
      <c r="BF207" s="102">
        <f t="shared" si="40"/>
        <v>0</v>
      </c>
      <c r="BG207" s="102">
        <f t="shared" si="41"/>
        <v>0</v>
      </c>
      <c r="BH207" s="102">
        <f t="shared" si="42"/>
        <v>0</v>
      </c>
      <c r="BI207" s="102">
        <f t="shared" si="43"/>
        <v>0</v>
      </c>
      <c r="BJ207" s="17" t="s">
        <v>89</v>
      </c>
      <c r="BK207" s="102">
        <f t="shared" si="44"/>
        <v>0</v>
      </c>
      <c r="BL207" s="17" t="s">
        <v>580</v>
      </c>
      <c r="BM207" s="179" t="s">
        <v>10029</v>
      </c>
    </row>
    <row r="208" spans="2:65" s="1" customFormat="1" ht="24.25" customHeight="1">
      <c r="B208" s="140"/>
      <c r="C208" s="168" t="s">
        <v>1415</v>
      </c>
      <c r="D208" s="168" t="s">
        <v>576</v>
      </c>
      <c r="E208" s="169" t="s">
        <v>10030</v>
      </c>
      <c r="F208" s="170" t="s">
        <v>9935</v>
      </c>
      <c r="G208" s="171" t="s">
        <v>579</v>
      </c>
      <c r="H208" s="172">
        <v>1</v>
      </c>
      <c r="I208" s="173"/>
      <c r="J208" s="174">
        <f t="shared" si="35"/>
        <v>0</v>
      </c>
      <c r="K208" s="175"/>
      <c r="L208" s="34"/>
      <c r="M208" s="176" t="s">
        <v>1</v>
      </c>
      <c r="N208" s="139" t="s">
        <v>43</v>
      </c>
      <c r="P208" s="177">
        <f t="shared" si="36"/>
        <v>0</v>
      </c>
      <c r="Q208" s="177">
        <v>0</v>
      </c>
      <c r="R208" s="177">
        <f t="shared" si="37"/>
        <v>0</v>
      </c>
      <c r="S208" s="177">
        <v>0</v>
      </c>
      <c r="T208" s="178">
        <f t="shared" si="38"/>
        <v>0</v>
      </c>
      <c r="AR208" s="179" t="s">
        <v>580</v>
      </c>
      <c r="AT208" s="179" t="s">
        <v>576</v>
      </c>
      <c r="AU208" s="179" t="s">
        <v>84</v>
      </c>
      <c r="AY208" s="17" t="s">
        <v>574</v>
      </c>
      <c r="BE208" s="102">
        <f t="shared" si="39"/>
        <v>0</v>
      </c>
      <c r="BF208" s="102">
        <f t="shared" si="40"/>
        <v>0</v>
      </c>
      <c r="BG208" s="102">
        <f t="shared" si="41"/>
        <v>0</v>
      </c>
      <c r="BH208" s="102">
        <f t="shared" si="42"/>
        <v>0</v>
      </c>
      <c r="BI208" s="102">
        <f t="shared" si="43"/>
        <v>0</v>
      </c>
      <c r="BJ208" s="17" t="s">
        <v>89</v>
      </c>
      <c r="BK208" s="102">
        <f t="shared" si="44"/>
        <v>0</v>
      </c>
      <c r="BL208" s="17" t="s">
        <v>580</v>
      </c>
      <c r="BM208" s="179" t="s">
        <v>10031</v>
      </c>
    </row>
    <row r="209" spans="2:65" s="1" customFormat="1" ht="24.25" customHeight="1">
      <c r="B209" s="140"/>
      <c r="C209" s="168" t="s">
        <v>1421</v>
      </c>
      <c r="D209" s="168" t="s">
        <v>576</v>
      </c>
      <c r="E209" s="169" t="s">
        <v>10032</v>
      </c>
      <c r="F209" s="170" t="s">
        <v>9938</v>
      </c>
      <c r="G209" s="171" t="s">
        <v>579</v>
      </c>
      <c r="H209" s="172">
        <v>1</v>
      </c>
      <c r="I209" s="173"/>
      <c r="J209" s="174">
        <f t="shared" si="35"/>
        <v>0</v>
      </c>
      <c r="K209" s="175"/>
      <c r="L209" s="34"/>
      <c r="M209" s="176" t="s">
        <v>1</v>
      </c>
      <c r="N209" s="139" t="s">
        <v>43</v>
      </c>
      <c r="P209" s="177">
        <f t="shared" si="36"/>
        <v>0</v>
      </c>
      <c r="Q209" s="177">
        <v>0</v>
      </c>
      <c r="R209" s="177">
        <f t="shared" si="37"/>
        <v>0</v>
      </c>
      <c r="S209" s="177">
        <v>0</v>
      </c>
      <c r="T209" s="178">
        <f t="shared" si="38"/>
        <v>0</v>
      </c>
      <c r="AR209" s="179" t="s">
        <v>580</v>
      </c>
      <c r="AT209" s="179" t="s">
        <v>576</v>
      </c>
      <c r="AU209" s="179" t="s">
        <v>84</v>
      </c>
      <c r="AY209" s="17" t="s">
        <v>574</v>
      </c>
      <c r="BE209" s="102">
        <f t="shared" si="39"/>
        <v>0</v>
      </c>
      <c r="BF209" s="102">
        <f t="shared" si="40"/>
        <v>0</v>
      </c>
      <c r="BG209" s="102">
        <f t="shared" si="41"/>
        <v>0</v>
      </c>
      <c r="BH209" s="102">
        <f t="shared" si="42"/>
        <v>0</v>
      </c>
      <c r="BI209" s="102">
        <f t="shared" si="43"/>
        <v>0</v>
      </c>
      <c r="BJ209" s="17" t="s">
        <v>89</v>
      </c>
      <c r="BK209" s="102">
        <f t="shared" si="44"/>
        <v>0</v>
      </c>
      <c r="BL209" s="17" t="s">
        <v>580</v>
      </c>
      <c r="BM209" s="179" t="s">
        <v>10033</v>
      </c>
    </row>
    <row r="210" spans="2:65" s="1" customFormat="1" ht="21.75" customHeight="1">
      <c r="B210" s="140"/>
      <c r="C210" s="168" t="s">
        <v>1435</v>
      </c>
      <c r="D210" s="168" t="s">
        <v>576</v>
      </c>
      <c r="E210" s="169" t="s">
        <v>10034</v>
      </c>
      <c r="F210" s="170" t="s">
        <v>9941</v>
      </c>
      <c r="G210" s="171" t="s">
        <v>579</v>
      </c>
      <c r="H210" s="172">
        <v>1</v>
      </c>
      <c r="I210" s="173"/>
      <c r="J210" s="174">
        <f t="shared" si="35"/>
        <v>0</v>
      </c>
      <c r="K210" s="175"/>
      <c r="L210" s="34"/>
      <c r="M210" s="176" t="s">
        <v>1</v>
      </c>
      <c r="N210" s="139" t="s">
        <v>43</v>
      </c>
      <c r="P210" s="177">
        <f t="shared" si="36"/>
        <v>0</v>
      </c>
      <c r="Q210" s="177">
        <v>0</v>
      </c>
      <c r="R210" s="177">
        <f t="shared" si="37"/>
        <v>0</v>
      </c>
      <c r="S210" s="177">
        <v>0</v>
      </c>
      <c r="T210" s="178">
        <f t="shared" si="38"/>
        <v>0</v>
      </c>
      <c r="AR210" s="179" t="s">
        <v>580</v>
      </c>
      <c r="AT210" s="179" t="s">
        <v>576</v>
      </c>
      <c r="AU210" s="179" t="s">
        <v>84</v>
      </c>
      <c r="AY210" s="17" t="s">
        <v>574</v>
      </c>
      <c r="BE210" s="102">
        <f t="shared" si="39"/>
        <v>0</v>
      </c>
      <c r="BF210" s="102">
        <f t="shared" si="40"/>
        <v>0</v>
      </c>
      <c r="BG210" s="102">
        <f t="shared" si="41"/>
        <v>0</v>
      </c>
      <c r="BH210" s="102">
        <f t="shared" si="42"/>
        <v>0</v>
      </c>
      <c r="BI210" s="102">
        <f t="shared" si="43"/>
        <v>0</v>
      </c>
      <c r="BJ210" s="17" t="s">
        <v>89</v>
      </c>
      <c r="BK210" s="102">
        <f t="shared" si="44"/>
        <v>0</v>
      </c>
      <c r="BL210" s="17" t="s">
        <v>580</v>
      </c>
      <c r="BM210" s="179" t="s">
        <v>10035</v>
      </c>
    </row>
    <row r="211" spans="2:65" s="1" customFormat="1" ht="16.5" customHeight="1">
      <c r="B211" s="140"/>
      <c r="C211" s="168" t="s">
        <v>1444</v>
      </c>
      <c r="D211" s="168" t="s">
        <v>576</v>
      </c>
      <c r="E211" s="169" t="s">
        <v>10036</v>
      </c>
      <c r="F211" s="170" t="s">
        <v>9944</v>
      </c>
      <c r="G211" s="171" t="s">
        <v>579</v>
      </c>
      <c r="H211" s="172">
        <v>1</v>
      </c>
      <c r="I211" s="173"/>
      <c r="J211" s="174">
        <f t="shared" si="35"/>
        <v>0</v>
      </c>
      <c r="K211" s="175"/>
      <c r="L211" s="34"/>
      <c r="M211" s="176" t="s">
        <v>1</v>
      </c>
      <c r="N211" s="139" t="s">
        <v>43</v>
      </c>
      <c r="P211" s="177">
        <f t="shared" si="36"/>
        <v>0</v>
      </c>
      <c r="Q211" s="177">
        <v>0</v>
      </c>
      <c r="R211" s="177">
        <f t="shared" si="37"/>
        <v>0</v>
      </c>
      <c r="S211" s="177">
        <v>0</v>
      </c>
      <c r="T211" s="178">
        <f t="shared" si="38"/>
        <v>0</v>
      </c>
      <c r="AR211" s="179" t="s">
        <v>580</v>
      </c>
      <c r="AT211" s="179" t="s">
        <v>576</v>
      </c>
      <c r="AU211" s="179" t="s">
        <v>84</v>
      </c>
      <c r="AY211" s="17" t="s">
        <v>574</v>
      </c>
      <c r="BE211" s="102">
        <f t="shared" si="39"/>
        <v>0</v>
      </c>
      <c r="BF211" s="102">
        <f t="shared" si="40"/>
        <v>0</v>
      </c>
      <c r="BG211" s="102">
        <f t="shared" si="41"/>
        <v>0</v>
      </c>
      <c r="BH211" s="102">
        <f t="shared" si="42"/>
        <v>0</v>
      </c>
      <c r="BI211" s="102">
        <f t="shared" si="43"/>
        <v>0</v>
      </c>
      <c r="BJ211" s="17" t="s">
        <v>89</v>
      </c>
      <c r="BK211" s="102">
        <f t="shared" si="44"/>
        <v>0</v>
      </c>
      <c r="BL211" s="17" t="s">
        <v>580</v>
      </c>
      <c r="BM211" s="179" t="s">
        <v>10037</v>
      </c>
    </row>
    <row r="212" spans="2:65" s="1" customFormat="1" ht="24.25" customHeight="1">
      <c r="B212" s="140"/>
      <c r="C212" s="168" t="s">
        <v>1448</v>
      </c>
      <c r="D212" s="168" t="s">
        <v>576</v>
      </c>
      <c r="E212" s="169" t="s">
        <v>10038</v>
      </c>
      <c r="F212" s="170" t="s">
        <v>9947</v>
      </c>
      <c r="G212" s="171" t="s">
        <v>579</v>
      </c>
      <c r="H212" s="172">
        <v>1</v>
      </c>
      <c r="I212" s="173"/>
      <c r="J212" s="174">
        <f t="shared" si="35"/>
        <v>0</v>
      </c>
      <c r="K212" s="175"/>
      <c r="L212" s="34"/>
      <c r="M212" s="176" t="s">
        <v>1</v>
      </c>
      <c r="N212" s="139" t="s">
        <v>43</v>
      </c>
      <c r="P212" s="177">
        <f t="shared" si="36"/>
        <v>0</v>
      </c>
      <c r="Q212" s="177">
        <v>0</v>
      </c>
      <c r="R212" s="177">
        <f t="shared" si="37"/>
        <v>0</v>
      </c>
      <c r="S212" s="177">
        <v>0</v>
      </c>
      <c r="T212" s="178">
        <f t="shared" si="38"/>
        <v>0</v>
      </c>
      <c r="AR212" s="179" t="s">
        <v>580</v>
      </c>
      <c r="AT212" s="179" t="s">
        <v>576</v>
      </c>
      <c r="AU212" s="179" t="s">
        <v>84</v>
      </c>
      <c r="AY212" s="17" t="s">
        <v>574</v>
      </c>
      <c r="BE212" s="102">
        <f t="shared" si="39"/>
        <v>0</v>
      </c>
      <c r="BF212" s="102">
        <f t="shared" si="40"/>
        <v>0</v>
      </c>
      <c r="BG212" s="102">
        <f t="shared" si="41"/>
        <v>0</v>
      </c>
      <c r="BH212" s="102">
        <f t="shared" si="42"/>
        <v>0</v>
      </c>
      <c r="BI212" s="102">
        <f t="shared" si="43"/>
        <v>0</v>
      </c>
      <c r="BJ212" s="17" t="s">
        <v>89</v>
      </c>
      <c r="BK212" s="102">
        <f t="shared" si="44"/>
        <v>0</v>
      </c>
      <c r="BL212" s="17" t="s">
        <v>580</v>
      </c>
      <c r="BM212" s="179" t="s">
        <v>10039</v>
      </c>
    </row>
    <row r="213" spans="2:65" s="1" customFormat="1" ht="16.5" customHeight="1">
      <c r="B213" s="140"/>
      <c r="C213" s="168" t="s">
        <v>289</v>
      </c>
      <c r="D213" s="168" t="s">
        <v>576</v>
      </c>
      <c r="E213" s="169" t="s">
        <v>10040</v>
      </c>
      <c r="F213" s="170" t="s">
        <v>9950</v>
      </c>
      <c r="G213" s="171" t="s">
        <v>579</v>
      </c>
      <c r="H213" s="172">
        <v>7</v>
      </c>
      <c r="I213" s="173"/>
      <c r="J213" s="174">
        <f t="shared" si="35"/>
        <v>0</v>
      </c>
      <c r="K213" s="175"/>
      <c r="L213" s="34"/>
      <c r="M213" s="176" t="s">
        <v>1</v>
      </c>
      <c r="N213" s="139" t="s">
        <v>43</v>
      </c>
      <c r="P213" s="177">
        <f t="shared" si="36"/>
        <v>0</v>
      </c>
      <c r="Q213" s="177">
        <v>0</v>
      </c>
      <c r="R213" s="177">
        <f t="shared" si="37"/>
        <v>0</v>
      </c>
      <c r="S213" s="177">
        <v>0</v>
      </c>
      <c r="T213" s="178">
        <f t="shared" si="38"/>
        <v>0</v>
      </c>
      <c r="AR213" s="179" t="s">
        <v>580</v>
      </c>
      <c r="AT213" s="179" t="s">
        <v>576</v>
      </c>
      <c r="AU213" s="179" t="s">
        <v>84</v>
      </c>
      <c r="AY213" s="17" t="s">
        <v>574</v>
      </c>
      <c r="BE213" s="102">
        <f t="shared" si="39"/>
        <v>0</v>
      </c>
      <c r="BF213" s="102">
        <f t="shared" si="40"/>
        <v>0</v>
      </c>
      <c r="BG213" s="102">
        <f t="shared" si="41"/>
        <v>0</v>
      </c>
      <c r="BH213" s="102">
        <f t="shared" si="42"/>
        <v>0</v>
      </c>
      <c r="BI213" s="102">
        <f t="shared" si="43"/>
        <v>0</v>
      </c>
      <c r="BJ213" s="17" t="s">
        <v>89</v>
      </c>
      <c r="BK213" s="102">
        <f t="shared" si="44"/>
        <v>0</v>
      </c>
      <c r="BL213" s="17" t="s">
        <v>580</v>
      </c>
      <c r="BM213" s="179" t="s">
        <v>10041</v>
      </c>
    </row>
    <row r="214" spans="2:65" s="1" customFormat="1" ht="16.5" customHeight="1">
      <c r="B214" s="140"/>
      <c r="C214" s="168" t="s">
        <v>1461</v>
      </c>
      <c r="D214" s="168" t="s">
        <v>576</v>
      </c>
      <c r="E214" s="169" t="s">
        <v>10042</v>
      </c>
      <c r="F214" s="170" t="s">
        <v>10043</v>
      </c>
      <c r="G214" s="171" t="s">
        <v>579</v>
      </c>
      <c r="H214" s="172">
        <v>1</v>
      </c>
      <c r="I214" s="173"/>
      <c r="J214" s="174">
        <f t="shared" si="35"/>
        <v>0</v>
      </c>
      <c r="K214" s="175"/>
      <c r="L214" s="34"/>
      <c r="M214" s="176" t="s">
        <v>1</v>
      </c>
      <c r="N214" s="139" t="s">
        <v>43</v>
      </c>
      <c r="P214" s="177">
        <f t="shared" si="36"/>
        <v>0</v>
      </c>
      <c r="Q214" s="177">
        <v>0</v>
      </c>
      <c r="R214" s="177">
        <f t="shared" si="37"/>
        <v>0</v>
      </c>
      <c r="S214" s="177">
        <v>0</v>
      </c>
      <c r="T214" s="178">
        <f t="shared" si="38"/>
        <v>0</v>
      </c>
      <c r="AR214" s="179" t="s">
        <v>580</v>
      </c>
      <c r="AT214" s="179" t="s">
        <v>576</v>
      </c>
      <c r="AU214" s="179" t="s">
        <v>84</v>
      </c>
      <c r="AY214" s="17" t="s">
        <v>574</v>
      </c>
      <c r="BE214" s="102">
        <f t="shared" si="39"/>
        <v>0</v>
      </c>
      <c r="BF214" s="102">
        <f t="shared" si="40"/>
        <v>0</v>
      </c>
      <c r="BG214" s="102">
        <f t="shared" si="41"/>
        <v>0</v>
      </c>
      <c r="BH214" s="102">
        <f t="shared" si="42"/>
        <v>0</v>
      </c>
      <c r="BI214" s="102">
        <f t="shared" si="43"/>
        <v>0</v>
      </c>
      <c r="BJ214" s="17" t="s">
        <v>89</v>
      </c>
      <c r="BK214" s="102">
        <f t="shared" si="44"/>
        <v>0</v>
      </c>
      <c r="BL214" s="17" t="s">
        <v>580</v>
      </c>
      <c r="BM214" s="179" t="s">
        <v>10044</v>
      </c>
    </row>
    <row r="215" spans="2:65" s="1" customFormat="1" ht="16.5" customHeight="1">
      <c r="B215" s="140"/>
      <c r="C215" s="168" t="s">
        <v>1470</v>
      </c>
      <c r="D215" s="168" t="s">
        <v>576</v>
      </c>
      <c r="E215" s="169" t="s">
        <v>10045</v>
      </c>
      <c r="F215" s="170" t="s">
        <v>9953</v>
      </c>
      <c r="G215" s="171" t="s">
        <v>579</v>
      </c>
      <c r="H215" s="172">
        <v>275</v>
      </c>
      <c r="I215" s="173"/>
      <c r="J215" s="174">
        <f t="shared" si="35"/>
        <v>0</v>
      </c>
      <c r="K215" s="175"/>
      <c r="L215" s="34"/>
      <c r="M215" s="176" t="s">
        <v>1</v>
      </c>
      <c r="N215" s="139" t="s">
        <v>43</v>
      </c>
      <c r="P215" s="177">
        <f t="shared" si="36"/>
        <v>0</v>
      </c>
      <c r="Q215" s="177">
        <v>0</v>
      </c>
      <c r="R215" s="177">
        <f t="shared" si="37"/>
        <v>0</v>
      </c>
      <c r="S215" s="177">
        <v>0</v>
      </c>
      <c r="T215" s="178">
        <f t="shared" si="38"/>
        <v>0</v>
      </c>
      <c r="AR215" s="179" t="s">
        <v>580</v>
      </c>
      <c r="AT215" s="179" t="s">
        <v>576</v>
      </c>
      <c r="AU215" s="179" t="s">
        <v>84</v>
      </c>
      <c r="AY215" s="17" t="s">
        <v>574</v>
      </c>
      <c r="BE215" s="102">
        <f t="shared" si="39"/>
        <v>0</v>
      </c>
      <c r="BF215" s="102">
        <f t="shared" si="40"/>
        <v>0</v>
      </c>
      <c r="BG215" s="102">
        <f t="shared" si="41"/>
        <v>0</v>
      </c>
      <c r="BH215" s="102">
        <f t="shared" si="42"/>
        <v>0</v>
      </c>
      <c r="BI215" s="102">
        <f t="shared" si="43"/>
        <v>0</v>
      </c>
      <c r="BJ215" s="17" t="s">
        <v>89</v>
      </c>
      <c r="BK215" s="102">
        <f t="shared" si="44"/>
        <v>0</v>
      </c>
      <c r="BL215" s="17" t="s">
        <v>580</v>
      </c>
      <c r="BM215" s="179" t="s">
        <v>10046</v>
      </c>
    </row>
    <row r="216" spans="2:65" s="1" customFormat="1" ht="24.25" customHeight="1">
      <c r="B216" s="140"/>
      <c r="C216" s="168" t="s">
        <v>1534</v>
      </c>
      <c r="D216" s="168" t="s">
        <v>576</v>
      </c>
      <c r="E216" s="169" t="s">
        <v>10047</v>
      </c>
      <c r="F216" s="170" t="s">
        <v>9956</v>
      </c>
      <c r="G216" s="171" t="s">
        <v>579</v>
      </c>
      <c r="H216" s="172">
        <v>25</v>
      </c>
      <c r="I216" s="173"/>
      <c r="J216" s="174">
        <f t="shared" si="35"/>
        <v>0</v>
      </c>
      <c r="K216" s="175"/>
      <c r="L216" s="34"/>
      <c r="M216" s="176" t="s">
        <v>1</v>
      </c>
      <c r="N216" s="139" t="s">
        <v>43</v>
      </c>
      <c r="P216" s="177">
        <f t="shared" si="36"/>
        <v>0</v>
      </c>
      <c r="Q216" s="177">
        <v>0</v>
      </c>
      <c r="R216" s="177">
        <f t="shared" si="37"/>
        <v>0</v>
      </c>
      <c r="S216" s="177">
        <v>0</v>
      </c>
      <c r="T216" s="178">
        <f t="shared" si="38"/>
        <v>0</v>
      </c>
      <c r="AR216" s="179" t="s">
        <v>580</v>
      </c>
      <c r="AT216" s="179" t="s">
        <v>576</v>
      </c>
      <c r="AU216" s="179" t="s">
        <v>84</v>
      </c>
      <c r="AY216" s="17" t="s">
        <v>574</v>
      </c>
      <c r="BE216" s="102">
        <f t="shared" si="39"/>
        <v>0</v>
      </c>
      <c r="BF216" s="102">
        <f t="shared" si="40"/>
        <v>0</v>
      </c>
      <c r="BG216" s="102">
        <f t="shared" si="41"/>
        <v>0</v>
      </c>
      <c r="BH216" s="102">
        <f t="shared" si="42"/>
        <v>0</v>
      </c>
      <c r="BI216" s="102">
        <f t="shared" si="43"/>
        <v>0</v>
      </c>
      <c r="BJ216" s="17" t="s">
        <v>89</v>
      </c>
      <c r="BK216" s="102">
        <f t="shared" si="44"/>
        <v>0</v>
      </c>
      <c r="BL216" s="17" t="s">
        <v>580</v>
      </c>
      <c r="BM216" s="179" t="s">
        <v>10048</v>
      </c>
    </row>
    <row r="217" spans="2:65" s="1" customFormat="1" ht="21.75" customHeight="1">
      <c r="B217" s="140"/>
      <c r="C217" s="168" t="s">
        <v>1551</v>
      </c>
      <c r="D217" s="168" t="s">
        <v>576</v>
      </c>
      <c r="E217" s="169" t="s">
        <v>10049</v>
      </c>
      <c r="F217" s="170" t="s">
        <v>9959</v>
      </c>
      <c r="G217" s="171" t="s">
        <v>579</v>
      </c>
      <c r="H217" s="172">
        <v>40</v>
      </c>
      <c r="I217" s="173"/>
      <c r="J217" s="174">
        <f t="shared" si="35"/>
        <v>0</v>
      </c>
      <c r="K217" s="175"/>
      <c r="L217" s="34"/>
      <c r="M217" s="176" t="s">
        <v>1</v>
      </c>
      <c r="N217" s="139" t="s">
        <v>43</v>
      </c>
      <c r="P217" s="177">
        <f t="shared" si="36"/>
        <v>0</v>
      </c>
      <c r="Q217" s="177">
        <v>0</v>
      </c>
      <c r="R217" s="177">
        <f t="shared" si="37"/>
        <v>0</v>
      </c>
      <c r="S217" s="177">
        <v>0</v>
      </c>
      <c r="T217" s="178">
        <f t="shared" si="38"/>
        <v>0</v>
      </c>
      <c r="AR217" s="179" t="s">
        <v>580</v>
      </c>
      <c r="AT217" s="179" t="s">
        <v>576</v>
      </c>
      <c r="AU217" s="179" t="s">
        <v>84</v>
      </c>
      <c r="AY217" s="17" t="s">
        <v>574</v>
      </c>
      <c r="BE217" s="102">
        <f t="shared" si="39"/>
        <v>0</v>
      </c>
      <c r="BF217" s="102">
        <f t="shared" si="40"/>
        <v>0</v>
      </c>
      <c r="BG217" s="102">
        <f t="shared" si="41"/>
        <v>0</v>
      </c>
      <c r="BH217" s="102">
        <f t="shared" si="42"/>
        <v>0</v>
      </c>
      <c r="BI217" s="102">
        <f t="shared" si="43"/>
        <v>0</v>
      </c>
      <c r="BJ217" s="17" t="s">
        <v>89</v>
      </c>
      <c r="BK217" s="102">
        <f t="shared" si="44"/>
        <v>0</v>
      </c>
      <c r="BL217" s="17" t="s">
        <v>580</v>
      </c>
      <c r="BM217" s="179" t="s">
        <v>10050</v>
      </c>
    </row>
    <row r="218" spans="2:65" s="1" customFormat="1" ht="24.25" customHeight="1">
      <c r="B218" s="140"/>
      <c r="C218" s="168" t="s">
        <v>1584</v>
      </c>
      <c r="D218" s="168" t="s">
        <v>576</v>
      </c>
      <c r="E218" s="169" t="s">
        <v>10051</v>
      </c>
      <c r="F218" s="170" t="s">
        <v>9962</v>
      </c>
      <c r="G218" s="171" t="s">
        <v>579</v>
      </c>
      <c r="H218" s="172">
        <v>340</v>
      </c>
      <c r="I218" s="173"/>
      <c r="J218" s="174">
        <f t="shared" si="35"/>
        <v>0</v>
      </c>
      <c r="K218" s="175"/>
      <c r="L218" s="34"/>
      <c r="M218" s="176" t="s">
        <v>1</v>
      </c>
      <c r="N218" s="139" t="s">
        <v>43</v>
      </c>
      <c r="P218" s="177">
        <f t="shared" si="36"/>
        <v>0</v>
      </c>
      <c r="Q218" s="177">
        <v>0</v>
      </c>
      <c r="R218" s="177">
        <f t="shared" si="37"/>
        <v>0</v>
      </c>
      <c r="S218" s="177">
        <v>0</v>
      </c>
      <c r="T218" s="178">
        <f t="shared" si="38"/>
        <v>0</v>
      </c>
      <c r="AR218" s="179" t="s">
        <v>580</v>
      </c>
      <c r="AT218" s="179" t="s">
        <v>576</v>
      </c>
      <c r="AU218" s="179" t="s">
        <v>84</v>
      </c>
      <c r="AY218" s="17" t="s">
        <v>574</v>
      </c>
      <c r="BE218" s="102">
        <f t="shared" si="39"/>
        <v>0</v>
      </c>
      <c r="BF218" s="102">
        <f t="shared" si="40"/>
        <v>0</v>
      </c>
      <c r="BG218" s="102">
        <f t="shared" si="41"/>
        <v>0</v>
      </c>
      <c r="BH218" s="102">
        <f t="shared" si="42"/>
        <v>0</v>
      </c>
      <c r="BI218" s="102">
        <f t="shared" si="43"/>
        <v>0</v>
      </c>
      <c r="BJ218" s="17" t="s">
        <v>89</v>
      </c>
      <c r="BK218" s="102">
        <f t="shared" si="44"/>
        <v>0</v>
      </c>
      <c r="BL218" s="17" t="s">
        <v>580</v>
      </c>
      <c r="BM218" s="179" t="s">
        <v>10052</v>
      </c>
    </row>
    <row r="219" spans="2:65" s="1" customFormat="1" ht="16.5" customHeight="1">
      <c r="B219" s="140"/>
      <c r="C219" s="168" t="s">
        <v>1588</v>
      </c>
      <c r="D219" s="168" t="s">
        <v>576</v>
      </c>
      <c r="E219" s="169" t="s">
        <v>10053</v>
      </c>
      <c r="F219" s="170" t="s">
        <v>9965</v>
      </c>
      <c r="G219" s="171" t="s">
        <v>579</v>
      </c>
      <c r="H219" s="172">
        <v>10</v>
      </c>
      <c r="I219" s="173"/>
      <c r="J219" s="174">
        <f t="shared" si="35"/>
        <v>0</v>
      </c>
      <c r="K219" s="175"/>
      <c r="L219" s="34"/>
      <c r="M219" s="176" t="s">
        <v>1</v>
      </c>
      <c r="N219" s="139" t="s">
        <v>43</v>
      </c>
      <c r="P219" s="177">
        <f t="shared" si="36"/>
        <v>0</v>
      </c>
      <c r="Q219" s="177">
        <v>0</v>
      </c>
      <c r="R219" s="177">
        <f t="shared" si="37"/>
        <v>0</v>
      </c>
      <c r="S219" s="177">
        <v>0</v>
      </c>
      <c r="T219" s="178">
        <f t="shared" si="38"/>
        <v>0</v>
      </c>
      <c r="AR219" s="179" t="s">
        <v>580</v>
      </c>
      <c r="AT219" s="179" t="s">
        <v>576</v>
      </c>
      <c r="AU219" s="179" t="s">
        <v>84</v>
      </c>
      <c r="AY219" s="17" t="s">
        <v>574</v>
      </c>
      <c r="BE219" s="102">
        <f t="shared" si="39"/>
        <v>0</v>
      </c>
      <c r="BF219" s="102">
        <f t="shared" si="40"/>
        <v>0</v>
      </c>
      <c r="BG219" s="102">
        <f t="shared" si="41"/>
        <v>0</v>
      </c>
      <c r="BH219" s="102">
        <f t="shared" si="42"/>
        <v>0</v>
      </c>
      <c r="BI219" s="102">
        <f t="shared" si="43"/>
        <v>0</v>
      </c>
      <c r="BJ219" s="17" t="s">
        <v>89</v>
      </c>
      <c r="BK219" s="102">
        <f t="shared" si="44"/>
        <v>0</v>
      </c>
      <c r="BL219" s="17" t="s">
        <v>580</v>
      </c>
      <c r="BM219" s="179" t="s">
        <v>10054</v>
      </c>
    </row>
    <row r="220" spans="2:65" s="1" customFormat="1" ht="16.5" customHeight="1">
      <c r="B220" s="140"/>
      <c r="C220" s="168" t="s">
        <v>1593</v>
      </c>
      <c r="D220" s="168" t="s">
        <v>576</v>
      </c>
      <c r="E220" s="169" t="s">
        <v>10055</v>
      </c>
      <c r="F220" s="170" t="s">
        <v>9968</v>
      </c>
      <c r="G220" s="171" t="s">
        <v>579</v>
      </c>
      <c r="H220" s="172">
        <v>10</v>
      </c>
      <c r="I220" s="173"/>
      <c r="J220" s="174">
        <f t="shared" si="35"/>
        <v>0</v>
      </c>
      <c r="K220" s="175"/>
      <c r="L220" s="34"/>
      <c r="M220" s="176" t="s">
        <v>1</v>
      </c>
      <c r="N220" s="139" t="s">
        <v>43</v>
      </c>
      <c r="P220" s="177">
        <f t="shared" si="36"/>
        <v>0</v>
      </c>
      <c r="Q220" s="177">
        <v>0</v>
      </c>
      <c r="R220" s="177">
        <f t="shared" si="37"/>
        <v>0</v>
      </c>
      <c r="S220" s="177">
        <v>0</v>
      </c>
      <c r="T220" s="178">
        <f t="shared" si="38"/>
        <v>0</v>
      </c>
      <c r="AR220" s="179" t="s">
        <v>580</v>
      </c>
      <c r="AT220" s="179" t="s">
        <v>576</v>
      </c>
      <c r="AU220" s="179" t="s">
        <v>84</v>
      </c>
      <c r="AY220" s="17" t="s">
        <v>574</v>
      </c>
      <c r="BE220" s="102">
        <f t="shared" si="39"/>
        <v>0</v>
      </c>
      <c r="BF220" s="102">
        <f t="shared" si="40"/>
        <v>0</v>
      </c>
      <c r="BG220" s="102">
        <f t="shared" si="41"/>
        <v>0</v>
      </c>
      <c r="BH220" s="102">
        <f t="shared" si="42"/>
        <v>0</v>
      </c>
      <c r="BI220" s="102">
        <f t="shared" si="43"/>
        <v>0</v>
      </c>
      <c r="BJ220" s="17" t="s">
        <v>89</v>
      </c>
      <c r="BK220" s="102">
        <f t="shared" si="44"/>
        <v>0</v>
      </c>
      <c r="BL220" s="17" t="s">
        <v>580</v>
      </c>
      <c r="BM220" s="179" t="s">
        <v>10056</v>
      </c>
    </row>
    <row r="221" spans="2:65" s="1" customFormat="1" ht="16.5" customHeight="1">
      <c r="B221" s="140"/>
      <c r="C221" s="168" t="s">
        <v>1597</v>
      </c>
      <c r="D221" s="168" t="s">
        <v>576</v>
      </c>
      <c r="E221" s="169" t="s">
        <v>10057</v>
      </c>
      <c r="F221" s="170" t="s">
        <v>9971</v>
      </c>
      <c r="G221" s="171" t="s">
        <v>579</v>
      </c>
      <c r="H221" s="172">
        <v>16</v>
      </c>
      <c r="I221" s="173"/>
      <c r="J221" s="174">
        <f t="shared" si="35"/>
        <v>0</v>
      </c>
      <c r="K221" s="175"/>
      <c r="L221" s="34"/>
      <c r="M221" s="176" t="s">
        <v>1</v>
      </c>
      <c r="N221" s="139" t="s">
        <v>43</v>
      </c>
      <c r="P221" s="177">
        <f t="shared" si="36"/>
        <v>0</v>
      </c>
      <c r="Q221" s="177">
        <v>0</v>
      </c>
      <c r="R221" s="177">
        <f t="shared" si="37"/>
        <v>0</v>
      </c>
      <c r="S221" s="177">
        <v>0</v>
      </c>
      <c r="T221" s="178">
        <f t="shared" si="38"/>
        <v>0</v>
      </c>
      <c r="AR221" s="179" t="s">
        <v>580</v>
      </c>
      <c r="AT221" s="179" t="s">
        <v>576</v>
      </c>
      <c r="AU221" s="179" t="s">
        <v>84</v>
      </c>
      <c r="AY221" s="17" t="s">
        <v>574</v>
      </c>
      <c r="BE221" s="102">
        <f t="shared" si="39"/>
        <v>0</v>
      </c>
      <c r="BF221" s="102">
        <f t="shared" si="40"/>
        <v>0</v>
      </c>
      <c r="BG221" s="102">
        <f t="shared" si="41"/>
        <v>0</v>
      </c>
      <c r="BH221" s="102">
        <f t="shared" si="42"/>
        <v>0</v>
      </c>
      <c r="BI221" s="102">
        <f t="shared" si="43"/>
        <v>0</v>
      </c>
      <c r="BJ221" s="17" t="s">
        <v>89</v>
      </c>
      <c r="BK221" s="102">
        <f t="shared" si="44"/>
        <v>0</v>
      </c>
      <c r="BL221" s="17" t="s">
        <v>580</v>
      </c>
      <c r="BM221" s="179" t="s">
        <v>10058</v>
      </c>
    </row>
    <row r="222" spans="2:65" s="1" customFormat="1" ht="16.5" customHeight="1">
      <c r="B222" s="140"/>
      <c r="C222" s="168" t="s">
        <v>1609</v>
      </c>
      <c r="D222" s="168" t="s">
        <v>576</v>
      </c>
      <c r="E222" s="169" t="s">
        <v>10059</v>
      </c>
      <c r="F222" s="170" t="s">
        <v>9974</v>
      </c>
      <c r="G222" s="171" t="s">
        <v>579</v>
      </c>
      <c r="H222" s="172">
        <v>3</v>
      </c>
      <c r="I222" s="173"/>
      <c r="J222" s="174">
        <f t="shared" si="35"/>
        <v>0</v>
      </c>
      <c r="K222" s="175"/>
      <c r="L222" s="34"/>
      <c r="M222" s="176" t="s">
        <v>1</v>
      </c>
      <c r="N222" s="139" t="s">
        <v>43</v>
      </c>
      <c r="P222" s="177">
        <f t="shared" si="36"/>
        <v>0</v>
      </c>
      <c r="Q222" s="177">
        <v>0</v>
      </c>
      <c r="R222" s="177">
        <f t="shared" si="37"/>
        <v>0</v>
      </c>
      <c r="S222" s="177">
        <v>0</v>
      </c>
      <c r="T222" s="178">
        <f t="shared" si="38"/>
        <v>0</v>
      </c>
      <c r="AR222" s="179" t="s">
        <v>580</v>
      </c>
      <c r="AT222" s="179" t="s">
        <v>576</v>
      </c>
      <c r="AU222" s="179" t="s">
        <v>84</v>
      </c>
      <c r="AY222" s="17" t="s">
        <v>574</v>
      </c>
      <c r="BE222" s="102">
        <f t="shared" si="39"/>
        <v>0</v>
      </c>
      <c r="BF222" s="102">
        <f t="shared" si="40"/>
        <v>0</v>
      </c>
      <c r="BG222" s="102">
        <f t="shared" si="41"/>
        <v>0</v>
      </c>
      <c r="BH222" s="102">
        <f t="shared" si="42"/>
        <v>0</v>
      </c>
      <c r="BI222" s="102">
        <f t="shared" si="43"/>
        <v>0</v>
      </c>
      <c r="BJ222" s="17" t="s">
        <v>89</v>
      </c>
      <c r="BK222" s="102">
        <f t="shared" si="44"/>
        <v>0</v>
      </c>
      <c r="BL222" s="17" t="s">
        <v>580</v>
      </c>
      <c r="BM222" s="179" t="s">
        <v>10060</v>
      </c>
    </row>
    <row r="223" spans="2:65" s="1" customFormat="1" ht="16.5" customHeight="1">
      <c r="B223" s="140"/>
      <c r="C223" s="168" t="s">
        <v>1638</v>
      </c>
      <c r="D223" s="168" t="s">
        <v>576</v>
      </c>
      <c r="E223" s="169" t="s">
        <v>10061</v>
      </c>
      <c r="F223" s="170" t="s">
        <v>9977</v>
      </c>
      <c r="G223" s="171" t="s">
        <v>579</v>
      </c>
      <c r="H223" s="172">
        <v>19</v>
      </c>
      <c r="I223" s="173"/>
      <c r="J223" s="174">
        <f t="shared" si="35"/>
        <v>0</v>
      </c>
      <c r="K223" s="175"/>
      <c r="L223" s="34"/>
      <c r="M223" s="176" t="s">
        <v>1</v>
      </c>
      <c r="N223" s="139" t="s">
        <v>43</v>
      </c>
      <c r="P223" s="177">
        <f t="shared" si="36"/>
        <v>0</v>
      </c>
      <c r="Q223" s="177">
        <v>0</v>
      </c>
      <c r="R223" s="177">
        <f t="shared" si="37"/>
        <v>0</v>
      </c>
      <c r="S223" s="177">
        <v>0</v>
      </c>
      <c r="T223" s="178">
        <f t="shared" si="38"/>
        <v>0</v>
      </c>
      <c r="AR223" s="179" t="s">
        <v>580</v>
      </c>
      <c r="AT223" s="179" t="s">
        <v>576</v>
      </c>
      <c r="AU223" s="179" t="s">
        <v>84</v>
      </c>
      <c r="AY223" s="17" t="s">
        <v>574</v>
      </c>
      <c r="BE223" s="102">
        <f t="shared" si="39"/>
        <v>0</v>
      </c>
      <c r="BF223" s="102">
        <f t="shared" si="40"/>
        <v>0</v>
      </c>
      <c r="BG223" s="102">
        <f t="shared" si="41"/>
        <v>0</v>
      </c>
      <c r="BH223" s="102">
        <f t="shared" si="42"/>
        <v>0</v>
      </c>
      <c r="BI223" s="102">
        <f t="shared" si="43"/>
        <v>0</v>
      </c>
      <c r="BJ223" s="17" t="s">
        <v>89</v>
      </c>
      <c r="BK223" s="102">
        <f t="shared" si="44"/>
        <v>0</v>
      </c>
      <c r="BL223" s="17" t="s">
        <v>580</v>
      </c>
      <c r="BM223" s="179" t="s">
        <v>10062</v>
      </c>
    </row>
    <row r="224" spans="2:65" s="1" customFormat="1" ht="24.25" customHeight="1">
      <c r="B224" s="140"/>
      <c r="C224" s="168" t="s">
        <v>1643</v>
      </c>
      <c r="D224" s="168" t="s">
        <v>576</v>
      </c>
      <c r="E224" s="169" t="s">
        <v>10063</v>
      </c>
      <c r="F224" s="170" t="s">
        <v>9980</v>
      </c>
      <c r="G224" s="171" t="s">
        <v>579</v>
      </c>
      <c r="H224" s="172">
        <v>40</v>
      </c>
      <c r="I224" s="173"/>
      <c r="J224" s="174">
        <f t="shared" si="35"/>
        <v>0</v>
      </c>
      <c r="K224" s="175"/>
      <c r="L224" s="34"/>
      <c r="M224" s="176" t="s">
        <v>1</v>
      </c>
      <c r="N224" s="139" t="s">
        <v>43</v>
      </c>
      <c r="P224" s="177">
        <f t="shared" si="36"/>
        <v>0</v>
      </c>
      <c r="Q224" s="177">
        <v>0</v>
      </c>
      <c r="R224" s="177">
        <f t="shared" si="37"/>
        <v>0</v>
      </c>
      <c r="S224" s="177">
        <v>0</v>
      </c>
      <c r="T224" s="178">
        <f t="shared" si="38"/>
        <v>0</v>
      </c>
      <c r="AR224" s="179" t="s">
        <v>580</v>
      </c>
      <c r="AT224" s="179" t="s">
        <v>576</v>
      </c>
      <c r="AU224" s="179" t="s">
        <v>84</v>
      </c>
      <c r="AY224" s="17" t="s">
        <v>574</v>
      </c>
      <c r="BE224" s="102">
        <f t="shared" si="39"/>
        <v>0</v>
      </c>
      <c r="BF224" s="102">
        <f t="shared" si="40"/>
        <v>0</v>
      </c>
      <c r="BG224" s="102">
        <f t="shared" si="41"/>
        <v>0</v>
      </c>
      <c r="BH224" s="102">
        <f t="shared" si="42"/>
        <v>0</v>
      </c>
      <c r="BI224" s="102">
        <f t="shared" si="43"/>
        <v>0</v>
      </c>
      <c r="BJ224" s="17" t="s">
        <v>89</v>
      </c>
      <c r="BK224" s="102">
        <f t="shared" si="44"/>
        <v>0</v>
      </c>
      <c r="BL224" s="17" t="s">
        <v>580</v>
      </c>
      <c r="BM224" s="179" t="s">
        <v>10064</v>
      </c>
    </row>
    <row r="225" spans="2:65" s="1" customFormat="1" ht="16.5" customHeight="1">
      <c r="B225" s="140"/>
      <c r="C225" s="168" t="s">
        <v>1649</v>
      </c>
      <c r="D225" s="168" t="s">
        <v>576</v>
      </c>
      <c r="E225" s="169" t="s">
        <v>10065</v>
      </c>
      <c r="F225" s="170" t="s">
        <v>9983</v>
      </c>
      <c r="G225" s="171" t="s">
        <v>579</v>
      </c>
      <c r="H225" s="172">
        <v>40</v>
      </c>
      <c r="I225" s="173"/>
      <c r="J225" s="174">
        <f t="shared" si="35"/>
        <v>0</v>
      </c>
      <c r="K225" s="175"/>
      <c r="L225" s="34"/>
      <c r="M225" s="176" t="s">
        <v>1</v>
      </c>
      <c r="N225" s="139" t="s">
        <v>43</v>
      </c>
      <c r="P225" s="177">
        <f t="shared" si="36"/>
        <v>0</v>
      </c>
      <c r="Q225" s="177">
        <v>0</v>
      </c>
      <c r="R225" s="177">
        <f t="shared" si="37"/>
        <v>0</v>
      </c>
      <c r="S225" s="177">
        <v>0</v>
      </c>
      <c r="T225" s="178">
        <f t="shared" si="38"/>
        <v>0</v>
      </c>
      <c r="AR225" s="179" t="s">
        <v>580</v>
      </c>
      <c r="AT225" s="179" t="s">
        <v>576</v>
      </c>
      <c r="AU225" s="179" t="s">
        <v>84</v>
      </c>
      <c r="AY225" s="17" t="s">
        <v>574</v>
      </c>
      <c r="BE225" s="102">
        <f t="shared" si="39"/>
        <v>0</v>
      </c>
      <c r="BF225" s="102">
        <f t="shared" si="40"/>
        <v>0</v>
      </c>
      <c r="BG225" s="102">
        <f t="shared" si="41"/>
        <v>0</v>
      </c>
      <c r="BH225" s="102">
        <f t="shared" si="42"/>
        <v>0</v>
      </c>
      <c r="BI225" s="102">
        <f t="shared" si="43"/>
        <v>0</v>
      </c>
      <c r="BJ225" s="17" t="s">
        <v>89</v>
      </c>
      <c r="BK225" s="102">
        <f t="shared" si="44"/>
        <v>0</v>
      </c>
      <c r="BL225" s="17" t="s">
        <v>580</v>
      </c>
      <c r="BM225" s="179" t="s">
        <v>10066</v>
      </c>
    </row>
    <row r="226" spans="2:65" s="1" customFormat="1" ht="24.25" customHeight="1">
      <c r="B226" s="140"/>
      <c r="C226" s="168" t="s">
        <v>1654</v>
      </c>
      <c r="D226" s="168" t="s">
        <v>576</v>
      </c>
      <c r="E226" s="169" t="s">
        <v>10067</v>
      </c>
      <c r="F226" s="170" t="s">
        <v>9986</v>
      </c>
      <c r="G226" s="171" t="s">
        <v>579</v>
      </c>
      <c r="H226" s="172">
        <v>4</v>
      </c>
      <c r="I226" s="173"/>
      <c r="J226" s="174">
        <f t="shared" si="35"/>
        <v>0</v>
      </c>
      <c r="K226" s="175"/>
      <c r="L226" s="34"/>
      <c r="M226" s="176" t="s">
        <v>1</v>
      </c>
      <c r="N226" s="139" t="s">
        <v>43</v>
      </c>
      <c r="P226" s="177">
        <f t="shared" si="36"/>
        <v>0</v>
      </c>
      <c r="Q226" s="177">
        <v>0</v>
      </c>
      <c r="R226" s="177">
        <f t="shared" si="37"/>
        <v>0</v>
      </c>
      <c r="S226" s="177">
        <v>0</v>
      </c>
      <c r="T226" s="178">
        <f t="shared" si="38"/>
        <v>0</v>
      </c>
      <c r="AR226" s="179" t="s">
        <v>580</v>
      </c>
      <c r="AT226" s="179" t="s">
        <v>576</v>
      </c>
      <c r="AU226" s="179" t="s">
        <v>84</v>
      </c>
      <c r="AY226" s="17" t="s">
        <v>574</v>
      </c>
      <c r="BE226" s="102">
        <f t="shared" si="39"/>
        <v>0</v>
      </c>
      <c r="BF226" s="102">
        <f t="shared" si="40"/>
        <v>0</v>
      </c>
      <c r="BG226" s="102">
        <f t="shared" si="41"/>
        <v>0</v>
      </c>
      <c r="BH226" s="102">
        <f t="shared" si="42"/>
        <v>0</v>
      </c>
      <c r="BI226" s="102">
        <f t="shared" si="43"/>
        <v>0</v>
      </c>
      <c r="BJ226" s="17" t="s">
        <v>89</v>
      </c>
      <c r="BK226" s="102">
        <f t="shared" si="44"/>
        <v>0</v>
      </c>
      <c r="BL226" s="17" t="s">
        <v>580</v>
      </c>
      <c r="BM226" s="179" t="s">
        <v>10068</v>
      </c>
    </row>
    <row r="227" spans="2:65" s="1" customFormat="1" ht="16.5" customHeight="1">
      <c r="B227" s="140"/>
      <c r="C227" s="168" t="s">
        <v>1659</v>
      </c>
      <c r="D227" s="168" t="s">
        <v>576</v>
      </c>
      <c r="E227" s="169" t="s">
        <v>10069</v>
      </c>
      <c r="F227" s="170" t="s">
        <v>9989</v>
      </c>
      <c r="G227" s="171" t="s">
        <v>579</v>
      </c>
      <c r="H227" s="172">
        <v>1</v>
      </c>
      <c r="I227" s="173"/>
      <c r="J227" s="174">
        <f t="shared" si="35"/>
        <v>0</v>
      </c>
      <c r="K227" s="175"/>
      <c r="L227" s="34"/>
      <c r="M227" s="176" t="s">
        <v>1</v>
      </c>
      <c r="N227" s="139" t="s">
        <v>43</v>
      </c>
      <c r="P227" s="177">
        <f t="shared" si="36"/>
        <v>0</v>
      </c>
      <c r="Q227" s="177">
        <v>0</v>
      </c>
      <c r="R227" s="177">
        <f t="shared" si="37"/>
        <v>0</v>
      </c>
      <c r="S227" s="177">
        <v>0</v>
      </c>
      <c r="T227" s="178">
        <f t="shared" si="38"/>
        <v>0</v>
      </c>
      <c r="AR227" s="179" t="s">
        <v>580</v>
      </c>
      <c r="AT227" s="179" t="s">
        <v>576</v>
      </c>
      <c r="AU227" s="179" t="s">
        <v>84</v>
      </c>
      <c r="AY227" s="17" t="s">
        <v>574</v>
      </c>
      <c r="BE227" s="102">
        <f t="shared" si="39"/>
        <v>0</v>
      </c>
      <c r="BF227" s="102">
        <f t="shared" si="40"/>
        <v>0</v>
      </c>
      <c r="BG227" s="102">
        <f t="shared" si="41"/>
        <v>0</v>
      </c>
      <c r="BH227" s="102">
        <f t="shared" si="42"/>
        <v>0</v>
      </c>
      <c r="BI227" s="102">
        <f t="shared" si="43"/>
        <v>0</v>
      </c>
      <c r="BJ227" s="17" t="s">
        <v>89</v>
      </c>
      <c r="BK227" s="102">
        <f t="shared" si="44"/>
        <v>0</v>
      </c>
      <c r="BL227" s="17" t="s">
        <v>580</v>
      </c>
      <c r="BM227" s="179" t="s">
        <v>10070</v>
      </c>
    </row>
    <row r="228" spans="2:65" s="1" customFormat="1" ht="16.5" customHeight="1">
      <c r="B228" s="140"/>
      <c r="C228" s="168" t="s">
        <v>1663</v>
      </c>
      <c r="D228" s="168" t="s">
        <v>576</v>
      </c>
      <c r="E228" s="169" t="s">
        <v>10071</v>
      </c>
      <c r="F228" s="170" t="s">
        <v>9992</v>
      </c>
      <c r="G228" s="171" t="s">
        <v>579</v>
      </c>
      <c r="H228" s="172">
        <v>1</v>
      </c>
      <c r="I228" s="173"/>
      <c r="J228" s="174">
        <f t="shared" si="35"/>
        <v>0</v>
      </c>
      <c r="K228" s="175"/>
      <c r="L228" s="34"/>
      <c r="M228" s="176" t="s">
        <v>1</v>
      </c>
      <c r="N228" s="139" t="s">
        <v>43</v>
      </c>
      <c r="P228" s="177">
        <f t="shared" si="36"/>
        <v>0</v>
      </c>
      <c r="Q228" s="177">
        <v>0</v>
      </c>
      <c r="R228" s="177">
        <f t="shared" si="37"/>
        <v>0</v>
      </c>
      <c r="S228" s="177">
        <v>0</v>
      </c>
      <c r="T228" s="178">
        <f t="shared" si="38"/>
        <v>0</v>
      </c>
      <c r="AR228" s="179" t="s">
        <v>580</v>
      </c>
      <c r="AT228" s="179" t="s">
        <v>576</v>
      </c>
      <c r="AU228" s="179" t="s">
        <v>84</v>
      </c>
      <c r="AY228" s="17" t="s">
        <v>574</v>
      </c>
      <c r="BE228" s="102">
        <f t="shared" si="39"/>
        <v>0</v>
      </c>
      <c r="BF228" s="102">
        <f t="shared" si="40"/>
        <v>0</v>
      </c>
      <c r="BG228" s="102">
        <f t="shared" si="41"/>
        <v>0</v>
      </c>
      <c r="BH228" s="102">
        <f t="shared" si="42"/>
        <v>0</v>
      </c>
      <c r="BI228" s="102">
        <f t="shared" si="43"/>
        <v>0</v>
      </c>
      <c r="BJ228" s="17" t="s">
        <v>89</v>
      </c>
      <c r="BK228" s="102">
        <f t="shared" si="44"/>
        <v>0</v>
      </c>
      <c r="BL228" s="17" t="s">
        <v>580</v>
      </c>
      <c r="BM228" s="179" t="s">
        <v>10072</v>
      </c>
    </row>
    <row r="229" spans="2:65" s="1" customFormat="1" ht="24.25" customHeight="1">
      <c r="B229" s="140"/>
      <c r="C229" s="168" t="s">
        <v>1668</v>
      </c>
      <c r="D229" s="168" t="s">
        <v>576</v>
      </c>
      <c r="E229" s="169" t="s">
        <v>10073</v>
      </c>
      <c r="F229" s="170" t="s">
        <v>9995</v>
      </c>
      <c r="G229" s="171" t="s">
        <v>579</v>
      </c>
      <c r="H229" s="172">
        <v>1</v>
      </c>
      <c r="I229" s="173"/>
      <c r="J229" s="174">
        <f t="shared" si="35"/>
        <v>0</v>
      </c>
      <c r="K229" s="175"/>
      <c r="L229" s="34"/>
      <c r="M229" s="176" t="s">
        <v>1</v>
      </c>
      <c r="N229" s="139" t="s">
        <v>43</v>
      </c>
      <c r="P229" s="177">
        <f t="shared" si="36"/>
        <v>0</v>
      </c>
      <c r="Q229" s="177">
        <v>0</v>
      </c>
      <c r="R229" s="177">
        <f t="shared" si="37"/>
        <v>0</v>
      </c>
      <c r="S229" s="177">
        <v>0</v>
      </c>
      <c r="T229" s="178">
        <f t="shared" si="38"/>
        <v>0</v>
      </c>
      <c r="AR229" s="179" t="s">
        <v>580</v>
      </c>
      <c r="AT229" s="179" t="s">
        <v>576</v>
      </c>
      <c r="AU229" s="179" t="s">
        <v>84</v>
      </c>
      <c r="AY229" s="17" t="s">
        <v>574</v>
      </c>
      <c r="BE229" s="102">
        <f t="shared" si="39"/>
        <v>0</v>
      </c>
      <c r="BF229" s="102">
        <f t="shared" si="40"/>
        <v>0</v>
      </c>
      <c r="BG229" s="102">
        <f t="shared" si="41"/>
        <v>0</v>
      </c>
      <c r="BH229" s="102">
        <f t="shared" si="42"/>
        <v>0</v>
      </c>
      <c r="BI229" s="102">
        <f t="shared" si="43"/>
        <v>0</v>
      </c>
      <c r="BJ229" s="17" t="s">
        <v>89</v>
      </c>
      <c r="BK229" s="102">
        <f t="shared" si="44"/>
        <v>0</v>
      </c>
      <c r="BL229" s="17" t="s">
        <v>580</v>
      </c>
      <c r="BM229" s="179" t="s">
        <v>10074</v>
      </c>
    </row>
    <row r="230" spans="2:65" s="1" customFormat="1" ht="55.5" customHeight="1">
      <c r="B230" s="140"/>
      <c r="C230" s="168" t="s">
        <v>1673</v>
      </c>
      <c r="D230" s="168" t="s">
        <v>576</v>
      </c>
      <c r="E230" s="169" t="s">
        <v>10075</v>
      </c>
      <c r="F230" s="170" t="s">
        <v>9998</v>
      </c>
      <c r="G230" s="171" t="s">
        <v>579</v>
      </c>
      <c r="H230" s="172">
        <v>1</v>
      </c>
      <c r="I230" s="173"/>
      <c r="J230" s="174">
        <f t="shared" si="35"/>
        <v>0</v>
      </c>
      <c r="K230" s="175"/>
      <c r="L230" s="34"/>
      <c r="M230" s="176" t="s">
        <v>1</v>
      </c>
      <c r="N230" s="139" t="s">
        <v>43</v>
      </c>
      <c r="P230" s="177">
        <f t="shared" si="36"/>
        <v>0</v>
      </c>
      <c r="Q230" s="177">
        <v>0</v>
      </c>
      <c r="R230" s="177">
        <f t="shared" si="37"/>
        <v>0</v>
      </c>
      <c r="S230" s="177">
        <v>0</v>
      </c>
      <c r="T230" s="178">
        <f t="shared" si="38"/>
        <v>0</v>
      </c>
      <c r="AR230" s="179" t="s">
        <v>580</v>
      </c>
      <c r="AT230" s="179" t="s">
        <v>576</v>
      </c>
      <c r="AU230" s="179" t="s">
        <v>84</v>
      </c>
      <c r="AY230" s="17" t="s">
        <v>574</v>
      </c>
      <c r="BE230" s="102">
        <f t="shared" si="39"/>
        <v>0</v>
      </c>
      <c r="BF230" s="102">
        <f t="shared" si="40"/>
        <v>0</v>
      </c>
      <c r="BG230" s="102">
        <f t="shared" si="41"/>
        <v>0</v>
      </c>
      <c r="BH230" s="102">
        <f t="shared" si="42"/>
        <v>0</v>
      </c>
      <c r="BI230" s="102">
        <f t="shared" si="43"/>
        <v>0</v>
      </c>
      <c r="BJ230" s="17" t="s">
        <v>89</v>
      </c>
      <c r="BK230" s="102">
        <f t="shared" si="44"/>
        <v>0</v>
      </c>
      <c r="BL230" s="17" t="s">
        <v>580</v>
      </c>
      <c r="BM230" s="179" t="s">
        <v>10076</v>
      </c>
    </row>
    <row r="231" spans="2:65" s="1" customFormat="1" ht="55.5" customHeight="1">
      <c r="B231" s="140"/>
      <c r="C231" s="168" t="s">
        <v>1682</v>
      </c>
      <c r="D231" s="168" t="s">
        <v>576</v>
      </c>
      <c r="E231" s="169" t="s">
        <v>10077</v>
      </c>
      <c r="F231" s="170" t="s">
        <v>10001</v>
      </c>
      <c r="G231" s="171" t="s">
        <v>579</v>
      </c>
      <c r="H231" s="172">
        <v>1</v>
      </c>
      <c r="I231" s="173"/>
      <c r="J231" s="174">
        <f t="shared" si="35"/>
        <v>0</v>
      </c>
      <c r="K231" s="175"/>
      <c r="L231" s="34"/>
      <c r="M231" s="176" t="s">
        <v>1</v>
      </c>
      <c r="N231" s="139" t="s">
        <v>43</v>
      </c>
      <c r="P231" s="177">
        <f t="shared" si="36"/>
        <v>0</v>
      </c>
      <c r="Q231" s="177">
        <v>0</v>
      </c>
      <c r="R231" s="177">
        <f t="shared" si="37"/>
        <v>0</v>
      </c>
      <c r="S231" s="177">
        <v>0</v>
      </c>
      <c r="T231" s="178">
        <f t="shared" si="38"/>
        <v>0</v>
      </c>
      <c r="AR231" s="179" t="s">
        <v>580</v>
      </c>
      <c r="AT231" s="179" t="s">
        <v>576</v>
      </c>
      <c r="AU231" s="179" t="s">
        <v>84</v>
      </c>
      <c r="AY231" s="17" t="s">
        <v>574</v>
      </c>
      <c r="BE231" s="102">
        <f t="shared" si="39"/>
        <v>0</v>
      </c>
      <c r="BF231" s="102">
        <f t="shared" si="40"/>
        <v>0</v>
      </c>
      <c r="BG231" s="102">
        <f t="shared" si="41"/>
        <v>0</v>
      </c>
      <c r="BH231" s="102">
        <f t="shared" si="42"/>
        <v>0</v>
      </c>
      <c r="BI231" s="102">
        <f t="shared" si="43"/>
        <v>0</v>
      </c>
      <c r="BJ231" s="17" t="s">
        <v>89</v>
      </c>
      <c r="BK231" s="102">
        <f t="shared" si="44"/>
        <v>0</v>
      </c>
      <c r="BL231" s="17" t="s">
        <v>580</v>
      </c>
      <c r="BM231" s="179" t="s">
        <v>10078</v>
      </c>
    </row>
    <row r="232" spans="2:65" s="1" customFormat="1" ht="44.25" customHeight="1">
      <c r="B232" s="140"/>
      <c r="C232" s="168" t="s">
        <v>1687</v>
      </c>
      <c r="D232" s="168" t="s">
        <v>576</v>
      </c>
      <c r="E232" s="169" t="s">
        <v>10079</v>
      </c>
      <c r="F232" s="170" t="s">
        <v>10004</v>
      </c>
      <c r="G232" s="171" t="s">
        <v>579</v>
      </c>
      <c r="H232" s="172">
        <v>1</v>
      </c>
      <c r="I232" s="173"/>
      <c r="J232" s="174">
        <f t="shared" si="35"/>
        <v>0</v>
      </c>
      <c r="K232" s="175"/>
      <c r="L232" s="34"/>
      <c r="M232" s="176" t="s">
        <v>1</v>
      </c>
      <c r="N232" s="139" t="s">
        <v>43</v>
      </c>
      <c r="P232" s="177">
        <f t="shared" si="36"/>
        <v>0</v>
      </c>
      <c r="Q232" s="177">
        <v>0</v>
      </c>
      <c r="R232" s="177">
        <f t="shared" si="37"/>
        <v>0</v>
      </c>
      <c r="S232" s="177">
        <v>0</v>
      </c>
      <c r="T232" s="178">
        <f t="shared" si="38"/>
        <v>0</v>
      </c>
      <c r="AR232" s="179" t="s">
        <v>580</v>
      </c>
      <c r="AT232" s="179" t="s">
        <v>576</v>
      </c>
      <c r="AU232" s="179" t="s">
        <v>84</v>
      </c>
      <c r="AY232" s="17" t="s">
        <v>574</v>
      </c>
      <c r="BE232" s="102">
        <f t="shared" si="39"/>
        <v>0</v>
      </c>
      <c r="BF232" s="102">
        <f t="shared" si="40"/>
        <v>0</v>
      </c>
      <c r="BG232" s="102">
        <f t="shared" si="41"/>
        <v>0</v>
      </c>
      <c r="BH232" s="102">
        <f t="shared" si="42"/>
        <v>0</v>
      </c>
      <c r="BI232" s="102">
        <f t="shared" si="43"/>
        <v>0</v>
      </c>
      <c r="BJ232" s="17" t="s">
        <v>89</v>
      </c>
      <c r="BK232" s="102">
        <f t="shared" si="44"/>
        <v>0</v>
      </c>
      <c r="BL232" s="17" t="s">
        <v>580</v>
      </c>
      <c r="BM232" s="179" t="s">
        <v>10080</v>
      </c>
    </row>
    <row r="233" spans="2:65" s="1" customFormat="1" ht="16.5" customHeight="1">
      <c r="B233" s="140"/>
      <c r="C233" s="168" t="s">
        <v>1696</v>
      </c>
      <c r="D233" s="168" t="s">
        <v>576</v>
      </c>
      <c r="E233" s="169" t="s">
        <v>10081</v>
      </c>
      <c r="F233" s="170" t="s">
        <v>10010</v>
      </c>
      <c r="G233" s="171" t="s">
        <v>579</v>
      </c>
      <c r="H233" s="172">
        <v>34</v>
      </c>
      <c r="I233" s="173"/>
      <c r="J233" s="174">
        <f t="shared" si="35"/>
        <v>0</v>
      </c>
      <c r="K233" s="175"/>
      <c r="L233" s="34"/>
      <c r="M233" s="176" t="s">
        <v>1</v>
      </c>
      <c r="N233" s="139" t="s">
        <v>43</v>
      </c>
      <c r="P233" s="177">
        <f t="shared" si="36"/>
        <v>0</v>
      </c>
      <c r="Q233" s="177">
        <v>0</v>
      </c>
      <c r="R233" s="177">
        <f t="shared" si="37"/>
        <v>0</v>
      </c>
      <c r="S233" s="177">
        <v>0</v>
      </c>
      <c r="T233" s="178">
        <f t="shared" si="38"/>
        <v>0</v>
      </c>
      <c r="AR233" s="179" t="s">
        <v>580</v>
      </c>
      <c r="AT233" s="179" t="s">
        <v>576</v>
      </c>
      <c r="AU233" s="179" t="s">
        <v>84</v>
      </c>
      <c r="AY233" s="17" t="s">
        <v>574</v>
      </c>
      <c r="BE233" s="102">
        <f t="shared" si="39"/>
        <v>0</v>
      </c>
      <c r="BF233" s="102">
        <f t="shared" si="40"/>
        <v>0</v>
      </c>
      <c r="BG233" s="102">
        <f t="shared" si="41"/>
        <v>0</v>
      </c>
      <c r="BH233" s="102">
        <f t="shared" si="42"/>
        <v>0</v>
      </c>
      <c r="BI233" s="102">
        <f t="shared" si="43"/>
        <v>0</v>
      </c>
      <c r="BJ233" s="17" t="s">
        <v>89</v>
      </c>
      <c r="BK233" s="102">
        <f t="shared" si="44"/>
        <v>0</v>
      </c>
      <c r="BL233" s="17" t="s">
        <v>580</v>
      </c>
      <c r="BM233" s="179" t="s">
        <v>10082</v>
      </c>
    </row>
    <row r="234" spans="2:65" s="1" customFormat="1" ht="24.25" customHeight="1">
      <c r="B234" s="140"/>
      <c r="C234" s="168" t="s">
        <v>1712</v>
      </c>
      <c r="D234" s="168" t="s">
        <v>576</v>
      </c>
      <c r="E234" s="169" t="s">
        <v>10083</v>
      </c>
      <c r="F234" s="170" t="s">
        <v>10013</v>
      </c>
      <c r="G234" s="171" t="s">
        <v>579</v>
      </c>
      <c r="H234" s="172">
        <v>2</v>
      </c>
      <c r="I234" s="173"/>
      <c r="J234" s="174">
        <f t="shared" si="35"/>
        <v>0</v>
      </c>
      <c r="K234" s="175"/>
      <c r="L234" s="34"/>
      <c r="M234" s="176" t="s">
        <v>1</v>
      </c>
      <c r="N234" s="139" t="s">
        <v>43</v>
      </c>
      <c r="P234" s="177">
        <f t="shared" si="36"/>
        <v>0</v>
      </c>
      <c r="Q234" s="177">
        <v>0</v>
      </c>
      <c r="R234" s="177">
        <f t="shared" si="37"/>
        <v>0</v>
      </c>
      <c r="S234" s="177">
        <v>0</v>
      </c>
      <c r="T234" s="178">
        <f t="shared" si="38"/>
        <v>0</v>
      </c>
      <c r="AR234" s="179" t="s">
        <v>580</v>
      </c>
      <c r="AT234" s="179" t="s">
        <v>576</v>
      </c>
      <c r="AU234" s="179" t="s">
        <v>84</v>
      </c>
      <c r="AY234" s="17" t="s">
        <v>574</v>
      </c>
      <c r="BE234" s="102">
        <f t="shared" si="39"/>
        <v>0</v>
      </c>
      <c r="BF234" s="102">
        <f t="shared" si="40"/>
        <v>0</v>
      </c>
      <c r="BG234" s="102">
        <f t="shared" si="41"/>
        <v>0</v>
      </c>
      <c r="BH234" s="102">
        <f t="shared" si="42"/>
        <v>0</v>
      </c>
      <c r="BI234" s="102">
        <f t="shared" si="43"/>
        <v>0</v>
      </c>
      <c r="BJ234" s="17" t="s">
        <v>89</v>
      </c>
      <c r="BK234" s="102">
        <f t="shared" si="44"/>
        <v>0</v>
      </c>
      <c r="BL234" s="17" t="s">
        <v>580</v>
      </c>
      <c r="BM234" s="179" t="s">
        <v>10084</v>
      </c>
    </row>
    <row r="235" spans="2:65" s="1" customFormat="1" ht="16.5" customHeight="1">
      <c r="B235" s="140"/>
      <c r="C235" s="168" t="s">
        <v>1722</v>
      </c>
      <c r="D235" s="168" t="s">
        <v>576</v>
      </c>
      <c r="E235" s="169" t="s">
        <v>10085</v>
      </c>
      <c r="F235" s="170" t="s">
        <v>10016</v>
      </c>
      <c r="G235" s="171" t="s">
        <v>579</v>
      </c>
      <c r="H235" s="172">
        <v>1</v>
      </c>
      <c r="I235" s="173"/>
      <c r="J235" s="174">
        <f t="shared" si="35"/>
        <v>0</v>
      </c>
      <c r="K235" s="175"/>
      <c r="L235" s="34"/>
      <c r="M235" s="176" t="s">
        <v>1</v>
      </c>
      <c r="N235" s="139" t="s">
        <v>43</v>
      </c>
      <c r="P235" s="177">
        <f t="shared" si="36"/>
        <v>0</v>
      </c>
      <c r="Q235" s="177">
        <v>0</v>
      </c>
      <c r="R235" s="177">
        <f t="shared" si="37"/>
        <v>0</v>
      </c>
      <c r="S235" s="177">
        <v>0</v>
      </c>
      <c r="T235" s="178">
        <f t="shared" si="38"/>
        <v>0</v>
      </c>
      <c r="AR235" s="179" t="s">
        <v>580</v>
      </c>
      <c r="AT235" s="179" t="s">
        <v>576</v>
      </c>
      <c r="AU235" s="179" t="s">
        <v>84</v>
      </c>
      <c r="AY235" s="17" t="s">
        <v>574</v>
      </c>
      <c r="BE235" s="102">
        <f t="shared" si="39"/>
        <v>0</v>
      </c>
      <c r="BF235" s="102">
        <f t="shared" si="40"/>
        <v>0</v>
      </c>
      <c r="BG235" s="102">
        <f t="shared" si="41"/>
        <v>0</v>
      </c>
      <c r="BH235" s="102">
        <f t="shared" si="42"/>
        <v>0</v>
      </c>
      <c r="BI235" s="102">
        <f t="shared" si="43"/>
        <v>0</v>
      </c>
      <c r="BJ235" s="17" t="s">
        <v>89</v>
      </c>
      <c r="BK235" s="102">
        <f t="shared" si="44"/>
        <v>0</v>
      </c>
      <c r="BL235" s="17" t="s">
        <v>580</v>
      </c>
      <c r="BM235" s="179" t="s">
        <v>10086</v>
      </c>
    </row>
    <row r="236" spans="2:65" s="1" customFormat="1" ht="21.75" customHeight="1">
      <c r="B236" s="140"/>
      <c r="C236" s="168" t="s">
        <v>1729</v>
      </c>
      <c r="D236" s="168" t="s">
        <v>576</v>
      </c>
      <c r="E236" s="169" t="s">
        <v>10087</v>
      </c>
      <c r="F236" s="170" t="s">
        <v>10088</v>
      </c>
      <c r="G236" s="171" t="s">
        <v>611</v>
      </c>
      <c r="H236" s="172">
        <v>200</v>
      </c>
      <c r="I236" s="173"/>
      <c r="J236" s="174">
        <f t="shared" si="35"/>
        <v>0</v>
      </c>
      <c r="K236" s="175"/>
      <c r="L236" s="34"/>
      <c r="M236" s="176" t="s">
        <v>1</v>
      </c>
      <c r="N236" s="139" t="s">
        <v>43</v>
      </c>
      <c r="P236" s="177">
        <f t="shared" si="36"/>
        <v>0</v>
      </c>
      <c r="Q236" s="177">
        <v>0</v>
      </c>
      <c r="R236" s="177">
        <f t="shared" si="37"/>
        <v>0</v>
      </c>
      <c r="S236" s="177">
        <v>0</v>
      </c>
      <c r="T236" s="178">
        <f t="shared" si="38"/>
        <v>0</v>
      </c>
      <c r="AR236" s="179" t="s">
        <v>580</v>
      </c>
      <c r="AT236" s="179" t="s">
        <v>576</v>
      </c>
      <c r="AU236" s="179" t="s">
        <v>84</v>
      </c>
      <c r="AY236" s="17" t="s">
        <v>574</v>
      </c>
      <c r="BE236" s="102">
        <f t="shared" si="39"/>
        <v>0</v>
      </c>
      <c r="BF236" s="102">
        <f t="shared" si="40"/>
        <v>0</v>
      </c>
      <c r="BG236" s="102">
        <f t="shared" si="41"/>
        <v>0</v>
      </c>
      <c r="BH236" s="102">
        <f t="shared" si="42"/>
        <v>0</v>
      </c>
      <c r="BI236" s="102">
        <f t="shared" si="43"/>
        <v>0</v>
      </c>
      <c r="BJ236" s="17" t="s">
        <v>89</v>
      </c>
      <c r="BK236" s="102">
        <f t="shared" si="44"/>
        <v>0</v>
      </c>
      <c r="BL236" s="17" t="s">
        <v>580</v>
      </c>
      <c r="BM236" s="179" t="s">
        <v>10089</v>
      </c>
    </row>
    <row r="237" spans="2:65" s="1" customFormat="1" ht="24.25" customHeight="1">
      <c r="B237" s="140"/>
      <c r="C237" s="168" t="s">
        <v>1733</v>
      </c>
      <c r="D237" s="168" t="s">
        <v>576</v>
      </c>
      <c r="E237" s="169" t="s">
        <v>10090</v>
      </c>
      <c r="F237" s="170" t="s">
        <v>10091</v>
      </c>
      <c r="G237" s="171" t="s">
        <v>579</v>
      </c>
      <c r="H237" s="172">
        <v>125</v>
      </c>
      <c r="I237" s="173"/>
      <c r="J237" s="174">
        <f t="shared" si="35"/>
        <v>0</v>
      </c>
      <c r="K237" s="175"/>
      <c r="L237" s="34"/>
      <c r="M237" s="176" t="s">
        <v>1</v>
      </c>
      <c r="N237" s="139" t="s">
        <v>43</v>
      </c>
      <c r="P237" s="177">
        <f t="shared" si="36"/>
        <v>0</v>
      </c>
      <c r="Q237" s="177">
        <v>0</v>
      </c>
      <c r="R237" s="177">
        <f t="shared" si="37"/>
        <v>0</v>
      </c>
      <c r="S237" s="177">
        <v>0</v>
      </c>
      <c r="T237" s="178">
        <f t="shared" si="38"/>
        <v>0</v>
      </c>
      <c r="AR237" s="179" t="s">
        <v>580</v>
      </c>
      <c r="AT237" s="179" t="s">
        <v>576</v>
      </c>
      <c r="AU237" s="179" t="s">
        <v>84</v>
      </c>
      <c r="AY237" s="17" t="s">
        <v>574</v>
      </c>
      <c r="BE237" s="102">
        <f t="shared" si="39"/>
        <v>0</v>
      </c>
      <c r="BF237" s="102">
        <f t="shared" si="40"/>
        <v>0</v>
      </c>
      <c r="BG237" s="102">
        <f t="shared" si="41"/>
        <v>0</v>
      </c>
      <c r="BH237" s="102">
        <f t="shared" si="42"/>
        <v>0</v>
      </c>
      <c r="BI237" s="102">
        <f t="shared" si="43"/>
        <v>0</v>
      </c>
      <c r="BJ237" s="17" t="s">
        <v>89</v>
      </c>
      <c r="BK237" s="102">
        <f t="shared" si="44"/>
        <v>0</v>
      </c>
      <c r="BL237" s="17" t="s">
        <v>580</v>
      </c>
      <c r="BM237" s="179" t="s">
        <v>10092</v>
      </c>
    </row>
    <row r="238" spans="2:65" s="1" customFormat="1" ht="16.5" customHeight="1">
      <c r="B238" s="140"/>
      <c r="C238" s="168" t="s">
        <v>1740</v>
      </c>
      <c r="D238" s="168" t="s">
        <v>576</v>
      </c>
      <c r="E238" s="169" t="s">
        <v>10093</v>
      </c>
      <c r="F238" s="170" t="s">
        <v>10094</v>
      </c>
      <c r="G238" s="171" t="s">
        <v>579</v>
      </c>
      <c r="H238" s="172">
        <v>340</v>
      </c>
      <c r="I238" s="173"/>
      <c r="J238" s="174">
        <f t="shared" si="35"/>
        <v>0</v>
      </c>
      <c r="K238" s="175"/>
      <c r="L238" s="34"/>
      <c r="M238" s="176" t="s">
        <v>1</v>
      </c>
      <c r="N238" s="139" t="s">
        <v>43</v>
      </c>
      <c r="P238" s="177">
        <f t="shared" si="36"/>
        <v>0</v>
      </c>
      <c r="Q238" s="177">
        <v>0</v>
      </c>
      <c r="R238" s="177">
        <f t="shared" si="37"/>
        <v>0</v>
      </c>
      <c r="S238" s="177">
        <v>0</v>
      </c>
      <c r="T238" s="178">
        <f t="shared" si="38"/>
        <v>0</v>
      </c>
      <c r="AR238" s="179" t="s">
        <v>580</v>
      </c>
      <c r="AT238" s="179" t="s">
        <v>576</v>
      </c>
      <c r="AU238" s="179" t="s">
        <v>84</v>
      </c>
      <c r="AY238" s="17" t="s">
        <v>574</v>
      </c>
      <c r="BE238" s="102">
        <f t="shared" si="39"/>
        <v>0</v>
      </c>
      <c r="BF238" s="102">
        <f t="shared" si="40"/>
        <v>0</v>
      </c>
      <c r="BG238" s="102">
        <f t="shared" si="41"/>
        <v>0</v>
      </c>
      <c r="BH238" s="102">
        <f t="shared" si="42"/>
        <v>0</v>
      </c>
      <c r="BI238" s="102">
        <f t="shared" si="43"/>
        <v>0</v>
      </c>
      <c r="BJ238" s="17" t="s">
        <v>89</v>
      </c>
      <c r="BK238" s="102">
        <f t="shared" si="44"/>
        <v>0</v>
      </c>
      <c r="BL238" s="17" t="s">
        <v>580</v>
      </c>
      <c r="BM238" s="179" t="s">
        <v>10095</v>
      </c>
    </row>
    <row r="239" spans="2:65" s="1" customFormat="1" ht="24.25" customHeight="1">
      <c r="B239" s="140"/>
      <c r="C239" s="168" t="s">
        <v>1744</v>
      </c>
      <c r="D239" s="168" t="s">
        <v>576</v>
      </c>
      <c r="E239" s="169" t="s">
        <v>10096</v>
      </c>
      <c r="F239" s="170" t="s">
        <v>10097</v>
      </c>
      <c r="G239" s="171" t="s">
        <v>579</v>
      </c>
      <c r="H239" s="172">
        <v>380</v>
      </c>
      <c r="I239" s="173"/>
      <c r="J239" s="174">
        <f t="shared" si="35"/>
        <v>0</v>
      </c>
      <c r="K239" s="175"/>
      <c r="L239" s="34"/>
      <c r="M239" s="176" t="s">
        <v>1</v>
      </c>
      <c r="N239" s="139" t="s">
        <v>43</v>
      </c>
      <c r="P239" s="177">
        <f t="shared" si="36"/>
        <v>0</v>
      </c>
      <c r="Q239" s="177">
        <v>0</v>
      </c>
      <c r="R239" s="177">
        <f t="shared" si="37"/>
        <v>0</v>
      </c>
      <c r="S239" s="177">
        <v>0</v>
      </c>
      <c r="T239" s="178">
        <f t="shared" si="38"/>
        <v>0</v>
      </c>
      <c r="AR239" s="179" t="s">
        <v>580</v>
      </c>
      <c r="AT239" s="179" t="s">
        <v>576</v>
      </c>
      <c r="AU239" s="179" t="s">
        <v>84</v>
      </c>
      <c r="AY239" s="17" t="s">
        <v>574</v>
      </c>
      <c r="BE239" s="102">
        <f t="shared" si="39"/>
        <v>0</v>
      </c>
      <c r="BF239" s="102">
        <f t="shared" si="40"/>
        <v>0</v>
      </c>
      <c r="BG239" s="102">
        <f t="shared" si="41"/>
        <v>0</v>
      </c>
      <c r="BH239" s="102">
        <f t="shared" si="42"/>
        <v>0</v>
      </c>
      <c r="BI239" s="102">
        <f t="shared" si="43"/>
        <v>0</v>
      </c>
      <c r="BJ239" s="17" t="s">
        <v>89</v>
      </c>
      <c r="BK239" s="102">
        <f t="shared" si="44"/>
        <v>0</v>
      </c>
      <c r="BL239" s="17" t="s">
        <v>580</v>
      </c>
      <c r="BM239" s="179" t="s">
        <v>10098</v>
      </c>
    </row>
    <row r="240" spans="2:65" s="1" customFormat="1" ht="21.75" customHeight="1">
      <c r="B240" s="140"/>
      <c r="C240" s="168" t="s">
        <v>1748</v>
      </c>
      <c r="D240" s="168" t="s">
        <v>576</v>
      </c>
      <c r="E240" s="169" t="s">
        <v>10099</v>
      </c>
      <c r="F240" s="170" t="s">
        <v>10100</v>
      </c>
      <c r="G240" s="171" t="s">
        <v>579</v>
      </c>
      <c r="H240" s="172">
        <v>1</v>
      </c>
      <c r="I240" s="173"/>
      <c r="J240" s="174">
        <f t="shared" si="35"/>
        <v>0</v>
      </c>
      <c r="K240" s="175"/>
      <c r="L240" s="34"/>
      <c r="M240" s="176" t="s">
        <v>1</v>
      </c>
      <c r="N240" s="139" t="s">
        <v>43</v>
      </c>
      <c r="P240" s="177">
        <f t="shared" si="36"/>
        <v>0</v>
      </c>
      <c r="Q240" s="177">
        <v>0</v>
      </c>
      <c r="R240" s="177">
        <f t="shared" si="37"/>
        <v>0</v>
      </c>
      <c r="S240" s="177">
        <v>0</v>
      </c>
      <c r="T240" s="178">
        <f t="shared" si="38"/>
        <v>0</v>
      </c>
      <c r="AR240" s="179" t="s">
        <v>580</v>
      </c>
      <c r="AT240" s="179" t="s">
        <v>576</v>
      </c>
      <c r="AU240" s="179" t="s">
        <v>84</v>
      </c>
      <c r="AY240" s="17" t="s">
        <v>574</v>
      </c>
      <c r="BE240" s="102">
        <f t="shared" si="39"/>
        <v>0</v>
      </c>
      <c r="BF240" s="102">
        <f t="shared" si="40"/>
        <v>0</v>
      </c>
      <c r="BG240" s="102">
        <f t="shared" si="41"/>
        <v>0</v>
      </c>
      <c r="BH240" s="102">
        <f t="shared" si="42"/>
        <v>0</v>
      </c>
      <c r="BI240" s="102">
        <f t="shared" si="43"/>
        <v>0</v>
      </c>
      <c r="BJ240" s="17" t="s">
        <v>89</v>
      </c>
      <c r="BK240" s="102">
        <f t="shared" si="44"/>
        <v>0</v>
      </c>
      <c r="BL240" s="17" t="s">
        <v>580</v>
      </c>
      <c r="BM240" s="179" t="s">
        <v>10101</v>
      </c>
    </row>
    <row r="241" spans="2:65" s="1" customFormat="1" ht="16.5" customHeight="1">
      <c r="B241" s="140"/>
      <c r="C241" s="168" t="s">
        <v>1752</v>
      </c>
      <c r="D241" s="168" t="s">
        <v>576</v>
      </c>
      <c r="E241" s="169" t="s">
        <v>10102</v>
      </c>
      <c r="F241" s="170" t="s">
        <v>10103</v>
      </c>
      <c r="G241" s="171" t="s">
        <v>579</v>
      </c>
      <c r="H241" s="172">
        <v>1</v>
      </c>
      <c r="I241" s="173"/>
      <c r="J241" s="174">
        <f t="shared" si="35"/>
        <v>0</v>
      </c>
      <c r="K241" s="175"/>
      <c r="L241" s="34"/>
      <c r="M241" s="176" t="s">
        <v>1</v>
      </c>
      <c r="N241" s="139" t="s">
        <v>43</v>
      </c>
      <c r="P241" s="177">
        <f t="shared" si="36"/>
        <v>0</v>
      </c>
      <c r="Q241" s="177">
        <v>0</v>
      </c>
      <c r="R241" s="177">
        <f t="shared" si="37"/>
        <v>0</v>
      </c>
      <c r="S241" s="177">
        <v>0</v>
      </c>
      <c r="T241" s="178">
        <f t="shared" si="38"/>
        <v>0</v>
      </c>
      <c r="AR241" s="179" t="s">
        <v>580</v>
      </c>
      <c r="AT241" s="179" t="s">
        <v>576</v>
      </c>
      <c r="AU241" s="179" t="s">
        <v>84</v>
      </c>
      <c r="AY241" s="17" t="s">
        <v>574</v>
      </c>
      <c r="BE241" s="102">
        <f t="shared" si="39"/>
        <v>0</v>
      </c>
      <c r="BF241" s="102">
        <f t="shared" si="40"/>
        <v>0</v>
      </c>
      <c r="BG241" s="102">
        <f t="shared" si="41"/>
        <v>0</v>
      </c>
      <c r="BH241" s="102">
        <f t="shared" si="42"/>
        <v>0</v>
      </c>
      <c r="BI241" s="102">
        <f t="shared" si="43"/>
        <v>0</v>
      </c>
      <c r="BJ241" s="17" t="s">
        <v>89</v>
      </c>
      <c r="BK241" s="102">
        <f t="shared" si="44"/>
        <v>0</v>
      </c>
      <c r="BL241" s="17" t="s">
        <v>580</v>
      </c>
      <c r="BM241" s="179" t="s">
        <v>10104</v>
      </c>
    </row>
    <row r="242" spans="2:65" s="1" customFormat="1" ht="16.5" customHeight="1">
      <c r="B242" s="140"/>
      <c r="C242" s="168" t="s">
        <v>1756</v>
      </c>
      <c r="D242" s="168" t="s">
        <v>576</v>
      </c>
      <c r="E242" s="169" t="s">
        <v>10105</v>
      </c>
      <c r="F242" s="170" t="s">
        <v>10106</v>
      </c>
      <c r="G242" s="171" t="s">
        <v>579</v>
      </c>
      <c r="H242" s="172">
        <v>1</v>
      </c>
      <c r="I242" s="173"/>
      <c r="J242" s="174">
        <f t="shared" si="35"/>
        <v>0</v>
      </c>
      <c r="K242" s="175"/>
      <c r="L242" s="34"/>
      <c r="M242" s="176" t="s">
        <v>1</v>
      </c>
      <c r="N242" s="139" t="s">
        <v>43</v>
      </c>
      <c r="P242" s="177">
        <f t="shared" si="36"/>
        <v>0</v>
      </c>
      <c r="Q242" s="177">
        <v>0</v>
      </c>
      <c r="R242" s="177">
        <f t="shared" si="37"/>
        <v>0</v>
      </c>
      <c r="S242" s="177">
        <v>0</v>
      </c>
      <c r="T242" s="178">
        <f t="shared" si="38"/>
        <v>0</v>
      </c>
      <c r="AR242" s="179" t="s">
        <v>580</v>
      </c>
      <c r="AT242" s="179" t="s">
        <v>576</v>
      </c>
      <c r="AU242" s="179" t="s">
        <v>84</v>
      </c>
      <c r="AY242" s="17" t="s">
        <v>574</v>
      </c>
      <c r="BE242" s="102">
        <f t="shared" si="39"/>
        <v>0</v>
      </c>
      <c r="BF242" s="102">
        <f t="shared" si="40"/>
        <v>0</v>
      </c>
      <c r="BG242" s="102">
        <f t="shared" si="41"/>
        <v>0</v>
      </c>
      <c r="BH242" s="102">
        <f t="shared" si="42"/>
        <v>0</v>
      </c>
      <c r="BI242" s="102">
        <f t="shared" si="43"/>
        <v>0</v>
      </c>
      <c r="BJ242" s="17" t="s">
        <v>89</v>
      </c>
      <c r="BK242" s="102">
        <f t="shared" si="44"/>
        <v>0</v>
      </c>
      <c r="BL242" s="17" t="s">
        <v>580</v>
      </c>
      <c r="BM242" s="179" t="s">
        <v>10107</v>
      </c>
    </row>
    <row r="243" spans="2:65" s="1" customFormat="1" ht="16.5" customHeight="1">
      <c r="B243" s="140"/>
      <c r="C243" s="168" t="s">
        <v>1776</v>
      </c>
      <c r="D243" s="168" t="s">
        <v>576</v>
      </c>
      <c r="E243" s="169" t="s">
        <v>10108</v>
      </c>
      <c r="F243" s="170" t="s">
        <v>10109</v>
      </c>
      <c r="G243" s="171" t="s">
        <v>579</v>
      </c>
      <c r="H243" s="172">
        <v>1</v>
      </c>
      <c r="I243" s="173"/>
      <c r="J243" s="174">
        <f t="shared" si="35"/>
        <v>0</v>
      </c>
      <c r="K243" s="175"/>
      <c r="L243" s="34"/>
      <c r="M243" s="176" t="s">
        <v>1</v>
      </c>
      <c r="N243" s="139" t="s">
        <v>43</v>
      </c>
      <c r="P243" s="177">
        <f t="shared" si="36"/>
        <v>0</v>
      </c>
      <c r="Q243" s="177">
        <v>0</v>
      </c>
      <c r="R243" s="177">
        <f t="shared" si="37"/>
        <v>0</v>
      </c>
      <c r="S243" s="177">
        <v>0</v>
      </c>
      <c r="T243" s="178">
        <f t="shared" si="38"/>
        <v>0</v>
      </c>
      <c r="AR243" s="179" t="s">
        <v>580</v>
      </c>
      <c r="AT243" s="179" t="s">
        <v>576</v>
      </c>
      <c r="AU243" s="179" t="s">
        <v>84</v>
      </c>
      <c r="AY243" s="17" t="s">
        <v>574</v>
      </c>
      <c r="BE243" s="102">
        <f t="shared" si="39"/>
        <v>0</v>
      </c>
      <c r="BF243" s="102">
        <f t="shared" si="40"/>
        <v>0</v>
      </c>
      <c r="BG243" s="102">
        <f t="shared" si="41"/>
        <v>0</v>
      </c>
      <c r="BH243" s="102">
        <f t="shared" si="42"/>
        <v>0</v>
      </c>
      <c r="BI243" s="102">
        <f t="shared" si="43"/>
        <v>0</v>
      </c>
      <c r="BJ243" s="17" t="s">
        <v>89</v>
      </c>
      <c r="BK243" s="102">
        <f t="shared" si="44"/>
        <v>0</v>
      </c>
      <c r="BL243" s="17" t="s">
        <v>580</v>
      </c>
      <c r="BM243" s="179" t="s">
        <v>10110</v>
      </c>
    </row>
    <row r="244" spans="2:65" s="1" customFormat="1" ht="38" customHeight="1">
      <c r="B244" s="140"/>
      <c r="C244" s="168" t="s">
        <v>1796</v>
      </c>
      <c r="D244" s="168" t="s">
        <v>576</v>
      </c>
      <c r="E244" s="169" t="s">
        <v>10111</v>
      </c>
      <c r="F244" s="170" t="s">
        <v>10112</v>
      </c>
      <c r="G244" s="171" t="s">
        <v>579</v>
      </c>
      <c r="H244" s="172">
        <v>1</v>
      </c>
      <c r="I244" s="173"/>
      <c r="J244" s="174">
        <f t="shared" si="35"/>
        <v>0</v>
      </c>
      <c r="K244" s="175"/>
      <c r="L244" s="34"/>
      <c r="M244" s="176" t="s">
        <v>1</v>
      </c>
      <c r="N244" s="139" t="s">
        <v>43</v>
      </c>
      <c r="P244" s="177">
        <f t="shared" si="36"/>
        <v>0</v>
      </c>
      <c r="Q244" s="177">
        <v>0</v>
      </c>
      <c r="R244" s="177">
        <f t="shared" si="37"/>
        <v>0</v>
      </c>
      <c r="S244" s="177">
        <v>0</v>
      </c>
      <c r="T244" s="178">
        <f t="shared" si="38"/>
        <v>0</v>
      </c>
      <c r="AR244" s="179" t="s">
        <v>580</v>
      </c>
      <c r="AT244" s="179" t="s">
        <v>576</v>
      </c>
      <c r="AU244" s="179" t="s">
        <v>84</v>
      </c>
      <c r="AY244" s="17" t="s">
        <v>574</v>
      </c>
      <c r="BE244" s="102">
        <f t="shared" si="39"/>
        <v>0</v>
      </c>
      <c r="BF244" s="102">
        <f t="shared" si="40"/>
        <v>0</v>
      </c>
      <c r="BG244" s="102">
        <f t="shared" si="41"/>
        <v>0</v>
      </c>
      <c r="BH244" s="102">
        <f t="shared" si="42"/>
        <v>0</v>
      </c>
      <c r="BI244" s="102">
        <f t="shared" si="43"/>
        <v>0</v>
      </c>
      <c r="BJ244" s="17" t="s">
        <v>89</v>
      </c>
      <c r="BK244" s="102">
        <f t="shared" si="44"/>
        <v>0</v>
      </c>
      <c r="BL244" s="17" t="s">
        <v>580</v>
      </c>
      <c r="BM244" s="179" t="s">
        <v>10113</v>
      </c>
    </row>
    <row r="245" spans="2:65" s="1" customFormat="1" ht="24.25" customHeight="1">
      <c r="B245" s="140"/>
      <c r="C245" s="168" t="s">
        <v>1460</v>
      </c>
      <c r="D245" s="168" t="s">
        <v>576</v>
      </c>
      <c r="E245" s="169" t="s">
        <v>10114</v>
      </c>
      <c r="F245" s="170" t="s">
        <v>10115</v>
      </c>
      <c r="G245" s="171" t="s">
        <v>579</v>
      </c>
      <c r="H245" s="172">
        <v>1</v>
      </c>
      <c r="I245" s="173"/>
      <c r="J245" s="174">
        <f t="shared" si="35"/>
        <v>0</v>
      </c>
      <c r="K245" s="175"/>
      <c r="L245" s="34"/>
      <c r="M245" s="176" t="s">
        <v>1</v>
      </c>
      <c r="N245" s="139" t="s">
        <v>43</v>
      </c>
      <c r="P245" s="177">
        <f t="shared" si="36"/>
        <v>0</v>
      </c>
      <c r="Q245" s="177">
        <v>0</v>
      </c>
      <c r="R245" s="177">
        <f t="shared" si="37"/>
        <v>0</v>
      </c>
      <c r="S245" s="177">
        <v>0</v>
      </c>
      <c r="T245" s="178">
        <f t="shared" si="38"/>
        <v>0</v>
      </c>
      <c r="AR245" s="179" t="s">
        <v>580</v>
      </c>
      <c r="AT245" s="179" t="s">
        <v>576</v>
      </c>
      <c r="AU245" s="179" t="s">
        <v>84</v>
      </c>
      <c r="AY245" s="17" t="s">
        <v>574</v>
      </c>
      <c r="BE245" s="102">
        <f t="shared" si="39"/>
        <v>0</v>
      </c>
      <c r="BF245" s="102">
        <f t="shared" si="40"/>
        <v>0</v>
      </c>
      <c r="BG245" s="102">
        <f t="shared" si="41"/>
        <v>0</v>
      </c>
      <c r="BH245" s="102">
        <f t="shared" si="42"/>
        <v>0</v>
      </c>
      <c r="BI245" s="102">
        <f t="shared" si="43"/>
        <v>0</v>
      </c>
      <c r="BJ245" s="17" t="s">
        <v>89</v>
      </c>
      <c r="BK245" s="102">
        <f t="shared" si="44"/>
        <v>0</v>
      </c>
      <c r="BL245" s="17" t="s">
        <v>580</v>
      </c>
      <c r="BM245" s="179" t="s">
        <v>10116</v>
      </c>
    </row>
    <row r="246" spans="2:65" s="1" customFormat="1" ht="16.5" customHeight="1">
      <c r="B246" s="140"/>
      <c r="C246" s="168" t="s">
        <v>1807</v>
      </c>
      <c r="D246" s="168" t="s">
        <v>576</v>
      </c>
      <c r="E246" s="169" t="s">
        <v>10117</v>
      </c>
      <c r="F246" s="170" t="s">
        <v>10118</v>
      </c>
      <c r="G246" s="171" t="s">
        <v>579</v>
      </c>
      <c r="H246" s="172">
        <v>1</v>
      </c>
      <c r="I246" s="173"/>
      <c r="J246" s="174">
        <f t="shared" si="35"/>
        <v>0</v>
      </c>
      <c r="K246" s="175"/>
      <c r="L246" s="34"/>
      <c r="M246" s="176" t="s">
        <v>1</v>
      </c>
      <c r="N246" s="139" t="s">
        <v>43</v>
      </c>
      <c r="P246" s="177">
        <f t="shared" si="36"/>
        <v>0</v>
      </c>
      <c r="Q246" s="177">
        <v>0</v>
      </c>
      <c r="R246" s="177">
        <f t="shared" si="37"/>
        <v>0</v>
      </c>
      <c r="S246" s="177">
        <v>0</v>
      </c>
      <c r="T246" s="178">
        <f t="shared" si="38"/>
        <v>0</v>
      </c>
      <c r="AR246" s="179" t="s">
        <v>580</v>
      </c>
      <c r="AT246" s="179" t="s">
        <v>576</v>
      </c>
      <c r="AU246" s="179" t="s">
        <v>84</v>
      </c>
      <c r="AY246" s="17" t="s">
        <v>574</v>
      </c>
      <c r="BE246" s="102">
        <f t="shared" si="39"/>
        <v>0</v>
      </c>
      <c r="BF246" s="102">
        <f t="shared" si="40"/>
        <v>0</v>
      </c>
      <c r="BG246" s="102">
        <f t="shared" si="41"/>
        <v>0</v>
      </c>
      <c r="BH246" s="102">
        <f t="shared" si="42"/>
        <v>0</v>
      </c>
      <c r="BI246" s="102">
        <f t="shared" si="43"/>
        <v>0</v>
      </c>
      <c r="BJ246" s="17" t="s">
        <v>89</v>
      </c>
      <c r="BK246" s="102">
        <f t="shared" si="44"/>
        <v>0</v>
      </c>
      <c r="BL246" s="17" t="s">
        <v>580</v>
      </c>
      <c r="BM246" s="179" t="s">
        <v>10119</v>
      </c>
    </row>
    <row r="247" spans="2:65" s="1" customFormat="1" ht="21.75" customHeight="1">
      <c r="B247" s="140"/>
      <c r="C247" s="168" t="s">
        <v>1812</v>
      </c>
      <c r="D247" s="168" t="s">
        <v>576</v>
      </c>
      <c r="E247" s="169" t="s">
        <v>10120</v>
      </c>
      <c r="F247" s="170" t="s">
        <v>10121</v>
      </c>
      <c r="G247" s="171" t="s">
        <v>579</v>
      </c>
      <c r="H247" s="172">
        <v>1</v>
      </c>
      <c r="I247" s="173"/>
      <c r="J247" s="174">
        <f t="shared" si="35"/>
        <v>0</v>
      </c>
      <c r="K247" s="175"/>
      <c r="L247" s="34"/>
      <c r="M247" s="176" t="s">
        <v>1</v>
      </c>
      <c r="N247" s="139" t="s">
        <v>43</v>
      </c>
      <c r="P247" s="177">
        <f t="shared" si="36"/>
        <v>0</v>
      </c>
      <c r="Q247" s="177">
        <v>0</v>
      </c>
      <c r="R247" s="177">
        <f t="shared" si="37"/>
        <v>0</v>
      </c>
      <c r="S247" s="177">
        <v>0</v>
      </c>
      <c r="T247" s="178">
        <f t="shared" si="38"/>
        <v>0</v>
      </c>
      <c r="AR247" s="179" t="s">
        <v>580</v>
      </c>
      <c r="AT247" s="179" t="s">
        <v>576</v>
      </c>
      <c r="AU247" s="179" t="s">
        <v>84</v>
      </c>
      <c r="AY247" s="17" t="s">
        <v>574</v>
      </c>
      <c r="BE247" s="102">
        <f t="shared" si="39"/>
        <v>0</v>
      </c>
      <c r="BF247" s="102">
        <f t="shared" si="40"/>
        <v>0</v>
      </c>
      <c r="BG247" s="102">
        <f t="shared" si="41"/>
        <v>0</v>
      </c>
      <c r="BH247" s="102">
        <f t="shared" si="42"/>
        <v>0</v>
      </c>
      <c r="BI247" s="102">
        <f t="shared" si="43"/>
        <v>0</v>
      </c>
      <c r="BJ247" s="17" t="s">
        <v>89</v>
      </c>
      <c r="BK247" s="102">
        <f t="shared" si="44"/>
        <v>0</v>
      </c>
      <c r="BL247" s="17" t="s">
        <v>580</v>
      </c>
      <c r="BM247" s="179" t="s">
        <v>10122</v>
      </c>
    </row>
    <row r="248" spans="2:65" s="1" customFormat="1" ht="16.5" customHeight="1">
      <c r="B248" s="140"/>
      <c r="C248" s="168" t="s">
        <v>1816</v>
      </c>
      <c r="D248" s="168" t="s">
        <v>576</v>
      </c>
      <c r="E248" s="169" t="s">
        <v>10123</v>
      </c>
      <c r="F248" s="170" t="s">
        <v>10124</v>
      </c>
      <c r="G248" s="171" t="s">
        <v>579</v>
      </c>
      <c r="H248" s="172">
        <v>1</v>
      </c>
      <c r="I248" s="173"/>
      <c r="J248" s="174">
        <f t="shared" si="35"/>
        <v>0</v>
      </c>
      <c r="K248" s="175"/>
      <c r="L248" s="34"/>
      <c r="M248" s="176" t="s">
        <v>1</v>
      </c>
      <c r="N248" s="139" t="s">
        <v>43</v>
      </c>
      <c r="P248" s="177">
        <f t="shared" si="36"/>
        <v>0</v>
      </c>
      <c r="Q248" s="177">
        <v>0</v>
      </c>
      <c r="R248" s="177">
        <f t="shared" si="37"/>
        <v>0</v>
      </c>
      <c r="S248" s="177">
        <v>0</v>
      </c>
      <c r="T248" s="178">
        <f t="shared" si="38"/>
        <v>0</v>
      </c>
      <c r="AR248" s="179" t="s">
        <v>580</v>
      </c>
      <c r="AT248" s="179" t="s">
        <v>576</v>
      </c>
      <c r="AU248" s="179" t="s">
        <v>84</v>
      </c>
      <c r="AY248" s="17" t="s">
        <v>574</v>
      </c>
      <c r="BE248" s="102">
        <f t="shared" si="39"/>
        <v>0</v>
      </c>
      <c r="BF248" s="102">
        <f t="shared" si="40"/>
        <v>0</v>
      </c>
      <c r="BG248" s="102">
        <f t="shared" si="41"/>
        <v>0</v>
      </c>
      <c r="BH248" s="102">
        <f t="shared" si="42"/>
        <v>0</v>
      </c>
      <c r="BI248" s="102">
        <f t="shared" si="43"/>
        <v>0</v>
      </c>
      <c r="BJ248" s="17" t="s">
        <v>89</v>
      </c>
      <c r="BK248" s="102">
        <f t="shared" si="44"/>
        <v>0</v>
      </c>
      <c r="BL248" s="17" t="s">
        <v>580</v>
      </c>
      <c r="BM248" s="179" t="s">
        <v>10125</v>
      </c>
    </row>
    <row r="249" spans="2:65" s="1" customFormat="1" ht="16.5" customHeight="1">
      <c r="B249" s="140"/>
      <c r="C249" s="168" t="s">
        <v>1820</v>
      </c>
      <c r="D249" s="168" t="s">
        <v>576</v>
      </c>
      <c r="E249" s="169" t="s">
        <v>10126</v>
      </c>
      <c r="F249" s="170" t="s">
        <v>10127</v>
      </c>
      <c r="G249" s="171" t="s">
        <v>579</v>
      </c>
      <c r="H249" s="172">
        <v>1</v>
      </c>
      <c r="I249" s="173"/>
      <c r="J249" s="174">
        <f t="shared" si="35"/>
        <v>0</v>
      </c>
      <c r="K249" s="175"/>
      <c r="L249" s="34"/>
      <c r="M249" s="176" t="s">
        <v>1</v>
      </c>
      <c r="N249" s="139" t="s">
        <v>43</v>
      </c>
      <c r="P249" s="177">
        <f t="shared" si="36"/>
        <v>0</v>
      </c>
      <c r="Q249" s="177">
        <v>0</v>
      </c>
      <c r="R249" s="177">
        <f t="shared" si="37"/>
        <v>0</v>
      </c>
      <c r="S249" s="177">
        <v>0</v>
      </c>
      <c r="T249" s="178">
        <f t="shared" si="38"/>
        <v>0</v>
      </c>
      <c r="AR249" s="179" t="s">
        <v>580</v>
      </c>
      <c r="AT249" s="179" t="s">
        <v>576</v>
      </c>
      <c r="AU249" s="179" t="s">
        <v>84</v>
      </c>
      <c r="AY249" s="17" t="s">
        <v>574</v>
      </c>
      <c r="BE249" s="102">
        <f t="shared" si="39"/>
        <v>0</v>
      </c>
      <c r="BF249" s="102">
        <f t="shared" si="40"/>
        <v>0</v>
      </c>
      <c r="BG249" s="102">
        <f t="shared" si="41"/>
        <v>0</v>
      </c>
      <c r="BH249" s="102">
        <f t="shared" si="42"/>
        <v>0</v>
      </c>
      <c r="BI249" s="102">
        <f t="shared" si="43"/>
        <v>0</v>
      </c>
      <c r="BJ249" s="17" t="s">
        <v>89</v>
      </c>
      <c r="BK249" s="102">
        <f t="shared" si="44"/>
        <v>0</v>
      </c>
      <c r="BL249" s="17" t="s">
        <v>580</v>
      </c>
      <c r="BM249" s="179" t="s">
        <v>10128</v>
      </c>
    </row>
    <row r="250" spans="2:65" s="1" customFormat="1" ht="24.25" customHeight="1">
      <c r="B250" s="140"/>
      <c r="C250" s="168" t="s">
        <v>1826</v>
      </c>
      <c r="D250" s="168" t="s">
        <v>576</v>
      </c>
      <c r="E250" s="169" t="s">
        <v>10129</v>
      </c>
      <c r="F250" s="170" t="s">
        <v>10130</v>
      </c>
      <c r="G250" s="171" t="s">
        <v>579</v>
      </c>
      <c r="H250" s="172">
        <v>1</v>
      </c>
      <c r="I250" s="173"/>
      <c r="J250" s="174">
        <f t="shared" si="35"/>
        <v>0</v>
      </c>
      <c r="K250" s="175"/>
      <c r="L250" s="34"/>
      <c r="M250" s="176" t="s">
        <v>1</v>
      </c>
      <c r="N250" s="139" t="s">
        <v>43</v>
      </c>
      <c r="P250" s="177">
        <f t="shared" si="36"/>
        <v>0</v>
      </c>
      <c r="Q250" s="177">
        <v>0</v>
      </c>
      <c r="R250" s="177">
        <f t="shared" si="37"/>
        <v>0</v>
      </c>
      <c r="S250" s="177">
        <v>0</v>
      </c>
      <c r="T250" s="178">
        <f t="shared" si="38"/>
        <v>0</v>
      </c>
      <c r="AR250" s="179" t="s">
        <v>580</v>
      </c>
      <c r="AT250" s="179" t="s">
        <v>576</v>
      </c>
      <c r="AU250" s="179" t="s">
        <v>84</v>
      </c>
      <c r="AY250" s="17" t="s">
        <v>574</v>
      </c>
      <c r="BE250" s="102">
        <f t="shared" si="39"/>
        <v>0</v>
      </c>
      <c r="BF250" s="102">
        <f t="shared" si="40"/>
        <v>0</v>
      </c>
      <c r="BG250" s="102">
        <f t="shared" si="41"/>
        <v>0</v>
      </c>
      <c r="BH250" s="102">
        <f t="shared" si="42"/>
        <v>0</v>
      </c>
      <c r="BI250" s="102">
        <f t="shared" si="43"/>
        <v>0</v>
      </c>
      <c r="BJ250" s="17" t="s">
        <v>89</v>
      </c>
      <c r="BK250" s="102">
        <f t="shared" si="44"/>
        <v>0</v>
      </c>
      <c r="BL250" s="17" t="s">
        <v>580</v>
      </c>
      <c r="BM250" s="179" t="s">
        <v>10131</v>
      </c>
    </row>
    <row r="251" spans="2:65" s="1" customFormat="1" ht="24.25" customHeight="1">
      <c r="B251" s="140"/>
      <c r="C251" s="168" t="s">
        <v>1830</v>
      </c>
      <c r="D251" s="168" t="s">
        <v>576</v>
      </c>
      <c r="E251" s="169" t="s">
        <v>10132</v>
      </c>
      <c r="F251" s="170" t="s">
        <v>10133</v>
      </c>
      <c r="G251" s="171" t="s">
        <v>579</v>
      </c>
      <c r="H251" s="172">
        <v>1</v>
      </c>
      <c r="I251" s="173"/>
      <c r="J251" s="174">
        <f t="shared" si="35"/>
        <v>0</v>
      </c>
      <c r="K251" s="175"/>
      <c r="L251" s="34"/>
      <c r="M251" s="223" t="s">
        <v>1</v>
      </c>
      <c r="N251" s="224" t="s">
        <v>43</v>
      </c>
      <c r="O251" s="225"/>
      <c r="P251" s="226">
        <f t="shared" si="36"/>
        <v>0</v>
      </c>
      <c r="Q251" s="226">
        <v>0</v>
      </c>
      <c r="R251" s="226">
        <f t="shared" si="37"/>
        <v>0</v>
      </c>
      <c r="S251" s="226">
        <v>0</v>
      </c>
      <c r="T251" s="227">
        <f t="shared" si="38"/>
        <v>0</v>
      </c>
      <c r="AR251" s="179" t="s">
        <v>580</v>
      </c>
      <c r="AT251" s="179" t="s">
        <v>576</v>
      </c>
      <c r="AU251" s="179" t="s">
        <v>84</v>
      </c>
      <c r="AY251" s="17" t="s">
        <v>574</v>
      </c>
      <c r="BE251" s="102">
        <f t="shared" si="39"/>
        <v>0</v>
      </c>
      <c r="BF251" s="102">
        <f t="shared" si="40"/>
        <v>0</v>
      </c>
      <c r="BG251" s="102">
        <f t="shared" si="41"/>
        <v>0</v>
      </c>
      <c r="BH251" s="102">
        <f t="shared" si="42"/>
        <v>0</v>
      </c>
      <c r="BI251" s="102">
        <f t="shared" si="43"/>
        <v>0</v>
      </c>
      <c r="BJ251" s="17" t="s">
        <v>89</v>
      </c>
      <c r="BK251" s="102">
        <f t="shared" si="44"/>
        <v>0</v>
      </c>
      <c r="BL251" s="17" t="s">
        <v>580</v>
      </c>
      <c r="BM251" s="179" t="s">
        <v>10134</v>
      </c>
    </row>
    <row r="252" spans="2:65" s="1" customFormat="1" ht="7" customHeight="1">
      <c r="B252" s="49"/>
      <c r="C252" s="50"/>
      <c r="D252" s="50"/>
      <c r="E252" s="50"/>
      <c r="F252" s="50"/>
      <c r="G252" s="50"/>
      <c r="H252" s="50"/>
      <c r="I252" s="50"/>
      <c r="J252" s="50"/>
      <c r="K252" s="50"/>
      <c r="L252" s="34"/>
    </row>
  </sheetData>
  <autoFilter ref="C133:K251" xr:uid="{00000000-0009-0000-0000-000007000000}"/>
  <mergeCells count="17">
    <mergeCell ref="E11:H11"/>
    <mergeCell ref="E20:H20"/>
    <mergeCell ref="E29:H29"/>
    <mergeCell ref="E126:H126"/>
    <mergeCell ref="L2:V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38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108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ht="12" customHeight="1">
      <c r="B8" s="20"/>
      <c r="D8" s="27" t="s">
        <v>182</v>
      </c>
      <c r="L8" s="20"/>
    </row>
    <row r="9" spans="2:46" s="1" customFormat="1" ht="16.5" customHeight="1">
      <c r="B9" s="34"/>
      <c r="E9" s="287" t="s">
        <v>186</v>
      </c>
      <c r="F9" s="285"/>
      <c r="G9" s="285"/>
      <c r="H9" s="285"/>
      <c r="L9" s="34"/>
    </row>
    <row r="10" spans="2:46" s="1" customFormat="1" ht="12" customHeight="1">
      <c r="B10" s="34"/>
      <c r="D10" s="27" t="s">
        <v>190</v>
      </c>
      <c r="L10" s="34"/>
    </row>
    <row r="11" spans="2:46" s="1" customFormat="1" ht="16.5" customHeight="1">
      <c r="B11" s="34"/>
      <c r="E11" s="256" t="s">
        <v>10135</v>
      </c>
      <c r="F11" s="285"/>
      <c r="G11" s="285"/>
      <c r="H11" s="285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>
      <c r="B18" s="34"/>
      <c r="L18" s="34"/>
    </row>
    <row r="19" spans="2:12" s="1" customFormat="1" ht="12" customHeight="1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8"/>
      <c r="G20" s="268"/>
      <c r="H20" s="268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>
      <c r="B21" s="34"/>
      <c r="L21" s="34"/>
    </row>
    <row r="22" spans="2:12" s="1" customFormat="1" ht="12" customHeight="1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>
      <c r="B24" s="34"/>
      <c r="L24" s="34"/>
    </row>
    <row r="25" spans="2:12" s="1" customFormat="1" ht="12" customHeight="1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>
      <c r="B27" s="34"/>
      <c r="L27" s="34"/>
    </row>
    <row r="28" spans="2:12" s="1" customFormat="1" ht="12" customHeight="1">
      <c r="B28" s="34"/>
      <c r="D28" s="27" t="s">
        <v>34</v>
      </c>
      <c r="L28" s="34"/>
    </row>
    <row r="29" spans="2:12" s="7" customFormat="1" ht="16.5" customHeight="1">
      <c r="B29" s="111"/>
      <c r="E29" s="272" t="s">
        <v>1</v>
      </c>
      <c r="F29" s="272"/>
      <c r="G29" s="272"/>
      <c r="H29" s="272"/>
      <c r="L29" s="111"/>
    </row>
    <row r="30" spans="2:12" s="1" customFormat="1" ht="7" customHeight="1">
      <c r="B30" s="34"/>
      <c r="L30" s="34"/>
    </row>
    <row r="31" spans="2:12" s="1" customFormat="1" ht="7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>
      <c r="B32" s="34"/>
      <c r="D32" s="25" t="s">
        <v>245</v>
      </c>
      <c r="J32" s="33">
        <f>J98</f>
        <v>0</v>
      </c>
      <c r="L32" s="34"/>
    </row>
    <row r="33" spans="2:12" s="1" customFormat="1" ht="14.5" customHeight="1">
      <c r="B33" s="34"/>
      <c r="D33" s="32" t="s">
        <v>157</v>
      </c>
      <c r="J33" s="33">
        <f>J103</f>
        <v>0</v>
      </c>
      <c r="L33" s="34"/>
    </row>
    <row r="34" spans="2:12" s="1" customFormat="1" ht="25.25" customHeight="1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>
      <c r="B37" s="34"/>
      <c r="D37" s="60" t="s">
        <v>41</v>
      </c>
      <c r="E37" s="39" t="s">
        <v>42</v>
      </c>
      <c r="F37" s="114">
        <f>ROUND((SUM(BE103:BE110) + SUM(BE132:BE137)),  2)</f>
        <v>0</v>
      </c>
      <c r="G37" s="115"/>
      <c r="H37" s="115"/>
      <c r="I37" s="116">
        <v>0.2</v>
      </c>
      <c r="J37" s="114">
        <f>ROUND(((SUM(BE103:BE110) + SUM(BE132:BE137))*I37),  2)</f>
        <v>0</v>
      </c>
      <c r="L37" s="34"/>
    </row>
    <row r="38" spans="2:12" s="1" customFormat="1" ht="14.5" customHeight="1">
      <c r="B38" s="34"/>
      <c r="E38" s="39" t="s">
        <v>43</v>
      </c>
      <c r="F38" s="114">
        <f>ROUND((SUM(BF103:BF110) + SUM(BF132:BF137)),  2)</f>
        <v>0</v>
      </c>
      <c r="G38" s="115"/>
      <c r="H38" s="115"/>
      <c r="I38" s="116">
        <v>0.2</v>
      </c>
      <c r="J38" s="114">
        <f>ROUND(((SUM(BF103:BF110) + SUM(BF132:BF137))*I38),  2)</f>
        <v>0</v>
      </c>
      <c r="L38" s="34"/>
    </row>
    <row r="39" spans="2:12" s="1" customFormat="1" ht="14.5" hidden="1" customHeight="1">
      <c r="B39" s="34"/>
      <c r="E39" s="27" t="s">
        <v>44</v>
      </c>
      <c r="F39" s="91">
        <f>ROUND((SUM(BG103:BG110) + SUM(BG132:BG137)),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>
      <c r="B40" s="34"/>
      <c r="E40" s="27" t="s">
        <v>45</v>
      </c>
      <c r="F40" s="91">
        <f>ROUND((SUM(BH103:BH110) + SUM(BH132:BH137)),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>
      <c r="B41" s="34"/>
      <c r="E41" s="39" t="s">
        <v>46</v>
      </c>
      <c r="F41" s="114">
        <f>ROUND((SUM(BI103:BI110) + SUM(BI132:BI137)),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>
      <c r="B42" s="34"/>
      <c r="L42" s="34"/>
    </row>
    <row r="43" spans="2:12" s="1" customFormat="1" ht="25.25" customHeight="1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>
      <c r="B44" s="34"/>
      <c r="L44" s="34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>
      <c r="B82" s="34"/>
      <c r="C82" s="21" t="s">
        <v>386</v>
      </c>
      <c r="L82" s="34"/>
    </row>
    <row r="83" spans="2:12" s="1" customFormat="1" ht="7" customHeight="1">
      <c r="B83" s="34"/>
      <c r="L83" s="34"/>
    </row>
    <row r="84" spans="2:12" s="1" customFormat="1" ht="12" customHeight="1">
      <c r="B84" s="34"/>
      <c r="C84" s="27" t="s">
        <v>15</v>
      </c>
      <c r="L84" s="34"/>
    </row>
    <row r="85" spans="2:12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12" ht="12" customHeight="1">
      <c r="B86" s="20"/>
      <c r="C86" s="27" t="s">
        <v>182</v>
      </c>
      <c r="L86" s="20"/>
    </row>
    <row r="87" spans="2:12" s="1" customFormat="1" ht="16.5" customHeight="1">
      <c r="B87" s="34"/>
      <c r="E87" s="287" t="s">
        <v>186</v>
      </c>
      <c r="F87" s="285"/>
      <c r="G87" s="285"/>
      <c r="H87" s="285"/>
      <c r="L87" s="34"/>
    </row>
    <row r="88" spans="2:12" s="1" customFormat="1" ht="12" customHeight="1">
      <c r="B88" s="34"/>
      <c r="C88" s="27" t="s">
        <v>190</v>
      </c>
      <c r="L88" s="34"/>
    </row>
    <row r="89" spans="2:12" s="1" customFormat="1" ht="16.5" customHeight="1">
      <c r="B89" s="34"/>
      <c r="E89" s="256" t="str">
        <f>E11</f>
        <v xml:space="preserve">07 - ZOT a SH </v>
      </c>
      <c r="F89" s="285"/>
      <c r="G89" s="285"/>
      <c r="H89" s="285"/>
      <c r="L89" s="34"/>
    </row>
    <row r="90" spans="2:12" s="1" customFormat="1" ht="7" customHeight="1">
      <c r="B90" s="34"/>
      <c r="L90" s="34"/>
    </row>
    <row r="91" spans="2:12" s="1" customFormat="1" ht="12" customHeight="1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>
      <c r="B92" s="34"/>
      <c r="L92" s="34"/>
    </row>
    <row r="93" spans="2:12" s="1" customFormat="1" ht="15.25" customHeight="1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25" customHeight="1">
      <c r="B95" s="34"/>
      <c r="L95" s="34"/>
    </row>
    <row r="96" spans="2:12" s="1" customFormat="1" ht="29.25" customHeight="1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25" customHeight="1">
      <c r="B97" s="34"/>
      <c r="L97" s="34"/>
    </row>
    <row r="98" spans="2:65" s="1" customFormat="1" ht="23" customHeight="1">
      <c r="B98" s="34"/>
      <c r="C98" s="127" t="s">
        <v>422</v>
      </c>
      <c r="J98" s="71">
        <f>J132</f>
        <v>0</v>
      </c>
      <c r="L98" s="34"/>
      <c r="AU98" s="17" t="s">
        <v>423</v>
      </c>
    </row>
    <row r="99" spans="2:65" s="8" customFormat="1" ht="25" customHeight="1">
      <c r="B99" s="128"/>
      <c r="D99" s="129" t="s">
        <v>10136</v>
      </c>
      <c r="E99" s="130"/>
      <c r="F99" s="130"/>
      <c r="G99" s="130"/>
      <c r="H99" s="130"/>
      <c r="I99" s="130"/>
      <c r="J99" s="131">
        <f>J133</f>
        <v>0</v>
      </c>
      <c r="L99" s="128"/>
    </row>
    <row r="100" spans="2:65" s="9" customFormat="1" ht="20" customHeight="1">
      <c r="B100" s="133"/>
      <c r="D100" s="134" t="s">
        <v>10137</v>
      </c>
      <c r="E100" s="135"/>
      <c r="F100" s="135"/>
      <c r="G100" s="135"/>
      <c r="H100" s="135"/>
      <c r="I100" s="135"/>
      <c r="J100" s="136">
        <f>J134</f>
        <v>0</v>
      </c>
      <c r="L100" s="133"/>
    </row>
    <row r="101" spans="2:65" s="1" customFormat="1" ht="21.75" customHeight="1">
      <c r="B101" s="34"/>
      <c r="L101" s="34"/>
    </row>
    <row r="102" spans="2:65" s="1" customFormat="1" ht="7" customHeight="1">
      <c r="B102" s="34"/>
      <c r="L102" s="34"/>
    </row>
    <row r="103" spans="2:65" s="1" customFormat="1" ht="29.25" customHeight="1">
      <c r="B103" s="34"/>
      <c r="C103" s="127" t="s">
        <v>511</v>
      </c>
      <c r="J103" s="138">
        <f>ROUND(J104 + J105 + J106 + J107 + J108 + J109,2)</f>
        <v>0</v>
      </c>
      <c r="L103" s="34"/>
      <c r="N103" s="139" t="s">
        <v>41</v>
      </c>
    </row>
    <row r="104" spans="2:65" s="1" customFormat="1" ht="18" customHeight="1">
      <c r="B104" s="140"/>
      <c r="C104" s="141"/>
      <c r="D104" s="232" t="s">
        <v>514</v>
      </c>
      <c r="E104" s="286"/>
      <c r="F104" s="286"/>
      <c r="G104" s="141"/>
      <c r="H104" s="141"/>
      <c r="I104" s="141"/>
      <c r="J104" s="99">
        <v>0</v>
      </c>
      <c r="K104" s="141"/>
      <c r="L104" s="140"/>
      <c r="M104" s="141"/>
      <c r="N104" s="143" t="s">
        <v>43</v>
      </c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4" t="s">
        <v>515</v>
      </c>
      <c r="AZ104" s="141"/>
      <c r="BA104" s="141"/>
      <c r="BB104" s="141"/>
      <c r="BC104" s="141"/>
      <c r="BD104" s="141"/>
      <c r="BE104" s="146">
        <f t="shared" ref="BE104:BE109" si="0">IF(N104="základná",J104,0)</f>
        <v>0</v>
      </c>
      <c r="BF104" s="146">
        <f t="shared" ref="BF104:BF109" si="1">IF(N104="znížená",J104,0)</f>
        <v>0</v>
      </c>
      <c r="BG104" s="146">
        <f t="shared" ref="BG104:BG109" si="2">IF(N104="zákl. prenesená",J104,0)</f>
        <v>0</v>
      </c>
      <c r="BH104" s="146">
        <f t="shared" ref="BH104:BH109" si="3">IF(N104="zníž. prenesená",J104,0)</f>
        <v>0</v>
      </c>
      <c r="BI104" s="146">
        <f t="shared" ref="BI104:BI109" si="4">IF(N104="nulová",J104,0)</f>
        <v>0</v>
      </c>
      <c r="BJ104" s="144" t="s">
        <v>89</v>
      </c>
      <c r="BK104" s="141"/>
      <c r="BL104" s="141"/>
      <c r="BM104" s="141"/>
    </row>
    <row r="105" spans="2:65" s="1" customFormat="1" ht="18" customHeight="1">
      <c r="B105" s="140"/>
      <c r="C105" s="141"/>
      <c r="D105" s="232" t="s">
        <v>518</v>
      </c>
      <c r="E105" s="286"/>
      <c r="F105" s="286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si="0"/>
        <v>0</v>
      </c>
      <c r="BF105" s="146">
        <f t="shared" si="1"/>
        <v>0</v>
      </c>
      <c r="BG105" s="146">
        <f t="shared" si="2"/>
        <v>0</v>
      </c>
      <c r="BH105" s="146">
        <f t="shared" si="3"/>
        <v>0</v>
      </c>
      <c r="BI105" s="146">
        <f t="shared" si="4"/>
        <v>0</v>
      </c>
      <c r="BJ105" s="144" t="s">
        <v>89</v>
      </c>
      <c r="BK105" s="141"/>
      <c r="BL105" s="141"/>
      <c r="BM105" s="141"/>
    </row>
    <row r="106" spans="2:65" s="1" customFormat="1" ht="18" customHeight="1">
      <c r="B106" s="140"/>
      <c r="C106" s="141"/>
      <c r="D106" s="232" t="s">
        <v>521</v>
      </c>
      <c r="E106" s="286"/>
      <c r="F106" s="286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>
      <c r="B107" s="140"/>
      <c r="C107" s="141"/>
      <c r="D107" s="232" t="s">
        <v>524</v>
      </c>
      <c r="E107" s="286"/>
      <c r="F107" s="286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>
      <c r="B108" s="140"/>
      <c r="C108" s="141"/>
      <c r="D108" s="232" t="s">
        <v>527</v>
      </c>
      <c r="E108" s="286"/>
      <c r="F108" s="286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>
      <c r="B109" s="140"/>
      <c r="C109" s="141"/>
      <c r="D109" s="142" t="s">
        <v>530</v>
      </c>
      <c r="E109" s="141"/>
      <c r="F109" s="141"/>
      <c r="G109" s="141"/>
      <c r="H109" s="141"/>
      <c r="I109" s="141"/>
      <c r="J109" s="99">
        <f>ROUND(J32*T109,2)</f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531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>
      <c r="B110" s="34"/>
      <c r="L110" s="34"/>
    </row>
    <row r="111" spans="2:65" s="1" customFormat="1" ht="29.25" customHeight="1">
      <c r="B111" s="34"/>
      <c r="C111" s="106" t="s">
        <v>162</v>
      </c>
      <c r="D111" s="107"/>
      <c r="E111" s="107"/>
      <c r="F111" s="107"/>
      <c r="G111" s="107"/>
      <c r="H111" s="107"/>
      <c r="I111" s="107"/>
      <c r="J111" s="108">
        <f>ROUND(J98+J103,2)</f>
        <v>0</v>
      </c>
      <c r="K111" s="107"/>
      <c r="L111" s="34"/>
    </row>
    <row r="112" spans="2:65" s="1" customFormat="1" ht="7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4"/>
    </row>
    <row r="116" spans="2:12" s="1" customFormat="1" ht="7" customHeight="1"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34"/>
    </row>
    <row r="117" spans="2:12" s="1" customFormat="1" ht="25" customHeight="1">
      <c r="B117" s="34"/>
      <c r="C117" s="21" t="s">
        <v>548</v>
      </c>
      <c r="L117" s="34"/>
    </row>
    <row r="118" spans="2:12" s="1" customFormat="1" ht="7" customHeight="1">
      <c r="B118" s="34"/>
      <c r="L118" s="34"/>
    </row>
    <row r="119" spans="2:12" s="1" customFormat="1" ht="12" customHeight="1">
      <c r="B119" s="34"/>
      <c r="C119" s="27" t="s">
        <v>15</v>
      </c>
      <c r="L119" s="34"/>
    </row>
    <row r="120" spans="2:12" s="1" customFormat="1" ht="26.25" customHeight="1">
      <c r="B120" s="34"/>
      <c r="E120" s="287" t="str">
        <f>E7</f>
        <v>Revitalizácia budovy a areálu bývalého Gymnázia Mateja Bela vo Zvolene</v>
      </c>
      <c r="F120" s="288"/>
      <c r="G120" s="288"/>
      <c r="H120" s="288"/>
      <c r="L120" s="34"/>
    </row>
    <row r="121" spans="2:12" ht="12" customHeight="1">
      <c r="B121" s="20"/>
      <c r="C121" s="27" t="s">
        <v>182</v>
      </c>
      <c r="L121" s="20"/>
    </row>
    <row r="122" spans="2:12" s="1" customFormat="1" ht="16.5" customHeight="1">
      <c r="B122" s="34"/>
      <c r="E122" s="287" t="s">
        <v>186</v>
      </c>
      <c r="F122" s="285"/>
      <c r="G122" s="285"/>
      <c r="H122" s="285"/>
      <c r="L122" s="34"/>
    </row>
    <row r="123" spans="2:12" s="1" customFormat="1" ht="12" customHeight="1">
      <c r="B123" s="34"/>
      <c r="C123" s="27" t="s">
        <v>190</v>
      </c>
      <c r="L123" s="34"/>
    </row>
    <row r="124" spans="2:12" s="1" customFormat="1" ht="16.5" customHeight="1">
      <c r="B124" s="34"/>
      <c r="E124" s="256" t="str">
        <f>E11</f>
        <v xml:space="preserve">07 - ZOT a SH </v>
      </c>
      <c r="F124" s="285"/>
      <c r="G124" s="285"/>
      <c r="H124" s="285"/>
      <c r="L124" s="34"/>
    </row>
    <row r="125" spans="2:12" s="1" customFormat="1" ht="7" customHeight="1">
      <c r="B125" s="34"/>
      <c r="L125" s="34"/>
    </row>
    <row r="126" spans="2:12" s="1" customFormat="1" ht="12" customHeight="1">
      <c r="B126" s="34"/>
      <c r="C126" s="27" t="s">
        <v>19</v>
      </c>
      <c r="F126" s="25" t="str">
        <f>F14</f>
        <v>Okružná 2469, Zvolen</v>
      </c>
      <c r="I126" s="27" t="s">
        <v>21</v>
      </c>
      <c r="J126" s="57" t="str">
        <f>IF(J14="","",J14)</f>
        <v>22. 5. 2024</v>
      </c>
      <c r="L126" s="34"/>
    </row>
    <row r="127" spans="2:12" s="1" customFormat="1" ht="7" customHeight="1">
      <c r="B127" s="34"/>
      <c r="L127" s="34"/>
    </row>
    <row r="128" spans="2:12" s="1" customFormat="1" ht="15.25" customHeight="1">
      <c r="B128" s="34"/>
      <c r="C128" s="27" t="s">
        <v>23</v>
      </c>
      <c r="F128" s="25" t="str">
        <f>E17</f>
        <v>Úrad Banskobystrického samosprávneho kraja</v>
      </c>
      <c r="I128" s="27" t="s">
        <v>29</v>
      </c>
      <c r="J128" s="30" t="str">
        <f>E23</f>
        <v>N/A s.r.o. Bratislava</v>
      </c>
      <c r="L128" s="34"/>
    </row>
    <row r="129" spans="2:65" s="1" customFormat="1" ht="15.25" customHeight="1">
      <c r="B129" s="34"/>
      <c r="C129" s="27" t="s">
        <v>27</v>
      </c>
      <c r="F129" s="25" t="str">
        <f>IF(E20="","",E20)</f>
        <v>Vyplň údaj</v>
      </c>
      <c r="I129" s="27" t="s">
        <v>32</v>
      </c>
      <c r="J129" s="30">
        <f>E26</f>
        <v>0</v>
      </c>
      <c r="L129" s="34"/>
    </row>
    <row r="130" spans="2:65" s="1" customFormat="1" ht="10.25" customHeight="1">
      <c r="B130" s="34"/>
      <c r="L130" s="34"/>
    </row>
    <row r="131" spans="2:65" s="10" customFormat="1" ht="29.25" customHeight="1">
      <c r="B131" s="147"/>
      <c r="C131" s="148" t="s">
        <v>561</v>
      </c>
      <c r="D131" s="149" t="s">
        <v>62</v>
      </c>
      <c r="E131" s="149" t="s">
        <v>58</v>
      </c>
      <c r="F131" s="149" t="s">
        <v>59</v>
      </c>
      <c r="G131" s="149" t="s">
        <v>562</v>
      </c>
      <c r="H131" s="149" t="s">
        <v>563</v>
      </c>
      <c r="I131" s="149" t="s">
        <v>564</v>
      </c>
      <c r="J131" s="150" t="s">
        <v>417</v>
      </c>
      <c r="K131" s="151" t="s">
        <v>565</v>
      </c>
      <c r="L131" s="147"/>
      <c r="M131" s="64" t="s">
        <v>1</v>
      </c>
      <c r="N131" s="65" t="s">
        <v>41</v>
      </c>
      <c r="O131" s="65" t="s">
        <v>566</v>
      </c>
      <c r="P131" s="65" t="s">
        <v>567</v>
      </c>
      <c r="Q131" s="65" t="s">
        <v>568</v>
      </c>
      <c r="R131" s="65" t="s">
        <v>569</v>
      </c>
      <c r="S131" s="65" t="s">
        <v>570</v>
      </c>
      <c r="T131" s="66" t="s">
        <v>571</v>
      </c>
    </row>
    <row r="132" spans="2:65" s="1" customFormat="1" ht="23" customHeight="1">
      <c r="B132" s="34"/>
      <c r="C132" s="69" t="s">
        <v>245</v>
      </c>
      <c r="J132" s="152">
        <f>BK132</f>
        <v>0</v>
      </c>
      <c r="L132" s="34"/>
      <c r="M132" s="67"/>
      <c r="N132" s="58"/>
      <c r="O132" s="58"/>
      <c r="P132" s="153">
        <f>P133</f>
        <v>0</v>
      </c>
      <c r="Q132" s="58"/>
      <c r="R132" s="153">
        <f>R133</f>
        <v>0</v>
      </c>
      <c r="S132" s="58"/>
      <c r="T132" s="154">
        <f>T133</f>
        <v>0</v>
      </c>
      <c r="AT132" s="17" t="s">
        <v>76</v>
      </c>
      <c r="AU132" s="17" t="s">
        <v>423</v>
      </c>
      <c r="BK132" s="155">
        <f>BK133</f>
        <v>0</v>
      </c>
    </row>
    <row r="133" spans="2:65" s="11" customFormat="1" ht="26" customHeight="1">
      <c r="B133" s="156"/>
      <c r="D133" s="157" t="s">
        <v>76</v>
      </c>
      <c r="E133" s="158" t="s">
        <v>572</v>
      </c>
      <c r="F133" s="158" t="s">
        <v>572</v>
      </c>
      <c r="I133" s="159"/>
      <c r="J133" s="160">
        <f>BK133</f>
        <v>0</v>
      </c>
      <c r="L133" s="156"/>
      <c r="M133" s="161"/>
      <c r="P133" s="162">
        <f>P134</f>
        <v>0</v>
      </c>
      <c r="R133" s="162">
        <f>R134</f>
        <v>0</v>
      </c>
      <c r="T133" s="163">
        <f>T134</f>
        <v>0</v>
      </c>
      <c r="AR133" s="157" t="s">
        <v>84</v>
      </c>
      <c r="AT133" s="164" t="s">
        <v>76</v>
      </c>
      <c r="AU133" s="164" t="s">
        <v>77</v>
      </c>
      <c r="AY133" s="157" t="s">
        <v>574</v>
      </c>
      <c r="BK133" s="165">
        <f>BK134</f>
        <v>0</v>
      </c>
    </row>
    <row r="134" spans="2:65" s="11" customFormat="1" ht="23" customHeight="1">
      <c r="B134" s="156"/>
      <c r="D134" s="157" t="s">
        <v>76</v>
      </c>
      <c r="E134" s="166" t="s">
        <v>7100</v>
      </c>
      <c r="F134" s="166" t="s">
        <v>10138</v>
      </c>
      <c r="I134" s="159"/>
      <c r="J134" s="167">
        <f>BK134</f>
        <v>0</v>
      </c>
      <c r="L134" s="156"/>
      <c r="M134" s="161"/>
      <c r="P134" s="162">
        <f>SUM(P135:P137)</f>
        <v>0</v>
      </c>
      <c r="R134" s="162">
        <f>SUM(R135:R137)</f>
        <v>0</v>
      </c>
      <c r="T134" s="163">
        <f>SUM(T135:T137)</f>
        <v>0</v>
      </c>
      <c r="AR134" s="157" t="s">
        <v>84</v>
      </c>
      <c r="AT134" s="164" t="s">
        <v>76</v>
      </c>
      <c r="AU134" s="164" t="s">
        <v>84</v>
      </c>
      <c r="AY134" s="157" t="s">
        <v>574</v>
      </c>
      <c r="BK134" s="165">
        <f>SUM(BK135:BK137)</f>
        <v>0</v>
      </c>
    </row>
    <row r="135" spans="2:65" s="1" customFormat="1" ht="49.25" customHeight="1">
      <c r="B135" s="140"/>
      <c r="C135" s="208" t="s">
        <v>84</v>
      </c>
      <c r="D135" s="208" t="s">
        <v>1858</v>
      </c>
      <c r="E135" s="209" t="s">
        <v>10139</v>
      </c>
      <c r="F135" s="210" t="s">
        <v>10140</v>
      </c>
      <c r="G135" s="211" t="s">
        <v>579</v>
      </c>
      <c r="H135" s="212">
        <v>2</v>
      </c>
      <c r="I135" s="213"/>
      <c r="J135" s="214">
        <f>ROUND(I135*H135,2)</f>
        <v>0</v>
      </c>
      <c r="K135" s="215"/>
      <c r="L135" s="216"/>
      <c r="M135" s="217" t="s">
        <v>1</v>
      </c>
      <c r="N135" s="218" t="s">
        <v>43</v>
      </c>
      <c r="P135" s="177">
        <f>O135*H135</f>
        <v>0</v>
      </c>
      <c r="Q135" s="177">
        <v>0</v>
      </c>
      <c r="R135" s="177">
        <f>Q135*H135</f>
        <v>0</v>
      </c>
      <c r="S135" s="177">
        <v>0</v>
      </c>
      <c r="T135" s="178">
        <f>S135*H135</f>
        <v>0</v>
      </c>
      <c r="AR135" s="179" t="s">
        <v>626</v>
      </c>
      <c r="AT135" s="179" t="s">
        <v>1858</v>
      </c>
      <c r="AU135" s="179" t="s">
        <v>89</v>
      </c>
      <c r="AY135" s="17" t="s">
        <v>574</v>
      </c>
      <c r="BE135" s="102">
        <f>IF(N135="základná",J135,0)</f>
        <v>0</v>
      </c>
      <c r="BF135" s="102">
        <f>IF(N135="znížená",J135,0)</f>
        <v>0</v>
      </c>
      <c r="BG135" s="102">
        <f>IF(N135="zákl. prenesená",J135,0)</f>
        <v>0</v>
      </c>
      <c r="BH135" s="102">
        <f>IF(N135="zníž. prenesená",J135,0)</f>
        <v>0</v>
      </c>
      <c r="BI135" s="102">
        <f>IF(N135="nulová",J135,0)</f>
        <v>0</v>
      </c>
      <c r="BJ135" s="17" t="s">
        <v>89</v>
      </c>
      <c r="BK135" s="102">
        <f>ROUND(I135*H135,2)</f>
        <v>0</v>
      </c>
      <c r="BL135" s="17" t="s">
        <v>580</v>
      </c>
      <c r="BM135" s="179" t="s">
        <v>10141</v>
      </c>
    </row>
    <row r="136" spans="2:65" s="1" customFormat="1" ht="44.25" customHeight="1">
      <c r="B136" s="140"/>
      <c r="C136" s="208" t="s">
        <v>89</v>
      </c>
      <c r="D136" s="208" t="s">
        <v>1858</v>
      </c>
      <c r="E136" s="209" t="s">
        <v>10142</v>
      </c>
      <c r="F136" s="210" t="s">
        <v>10143</v>
      </c>
      <c r="G136" s="211" t="s">
        <v>579</v>
      </c>
      <c r="H136" s="212">
        <v>1</v>
      </c>
      <c r="I136" s="213"/>
      <c r="J136" s="214">
        <f>ROUND(I136*H136,2)</f>
        <v>0</v>
      </c>
      <c r="K136" s="215"/>
      <c r="L136" s="216"/>
      <c r="M136" s="217" t="s">
        <v>1</v>
      </c>
      <c r="N136" s="218" t="s">
        <v>43</v>
      </c>
      <c r="P136" s="177">
        <f>O136*H136</f>
        <v>0</v>
      </c>
      <c r="Q136" s="177">
        <v>0</v>
      </c>
      <c r="R136" s="177">
        <f>Q136*H136</f>
        <v>0</v>
      </c>
      <c r="S136" s="177">
        <v>0</v>
      </c>
      <c r="T136" s="178">
        <f>S136*H136</f>
        <v>0</v>
      </c>
      <c r="AR136" s="179" t="s">
        <v>626</v>
      </c>
      <c r="AT136" s="179" t="s">
        <v>1858</v>
      </c>
      <c r="AU136" s="179" t="s">
        <v>89</v>
      </c>
      <c r="AY136" s="17" t="s">
        <v>574</v>
      </c>
      <c r="BE136" s="102">
        <f>IF(N136="základná",J136,0)</f>
        <v>0</v>
      </c>
      <c r="BF136" s="102">
        <f>IF(N136="znížená",J136,0)</f>
        <v>0</v>
      </c>
      <c r="BG136" s="102">
        <f>IF(N136="zákl. prenesená",J136,0)</f>
        <v>0</v>
      </c>
      <c r="BH136" s="102">
        <f>IF(N136="zníž. prenesená",J136,0)</f>
        <v>0</v>
      </c>
      <c r="BI136" s="102">
        <f>IF(N136="nulová",J136,0)</f>
        <v>0</v>
      </c>
      <c r="BJ136" s="17" t="s">
        <v>89</v>
      </c>
      <c r="BK136" s="102">
        <f>ROUND(I136*H136,2)</f>
        <v>0</v>
      </c>
      <c r="BL136" s="17" t="s">
        <v>580</v>
      </c>
      <c r="BM136" s="179" t="s">
        <v>10144</v>
      </c>
    </row>
    <row r="137" spans="2:65" s="1" customFormat="1" ht="24.25" customHeight="1">
      <c r="B137" s="140"/>
      <c r="C137" s="168" t="s">
        <v>597</v>
      </c>
      <c r="D137" s="168" t="s">
        <v>576</v>
      </c>
      <c r="E137" s="169" t="s">
        <v>10145</v>
      </c>
      <c r="F137" s="170" t="s">
        <v>10146</v>
      </c>
      <c r="G137" s="171" t="s">
        <v>579</v>
      </c>
      <c r="H137" s="172">
        <v>1</v>
      </c>
      <c r="I137" s="173"/>
      <c r="J137" s="174">
        <f>ROUND(I137*H137,2)</f>
        <v>0</v>
      </c>
      <c r="K137" s="175"/>
      <c r="L137" s="34"/>
      <c r="M137" s="223" t="s">
        <v>1</v>
      </c>
      <c r="N137" s="224" t="s">
        <v>43</v>
      </c>
      <c r="O137" s="225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AR137" s="179" t="s">
        <v>580</v>
      </c>
      <c r="AT137" s="179" t="s">
        <v>576</v>
      </c>
      <c r="AU137" s="179" t="s">
        <v>89</v>
      </c>
      <c r="AY137" s="17" t="s">
        <v>574</v>
      </c>
      <c r="BE137" s="102">
        <f>IF(N137="základná",J137,0)</f>
        <v>0</v>
      </c>
      <c r="BF137" s="102">
        <f>IF(N137="znížená",J137,0)</f>
        <v>0</v>
      </c>
      <c r="BG137" s="102">
        <f>IF(N137="zákl. prenesená",J137,0)</f>
        <v>0</v>
      </c>
      <c r="BH137" s="102">
        <f>IF(N137="zníž. prenesená",J137,0)</f>
        <v>0</v>
      </c>
      <c r="BI137" s="102">
        <f>IF(N137="nulová",J137,0)</f>
        <v>0</v>
      </c>
      <c r="BJ137" s="17" t="s">
        <v>89</v>
      </c>
      <c r="BK137" s="102">
        <f>ROUND(I137*H137,2)</f>
        <v>0</v>
      </c>
      <c r="BL137" s="17" t="s">
        <v>580</v>
      </c>
      <c r="BM137" s="179" t="s">
        <v>10147</v>
      </c>
    </row>
    <row r="138" spans="2:65" s="1" customFormat="1" ht="7" customHeight="1">
      <c r="B138" s="49"/>
      <c r="C138" s="50"/>
      <c r="D138" s="50"/>
      <c r="E138" s="50"/>
      <c r="F138" s="50"/>
      <c r="G138" s="50"/>
      <c r="H138" s="50"/>
      <c r="I138" s="50"/>
      <c r="J138" s="50"/>
      <c r="K138" s="50"/>
      <c r="L138" s="34"/>
    </row>
  </sheetData>
  <autoFilter ref="C131:K137" xr:uid="{00000000-0009-0000-0000-000008000000}"/>
  <mergeCells count="17">
    <mergeCell ref="E11:H11"/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89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111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ht="12" customHeight="1">
      <c r="B8" s="20"/>
      <c r="D8" s="27" t="s">
        <v>182</v>
      </c>
      <c r="L8" s="20"/>
    </row>
    <row r="9" spans="2:46" s="1" customFormat="1" ht="16.5" customHeight="1">
      <c r="B9" s="34"/>
      <c r="E9" s="287" t="s">
        <v>186</v>
      </c>
      <c r="F9" s="285"/>
      <c r="G9" s="285"/>
      <c r="H9" s="285"/>
      <c r="L9" s="34"/>
    </row>
    <row r="10" spans="2:46" s="1" customFormat="1" ht="12" customHeight="1">
      <c r="B10" s="34"/>
      <c r="D10" s="27" t="s">
        <v>190</v>
      </c>
      <c r="L10" s="34"/>
    </row>
    <row r="11" spans="2:46" s="1" customFormat="1" ht="16.5" customHeight="1">
      <c r="B11" s="34"/>
      <c r="E11" s="256" t="s">
        <v>10148</v>
      </c>
      <c r="F11" s="285"/>
      <c r="G11" s="285"/>
      <c r="H11" s="285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>
      <c r="B18" s="34"/>
      <c r="L18" s="34"/>
    </row>
    <row r="19" spans="2:12" s="1" customFormat="1" ht="12" customHeight="1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8"/>
      <c r="G20" s="268"/>
      <c r="H20" s="268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>
      <c r="B21" s="34"/>
      <c r="L21" s="34"/>
    </row>
    <row r="22" spans="2:12" s="1" customFormat="1" ht="12" customHeight="1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>
      <c r="B24" s="34"/>
      <c r="L24" s="34"/>
    </row>
    <row r="25" spans="2:12" s="1" customFormat="1" ht="12" customHeight="1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>
      <c r="B27" s="34"/>
      <c r="L27" s="34"/>
    </row>
    <row r="28" spans="2:12" s="1" customFormat="1" ht="12" customHeight="1">
      <c r="B28" s="34"/>
      <c r="D28" s="27" t="s">
        <v>34</v>
      </c>
      <c r="L28" s="34"/>
    </row>
    <row r="29" spans="2:12" s="7" customFormat="1" ht="16.5" customHeight="1">
      <c r="B29" s="111"/>
      <c r="E29" s="272" t="s">
        <v>1</v>
      </c>
      <c r="F29" s="272"/>
      <c r="G29" s="272"/>
      <c r="H29" s="272"/>
      <c r="L29" s="111"/>
    </row>
    <row r="30" spans="2:12" s="1" customFormat="1" ht="7" customHeight="1">
      <c r="B30" s="34"/>
      <c r="L30" s="34"/>
    </row>
    <row r="31" spans="2:12" s="1" customFormat="1" ht="7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>
      <c r="B32" s="34"/>
      <c r="D32" s="25" t="s">
        <v>245</v>
      </c>
      <c r="J32" s="33">
        <f>J98</f>
        <v>0</v>
      </c>
      <c r="L32" s="34"/>
    </row>
    <row r="33" spans="2:12" s="1" customFormat="1" ht="14.5" customHeight="1">
      <c r="B33" s="34"/>
      <c r="D33" s="32" t="s">
        <v>157</v>
      </c>
      <c r="J33" s="33">
        <f>J104</f>
        <v>0</v>
      </c>
      <c r="L33" s="34"/>
    </row>
    <row r="34" spans="2:12" s="1" customFormat="1" ht="25.25" customHeight="1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>
      <c r="B37" s="34"/>
      <c r="D37" s="60" t="s">
        <v>41</v>
      </c>
      <c r="E37" s="39" t="s">
        <v>42</v>
      </c>
      <c r="F37" s="114">
        <f>ROUND((SUM(BE104:BE111) + SUM(BE133:BE188)),  2)</f>
        <v>0</v>
      </c>
      <c r="G37" s="115"/>
      <c r="H37" s="115"/>
      <c r="I37" s="116">
        <v>0.2</v>
      </c>
      <c r="J37" s="114">
        <f>ROUND(((SUM(BE104:BE111) + SUM(BE133:BE188))*I37),  2)</f>
        <v>0</v>
      </c>
      <c r="L37" s="34"/>
    </row>
    <row r="38" spans="2:12" s="1" customFormat="1" ht="14.5" customHeight="1">
      <c r="B38" s="34"/>
      <c r="E38" s="39" t="s">
        <v>43</v>
      </c>
      <c r="F38" s="114">
        <f>ROUND((SUM(BF104:BF111) + SUM(BF133:BF188)),  2)</f>
        <v>0</v>
      </c>
      <c r="G38" s="115"/>
      <c r="H38" s="115"/>
      <c r="I38" s="116">
        <v>0.2</v>
      </c>
      <c r="J38" s="114">
        <f>ROUND(((SUM(BF104:BF111) + SUM(BF133:BF188))*I38),  2)</f>
        <v>0</v>
      </c>
      <c r="L38" s="34"/>
    </row>
    <row r="39" spans="2:12" s="1" customFormat="1" ht="14.5" hidden="1" customHeight="1">
      <c r="B39" s="34"/>
      <c r="E39" s="27" t="s">
        <v>44</v>
      </c>
      <c r="F39" s="91">
        <f>ROUND((SUM(BG104:BG111) + SUM(BG133:BG188)),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>
      <c r="B40" s="34"/>
      <c r="E40" s="27" t="s">
        <v>45</v>
      </c>
      <c r="F40" s="91">
        <f>ROUND((SUM(BH104:BH111) + SUM(BH133:BH188)),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>
      <c r="B41" s="34"/>
      <c r="E41" s="39" t="s">
        <v>46</v>
      </c>
      <c r="F41" s="114">
        <f>ROUND((SUM(BI104:BI111) + SUM(BI133:BI188)),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>
      <c r="B42" s="34"/>
      <c r="L42" s="34"/>
    </row>
    <row r="43" spans="2:12" s="1" customFormat="1" ht="25.25" customHeight="1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>
      <c r="B44" s="34"/>
      <c r="L44" s="34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>
      <c r="B82" s="34"/>
      <c r="C82" s="21" t="s">
        <v>386</v>
      </c>
      <c r="L82" s="34"/>
    </row>
    <row r="83" spans="2:12" s="1" customFormat="1" ht="7" customHeight="1">
      <c r="B83" s="34"/>
      <c r="L83" s="34"/>
    </row>
    <row r="84" spans="2:12" s="1" customFormat="1" ht="12" customHeight="1">
      <c r="B84" s="34"/>
      <c r="C84" s="27" t="s">
        <v>15</v>
      </c>
      <c r="L84" s="34"/>
    </row>
    <row r="85" spans="2:12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12" ht="12" customHeight="1">
      <c r="B86" s="20"/>
      <c r="C86" s="27" t="s">
        <v>182</v>
      </c>
      <c r="L86" s="20"/>
    </row>
    <row r="87" spans="2:12" s="1" customFormat="1" ht="16.5" customHeight="1">
      <c r="B87" s="34"/>
      <c r="E87" s="287" t="s">
        <v>186</v>
      </c>
      <c r="F87" s="285"/>
      <c r="G87" s="285"/>
      <c r="H87" s="285"/>
      <c r="L87" s="34"/>
    </row>
    <row r="88" spans="2:12" s="1" customFormat="1" ht="12" customHeight="1">
      <c r="B88" s="34"/>
      <c r="C88" s="27" t="s">
        <v>190</v>
      </c>
      <c r="L88" s="34"/>
    </row>
    <row r="89" spans="2:12" s="1" customFormat="1" ht="16.5" customHeight="1">
      <c r="B89" s="34"/>
      <c r="E89" s="256" t="str">
        <f>E11</f>
        <v>08 - EZS</v>
      </c>
      <c r="F89" s="285"/>
      <c r="G89" s="285"/>
      <c r="H89" s="285"/>
      <c r="L89" s="34"/>
    </row>
    <row r="90" spans="2:12" s="1" customFormat="1" ht="7" customHeight="1">
      <c r="B90" s="34"/>
      <c r="L90" s="34"/>
    </row>
    <row r="91" spans="2:12" s="1" customFormat="1" ht="12" customHeight="1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>
      <c r="B92" s="34"/>
      <c r="L92" s="34"/>
    </row>
    <row r="93" spans="2:12" s="1" customFormat="1" ht="15.25" customHeight="1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25" customHeight="1">
      <c r="B95" s="34"/>
      <c r="L95" s="34"/>
    </row>
    <row r="96" spans="2:12" s="1" customFormat="1" ht="29.25" customHeight="1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25" customHeight="1">
      <c r="B97" s="34"/>
      <c r="L97" s="34"/>
    </row>
    <row r="98" spans="2:65" s="1" customFormat="1" ht="23" customHeight="1">
      <c r="B98" s="34"/>
      <c r="C98" s="127" t="s">
        <v>422</v>
      </c>
      <c r="J98" s="71">
        <f>J133</f>
        <v>0</v>
      </c>
      <c r="L98" s="34"/>
      <c r="AU98" s="17" t="s">
        <v>423</v>
      </c>
    </row>
    <row r="99" spans="2:65" s="8" customFormat="1" ht="25" customHeight="1">
      <c r="B99" s="128"/>
      <c r="D99" s="129" t="s">
        <v>10149</v>
      </c>
      <c r="E99" s="130"/>
      <c r="F99" s="130"/>
      <c r="G99" s="130"/>
      <c r="H99" s="130"/>
      <c r="I99" s="130"/>
      <c r="J99" s="131">
        <f>J134</f>
        <v>0</v>
      </c>
      <c r="L99" s="128"/>
    </row>
    <row r="100" spans="2:65" s="8" customFormat="1" ht="25" customHeight="1">
      <c r="B100" s="128"/>
      <c r="D100" s="129" t="s">
        <v>10150</v>
      </c>
      <c r="E100" s="130"/>
      <c r="F100" s="130"/>
      <c r="G100" s="130"/>
      <c r="H100" s="130"/>
      <c r="I100" s="130"/>
      <c r="J100" s="131">
        <f>J161</f>
        <v>0</v>
      </c>
      <c r="L100" s="128"/>
    </row>
    <row r="101" spans="2:65" s="8" customFormat="1" ht="25" customHeight="1">
      <c r="B101" s="128"/>
      <c r="D101" s="129" t="s">
        <v>10151</v>
      </c>
      <c r="E101" s="130"/>
      <c r="F101" s="130"/>
      <c r="G101" s="130"/>
      <c r="H101" s="130"/>
      <c r="I101" s="130"/>
      <c r="J101" s="131">
        <f>J174</f>
        <v>0</v>
      </c>
      <c r="L101" s="128"/>
    </row>
    <row r="102" spans="2:65" s="1" customFormat="1" ht="21.75" customHeight="1">
      <c r="B102" s="34"/>
      <c r="L102" s="34"/>
    </row>
    <row r="103" spans="2:65" s="1" customFormat="1" ht="7" customHeight="1">
      <c r="B103" s="34"/>
      <c r="L103" s="34"/>
    </row>
    <row r="104" spans="2:65" s="1" customFormat="1" ht="29.25" customHeight="1">
      <c r="B104" s="34"/>
      <c r="C104" s="127" t="s">
        <v>511</v>
      </c>
      <c r="J104" s="138">
        <f>ROUND(J105 + J106 + J107 + J108 + J109 + J110,2)</f>
        <v>0</v>
      </c>
      <c r="L104" s="34"/>
      <c r="N104" s="139" t="s">
        <v>41</v>
      </c>
    </row>
    <row r="105" spans="2:65" s="1" customFormat="1" ht="18" customHeight="1">
      <c r="B105" s="140"/>
      <c r="C105" s="141"/>
      <c r="D105" s="232" t="s">
        <v>514</v>
      </c>
      <c r="E105" s="286"/>
      <c r="F105" s="286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ref="BE105:BE110" si="0">IF(N105="základná",J105,0)</f>
        <v>0</v>
      </c>
      <c r="BF105" s="146">
        <f t="shared" ref="BF105:BF110" si="1">IF(N105="znížená",J105,0)</f>
        <v>0</v>
      </c>
      <c r="BG105" s="146">
        <f t="shared" ref="BG105:BG110" si="2">IF(N105="zákl. prenesená",J105,0)</f>
        <v>0</v>
      </c>
      <c r="BH105" s="146">
        <f t="shared" ref="BH105:BH110" si="3">IF(N105="zníž. prenesená",J105,0)</f>
        <v>0</v>
      </c>
      <c r="BI105" s="146">
        <f t="shared" ref="BI105:BI110" si="4">IF(N105="nulová",J105,0)</f>
        <v>0</v>
      </c>
      <c r="BJ105" s="144" t="s">
        <v>89</v>
      </c>
      <c r="BK105" s="141"/>
      <c r="BL105" s="141"/>
      <c r="BM105" s="141"/>
    </row>
    <row r="106" spans="2:65" s="1" customFormat="1" ht="18" customHeight="1">
      <c r="B106" s="140"/>
      <c r="C106" s="141"/>
      <c r="D106" s="232" t="s">
        <v>518</v>
      </c>
      <c r="E106" s="286"/>
      <c r="F106" s="286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>
      <c r="B107" s="140"/>
      <c r="C107" s="141"/>
      <c r="D107" s="232" t="s">
        <v>521</v>
      </c>
      <c r="E107" s="286"/>
      <c r="F107" s="286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>
      <c r="B108" s="140"/>
      <c r="C108" s="141"/>
      <c r="D108" s="232" t="s">
        <v>524</v>
      </c>
      <c r="E108" s="286"/>
      <c r="F108" s="286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>
      <c r="B109" s="140"/>
      <c r="C109" s="141"/>
      <c r="D109" s="232" t="s">
        <v>527</v>
      </c>
      <c r="E109" s="286"/>
      <c r="F109" s="286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>
      <c r="B110" s="140"/>
      <c r="C110" s="141"/>
      <c r="D110" s="142" t="s">
        <v>530</v>
      </c>
      <c r="E110" s="141"/>
      <c r="F110" s="141"/>
      <c r="G110" s="141"/>
      <c r="H110" s="141"/>
      <c r="I110" s="141"/>
      <c r="J110" s="99">
        <f>ROUND(J32*T110,2)</f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531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>
      <c r="B111" s="34"/>
      <c r="L111" s="34"/>
    </row>
    <row r="112" spans="2:65" s="1" customFormat="1" ht="29.25" customHeight="1">
      <c r="B112" s="34"/>
      <c r="C112" s="106" t="s">
        <v>162</v>
      </c>
      <c r="D112" s="107"/>
      <c r="E112" s="107"/>
      <c r="F112" s="107"/>
      <c r="G112" s="107"/>
      <c r="H112" s="107"/>
      <c r="I112" s="107"/>
      <c r="J112" s="108">
        <f>ROUND(J98+J104,2)</f>
        <v>0</v>
      </c>
      <c r="K112" s="107"/>
      <c r="L112" s="34"/>
    </row>
    <row r="113" spans="2:12" s="1" customFormat="1" ht="7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4"/>
    </row>
    <row r="117" spans="2:12" s="1" customFormat="1" ht="7" customHeight="1"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34"/>
    </row>
    <row r="118" spans="2:12" s="1" customFormat="1" ht="25" customHeight="1">
      <c r="B118" s="34"/>
      <c r="C118" s="21" t="s">
        <v>548</v>
      </c>
      <c r="L118" s="34"/>
    </row>
    <row r="119" spans="2:12" s="1" customFormat="1" ht="7" customHeight="1">
      <c r="B119" s="34"/>
      <c r="L119" s="34"/>
    </row>
    <row r="120" spans="2:12" s="1" customFormat="1" ht="12" customHeight="1">
      <c r="B120" s="34"/>
      <c r="C120" s="27" t="s">
        <v>15</v>
      </c>
      <c r="L120" s="34"/>
    </row>
    <row r="121" spans="2:12" s="1" customFormat="1" ht="26.25" customHeight="1">
      <c r="B121" s="34"/>
      <c r="E121" s="287" t="str">
        <f>E7</f>
        <v>Revitalizácia budovy a areálu bývalého Gymnázia Mateja Bela vo Zvolene</v>
      </c>
      <c r="F121" s="288"/>
      <c r="G121" s="288"/>
      <c r="H121" s="288"/>
      <c r="L121" s="34"/>
    </row>
    <row r="122" spans="2:12" ht="12" customHeight="1">
      <c r="B122" s="20"/>
      <c r="C122" s="27" t="s">
        <v>182</v>
      </c>
      <c r="L122" s="20"/>
    </row>
    <row r="123" spans="2:12" s="1" customFormat="1" ht="16.5" customHeight="1">
      <c r="B123" s="34"/>
      <c r="E123" s="287" t="s">
        <v>186</v>
      </c>
      <c r="F123" s="285"/>
      <c r="G123" s="285"/>
      <c r="H123" s="285"/>
      <c r="L123" s="34"/>
    </row>
    <row r="124" spans="2:12" s="1" customFormat="1" ht="12" customHeight="1">
      <c r="B124" s="34"/>
      <c r="C124" s="27" t="s">
        <v>190</v>
      </c>
      <c r="L124" s="34"/>
    </row>
    <row r="125" spans="2:12" s="1" customFormat="1" ht="16.5" customHeight="1">
      <c r="B125" s="34"/>
      <c r="E125" s="256" t="str">
        <f>E11</f>
        <v>08 - EZS</v>
      </c>
      <c r="F125" s="285"/>
      <c r="G125" s="285"/>
      <c r="H125" s="285"/>
      <c r="L125" s="34"/>
    </row>
    <row r="126" spans="2:12" s="1" customFormat="1" ht="7" customHeight="1">
      <c r="B126" s="34"/>
      <c r="L126" s="34"/>
    </row>
    <row r="127" spans="2:12" s="1" customFormat="1" ht="12" customHeight="1">
      <c r="B127" s="34"/>
      <c r="C127" s="27" t="s">
        <v>19</v>
      </c>
      <c r="F127" s="25" t="str">
        <f>F14</f>
        <v>Okružná 2469, Zvolen</v>
      </c>
      <c r="I127" s="27" t="s">
        <v>21</v>
      </c>
      <c r="J127" s="57" t="str">
        <f>IF(J14="","",J14)</f>
        <v>22. 5. 2024</v>
      </c>
      <c r="L127" s="34"/>
    </row>
    <row r="128" spans="2:12" s="1" customFormat="1" ht="7" customHeight="1">
      <c r="B128" s="34"/>
      <c r="L128" s="34"/>
    </row>
    <row r="129" spans="2:65" s="1" customFormat="1" ht="15.25" customHeight="1">
      <c r="B129" s="34"/>
      <c r="C129" s="27" t="s">
        <v>23</v>
      </c>
      <c r="F129" s="25" t="str">
        <f>E17</f>
        <v>Úrad Banskobystrického samosprávneho kraja</v>
      </c>
      <c r="I129" s="27" t="s">
        <v>29</v>
      </c>
      <c r="J129" s="30" t="str">
        <f>E23</f>
        <v>N/A s.r.o. Bratislava</v>
      </c>
      <c r="L129" s="34"/>
    </row>
    <row r="130" spans="2:65" s="1" customFormat="1" ht="15.25" customHeight="1">
      <c r="B130" s="34"/>
      <c r="C130" s="27" t="s">
        <v>27</v>
      </c>
      <c r="F130" s="25" t="str">
        <f>IF(E20="","",E20)</f>
        <v>Vyplň údaj</v>
      </c>
      <c r="I130" s="27" t="s">
        <v>32</v>
      </c>
      <c r="J130" s="30">
        <f>E26</f>
        <v>0</v>
      </c>
      <c r="L130" s="34"/>
    </row>
    <row r="131" spans="2:65" s="1" customFormat="1" ht="10.25" customHeight="1">
      <c r="B131" s="34"/>
      <c r="L131" s="34"/>
    </row>
    <row r="132" spans="2:65" s="10" customFormat="1" ht="29.25" customHeight="1">
      <c r="B132" s="147"/>
      <c r="C132" s="148" t="s">
        <v>561</v>
      </c>
      <c r="D132" s="149" t="s">
        <v>62</v>
      </c>
      <c r="E132" s="149" t="s">
        <v>58</v>
      </c>
      <c r="F132" s="149" t="s">
        <v>59</v>
      </c>
      <c r="G132" s="149" t="s">
        <v>562</v>
      </c>
      <c r="H132" s="149" t="s">
        <v>563</v>
      </c>
      <c r="I132" s="149" t="s">
        <v>564</v>
      </c>
      <c r="J132" s="150" t="s">
        <v>417</v>
      </c>
      <c r="K132" s="151" t="s">
        <v>565</v>
      </c>
      <c r="L132" s="147"/>
      <c r="M132" s="64" t="s">
        <v>1</v>
      </c>
      <c r="N132" s="65" t="s">
        <v>41</v>
      </c>
      <c r="O132" s="65" t="s">
        <v>566</v>
      </c>
      <c r="P132" s="65" t="s">
        <v>567</v>
      </c>
      <c r="Q132" s="65" t="s">
        <v>568</v>
      </c>
      <c r="R132" s="65" t="s">
        <v>569</v>
      </c>
      <c r="S132" s="65" t="s">
        <v>570</v>
      </c>
      <c r="T132" s="66" t="s">
        <v>571</v>
      </c>
    </row>
    <row r="133" spans="2:65" s="1" customFormat="1" ht="23" customHeight="1">
      <c r="B133" s="34"/>
      <c r="C133" s="69" t="s">
        <v>245</v>
      </c>
      <c r="J133" s="152">
        <f>BK133</f>
        <v>0</v>
      </c>
      <c r="L133" s="34"/>
      <c r="M133" s="67"/>
      <c r="N133" s="58"/>
      <c r="O133" s="58"/>
      <c r="P133" s="153">
        <f>P134+P161+P174</f>
        <v>0</v>
      </c>
      <c r="Q133" s="58"/>
      <c r="R133" s="153">
        <f>R134+R161+R174</f>
        <v>0</v>
      </c>
      <c r="S133" s="58"/>
      <c r="T133" s="154">
        <f>T134+T161+T174</f>
        <v>0</v>
      </c>
      <c r="AT133" s="17" t="s">
        <v>76</v>
      </c>
      <c r="AU133" s="17" t="s">
        <v>423</v>
      </c>
      <c r="BK133" s="155">
        <f>BK134+BK161+BK174</f>
        <v>0</v>
      </c>
    </row>
    <row r="134" spans="2:65" s="11" customFormat="1" ht="26" customHeight="1">
      <c r="B134" s="156"/>
      <c r="D134" s="157" t="s">
        <v>76</v>
      </c>
      <c r="E134" s="158" t="s">
        <v>7100</v>
      </c>
      <c r="F134" s="158" t="s">
        <v>10152</v>
      </c>
      <c r="I134" s="159"/>
      <c r="J134" s="160">
        <f>BK134</f>
        <v>0</v>
      </c>
      <c r="L134" s="156"/>
      <c r="M134" s="161"/>
      <c r="P134" s="162">
        <f>SUM(P135:P160)</f>
        <v>0</v>
      </c>
      <c r="R134" s="162">
        <f>SUM(R135:R160)</f>
        <v>0</v>
      </c>
      <c r="T134" s="163">
        <f>SUM(T135:T160)</f>
        <v>0</v>
      </c>
      <c r="AR134" s="157" t="s">
        <v>84</v>
      </c>
      <c r="AT134" s="164" t="s">
        <v>76</v>
      </c>
      <c r="AU134" s="164" t="s">
        <v>77</v>
      </c>
      <c r="AY134" s="157" t="s">
        <v>574</v>
      </c>
      <c r="BK134" s="165">
        <f>SUM(BK135:BK160)</f>
        <v>0</v>
      </c>
    </row>
    <row r="135" spans="2:65" s="1" customFormat="1" ht="21.75" customHeight="1">
      <c r="B135" s="140"/>
      <c r="C135" s="168" t="s">
        <v>84</v>
      </c>
      <c r="D135" s="168" t="s">
        <v>576</v>
      </c>
      <c r="E135" s="169" t="s">
        <v>9836</v>
      </c>
      <c r="F135" s="170" t="s">
        <v>10153</v>
      </c>
      <c r="G135" s="171" t="s">
        <v>579</v>
      </c>
      <c r="H135" s="172">
        <v>1</v>
      </c>
      <c r="I135" s="173"/>
      <c r="J135" s="174">
        <f t="shared" ref="J135:J160" si="5">ROUND(I135*H135,2)</f>
        <v>0</v>
      </c>
      <c r="K135" s="175"/>
      <c r="L135" s="34"/>
      <c r="M135" s="176" t="s">
        <v>1</v>
      </c>
      <c r="N135" s="139" t="s">
        <v>43</v>
      </c>
      <c r="P135" s="177">
        <f t="shared" ref="P135:P160" si="6">O135*H135</f>
        <v>0</v>
      </c>
      <c r="Q135" s="177">
        <v>0</v>
      </c>
      <c r="R135" s="177">
        <f t="shared" ref="R135:R160" si="7">Q135*H135</f>
        <v>0</v>
      </c>
      <c r="S135" s="177">
        <v>0</v>
      </c>
      <c r="T135" s="178">
        <f t="shared" ref="T135:T160" si="8">S135*H135</f>
        <v>0</v>
      </c>
      <c r="AR135" s="179" t="s">
        <v>580</v>
      </c>
      <c r="AT135" s="179" t="s">
        <v>576</v>
      </c>
      <c r="AU135" s="179" t="s">
        <v>84</v>
      </c>
      <c r="AY135" s="17" t="s">
        <v>574</v>
      </c>
      <c r="BE135" s="102">
        <f t="shared" ref="BE135:BE160" si="9">IF(N135="základná",J135,0)</f>
        <v>0</v>
      </c>
      <c r="BF135" s="102">
        <f t="shared" ref="BF135:BF160" si="10">IF(N135="znížená",J135,0)</f>
        <v>0</v>
      </c>
      <c r="BG135" s="102">
        <f t="shared" ref="BG135:BG160" si="11">IF(N135="zákl. prenesená",J135,0)</f>
        <v>0</v>
      </c>
      <c r="BH135" s="102">
        <f t="shared" ref="BH135:BH160" si="12">IF(N135="zníž. prenesená",J135,0)</f>
        <v>0</v>
      </c>
      <c r="BI135" s="102">
        <f t="shared" ref="BI135:BI160" si="13">IF(N135="nulová",J135,0)</f>
        <v>0</v>
      </c>
      <c r="BJ135" s="17" t="s">
        <v>89</v>
      </c>
      <c r="BK135" s="102">
        <f t="shared" ref="BK135:BK160" si="14">ROUND(I135*H135,2)</f>
        <v>0</v>
      </c>
      <c r="BL135" s="17" t="s">
        <v>580</v>
      </c>
      <c r="BM135" s="179" t="s">
        <v>89</v>
      </c>
    </row>
    <row r="136" spans="2:65" s="1" customFormat="1" ht="21.75" customHeight="1">
      <c r="B136" s="140"/>
      <c r="C136" s="208" t="s">
        <v>89</v>
      </c>
      <c r="D136" s="208" t="s">
        <v>1858</v>
      </c>
      <c r="E136" s="209" t="s">
        <v>9839</v>
      </c>
      <c r="F136" s="210" t="s">
        <v>10153</v>
      </c>
      <c r="G136" s="211" t="s">
        <v>579</v>
      </c>
      <c r="H136" s="212">
        <v>1</v>
      </c>
      <c r="I136" s="213"/>
      <c r="J136" s="214">
        <f t="shared" si="5"/>
        <v>0</v>
      </c>
      <c r="K136" s="215"/>
      <c r="L136" s="216"/>
      <c r="M136" s="217" t="s">
        <v>1</v>
      </c>
      <c r="N136" s="218" t="s">
        <v>43</v>
      </c>
      <c r="P136" s="177">
        <f t="shared" si="6"/>
        <v>0</v>
      </c>
      <c r="Q136" s="177">
        <v>0</v>
      </c>
      <c r="R136" s="177">
        <f t="shared" si="7"/>
        <v>0</v>
      </c>
      <c r="S136" s="177">
        <v>0</v>
      </c>
      <c r="T136" s="178">
        <f t="shared" si="8"/>
        <v>0</v>
      </c>
      <c r="AR136" s="179" t="s">
        <v>626</v>
      </c>
      <c r="AT136" s="179" t="s">
        <v>1858</v>
      </c>
      <c r="AU136" s="179" t="s">
        <v>84</v>
      </c>
      <c r="AY136" s="17" t="s">
        <v>574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17" t="s">
        <v>89</v>
      </c>
      <c r="BK136" s="102">
        <f t="shared" si="14"/>
        <v>0</v>
      </c>
      <c r="BL136" s="17" t="s">
        <v>580</v>
      </c>
      <c r="BM136" s="179" t="s">
        <v>580</v>
      </c>
    </row>
    <row r="137" spans="2:65" s="1" customFormat="1" ht="16.5" customHeight="1">
      <c r="B137" s="140"/>
      <c r="C137" s="168" t="s">
        <v>597</v>
      </c>
      <c r="D137" s="168" t="s">
        <v>576</v>
      </c>
      <c r="E137" s="169" t="s">
        <v>9842</v>
      </c>
      <c r="F137" s="170" t="s">
        <v>10154</v>
      </c>
      <c r="G137" s="171" t="s">
        <v>579</v>
      </c>
      <c r="H137" s="172">
        <v>3</v>
      </c>
      <c r="I137" s="173"/>
      <c r="J137" s="174">
        <f t="shared" si="5"/>
        <v>0</v>
      </c>
      <c r="K137" s="175"/>
      <c r="L137" s="34"/>
      <c r="M137" s="176" t="s">
        <v>1</v>
      </c>
      <c r="N137" s="139" t="s">
        <v>43</v>
      </c>
      <c r="P137" s="177">
        <f t="shared" si="6"/>
        <v>0</v>
      </c>
      <c r="Q137" s="177">
        <v>0</v>
      </c>
      <c r="R137" s="177">
        <f t="shared" si="7"/>
        <v>0</v>
      </c>
      <c r="S137" s="177">
        <v>0</v>
      </c>
      <c r="T137" s="178">
        <f t="shared" si="8"/>
        <v>0</v>
      </c>
      <c r="AR137" s="179" t="s">
        <v>580</v>
      </c>
      <c r="AT137" s="179" t="s">
        <v>576</v>
      </c>
      <c r="AU137" s="179" t="s">
        <v>84</v>
      </c>
      <c r="AY137" s="17" t="s">
        <v>574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7" t="s">
        <v>89</v>
      </c>
      <c r="BK137" s="102">
        <f t="shared" si="14"/>
        <v>0</v>
      </c>
      <c r="BL137" s="17" t="s">
        <v>580</v>
      </c>
      <c r="BM137" s="179" t="s">
        <v>616</v>
      </c>
    </row>
    <row r="138" spans="2:65" s="1" customFormat="1" ht="16.5" customHeight="1">
      <c r="B138" s="140"/>
      <c r="C138" s="208" t="s">
        <v>580</v>
      </c>
      <c r="D138" s="208" t="s">
        <v>1858</v>
      </c>
      <c r="E138" s="209" t="s">
        <v>9845</v>
      </c>
      <c r="F138" s="210" t="s">
        <v>10154</v>
      </c>
      <c r="G138" s="211" t="s">
        <v>579</v>
      </c>
      <c r="H138" s="212">
        <v>3</v>
      </c>
      <c r="I138" s="213"/>
      <c r="J138" s="214">
        <f t="shared" si="5"/>
        <v>0</v>
      </c>
      <c r="K138" s="215"/>
      <c r="L138" s="216"/>
      <c r="M138" s="217" t="s">
        <v>1</v>
      </c>
      <c r="N138" s="218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626</v>
      </c>
      <c r="AT138" s="179" t="s">
        <v>1858</v>
      </c>
      <c r="AU138" s="179" t="s">
        <v>84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626</v>
      </c>
    </row>
    <row r="139" spans="2:65" s="1" customFormat="1" ht="38" customHeight="1">
      <c r="B139" s="140"/>
      <c r="C139" s="168" t="s">
        <v>608</v>
      </c>
      <c r="D139" s="168" t="s">
        <v>576</v>
      </c>
      <c r="E139" s="169" t="s">
        <v>9848</v>
      </c>
      <c r="F139" s="170" t="s">
        <v>10155</v>
      </c>
      <c r="G139" s="171" t="s">
        <v>579</v>
      </c>
      <c r="H139" s="172">
        <v>2</v>
      </c>
      <c r="I139" s="173"/>
      <c r="J139" s="174">
        <f t="shared" si="5"/>
        <v>0</v>
      </c>
      <c r="K139" s="175"/>
      <c r="L139" s="34"/>
      <c r="M139" s="176" t="s">
        <v>1</v>
      </c>
      <c r="N139" s="139" t="s">
        <v>43</v>
      </c>
      <c r="P139" s="177">
        <f t="shared" si="6"/>
        <v>0</v>
      </c>
      <c r="Q139" s="177">
        <v>0</v>
      </c>
      <c r="R139" s="177">
        <f t="shared" si="7"/>
        <v>0</v>
      </c>
      <c r="S139" s="177">
        <v>0</v>
      </c>
      <c r="T139" s="178">
        <f t="shared" si="8"/>
        <v>0</v>
      </c>
      <c r="AR139" s="179" t="s">
        <v>580</v>
      </c>
      <c r="AT139" s="179" t="s">
        <v>576</v>
      </c>
      <c r="AU139" s="179" t="s">
        <v>84</v>
      </c>
      <c r="AY139" s="17" t="s">
        <v>574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7" t="s">
        <v>89</v>
      </c>
      <c r="BK139" s="102">
        <f t="shared" si="14"/>
        <v>0</v>
      </c>
      <c r="BL139" s="17" t="s">
        <v>580</v>
      </c>
      <c r="BM139" s="179" t="s">
        <v>115</v>
      </c>
    </row>
    <row r="140" spans="2:65" s="1" customFormat="1" ht="38" customHeight="1">
      <c r="B140" s="140"/>
      <c r="C140" s="208" t="s">
        <v>616</v>
      </c>
      <c r="D140" s="208" t="s">
        <v>1858</v>
      </c>
      <c r="E140" s="209" t="s">
        <v>9851</v>
      </c>
      <c r="F140" s="210" t="s">
        <v>10155</v>
      </c>
      <c r="G140" s="211" t="s">
        <v>579</v>
      </c>
      <c r="H140" s="212">
        <v>2</v>
      </c>
      <c r="I140" s="213"/>
      <c r="J140" s="214">
        <f t="shared" si="5"/>
        <v>0</v>
      </c>
      <c r="K140" s="215"/>
      <c r="L140" s="216"/>
      <c r="M140" s="217" t="s">
        <v>1</v>
      </c>
      <c r="N140" s="218" t="s">
        <v>43</v>
      </c>
      <c r="P140" s="177">
        <f t="shared" si="6"/>
        <v>0</v>
      </c>
      <c r="Q140" s="177">
        <v>0</v>
      </c>
      <c r="R140" s="177">
        <f t="shared" si="7"/>
        <v>0</v>
      </c>
      <c r="S140" s="177">
        <v>0</v>
      </c>
      <c r="T140" s="178">
        <f t="shared" si="8"/>
        <v>0</v>
      </c>
      <c r="AR140" s="179" t="s">
        <v>626</v>
      </c>
      <c r="AT140" s="179" t="s">
        <v>1858</v>
      </c>
      <c r="AU140" s="179" t="s">
        <v>84</v>
      </c>
      <c r="AY140" s="17" t="s">
        <v>574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7" t="s">
        <v>89</v>
      </c>
      <c r="BK140" s="102">
        <f t="shared" si="14"/>
        <v>0</v>
      </c>
      <c r="BL140" s="17" t="s">
        <v>580</v>
      </c>
      <c r="BM140" s="179" t="s">
        <v>121</v>
      </c>
    </row>
    <row r="141" spans="2:65" s="1" customFormat="1" ht="16.5" customHeight="1">
      <c r="B141" s="140"/>
      <c r="C141" s="168" t="s">
        <v>621</v>
      </c>
      <c r="D141" s="168" t="s">
        <v>576</v>
      </c>
      <c r="E141" s="169" t="s">
        <v>9854</v>
      </c>
      <c r="F141" s="170" t="s">
        <v>10156</v>
      </c>
      <c r="G141" s="171" t="s">
        <v>579</v>
      </c>
      <c r="H141" s="172">
        <v>1</v>
      </c>
      <c r="I141" s="173"/>
      <c r="J141" s="174">
        <f t="shared" si="5"/>
        <v>0</v>
      </c>
      <c r="K141" s="175"/>
      <c r="L141" s="34"/>
      <c r="M141" s="176" t="s">
        <v>1</v>
      </c>
      <c r="N141" s="139" t="s">
        <v>43</v>
      </c>
      <c r="P141" s="177">
        <f t="shared" si="6"/>
        <v>0</v>
      </c>
      <c r="Q141" s="177">
        <v>0</v>
      </c>
      <c r="R141" s="177">
        <f t="shared" si="7"/>
        <v>0</v>
      </c>
      <c r="S141" s="177">
        <v>0</v>
      </c>
      <c r="T141" s="178">
        <f t="shared" si="8"/>
        <v>0</v>
      </c>
      <c r="AR141" s="179" t="s">
        <v>580</v>
      </c>
      <c r="AT141" s="179" t="s">
        <v>576</v>
      </c>
      <c r="AU141" s="179" t="s">
        <v>84</v>
      </c>
      <c r="AY141" s="17" t="s">
        <v>574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7" t="s">
        <v>89</v>
      </c>
      <c r="BK141" s="102">
        <f t="shared" si="14"/>
        <v>0</v>
      </c>
      <c r="BL141" s="17" t="s">
        <v>580</v>
      </c>
      <c r="BM141" s="179" t="s">
        <v>664</v>
      </c>
    </row>
    <row r="142" spans="2:65" s="1" customFormat="1" ht="16.5" customHeight="1">
      <c r="B142" s="140"/>
      <c r="C142" s="208" t="s">
        <v>626</v>
      </c>
      <c r="D142" s="208" t="s">
        <v>1858</v>
      </c>
      <c r="E142" s="209" t="s">
        <v>9857</v>
      </c>
      <c r="F142" s="210" t="s">
        <v>10156</v>
      </c>
      <c r="G142" s="211" t="s">
        <v>579</v>
      </c>
      <c r="H142" s="212">
        <v>1</v>
      </c>
      <c r="I142" s="213"/>
      <c r="J142" s="214">
        <f t="shared" si="5"/>
        <v>0</v>
      </c>
      <c r="K142" s="215"/>
      <c r="L142" s="216"/>
      <c r="M142" s="217" t="s">
        <v>1</v>
      </c>
      <c r="N142" s="218" t="s">
        <v>43</v>
      </c>
      <c r="P142" s="177">
        <f t="shared" si="6"/>
        <v>0</v>
      </c>
      <c r="Q142" s="177">
        <v>0</v>
      </c>
      <c r="R142" s="177">
        <f t="shared" si="7"/>
        <v>0</v>
      </c>
      <c r="S142" s="177">
        <v>0</v>
      </c>
      <c r="T142" s="178">
        <f t="shared" si="8"/>
        <v>0</v>
      </c>
      <c r="AR142" s="179" t="s">
        <v>626</v>
      </c>
      <c r="AT142" s="179" t="s">
        <v>1858</v>
      </c>
      <c r="AU142" s="179" t="s">
        <v>84</v>
      </c>
      <c r="AY142" s="17" t="s">
        <v>574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7" t="s">
        <v>89</v>
      </c>
      <c r="BK142" s="102">
        <f t="shared" si="14"/>
        <v>0</v>
      </c>
      <c r="BL142" s="17" t="s">
        <v>580</v>
      </c>
      <c r="BM142" s="179" t="s">
        <v>680</v>
      </c>
    </row>
    <row r="143" spans="2:65" s="1" customFormat="1" ht="16.5" customHeight="1">
      <c r="B143" s="140"/>
      <c r="C143" s="168" t="s">
        <v>639</v>
      </c>
      <c r="D143" s="168" t="s">
        <v>576</v>
      </c>
      <c r="E143" s="169" t="s">
        <v>9860</v>
      </c>
      <c r="F143" s="170" t="s">
        <v>10157</v>
      </c>
      <c r="G143" s="171" t="s">
        <v>579</v>
      </c>
      <c r="H143" s="172">
        <v>2</v>
      </c>
      <c r="I143" s="173"/>
      <c r="J143" s="174">
        <f t="shared" si="5"/>
        <v>0</v>
      </c>
      <c r="K143" s="175"/>
      <c r="L143" s="34"/>
      <c r="M143" s="176" t="s">
        <v>1</v>
      </c>
      <c r="N143" s="139" t="s">
        <v>43</v>
      </c>
      <c r="P143" s="177">
        <f t="shared" si="6"/>
        <v>0</v>
      </c>
      <c r="Q143" s="177">
        <v>0</v>
      </c>
      <c r="R143" s="177">
        <f t="shared" si="7"/>
        <v>0</v>
      </c>
      <c r="S143" s="177">
        <v>0</v>
      </c>
      <c r="T143" s="178">
        <f t="shared" si="8"/>
        <v>0</v>
      </c>
      <c r="AR143" s="179" t="s">
        <v>580</v>
      </c>
      <c r="AT143" s="179" t="s">
        <v>576</v>
      </c>
      <c r="AU143" s="179" t="s">
        <v>84</v>
      </c>
      <c r="AY143" s="17" t="s">
        <v>574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89</v>
      </c>
      <c r="BK143" s="102">
        <f t="shared" si="14"/>
        <v>0</v>
      </c>
      <c r="BL143" s="17" t="s">
        <v>580</v>
      </c>
      <c r="BM143" s="179" t="s">
        <v>691</v>
      </c>
    </row>
    <row r="144" spans="2:65" s="1" customFormat="1" ht="16.5" customHeight="1">
      <c r="B144" s="140"/>
      <c r="C144" s="208" t="s">
        <v>115</v>
      </c>
      <c r="D144" s="208" t="s">
        <v>1858</v>
      </c>
      <c r="E144" s="209" t="s">
        <v>9863</v>
      </c>
      <c r="F144" s="210" t="s">
        <v>10157</v>
      </c>
      <c r="G144" s="211" t="s">
        <v>579</v>
      </c>
      <c r="H144" s="212">
        <v>2</v>
      </c>
      <c r="I144" s="213"/>
      <c r="J144" s="214">
        <f t="shared" si="5"/>
        <v>0</v>
      </c>
      <c r="K144" s="215"/>
      <c r="L144" s="216"/>
      <c r="M144" s="217" t="s">
        <v>1</v>
      </c>
      <c r="N144" s="218" t="s">
        <v>43</v>
      </c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AR144" s="179" t="s">
        <v>626</v>
      </c>
      <c r="AT144" s="179" t="s">
        <v>1858</v>
      </c>
      <c r="AU144" s="179" t="s">
        <v>84</v>
      </c>
      <c r="AY144" s="17" t="s">
        <v>574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89</v>
      </c>
      <c r="BK144" s="102">
        <f t="shared" si="14"/>
        <v>0</v>
      </c>
      <c r="BL144" s="17" t="s">
        <v>580</v>
      </c>
      <c r="BM144" s="179" t="s">
        <v>7</v>
      </c>
    </row>
    <row r="145" spans="2:65" s="1" customFormat="1" ht="24.25" customHeight="1">
      <c r="B145" s="140"/>
      <c r="C145" s="168" t="s">
        <v>118</v>
      </c>
      <c r="D145" s="168" t="s">
        <v>576</v>
      </c>
      <c r="E145" s="169" t="s">
        <v>9866</v>
      </c>
      <c r="F145" s="170" t="s">
        <v>10158</v>
      </c>
      <c r="G145" s="171" t="s">
        <v>579</v>
      </c>
      <c r="H145" s="172">
        <v>1</v>
      </c>
      <c r="I145" s="173"/>
      <c r="J145" s="174">
        <f t="shared" si="5"/>
        <v>0</v>
      </c>
      <c r="K145" s="175"/>
      <c r="L145" s="34"/>
      <c r="M145" s="176" t="s">
        <v>1</v>
      </c>
      <c r="N145" s="139" t="s">
        <v>43</v>
      </c>
      <c r="P145" s="177">
        <f t="shared" si="6"/>
        <v>0</v>
      </c>
      <c r="Q145" s="177">
        <v>0</v>
      </c>
      <c r="R145" s="177">
        <f t="shared" si="7"/>
        <v>0</v>
      </c>
      <c r="S145" s="177">
        <v>0</v>
      </c>
      <c r="T145" s="178">
        <f t="shared" si="8"/>
        <v>0</v>
      </c>
      <c r="AR145" s="179" t="s">
        <v>580</v>
      </c>
      <c r="AT145" s="179" t="s">
        <v>576</v>
      </c>
      <c r="AU145" s="179" t="s">
        <v>84</v>
      </c>
      <c r="AY145" s="17" t="s">
        <v>574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89</v>
      </c>
      <c r="BK145" s="102">
        <f t="shared" si="14"/>
        <v>0</v>
      </c>
      <c r="BL145" s="17" t="s">
        <v>580</v>
      </c>
      <c r="BM145" s="179" t="s">
        <v>732</v>
      </c>
    </row>
    <row r="146" spans="2:65" s="1" customFormat="1" ht="24.25" customHeight="1">
      <c r="B146" s="140"/>
      <c r="C146" s="208" t="s">
        <v>121</v>
      </c>
      <c r="D146" s="208" t="s">
        <v>1858</v>
      </c>
      <c r="E146" s="209" t="s">
        <v>9869</v>
      </c>
      <c r="F146" s="210" t="s">
        <v>10158</v>
      </c>
      <c r="G146" s="211" t="s">
        <v>579</v>
      </c>
      <c r="H146" s="212">
        <v>1</v>
      </c>
      <c r="I146" s="213"/>
      <c r="J146" s="214">
        <f t="shared" si="5"/>
        <v>0</v>
      </c>
      <c r="K146" s="215"/>
      <c r="L146" s="216"/>
      <c r="M146" s="217" t="s">
        <v>1</v>
      </c>
      <c r="N146" s="218" t="s">
        <v>43</v>
      </c>
      <c r="P146" s="177">
        <f t="shared" si="6"/>
        <v>0</v>
      </c>
      <c r="Q146" s="177">
        <v>0</v>
      </c>
      <c r="R146" s="177">
        <f t="shared" si="7"/>
        <v>0</v>
      </c>
      <c r="S146" s="177">
        <v>0</v>
      </c>
      <c r="T146" s="178">
        <f t="shared" si="8"/>
        <v>0</v>
      </c>
      <c r="AR146" s="179" t="s">
        <v>626</v>
      </c>
      <c r="AT146" s="179" t="s">
        <v>1858</v>
      </c>
      <c r="AU146" s="179" t="s">
        <v>84</v>
      </c>
      <c r="AY146" s="17" t="s">
        <v>574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89</v>
      </c>
      <c r="BK146" s="102">
        <f t="shared" si="14"/>
        <v>0</v>
      </c>
      <c r="BL146" s="17" t="s">
        <v>580</v>
      </c>
      <c r="BM146" s="179" t="s">
        <v>749</v>
      </c>
    </row>
    <row r="147" spans="2:65" s="1" customFormat="1" ht="24.25" customHeight="1">
      <c r="B147" s="140"/>
      <c r="C147" s="168" t="s">
        <v>660</v>
      </c>
      <c r="D147" s="168" t="s">
        <v>576</v>
      </c>
      <c r="E147" s="169" t="s">
        <v>9872</v>
      </c>
      <c r="F147" s="170" t="s">
        <v>10159</v>
      </c>
      <c r="G147" s="171" t="s">
        <v>579</v>
      </c>
      <c r="H147" s="172">
        <v>8</v>
      </c>
      <c r="I147" s="173"/>
      <c r="J147" s="174">
        <f t="shared" si="5"/>
        <v>0</v>
      </c>
      <c r="K147" s="175"/>
      <c r="L147" s="34"/>
      <c r="M147" s="176" t="s">
        <v>1</v>
      </c>
      <c r="N147" s="139" t="s">
        <v>43</v>
      </c>
      <c r="P147" s="177">
        <f t="shared" si="6"/>
        <v>0</v>
      </c>
      <c r="Q147" s="177">
        <v>0</v>
      </c>
      <c r="R147" s="177">
        <f t="shared" si="7"/>
        <v>0</v>
      </c>
      <c r="S147" s="177">
        <v>0</v>
      </c>
      <c r="T147" s="178">
        <f t="shared" si="8"/>
        <v>0</v>
      </c>
      <c r="AR147" s="179" t="s">
        <v>580</v>
      </c>
      <c r="AT147" s="179" t="s">
        <v>576</v>
      </c>
      <c r="AU147" s="179" t="s">
        <v>84</v>
      </c>
      <c r="AY147" s="17" t="s">
        <v>574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89</v>
      </c>
      <c r="BK147" s="102">
        <f t="shared" si="14"/>
        <v>0</v>
      </c>
      <c r="BL147" s="17" t="s">
        <v>580</v>
      </c>
      <c r="BM147" s="179" t="s">
        <v>805</v>
      </c>
    </row>
    <row r="148" spans="2:65" s="1" customFormat="1" ht="24.25" customHeight="1">
      <c r="B148" s="140"/>
      <c r="C148" s="208" t="s">
        <v>664</v>
      </c>
      <c r="D148" s="208" t="s">
        <v>1858</v>
      </c>
      <c r="E148" s="209" t="s">
        <v>9875</v>
      </c>
      <c r="F148" s="210" t="s">
        <v>10159</v>
      </c>
      <c r="G148" s="211" t="s">
        <v>579</v>
      </c>
      <c r="H148" s="212">
        <v>8</v>
      </c>
      <c r="I148" s="213"/>
      <c r="J148" s="214">
        <f t="shared" si="5"/>
        <v>0</v>
      </c>
      <c r="K148" s="215"/>
      <c r="L148" s="216"/>
      <c r="M148" s="217" t="s">
        <v>1</v>
      </c>
      <c r="N148" s="218" t="s">
        <v>43</v>
      </c>
      <c r="P148" s="177">
        <f t="shared" si="6"/>
        <v>0</v>
      </c>
      <c r="Q148" s="177">
        <v>0</v>
      </c>
      <c r="R148" s="177">
        <f t="shared" si="7"/>
        <v>0</v>
      </c>
      <c r="S148" s="177">
        <v>0</v>
      </c>
      <c r="T148" s="178">
        <f t="shared" si="8"/>
        <v>0</v>
      </c>
      <c r="AR148" s="179" t="s">
        <v>626</v>
      </c>
      <c r="AT148" s="179" t="s">
        <v>1858</v>
      </c>
      <c r="AU148" s="179" t="s">
        <v>84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580</v>
      </c>
      <c r="BM148" s="179" t="s">
        <v>824</v>
      </c>
    </row>
    <row r="149" spans="2:65" s="1" customFormat="1" ht="16.5" customHeight="1">
      <c r="B149" s="140"/>
      <c r="C149" s="168" t="s">
        <v>676</v>
      </c>
      <c r="D149" s="168" t="s">
        <v>576</v>
      </c>
      <c r="E149" s="169" t="s">
        <v>9878</v>
      </c>
      <c r="F149" s="170" t="s">
        <v>10160</v>
      </c>
      <c r="G149" s="171" t="s">
        <v>579</v>
      </c>
      <c r="H149" s="172">
        <v>6</v>
      </c>
      <c r="I149" s="173"/>
      <c r="J149" s="174">
        <f t="shared" si="5"/>
        <v>0</v>
      </c>
      <c r="K149" s="175"/>
      <c r="L149" s="34"/>
      <c r="M149" s="176" t="s">
        <v>1</v>
      </c>
      <c r="N149" s="139" t="s">
        <v>43</v>
      </c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AR149" s="179" t="s">
        <v>580</v>
      </c>
      <c r="AT149" s="179" t="s">
        <v>576</v>
      </c>
      <c r="AU149" s="179" t="s">
        <v>84</v>
      </c>
      <c r="AY149" s="17" t="s">
        <v>574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89</v>
      </c>
      <c r="BK149" s="102">
        <f t="shared" si="14"/>
        <v>0</v>
      </c>
      <c r="BL149" s="17" t="s">
        <v>580</v>
      </c>
      <c r="BM149" s="179" t="s">
        <v>849</v>
      </c>
    </row>
    <row r="150" spans="2:65" s="1" customFormat="1" ht="16.5" customHeight="1">
      <c r="B150" s="140"/>
      <c r="C150" s="208" t="s">
        <v>680</v>
      </c>
      <c r="D150" s="208" t="s">
        <v>1858</v>
      </c>
      <c r="E150" s="209" t="s">
        <v>9881</v>
      </c>
      <c r="F150" s="210" t="s">
        <v>10160</v>
      </c>
      <c r="G150" s="211" t="s">
        <v>579</v>
      </c>
      <c r="H150" s="212">
        <v>6</v>
      </c>
      <c r="I150" s="213"/>
      <c r="J150" s="214">
        <f t="shared" si="5"/>
        <v>0</v>
      </c>
      <c r="K150" s="215"/>
      <c r="L150" s="216"/>
      <c r="M150" s="217" t="s">
        <v>1</v>
      </c>
      <c r="N150" s="218" t="s">
        <v>43</v>
      </c>
      <c r="P150" s="177">
        <f t="shared" si="6"/>
        <v>0</v>
      </c>
      <c r="Q150" s="177">
        <v>0</v>
      </c>
      <c r="R150" s="177">
        <f t="shared" si="7"/>
        <v>0</v>
      </c>
      <c r="S150" s="177">
        <v>0</v>
      </c>
      <c r="T150" s="178">
        <f t="shared" si="8"/>
        <v>0</v>
      </c>
      <c r="AR150" s="179" t="s">
        <v>626</v>
      </c>
      <c r="AT150" s="179" t="s">
        <v>1858</v>
      </c>
      <c r="AU150" s="179" t="s">
        <v>84</v>
      </c>
      <c r="AY150" s="17" t="s">
        <v>574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89</v>
      </c>
      <c r="BK150" s="102">
        <f t="shared" si="14"/>
        <v>0</v>
      </c>
      <c r="BL150" s="17" t="s">
        <v>580</v>
      </c>
      <c r="BM150" s="179" t="s">
        <v>860</v>
      </c>
    </row>
    <row r="151" spans="2:65" s="1" customFormat="1" ht="16.5" customHeight="1">
      <c r="B151" s="140"/>
      <c r="C151" s="168" t="s">
        <v>686</v>
      </c>
      <c r="D151" s="168" t="s">
        <v>576</v>
      </c>
      <c r="E151" s="169" t="s">
        <v>9885</v>
      </c>
      <c r="F151" s="170" t="s">
        <v>10161</v>
      </c>
      <c r="G151" s="171" t="s">
        <v>579</v>
      </c>
      <c r="H151" s="172">
        <v>6</v>
      </c>
      <c r="I151" s="173"/>
      <c r="J151" s="174">
        <f t="shared" si="5"/>
        <v>0</v>
      </c>
      <c r="K151" s="175"/>
      <c r="L151" s="34"/>
      <c r="M151" s="176" t="s">
        <v>1</v>
      </c>
      <c r="N151" s="139" t="s">
        <v>43</v>
      </c>
      <c r="P151" s="177">
        <f t="shared" si="6"/>
        <v>0</v>
      </c>
      <c r="Q151" s="177">
        <v>0</v>
      </c>
      <c r="R151" s="177">
        <f t="shared" si="7"/>
        <v>0</v>
      </c>
      <c r="S151" s="177">
        <v>0</v>
      </c>
      <c r="T151" s="178">
        <f t="shared" si="8"/>
        <v>0</v>
      </c>
      <c r="AR151" s="179" t="s">
        <v>580</v>
      </c>
      <c r="AT151" s="179" t="s">
        <v>576</v>
      </c>
      <c r="AU151" s="179" t="s">
        <v>84</v>
      </c>
      <c r="AY151" s="17" t="s">
        <v>574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89</v>
      </c>
      <c r="BK151" s="102">
        <f t="shared" si="14"/>
        <v>0</v>
      </c>
      <c r="BL151" s="17" t="s">
        <v>580</v>
      </c>
      <c r="BM151" s="179" t="s">
        <v>901</v>
      </c>
    </row>
    <row r="152" spans="2:65" s="1" customFormat="1" ht="16.5" customHeight="1">
      <c r="B152" s="140"/>
      <c r="C152" s="208" t="s">
        <v>691</v>
      </c>
      <c r="D152" s="208" t="s">
        <v>1858</v>
      </c>
      <c r="E152" s="209" t="s">
        <v>9887</v>
      </c>
      <c r="F152" s="210" t="s">
        <v>10161</v>
      </c>
      <c r="G152" s="211" t="s">
        <v>579</v>
      </c>
      <c r="H152" s="212">
        <v>6</v>
      </c>
      <c r="I152" s="213"/>
      <c r="J152" s="214">
        <f t="shared" si="5"/>
        <v>0</v>
      </c>
      <c r="K152" s="215"/>
      <c r="L152" s="216"/>
      <c r="M152" s="217" t="s">
        <v>1</v>
      </c>
      <c r="N152" s="218" t="s">
        <v>43</v>
      </c>
      <c r="P152" s="177">
        <f t="shared" si="6"/>
        <v>0</v>
      </c>
      <c r="Q152" s="177">
        <v>0</v>
      </c>
      <c r="R152" s="177">
        <f t="shared" si="7"/>
        <v>0</v>
      </c>
      <c r="S152" s="177">
        <v>0</v>
      </c>
      <c r="T152" s="178">
        <f t="shared" si="8"/>
        <v>0</v>
      </c>
      <c r="AR152" s="179" t="s">
        <v>626</v>
      </c>
      <c r="AT152" s="179" t="s">
        <v>1858</v>
      </c>
      <c r="AU152" s="179" t="s">
        <v>84</v>
      </c>
      <c r="AY152" s="17" t="s">
        <v>574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89</v>
      </c>
      <c r="BK152" s="102">
        <f t="shared" si="14"/>
        <v>0</v>
      </c>
      <c r="BL152" s="17" t="s">
        <v>580</v>
      </c>
      <c r="BM152" s="179" t="s">
        <v>920</v>
      </c>
    </row>
    <row r="153" spans="2:65" s="1" customFormat="1" ht="21.75" customHeight="1">
      <c r="B153" s="140"/>
      <c r="C153" s="168" t="s">
        <v>697</v>
      </c>
      <c r="D153" s="168" t="s">
        <v>576</v>
      </c>
      <c r="E153" s="169" t="s">
        <v>9889</v>
      </c>
      <c r="F153" s="170" t="s">
        <v>10162</v>
      </c>
      <c r="G153" s="171" t="s">
        <v>579</v>
      </c>
      <c r="H153" s="172">
        <v>1</v>
      </c>
      <c r="I153" s="173"/>
      <c r="J153" s="174">
        <f t="shared" si="5"/>
        <v>0</v>
      </c>
      <c r="K153" s="175"/>
      <c r="L153" s="34"/>
      <c r="M153" s="176" t="s">
        <v>1</v>
      </c>
      <c r="N153" s="139" t="s">
        <v>43</v>
      </c>
      <c r="P153" s="177">
        <f t="shared" si="6"/>
        <v>0</v>
      </c>
      <c r="Q153" s="177">
        <v>0</v>
      </c>
      <c r="R153" s="177">
        <f t="shared" si="7"/>
        <v>0</v>
      </c>
      <c r="S153" s="177">
        <v>0</v>
      </c>
      <c r="T153" s="178">
        <f t="shared" si="8"/>
        <v>0</v>
      </c>
      <c r="AR153" s="179" t="s">
        <v>580</v>
      </c>
      <c r="AT153" s="179" t="s">
        <v>576</v>
      </c>
      <c r="AU153" s="179" t="s">
        <v>84</v>
      </c>
      <c r="AY153" s="17" t="s">
        <v>574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89</v>
      </c>
      <c r="BK153" s="102">
        <f t="shared" si="14"/>
        <v>0</v>
      </c>
      <c r="BL153" s="17" t="s">
        <v>580</v>
      </c>
      <c r="BM153" s="179" t="s">
        <v>970</v>
      </c>
    </row>
    <row r="154" spans="2:65" s="1" customFormat="1" ht="21.75" customHeight="1">
      <c r="B154" s="140"/>
      <c r="C154" s="208" t="s">
        <v>7</v>
      </c>
      <c r="D154" s="208" t="s">
        <v>1858</v>
      </c>
      <c r="E154" s="209" t="s">
        <v>9891</v>
      </c>
      <c r="F154" s="210" t="s">
        <v>10162</v>
      </c>
      <c r="G154" s="211" t="s">
        <v>579</v>
      </c>
      <c r="H154" s="212">
        <v>1</v>
      </c>
      <c r="I154" s="213"/>
      <c r="J154" s="214">
        <f t="shared" si="5"/>
        <v>0</v>
      </c>
      <c r="K154" s="215"/>
      <c r="L154" s="216"/>
      <c r="M154" s="217" t="s">
        <v>1</v>
      </c>
      <c r="N154" s="218" t="s">
        <v>43</v>
      </c>
      <c r="P154" s="177">
        <f t="shared" si="6"/>
        <v>0</v>
      </c>
      <c r="Q154" s="177">
        <v>0</v>
      </c>
      <c r="R154" s="177">
        <f t="shared" si="7"/>
        <v>0</v>
      </c>
      <c r="S154" s="177">
        <v>0</v>
      </c>
      <c r="T154" s="178">
        <f t="shared" si="8"/>
        <v>0</v>
      </c>
      <c r="AR154" s="179" t="s">
        <v>626</v>
      </c>
      <c r="AT154" s="179" t="s">
        <v>1858</v>
      </c>
      <c r="AU154" s="179" t="s">
        <v>84</v>
      </c>
      <c r="AY154" s="17" t="s">
        <v>574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89</v>
      </c>
      <c r="BK154" s="102">
        <f t="shared" si="14"/>
        <v>0</v>
      </c>
      <c r="BL154" s="17" t="s">
        <v>580</v>
      </c>
      <c r="BM154" s="179" t="s">
        <v>993</v>
      </c>
    </row>
    <row r="155" spans="2:65" s="1" customFormat="1" ht="24.25" customHeight="1">
      <c r="B155" s="140"/>
      <c r="C155" s="168" t="s">
        <v>727</v>
      </c>
      <c r="D155" s="168" t="s">
        <v>576</v>
      </c>
      <c r="E155" s="169" t="s">
        <v>9893</v>
      </c>
      <c r="F155" s="170" t="s">
        <v>10163</v>
      </c>
      <c r="G155" s="171" t="s">
        <v>579</v>
      </c>
      <c r="H155" s="172">
        <v>1</v>
      </c>
      <c r="I155" s="173"/>
      <c r="J155" s="174">
        <f t="shared" si="5"/>
        <v>0</v>
      </c>
      <c r="K155" s="175"/>
      <c r="L155" s="34"/>
      <c r="M155" s="176" t="s">
        <v>1</v>
      </c>
      <c r="N155" s="139" t="s">
        <v>43</v>
      </c>
      <c r="P155" s="177">
        <f t="shared" si="6"/>
        <v>0</v>
      </c>
      <c r="Q155" s="177">
        <v>0</v>
      </c>
      <c r="R155" s="177">
        <f t="shared" si="7"/>
        <v>0</v>
      </c>
      <c r="S155" s="177">
        <v>0</v>
      </c>
      <c r="T155" s="178">
        <f t="shared" si="8"/>
        <v>0</v>
      </c>
      <c r="AR155" s="179" t="s">
        <v>580</v>
      </c>
      <c r="AT155" s="179" t="s">
        <v>576</v>
      </c>
      <c r="AU155" s="179" t="s">
        <v>84</v>
      </c>
      <c r="AY155" s="17" t="s">
        <v>574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89</v>
      </c>
      <c r="BK155" s="102">
        <f t="shared" si="14"/>
        <v>0</v>
      </c>
      <c r="BL155" s="17" t="s">
        <v>580</v>
      </c>
      <c r="BM155" s="179" t="s">
        <v>1007</v>
      </c>
    </row>
    <row r="156" spans="2:65" s="1" customFormat="1" ht="24.25" customHeight="1">
      <c r="B156" s="140"/>
      <c r="C156" s="208" t="s">
        <v>732</v>
      </c>
      <c r="D156" s="208" t="s">
        <v>1858</v>
      </c>
      <c r="E156" s="209" t="s">
        <v>9895</v>
      </c>
      <c r="F156" s="210" t="s">
        <v>10163</v>
      </c>
      <c r="G156" s="211" t="s">
        <v>579</v>
      </c>
      <c r="H156" s="212">
        <v>1</v>
      </c>
      <c r="I156" s="213"/>
      <c r="J156" s="214">
        <f t="shared" si="5"/>
        <v>0</v>
      </c>
      <c r="K156" s="215"/>
      <c r="L156" s="216"/>
      <c r="M156" s="217" t="s">
        <v>1</v>
      </c>
      <c r="N156" s="218" t="s">
        <v>43</v>
      </c>
      <c r="P156" s="177">
        <f t="shared" si="6"/>
        <v>0</v>
      </c>
      <c r="Q156" s="177">
        <v>0</v>
      </c>
      <c r="R156" s="177">
        <f t="shared" si="7"/>
        <v>0</v>
      </c>
      <c r="S156" s="177">
        <v>0</v>
      </c>
      <c r="T156" s="178">
        <f t="shared" si="8"/>
        <v>0</v>
      </c>
      <c r="AR156" s="179" t="s">
        <v>626</v>
      </c>
      <c r="AT156" s="179" t="s">
        <v>1858</v>
      </c>
      <c r="AU156" s="179" t="s">
        <v>84</v>
      </c>
      <c r="AY156" s="17" t="s">
        <v>574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89</v>
      </c>
      <c r="BK156" s="102">
        <f t="shared" si="14"/>
        <v>0</v>
      </c>
      <c r="BL156" s="17" t="s">
        <v>580</v>
      </c>
      <c r="BM156" s="179" t="s">
        <v>1064</v>
      </c>
    </row>
    <row r="157" spans="2:65" s="1" customFormat="1" ht="16.5" customHeight="1">
      <c r="B157" s="140"/>
      <c r="C157" s="168" t="s">
        <v>737</v>
      </c>
      <c r="D157" s="168" t="s">
        <v>576</v>
      </c>
      <c r="E157" s="169" t="s">
        <v>9898</v>
      </c>
      <c r="F157" s="170" t="s">
        <v>10164</v>
      </c>
      <c r="G157" s="171" t="s">
        <v>579</v>
      </c>
      <c r="H157" s="172">
        <v>1</v>
      </c>
      <c r="I157" s="173"/>
      <c r="J157" s="174">
        <f t="shared" si="5"/>
        <v>0</v>
      </c>
      <c r="K157" s="175"/>
      <c r="L157" s="34"/>
      <c r="M157" s="176" t="s">
        <v>1</v>
      </c>
      <c r="N157" s="139" t="s">
        <v>43</v>
      </c>
      <c r="P157" s="177">
        <f t="shared" si="6"/>
        <v>0</v>
      </c>
      <c r="Q157" s="177">
        <v>0</v>
      </c>
      <c r="R157" s="177">
        <f t="shared" si="7"/>
        <v>0</v>
      </c>
      <c r="S157" s="177">
        <v>0</v>
      </c>
      <c r="T157" s="178">
        <f t="shared" si="8"/>
        <v>0</v>
      </c>
      <c r="AR157" s="179" t="s">
        <v>580</v>
      </c>
      <c r="AT157" s="179" t="s">
        <v>576</v>
      </c>
      <c r="AU157" s="179" t="s">
        <v>84</v>
      </c>
      <c r="AY157" s="17" t="s">
        <v>574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17" t="s">
        <v>89</v>
      </c>
      <c r="BK157" s="102">
        <f t="shared" si="14"/>
        <v>0</v>
      </c>
      <c r="BL157" s="17" t="s">
        <v>580</v>
      </c>
      <c r="BM157" s="179" t="s">
        <v>1075</v>
      </c>
    </row>
    <row r="158" spans="2:65" s="1" customFormat="1" ht="16.5" customHeight="1">
      <c r="B158" s="140"/>
      <c r="C158" s="208" t="s">
        <v>749</v>
      </c>
      <c r="D158" s="208" t="s">
        <v>1858</v>
      </c>
      <c r="E158" s="209" t="s">
        <v>9900</v>
      </c>
      <c r="F158" s="210" t="s">
        <v>10164</v>
      </c>
      <c r="G158" s="211" t="s">
        <v>579</v>
      </c>
      <c r="H158" s="212">
        <v>1</v>
      </c>
      <c r="I158" s="213"/>
      <c r="J158" s="214">
        <f t="shared" si="5"/>
        <v>0</v>
      </c>
      <c r="K158" s="215"/>
      <c r="L158" s="216"/>
      <c r="M158" s="217" t="s">
        <v>1</v>
      </c>
      <c r="N158" s="218" t="s">
        <v>43</v>
      </c>
      <c r="P158" s="177">
        <f t="shared" si="6"/>
        <v>0</v>
      </c>
      <c r="Q158" s="177">
        <v>0</v>
      </c>
      <c r="R158" s="177">
        <f t="shared" si="7"/>
        <v>0</v>
      </c>
      <c r="S158" s="177">
        <v>0</v>
      </c>
      <c r="T158" s="178">
        <f t="shared" si="8"/>
        <v>0</v>
      </c>
      <c r="AR158" s="179" t="s">
        <v>626</v>
      </c>
      <c r="AT158" s="179" t="s">
        <v>1858</v>
      </c>
      <c r="AU158" s="179" t="s">
        <v>84</v>
      </c>
      <c r="AY158" s="17" t="s">
        <v>574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17" t="s">
        <v>89</v>
      </c>
      <c r="BK158" s="102">
        <f t="shared" si="14"/>
        <v>0</v>
      </c>
      <c r="BL158" s="17" t="s">
        <v>580</v>
      </c>
      <c r="BM158" s="179" t="s">
        <v>1085</v>
      </c>
    </row>
    <row r="159" spans="2:65" s="1" customFormat="1" ht="16.5" customHeight="1">
      <c r="B159" s="140"/>
      <c r="C159" s="168" t="s">
        <v>784</v>
      </c>
      <c r="D159" s="168" t="s">
        <v>576</v>
      </c>
      <c r="E159" s="169" t="s">
        <v>9903</v>
      </c>
      <c r="F159" s="170" t="s">
        <v>10165</v>
      </c>
      <c r="G159" s="171" t="s">
        <v>579</v>
      </c>
      <c r="H159" s="172">
        <v>1</v>
      </c>
      <c r="I159" s="173"/>
      <c r="J159" s="174">
        <f t="shared" si="5"/>
        <v>0</v>
      </c>
      <c r="K159" s="175"/>
      <c r="L159" s="34"/>
      <c r="M159" s="176" t="s">
        <v>1</v>
      </c>
      <c r="N159" s="139" t="s">
        <v>43</v>
      </c>
      <c r="P159" s="177">
        <f t="shared" si="6"/>
        <v>0</v>
      </c>
      <c r="Q159" s="177">
        <v>0</v>
      </c>
      <c r="R159" s="177">
        <f t="shared" si="7"/>
        <v>0</v>
      </c>
      <c r="S159" s="177">
        <v>0</v>
      </c>
      <c r="T159" s="178">
        <f t="shared" si="8"/>
        <v>0</v>
      </c>
      <c r="AR159" s="179" t="s">
        <v>580</v>
      </c>
      <c r="AT159" s="179" t="s">
        <v>576</v>
      </c>
      <c r="AU159" s="179" t="s">
        <v>84</v>
      </c>
      <c r="AY159" s="17" t="s">
        <v>574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17" t="s">
        <v>89</v>
      </c>
      <c r="BK159" s="102">
        <f t="shared" si="14"/>
        <v>0</v>
      </c>
      <c r="BL159" s="17" t="s">
        <v>580</v>
      </c>
      <c r="BM159" s="179" t="s">
        <v>1095</v>
      </c>
    </row>
    <row r="160" spans="2:65" s="1" customFormat="1" ht="16.5" customHeight="1">
      <c r="B160" s="140"/>
      <c r="C160" s="208" t="s">
        <v>805</v>
      </c>
      <c r="D160" s="208" t="s">
        <v>1858</v>
      </c>
      <c r="E160" s="209" t="s">
        <v>9906</v>
      </c>
      <c r="F160" s="210" t="s">
        <v>10165</v>
      </c>
      <c r="G160" s="211" t="s">
        <v>579</v>
      </c>
      <c r="H160" s="212">
        <v>1</v>
      </c>
      <c r="I160" s="213"/>
      <c r="J160" s="214">
        <f t="shared" si="5"/>
        <v>0</v>
      </c>
      <c r="K160" s="215"/>
      <c r="L160" s="216"/>
      <c r="M160" s="217" t="s">
        <v>1</v>
      </c>
      <c r="N160" s="218" t="s">
        <v>43</v>
      </c>
      <c r="P160" s="177">
        <f t="shared" si="6"/>
        <v>0</v>
      </c>
      <c r="Q160" s="177">
        <v>0</v>
      </c>
      <c r="R160" s="177">
        <f t="shared" si="7"/>
        <v>0</v>
      </c>
      <c r="S160" s="177">
        <v>0</v>
      </c>
      <c r="T160" s="178">
        <f t="shared" si="8"/>
        <v>0</v>
      </c>
      <c r="AR160" s="179" t="s">
        <v>626</v>
      </c>
      <c r="AT160" s="179" t="s">
        <v>1858</v>
      </c>
      <c r="AU160" s="179" t="s">
        <v>84</v>
      </c>
      <c r="AY160" s="17" t="s">
        <v>574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17" t="s">
        <v>89</v>
      </c>
      <c r="BK160" s="102">
        <f t="shared" si="14"/>
        <v>0</v>
      </c>
      <c r="BL160" s="17" t="s">
        <v>580</v>
      </c>
      <c r="BM160" s="179" t="s">
        <v>1104</v>
      </c>
    </row>
    <row r="161" spans="2:65" s="11" customFormat="1" ht="26" customHeight="1">
      <c r="B161" s="156"/>
      <c r="D161" s="157" t="s">
        <v>76</v>
      </c>
      <c r="E161" s="158" t="s">
        <v>7124</v>
      </c>
      <c r="F161" s="158" t="s">
        <v>10166</v>
      </c>
      <c r="I161" s="159"/>
      <c r="J161" s="160">
        <f>BK161</f>
        <v>0</v>
      </c>
      <c r="L161" s="156"/>
      <c r="M161" s="161"/>
      <c r="P161" s="162">
        <f>SUM(P162:P173)</f>
        <v>0</v>
      </c>
      <c r="R161" s="162">
        <f>SUM(R162:R173)</f>
        <v>0</v>
      </c>
      <c r="T161" s="163">
        <f>SUM(T162:T173)</f>
        <v>0</v>
      </c>
      <c r="AR161" s="157" t="s">
        <v>84</v>
      </c>
      <c r="AT161" s="164" t="s">
        <v>76</v>
      </c>
      <c r="AU161" s="164" t="s">
        <v>77</v>
      </c>
      <c r="AY161" s="157" t="s">
        <v>574</v>
      </c>
      <c r="BK161" s="165">
        <f>SUM(BK162:BK173)</f>
        <v>0</v>
      </c>
    </row>
    <row r="162" spans="2:65" s="1" customFormat="1" ht="16.5" customHeight="1">
      <c r="B162" s="140"/>
      <c r="C162" s="168" t="s">
        <v>809</v>
      </c>
      <c r="D162" s="168" t="s">
        <v>576</v>
      </c>
      <c r="E162" s="169" t="s">
        <v>9908</v>
      </c>
      <c r="F162" s="170" t="s">
        <v>10167</v>
      </c>
      <c r="G162" s="171" t="s">
        <v>611</v>
      </c>
      <c r="H162" s="172">
        <v>400</v>
      </c>
      <c r="I162" s="173"/>
      <c r="J162" s="174">
        <f t="shared" ref="J162:J173" si="15">ROUND(I162*H162,2)</f>
        <v>0</v>
      </c>
      <c r="K162" s="175"/>
      <c r="L162" s="34"/>
      <c r="M162" s="176" t="s">
        <v>1</v>
      </c>
      <c r="N162" s="139" t="s">
        <v>43</v>
      </c>
      <c r="P162" s="177">
        <f t="shared" ref="P162:P173" si="16">O162*H162</f>
        <v>0</v>
      </c>
      <c r="Q162" s="177">
        <v>0</v>
      </c>
      <c r="R162" s="177">
        <f t="shared" ref="R162:R173" si="17">Q162*H162</f>
        <v>0</v>
      </c>
      <c r="S162" s="177">
        <v>0</v>
      </c>
      <c r="T162" s="178">
        <f t="shared" ref="T162:T173" si="18">S162*H162</f>
        <v>0</v>
      </c>
      <c r="AR162" s="179" t="s">
        <v>580</v>
      </c>
      <c r="AT162" s="179" t="s">
        <v>576</v>
      </c>
      <c r="AU162" s="179" t="s">
        <v>84</v>
      </c>
      <c r="AY162" s="17" t="s">
        <v>574</v>
      </c>
      <c r="BE162" s="102">
        <f t="shared" ref="BE162:BE173" si="19">IF(N162="základná",J162,0)</f>
        <v>0</v>
      </c>
      <c r="BF162" s="102">
        <f t="shared" ref="BF162:BF173" si="20">IF(N162="znížená",J162,0)</f>
        <v>0</v>
      </c>
      <c r="BG162" s="102">
        <f t="shared" ref="BG162:BG173" si="21">IF(N162="zákl. prenesená",J162,0)</f>
        <v>0</v>
      </c>
      <c r="BH162" s="102">
        <f t="shared" ref="BH162:BH173" si="22">IF(N162="zníž. prenesená",J162,0)</f>
        <v>0</v>
      </c>
      <c r="BI162" s="102">
        <f t="shared" ref="BI162:BI173" si="23">IF(N162="nulová",J162,0)</f>
        <v>0</v>
      </c>
      <c r="BJ162" s="17" t="s">
        <v>89</v>
      </c>
      <c r="BK162" s="102">
        <f t="shared" ref="BK162:BK173" si="24">ROUND(I162*H162,2)</f>
        <v>0</v>
      </c>
      <c r="BL162" s="17" t="s">
        <v>580</v>
      </c>
      <c r="BM162" s="179" t="s">
        <v>1112</v>
      </c>
    </row>
    <row r="163" spans="2:65" s="1" customFormat="1" ht="16.5" customHeight="1">
      <c r="B163" s="140"/>
      <c r="C163" s="208" t="s">
        <v>824</v>
      </c>
      <c r="D163" s="208" t="s">
        <v>1858</v>
      </c>
      <c r="E163" s="209" t="s">
        <v>9911</v>
      </c>
      <c r="F163" s="210" t="s">
        <v>10167</v>
      </c>
      <c r="G163" s="211" t="s">
        <v>611</v>
      </c>
      <c r="H163" s="212">
        <v>400</v>
      </c>
      <c r="I163" s="213"/>
      <c r="J163" s="214">
        <f t="shared" si="15"/>
        <v>0</v>
      </c>
      <c r="K163" s="215"/>
      <c r="L163" s="216"/>
      <c r="M163" s="217" t="s">
        <v>1</v>
      </c>
      <c r="N163" s="218" t="s">
        <v>43</v>
      </c>
      <c r="P163" s="177">
        <f t="shared" si="16"/>
        <v>0</v>
      </c>
      <c r="Q163" s="177">
        <v>0</v>
      </c>
      <c r="R163" s="177">
        <f t="shared" si="17"/>
        <v>0</v>
      </c>
      <c r="S163" s="177">
        <v>0</v>
      </c>
      <c r="T163" s="178">
        <f t="shared" si="18"/>
        <v>0</v>
      </c>
      <c r="AR163" s="179" t="s">
        <v>626</v>
      </c>
      <c r="AT163" s="179" t="s">
        <v>1858</v>
      </c>
      <c r="AU163" s="179" t="s">
        <v>84</v>
      </c>
      <c r="AY163" s="17" t="s">
        <v>574</v>
      </c>
      <c r="BE163" s="102">
        <f t="shared" si="19"/>
        <v>0</v>
      </c>
      <c r="BF163" s="102">
        <f t="shared" si="20"/>
        <v>0</v>
      </c>
      <c r="BG163" s="102">
        <f t="shared" si="21"/>
        <v>0</v>
      </c>
      <c r="BH163" s="102">
        <f t="shared" si="22"/>
        <v>0</v>
      </c>
      <c r="BI163" s="102">
        <f t="shared" si="23"/>
        <v>0</v>
      </c>
      <c r="BJ163" s="17" t="s">
        <v>89</v>
      </c>
      <c r="BK163" s="102">
        <f t="shared" si="24"/>
        <v>0</v>
      </c>
      <c r="BL163" s="17" t="s">
        <v>580</v>
      </c>
      <c r="BM163" s="179" t="s">
        <v>1122</v>
      </c>
    </row>
    <row r="164" spans="2:65" s="1" customFormat="1" ht="16.5" customHeight="1">
      <c r="B164" s="140"/>
      <c r="C164" s="168" t="s">
        <v>840</v>
      </c>
      <c r="D164" s="168" t="s">
        <v>576</v>
      </c>
      <c r="E164" s="169" t="s">
        <v>9913</v>
      </c>
      <c r="F164" s="170" t="s">
        <v>10168</v>
      </c>
      <c r="G164" s="171" t="s">
        <v>611</v>
      </c>
      <c r="H164" s="172">
        <v>100</v>
      </c>
      <c r="I164" s="173"/>
      <c r="J164" s="174">
        <f t="shared" si="15"/>
        <v>0</v>
      </c>
      <c r="K164" s="175"/>
      <c r="L164" s="34"/>
      <c r="M164" s="176" t="s">
        <v>1</v>
      </c>
      <c r="N164" s="139" t="s">
        <v>43</v>
      </c>
      <c r="P164" s="177">
        <f t="shared" si="16"/>
        <v>0</v>
      </c>
      <c r="Q164" s="177">
        <v>0</v>
      </c>
      <c r="R164" s="177">
        <f t="shared" si="17"/>
        <v>0</v>
      </c>
      <c r="S164" s="177">
        <v>0</v>
      </c>
      <c r="T164" s="178">
        <f t="shared" si="18"/>
        <v>0</v>
      </c>
      <c r="AR164" s="179" t="s">
        <v>580</v>
      </c>
      <c r="AT164" s="179" t="s">
        <v>576</v>
      </c>
      <c r="AU164" s="179" t="s">
        <v>84</v>
      </c>
      <c r="AY164" s="17" t="s">
        <v>574</v>
      </c>
      <c r="BE164" s="102">
        <f t="shared" si="19"/>
        <v>0</v>
      </c>
      <c r="BF164" s="102">
        <f t="shared" si="20"/>
        <v>0</v>
      </c>
      <c r="BG164" s="102">
        <f t="shared" si="21"/>
        <v>0</v>
      </c>
      <c r="BH164" s="102">
        <f t="shared" si="22"/>
        <v>0</v>
      </c>
      <c r="BI164" s="102">
        <f t="shared" si="23"/>
        <v>0</v>
      </c>
      <c r="BJ164" s="17" t="s">
        <v>89</v>
      </c>
      <c r="BK164" s="102">
        <f t="shared" si="24"/>
        <v>0</v>
      </c>
      <c r="BL164" s="17" t="s">
        <v>580</v>
      </c>
      <c r="BM164" s="179" t="s">
        <v>1131</v>
      </c>
    </row>
    <row r="165" spans="2:65" s="1" customFormat="1" ht="16.5" customHeight="1">
      <c r="B165" s="140"/>
      <c r="C165" s="208" t="s">
        <v>849</v>
      </c>
      <c r="D165" s="208" t="s">
        <v>1858</v>
      </c>
      <c r="E165" s="209" t="s">
        <v>9915</v>
      </c>
      <c r="F165" s="210" t="s">
        <v>10168</v>
      </c>
      <c r="G165" s="211" t="s">
        <v>611</v>
      </c>
      <c r="H165" s="212">
        <v>100</v>
      </c>
      <c r="I165" s="213"/>
      <c r="J165" s="214">
        <f t="shared" si="15"/>
        <v>0</v>
      </c>
      <c r="K165" s="215"/>
      <c r="L165" s="216"/>
      <c r="M165" s="217" t="s">
        <v>1</v>
      </c>
      <c r="N165" s="218" t="s">
        <v>43</v>
      </c>
      <c r="P165" s="177">
        <f t="shared" si="16"/>
        <v>0</v>
      </c>
      <c r="Q165" s="177">
        <v>0</v>
      </c>
      <c r="R165" s="177">
        <f t="shared" si="17"/>
        <v>0</v>
      </c>
      <c r="S165" s="177">
        <v>0</v>
      </c>
      <c r="T165" s="178">
        <f t="shared" si="18"/>
        <v>0</v>
      </c>
      <c r="AR165" s="179" t="s">
        <v>626</v>
      </c>
      <c r="AT165" s="179" t="s">
        <v>1858</v>
      </c>
      <c r="AU165" s="179" t="s">
        <v>84</v>
      </c>
      <c r="AY165" s="17" t="s">
        <v>574</v>
      </c>
      <c r="BE165" s="102">
        <f t="shared" si="19"/>
        <v>0</v>
      </c>
      <c r="BF165" s="102">
        <f t="shared" si="20"/>
        <v>0</v>
      </c>
      <c r="BG165" s="102">
        <f t="shared" si="21"/>
        <v>0</v>
      </c>
      <c r="BH165" s="102">
        <f t="shared" si="22"/>
        <v>0</v>
      </c>
      <c r="BI165" s="102">
        <f t="shared" si="23"/>
        <v>0</v>
      </c>
      <c r="BJ165" s="17" t="s">
        <v>89</v>
      </c>
      <c r="BK165" s="102">
        <f t="shared" si="24"/>
        <v>0</v>
      </c>
      <c r="BL165" s="17" t="s">
        <v>580</v>
      </c>
      <c r="BM165" s="179" t="s">
        <v>1149</v>
      </c>
    </row>
    <row r="166" spans="2:65" s="1" customFormat="1" ht="24.25" customHeight="1">
      <c r="B166" s="140"/>
      <c r="C166" s="168" t="s">
        <v>854</v>
      </c>
      <c r="D166" s="168" t="s">
        <v>576</v>
      </c>
      <c r="E166" s="169" t="s">
        <v>9917</v>
      </c>
      <c r="F166" s="170" t="s">
        <v>10169</v>
      </c>
      <c r="G166" s="171" t="s">
        <v>611</v>
      </c>
      <c r="H166" s="172">
        <v>200</v>
      </c>
      <c r="I166" s="173"/>
      <c r="J166" s="174">
        <f t="shared" si="15"/>
        <v>0</v>
      </c>
      <c r="K166" s="175"/>
      <c r="L166" s="34"/>
      <c r="M166" s="176" t="s">
        <v>1</v>
      </c>
      <c r="N166" s="139" t="s">
        <v>43</v>
      </c>
      <c r="P166" s="177">
        <f t="shared" si="16"/>
        <v>0</v>
      </c>
      <c r="Q166" s="177">
        <v>0</v>
      </c>
      <c r="R166" s="177">
        <f t="shared" si="17"/>
        <v>0</v>
      </c>
      <c r="S166" s="177">
        <v>0</v>
      </c>
      <c r="T166" s="178">
        <f t="shared" si="18"/>
        <v>0</v>
      </c>
      <c r="AR166" s="179" t="s">
        <v>580</v>
      </c>
      <c r="AT166" s="179" t="s">
        <v>576</v>
      </c>
      <c r="AU166" s="179" t="s">
        <v>84</v>
      </c>
      <c r="AY166" s="17" t="s">
        <v>574</v>
      </c>
      <c r="BE166" s="102">
        <f t="shared" si="19"/>
        <v>0</v>
      </c>
      <c r="BF166" s="102">
        <f t="shared" si="20"/>
        <v>0</v>
      </c>
      <c r="BG166" s="102">
        <f t="shared" si="21"/>
        <v>0</v>
      </c>
      <c r="BH166" s="102">
        <f t="shared" si="22"/>
        <v>0</v>
      </c>
      <c r="BI166" s="102">
        <f t="shared" si="23"/>
        <v>0</v>
      </c>
      <c r="BJ166" s="17" t="s">
        <v>89</v>
      </c>
      <c r="BK166" s="102">
        <f t="shared" si="24"/>
        <v>0</v>
      </c>
      <c r="BL166" s="17" t="s">
        <v>580</v>
      </c>
      <c r="BM166" s="179" t="s">
        <v>1161</v>
      </c>
    </row>
    <row r="167" spans="2:65" s="1" customFormat="1" ht="24.25" customHeight="1">
      <c r="B167" s="140"/>
      <c r="C167" s="208" t="s">
        <v>860</v>
      </c>
      <c r="D167" s="208" t="s">
        <v>1858</v>
      </c>
      <c r="E167" s="209" t="s">
        <v>9919</v>
      </c>
      <c r="F167" s="210" t="s">
        <v>10169</v>
      </c>
      <c r="G167" s="211" t="s">
        <v>611</v>
      </c>
      <c r="H167" s="212">
        <v>200</v>
      </c>
      <c r="I167" s="213"/>
      <c r="J167" s="214">
        <f t="shared" si="15"/>
        <v>0</v>
      </c>
      <c r="K167" s="215"/>
      <c r="L167" s="216"/>
      <c r="M167" s="217" t="s">
        <v>1</v>
      </c>
      <c r="N167" s="218" t="s">
        <v>43</v>
      </c>
      <c r="P167" s="177">
        <f t="shared" si="16"/>
        <v>0</v>
      </c>
      <c r="Q167" s="177">
        <v>0</v>
      </c>
      <c r="R167" s="177">
        <f t="shared" si="17"/>
        <v>0</v>
      </c>
      <c r="S167" s="177">
        <v>0</v>
      </c>
      <c r="T167" s="178">
        <f t="shared" si="18"/>
        <v>0</v>
      </c>
      <c r="AR167" s="179" t="s">
        <v>626</v>
      </c>
      <c r="AT167" s="179" t="s">
        <v>1858</v>
      </c>
      <c r="AU167" s="179" t="s">
        <v>84</v>
      </c>
      <c r="AY167" s="17" t="s">
        <v>574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17" t="s">
        <v>89</v>
      </c>
      <c r="BK167" s="102">
        <f t="shared" si="24"/>
        <v>0</v>
      </c>
      <c r="BL167" s="17" t="s">
        <v>580</v>
      </c>
      <c r="BM167" s="179" t="s">
        <v>1263</v>
      </c>
    </row>
    <row r="168" spans="2:65" s="1" customFormat="1" ht="24.25" customHeight="1">
      <c r="B168" s="140"/>
      <c r="C168" s="168" t="s">
        <v>886</v>
      </c>
      <c r="D168" s="168" t="s">
        <v>576</v>
      </c>
      <c r="E168" s="169" t="s">
        <v>9922</v>
      </c>
      <c r="F168" s="170" t="s">
        <v>10170</v>
      </c>
      <c r="G168" s="171" t="s">
        <v>611</v>
      </c>
      <c r="H168" s="172">
        <v>200</v>
      </c>
      <c r="I168" s="173"/>
      <c r="J168" s="174">
        <f t="shared" si="15"/>
        <v>0</v>
      </c>
      <c r="K168" s="175"/>
      <c r="L168" s="34"/>
      <c r="M168" s="176" t="s">
        <v>1</v>
      </c>
      <c r="N168" s="139" t="s">
        <v>43</v>
      </c>
      <c r="P168" s="177">
        <f t="shared" si="16"/>
        <v>0</v>
      </c>
      <c r="Q168" s="177">
        <v>0</v>
      </c>
      <c r="R168" s="177">
        <f t="shared" si="17"/>
        <v>0</v>
      </c>
      <c r="S168" s="177">
        <v>0</v>
      </c>
      <c r="T168" s="178">
        <f t="shared" si="18"/>
        <v>0</v>
      </c>
      <c r="AR168" s="179" t="s">
        <v>580</v>
      </c>
      <c r="AT168" s="179" t="s">
        <v>576</v>
      </c>
      <c r="AU168" s="179" t="s">
        <v>84</v>
      </c>
      <c r="AY168" s="17" t="s">
        <v>574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7" t="s">
        <v>89</v>
      </c>
      <c r="BK168" s="102">
        <f t="shared" si="24"/>
        <v>0</v>
      </c>
      <c r="BL168" s="17" t="s">
        <v>580</v>
      </c>
      <c r="BM168" s="179" t="s">
        <v>1324</v>
      </c>
    </row>
    <row r="169" spans="2:65" s="1" customFormat="1" ht="24.25" customHeight="1">
      <c r="B169" s="140"/>
      <c r="C169" s="208" t="s">
        <v>901</v>
      </c>
      <c r="D169" s="208" t="s">
        <v>1858</v>
      </c>
      <c r="E169" s="209" t="s">
        <v>9925</v>
      </c>
      <c r="F169" s="210" t="s">
        <v>10170</v>
      </c>
      <c r="G169" s="211" t="s">
        <v>611</v>
      </c>
      <c r="H169" s="212">
        <v>200</v>
      </c>
      <c r="I169" s="213"/>
      <c r="J169" s="214">
        <f t="shared" si="15"/>
        <v>0</v>
      </c>
      <c r="K169" s="215"/>
      <c r="L169" s="216"/>
      <c r="M169" s="217" t="s">
        <v>1</v>
      </c>
      <c r="N169" s="218" t="s">
        <v>43</v>
      </c>
      <c r="P169" s="177">
        <f t="shared" si="16"/>
        <v>0</v>
      </c>
      <c r="Q169" s="177">
        <v>0</v>
      </c>
      <c r="R169" s="177">
        <f t="shared" si="17"/>
        <v>0</v>
      </c>
      <c r="S169" s="177">
        <v>0</v>
      </c>
      <c r="T169" s="178">
        <f t="shared" si="18"/>
        <v>0</v>
      </c>
      <c r="AR169" s="179" t="s">
        <v>626</v>
      </c>
      <c r="AT169" s="179" t="s">
        <v>1858</v>
      </c>
      <c r="AU169" s="179" t="s">
        <v>84</v>
      </c>
      <c r="AY169" s="17" t="s">
        <v>574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17" t="s">
        <v>89</v>
      </c>
      <c r="BK169" s="102">
        <f t="shared" si="24"/>
        <v>0</v>
      </c>
      <c r="BL169" s="17" t="s">
        <v>580</v>
      </c>
      <c r="BM169" s="179" t="s">
        <v>1370</v>
      </c>
    </row>
    <row r="170" spans="2:65" s="1" customFormat="1" ht="16.5" customHeight="1">
      <c r="B170" s="140"/>
      <c r="C170" s="168" t="s">
        <v>905</v>
      </c>
      <c r="D170" s="168" t="s">
        <v>576</v>
      </c>
      <c r="E170" s="169" t="s">
        <v>9928</v>
      </c>
      <c r="F170" s="170" t="s">
        <v>10171</v>
      </c>
      <c r="G170" s="171" t="s">
        <v>579</v>
      </c>
      <c r="H170" s="172">
        <v>200</v>
      </c>
      <c r="I170" s="173"/>
      <c r="J170" s="174">
        <f t="shared" si="15"/>
        <v>0</v>
      </c>
      <c r="K170" s="175"/>
      <c r="L170" s="34"/>
      <c r="M170" s="176" t="s">
        <v>1</v>
      </c>
      <c r="N170" s="139" t="s">
        <v>43</v>
      </c>
      <c r="P170" s="177">
        <f t="shared" si="16"/>
        <v>0</v>
      </c>
      <c r="Q170" s="177">
        <v>0</v>
      </c>
      <c r="R170" s="177">
        <f t="shared" si="17"/>
        <v>0</v>
      </c>
      <c r="S170" s="177">
        <v>0</v>
      </c>
      <c r="T170" s="178">
        <f t="shared" si="18"/>
        <v>0</v>
      </c>
      <c r="AR170" s="179" t="s">
        <v>580</v>
      </c>
      <c r="AT170" s="179" t="s">
        <v>576</v>
      </c>
      <c r="AU170" s="179" t="s">
        <v>84</v>
      </c>
      <c r="AY170" s="17" t="s">
        <v>574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17" t="s">
        <v>89</v>
      </c>
      <c r="BK170" s="102">
        <f t="shared" si="24"/>
        <v>0</v>
      </c>
      <c r="BL170" s="17" t="s">
        <v>580</v>
      </c>
      <c r="BM170" s="179" t="s">
        <v>1415</v>
      </c>
    </row>
    <row r="171" spans="2:65" s="1" customFormat="1" ht="16.5" customHeight="1">
      <c r="B171" s="140"/>
      <c r="C171" s="208" t="s">
        <v>920</v>
      </c>
      <c r="D171" s="208" t="s">
        <v>1858</v>
      </c>
      <c r="E171" s="209" t="s">
        <v>9931</v>
      </c>
      <c r="F171" s="210" t="s">
        <v>10171</v>
      </c>
      <c r="G171" s="211" t="s">
        <v>579</v>
      </c>
      <c r="H171" s="212">
        <v>200</v>
      </c>
      <c r="I171" s="213"/>
      <c r="J171" s="214">
        <f t="shared" si="15"/>
        <v>0</v>
      </c>
      <c r="K171" s="215"/>
      <c r="L171" s="216"/>
      <c r="M171" s="217" t="s">
        <v>1</v>
      </c>
      <c r="N171" s="218" t="s">
        <v>43</v>
      </c>
      <c r="P171" s="177">
        <f t="shared" si="16"/>
        <v>0</v>
      </c>
      <c r="Q171" s="177">
        <v>0</v>
      </c>
      <c r="R171" s="177">
        <f t="shared" si="17"/>
        <v>0</v>
      </c>
      <c r="S171" s="177">
        <v>0</v>
      </c>
      <c r="T171" s="178">
        <f t="shared" si="18"/>
        <v>0</v>
      </c>
      <c r="AR171" s="179" t="s">
        <v>626</v>
      </c>
      <c r="AT171" s="179" t="s">
        <v>1858</v>
      </c>
      <c r="AU171" s="179" t="s">
        <v>84</v>
      </c>
      <c r="AY171" s="17" t="s">
        <v>574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17" t="s">
        <v>89</v>
      </c>
      <c r="BK171" s="102">
        <f t="shared" si="24"/>
        <v>0</v>
      </c>
      <c r="BL171" s="17" t="s">
        <v>580</v>
      </c>
      <c r="BM171" s="179" t="s">
        <v>1435</v>
      </c>
    </row>
    <row r="172" spans="2:65" s="1" customFormat="1" ht="24.25" customHeight="1">
      <c r="B172" s="140"/>
      <c r="C172" s="168" t="s">
        <v>952</v>
      </c>
      <c r="D172" s="168" t="s">
        <v>576</v>
      </c>
      <c r="E172" s="169" t="s">
        <v>9934</v>
      </c>
      <c r="F172" s="170" t="s">
        <v>10172</v>
      </c>
      <c r="G172" s="171" t="s">
        <v>579</v>
      </c>
      <c r="H172" s="172">
        <v>1</v>
      </c>
      <c r="I172" s="173"/>
      <c r="J172" s="174">
        <f t="shared" si="15"/>
        <v>0</v>
      </c>
      <c r="K172" s="175"/>
      <c r="L172" s="34"/>
      <c r="M172" s="176" t="s">
        <v>1</v>
      </c>
      <c r="N172" s="139" t="s">
        <v>43</v>
      </c>
      <c r="P172" s="177">
        <f t="shared" si="16"/>
        <v>0</v>
      </c>
      <c r="Q172" s="177">
        <v>0</v>
      </c>
      <c r="R172" s="177">
        <f t="shared" si="17"/>
        <v>0</v>
      </c>
      <c r="S172" s="177">
        <v>0</v>
      </c>
      <c r="T172" s="178">
        <f t="shared" si="18"/>
        <v>0</v>
      </c>
      <c r="AR172" s="179" t="s">
        <v>580</v>
      </c>
      <c r="AT172" s="179" t="s">
        <v>576</v>
      </c>
      <c r="AU172" s="179" t="s">
        <v>84</v>
      </c>
      <c r="AY172" s="17" t="s">
        <v>574</v>
      </c>
      <c r="BE172" s="102">
        <f t="shared" si="19"/>
        <v>0</v>
      </c>
      <c r="BF172" s="102">
        <f t="shared" si="20"/>
        <v>0</v>
      </c>
      <c r="BG172" s="102">
        <f t="shared" si="21"/>
        <v>0</v>
      </c>
      <c r="BH172" s="102">
        <f t="shared" si="22"/>
        <v>0</v>
      </c>
      <c r="BI172" s="102">
        <f t="shared" si="23"/>
        <v>0</v>
      </c>
      <c r="BJ172" s="17" t="s">
        <v>89</v>
      </c>
      <c r="BK172" s="102">
        <f t="shared" si="24"/>
        <v>0</v>
      </c>
      <c r="BL172" s="17" t="s">
        <v>580</v>
      </c>
      <c r="BM172" s="179" t="s">
        <v>1448</v>
      </c>
    </row>
    <row r="173" spans="2:65" s="1" customFormat="1" ht="24.25" customHeight="1">
      <c r="B173" s="140"/>
      <c r="C173" s="208" t="s">
        <v>970</v>
      </c>
      <c r="D173" s="208" t="s">
        <v>1858</v>
      </c>
      <c r="E173" s="209" t="s">
        <v>9937</v>
      </c>
      <c r="F173" s="210" t="s">
        <v>10172</v>
      </c>
      <c r="G173" s="211" t="s">
        <v>579</v>
      </c>
      <c r="H173" s="212">
        <v>1</v>
      </c>
      <c r="I173" s="213"/>
      <c r="J173" s="214">
        <f t="shared" si="15"/>
        <v>0</v>
      </c>
      <c r="K173" s="215"/>
      <c r="L173" s="216"/>
      <c r="M173" s="217" t="s">
        <v>1</v>
      </c>
      <c r="N173" s="218" t="s">
        <v>43</v>
      </c>
      <c r="P173" s="177">
        <f t="shared" si="16"/>
        <v>0</v>
      </c>
      <c r="Q173" s="177">
        <v>0</v>
      </c>
      <c r="R173" s="177">
        <f t="shared" si="17"/>
        <v>0</v>
      </c>
      <c r="S173" s="177">
        <v>0</v>
      </c>
      <c r="T173" s="178">
        <f t="shared" si="18"/>
        <v>0</v>
      </c>
      <c r="AR173" s="179" t="s">
        <v>626</v>
      </c>
      <c r="AT173" s="179" t="s">
        <v>1858</v>
      </c>
      <c r="AU173" s="179" t="s">
        <v>84</v>
      </c>
      <c r="AY173" s="17" t="s">
        <v>574</v>
      </c>
      <c r="BE173" s="102">
        <f t="shared" si="19"/>
        <v>0</v>
      </c>
      <c r="BF173" s="102">
        <f t="shared" si="20"/>
        <v>0</v>
      </c>
      <c r="BG173" s="102">
        <f t="shared" si="21"/>
        <v>0</v>
      </c>
      <c r="BH173" s="102">
        <f t="shared" si="22"/>
        <v>0</v>
      </c>
      <c r="BI173" s="102">
        <f t="shared" si="23"/>
        <v>0</v>
      </c>
      <c r="BJ173" s="17" t="s">
        <v>89</v>
      </c>
      <c r="BK173" s="102">
        <f t="shared" si="24"/>
        <v>0</v>
      </c>
      <c r="BL173" s="17" t="s">
        <v>580</v>
      </c>
      <c r="BM173" s="179" t="s">
        <v>1461</v>
      </c>
    </row>
    <row r="174" spans="2:65" s="11" customFormat="1" ht="26" customHeight="1">
      <c r="B174" s="156"/>
      <c r="D174" s="157" t="s">
        <v>76</v>
      </c>
      <c r="E174" s="158" t="s">
        <v>7180</v>
      </c>
      <c r="F174" s="158" t="s">
        <v>10173</v>
      </c>
      <c r="I174" s="159"/>
      <c r="J174" s="160">
        <f>BK174</f>
        <v>0</v>
      </c>
      <c r="L174" s="156"/>
      <c r="M174" s="161"/>
      <c r="P174" s="162">
        <f>SUM(P175:P188)</f>
        <v>0</v>
      </c>
      <c r="R174" s="162">
        <f>SUM(R175:R188)</f>
        <v>0</v>
      </c>
      <c r="T174" s="163">
        <f>SUM(T175:T188)</f>
        <v>0</v>
      </c>
      <c r="AR174" s="157" t="s">
        <v>84</v>
      </c>
      <c r="AT174" s="164" t="s">
        <v>76</v>
      </c>
      <c r="AU174" s="164" t="s">
        <v>77</v>
      </c>
      <c r="AY174" s="157" t="s">
        <v>574</v>
      </c>
      <c r="BK174" s="165">
        <f>SUM(BK175:BK188)</f>
        <v>0</v>
      </c>
    </row>
    <row r="175" spans="2:65" s="1" customFormat="1" ht="16.5" customHeight="1">
      <c r="B175" s="140"/>
      <c r="C175" s="168" t="s">
        <v>974</v>
      </c>
      <c r="D175" s="168" t="s">
        <v>576</v>
      </c>
      <c r="E175" s="169" t="s">
        <v>9940</v>
      </c>
      <c r="F175" s="170" t="s">
        <v>10174</v>
      </c>
      <c r="G175" s="171" t="s">
        <v>7793</v>
      </c>
      <c r="H175" s="172">
        <v>2</v>
      </c>
      <c r="I175" s="173"/>
      <c r="J175" s="174">
        <f t="shared" ref="J175:J188" si="25">ROUND(I175*H175,2)</f>
        <v>0</v>
      </c>
      <c r="K175" s="175"/>
      <c r="L175" s="34"/>
      <c r="M175" s="176" t="s">
        <v>1</v>
      </c>
      <c r="N175" s="139" t="s">
        <v>43</v>
      </c>
      <c r="P175" s="177">
        <f t="shared" ref="P175:P188" si="26">O175*H175</f>
        <v>0</v>
      </c>
      <c r="Q175" s="177">
        <v>0</v>
      </c>
      <c r="R175" s="177">
        <f t="shared" ref="R175:R188" si="27">Q175*H175</f>
        <v>0</v>
      </c>
      <c r="S175" s="177">
        <v>0</v>
      </c>
      <c r="T175" s="178">
        <f t="shared" ref="T175:T188" si="28">S175*H175</f>
        <v>0</v>
      </c>
      <c r="AR175" s="179" t="s">
        <v>580</v>
      </c>
      <c r="AT175" s="179" t="s">
        <v>576</v>
      </c>
      <c r="AU175" s="179" t="s">
        <v>84</v>
      </c>
      <c r="AY175" s="17" t="s">
        <v>574</v>
      </c>
      <c r="BE175" s="102">
        <f t="shared" ref="BE175:BE188" si="29">IF(N175="základná",J175,0)</f>
        <v>0</v>
      </c>
      <c r="BF175" s="102">
        <f t="shared" ref="BF175:BF188" si="30">IF(N175="znížená",J175,0)</f>
        <v>0</v>
      </c>
      <c r="BG175" s="102">
        <f t="shared" ref="BG175:BG188" si="31">IF(N175="zákl. prenesená",J175,0)</f>
        <v>0</v>
      </c>
      <c r="BH175" s="102">
        <f t="shared" ref="BH175:BH188" si="32">IF(N175="zníž. prenesená",J175,0)</f>
        <v>0</v>
      </c>
      <c r="BI175" s="102">
        <f t="shared" ref="BI175:BI188" si="33">IF(N175="nulová",J175,0)</f>
        <v>0</v>
      </c>
      <c r="BJ175" s="17" t="s">
        <v>89</v>
      </c>
      <c r="BK175" s="102">
        <f t="shared" ref="BK175:BK188" si="34">ROUND(I175*H175,2)</f>
        <v>0</v>
      </c>
      <c r="BL175" s="17" t="s">
        <v>580</v>
      </c>
      <c r="BM175" s="179" t="s">
        <v>1534</v>
      </c>
    </row>
    <row r="176" spans="2:65" s="1" customFormat="1" ht="24.25" customHeight="1">
      <c r="B176" s="140"/>
      <c r="C176" s="168" t="s">
        <v>993</v>
      </c>
      <c r="D176" s="168" t="s">
        <v>576</v>
      </c>
      <c r="E176" s="169" t="s">
        <v>9943</v>
      </c>
      <c r="F176" s="170" t="s">
        <v>10175</v>
      </c>
      <c r="G176" s="171" t="s">
        <v>611</v>
      </c>
      <c r="H176" s="172">
        <v>100</v>
      </c>
      <c r="I176" s="173"/>
      <c r="J176" s="174">
        <f t="shared" si="25"/>
        <v>0</v>
      </c>
      <c r="K176" s="175"/>
      <c r="L176" s="34"/>
      <c r="M176" s="176" t="s">
        <v>1</v>
      </c>
      <c r="N176" s="139" t="s">
        <v>43</v>
      </c>
      <c r="P176" s="177">
        <f t="shared" si="26"/>
        <v>0</v>
      </c>
      <c r="Q176" s="177">
        <v>0</v>
      </c>
      <c r="R176" s="177">
        <f t="shared" si="27"/>
        <v>0</v>
      </c>
      <c r="S176" s="177">
        <v>0</v>
      </c>
      <c r="T176" s="178">
        <f t="shared" si="28"/>
        <v>0</v>
      </c>
      <c r="AR176" s="179" t="s">
        <v>580</v>
      </c>
      <c r="AT176" s="179" t="s">
        <v>576</v>
      </c>
      <c r="AU176" s="179" t="s">
        <v>84</v>
      </c>
      <c r="AY176" s="17" t="s">
        <v>574</v>
      </c>
      <c r="BE176" s="102">
        <f t="shared" si="29"/>
        <v>0</v>
      </c>
      <c r="BF176" s="102">
        <f t="shared" si="30"/>
        <v>0</v>
      </c>
      <c r="BG176" s="102">
        <f t="shared" si="31"/>
        <v>0</v>
      </c>
      <c r="BH176" s="102">
        <f t="shared" si="32"/>
        <v>0</v>
      </c>
      <c r="BI176" s="102">
        <f t="shared" si="33"/>
        <v>0</v>
      </c>
      <c r="BJ176" s="17" t="s">
        <v>89</v>
      </c>
      <c r="BK176" s="102">
        <f t="shared" si="34"/>
        <v>0</v>
      </c>
      <c r="BL176" s="17" t="s">
        <v>580</v>
      </c>
      <c r="BM176" s="179" t="s">
        <v>1584</v>
      </c>
    </row>
    <row r="177" spans="2:65" s="1" customFormat="1" ht="33" customHeight="1">
      <c r="B177" s="140"/>
      <c r="C177" s="168" t="s">
        <v>1001</v>
      </c>
      <c r="D177" s="168" t="s">
        <v>576</v>
      </c>
      <c r="E177" s="169" t="s">
        <v>9946</v>
      </c>
      <c r="F177" s="170" t="s">
        <v>10176</v>
      </c>
      <c r="G177" s="171" t="s">
        <v>611</v>
      </c>
      <c r="H177" s="172">
        <v>500</v>
      </c>
      <c r="I177" s="173"/>
      <c r="J177" s="174">
        <f t="shared" si="25"/>
        <v>0</v>
      </c>
      <c r="K177" s="175"/>
      <c r="L177" s="34"/>
      <c r="M177" s="176" t="s">
        <v>1</v>
      </c>
      <c r="N177" s="139" t="s">
        <v>43</v>
      </c>
      <c r="P177" s="177">
        <f t="shared" si="26"/>
        <v>0</v>
      </c>
      <c r="Q177" s="177">
        <v>0</v>
      </c>
      <c r="R177" s="177">
        <f t="shared" si="27"/>
        <v>0</v>
      </c>
      <c r="S177" s="177">
        <v>0</v>
      </c>
      <c r="T177" s="178">
        <f t="shared" si="28"/>
        <v>0</v>
      </c>
      <c r="AR177" s="179" t="s">
        <v>580</v>
      </c>
      <c r="AT177" s="179" t="s">
        <v>576</v>
      </c>
      <c r="AU177" s="179" t="s">
        <v>84</v>
      </c>
      <c r="AY177" s="17" t="s">
        <v>574</v>
      </c>
      <c r="BE177" s="102">
        <f t="shared" si="29"/>
        <v>0</v>
      </c>
      <c r="BF177" s="102">
        <f t="shared" si="30"/>
        <v>0</v>
      </c>
      <c r="BG177" s="102">
        <f t="shared" si="31"/>
        <v>0</v>
      </c>
      <c r="BH177" s="102">
        <f t="shared" si="32"/>
        <v>0</v>
      </c>
      <c r="BI177" s="102">
        <f t="shared" si="33"/>
        <v>0</v>
      </c>
      <c r="BJ177" s="17" t="s">
        <v>89</v>
      </c>
      <c r="BK177" s="102">
        <f t="shared" si="34"/>
        <v>0</v>
      </c>
      <c r="BL177" s="17" t="s">
        <v>580</v>
      </c>
      <c r="BM177" s="179" t="s">
        <v>1593</v>
      </c>
    </row>
    <row r="178" spans="2:65" s="1" customFormat="1" ht="33" customHeight="1">
      <c r="B178" s="140"/>
      <c r="C178" s="168" t="s">
        <v>1007</v>
      </c>
      <c r="D178" s="168" t="s">
        <v>576</v>
      </c>
      <c r="E178" s="169" t="s">
        <v>9949</v>
      </c>
      <c r="F178" s="170" t="s">
        <v>10177</v>
      </c>
      <c r="G178" s="171" t="s">
        <v>579</v>
      </c>
      <c r="H178" s="172">
        <v>30</v>
      </c>
      <c r="I178" s="173"/>
      <c r="J178" s="174">
        <f t="shared" si="25"/>
        <v>0</v>
      </c>
      <c r="K178" s="175"/>
      <c r="L178" s="34"/>
      <c r="M178" s="176" t="s">
        <v>1</v>
      </c>
      <c r="N178" s="139" t="s">
        <v>43</v>
      </c>
      <c r="P178" s="177">
        <f t="shared" si="26"/>
        <v>0</v>
      </c>
      <c r="Q178" s="177">
        <v>0</v>
      </c>
      <c r="R178" s="177">
        <f t="shared" si="27"/>
        <v>0</v>
      </c>
      <c r="S178" s="177">
        <v>0</v>
      </c>
      <c r="T178" s="178">
        <f t="shared" si="28"/>
        <v>0</v>
      </c>
      <c r="AR178" s="179" t="s">
        <v>580</v>
      </c>
      <c r="AT178" s="179" t="s">
        <v>576</v>
      </c>
      <c r="AU178" s="179" t="s">
        <v>84</v>
      </c>
      <c r="AY178" s="17" t="s">
        <v>574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89</v>
      </c>
      <c r="BK178" s="102">
        <f t="shared" si="34"/>
        <v>0</v>
      </c>
      <c r="BL178" s="17" t="s">
        <v>580</v>
      </c>
      <c r="BM178" s="179" t="s">
        <v>1609</v>
      </c>
    </row>
    <row r="179" spans="2:65" s="1" customFormat="1" ht="24.25" customHeight="1">
      <c r="B179" s="140"/>
      <c r="C179" s="168" t="s">
        <v>1015</v>
      </c>
      <c r="D179" s="168" t="s">
        <v>576</v>
      </c>
      <c r="E179" s="169" t="s">
        <v>9952</v>
      </c>
      <c r="F179" s="170" t="s">
        <v>10178</v>
      </c>
      <c r="G179" s="171" t="s">
        <v>579</v>
      </c>
      <c r="H179" s="172">
        <v>30</v>
      </c>
      <c r="I179" s="173"/>
      <c r="J179" s="174">
        <f t="shared" si="25"/>
        <v>0</v>
      </c>
      <c r="K179" s="175"/>
      <c r="L179" s="34"/>
      <c r="M179" s="176" t="s">
        <v>1</v>
      </c>
      <c r="N179" s="139" t="s">
        <v>43</v>
      </c>
      <c r="P179" s="177">
        <f t="shared" si="26"/>
        <v>0</v>
      </c>
      <c r="Q179" s="177">
        <v>0</v>
      </c>
      <c r="R179" s="177">
        <f t="shared" si="27"/>
        <v>0</v>
      </c>
      <c r="S179" s="177">
        <v>0</v>
      </c>
      <c r="T179" s="178">
        <f t="shared" si="28"/>
        <v>0</v>
      </c>
      <c r="AR179" s="179" t="s">
        <v>580</v>
      </c>
      <c r="AT179" s="179" t="s">
        <v>576</v>
      </c>
      <c r="AU179" s="179" t="s">
        <v>84</v>
      </c>
      <c r="AY179" s="17" t="s">
        <v>574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89</v>
      </c>
      <c r="BK179" s="102">
        <f t="shared" si="34"/>
        <v>0</v>
      </c>
      <c r="BL179" s="17" t="s">
        <v>580</v>
      </c>
      <c r="BM179" s="179" t="s">
        <v>1643</v>
      </c>
    </row>
    <row r="180" spans="2:65" s="1" customFormat="1" ht="24.25" customHeight="1">
      <c r="B180" s="140"/>
      <c r="C180" s="168" t="s">
        <v>1064</v>
      </c>
      <c r="D180" s="168" t="s">
        <v>576</v>
      </c>
      <c r="E180" s="169" t="s">
        <v>9955</v>
      </c>
      <c r="F180" s="170" t="s">
        <v>10179</v>
      </c>
      <c r="G180" s="171" t="s">
        <v>579</v>
      </c>
      <c r="H180" s="172">
        <v>10</v>
      </c>
      <c r="I180" s="173"/>
      <c r="J180" s="174">
        <f t="shared" si="25"/>
        <v>0</v>
      </c>
      <c r="K180" s="175"/>
      <c r="L180" s="34"/>
      <c r="M180" s="176" t="s">
        <v>1</v>
      </c>
      <c r="N180" s="139" t="s">
        <v>43</v>
      </c>
      <c r="P180" s="177">
        <f t="shared" si="26"/>
        <v>0</v>
      </c>
      <c r="Q180" s="177">
        <v>0</v>
      </c>
      <c r="R180" s="177">
        <f t="shared" si="27"/>
        <v>0</v>
      </c>
      <c r="S180" s="177">
        <v>0</v>
      </c>
      <c r="T180" s="178">
        <f t="shared" si="28"/>
        <v>0</v>
      </c>
      <c r="AR180" s="179" t="s">
        <v>580</v>
      </c>
      <c r="AT180" s="179" t="s">
        <v>576</v>
      </c>
      <c r="AU180" s="179" t="s">
        <v>84</v>
      </c>
      <c r="AY180" s="17" t="s">
        <v>574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89</v>
      </c>
      <c r="BK180" s="102">
        <f t="shared" si="34"/>
        <v>0</v>
      </c>
      <c r="BL180" s="17" t="s">
        <v>580</v>
      </c>
      <c r="BM180" s="179" t="s">
        <v>1654</v>
      </c>
    </row>
    <row r="181" spans="2:65" s="1" customFormat="1" ht="24.25" customHeight="1">
      <c r="B181" s="140"/>
      <c r="C181" s="168" t="s">
        <v>1070</v>
      </c>
      <c r="D181" s="168" t="s">
        <v>576</v>
      </c>
      <c r="E181" s="169" t="s">
        <v>9958</v>
      </c>
      <c r="F181" s="170" t="s">
        <v>10180</v>
      </c>
      <c r="G181" s="171" t="s">
        <v>579</v>
      </c>
      <c r="H181" s="172">
        <v>1</v>
      </c>
      <c r="I181" s="173"/>
      <c r="J181" s="174">
        <f t="shared" si="25"/>
        <v>0</v>
      </c>
      <c r="K181" s="175"/>
      <c r="L181" s="34"/>
      <c r="M181" s="176" t="s">
        <v>1</v>
      </c>
      <c r="N181" s="139" t="s">
        <v>43</v>
      </c>
      <c r="P181" s="177">
        <f t="shared" si="26"/>
        <v>0</v>
      </c>
      <c r="Q181" s="177">
        <v>0</v>
      </c>
      <c r="R181" s="177">
        <f t="shared" si="27"/>
        <v>0</v>
      </c>
      <c r="S181" s="177">
        <v>0</v>
      </c>
      <c r="T181" s="178">
        <f t="shared" si="28"/>
        <v>0</v>
      </c>
      <c r="AR181" s="179" t="s">
        <v>580</v>
      </c>
      <c r="AT181" s="179" t="s">
        <v>576</v>
      </c>
      <c r="AU181" s="179" t="s">
        <v>84</v>
      </c>
      <c r="AY181" s="17" t="s">
        <v>574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89</v>
      </c>
      <c r="BK181" s="102">
        <f t="shared" si="34"/>
        <v>0</v>
      </c>
      <c r="BL181" s="17" t="s">
        <v>580</v>
      </c>
      <c r="BM181" s="179" t="s">
        <v>1663</v>
      </c>
    </row>
    <row r="182" spans="2:65" s="1" customFormat="1" ht="21.75" customHeight="1">
      <c r="B182" s="140"/>
      <c r="C182" s="168" t="s">
        <v>1075</v>
      </c>
      <c r="D182" s="168" t="s">
        <v>576</v>
      </c>
      <c r="E182" s="169" t="s">
        <v>9961</v>
      </c>
      <c r="F182" s="170" t="s">
        <v>10181</v>
      </c>
      <c r="G182" s="171" t="s">
        <v>579</v>
      </c>
      <c r="H182" s="172">
        <v>5</v>
      </c>
      <c r="I182" s="173"/>
      <c r="J182" s="174">
        <f t="shared" si="25"/>
        <v>0</v>
      </c>
      <c r="K182" s="175"/>
      <c r="L182" s="34"/>
      <c r="M182" s="176" t="s">
        <v>1</v>
      </c>
      <c r="N182" s="139" t="s">
        <v>43</v>
      </c>
      <c r="P182" s="177">
        <f t="shared" si="26"/>
        <v>0</v>
      </c>
      <c r="Q182" s="177">
        <v>0</v>
      </c>
      <c r="R182" s="177">
        <f t="shared" si="27"/>
        <v>0</v>
      </c>
      <c r="S182" s="177">
        <v>0</v>
      </c>
      <c r="T182" s="178">
        <f t="shared" si="28"/>
        <v>0</v>
      </c>
      <c r="AR182" s="179" t="s">
        <v>580</v>
      </c>
      <c r="AT182" s="179" t="s">
        <v>576</v>
      </c>
      <c r="AU182" s="179" t="s">
        <v>84</v>
      </c>
      <c r="AY182" s="17" t="s">
        <v>574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17" t="s">
        <v>89</v>
      </c>
      <c r="BK182" s="102">
        <f t="shared" si="34"/>
        <v>0</v>
      </c>
      <c r="BL182" s="17" t="s">
        <v>580</v>
      </c>
      <c r="BM182" s="179" t="s">
        <v>1673</v>
      </c>
    </row>
    <row r="183" spans="2:65" s="1" customFormat="1" ht="24.25" customHeight="1">
      <c r="B183" s="140"/>
      <c r="C183" s="168" t="s">
        <v>1080</v>
      </c>
      <c r="D183" s="168" t="s">
        <v>576</v>
      </c>
      <c r="E183" s="169" t="s">
        <v>9964</v>
      </c>
      <c r="F183" s="170" t="s">
        <v>10182</v>
      </c>
      <c r="G183" s="171" t="s">
        <v>579</v>
      </c>
      <c r="H183" s="172">
        <v>2</v>
      </c>
      <c r="I183" s="173"/>
      <c r="J183" s="174">
        <f t="shared" si="25"/>
        <v>0</v>
      </c>
      <c r="K183" s="175"/>
      <c r="L183" s="34"/>
      <c r="M183" s="176" t="s">
        <v>1</v>
      </c>
      <c r="N183" s="139" t="s">
        <v>43</v>
      </c>
      <c r="P183" s="177">
        <f t="shared" si="26"/>
        <v>0</v>
      </c>
      <c r="Q183" s="177">
        <v>0</v>
      </c>
      <c r="R183" s="177">
        <f t="shared" si="27"/>
        <v>0</v>
      </c>
      <c r="S183" s="177">
        <v>0</v>
      </c>
      <c r="T183" s="178">
        <f t="shared" si="28"/>
        <v>0</v>
      </c>
      <c r="AR183" s="179" t="s">
        <v>580</v>
      </c>
      <c r="AT183" s="179" t="s">
        <v>576</v>
      </c>
      <c r="AU183" s="179" t="s">
        <v>84</v>
      </c>
      <c r="AY183" s="17" t="s">
        <v>574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17" t="s">
        <v>89</v>
      </c>
      <c r="BK183" s="102">
        <f t="shared" si="34"/>
        <v>0</v>
      </c>
      <c r="BL183" s="17" t="s">
        <v>580</v>
      </c>
      <c r="BM183" s="179" t="s">
        <v>1687</v>
      </c>
    </row>
    <row r="184" spans="2:65" s="1" customFormat="1" ht="21.75" customHeight="1">
      <c r="B184" s="140"/>
      <c r="C184" s="168" t="s">
        <v>1085</v>
      </c>
      <c r="D184" s="168" t="s">
        <v>576</v>
      </c>
      <c r="E184" s="169" t="s">
        <v>9967</v>
      </c>
      <c r="F184" s="170" t="s">
        <v>10100</v>
      </c>
      <c r="G184" s="171" t="s">
        <v>584</v>
      </c>
      <c r="H184" s="172">
        <v>1</v>
      </c>
      <c r="I184" s="173"/>
      <c r="J184" s="174">
        <f t="shared" si="25"/>
        <v>0</v>
      </c>
      <c r="K184" s="175"/>
      <c r="L184" s="34"/>
      <c r="M184" s="176" t="s">
        <v>1</v>
      </c>
      <c r="N184" s="139" t="s">
        <v>43</v>
      </c>
      <c r="P184" s="177">
        <f t="shared" si="26"/>
        <v>0</v>
      </c>
      <c r="Q184" s="177">
        <v>0</v>
      </c>
      <c r="R184" s="177">
        <f t="shared" si="27"/>
        <v>0</v>
      </c>
      <c r="S184" s="177">
        <v>0</v>
      </c>
      <c r="T184" s="178">
        <f t="shared" si="28"/>
        <v>0</v>
      </c>
      <c r="AR184" s="179" t="s">
        <v>580</v>
      </c>
      <c r="AT184" s="179" t="s">
        <v>576</v>
      </c>
      <c r="AU184" s="179" t="s">
        <v>84</v>
      </c>
      <c r="AY184" s="17" t="s">
        <v>574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17" t="s">
        <v>89</v>
      </c>
      <c r="BK184" s="102">
        <f t="shared" si="34"/>
        <v>0</v>
      </c>
      <c r="BL184" s="17" t="s">
        <v>580</v>
      </c>
      <c r="BM184" s="179" t="s">
        <v>1712</v>
      </c>
    </row>
    <row r="185" spans="2:65" s="1" customFormat="1" ht="24.25" customHeight="1">
      <c r="B185" s="140"/>
      <c r="C185" s="168" t="s">
        <v>1090</v>
      </c>
      <c r="D185" s="168" t="s">
        <v>576</v>
      </c>
      <c r="E185" s="169" t="s">
        <v>9970</v>
      </c>
      <c r="F185" s="170" t="s">
        <v>10183</v>
      </c>
      <c r="G185" s="171" t="s">
        <v>579</v>
      </c>
      <c r="H185" s="172">
        <v>1</v>
      </c>
      <c r="I185" s="173"/>
      <c r="J185" s="174">
        <f t="shared" si="25"/>
        <v>0</v>
      </c>
      <c r="K185" s="175"/>
      <c r="L185" s="34"/>
      <c r="M185" s="176" t="s">
        <v>1</v>
      </c>
      <c r="N185" s="139" t="s">
        <v>43</v>
      </c>
      <c r="P185" s="177">
        <f t="shared" si="26"/>
        <v>0</v>
      </c>
      <c r="Q185" s="177">
        <v>0</v>
      </c>
      <c r="R185" s="177">
        <f t="shared" si="27"/>
        <v>0</v>
      </c>
      <c r="S185" s="177">
        <v>0</v>
      </c>
      <c r="T185" s="178">
        <f t="shared" si="28"/>
        <v>0</v>
      </c>
      <c r="AR185" s="179" t="s">
        <v>580</v>
      </c>
      <c r="AT185" s="179" t="s">
        <v>576</v>
      </c>
      <c r="AU185" s="179" t="s">
        <v>84</v>
      </c>
      <c r="AY185" s="17" t="s">
        <v>574</v>
      </c>
      <c r="BE185" s="102">
        <f t="shared" si="29"/>
        <v>0</v>
      </c>
      <c r="BF185" s="102">
        <f t="shared" si="30"/>
        <v>0</v>
      </c>
      <c r="BG185" s="102">
        <f t="shared" si="31"/>
        <v>0</v>
      </c>
      <c r="BH185" s="102">
        <f t="shared" si="32"/>
        <v>0</v>
      </c>
      <c r="BI185" s="102">
        <f t="shared" si="33"/>
        <v>0</v>
      </c>
      <c r="BJ185" s="17" t="s">
        <v>89</v>
      </c>
      <c r="BK185" s="102">
        <f t="shared" si="34"/>
        <v>0</v>
      </c>
      <c r="BL185" s="17" t="s">
        <v>580</v>
      </c>
      <c r="BM185" s="179" t="s">
        <v>1729</v>
      </c>
    </row>
    <row r="186" spans="2:65" s="1" customFormat="1" ht="16.5" customHeight="1">
      <c r="B186" s="140"/>
      <c r="C186" s="168" t="s">
        <v>1095</v>
      </c>
      <c r="D186" s="168" t="s">
        <v>576</v>
      </c>
      <c r="E186" s="169" t="s">
        <v>9973</v>
      </c>
      <c r="F186" s="170" t="s">
        <v>10184</v>
      </c>
      <c r="G186" s="171" t="s">
        <v>579</v>
      </c>
      <c r="H186" s="172">
        <v>1</v>
      </c>
      <c r="I186" s="173"/>
      <c r="J186" s="174">
        <f t="shared" si="25"/>
        <v>0</v>
      </c>
      <c r="K186" s="175"/>
      <c r="L186" s="34"/>
      <c r="M186" s="176" t="s">
        <v>1</v>
      </c>
      <c r="N186" s="139" t="s">
        <v>43</v>
      </c>
      <c r="P186" s="177">
        <f t="shared" si="26"/>
        <v>0</v>
      </c>
      <c r="Q186" s="177">
        <v>0</v>
      </c>
      <c r="R186" s="177">
        <f t="shared" si="27"/>
        <v>0</v>
      </c>
      <c r="S186" s="177">
        <v>0</v>
      </c>
      <c r="T186" s="178">
        <f t="shared" si="28"/>
        <v>0</v>
      </c>
      <c r="AR186" s="179" t="s">
        <v>580</v>
      </c>
      <c r="AT186" s="179" t="s">
        <v>576</v>
      </c>
      <c r="AU186" s="179" t="s">
        <v>84</v>
      </c>
      <c r="AY186" s="17" t="s">
        <v>574</v>
      </c>
      <c r="BE186" s="102">
        <f t="shared" si="29"/>
        <v>0</v>
      </c>
      <c r="BF186" s="102">
        <f t="shared" si="30"/>
        <v>0</v>
      </c>
      <c r="BG186" s="102">
        <f t="shared" si="31"/>
        <v>0</v>
      </c>
      <c r="BH186" s="102">
        <f t="shared" si="32"/>
        <v>0</v>
      </c>
      <c r="BI186" s="102">
        <f t="shared" si="33"/>
        <v>0</v>
      </c>
      <c r="BJ186" s="17" t="s">
        <v>89</v>
      </c>
      <c r="BK186" s="102">
        <f t="shared" si="34"/>
        <v>0</v>
      </c>
      <c r="BL186" s="17" t="s">
        <v>580</v>
      </c>
      <c r="BM186" s="179" t="s">
        <v>1740</v>
      </c>
    </row>
    <row r="187" spans="2:65" s="1" customFormat="1" ht="16.5" customHeight="1">
      <c r="B187" s="140"/>
      <c r="C187" s="168" t="s">
        <v>1100</v>
      </c>
      <c r="D187" s="168" t="s">
        <v>576</v>
      </c>
      <c r="E187" s="169" t="s">
        <v>9976</v>
      </c>
      <c r="F187" s="170" t="s">
        <v>10127</v>
      </c>
      <c r="G187" s="171" t="s">
        <v>579</v>
      </c>
      <c r="H187" s="172">
        <v>1</v>
      </c>
      <c r="I187" s="173"/>
      <c r="J187" s="174">
        <f t="shared" si="25"/>
        <v>0</v>
      </c>
      <c r="K187" s="175"/>
      <c r="L187" s="34"/>
      <c r="M187" s="176" t="s">
        <v>1</v>
      </c>
      <c r="N187" s="139" t="s">
        <v>43</v>
      </c>
      <c r="P187" s="177">
        <f t="shared" si="26"/>
        <v>0</v>
      </c>
      <c r="Q187" s="177">
        <v>0</v>
      </c>
      <c r="R187" s="177">
        <f t="shared" si="27"/>
        <v>0</v>
      </c>
      <c r="S187" s="177">
        <v>0</v>
      </c>
      <c r="T187" s="178">
        <f t="shared" si="28"/>
        <v>0</v>
      </c>
      <c r="AR187" s="179" t="s">
        <v>580</v>
      </c>
      <c r="AT187" s="179" t="s">
        <v>576</v>
      </c>
      <c r="AU187" s="179" t="s">
        <v>84</v>
      </c>
      <c r="AY187" s="17" t="s">
        <v>574</v>
      </c>
      <c r="BE187" s="102">
        <f t="shared" si="29"/>
        <v>0</v>
      </c>
      <c r="BF187" s="102">
        <f t="shared" si="30"/>
        <v>0</v>
      </c>
      <c r="BG187" s="102">
        <f t="shared" si="31"/>
        <v>0</v>
      </c>
      <c r="BH187" s="102">
        <f t="shared" si="32"/>
        <v>0</v>
      </c>
      <c r="BI187" s="102">
        <f t="shared" si="33"/>
        <v>0</v>
      </c>
      <c r="BJ187" s="17" t="s">
        <v>89</v>
      </c>
      <c r="BK187" s="102">
        <f t="shared" si="34"/>
        <v>0</v>
      </c>
      <c r="BL187" s="17" t="s">
        <v>580</v>
      </c>
      <c r="BM187" s="179" t="s">
        <v>1748</v>
      </c>
    </row>
    <row r="188" spans="2:65" s="1" customFormat="1" ht="24.25" customHeight="1">
      <c r="B188" s="140"/>
      <c r="C188" s="168" t="s">
        <v>1104</v>
      </c>
      <c r="D188" s="168" t="s">
        <v>576</v>
      </c>
      <c r="E188" s="169" t="s">
        <v>9979</v>
      </c>
      <c r="F188" s="170" t="s">
        <v>10130</v>
      </c>
      <c r="G188" s="171" t="s">
        <v>579</v>
      </c>
      <c r="H188" s="172">
        <v>1</v>
      </c>
      <c r="I188" s="173"/>
      <c r="J188" s="174">
        <f t="shared" si="25"/>
        <v>0</v>
      </c>
      <c r="K188" s="175"/>
      <c r="L188" s="34"/>
      <c r="M188" s="223" t="s">
        <v>1</v>
      </c>
      <c r="N188" s="224" t="s">
        <v>43</v>
      </c>
      <c r="O188" s="225"/>
      <c r="P188" s="226">
        <f t="shared" si="26"/>
        <v>0</v>
      </c>
      <c r="Q188" s="226">
        <v>0</v>
      </c>
      <c r="R188" s="226">
        <f t="shared" si="27"/>
        <v>0</v>
      </c>
      <c r="S188" s="226">
        <v>0</v>
      </c>
      <c r="T188" s="227">
        <f t="shared" si="28"/>
        <v>0</v>
      </c>
      <c r="AR188" s="179" t="s">
        <v>580</v>
      </c>
      <c r="AT188" s="179" t="s">
        <v>576</v>
      </c>
      <c r="AU188" s="179" t="s">
        <v>84</v>
      </c>
      <c r="AY188" s="17" t="s">
        <v>574</v>
      </c>
      <c r="BE188" s="102">
        <f t="shared" si="29"/>
        <v>0</v>
      </c>
      <c r="BF188" s="102">
        <f t="shared" si="30"/>
        <v>0</v>
      </c>
      <c r="BG188" s="102">
        <f t="shared" si="31"/>
        <v>0</v>
      </c>
      <c r="BH188" s="102">
        <f t="shared" si="32"/>
        <v>0</v>
      </c>
      <c r="BI188" s="102">
        <f t="shared" si="33"/>
        <v>0</v>
      </c>
      <c r="BJ188" s="17" t="s">
        <v>89</v>
      </c>
      <c r="BK188" s="102">
        <f t="shared" si="34"/>
        <v>0</v>
      </c>
      <c r="BL188" s="17" t="s">
        <v>580</v>
      </c>
      <c r="BM188" s="179" t="s">
        <v>1756</v>
      </c>
    </row>
    <row r="189" spans="2:65" s="1" customFormat="1" ht="7" customHeight="1">
      <c r="B189" s="49"/>
      <c r="C189" s="50"/>
      <c r="D189" s="50"/>
      <c r="E189" s="50"/>
      <c r="F189" s="50"/>
      <c r="G189" s="50"/>
      <c r="H189" s="50"/>
      <c r="I189" s="50"/>
      <c r="J189" s="50"/>
      <c r="K189" s="50"/>
      <c r="L189" s="34"/>
    </row>
  </sheetData>
  <autoFilter ref="C132:K188" xr:uid="{00000000-0009-0000-0000-000009000000}"/>
  <mergeCells count="17">
    <mergeCell ref="E11:H11"/>
    <mergeCell ref="E20:H20"/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20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114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ht="12" customHeight="1">
      <c r="B8" s="20"/>
      <c r="D8" s="27" t="s">
        <v>182</v>
      </c>
      <c r="L8" s="20"/>
    </row>
    <row r="9" spans="2:46" s="1" customFormat="1" ht="16.5" customHeight="1">
      <c r="B9" s="34"/>
      <c r="E9" s="287" t="s">
        <v>186</v>
      </c>
      <c r="F9" s="285"/>
      <c r="G9" s="285"/>
      <c r="H9" s="285"/>
      <c r="L9" s="34"/>
    </row>
    <row r="10" spans="2:46" s="1" customFormat="1" ht="12" customHeight="1">
      <c r="B10" s="34"/>
      <c r="D10" s="27" t="s">
        <v>190</v>
      </c>
      <c r="L10" s="34"/>
    </row>
    <row r="11" spans="2:46" s="1" customFormat="1" ht="16.5" customHeight="1">
      <c r="B11" s="34"/>
      <c r="E11" s="256" t="s">
        <v>10185</v>
      </c>
      <c r="F11" s="285"/>
      <c r="G11" s="285"/>
      <c r="H11" s="285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>
      <c r="B18" s="34"/>
      <c r="L18" s="34"/>
    </row>
    <row r="19" spans="2:12" s="1" customFormat="1" ht="12" customHeight="1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8"/>
      <c r="G20" s="268"/>
      <c r="H20" s="268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>
      <c r="B21" s="34"/>
      <c r="L21" s="34"/>
    </row>
    <row r="22" spans="2:12" s="1" customFormat="1" ht="12" customHeight="1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>
      <c r="B24" s="34"/>
      <c r="L24" s="34"/>
    </row>
    <row r="25" spans="2:12" s="1" customFormat="1" ht="12" customHeight="1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>
      <c r="B27" s="34"/>
      <c r="L27" s="34"/>
    </row>
    <row r="28" spans="2:12" s="1" customFormat="1" ht="12" customHeight="1">
      <c r="B28" s="34"/>
      <c r="D28" s="27" t="s">
        <v>34</v>
      </c>
      <c r="L28" s="34"/>
    </row>
    <row r="29" spans="2:12" s="7" customFormat="1" ht="16.5" customHeight="1">
      <c r="B29" s="111"/>
      <c r="E29" s="272" t="s">
        <v>1</v>
      </c>
      <c r="F29" s="272"/>
      <c r="G29" s="272"/>
      <c r="H29" s="272"/>
      <c r="L29" s="111"/>
    </row>
    <row r="30" spans="2:12" s="1" customFormat="1" ht="7" customHeight="1">
      <c r="B30" s="34"/>
      <c r="L30" s="34"/>
    </row>
    <row r="31" spans="2:12" s="1" customFormat="1" ht="7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>
      <c r="B32" s="34"/>
      <c r="D32" s="25" t="s">
        <v>245</v>
      </c>
      <c r="J32" s="33">
        <f>J98</f>
        <v>0</v>
      </c>
      <c r="L32" s="34"/>
    </row>
    <row r="33" spans="2:12" s="1" customFormat="1" ht="14.5" customHeight="1">
      <c r="B33" s="34"/>
      <c r="D33" s="32" t="s">
        <v>157</v>
      </c>
      <c r="J33" s="33">
        <f>J105</f>
        <v>0</v>
      </c>
      <c r="L33" s="34"/>
    </row>
    <row r="34" spans="2:12" s="1" customFormat="1" ht="25.25" customHeight="1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>
      <c r="B37" s="34"/>
      <c r="D37" s="60" t="s">
        <v>41</v>
      </c>
      <c r="E37" s="39" t="s">
        <v>42</v>
      </c>
      <c r="F37" s="114">
        <f>ROUND((SUM(BE105:BE112) + SUM(BE134:BE219)),  2)</f>
        <v>0</v>
      </c>
      <c r="G37" s="115"/>
      <c r="H37" s="115"/>
      <c r="I37" s="116">
        <v>0.2</v>
      </c>
      <c r="J37" s="114">
        <f>ROUND(((SUM(BE105:BE112) + SUM(BE134:BE219))*I37),  2)</f>
        <v>0</v>
      </c>
      <c r="L37" s="34"/>
    </row>
    <row r="38" spans="2:12" s="1" customFormat="1" ht="14.5" customHeight="1">
      <c r="B38" s="34"/>
      <c r="E38" s="39" t="s">
        <v>43</v>
      </c>
      <c r="F38" s="114">
        <f>ROUND((SUM(BF105:BF112) + SUM(BF134:BF219)),  2)</f>
        <v>0</v>
      </c>
      <c r="G38" s="115"/>
      <c r="H38" s="115"/>
      <c r="I38" s="116">
        <v>0.2</v>
      </c>
      <c r="J38" s="114">
        <f>ROUND(((SUM(BF105:BF112) + SUM(BF134:BF219))*I38),  2)</f>
        <v>0</v>
      </c>
      <c r="L38" s="34"/>
    </row>
    <row r="39" spans="2:12" s="1" customFormat="1" ht="14.5" hidden="1" customHeight="1">
      <c r="B39" s="34"/>
      <c r="E39" s="27" t="s">
        <v>44</v>
      </c>
      <c r="F39" s="91">
        <f>ROUND((SUM(BG105:BG112) + SUM(BG134:BG219)),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>
      <c r="B40" s="34"/>
      <c r="E40" s="27" t="s">
        <v>45</v>
      </c>
      <c r="F40" s="91">
        <f>ROUND((SUM(BH105:BH112) + SUM(BH134:BH219)),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>
      <c r="B41" s="34"/>
      <c r="E41" s="39" t="s">
        <v>46</v>
      </c>
      <c r="F41" s="114">
        <f>ROUND((SUM(BI105:BI112) + SUM(BI134:BI219)),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>
      <c r="B42" s="34"/>
      <c r="L42" s="34"/>
    </row>
    <row r="43" spans="2:12" s="1" customFormat="1" ht="25.25" customHeight="1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>
      <c r="B44" s="34"/>
      <c r="L44" s="34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>
      <c r="B82" s="34"/>
      <c r="C82" s="21" t="s">
        <v>386</v>
      </c>
      <c r="L82" s="34"/>
    </row>
    <row r="83" spans="2:12" s="1" customFormat="1" ht="7" customHeight="1">
      <c r="B83" s="34"/>
      <c r="L83" s="34"/>
    </row>
    <row r="84" spans="2:12" s="1" customFormat="1" ht="12" customHeight="1">
      <c r="B84" s="34"/>
      <c r="C84" s="27" t="s">
        <v>15</v>
      </c>
      <c r="L84" s="34"/>
    </row>
    <row r="85" spans="2:12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12" ht="12" customHeight="1">
      <c r="B86" s="20"/>
      <c r="C86" s="27" t="s">
        <v>182</v>
      </c>
      <c r="L86" s="20"/>
    </row>
    <row r="87" spans="2:12" s="1" customFormat="1" ht="16.5" customHeight="1">
      <c r="B87" s="34"/>
      <c r="E87" s="287" t="s">
        <v>186</v>
      </c>
      <c r="F87" s="285"/>
      <c r="G87" s="285"/>
      <c r="H87" s="285"/>
      <c r="L87" s="34"/>
    </row>
    <row r="88" spans="2:12" s="1" customFormat="1" ht="12" customHeight="1">
      <c r="B88" s="34"/>
      <c r="C88" s="27" t="s">
        <v>190</v>
      </c>
      <c r="L88" s="34"/>
    </row>
    <row r="89" spans="2:12" s="1" customFormat="1" ht="16.5" customHeight="1">
      <c r="B89" s="34"/>
      <c r="E89" s="256" t="str">
        <f>E11</f>
        <v>09 - Hlasová signalizácia požiaru</v>
      </c>
      <c r="F89" s="285"/>
      <c r="G89" s="285"/>
      <c r="H89" s="285"/>
      <c r="L89" s="34"/>
    </row>
    <row r="90" spans="2:12" s="1" customFormat="1" ht="7" customHeight="1">
      <c r="B90" s="34"/>
      <c r="L90" s="34"/>
    </row>
    <row r="91" spans="2:12" s="1" customFormat="1" ht="12" customHeight="1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>
      <c r="B92" s="34"/>
      <c r="L92" s="34"/>
    </row>
    <row r="93" spans="2:12" s="1" customFormat="1" ht="15.25" customHeight="1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25" customHeight="1">
      <c r="B95" s="34"/>
      <c r="L95" s="34"/>
    </row>
    <row r="96" spans="2:12" s="1" customFormat="1" ht="29.25" customHeight="1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25" customHeight="1">
      <c r="B97" s="34"/>
      <c r="L97" s="34"/>
    </row>
    <row r="98" spans="2:65" s="1" customFormat="1" ht="23" customHeight="1">
      <c r="B98" s="34"/>
      <c r="C98" s="127" t="s">
        <v>422</v>
      </c>
      <c r="J98" s="71">
        <f>J134</f>
        <v>0</v>
      </c>
      <c r="L98" s="34"/>
      <c r="AU98" s="17" t="s">
        <v>423</v>
      </c>
    </row>
    <row r="99" spans="2:65" s="8" customFormat="1" ht="25" customHeight="1">
      <c r="B99" s="128"/>
      <c r="D99" s="129" t="s">
        <v>10186</v>
      </c>
      <c r="E99" s="130"/>
      <c r="F99" s="130"/>
      <c r="G99" s="130"/>
      <c r="H99" s="130"/>
      <c r="I99" s="130"/>
      <c r="J99" s="131">
        <f>J135</f>
        <v>0</v>
      </c>
      <c r="L99" s="128"/>
    </row>
    <row r="100" spans="2:65" s="8" customFormat="1" ht="25" customHeight="1">
      <c r="B100" s="128"/>
      <c r="D100" s="129" t="s">
        <v>10187</v>
      </c>
      <c r="E100" s="130"/>
      <c r="F100" s="130"/>
      <c r="G100" s="130"/>
      <c r="H100" s="130"/>
      <c r="I100" s="130"/>
      <c r="J100" s="131">
        <f>J150</f>
        <v>0</v>
      </c>
      <c r="L100" s="128"/>
    </row>
    <row r="101" spans="2:65" s="8" customFormat="1" ht="25" customHeight="1">
      <c r="B101" s="128"/>
      <c r="D101" s="129" t="s">
        <v>10188</v>
      </c>
      <c r="E101" s="130"/>
      <c r="F101" s="130"/>
      <c r="G101" s="130"/>
      <c r="H101" s="130"/>
      <c r="I101" s="130"/>
      <c r="J101" s="131">
        <f>J163</f>
        <v>0</v>
      </c>
      <c r="L101" s="128"/>
    </row>
    <row r="102" spans="2:65" s="8" customFormat="1" ht="25" customHeight="1">
      <c r="B102" s="128"/>
      <c r="D102" s="129" t="s">
        <v>10189</v>
      </c>
      <c r="E102" s="130"/>
      <c r="F102" s="130"/>
      <c r="G102" s="130"/>
      <c r="H102" s="130"/>
      <c r="I102" s="130"/>
      <c r="J102" s="131">
        <f>J182</f>
        <v>0</v>
      </c>
      <c r="L102" s="128"/>
    </row>
    <row r="103" spans="2:65" s="1" customFormat="1" ht="21.75" customHeight="1">
      <c r="B103" s="34"/>
      <c r="L103" s="34"/>
    </row>
    <row r="104" spans="2:65" s="1" customFormat="1" ht="7" customHeight="1">
      <c r="B104" s="34"/>
      <c r="L104" s="34"/>
    </row>
    <row r="105" spans="2:65" s="1" customFormat="1" ht="29.25" customHeight="1">
      <c r="B105" s="34"/>
      <c r="C105" s="127" t="s">
        <v>511</v>
      </c>
      <c r="J105" s="138">
        <f>ROUND(J106 + J107 + J108 + J109 + J110 + J111,2)</f>
        <v>0</v>
      </c>
      <c r="L105" s="34"/>
      <c r="N105" s="139" t="s">
        <v>41</v>
      </c>
    </row>
    <row r="106" spans="2:65" s="1" customFormat="1" ht="18" customHeight="1">
      <c r="B106" s="140"/>
      <c r="C106" s="141"/>
      <c r="D106" s="232" t="s">
        <v>514</v>
      </c>
      <c r="E106" s="286"/>
      <c r="F106" s="286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ref="BE106:BE111" si="0">IF(N106="základná",J106,0)</f>
        <v>0</v>
      </c>
      <c r="BF106" s="146">
        <f t="shared" ref="BF106:BF111" si="1">IF(N106="znížená",J106,0)</f>
        <v>0</v>
      </c>
      <c r="BG106" s="146">
        <f t="shared" ref="BG106:BG111" si="2">IF(N106="zákl. prenesená",J106,0)</f>
        <v>0</v>
      </c>
      <c r="BH106" s="146">
        <f t="shared" ref="BH106:BH111" si="3">IF(N106="zníž. prenesená",J106,0)</f>
        <v>0</v>
      </c>
      <c r="BI106" s="146">
        <f t="shared" ref="BI106:BI111" si="4">IF(N106="nulová",J106,0)</f>
        <v>0</v>
      </c>
      <c r="BJ106" s="144" t="s">
        <v>89</v>
      </c>
      <c r="BK106" s="141"/>
      <c r="BL106" s="141"/>
      <c r="BM106" s="141"/>
    </row>
    <row r="107" spans="2:65" s="1" customFormat="1" ht="18" customHeight="1">
      <c r="B107" s="140"/>
      <c r="C107" s="141"/>
      <c r="D107" s="232" t="s">
        <v>518</v>
      </c>
      <c r="E107" s="286"/>
      <c r="F107" s="286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>
      <c r="B108" s="140"/>
      <c r="C108" s="141"/>
      <c r="D108" s="232" t="s">
        <v>521</v>
      </c>
      <c r="E108" s="286"/>
      <c r="F108" s="286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>
      <c r="B109" s="140"/>
      <c r="C109" s="141"/>
      <c r="D109" s="232" t="s">
        <v>524</v>
      </c>
      <c r="E109" s="286"/>
      <c r="F109" s="286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>
      <c r="B110" s="140"/>
      <c r="C110" s="141"/>
      <c r="D110" s="232" t="s">
        <v>527</v>
      </c>
      <c r="E110" s="286"/>
      <c r="F110" s="286"/>
      <c r="G110" s="141"/>
      <c r="H110" s="141"/>
      <c r="I110" s="141"/>
      <c r="J110" s="99"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515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ht="18" customHeight="1">
      <c r="B111" s="140"/>
      <c r="C111" s="141"/>
      <c r="D111" s="142" t="s">
        <v>530</v>
      </c>
      <c r="E111" s="141"/>
      <c r="F111" s="141"/>
      <c r="G111" s="141"/>
      <c r="H111" s="141"/>
      <c r="I111" s="141"/>
      <c r="J111" s="99">
        <f>ROUND(J32*T111,2)</f>
        <v>0</v>
      </c>
      <c r="K111" s="141"/>
      <c r="L111" s="140"/>
      <c r="M111" s="141"/>
      <c r="N111" s="143" t="s">
        <v>43</v>
      </c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4" t="s">
        <v>531</v>
      </c>
      <c r="AZ111" s="141"/>
      <c r="BA111" s="141"/>
      <c r="BB111" s="141"/>
      <c r="BC111" s="141"/>
      <c r="BD111" s="141"/>
      <c r="BE111" s="146">
        <f t="shared" si="0"/>
        <v>0</v>
      </c>
      <c r="BF111" s="146">
        <f t="shared" si="1"/>
        <v>0</v>
      </c>
      <c r="BG111" s="146">
        <f t="shared" si="2"/>
        <v>0</v>
      </c>
      <c r="BH111" s="146">
        <f t="shared" si="3"/>
        <v>0</v>
      </c>
      <c r="BI111" s="146">
        <f t="shared" si="4"/>
        <v>0</v>
      </c>
      <c r="BJ111" s="144" t="s">
        <v>89</v>
      </c>
      <c r="BK111" s="141"/>
      <c r="BL111" s="141"/>
      <c r="BM111" s="141"/>
    </row>
    <row r="112" spans="2:65" s="1" customFormat="1">
      <c r="B112" s="34"/>
      <c r="L112" s="34"/>
    </row>
    <row r="113" spans="2:12" s="1" customFormat="1" ht="29.25" customHeight="1">
      <c r="B113" s="34"/>
      <c r="C113" s="106" t="s">
        <v>162</v>
      </c>
      <c r="D113" s="107"/>
      <c r="E113" s="107"/>
      <c r="F113" s="107"/>
      <c r="G113" s="107"/>
      <c r="H113" s="107"/>
      <c r="I113" s="107"/>
      <c r="J113" s="108">
        <f>ROUND(J98+J105,2)</f>
        <v>0</v>
      </c>
      <c r="K113" s="107"/>
      <c r="L113" s="34"/>
    </row>
    <row r="114" spans="2:12" s="1" customFormat="1" ht="7" customHeight="1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34"/>
    </row>
    <row r="118" spans="2:12" s="1" customFormat="1" ht="7" customHeight="1"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34"/>
    </row>
    <row r="119" spans="2:12" s="1" customFormat="1" ht="25" customHeight="1">
      <c r="B119" s="34"/>
      <c r="C119" s="21" t="s">
        <v>548</v>
      </c>
      <c r="L119" s="34"/>
    </row>
    <row r="120" spans="2:12" s="1" customFormat="1" ht="7" customHeight="1">
      <c r="B120" s="34"/>
      <c r="L120" s="34"/>
    </row>
    <row r="121" spans="2:12" s="1" customFormat="1" ht="12" customHeight="1">
      <c r="B121" s="34"/>
      <c r="C121" s="27" t="s">
        <v>15</v>
      </c>
      <c r="L121" s="34"/>
    </row>
    <row r="122" spans="2:12" s="1" customFormat="1" ht="26.25" customHeight="1">
      <c r="B122" s="34"/>
      <c r="E122" s="287" t="str">
        <f>E7</f>
        <v>Revitalizácia budovy a areálu bývalého Gymnázia Mateja Bela vo Zvolene</v>
      </c>
      <c r="F122" s="288"/>
      <c r="G122" s="288"/>
      <c r="H122" s="288"/>
      <c r="L122" s="34"/>
    </row>
    <row r="123" spans="2:12" ht="12" customHeight="1">
      <c r="B123" s="20"/>
      <c r="C123" s="27" t="s">
        <v>182</v>
      </c>
      <c r="L123" s="20"/>
    </row>
    <row r="124" spans="2:12" s="1" customFormat="1" ht="16.5" customHeight="1">
      <c r="B124" s="34"/>
      <c r="E124" s="287" t="s">
        <v>186</v>
      </c>
      <c r="F124" s="285"/>
      <c r="G124" s="285"/>
      <c r="H124" s="285"/>
      <c r="L124" s="34"/>
    </row>
    <row r="125" spans="2:12" s="1" customFormat="1" ht="12" customHeight="1">
      <c r="B125" s="34"/>
      <c r="C125" s="27" t="s">
        <v>190</v>
      </c>
      <c r="L125" s="34"/>
    </row>
    <row r="126" spans="2:12" s="1" customFormat="1" ht="16.5" customHeight="1">
      <c r="B126" s="34"/>
      <c r="E126" s="256" t="str">
        <f>E11</f>
        <v>09 - Hlasová signalizácia požiaru</v>
      </c>
      <c r="F126" s="285"/>
      <c r="G126" s="285"/>
      <c r="H126" s="285"/>
      <c r="L126" s="34"/>
    </row>
    <row r="127" spans="2:12" s="1" customFormat="1" ht="7" customHeight="1">
      <c r="B127" s="34"/>
      <c r="L127" s="34"/>
    </row>
    <row r="128" spans="2:12" s="1" customFormat="1" ht="12" customHeight="1">
      <c r="B128" s="34"/>
      <c r="C128" s="27" t="s">
        <v>19</v>
      </c>
      <c r="F128" s="25" t="str">
        <f>F14</f>
        <v>Okružná 2469, Zvolen</v>
      </c>
      <c r="I128" s="27" t="s">
        <v>21</v>
      </c>
      <c r="J128" s="57" t="str">
        <f>IF(J14="","",J14)</f>
        <v>22. 5. 2024</v>
      </c>
      <c r="L128" s="34"/>
    </row>
    <row r="129" spans="2:65" s="1" customFormat="1" ht="7" customHeight="1">
      <c r="B129" s="34"/>
      <c r="L129" s="34"/>
    </row>
    <row r="130" spans="2:65" s="1" customFormat="1" ht="15.25" customHeight="1">
      <c r="B130" s="34"/>
      <c r="C130" s="27" t="s">
        <v>23</v>
      </c>
      <c r="F130" s="25" t="str">
        <f>E17</f>
        <v>Úrad Banskobystrického samosprávneho kraja</v>
      </c>
      <c r="I130" s="27" t="s">
        <v>29</v>
      </c>
      <c r="J130" s="30" t="str">
        <f>E23</f>
        <v>N/A s.r.o. Bratislava</v>
      </c>
      <c r="L130" s="34"/>
    </row>
    <row r="131" spans="2:65" s="1" customFormat="1" ht="15.25" customHeight="1">
      <c r="B131" s="34"/>
      <c r="C131" s="27" t="s">
        <v>27</v>
      </c>
      <c r="F131" s="25" t="str">
        <f>IF(E20="","",E20)</f>
        <v>Vyplň údaj</v>
      </c>
      <c r="I131" s="27" t="s">
        <v>32</v>
      </c>
      <c r="J131" s="30">
        <f>E26</f>
        <v>0</v>
      </c>
      <c r="L131" s="34"/>
    </row>
    <row r="132" spans="2:65" s="1" customFormat="1" ht="10.25" customHeight="1">
      <c r="B132" s="34"/>
      <c r="L132" s="34"/>
    </row>
    <row r="133" spans="2:65" s="10" customFormat="1" ht="29.25" customHeight="1">
      <c r="B133" s="147"/>
      <c r="C133" s="148" t="s">
        <v>561</v>
      </c>
      <c r="D133" s="149" t="s">
        <v>62</v>
      </c>
      <c r="E133" s="149" t="s">
        <v>58</v>
      </c>
      <c r="F133" s="149" t="s">
        <v>59</v>
      </c>
      <c r="G133" s="149" t="s">
        <v>562</v>
      </c>
      <c r="H133" s="149" t="s">
        <v>563</v>
      </c>
      <c r="I133" s="149" t="s">
        <v>564</v>
      </c>
      <c r="J133" s="150" t="s">
        <v>417</v>
      </c>
      <c r="K133" s="151" t="s">
        <v>565</v>
      </c>
      <c r="L133" s="147"/>
      <c r="M133" s="64" t="s">
        <v>1</v>
      </c>
      <c r="N133" s="65" t="s">
        <v>41</v>
      </c>
      <c r="O133" s="65" t="s">
        <v>566</v>
      </c>
      <c r="P133" s="65" t="s">
        <v>567</v>
      </c>
      <c r="Q133" s="65" t="s">
        <v>568</v>
      </c>
      <c r="R133" s="65" t="s">
        <v>569</v>
      </c>
      <c r="S133" s="65" t="s">
        <v>570</v>
      </c>
      <c r="T133" s="66" t="s">
        <v>571</v>
      </c>
    </row>
    <row r="134" spans="2:65" s="1" customFormat="1" ht="23" customHeight="1">
      <c r="B134" s="34"/>
      <c r="C134" s="69" t="s">
        <v>245</v>
      </c>
      <c r="J134" s="152">
        <f>BK134</f>
        <v>0</v>
      </c>
      <c r="L134" s="34"/>
      <c r="M134" s="67"/>
      <c r="N134" s="58"/>
      <c r="O134" s="58"/>
      <c r="P134" s="153">
        <f>P135+P150+P163+P182</f>
        <v>0</v>
      </c>
      <c r="Q134" s="58"/>
      <c r="R134" s="153">
        <f>R135+R150+R163+R182</f>
        <v>0</v>
      </c>
      <c r="S134" s="58"/>
      <c r="T134" s="154">
        <f>T135+T150+T163+T182</f>
        <v>0</v>
      </c>
      <c r="AT134" s="17" t="s">
        <v>76</v>
      </c>
      <c r="AU134" s="17" t="s">
        <v>423</v>
      </c>
      <c r="BK134" s="155">
        <f>BK135+BK150+BK163+BK182</f>
        <v>0</v>
      </c>
    </row>
    <row r="135" spans="2:65" s="11" customFormat="1" ht="26" customHeight="1">
      <c r="B135" s="156"/>
      <c r="D135" s="157" t="s">
        <v>76</v>
      </c>
      <c r="E135" s="158" t="s">
        <v>7100</v>
      </c>
      <c r="F135" s="158" t="s">
        <v>10190</v>
      </c>
      <c r="I135" s="159"/>
      <c r="J135" s="160">
        <f>BK135</f>
        <v>0</v>
      </c>
      <c r="L135" s="156"/>
      <c r="M135" s="161"/>
      <c r="P135" s="162">
        <f>SUM(P136:P149)</f>
        <v>0</v>
      </c>
      <c r="R135" s="162">
        <f>SUM(R136:R149)</f>
        <v>0</v>
      </c>
      <c r="T135" s="163">
        <f>SUM(T136:T149)</f>
        <v>0</v>
      </c>
      <c r="AR135" s="157" t="s">
        <v>84</v>
      </c>
      <c r="AT135" s="164" t="s">
        <v>76</v>
      </c>
      <c r="AU135" s="164" t="s">
        <v>77</v>
      </c>
      <c r="AY135" s="157" t="s">
        <v>574</v>
      </c>
      <c r="BK135" s="165">
        <f>SUM(BK136:BK149)</f>
        <v>0</v>
      </c>
    </row>
    <row r="136" spans="2:65" s="1" customFormat="1" ht="33" customHeight="1">
      <c r="B136" s="140"/>
      <c r="C136" s="208" t="s">
        <v>84</v>
      </c>
      <c r="D136" s="208" t="s">
        <v>1858</v>
      </c>
      <c r="E136" s="209" t="s">
        <v>9836</v>
      </c>
      <c r="F136" s="210" t="s">
        <v>10191</v>
      </c>
      <c r="G136" s="211" t="s">
        <v>611</v>
      </c>
      <c r="H136" s="212">
        <v>5</v>
      </c>
      <c r="I136" s="213"/>
      <c r="J136" s="214">
        <f t="shared" ref="J136:J149" si="5">ROUND(I136*H136,2)</f>
        <v>0</v>
      </c>
      <c r="K136" s="215"/>
      <c r="L136" s="216"/>
      <c r="M136" s="217" t="s">
        <v>1</v>
      </c>
      <c r="N136" s="218" t="s">
        <v>43</v>
      </c>
      <c r="P136" s="177">
        <f t="shared" ref="P136:P149" si="6">O136*H136</f>
        <v>0</v>
      </c>
      <c r="Q136" s="177">
        <v>0</v>
      </c>
      <c r="R136" s="177">
        <f t="shared" ref="R136:R149" si="7">Q136*H136</f>
        <v>0</v>
      </c>
      <c r="S136" s="177">
        <v>0</v>
      </c>
      <c r="T136" s="178">
        <f t="shared" ref="T136:T149" si="8">S136*H136</f>
        <v>0</v>
      </c>
      <c r="AR136" s="179" t="s">
        <v>626</v>
      </c>
      <c r="AT136" s="179" t="s">
        <v>1858</v>
      </c>
      <c r="AU136" s="179" t="s">
        <v>84</v>
      </c>
      <c r="AY136" s="17" t="s">
        <v>574</v>
      </c>
      <c r="BE136" s="102">
        <f t="shared" ref="BE136:BE149" si="9">IF(N136="základná",J136,0)</f>
        <v>0</v>
      </c>
      <c r="BF136" s="102">
        <f t="shared" ref="BF136:BF149" si="10">IF(N136="znížená",J136,0)</f>
        <v>0</v>
      </c>
      <c r="BG136" s="102">
        <f t="shared" ref="BG136:BG149" si="11">IF(N136="zákl. prenesená",J136,0)</f>
        <v>0</v>
      </c>
      <c r="BH136" s="102">
        <f t="shared" ref="BH136:BH149" si="12">IF(N136="zníž. prenesená",J136,0)</f>
        <v>0</v>
      </c>
      <c r="BI136" s="102">
        <f t="shared" ref="BI136:BI149" si="13">IF(N136="nulová",J136,0)</f>
        <v>0</v>
      </c>
      <c r="BJ136" s="17" t="s">
        <v>89</v>
      </c>
      <c r="BK136" s="102">
        <f t="shared" ref="BK136:BK149" si="14">ROUND(I136*H136,2)</f>
        <v>0</v>
      </c>
      <c r="BL136" s="17" t="s">
        <v>580</v>
      </c>
      <c r="BM136" s="179" t="s">
        <v>10192</v>
      </c>
    </row>
    <row r="137" spans="2:65" s="1" customFormat="1" ht="24.25" customHeight="1">
      <c r="B137" s="140"/>
      <c r="C137" s="208" t="s">
        <v>89</v>
      </c>
      <c r="D137" s="208" t="s">
        <v>1858</v>
      </c>
      <c r="E137" s="209" t="s">
        <v>9839</v>
      </c>
      <c r="F137" s="210" t="s">
        <v>10193</v>
      </c>
      <c r="G137" s="211" t="s">
        <v>579</v>
      </c>
      <c r="H137" s="212">
        <v>10000</v>
      </c>
      <c r="I137" s="213"/>
      <c r="J137" s="214">
        <f t="shared" si="5"/>
        <v>0</v>
      </c>
      <c r="K137" s="215"/>
      <c r="L137" s="216"/>
      <c r="M137" s="217" t="s">
        <v>1</v>
      </c>
      <c r="N137" s="218" t="s">
        <v>43</v>
      </c>
      <c r="P137" s="177">
        <f t="shared" si="6"/>
        <v>0</v>
      </c>
      <c r="Q137" s="177">
        <v>0</v>
      </c>
      <c r="R137" s="177">
        <f t="shared" si="7"/>
        <v>0</v>
      </c>
      <c r="S137" s="177">
        <v>0</v>
      </c>
      <c r="T137" s="178">
        <f t="shared" si="8"/>
        <v>0</v>
      </c>
      <c r="AR137" s="179" t="s">
        <v>626</v>
      </c>
      <c r="AT137" s="179" t="s">
        <v>1858</v>
      </c>
      <c r="AU137" s="179" t="s">
        <v>84</v>
      </c>
      <c r="AY137" s="17" t="s">
        <v>574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7" t="s">
        <v>89</v>
      </c>
      <c r="BK137" s="102">
        <f t="shared" si="14"/>
        <v>0</v>
      </c>
      <c r="BL137" s="17" t="s">
        <v>580</v>
      </c>
      <c r="BM137" s="179" t="s">
        <v>10194</v>
      </c>
    </row>
    <row r="138" spans="2:65" s="1" customFormat="1" ht="16.5" customHeight="1">
      <c r="B138" s="140"/>
      <c r="C138" s="208" t="s">
        <v>597</v>
      </c>
      <c r="D138" s="208" t="s">
        <v>1858</v>
      </c>
      <c r="E138" s="209" t="s">
        <v>9842</v>
      </c>
      <c r="F138" s="210" t="s">
        <v>10195</v>
      </c>
      <c r="G138" s="211" t="s">
        <v>579</v>
      </c>
      <c r="H138" s="212">
        <v>1200</v>
      </c>
      <c r="I138" s="213"/>
      <c r="J138" s="214">
        <f t="shared" si="5"/>
        <v>0</v>
      </c>
      <c r="K138" s="215"/>
      <c r="L138" s="216"/>
      <c r="M138" s="217" t="s">
        <v>1</v>
      </c>
      <c r="N138" s="218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626</v>
      </c>
      <c r="AT138" s="179" t="s">
        <v>1858</v>
      </c>
      <c r="AU138" s="179" t="s">
        <v>84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10196</v>
      </c>
    </row>
    <row r="139" spans="2:65" s="1" customFormat="1" ht="24.25" customHeight="1">
      <c r="B139" s="140"/>
      <c r="C139" s="208" t="s">
        <v>580</v>
      </c>
      <c r="D139" s="208" t="s">
        <v>1858</v>
      </c>
      <c r="E139" s="209" t="s">
        <v>9845</v>
      </c>
      <c r="F139" s="210" t="s">
        <v>10197</v>
      </c>
      <c r="G139" s="211" t="s">
        <v>579</v>
      </c>
      <c r="H139" s="212">
        <v>500</v>
      </c>
      <c r="I139" s="213"/>
      <c r="J139" s="214">
        <f t="shared" si="5"/>
        <v>0</v>
      </c>
      <c r="K139" s="215"/>
      <c r="L139" s="216"/>
      <c r="M139" s="217" t="s">
        <v>1</v>
      </c>
      <c r="N139" s="218" t="s">
        <v>43</v>
      </c>
      <c r="P139" s="177">
        <f t="shared" si="6"/>
        <v>0</v>
      </c>
      <c r="Q139" s="177">
        <v>0</v>
      </c>
      <c r="R139" s="177">
        <f t="shared" si="7"/>
        <v>0</v>
      </c>
      <c r="S139" s="177">
        <v>0</v>
      </c>
      <c r="T139" s="178">
        <f t="shared" si="8"/>
        <v>0</v>
      </c>
      <c r="AR139" s="179" t="s">
        <v>626</v>
      </c>
      <c r="AT139" s="179" t="s">
        <v>1858</v>
      </c>
      <c r="AU139" s="179" t="s">
        <v>84</v>
      </c>
      <c r="AY139" s="17" t="s">
        <v>574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7" t="s">
        <v>89</v>
      </c>
      <c r="BK139" s="102">
        <f t="shared" si="14"/>
        <v>0</v>
      </c>
      <c r="BL139" s="17" t="s">
        <v>580</v>
      </c>
      <c r="BM139" s="179" t="s">
        <v>10198</v>
      </c>
    </row>
    <row r="140" spans="2:65" s="1" customFormat="1" ht="24.25" customHeight="1">
      <c r="B140" s="140"/>
      <c r="C140" s="208" t="s">
        <v>608</v>
      </c>
      <c r="D140" s="208" t="s">
        <v>1858</v>
      </c>
      <c r="E140" s="209" t="s">
        <v>9848</v>
      </c>
      <c r="F140" s="210" t="s">
        <v>10199</v>
      </c>
      <c r="G140" s="211" t="s">
        <v>579</v>
      </c>
      <c r="H140" s="212">
        <v>250</v>
      </c>
      <c r="I140" s="213"/>
      <c r="J140" s="214">
        <f t="shared" si="5"/>
        <v>0</v>
      </c>
      <c r="K140" s="215"/>
      <c r="L140" s="216"/>
      <c r="M140" s="217" t="s">
        <v>1</v>
      </c>
      <c r="N140" s="218" t="s">
        <v>43</v>
      </c>
      <c r="P140" s="177">
        <f t="shared" si="6"/>
        <v>0</v>
      </c>
      <c r="Q140" s="177">
        <v>0</v>
      </c>
      <c r="R140" s="177">
        <f t="shared" si="7"/>
        <v>0</v>
      </c>
      <c r="S140" s="177">
        <v>0</v>
      </c>
      <c r="T140" s="178">
        <f t="shared" si="8"/>
        <v>0</v>
      </c>
      <c r="AR140" s="179" t="s">
        <v>626</v>
      </c>
      <c r="AT140" s="179" t="s">
        <v>1858</v>
      </c>
      <c r="AU140" s="179" t="s">
        <v>84</v>
      </c>
      <c r="AY140" s="17" t="s">
        <v>574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7" t="s">
        <v>89</v>
      </c>
      <c r="BK140" s="102">
        <f t="shared" si="14"/>
        <v>0</v>
      </c>
      <c r="BL140" s="17" t="s">
        <v>580</v>
      </c>
      <c r="BM140" s="179" t="s">
        <v>10200</v>
      </c>
    </row>
    <row r="141" spans="2:65" s="1" customFormat="1" ht="24.25" customHeight="1">
      <c r="B141" s="140"/>
      <c r="C141" s="208" t="s">
        <v>616</v>
      </c>
      <c r="D141" s="208" t="s">
        <v>1858</v>
      </c>
      <c r="E141" s="209" t="s">
        <v>9851</v>
      </c>
      <c r="F141" s="210" t="s">
        <v>9909</v>
      </c>
      <c r="G141" s="211" t="s">
        <v>579</v>
      </c>
      <c r="H141" s="212">
        <v>500</v>
      </c>
      <c r="I141" s="213"/>
      <c r="J141" s="214">
        <f t="shared" si="5"/>
        <v>0</v>
      </c>
      <c r="K141" s="215"/>
      <c r="L141" s="216"/>
      <c r="M141" s="217" t="s">
        <v>1</v>
      </c>
      <c r="N141" s="218" t="s">
        <v>43</v>
      </c>
      <c r="P141" s="177">
        <f t="shared" si="6"/>
        <v>0</v>
      </c>
      <c r="Q141" s="177">
        <v>0</v>
      </c>
      <c r="R141" s="177">
        <f t="shared" si="7"/>
        <v>0</v>
      </c>
      <c r="S141" s="177">
        <v>0</v>
      </c>
      <c r="T141" s="178">
        <f t="shared" si="8"/>
        <v>0</v>
      </c>
      <c r="AR141" s="179" t="s">
        <v>626</v>
      </c>
      <c r="AT141" s="179" t="s">
        <v>1858</v>
      </c>
      <c r="AU141" s="179" t="s">
        <v>84</v>
      </c>
      <c r="AY141" s="17" t="s">
        <v>574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7" t="s">
        <v>89</v>
      </c>
      <c r="BK141" s="102">
        <f t="shared" si="14"/>
        <v>0</v>
      </c>
      <c r="BL141" s="17" t="s">
        <v>580</v>
      </c>
      <c r="BM141" s="179" t="s">
        <v>10201</v>
      </c>
    </row>
    <row r="142" spans="2:65" s="1" customFormat="1" ht="24.25" customHeight="1">
      <c r="B142" s="140"/>
      <c r="C142" s="208" t="s">
        <v>621</v>
      </c>
      <c r="D142" s="208" t="s">
        <v>1858</v>
      </c>
      <c r="E142" s="209" t="s">
        <v>9854</v>
      </c>
      <c r="F142" s="210" t="s">
        <v>10202</v>
      </c>
      <c r="G142" s="211" t="s">
        <v>579</v>
      </c>
      <c r="H142" s="212">
        <v>250</v>
      </c>
      <c r="I142" s="213"/>
      <c r="J142" s="214">
        <f t="shared" si="5"/>
        <v>0</v>
      </c>
      <c r="K142" s="215"/>
      <c r="L142" s="216"/>
      <c r="M142" s="217" t="s">
        <v>1</v>
      </c>
      <c r="N142" s="218" t="s">
        <v>43</v>
      </c>
      <c r="P142" s="177">
        <f t="shared" si="6"/>
        <v>0</v>
      </c>
      <c r="Q142" s="177">
        <v>0</v>
      </c>
      <c r="R142" s="177">
        <f t="shared" si="7"/>
        <v>0</v>
      </c>
      <c r="S142" s="177">
        <v>0</v>
      </c>
      <c r="T142" s="178">
        <f t="shared" si="8"/>
        <v>0</v>
      </c>
      <c r="AR142" s="179" t="s">
        <v>626</v>
      </c>
      <c r="AT142" s="179" t="s">
        <v>1858</v>
      </c>
      <c r="AU142" s="179" t="s">
        <v>84</v>
      </c>
      <c r="AY142" s="17" t="s">
        <v>574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7" t="s">
        <v>89</v>
      </c>
      <c r="BK142" s="102">
        <f t="shared" si="14"/>
        <v>0</v>
      </c>
      <c r="BL142" s="17" t="s">
        <v>580</v>
      </c>
      <c r="BM142" s="179" t="s">
        <v>10203</v>
      </c>
    </row>
    <row r="143" spans="2:65" s="1" customFormat="1" ht="24.25" customHeight="1">
      <c r="B143" s="140"/>
      <c r="C143" s="208" t="s">
        <v>626</v>
      </c>
      <c r="D143" s="208" t="s">
        <v>1858</v>
      </c>
      <c r="E143" s="209" t="s">
        <v>9857</v>
      </c>
      <c r="F143" s="210" t="s">
        <v>10204</v>
      </c>
      <c r="G143" s="211" t="s">
        <v>579</v>
      </c>
      <c r="H143" s="212">
        <v>50</v>
      </c>
      <c r="I143" s="213"/>
      <c r="J143" s="214">
        <f t="shared" si="5"/>
        <v>0</v>
      </c>
      <c r="K143" s="215"/>
      <c r="L143" s="216"/>
      <c r="M143" s="217" t="s">
        <v>1</v>
      </c>
      <c r="N143" s="218" t="s">
        <v>43</v>
      </c>
      <c r="P143" s="177">
        <f t="shared" si="6"/>
        <v>0</v>
      </c>
      <c r="Q143" s="177">
        <v>0</v>
      </c>
      <c r="R143" s="177">
        <f t="shared" si="7"/>
        <v>0</v>
      </c>
      <c r="S143" s="177">
        <v>0</v>
      </c>
      <c r="T143" s="178">
        <f t="shared" si="8"/>
        <v>0</v>
      </c>
      <c r="AR143" s="179" t="s">
        <v>626</v>
      </c>
      <c r="AT143" s="179" t="s">
        <v>1858</v>
      </c>
      <c r="AU143" s="179" t="s">
        <v>84</v>
      </c>
      <c r="AY143" s="17" t="s">
        <v>574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89</v>
      </c>
      <c r="BK143" s="102">
        <f t="shared" si="14"/>
        <v>0</v>
      </c>
      <c r="BL143" s="17" t="s">
        <v>580</v>
      </c>
      <c r="BM143" s="179" t="s">
        <v>10205</v>
      </c>
    </row>
    <row r="144" spans="2:65" s="1" customFormat="1" ht="24.25" customHeight="1">
      <c r="B144" s="140"/>
      <c r="C144" s="208" t="s">
        <v>639</v>
      </c>
      <c r="D144" s="208" t="s">
        <v>1858</v>
      </c>
      <c r="E144" s="209" t="s">
        <v>9860</v>
      </c>
      <c r="F144" s="210" t="s">
        <v>10172</v>
      </c>
      <c r="G144" s="211" t="s">
        <v>579</v>
      </c>
      <c r="H144" s="212">
        <v>1</v>
      </c>
      <c r="I144" s="213"/>
      <c r="J144" s="214">
        <f t="shared" si="5"/>
        <v>0</v>
      </c>
      <c r="K144" s="215"/>
      <c r="L144" s="216"/>
      <c r="M144" s="217" t="s">
        <v>1</v>
      </c>
      <c r="N144" s="218" t="s">
        <v>43</v>
      </c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AR144" s="179" t="s">
        <v>626</v>
      </c>
      <c r="AT144" s="179" t="s">
        <v>1858</v>
      </c>
      <c r="AU144" s="179" t="s">
        <v>84</v>
      </c>
      <c r="AY144" s="17" t="s">
        <v>574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89</v>
      </c>
      <c r="BK144" s="102">
        <f t="shared" si="14"/>
        <v>0</v>
      </c>
      <c r="BL144" s="17" t="s">
        <v>580</v>
      </c>
      <c r="BM144" s="179" t="s">
        <v>10206</v>
      </c>
    </row>
    <row r="145" spans="2:65" s="1" customFormat="1" ht="16.5" customHeight="1">
      <c r="B145" s="140"/>
      <c r="C145" s="208" t="s">
        <v>115</v>
      </c>
      <c r="D145" s="208" t="s">
        <v>1858</v>
      </c>
      <c r="E145" s="209" t="s">
        <v>9863</v>
      </c>
      <c r="F145" s="210" t="s">
        <v>10207</v>
      </c>
      <c r="G145" s="211" t="s">
        <v>611</v>
      </c>
      <c r="H145" s="212">
        <v>5000</v>
      </c>
      <c r="I145" s="213"/>
      <c r="J145" s="214">
        <f t="shared" si="5"/>
        <v>0</v>
      </c>
      <c r="K145" s="215"/>
      <c r="L145" s="216"/>
      <c r="M145" s="217" t="s">
        <v>1</v>
      </c>
      <c r="N145" s="218" t="s">
        <v>43</v>
      </c>
      <c r="P145" s="177">
        <f t="shared" si="6"/>
        <v>0</v>
      </c>
      <c r="Q145" s="177">
        <v>0</v>
      </c>
      <c r="R145" s="177">
        <f t="shared" si="7"/>
        <v>0</v>
      </c>
      <c r="S145" s="177">
        <v>0</v>
      </c>
      <c r="T145" s="178">
        <f t="shared" si="8"/>
        <v>0</v>
      </c>
      <c r="AR145" s="179" t="s">
        <v>626</v>
      </c>
      <c r="AT145" s="179" t="s">
        <v>1858</v>
      </c>
      <c r="AU145" s="179" t="s">
        <v>84</v>
      </c>
      <c r="AY145" s="17" t="s">
        <v>574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89</v>
      </c>
      <c r="BK145" s="102">
        <f t="shared" si="14"/>
        <v>0</v>
      </c>
      <c r="BL145" s="17" t="s">
        <v>580</v>
      </c>
      <c r="BM145" s="179" t="s">
        <v>10208</v>
      </c>
    </row>
    <row r="146" spans="2:65" s="1" customFormat="1" ht="16.5" customHeight="1">
      <c r="B146" s="140"/>
      <c r="C146" s="208" t="s">
        <v>118</v>
      </c>
      <c r="D146" s="208" t="s">
        <v>1858</v>
      </c>
      <c r="E146" s="209" t="s">
        <v>9866</v>
      </c>
      <c r="F146" s="210" t="s">
        <v>10209</v>
      </c>
      <c r="G146" s="211" t="s">
        <v>611</v>
      </c>
      <c r="H146" s="212">
        <v>500</v>
      </c>
      <c r="I146" s="213"/>
      <c r="J146" s="214">
        <f t="shared" si="5"/>
        <v>0</v>
      </c>
      <c r="K146" s="215"/>
      <c r="L146" s="216"/>
      <c r="M146" s="217" t="s">
        <v>1</v>
      </c>
      <c r="N146" s="218" t="s">
        <v>43</v>
      </c>
      <c r="P146" s="177">
        <f t="shared" si="6"/>
        <v>0</v>
      </c>
      <c r="Q146" s="177">
        <v>0</v>
      </c>
      <c r="R146" s="177">
        <f t="shared" si="7"/>
        <v>0</v>
      </c>
      <c r="S146" s="177">
        <v>0</v>
      </c>
      <c r="T146" s="178">
        <f t="shared" si="8"/>
        <v>0</v>
      </c>
      <c r="AR146" s="179" t="s">
        <v>626</v>
      </c>
      <c r="AT146" s="179" t="s">
        <v>1858</v>
      </c>
      <c r="AU146" s="179" t="s">
        <v>84</v>
      </c>
      <c r="AY146" s="17" t="s">
        <v>574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89</v>
      </c>
      <c r="BK146" s="102">
        <f t="shared" si="14"/>
        <v>0</v>
      </c>
      <c r="BL146" s="17" t="s">
        <v>580</v>
      </c>
      <c r="BM146" s="179" t="s">
        <v>10210</v>
      </c>
    </row>
    <row r="147" spans="2:65" s="1" customFormat="1" ht="21.75" customHeight="1">
      <c r="B147" s="140"/>
      <c r="C147" s="208" t="s">
        <v>121</v>
      </c>
      <c r="D147" s="208" t="s">
        <v>1858</v>
      </c>
      <c r="E147" s="209" t="s">
        <v>9869</v>
      </c>
      <c r="F147" s="210" t="s">
        <v>10211</v>
      </c>
      <c r="G147" s="211" t="s">
        <v>611</v>
      </c>
      <c r="H147" s="212">
        <v>100</v>
      </c>
      <c r="I147" s="213"/>
      <c r="J147" s="214">
        <f t="shared" si="5"/>
        <v>0</v>
      </c>
      <c r="K147" s="215"/>
      <c r="L147" s="216"/>
      <c r="M147" s="217" t="s">
        <v>1</v>
      </c>
      <c r="N147" s="218" t="s">
        <v>43</v>
      </c>
      <c r="P147" s="177">
        <f t="shared" si="6"/>
        <v>0</v>
      </c>
      <c r="Q147" s="177">
        <v>0</v>
      </c>
      <c r="R147" s="177">
        <f t="shared" si="7"/>
        <v>0</v>
      </c>
      <c r="S147" s="177">
        <v>0</v>
      </c>
      <c r="T147" s="178">
        <f t="shared" si="8"/>
        <v>0</v>
      </c>
      <c r="AR147" s="179" t="s">
        <v>626</v>
      </c>
      <c r="AT147" s="179" t="s">
        <v>1858</v>
      </c>
      <c r="AU147" s="179" t="s">
        <v>84</v>
      </c>
      <c r="AY147" s="17" t="s">
        <v>574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89</v>
      </c>
      <c r="BK147" s="102">
        <f t="shared" si="14"/>
        <v>0</v>
      </c>
      <c r="BL147" s="17" t="s">
        <v>580</v>
      </c>
      <c r="BM147" s="179" t="s">
        <v>10212</v>
      </c>
    </row>
    <row r="148" spans="2:65" s="1" customFormat="1" ht="16.5" customHeight="1">
      <c r="B148" s="140"/>
      <c r="C148" s="208" t="s">
        <v>660</v>
      </c>
      <c r="D148" s="208" t="s">
        <v>1858</v>
      </c>
      <c r="E148" s="209" t="s">
        <v>9872</v>
      </c>
      <c r="F148" s="210" t="s">
        <v>10213</v>
      </c>
      <c r="G148" s="211" t="s">
        <v>3135</v>
      </c>
      <c r="H148" s="228"/>
      <c r="I148" s="213"/>
      <c r="J148" s="214">
        <f t="shared" si="5"/>
        <v>0</v>
      </c>
      <c r="K148" s="215"/>
      <c r="L148" s="216"/>
      <c r="M148" s="217" t="s">
        <v>1</v>
      </c>
      <c r="N148" s="218" t="s">
        <v>43</v>
      </c>
      <c r="P148" s="177">
        <f t="shared" si="6"/>
        <v>0</v>
      </c>
      <c r="Q148" s="177">
        <v>0</v>
      </c>
      <c r="R148" s="177">
        <f t="shared" si="7"/>
        <v>0</v>
      </c>
      <c r="S148" s="177">
        <v>0</v>
      </c>
      <c r="T148" s="178">
        <f t="shared" si="8"/>
        <v>0</v>
      </c>
      <c r="AR148" s="179" t="s">
        <v>626</v>
      </c>
      <c r="AT148" s="179" t="s">
        <v>1858</v>
      </c>
      <c r="AU148" s="179" t="s">
        <v>84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580</v>
      </c>
      <c r="BM148" s="179" t="s">
        <v>10214</v>
      </c>
    </row>
    <row r="149" spans="2:65" s="1" customFormat="1" ht="16.5" customHeight="1">
      <c r="B149" s="140"/>
      <c r="C149" s="208" t="s">
        <v>664</v>
      </c>
      <c r="D149" s="208" t="s">
        <v>1858</v>
      </c>
      <c r="E149" s="209" t="s">
        <v>9875</v>
      </c>
      <c r="F149" s="210" t="s">
        <v>10215</v>
      </c>
      <c r="G149" s="211" t="s">
        <v>3135</v>
      </c>
      <c r="H149" s="228"/>
      <c r="I149" s="213"/>
      <c r="J149" s="214">
        <f t="shared" si="5"/>
        <v>0</v>
      </c>
      <c r="K149" s="215"/>
      <c r="L149" s="216"/>
      <c r="M149" s="217" t="s">
        <v>1</v>
      </c>
      <c r="N149" s="218" t="s">
        <v>43</v>
      </c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AR149" s="179" t="s">
        <v>626</v>
      </c>
      <c r="AT149" s="179" t="s">
        <v>1858</v>
      </c>
      <c r="AU149" s="179" t="s">
        <v>84</v>
      </c>
      <c r="AY149" s="17" t="s">
        <v>574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89</v>
      </c>
      <c r="BK149" s="102">
        <f t="shared" si="14"/>
        <v>0</v>
      </c>
      <c r="BL149" s="17" t="s">
        <v>580</v>
      </c>
      <c r="BM149" s="179" t="s">
        <v>10216</v>
      </c>
    </row>
    <row r="150" spans="2:65" s="11" customFormat="1" ht="26" customHeight="1">
      <c r="B150" s="156"/>
      <c r="D150" s="157" t="s">
        <v>76</v>
      </c>
      <c r="E150" s="158" t="s">
        <v>7124</v>
      </c>
      <c r="F150" s="158" t="s">
        <v>10217</v>
      </c>
      <c r="I150" s="159"/>
      <c r="J150" s="160">
        <f>BK150</f>
        <v>0</v>
      </c>
      <c r="L150" s="156"/>
      <c r="M150" s="161"/>
      <c r="P150" s="162">
        <f>SUM(P151:P162)</f>
        <v>0</v>
      </c>
      <c r="R150" s="162">
        <f>SUM(R151:R162)</f>
        <v>0</v>
      </c>
      <c r="T150" s="163">
        <f>SUM(T151:T162)</f>
        <v>0</v>
      </c>
      <c r="AR150" s="157" t="s">
        <v>84</v>
      </c>
      <c r="AT150" s="164" t="s">
        <v>76</v>
      </c>
      <c r="AU150" s="164" t="s">
        <v>77</v>
      </c>
      <c r="AY150" s="157" t="s">
        <v>574</v>
      </c>
      <c r="BK150" s="165">
        <f>SUM(BK151:BK162)</f>
        <v>0</v>
      </c>
    </row>
    <row r="151" spans="2:65" s="1" customFormat="1" ht="33" customHeight="1">
      <c r="B151" s="140"/>
      <c r="C151" s="168" t="s">
        <v>676</v>
      </c>
      <c r="D151" s="168" t="s">
        <v>576</v>
      </c>
      <c r="E151" s="169" t="s">
        <v>9878</v>
      </c>
      <c r="F151" s="170" t="s">
        <v>10191</v>
      </c>
      <c r="G151" s="171" t="s">
        <v>611</v>
      </c>
      <c r="H151" s="172">
        <v>5</v>
      </c>
      <c r="I151" s="173"/>
      <c r="J151" s="174">
        <f t="shared" ref="J151:J162" si="15">ROUND(I151*H151,2)</f>
        <v>0</v>
      </c>
      <c r="K151" s="175"/>
      <c r="L151" s="34"/>
      <c r="M151" s="176" t="s">
        <v>1</v>
      </c>
      <c r="N151" s="139" t="s">
        <v>43</v>
      </c>
      <c r="P151" s="177">
        <f t="shared" ref="P151:P162" si="16">O151*H151</f>
        <v>0</v>
      </c>
      <c r="Q151" s="177">
        <v>0</v>
      </c>
      <c r="R151" s="177">
        <f t="shared" ref="R151:R162" si="17">Q151*H151</f>
        <v>0</v>
      </c>
      <c r="S151" s="177">
        <v>0</v>
      </c>
      <c r="T151" s="178">
        <f t="shared" ref="T151:T162" si="18">S151*H151</f>
        <v>0</v>
      </c>
      <c r="AR151" s="179" t="s">
        <v>580</v>
      </c>
      <c r="AT151" s="179" t="s">
        <v>576</v>
      </c>
      <c r="AU151" s="179" t="s">
        <v>84</v>
      </c>
      <c r="AY151" s="17" t="s">
        <v>574</v>
      </c>
      <c r="BE151" s="102">
        <f t="shared" ref="BE151:BE162" si="19">IF(N151="základná",J151,0)</f>
        <v>0</v>
      </c>
      <c r="BF151" s="102">
        <f t="shared" ref="BF151:BF162" si="20">IF(N151="znížená",J151,0)</f>
        <v>0</v>
      </c>
      <c r="BG151" s="102">
        <f t="shared" ref="BG151:BG162" si="21">IF(N151="zákl. prenesená",J151,0)</f>
        <v>0</v>
      </c>
      <c r="BH151" s="102">
        <f t="shared" ref="BH151:BH162" si="22">IF(N151="zníž. prenesená",J151,0)</f>
        <v>0</v>
      </c>
      <c r="BI151" s="102">
        <f t="shared" ref="BI151:BI162" si="23">IF(N151="nulová",J151,0)</f>
        <v>0</v>
      </c>
      <c r="BJ151" s="17" t="s">
        <v>89</v>
      </c>
      <c r="BK151" s="102">
        <f t="shared" ref="BK151:BK162" si="24">ROUND(I151*H151,2)</f>
        <v>0</v>
      </c>
      <c r="BL151" s="17" t="s">
        <v>580</v>
      </c>
      <c r="BM151" s="179" t="s">
        <v>10218</v>
      </c>
    </row>
    <row r="152" spans="2:65" s="1" customFormat="1" ht="24.25" customHeight="1">
      <c r="B152" s="140"/>
      <c r="C152" s="168" t="s">
        <v>680</v>
      </c>
      <c r="D152" s="168" t="s">
        <v>576</v>
      </c>
      <c r="E152" s="169" t="s">
        <v>9881</v>
      </c>
      <c r="F152" s="170" t="s">
        <v>10193</v>
      </c>
      <c r="G152" s="171" t="s">
        <v>579</v>
      </c>
      <c r="H152" s="172">
        <v>10000</v>
      </c>
      <c r="I152" s="173"/>
      <c r="J152" s="174">
        <f t="shared" si="15"/>
        <v>0</v>
      </c>
      <c r="K152" s="175"/>
      <c r="L152" s="34"/>
      <c r="M152" s="176" t="s">
        <v>1</v>
      </c>
      <c r="N152" s="139" t="s">
        <v>43</v>
      </c>
      <c r="P152" s="177">
        <f t="shared" si="16"/>
        <v>0</v>
      </c>
      <c r="Q152" s="177">
        <v>0</v>
      </c>
      <c r="R152" s="177">
        <f t="shared" si="17"/>
        <v>0</v>
      </c>
      <c r="S152" s="177">
        <v>0</v>
      </c>
      <c r="T152" s="178">
        <f t="shared" si="18"/>
        <v>0</v>
      </c>
      <c r="AR152" s="179" t="s">
        <v>580</v>
      </c>
      <c r="AT152" s="179" t="s">
        <v>576</v>
      </c>
      <c r="AU152" s="179" t="s">
        <v>84</v>
      </c>
      <c r="AY152" s="17" t="s">
        <v>574</v>
      </c>
      <c r="BE152" s="102">
        <f t="shared" si="19"/>
        <v>0</v>
      </c>
      <c r="BF152" s="102">
        <f t="shared" si="20"/>
        <v>0</v>
      </c>
      <c r="BG152" s="102">
        <f t="shared" si="21"/>
        <v>0</v>
      </c>
      <c r="BH152" s="102">
        <f t="shared" si="22"/>
        <v>0</v>
      </c>
      <c r="BI152" s="102">
        <f t="shared" si="23"/>
        <v>0</v>
      </c>
      <c r="BJ152" s="17" t="s">
        <v>89</v>
      </c>
      <c r="BK152" s="102">
        <f t="shared" si="24"/>
        <v>0</v>
      </c>
      <c r="BL152" s="17" t="s">
        <v>580</v>
      </c>
      <c r="BM152" s="179" t="s">
        <v>10219</v>
      </c>
    </row>
    <row r="153" spans="2:65" s="1" customFormat="1" ht="21.75" customHeight="1">
      <c r="B153" s="140"/>
      <c r="C153" s="168" t="s">
        <v>686</v>
      </c>
      <c r="D153" s="168" t="s">
        <v>576</v>
      </c>
      <c r="E153" s="169" t="s">
        <v>9885</v>
      </c>
      <c r="F153" s="170" t="s">
        <v>10220</v>
      </c>
      <c r="G153" s="171" t="s">
        <v>579</v>
      </c>
      <c r="H153" s="172">
        <v>1200</v>
      </c>
      <c r="I153" s="173"/>
      <c r="J153" s="174">
        <f t="shared" si="15"/>
        <v>0</v>
      </c>
      <c r="K153" s="175"/>
      <c r="L153" s="34"/>
      <c r="M153" s="176" t="s">
        <v>1</v>
      </c>
      <c r="N153" s="139" t="s">
        <v>43</v>
      </c>
      <c r="P153" s="177">
        <f t="shared" si="16"/>
        <v>0</v>
      </c>
      <c r="Q153" s="177">
        <v>0</v>
      </c>
      <c r="R153" s="177">
        <f t="shared" si="17"/>
        <v>0</v>
      </c>
      <c r="S153" s="177">
        <v>0</v>
      </c>
      <c r="T153" s="178">
        <f t="shared" si="18"/>
        <v>0</v>
      </c>
      <c r="AR153" s="179" t="s">
        <v>580</v>
      </c>
      <c r="AT153" s="179" t="s">
        <v>576</v>
      </c>
      <c r="AU153" s="179" t="s">
        <v>84</v>
      </c>
      <c r="AY153" s="17" t="s">
        <v>574</v>
      </c>
      <c r="BE153" s="102">
        <f t="shared" si="19"/>
        <v>0</v>
      </c>
      <c r="BF153" s="102">
        <f t="shared" si="20"/>
        <v>0</v>
      </c>
      <c r="BG153" s="102">
        <f t="shared" si="21"/>
        <v>0</v>
      </c>
      <c r="BH153" s="102">
        <f t="shared" si="22"/>
        <v>0</v>
      </c>
      <c r="BI153" s="102">
        <f t="shared" si="23"/>
        <v>0</v>
      </c>
      <c r="BJ153" s="17" t="s">
        <v>89</v>
      </c>
      <c r="BK153" s="102">
        <f t="shared" si="24"/>
        <v>0</v>
      </c>
      <c r="BL153" s="17" t="s">
        <v>580</v>
      </c>
      <c r="BM153" s="179" t="s">
        <v>10221</v>
      </c>
    </row>
    <row r="154" spans="2:65" s="1" customFormat="1" ht="24.25" customHeight="1">
      <c r="B154" s="140"/>
      <c r="C154" s="168" t="s">
        <v>691</v>
      </c>
      <c r="D154" s="168" t="s">
        <v>576</v>
      </c>
      <c r="E154" s="169" t="s">
        <v>9887</v>
      </c>
      <c r="F154" s="170" t="s">
        <v>10197</v>
      </c>
      <c r="G154" s="171" t="s">
        <v>579</v>
      </c>
      <c r="H154" s="172">
        <v>500</v>
      </c>
      <c r="I154" s="173"/>
      <c r="J154" s="174">
        <f t="shared" si="15"/>
        <v>0</v>
      </c>
      <c r="K154" s="175"/>
      <c r="L154" s="34"/>
      <c r="M154" s="176" t="s">
        <v>1</v>
      </c>
      <c r="N154" s="139" t="s">
        <v>43</v>
      </c>
      <c r="P154" s="177">
        <f t="shared" si="16"/>
        <v>0</v>
      </c>
      <c r="Q154" s="177">
        <v>0</v>
      </c>
      <c r="R154" s="177">
        <f t="shared" si="17"/>
        <v>0</v>
      </c>
      <c r="S154" s="177">
        <v>0</v>
      </c>
      <c r="T154" s="178">
        <f t="shared" si="18"/>
        <v>0</v>
      </c>
      <c r="AR154" s="179" t="s">
        <v>580</v>
      </c>
      <c r="AT154" s="179" t="s">
        <v>576</v>
      </c>
      <c r="AU154" s="179" t="s">
        <v>84</v>
      </c>
      <c r="AY154" s="17" t="s">
        <v>574</v>
      </c>
      <c r="BE154" s="102">
        <f t="shared" si="19"/>
        <v>0</v>
      </c>
      <c r="BF154" s="102">
        <f t="shared" si="20"/>
        <v>0</v>
      </c>
      <c r="BG154" s="102">
        <f t="shared" si="21"/>
        <v>0</v>
      </c>
      <c r="BH154" s="102">
        <f t="shared" si="22"/>
        <v>0</v>
      </c>
      <c r="BI154" s="102">
        <f t="shared" si="23"/>
        <v>0</v>
      </c>
      <c r="BJ154" s="17" t="s">
        <v>89</v>
      </c>
      <c r="BK154" s="102">
        <f t="shared" si="24"/>
        <v>0</v>
      </c>
      <c r="BL154" s="17" t="s">
        <v>580</v>
      </c>
      <c r="BM154" s="179" t="s">
        <v>10222</v>
      </c>
    </row>
    <row r="155" spans="2:65" s="1" customFormat="1" ht="24.25" customHeight="1">
      <c r="B155" s="140"/>
      <c r="C155" s="168" t="s">
        <v>697</v>
      </c>
      <c r="D155" s="168" t="s">
        <v>576</v>
      </c>
      <c r="E155" s="169" t="s">
        <v>9889</v>
      </c>
      <c r="F155" s="170" t="s">
        <v>10199</v>
      </c>
      <c r="G155" s="171" t="s">
        <v>579</v>
      </c>
      <c r="H155" s="172">
        <v>250</v>
      </c>
      <c r="I155" s="173"/>
      <c r="J155" s="174">
        <f t="shared" si="15"/>
        <v>0</v>
      </c>
      <c r="K155" s="175"/>
      <c r="L155" s="34"/>
      <c r="M155" s="176" t="s">
        <v>1</v>
      </c>
      <c r="N155" s="139" t="s">
        <v>43</v>
      </c>
      <c r="P155" s="177">
        <f t="shared" si="16"/>
        <v>0</v>
      </c>
      <c r="Q155" s="177">
        <v>0</v>
      </c>
      <c r="R155" s="177">
        <f t="shared" si="17"/>
        <v>0</v>
      </c>
      <c r="S155" s="177">
        <v>0</v>
      </c>
      <c r="T155" s="178">
        <f t="shared" si="18"/>
        <v>0</v>
      </c>
      <c r="AR155" s="179" t="s">
        <v>580</v>
      </c>
      <c r="AT155" s="179" t="s">
        <v>576</v>
      </c>
      <c r="AU155" s="179" t="s">
        <v>84</v>
      </c>
      <c r="AY155" s="17" t="s">
        <v>574</v>
      </c>
      <c r="BE155" s="102">
        <f t="shared" si="19"/>
        <v>0</v>
      </c>
      <c r="BF155" s="102">
        <f t="shared" si="20"/>
        <v>0</v>
      </c>
      <c r="BG155" s="102">
        <f t="shared" si="21"/>
        <v>0</v>
      </c>
      <c r="BH155" s="102">
        <f t="shared" si="22"/>
        <v>0</v>
      </c>
      <c r="BI155" s="102">
        <f t="shared" si="23"/>
        <v>0</v>
      </c>
      <c r="BJ155" s="17" t="s">
        <v>89</v>
      </c>
      <c r="BK155" s="102">
        <f t="shared" si="24"/>
        <v>0</v>
      </c>
      <c r="BL155" s="17" t="s">
        <v>580</v>
      </c>
      <c r="BM155" s="179" t="s">
        <v>10223</v>
      </c>
    </row>
    <row r="156" spans="2:65" s="1" customFormat="1" ht="38" customHeight="1">
      <c r="B156" s="140"/>
      <c r="C156" s="168" t="s">
        <v>7</v>
      </c>
      <c r="D156" s="168" t="s">
        <v>576</v>
      </c>
      <c r="E156" s="169" t="s">
        <v>9891</v>
      </c>
      <c r="F156" s="170" t="s">
        <v>10224</v>
      </c>
      <c r="G156" s="171" t="s">
        <v>579</v>
      </c>
      <c r="H156" s="172">
        <v>500</v>
      </c>
      <c r="I156" s="173"/>
      <c r="J156" s="174">
        <f t="shared" si="15"/>
        <v>0</v>
      </c>
      <c r="K156" s="175"/>
      <c r="L156" s="34"/>
      <c r="M156" s="176" t="s">
        <v>1</v>
      </c>
      <c r="N156" s="139" t="s">
        <v>43</v>
      </c>
      <c r="P156" s="177">
        <f t="shared" si="16"/>
        <v>0</v>
      </c>
      <c r="Q156" s="177">
        <v>0</v>
      </c>
      <c r="R156" s="177">
        <f t="shared" si="17"/>
        <v>0</v>
      </c>
      <c r="S156" s="177">
        <v>0</v>
      </c>
      <c r="T156" s="178">
        <f t="shared" si="18"/>
        <v>0</v>
      </c>
      <c r="AR156" s="179" t="s">
        <v>580</v>
      </c>
      <c r="AT156" s="179" t="s">
        <v>576</v>
      </c>
      <c r="AU156" s="179" t="s">
        <v>84</v>
      </c>
      <c r="AY156" s="17" t="s">
        <v>574</v>
      </c>
      <c r="BE156" s="102">
        <f t="shared" si="19"/>
        <v>0</v>
      </c>
      <c r="BF156" s="102">
        <f t="shared" si="20"/>
        <v>0</v>
      </c>
      <c r="BG156" s="102">
        <f t="shared" si="21"/>
        <v>0</v>
      </c>
      <c r="BH156" s="102">
        <f t="shared" si="22"/>
        <v>0</v>
      </c>
      <c r="BI156" s="102">
        <f t="shared" si="23"/>
        <v>0</v>
      </c>
      <c r="BJ156" s="17" t="s">
        <v>89</v>
      </c>
      <c r="BK156" s="102">
        <f t="shared" si="24"/>
        <v>0</v>
      </c>
      <c r="BL156" s="17" t="s">
        <v>580</v>
      </c>
      <c r="BM156" s="179" t="s">
        <v>10225</v>
      </c>
    </row>
    <row r="157" spans="2:65" s="1" customFormat="1" ht="24.25" customHeight="1">
      <c r="B157" s="140"/>
      <c r="C157" s="168" t="s">
        <v>727</v>
      </c>
      <c r="D157" s="168" t="s">
        <v>576</v>
      </c>
      <c r="E157" s="169" t="s">
        <v>9893</v>
      </c>
      <c r="F157" s="170" t="s">
        <v>10226</v>
      </c>
      <c r="G157" s="171" t="s">
        <v>579</v>
      </c>
      <c r="H157" s="172">
        <v>250</v>
      </c>
      <c r="I157" s="173"/>
      <c r="J157" s="174">
        <f t="shared" si="15"/>
        <v>0</v>
      </c>
      <c r="K157" s="175"/>
      <c r="L157" s="34"/>
      <c r="M157" s="176" t="s">
        <v>1</v>
      </c>
      <c r="N157" s="139" t="s">
        <v>43</v>
      </c>
      <c r="P157" s="177">
        <f t="shared" si="16"/>
        <v>0</v>
      </c>
      <c r="Q157" s="177">
        <v>0</v>
      </c>
      <c r="R157" s="177">
        <f t="shared" si="17"/>
        <v>0</v>
      </c>
      <c r="S157" s="177">
        <v>0</v>
      </c>
      <c r="T157" s="178">
        <f t="shared" si="18"/>
        <v>0</v>
      </c>
      <c r="AR157" s="179" t="s">
        <v>580</v>
      </c>
      <c r="AT157" s="179" t="s">
        <v>576</v>
      </c>
      <c r="AU157" s="179" t="s">
        <v>84</v>
      </c>
      <c r="AY157" s="17" t="s">
        <v>574</v>
      </c>
      <c r="BE157" s="102">
        <f t="shared" si="19"/>
        <v>0</v>
      </c>
      <c r="BF157" s="102">
        <f t="shared" si="20"/>
        <v>0</v>
      </c>
      <c r="BG157" s="102">
        <f t="shared" si="21"/>
        <v>0</v>
      </c>
      <c r="BH157" s="102">
        <f t="shared" si="22"/>
        <v>0</v>
      </c>
      <c r="BI157" s="102">
        <f t="shared" si="23"/>
        <v>0</v>
      </c>
      <c r="BJ157" s="17" t="s">
        <v>89</v>
      </c>
      <c r="BK157" s="102">
        <f t="shared" si="24"/>
        <v>0</v>
      </c>
      <c r="BL157" s="17" t="s">
        <v>580</v>
      </c>
      <c r="BM157" s="179" t="s">
        <v>10227</v>
      </c>
    </row>
    <row r="158" spans="2:65" s="1" customFormat="1" ht="24.25" customHeight="1">
      <c r="B158" s="140"/>
      <c r="C158" s="168" t="s">
        <v>732</v>
      </c>
      <c r="D158" s="168" t="s">
        <v>576</v>
      </c>
      <c r="E158" s="169" t="s">
        <v>9895</v>
      </c>
      <c r="F158" s="170" t="s">
        <v>10204</v>
      </c>
      <c r="G158" s="171" t="s">
        <v>579</v>
      </c>
      <c r="H158" s="172">
        <v>50</v>
      </c>
      <c r="I158" s="173"/>
      <c r="J158" s="174">
        <f t="shared" si="15"/>
        <v>0</v>
      </c>
      <c r="K158" s="175"/>
      <c r="L158" s="34"/>
      <c r="M158" s="176" t="s">
        <v>1</v>
      </c>
      <c r="N158" s="139" t="s">
        <v>43</v>
      </c>
      <c r="P158" s="177">
        <f t="shared" si="16"/>
        <v>0</v>
      </c>
      <c r="Q158" s="177">
        <v>0</v>
      </c>
      <c r="R158" s="177">
        <f t="shared" si="17"/>
        <v>0</v>
      </c>
      <c r="S158" s="177">
        <v>0</v>
      </c>
      <c r="T158" s="178">
        <f t="shared" si="18"/>
        <v>0</v>
      </c>
      <c r="AR158" s="179" t="s">
        <v>580</v>
      </c>
      <c r="AT158" s="179" t="s">
        <v>576</v>
      </c>
      <c r="AU158" s="179" t="s">
        <v>84</v>
      </c>
      <c r="AY158" s="17" t="s">
        <v>574</v>
      </c>
      <c r="BE158" s="102">
        <f t="shared" si="19"/>
        <v>0</v>
      </c>
      <c r="BF158" s="102">
        <f t="shared" si="20"/>
        <v>0</v>
      </c>
      <c r="BG158" s="102">
        <f t="shared" si="21"/>
        <v>0</v>
      </c>
      <c r="BH158" s="102">
        <f t="shared" si="22"/>
        <v>0</v>
      </c>
      <c r="BI158" s="102">
        <f t="shared" si="23"/>
        <v>0</v>
      </c>
      <c r="BJ158" s="17" t="s">
        <v>89</v>
      </c>
      <c r="BK158" s="102">
        <f t="shared" si="24"/>
        <v>0</v>
      </c>
      <c r="BL158" s="17" t="s">
        <v>580</v>
      </c>
      <c r="BM158" s="179" t="s">
        <v>10228</v>
      </c>
    </row>
    <row r="159" spans="2:65" s="1" customFormat="1" ht="24.25" customHeight="1">
      <c r="B159" s="140"/>
      <c r="C159" s="168" t="s">
        <v>737</v>
      </c>
      <c r="D159" s="168" t="s">
        <v>576</v>
      </c>
      <c r="E159" s="169" t="s">
        <v>9898</v>
      </c>
      <c r="F159" s="170" t="s">
        <v>10172</v>
      </c>
      <c r="G159" s="171" t="s">
        <v>579</v>
      </c>
      <c r="H159" s="172">
        <v>1</v>
      </c>
      <c r="I159" s="173"/>
      <c r="J159" s="174">
        <f t="shared" si="15"/>
        <v>0</v>
      </c>
      <c r="K159" s="175"/>
      <c r="L159" s="34"/>
      <c r="M159" s="176" t="s">
        <v>1</v>
      </c>
      <c r="N159" s="139" t="s">
        <v>43</v>
      </c>
      <c r="P159" s="177">
        <f t="shared" si="16"/>
        <v>0</v>
      </c>
      <c r="Q159" s="177">
        <v>0</v>
      </c>
      <c r="R159" s="177">
        <f t="shared" si="17"/>
        <v>0</v>
      </c>
      <c r="S159" s="177">
        <v>0</v>
      </c>
      <c r="T159" s="178">
        <f t="shared" si="18"/>
        <v>0</v>
      </c>
      <c r="AR159" s="179" t="s">
        <v>580</v>
      </c>
      <c r="AT159" s="179" t="s">
        <v>576</v>
      </c>
      <c r="AU159" s="179" t="s">
        <v>84</v>
      </c>
      <c r="AY159" s="17" t="s">
        <v>574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17" t="s">
        <v>89</v>
      </c>
      <c r="BK159" s="102">
        <f t="shared" si="24"/>
        <v>0</v>
      </c>
      <c r="BL159" s="17" t="s">
        <v>580</v>
      </c>
      <c r="BM159" s="179" t="s">
        <v>10229</v>
      </c>
    </row>
    <row r="160" spans="2:65" s="1" customFormat="1" ht="16.5" customHeight="1">
      <c r="B160" s="140"/>
      <c r="C160" s="168" t="s">
        <v>749</v>
      </c>
      <c r="D160" s="168" t="s">
        <v>576</v>
      </c>
      <c r="E160" s="169" t="s">
        <v>9900</v>
      </c>
      <c r="F160" s="170" t="s">
        <v>10207</v>
      </c>
      <c r="G160" s="171" t="s">
        <v>611</v>
      </c>
      <c r="H160" s="172">
        <v>5000</v>
      </c>
      <c r="I160" s="173"/>
      <c r="J160" s="174">
        <f t="shared" si="15"/>
        <v>0</v>
      </c>
      <c r="K160" s="175"/>
      <c r="L160" s="34"/>
      <c r="M160" s="176" t="s">
        <v>1</v>
      </c>
      <c r="N160" s="139" t="s">
        <v>43</v>
      </c>
      <c r="P160" s="177">
        <f t="shared" si="16"/>
        <v>0</v>
      </c>
      <c r="Q160" s="177">
        <v>0</v>
      </c>
      <c r="R160" s="177">
        <f t="shared" si="17"/>
        <v>0</v>
      </c>
      <c r="S160" s="177">
        <v>0</v>
      </c>
      <c r="T160" s="178">
        <f t="shared" si="18"/>
        <v>0</v>
      </c>
      <c r="AR160" s="179" t="s">
        <v>580</v>
      </c>
      <c r="AT160" s="179" t="s">
        <v>576</v>
      </c>
      <c r="AU160" s="179" t="s">
        <v>84</v>
      </c>
      <c r="AY160" s="17" t="s">
        <v>574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17" t="s">
        <v>89</v>
      </c>
      <c r="BK160" s="102">
        <f t="shared" si="24"/>
        <v>0</v>
      </c>
      <c r="BL160" s="17" t="s">
        <v>580</v>
      </c>
      <c r="BM160" s="179" t="s">
        <v>10230</v>
      </c>
    </row>
    <row r="161" spans="2:65" s="1" customFormat="1" ht="16.5" customHeight="1">
      <c r="B161" s="140"/>
      <c r="C161" s="168" t="s">
        <v>784</v>
      </c>
      <c r="D161" s="168" t="s">
        <v>576</v>
      </c>
      <c r="E161" s="169" t="s">
        <v>9903</v>
      </c>
      <c r="F161" s="170" t="s">
        <v>10209</v>
      </c>
      <c r="G161" s="171" t="s">
        <v>611</v>
      </c>
      <c r="H161" s="172">
        <v>500</v>
      </c>
      <c r="I161" s="173"/>
      <c r="J161" s="174">
        <f t="shared" si="15"/>
        <v>0</v>
      </c>
      <c r="K161" s="175"/>
      <c r="L161" s="34"/>
      <c r="M161" s="176" t="s">
        <v>1</v>
      </c>
      <c r="N161" s="139" t="s">
        <v>43</v>
      </c>
      <c r="P161" s="177">
        <f t="shared" si="16"/>
        <v>0</v>
      </c>
      <c r="Q161" s="177">
        <v>0</v>
      </c>
      <c r="R161" s="177">
        <f t="shared" si="17"/>
        <v>0</v>
      </c>
      <c r="S161" s="177">
        <v>0</v>
      </c>
      <c r="T161" s="178">
        <f t="shared" si="18"/>
        <v>0</v>
      </c>
      <c r="AR161" s="179" t="s">
        <v>580</v>
      </c>
      <c r="AT161" s="179" t="s">
        <v>576</v>
      </c>
      <c r="AU161" s="179" t="s">
        <v>84</v>
      </c>
      <c r="AY161" s="17" t="s">
        <v>574</v>
      </c>
      <c r="BE161" s="102">
        <f t="shared" si="19"/>
        <v>0</v>
      </c>
      <c r="BF161" s="102">
        <f t="shared" si="20"/>
        <v>0</v>
      </c>
      <c r="BG161" s="102">
        <f t="shared" si="21"/>
        <v>0</v>
      </c>
      <c r="BH161" s="102">
        <f t="shared" si="22"/>
        <v>0</v>
      </c>
      <c r="BI161" s="102">
        <f t="shared" si="23"/>
        <v>0</v>
      </c>
      <c r="BJ161" s="17" t="s">
        <v>89</v>
      </c>
      <c r="BK161" s="102">
        <f t="shared" si="24"/>
        <v>0</v>
      </c>
      <c r="BL161" s="17" t="s">
        <v>580</v>
      </c>
      <c r="BM161" s="179" t="s">
        <v>10231</v>
      </c>
    </row>
    <row r="162" spans="2:65" s="1" customFormat="1" ht="21.75" customHeight="1">
      <c r="B162" s="140"/>
      <c r="C162" s="168" t="s">
        <v>805</v>
      </c>
      <c r="D162" s="168" t="s">
        <v>576</v>
      </c>
      <c r="E162" s="169" t="s">
        <v>9906</v>
      </c>
      <c r="F162" s="170" t="s">
        <v>10211</v>
      </c>
      <c r="G162" s="171" t="s">
        <v>611</v>
      </c>
      <c r="H162" s="172">
        <v>100</v>
      </c>
      <c r="I162" s="173"/>
      <c r="J162" s="174">
        <f t="shared" si="15"/>
        <v>0</v>
      </c>
      <c r="K162" s="175"/>
      <c r="L162" s="34"/>
      <c r="M162" s="176" t="s">
        <v>1</v>
      </c>
      <c r="N162" s="139" t="s">
        <v>43</v>
      </c>
      <c r="P162" s="177">
        <f t="shared" si="16"/>
        <v>0</v>
      </c>
      <c r="Q162" s="177">
        <v>0</v>
      </c>
      <c r="R162" s="177">
        <f t="shared" si="17"/>
        <v>0</v>
      </c>
      <c r="S162" s="177">
        <v>0</v>
      </c>
      <c r="T162" s="178">
        <f t="shared" si="18"/>
        <v>0</v>
      </c>
      <c r="AR162" s="179" t="s">
        <v>580</v>
      </c>
      <c r="AT162" s="179" t="s">
        <v>576</v>
      </c>
      <c r="AU162" s="179" t="s">
        <v>84</v>
      </c>
      <c r="AY162" s="17" t="s">
        <v>574</v>
      </c>
      <c r="BE162" s="102">
        <f t="shared" si="19"/>
        <v>0</v>
      </c>
      <c r="BF162" s="102">
        <f t="shared" si="20"/>
        <v>0</v>
      </c>
      <c r="BG162" s="102">
        <f t="shared" si="21"/>
        <v>0</v>
      </c>
      <c r="BH162" s="102">
        <f t="shared" si="22"/>
        <v>0</v>
      </c>
      <c r="BI162" s="102">
        <f t="shared" si="23"/>
        <v>0</v>
      </c>
      <c r="BJ162" s="17" t="s">
        <v>89</v>
      </c>
      <c r="BK162" s="102">
        <f t="shared" si="24"/>
        <v>0</v>
      </c>
      <c r="BL162" s="17" t="s">
        <v>580</v>
      </c>
      <c r="BM162" s="179" t="s">
        <v>10232</v>
      </c>
    </row>
    <row r="163" spans="2:65" s="11" customFormat="1" ht="26" customHeight="1">
      <c r="B163" s="156"/>
      <c r="D163" s="157" t="s">
        <v>76</v>
      </c>
      <c r="E163" s="158" t="s">
        <v>7180</v>
      </c>
      <c r="F163" s="158" t="s">
        <v>10233</v>
      </c>
      <c r="I163" s="159"/>
      <c r="J163" s="160">
        <f>BK163</f>
        <v>0</v>
      </c>
      <c r="L163" s="156"/>
      <c r="M163" s="161"/>
      <c r="P163" s="162">
        <f>SUM(P164:P181)</f>
        <v>0</v>
      </c>
      <c r="R163" s="162">
        <f>SUM(R164:R181)</f>
        <v>0</v>
      </c>
      <c r="T163" s="163">
        <f>SUM(T164:T181)</f>
        <v>0</v>
      </c>
      <c r="AR163" s="157" t="s">
        <v>84</v>
      </c>
      <c r="AT163" s="164" t="s">
        <v>76</v>
      </c>
      <c r="AU163" s="164" t="s">
        <v>77</v>
      </c>
      <c r="AY163" s="157" t="s">
        <v>574</v>
      </c>
      <c r="BK163" s="165">
        <f>SUM(BK164:BK181)</f>
        <v>0</v>
      </c>
    </row>
    <row r="164" spans="2:65" s="1" customFormat="1" ht="24.25" customHeight="1">
      <c r="B164" s="140"/>
      <c r="C164" s="208" t="s">
        <v>809</v>
      </c>
      <c r="D164" s="208" t="s">
        <v>1858</v>
      </c>
      <c r="E164" s="209" t="s">
        <v>9911</v>
      </c>
      <c r="F164" s="210" t="s">
        <v>10234</v>
      </c>
      <c r="G164" s="211" t="s">
        <v>579</v>
      </c>
      <c r="H164" s="212">
        <v>1</v>
      </c>
      <c r="I164" s="213"/>
      <c r="J164" s="214">
        <f t="shared" ref="J164:J181" si="25">ROUND(I164*H164,2)</f>
        <v>0</v>
      </c>
      <c r="K164" s="215"/>
      <c r="L164" s="216"/>
      <c r="M164" s="217" t="s">
        <v>1</v>
      </c>
      <c r="N164" s="218" t="s">
        <v>43</v>
      </c>
      <c r="P164" s="177">
        <f t="shared" ref="P164:P181" si="26">O164*H164</f>
        <v>0</v>
      </c>
      <c r="Q164" s="177">
        <v>0</v>
      </c>
      <c r="R164" s="177">
        <f t="shared" ref="R164:R181" si="27">Q164*H164</f>
        <v>0</v>
      </c>
      <c r="S164" s="177">
        <v>0</v>
      </c>
      <c r="T164" s="178">
        <f t="shared" ref="T164:T181" si="28">S164*H164</f>
        <v>0</v>
      </c>
      <c r="AR164" s="179" t="s">
        <v>626</v>
      </c>
      <c r="AT164" s="179" t="s">
        <v>1858</v>
      </c>
      <c r="AU164" s="179" t="s">
        <v>84</v>
      </c>
      <c r="AY164" s="17" t="s">
        <v>574</v>
      </c>
      <c r="BE164" s="102">
        <f t="shared" ref="BE164:BE181" si="29">IF(N164="základná",J164,0)</f>
        <v>0</v>
      </c>
      <c r="BF164" s="102">
        <f t="shared" ref="BF164:BF181" si="30">IF(N164="znížená",J164,0)</f>
        <v>0</v>
      </c>
      <c r="BG164" s="102">
        <f t="shared" ref="BG164:BG181" si="31">IF(N164="zákl. prenesená",J164,0)</f>
        <v>0</v>
      </c>
      <c r="BH164" s="102">
        <f t="shared" ref="BH164:BH181" si="32">IF(N164="zníž. prenesená",J164,0)</f>
        <v>0</v>
      </c>
      <c r="BI164" s="102">
        <f t="shared" ref="BI164:BI181" si="33">IF(N164="nulová",J164,0)</f>
        <v>0</v>
      </c>
      <c r="BJ164" s="17" t="s">
        <v>89</v>
      </c>
      <c r="BK164" s="102">
        <f t="shared" ref="BK164:BK181" si="34">ROUND(I164*H164,2)</f>
        <v>0</v>
      </c>
      <c r="BL164" s="17" t="s">
        <v>580</v>
      </c>
      <c r="BM164" s="179" t="s">
        <v>10235</v>
      </c>
    </row>
    <row r="165" spans="2:65" s="1" customFormat="1" ht="24.25" customHeight="1">
      <c r="B165" s="140"/>
      <c r="C165" s="208" t="s">
        <v>824</v>
      </c>
      <c r="D165" s="208" t="s">
        <v>1858</v>
      </c>
      <c r="E165" s="209" t="s">
        <v>9913</v>
      </c>
      <c r="F165" s="210" t="s">
        <v>10236</v>
      </c>
      <c r="G165" s="211" t="s">
        <v>579</v>
      </c>
      <c r="H165" s="212">
        <v>1</v>
      </c>
      <c r="I165" s="213"/>
      <c r="J165" s="214">
        <f t="shared" si="25"/>
        <v>0</v>
      </c>
      <c r="K165" s="215"/>
      <c r="L165" s="216"/>
      <c r="M165" s="217" t="s">
        <v>1</v>
      </c>
      <c r="N165" s="218" t="s">
        <v>43</v>
      </c>
      <c r="P165" s="177">
        <f t="shared" si="26"/>
        <v>0</v>
      </c>
      <c r="Q165" s="177">
        <v>0</v>
      </c>
      <c r="R165" s="177">
        <f t="shared" si="27"/>
        <v>0</v>
      </c>
      <c r="S165" s="177">
        <v>0</v>
      </c>
      <c r="T165" s="178">
        <f t="shared" si="28"/>
        <v>0</v>
      </c>
      <c r="AR165" s="179" t="s">
        <v>626</v>
      </c>
      <c r="AT165" s="179" t="s">
        <v>1858</v>
      </c>
      <c r="AU165" s="179" t="s">
        <v>84</v>
      </c>
      <c r="AY165" s="17" t="s">
        <v>574</v>
      </c>
      <c r="BE165" s="102">
        <f t="shared" si="29"/>
        <v>0</v>
      </c>
      <c r="BF165" s="102">
        <f t="shared" si="30"/>
        <v>0</v>
      </c>
      <c r="BG165" s="102">
        <f t="shared" si="31"/>
        <v>0</v>
      </c>
      <c r="BH165" s="102">
        <f t="shared" si="32"/>
        <v>0</v>
      </c>
      <c r="BI165" s="102">
        <f t="shared" si="33"/>
        <v>0</v>
      </c>
      <c r="BJ165" s="17" t="s">
        <v>89</v>
      </c>
      <c r="BK165" s="102">
        <f t="shared" si="34"/>
        <v>0</v>
      </c>
      <c r="BL165" s="17" t="s">
        <v>580</v>
      </c>
      <c r="BM165" s="179" t="s">
        <v>10237</v>
      </c>
    </row>
    <row r="166" spans="2:65" s="1" customFormat="1" ht="24.25" customHeight="1">
      <c r="B166" s="140"/>
      <c r="C166" s="208" t="s">
        <v>840</v>
      </c>
      <c r="D166" s="208" t="s">
        <v>1858</v>
      </c>
      <c r="E166" s="209" t="s">
        <v>9915</v>
      </c>
      <c r="F166" s="210" t="s">
        <v>10238</v>
      </c>
      <c r="G166" s="211" t="s">
        <v>579</v>
      </c>
      <c r="H166" s="212">
        <v>1</v>
      </c>
      <c r="I166" s="213"/>
      <c r="J166" s="214">
        <f t="shared" si="25"/>
        <v>0</v>
      </c>
      <c r="K166" s="215"/>
      <c r="L166" s="216"/>
      <c r="M166" s="217" t="s">
        <v>1</v>
      </c>
      <c r="N166" s="218" t="s">
        <v>43</v>
      </c>
      <c r="P166" s="177">
        <f t="shared" si="26"/>
        <v>0</v>
      </c>
      <c r="Q166" s="177">
        <v>0</v>
      </c>
      <c r="R166" s="177">
        <f t="shared" si="27"/>
        <v>0</v>
      </c>
      <c r="S166" s="177">
        <v>0</v>
      </c>
      <c r="T166" s="178">
        <f t="shared" si="28"/>
        <v>0</v>
      </c>
      <c r="AR166" s="179" t="s">
        <v>626</v>
      </c>
      <c r="AT166" s="179" t="s">
        <v>1858</v>
      </c>
      <c r="AU166" s="179" t="s">
        <v>84</v>
      </c>
      <c r="AY166" s="17" t="s">
        <v>574</v>
      </c>
      <c r="BE166" s="102">
        <f t="shared" si="29"/>
        <v>0</v>
      </c>
      <c r="BF166" s="102">
        <f t="shared" si="30"/>
        <v>0</v>
      </c>
      <c r="BG166" s="102">
        <f t="shared" si="31"/>
        <v>0</v>
      </c>
      <c r="BH166" s="102">
        <f t="shared" si="32"/>
        <v>0</v>
      </c>
      <c r="BI166" s="102">
        <f t="shared" si="33"/>
        <v>0</v>
      </c>
      <c r="BJ166" s="17" t="s">
        <v>89</v>
      </c>
      <c r="BK166" s="102">
        <f t="shared" si="34"/>
        <v>0</v>
      </c>
      <c r="BL166" s="17" t="s">
        <v>580</v>
      </c>
      <c r="BM166" s="179" t="s">
        <v>10239</v>
      </c>
    </row>
    <row r="167" spans="2:65" s="1" customFormat="1" ht="16.5" customHeight="1">
      <c r="B167" s="140"/>
      <c r="C167" s="208" t="s">
        <v>849</v>
      </c>
      <c r="D167" s="208" t="s">
        <v>1858</v>
      </c>
      <c r="E167" s="209" t="s">
        <v>9917</v>
      </c>
      <c r="F167" s="210" t="s">
        <v>10240</v>
      </c>
      <c r="G167" s="211" t="s">
        <v>579</v>
      </c>
      <c r="H167" s="212">
        <v>1</v>
      </c>
      <c r="I167" s="213"/>
      <c r="J167" s="214">
        <f t="shared" si="25"/>
        <v>0</v>
      </c>
      <c r="K167" s="215"/>
      <c r="L167" s="216"/>
      <c r="M167" s="217" t="s">
        <v>1</v>
      </c>
      <c r="N167" s="218" t="s">
        <v>43</v>
      </c>
      <c r="P167" s="177">
        <f t="shared" si="26"/>
        <v>0</v>
      </c>
      <c r="Q167" s="177">
        <v>0</v>
      </c>
      <c r="R167" s="177">
        <f t="shared" si="27"/>
        <v>0</v>
      </c>
      <c r="S167" s="177">
        <v>0</v>
      </c>
      <c r="T167" s="178">
        <f t="shared" si="28"/>
        <v>0</v>
      </c>
      <c r="AR167" s="179" t="s">
        <v>626</v>
      </c>
      <c r="AT167" s="179" t="s">
        <v>1858</v>
      </c>
      <c r="AU167" s="179" t="s">
        <v>84</v>
      </c>
      <c r="AY167" s="17" t="s">
        <v>574</v>
      </c>
      <c r="BE167" s="102">
        <f t="shared" si="29"/>
        <v>0</v>
      </c>
      <c r="BF167" s="102">
        <f t="shared" si="30"/>
        <v>0</v>
      </c>
      <c r="BG167" s="102">
        <f t="shared" si="31"/>
        <v>0</v>
      </c>
      <c r="BH167" s="102">
        <f t="shared" si="32"/>
        <v>0</v>
      </c>
      <c r="BI167" s="102">
        <f t="shared" si="33"/>
        <v>0</v>
      </c>
      <c r="BJ167" s="17" t="s">
        <v>89</v>
      </c>
      <c r="BK167" s="102">
        <f t="shared" si="34"/>
        <v>0</v>
      </c>
      <c r="BL167" s="17" t="s">
        <v>580</v>
      </c>
      <c r="BM167" s="179" t="s">
        <v>10241</v>
      </c>
    </row>
    <row r="168" spans="2:65" s="1" customFormat="1" ht="24.25" customHeight="1">
      <c r="B168" s="140"/>
      <c r="C168" s="208" t="s">
        <v>854</v>
      </c>
      <c r="D168" s="208" t="s">
        <v>1858</v>
      </c>
      <c r="E168" s="209" t="s">
        <v>9919</v>
      </c>
      <c r="F168" s="210" t="s">
        <v>10242</v>
      </c>
      <c r="G168" s="211" t="s">
        <v>579</v>
      </c>
      <c r="H168" s="212">
        <v>2</v>
      </c>
      <c r="I168" s="213"/>
      <c r="J168" s="214">
        <f t="shared" si="25"/>
        <v>0</v>
      </c>
      <c r="K168" s="215"/>
      <c r="L168" s="216"/>
      <c r="M168" s="217" t="s">
        <v>1</v>
      </c>
      <c r="N168" s="218" t="s">
        <v>43</v>
      </c>
      <c r="P168" s="177">
        <f t="shared" si="26"/>
        <v>0</v>
      </c>
      <c r="Q168" s="177">
        <v>0</v>
      </c>
      <c r="R168" s="177">
        <f t="shared" si="27"/>
        <v>0</v>
      </c>
      <c r="S168" s="177">
        <v>0</v>
      </c>
      <c r="T168" s="178">
        <f t="shared" si="28"/>
        <v>0</v>
      </c>
      <c r="AR168" s="179" t="s">
        <v>626</v>
      </c>
      <c r="AT168" s="179" t="s">
        <v>1858</v>
      </c>
      <c r="AU168" s="179" t="s">
        <v>84</v>
      </c>
      <c r="AY168" s="17" t="s">
        <v>574</v>
      </c>
      <c r="BE168" s="102">
        <f t="shared" si="29"/>
        <v>0</v>
      </c>
      <c r="BF168" s="102">
        <f t="shared" si="30"/>
        <v>0</v>
      </c>
      <c r="BG168" s="102">
        <f t="shared" si="31"/>
        <v>0</v>
      </c>
      <c r="BH168" s="102">
        <f t="shared" si="32"/>
        <v>0</v>
      </c>
      <c r="BI168" s="102">
        <f t="shared" si="33"/>
        <v>0</v>
      </c>
      <c r="BJ168" s="17" t="s">
        <v>89</v>
      </c>
      <c r="BK168" s="102">
        <f t="shared" si="34"/>
        <v>0</v>
      </c>
      <c r="BL168" s="17" t="s">
        <v>580</v>
      </c>
      <c r="BM168" s="179" t="s">
        <v>10243</v>
      </c>
    </row>
    <row r="169" spans="2:65" s="1" customFormat="1" ht="24.25" customHeight="1">
      <c r="B169" s="140"/>
      <c r="C169" s="208" t="s">
        <v>860</v>
      </c>
      <c r="D169" s="208" t="s">
        <v>1858</v>
      </c>
      <c r="E169" s="209" t="s">
        <v>9922</v>
      </c>
      <c r="F169" s="210" t="s">
        <v>10244</v>
      </c>
      <c r="G169" s="211" t="s">
        <v>579</v>
      </c>
      <c r="H169" s="212">
        <v>2</v>
      </c>
      <c r="I169" s="213"/>
      <c r="J169" s="214">
        <f t="shared" si="25"/>
        <v>0</v>
      </c>
      <c r="K169" s="215"/>
      <c r="L169" s="216"/>
      <c r="M169" s="217" t="s">
        <v>1</v>
      </c>
      <c r="N169" s="218" t="s">
        <v>43</v>
      </c>
      <c r="P169" s="177">
        <f t="shared" si="26"/>
        <v>0</v>
      </c>
      <c r="Q169" s="177">
        <v>0</v>
      </c>
      <c r="R169" s="177">
        <f t="shared" si="27"/>
        <v>0</v>
      </c>
      <c r="S169" s="177">
        <v>0</v>
      </c>
      <c r="T169" s="178">
        <f t="shared" si="28"/>
        <v>0</v>
      </c>
      <c r="AR169" s="179" t="s">
        <v>626</v>
      </c>
      <c r="AT169" s="179" t="s">
        <v>1858</v>
      </c>
      <c r="AU169" s="179" t="s">
        <v>84</v>
      </c>
      <c r="AY169" s="17" t="s">
        <v>574</v>
      </c>
      <c r="BE169" s="102">
        <f t="shared" si="29"/>
        <v>0</v>
      </c>
      <c r="BF169" s="102">
        <f t="shared" si="30"/>
        <v>0</v>
      </c>
      <c r="BG169" s="102">
        <f t="shared" si="31"/>
        <v>0</v>
      </c>
      <c r="BH169" s="102">
        <f t="shared" si="32"/>
        <v>0</v>
      </c>
      <c r="BI169" s="102">
        <f t="shared" si="33"/>
        <v>0</v>
      </c>
      <c r="BJ169" s="17" t="s">
        <v>89</v>
      </c>
      <c r="BK169" s="102">
        <f t="shared" si="34"/>
        <v>0</v>
      </c>
      <c r="BL169" s="17" t="s">
        <v>580</v>
      </c>
      <c r="BM169" s="179" t="s">
        <v>10245</v>
      </c>
    </row>
    <row r="170" spans="2:65" s="1" customFormat="1" ht="24.25" customHeight="1">
      <c r="B170" s="140"/>
      <c r="C170" s="208" t="s">
        <v>886</v>
      </c>
      <c r="D170" s="208" t="s">
        <v>1858</v>
      </c>
      <c r="E170" s="209" t="s">
        <v>9925</v>
      </c>
      <c r="F170" s="210" t="s">
        <v>10246</v>
      </c>
      <c r="G170" s="211" t="s">
        <v>579</v>
      </c>
      <c r="H170" s="212">
        <v>1</v>
      </c>
      <c r="I170" s="213"/>
      <c r="J170" s="214">
        <f t="shared" si="25"/>
        <v>0</v>
      </c>
      <c r="K170" s="215"/>
      <c r="L170" s="216"/>
      <c r="M170" s="217" t="s">
        <v>1</v>
      </c>
      <c r="N170" s="218" t="s">
        <v>43</v>
      </c>
      <c r="P170" s="177">
        <f t="shared" si="26"/>
        <v>0</v>
      </c>
      <c r="Q170" s="177">
        <v>0</v>
      </c>
      <c r="R170" s="177">
        <f t="shared" si="27"/>
        <v>0</v>
      </c>
      <c r="S170" s="177">
        <v>0</v>
      </c>
      <c r="T170" s="178">
        <f t="shared" si="28"/>
        <v>0</v>
      </c>
      <c r="AR170" s="179" t="s">
        <v>626</v>
      </c>
      <c r="AT170" s="179" t="s">
        <v>1858</v>
      </c>
      <c r="AU170" s="179" t="s">
        <v>84</v>
      </c>
      <c r="AY170" s="17" t="s">
        <v>574</v>
      </c>
      <c r="BE170" s="102">
        <f t="shared" si="29"/>
        <v>0</v>
      </c>
      <c r="BF170" s="102">
        <f t="shared" si="30"/>
        <v>0</v>
      </c>
      <c r="BG170" s="102">
        <f t="shared" si="31"/>
        <v>0</v>
      </c>
      <c r="BH170" s="102">
        <f t="shared" si="32"/>
        <v>0</v>
      </c>
      <c r="BI170" s="102">
        <f t="shared" si="33"/>
        <v>0</v>
      </c>
      <c r="BJ170" s="17" t="s">
        <v>89</v>
      </c>
      <c r="BK170" s="102">
        <f t="shared" si="34"/>
        <v>0</v>
      </c>
      <c r="BL170" s="17" t="s">
        <v>580</v>
      </c>
      <c r="BM170" s="179" t="s">
        <v>10247</v>
      </c>
    </row>
    <row r="171" spans="2:65" s="1" customFormat="1" ht="16.5" customHeight="1">
      <c r="B171" s="140"/>
      <c r="C171" s="208" t="s">
        <v>901</v>
      </c>
      <c r="D171" s="208" t="s">
        <v>1858</v>
      </c>
      <c r="E171" s="209" t="s">
        <v>9928</v>
      </c>
      <c r="F171" s="210" t="s">
        <v>10248</v>
      </c>
      <c r="G171" s="211" t="s">
        <v>579</v>
      </c>
      <c r="H171" s="212">
        <v>1</v>
      </c>
      <c r="I171" s="213"/>
      <c r="J171" s="214">
        <f t="shared" si="25"/>
        <v>0</v>
      </c>
      <c r="K171" s="215"/>
      <c r="L171" s="216"/>
      <c r="M171" s="217" t="s">
        <v>1</v>
      </c>
      <c r="N171" s="218" t="s">
        <v>43</v>
      </c>
      <c r="P171" s="177">
        <f t="shared" si="26"/>
        <v>0</v>
      </c>
      <c r="Q171" s="177">
        <v>0</v>
      </c>
      <c r="R171" s="177">
        <f t="shared" si="27"/>
        <v>0</v>
      </c>
      <c r="S171" s="177">
        <v>0</v>
      </c>
      <c r="T171" s="178">
        <f t="shared" si="28"/>
        <v>0</v>
      </c>
      <c r="AR171" s="179" t="s">
        <v>626</v>
      </c>
      <c r="AT171" s="179" t="s">
        <v>1858</v>
      </c>
      <c r="AU171" s="179" t="s">
        <v>84</v>
      </c>
      <c r="AY171" s="17" t="s">
        <v>574</v>
      </c>
      <c r="BE171" s="102">
        <f t="shared" si="29"/>
        <v>0</v>
      </c>
      <c r="BF171" s="102">
        <f t="shared" si="30"/>
        <v>0</v>
      </c>
      <c r="BG171" s="102">
        <f t="shared" si="31"/>
        <v>0</v>
      </c>
      <c r="BH171" s="102">
        <f t="shared" si="32"/>
        <v>0</v>
      </c>
      <c r="BI171" s="102">
        <f t="shared" si="33"/>
        <v>0</v>
      </c>
      <c r="BJ171" s="17" t="s">
        <v>89</v>
      </c>
      <c r="BK171" s="102">
        <f t="shared" si="34"/>
        <v>0</v>
      </c>
      <c r="BL171" s="17" t="s">
        <v>580</v>
      </c>
      <c r="BM171" s="179" t="s">
        <v>10249</v>
      </c>
    </row>
    <row r="172" spans="2:65" s="1" customFormat="1" ht="16.5" customHeight="1">
      <c r="B172" s="140"/>
      <c r="C172" s="208" t="s">
        <v>905</v>
      </c>
      <c r="D172" s="208" t="s">
        <v>1858</v>
      </c>
      <c r="E172" s="209" t="s">
        <v>9931</v>
      </c>
      <c r="F172" s="210" t="s">
        <v>10250</v>
      </c>
      <c r="G172" s="211" t="s">
        <v>579</v>
      </c>
      <c r="H172" s="212">
        <v>2</v>
      </c>
      <c r="I172" s="213"/>
      <c r="J172" s="214">
        <f t="shared" si="25"/>
        <v>0</v>
      </c>
      <c r="K172" s="215"/>
      <c r="L172" s="216"/>
      <c r="M172" s="217" t="s">
        <v>1</v>
      </c>
      <c r="N172" s="218" t="s">
        <v>43</v>
      </c>
      <c r="P172" s="177">
        <f t="shared" si="26"/>
        <v>0</v>
      </c>
      <c r="Q172" s="177">
        <v>0</v>
      </c>
      <c r="R172" s="177">
        <f t="shared" si="27"/>
        <v>0</v>
      </c>
      <c r="S172" s="177">
        <v>0</v>
      </c>
      <c r="T172" s="178">
        <f t="shared" si="28"/>
        <v>0</v>
      </c>
      <c r="AR172" s="179" t="s">
        <v>626</v>
      </c>
      <c r="AT172" s="179" t="s">
        <v>1858</v>
      </c>
      <c r="AU172" s="179" t="s">
        <v>84</v>
      </c>
      <c r="AY172" s="17" t="s">
        <v>574</v>
      </c>
      <c r="BE172" s="102">
        <f t="shared" si="29"/>
        <v>0</v>
      </c>
      <c r="BF172" s="102">
        <f t="shared" si="30"/>
        <v>0</v>
      </c>
      <c r="BG172" s="102">
        <f t="shared" si="31"/>
        <v>0</v>
      </c>
      <c r="BH172" s="102">
        <f t="shared" si="32"/>
        <v>0</v>
      </c>
      <c r="BI172" s="102">
        <f t="shared" si="33"/>
        <v>0</v>
      </c>
      <c r="BJ172" s="17" t="s">
        <v>89</v>
      </c>
      <c r="BK172" s="102">
        <f t="shared" si="34"/>
        <v>0</v>
      </c>
      <c r="BL172" s="17" t="s">
        <v>580</v>
      </c>
      <c r="BM172" s="179" t="s">
        <v>10251</v>
      </c>
    </row>
    <row r="173" spans="2:65" s="1" customFormat="1" ht="24.25" customHeight="1">
      <c r="B173" s="140"/>
      <c r="C173" s="208" t="s">
        <v>920</v>
      </c>
      <c r="D173" s="208" t="s">
        <v>1858</v>
      </c>
      <c r="E173" s="209" t="s">
        <v>9934</v>
      </c>
      <c r="F173" s="210" t="s">
        <v>10252</v>
      </c>
      <c r="G173" s="211" t="s">
        <v>579</v>
      </c>
      <c r="H173" s="212">
        <v>32</v>
      </c>
      <c r="I173" s="213"/>
      <c r="J173" s="214">
        <f t="shared" si="25"/>
        <v>0</v>
      </c>
      <c r="K173" s="215"/>
      <c r="L173" s="216"/>
      <c r="M173" s="217" t="s">
        <v>1</v>
      </c>
      <c r="N173" s="218" t="s">
        <v>43</v>
      </c>
      <c r="P173" s="177">
        <f t="shared" si="26"/>
        <v>0</v>
      </c>
      <c r="Q173" s="177">
        <v>0</v>
      </c>
      <c r="R173" s="177">
        <f t="shared" si="27"/>
        <v>0</v>
      </c>
      <c r="S173" s="177">
        <v>0</v>
      </c>
      <c r="T173" s="178">
        <f t="shared" si="28"/>
        <v>0</v>
      </c>
      <c r="AR173" s="179" t="s">
        <v>626</v>
      </c>
      <c r="AT173" s="179" t="s">
        <v>1858</v>
      </c>
      <c r="AU173" s="179" t="s">
        <v>84</v>
      </c>
      <c r="AY173" s="17" t="s">
        <v>574</v>
      </c>
      <c r="BE173" s="102">
        <f t="shared" si="29"/>
        <v>0</v>
      </c>
      <c r="BF173" s="102">
        <f t="shared" si="30"/>
        <v>0</v>
      </c>
      <c r="BG173" s="102">
        <f t="shared" si="31"/>
        <v>0</v>
      </c>
      <c r="BH173" s="102">
        <f t="shared" si="32"/>
        <v>0</v>
      </c>
      <c r="BI173" s="102">
        <f t="shared" si="33"/>
        <v>0</v>
      </c>
      <c r="BJ173" s="17" t="s">
        <v>89</v>
      </c>
      <c r="BK173" s="102">
        <f t="shared" si="34"/>
        <v>0</v>
      </c>
      <c r="BL173" s="17" t="s">
        <v>580</v>
      </c>
      <c r="BM173" s="179" t="s">
        <v>10253</v>
      </c>
    </row>
    <row r="174" spans="2:65" s="1" customFormat="1" ht="38" customHeight="1">
      <c r="B174" s="140"/>
      <c r="C174" s="208" t="s">
        <v>952</v>
      </c>
      <c r="D174" s="208" t="s">
        <v>1858</v>
      </c>
      <c r="E174" s="209" t="s">
        <v>9937</v>
      </c>
      <c r="F174" s="210" t="s">
        <v>10254</v>
      </c>
      <c r="G174" s="211" t="s">
        <v>579</v>
      </c>
      <c r="H174" s="212">
        <v>227</v>
      </c>
      <c r="I174" s="213"/>
      <c r="J174" s="214">
        <f t="shared" si="25"/>
        <v>0</v>
      </c>
      <c r="K174" s="215"/>
      <c r="L174" s="216"/>
      <c r="M174" s="217" t="s">
        <v>1</v>
      </c>
      <c r="N174" s="218" t="s">
        <v>43</v>
      </c>
      <c r="P174" s="177">
        <f t="shared" si="26"/>
        <v>0</v>
      </c>
      <c r="Q174" s="177">
        <v>0</v>
      </c>
      <c r="R174" s="177">
        <f t="shared" si="27"/>
        <v>0</v>
      </c>
      <c r="S174" s="177">
        <v>0</v>
      </c>
      <c r="T174" s="178">
        <f t="shared" si="28"/>
        <v>0</v>
      </c>
      <c r="AR174" s="179" t="s">
        <v>626</v>
      </c>
      <c r="AT174" s="179" t="s">
        <v>1858</v>
      </c>
      <c r="AU174" s="179" t="s">
        <v>84</v>
      </c>
      <c r="AY174" s="17" t="s">
        <v>574</v>
      </c>
      <c r="BE174" s="102">
        <f t="shared" si="29"/>
        <v>0</v>
      </c>
      <c r="BF174" s="102">
        <f t="shared" si="30"/>
        <v>0</v>
      </c>
      <c r="BG174" s="102">
        <f t="shared" si="31"/>
        <v>0</v>
      </c>
      <c r="BH174" s="102">
        <f t="shared" si="32"/>
        <v>0</v>
      </c>
      <c r="BI174" s="102">
        <f t="shared" si="33"/>
        <v>0</v>
      </c>
      <c r="BJ174" s="17" t="s">
        <v>89</v>
      </c>
      <c r="BK174" s="102">
        <f t="shared" si="34"/>
        <v>0</v>
      </c>
      <c r="BL174" s="17" t="s">
        <v>580</v>
      </c>
      <c r="BM174" s="179" t="s">
        <v>10255</v>
      </c>
    </row>
    <row r="175" spans="2:65" s="1" customFormat="1" ht="21.75" customHeight="1">
      <c r="B175" s="140"/>
      <c r="C175" s="208" t="s">
        <v>970</v>
      </c>
      <c r="D175" s="208" t="s">
        <v>1858</v>
      </c>
      <c r="E175" s="209" t="s">
        <v>9940</v>
      </c>
      <c r="F175" s="210" t="s">
        <v>10256</v>
      </c>
      <c r="G175" s="211" t="s">
        <v>579</v>
      </c>
      <c r="H175" s="212">
        <v>8</v>
      </c>
      <c r="I175" s="213"/>
      <c r="J175" s="214">
        <f t="shared" si="25"/>
        <v>0</v>
      </c>
      <c r="K175" s="215"/>
      <c r="L175" s="216"/>
      <c r="M175" s="217" t="s">
        <v>1</v>
      </c>
      <c r="N175" s="218" t="s">
        <v>43</v>
      </c>
      <c r="P175" s="177">
        <f t="shared" si="26"/>
        <v>0</v>
      </c>
      <c r="Q175" s="177">
        <v>0</v>
      </c>
      <c r="R175" s="177">
        <f t="shared" si="27"/>
        <v>0</v>
      </c>
      <c r="S175" s="177">
        <v>0</v>
      </c>
      <c r="T175" s="178">
        <f t="shared" si="28"/>
        <v>0</v>
      </c>
      <c r="AR175" s="179" t="s">
        <v>626</v>
      </c>
      <c r="AT175" s="179" t="s">
        <v>1858</v>
      </c>
      <c r="AU175" s="179" t="s">
        <v>84</v>
      </c>
      <c r="AY175" s="17" t="s">
        <v>574</v>
      </c>
      <c r="BE175" s="102">
        <f t="shared" si="29"/>
        <v>0</v>
      </c>
      <c r="BF175" s="102">
        <f t="shared" si="30"/>
        <v>0</v>
      </c>
      <c r="BG175" s="102">
        <f t="shared" si="31"/>
        <v>0</v>
      </c>
      <c r="BH175" s="102">
        <f t="shared" si="32"/>
        <v>0</v>
      </c>
      <c r="BI175" s="102">
        <f t="shared" si="33"/>
        <v>0</v>
      </c>
      <c r="BJ175" s="17" t="s">
        <v>89</v>
      </c>
      <c r="BK175" s="102">
        <f t="shared" si="34"/>
        <v>0</v>
      </c>
      <c r="BL175" s="17" t="s">
        <v>580</v>
      </c>
      <c r="BM175" s="179" t="s">
        <v>10257</v>
      </c>
    </row>
    <row r="176" spans="2:65" s="1" customFormat="1" ht="16.5" customHeight="1">
      <c r="B176" s="140"/>
      <c r="C176" s="208" t="s">
        <v>974</v>
      </c>
      <c r="D176" s="208" t="s">
        <v>1858</v>
      </c>
      <c r="E176" s="209" t="s">
        <v>9943</v>
      </c>
      <c r="F176" s="210" t="s">
        <v>10258</v>
      </c>
      <c r="G176" s="211" t="s">
        <v>579</v>
      </c>
      <c r="H176" s="212">
        <v>3</v>
      </c>
      <c r="I176" s="213"/>
      <c r="J176" s="214">
        <f t="shared" si="25"/>
        <v>0</v>
      </c>
      <c r="K176" s="215"/>
      <c r="L176" s="216"/>
      <c r="M176" s="217" t="s">
        <v>1</v>
      </c>
      <c r="N176" s="218" t="s">
        <v>43</v>
      </c>
      <c r="P176" s="177">
        <f t="shared" si="26"/>
        <v>0</v>
      </c>
      <c r="Q176" s="177">
        <v>0</v>
      </c>
      <c r="R176" s="177">
        <f t="shared" si="27"/>
        <v>0</v>
      </c>
      <c r="S176" s="177">
        <v>0</v>
      </c>
      <c r="T176" s="178">
        <f t="shared" si="28"/>
        <v>0</v>
      </c>
      <c r="AR176" s="179" t="s">
        <v>626</v>
      </c>
      <c r="AT176" s="179" t="s">
        <v>1858</v>
      </c>
      <c r="AU176" s="179" t="s">
        <v>84</v>
      </c>
      <c r="AY176" s="17" t="s">
        <v>574</v>
      </c>
      <c r="BE176" s="102">
        <f t="shared" si="29"/>
        <v>0</v>
      </c>
      <c r="BF176" s="102">
        <f t="shared" si="30"/>
        <v>0</v>
      </c>
      <c r="BG176" s="102">
        <f t="shared" si="31"/>
        <v>0</v>
      </c>
      <c r="BH176" s="102">
        <f t="shared" si="32"/>
        <v>0</v>
      </c>
      <c r="BI176" s="102">
        <f t="shared" si="33"/>
        <v>0</v>
      </c>
      <c r="BJ176" s="17" t="s">
        <v>89</v>
      </c>
      <c r="BK176" s="102">
        <f t="shared" si="34"/>
        <v>0</v>
      </c>
      <c r="BL176" s="17" t="s">
        <v>580</v>
      </c>
      <c r="BM176" s="179" t="s">
        <v>10259</v>
      </c>
    </row>
    <row r="177" spans="2:65" s="1" customFormat="1" ht="16.5" customHeight="1">
      <c r="B177" s="140"/>
      <c r="C177" s="208" t="s">
        <v>993</v>
      </c>
      <c r="D177" s="208" t="s">
        <v>1858</v>
      </c>
      <c r="E177" s="209" t="s">
        <v>9946</v>
      </c>
      <c r="F177" s="210" t="s">
        <v>10260</v>
      </c>
      <c r="G177" s="211" t="s">
        <v>579</v>
      </c>
      <c r="H177" s="212">
        <v>1</v>
      </c>
      <c r="I177" s="213"/>
      <c r="J177" s="214">
        <f t="shared" si="25"/>
        <v>0</v>
      </c>
      <c r="K177" s="215"/>
      <c r="L177" s="216"/>
      <c r="M177" s="217" t="s">
        <v>1</v>
      </c>
      <c r="N177" s="218" t="s">
        <v>43</v>
      </c>
      <c r="P177" s="177">
        <f t="shared" si="26"/>
        <v>0</v>
      </c>
      <c r="Q177" s="177">
        <v>0</v>
      </c>
      <c r="R177" s="177">
        <f t="shared" si="27"/>
        <v>0</v>
      </c>
      <c r="S177" s="177">
        <v>0</v>
      </c>
      <c r="T177" s="178">
        <f t="shared" si="28"/>
        <v>0</v>
      </c>
      <c r="AR177" s="179" t="s">
        <v>626</v>
      </c>
      <c r="AT177" s="179" t="s">
        <v>1858</v>
      </c>
      <c r="AU177" s="179" t="s">
        <v>84</v>
      </c>
      <c r="AY177" s="17" t="s">
        <v>574</v>
      </c>
      <c r="BE177" s="102">
        <f t="shared" si="29"/>
        <v>0</v>
      </c>
      <c r="BF177" s="102">
        <f t="shared" si="30"/>
        <v>0</v>
      </c>
      <c r="BG177" s="102">
        <f t="shared" si="31"/>
        <v>0</v>
      </c>
      <c r="BH177" s="102">
        <f t="shared" si="32"/>
        <v>0</v>
      </c>
      <c r="BI177" s="102">
        <f t="shared" si="33"/>
        <v>0</v>
      </c>
      <c r="BJ177" s="17" t="s">
        <v>89</v>
      </c>
      <c r="BK177" s="102">
        <f t="shared" si="34"/>
        <v>0</v>
      </c>
      <c r="BL177" s="17" t="s">
        <v>580</v>
      </c>
      <c r="BM177" s="179" t="s">
        <v>10261</v>
      </c>
    </row>
    <row r="178" spans="2:65" s="1" customFormat="1" ht="16.5" customHeight="1">
      <c r="B178" s="140"/>
      <c r="C178" s="208" t="s">
        <v>1001</v>
      </c>
      <c r="D178" s="208" t="s">
        <v>1858</v>
      </c>
      <c r="E178" s="209" t="s">
        <v>9949</v>
      </c>
      <c r="F178" s="210" t="s">
        <v>10262</v>
      </c>
      <c r="G178" s="211" t="s">
        <v>579</v>
      </c>
      <c r="H178" s="212">
        <v>6</v>
      </c>
      <c r="I178" s="213"/>
      <c r="J178" s="214">
        <f t="shared" si="25"/>
        <v>0</v>
      </c>
      <c r="K178" s="215"/>
      <c r="L178" s="216"/>
      <c r="M178" s="217" t="s">
        <v>1</v>
      </c>
      <c r="N178" s="218" t="s">
        <v>43</v>
      </c>
      <c r="P178" s="177">
        <f t="shared" si="26"/>
        <v>0</v>
      </c>
      <c r="Q178" s="177">
        <v>0</v>
      </c>
      <c r="R178" s="177">
        <f t="shared" si="27"/>
        <v>0</v>
      </c>
      <c r="S178" s="177">
        <v>0</v>
      </c>
      <c r="T178" s="178">
        <f t="shared" si="28"/>
        <v>0</v>
      </c>
      <c r="AR178" s="179" t="s">
        <v>626</v>
      </c>
      <c r="AT178" s="179" t="s">
        <v>1858</v>
      </c>
      <c r="AU178" s="179" t="s">
        <v>84</v>
      </c>
      <c r="AY178" s="17" t="s">
        <v>574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89</v>
      </c>
      <c r="BK178" s="102">
        <f t="shared" si="34"/>
        <v>0</v>
      </c>
      <c r="BL178" s="17" t="s">
        <v>580</v>
      </c>
      <c r="BM178" s="179" t="s">
        <v>10263</v>
      </c>
    </row>
    <row r="179" spans="2:65" s="1" customFormat="1" ht="24.25" customHeight="1">
      <c r="B179" s="140"/>
      <c r="C179" s="208" t="s">
        <v>1007</v>
      </c>
      <c r="D179" s="208" t="s">
        <v>1858</v>
      </c>
      <c r="E179" s="209" t="s">
        <v>9952</v>
      </c>
      <c r="F179" s="210" t="s">
        <v>10264</v>
      </c>
      <c r="G179" s="211" t="s">
        <v>579</v>
      </c>
      <c r="H179" s="212">
        <v>1</v>
      </c>
      <c r="I179" s="213"/>
      <c r="J179" s="214">
        <f t="shared" si="25"/>
        <v>0</v>
      </c>
      <c r="K179" s="215"/>
      <c r="L179" s="216"/>
      <c r="M179" s="217" t="s">
        <v>1</v>
      </c>
      <c r="N179" s="218" t="s">
        <v>43</v>
      </c>
      <c r="P179" s="177">
        <f t="shared" si="26"/>
        <v>0</v>
      </c>
      <c r="Q179" s="177">
        <v>0</v>
      </c>
      <c r="R179" s="177">
        <f t="shared" si="27"/>
        <v>0</v>
      </c>
      <c r="S179" s="177">
        <v>0</v>
      </c>
      <c r="T179" s="178">
        <f t="shared" si="28"/>
        <v>0</v>
      </c>
      <c r="AR179" s="179" t="s">
        <v>626</v>
      </c>
      <c r="AT179" s="179" t="s">
        <v>1858</v>
      </c>
      <c r="AU179" s="179" t="s">
        <v>84</v>
      </c>
      <c r="AY179" s="17" t="s">
        <v>574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89</v>
      </c>
      <c r="BK179" s="102">
        <f t="shared" si="34"/>
        <v>0</v>
      </c>
      <c r="BL179" s="17" t="s">
        <v>580</v>
      </c>
      <c r="BM179" s="179" t="s">
        <v>10265</v>
      </c>
    </row>
    <row r="180" spans="2:65" s="1" customFormat="1" ht="21.75" customHeight="1">
      <c r="B180" s="140"/>
      <c r="C180" s="208" t="s">
        <v>1015</v>
      </c>
      <c r="D180" s="208" t="s">
        <v>1858</v>
      </c>
      <c r="E180" s="209" t="s">
        <v>9955</v>
      </c>
      <c r="F180" s="210" t="s">
        <v>10266</v>
      </c>
      <c r="G180" s="211" t="s">
        <v>579</v>
      </c>
      <c r="H180" s="212">
        <v>1</v>
      </c>
      <c r="I180" s="213"/>
      <c r="J180" s="214">
        <f t="shared" si="25"/>
        <v>0</v>
      </c>
      <c r="K180" s="215"/>
      <c r="L180" s="216"/>
      <c r="M180" s="217" t="s">
        <v>1</v>
      </c>
      <c r="N180" s="218" t="s">
        <v>43</v>
      </c>
      <c r="P180" s="177">
        <f t="shared" si="26"/>
        <v>0</v>
      </c>
      <c r="Q180" s="177">
        <v>0</v>
      </c>
      <c r="R180" s="177">
        <f t="shared" si="27"/>
        <v>0</v>
      </c>
      <c r="S180" s="177">
        <v>0</v>
      </c>
      <c r="T180" s="178">
        <f t="shared" si="28"/>
        <v>0</v>
      </c>
      <c r="AR180" s="179" t="s">
        <v>626</v>
      </c>
      <c r="AT180" s="179" t="s">
        <v>1858</v>
      </c>
      <c r="AU180" s="179" t="s">
        <v>84</v>
      </c>
      <c r="AY180" s="17" t="s">
        <v>574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89</v>
      </c>
      <c r="BK180" s="102">
        <f t="shared" si="34"/>
        <v>0</v>
      </c>
      <c r="BL180" s="17" t="s">
        <v>580</v>
      </c>
      <c r="BM180" s="179" t="s">
        <v>10267</v>
      </c>
    </row>
    <row r="181" spans="2:65" s="1" customFormat="1" ht="16.5" customHeight="1">
      <c r="B181" s="140"/>
      <c r="C181" s="208" t="s">
        <v>1064</v>
      </c>
      <c r="D181" s="208" t="s">
        <v>1858</v>
      </c>
      <c r="E181" s="209" t="s">
        <v>9958</v>
      </c>
      <c r="F181" s="210" t="s">
        <v>10268</v>
      </c>
      <c r="G181" s="211" t="s">
        <v>579</v>
      </c>
      <c r="H181" s="212">
        <v>18</v>
      </c>
      <c r="I181" s="213"/>
      <c r="J181" s="214">
        <f t="shared" si="25"/>
        <v>0</v>
      </c>
      <c r="K181" s="215"/>
      <c r="L181" s="216"/>
      <c r="M181" s="217" t="s">
        <v>1</v>
      </c>
      <c r="N181" s="218" t="s">
        <v>43</v>
      </c>
      <c r="P181" s="177">
        <f t="shared" si="26"/>
        <v>0</v>
      </c>
      <c r="Q181" s="177">
        <v>0</v>
      </c>
      <c r="R181" s="177">
        <f t="shared" si="27"/>
        <v>0</v>
      </c>
      <c r="S181" s="177">
        <v>0</v>
      </c>
      <c r="T181" s="178">
        <f t="shared" si="28"/>
        <v>0</v>
      </c>
      <c r="AR181" s="179" t="s">
        <v>626</v>
      </c>
      <c r="AT181" s="179" t="s">
        <v>1858</v>
      </c>
      <c r="AU181" s="179" t="s">
        <v>84</v>
      </c>
      <c r="AY181" s="17" t="s">
        <v>574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89</v>
      </c>
      <c r="BK181" s="102">
        <f t="shared" si="34"/>
        <v>0</v>
      </c>
      <c r="BL181" s="17" t="s">
        <v>580</v>
      </c>
      <c r="BM181" s="179" t="s">
        <v>10269</v>
      </c>
    </row>
    <row r="182" spans="2:65" s="11" customFormat="1" ht="26" customHeight="1">
      <c r="B182" s="156"/>
      <c r="D182" s="157" t="s">
        <v>76</v>
      </c>
      <c r="E182" s="158" t="s">
        <v>7245</v>
      </c>
      <c r="F182" s="158" t="s">
        <v>10270</v>
      </c>
      <c r="I182" s="159"/>
      <c r="J182" s="160">
        <f>BK182</f>
        <v>0</v>
      </c>
      <c r="L182" s="156"/>
      <c r="M182" s="161"/>
      <c r="P182" s="162">
        <f>SUM(P183:P219)</f>
        <v>0</v>
      </c>
      <c r="R182" s="162">
        <f>SUM(R183:R219)</f>
        <v>0</v>
      </c>
      <c r="T182" s="163">
        <f>SUM(T183:T219)</f>
        <v>0</v>
      </c>
      <c r="AR182" s="157" t="s">
        <v>84</v>
      </c>
      <c r="AT182" s="164" t="s">
        <v>76</v>
      </c>
      <c r="AU182" s="164" t="s">
        <v>77</v>
      </c>
      <c r="AY182" s="157" t="s">
        <v>574</v>
      </c>
      <c r="BK182" s="165">
        <f>SUM(BK183:BK219)</f>
        <v>0</v>
      </c>
    </row>
    <row r="183" spans="2:65" s="1" customFormat="1" ht="24.25" customHeight="1">
      <c r="B183" s="140"/>
      <c r="C183" s="168" t="s">
        <v>1070</v>
      </c>
      <c r="D183" s="168" t="s">
        <v>576</v>
      </c>
      <c r="E183" s="169" t="s">
        <v>9961</v>
      </c>
      <c r="F183" s="170" t="s">
        <v>10234</v>
      </c>
      <c r="G183" s="171" t="s">
        <v>579</v>
      </c>
      <c r="H183" s="172">
        <v>1</v>
      </c>
      <c r="I183" s="173"/>
      <c r="J183" s="174">
        <f t="shared" ref="J183:J219" si="35">ROUND(I183*H183,2)</f>
        <v>0</v>
      </c>
      <c r="K183" s="175"/>
      <c r="L183" s="34"/>
      <c r="M183" s="176" t="s">
        <v>1</v>
      </c>
      <c r="N183" s="139" t="s">
        <v>43</v>
      </c>
      <c r="P183" s="177">
        <f t="shared" ref="P183:P219" si="36">O183*H183</f>
        <v>0</v>
      </c>
      <c r="Q183" s="177">
        <v>0</v>
      </c>
      <c r="R183" s="177">
        <f t="shared" ref="R183:R219" si="37">Q183*H183</f>
        <v>0</v>
      </c>
      <c r="S183" s="177">
        <v>0</v>
      </c>
      <c r="T183" s="178">
        <f t="shared" ref="T183:T219" si="38">S183*H183</f>
        <v>0</v>
      </c>
      <c r="AR183" s="179" t="s">
        <v>580</v>
      </c>
      <c r="AT183" s="179" t="s">
        <v>576</v>
      </c>
      <c r="AU183" s="179" t="s">
        <v>84</v>
      </c>
      <c r="AY183" s="17" t="s">
        <v>574</v>
      </c>
      <c r="BE183" s="102">
        <f t="shared" ref="BE183:BE219" si="39">IF(N183="základná",J183,0)</f>
        <v>0</v>
      </c>
      <c r="BF183" s="102">
        <f t="shared" ref="BF183:BF219" si="40">IF(N183="znížená",J183,0)</f>
        <v>0</v>
      </c>
      <c r="BG183" s="102">
        <f t="shared" ref="BG183:BG219" si="41">IF(N183="zákl. prenesená",J183,0)</f>
        <v>0</v>
      </c>
      <c r="BH183" s="102">
        <f t="shared" ref="BH183:BH219" si="42">IF(N183="zníž. prenesená",J183,0)</f>
        <v>0</v>
      </c>
      <c r="BI183" s="102">
        <f t="shared" ref="BI183:BI219" si="43">IF(N183="nulová",J183,0)</f>
        <v>0</v>
      </c>
      <c r="BJ183" s="17" t="s">
        <v>89</v>
      </c>
      <c r="BK183" s="102">
        <f t="shared" ref="BK183:BK219" si="44">ROUND(I183*H183,2)</f>
        <v>0</v>
      </c>
      <c r="BL183" s="17" t="s">
        <v>580</v>
      </c>
      <c r="BM183" s="179" t="s">
        <v>10271</v>
      </c>
    </row>
    <row r="184" spans="2:65" s="1" customFormat="1" ht="24.25" customHeight="1">
      <c r="B184" s="140"/>
      <c r="C184" s="168" t="s">
        <v>1075</v>
      </c>
      <c r="D184" s="168" t="s">
        <v>576</v>
      </c>
      <c r="E184" s="169" t="s">
        <v>9964</v>
      </c>
      <c r="F184" s="170" t="s">
        <v>10236</v>
      </c>
      <c r="G184" s="171" t="s">
        <v>579</v>
      </c>
      <c r="H184" s="172">
        <v>1</v>
      </c>
      <c r="I184" s="173"/>
      <c r="J184" s="174">
        <f t="shared" si="35"/>
        <v>0</v>
      </c>
      <c r="K184" s="175"/>
      <c r="L184" s="34"/>
      <c r="M184" s="176" t="s">
        <v>1</v>
      </c>
      <c r="N184" s="139" t="s">
        <v>43</v>
      </c>
      <c r="P184" s="177">
        <f t="shared" si="36"/>
        <v>0</v>
      </c>
      <c r="Q184" s="177">
        <v>0</v>
      </c>
      <c r="R184" s="177">
        <f t="shared" si="37"/>
        <v>0</v>
      </c>
      <c r="S184" s="177">
        <v>0</v>
      </c>
      <c r="T184" s="178">
        <f t="shared" si="38"/>
        <v>0</v>
      </c>
      <c r="AR184" s="179" t="s">
        <v>580</v>
      </c>
      <c r="AT184" s="179" t="s">
        <v>576</v>
      </c>
      <c r="AU184" s="179" t="s">
        <v>84</v>
      </c>
      <c r="AY184" s="17" t="s">
        <v>574</v>
      </c>
      <c r="BE184" s="102">
        <f t="shared" si="39"/>
        <v>0</v>
      </c>
      <c r="BF184" s="102">
        <f t="shared" si="40"/>
        <v>0</v>
      </c>
      <c r="BG184" s="102">
        <f t="shared" si="41"/>
        <v>0</v>
      </c>
      <c r="BH184" s="102">
        <f t="shared" si="42"/>
        <v>0</v>
      </c>
      <c r="BI184" s="102">
        <f t="shared" si="43"/>
        <v>0</v>
      </c>
      <c r="BJ184" s="17" t="s">
        <v>89</v>
      </c>
      <c r="BK184" s="102">
        <f t="shared" si="44"/>
        <v>0</v>
      </c>
      <c r="BL184" s="17" t="s">
        <v>580</v>
      </c>
      <c r="BM184" s="179" t="s">
        <v>10272</v>
      </c>
    </row>
    <row r="185" spans="2:65" s="1" customFormat="1" ht="24.25" customHeight="1">
      <c r="B185" s="140"/>
      <c r="C185" s="168" t="s">
        <v>1080</v>
      </c>
      <c r="D185" s="168" t="s">
        <v>576</v>
      </c>
      <c r="E185" s="169" t="s">
        <v>9967</v>
      </c>
      <c r="F185" s="170" t="s">
        <v>10238</v>
      </c>
      <c r="G185" s="171" t="s">
        <v>579</v>
      </c>
      <c r="H185" s="172">
        <v>1</v>
      </c>
      <c r="I185" s="173"/>
      <c r="J185" s="174">
        <f t="shared" si="35"/>
        <v>0</v>
      </c>
      <c r="K185" s="175"/>
      <c r="L185" s="34"/>
      <c r="M185" s="176" t="s">
        <v>1</v>
      </c>
      <c r="N185" s="139" t="s">
        <v>43</v>
      </c>
      <c r="P185" s="177">
        <f t="shared" si="36"/>
        <v>0</v>
      </c>
      <c r="Q185" s="177">
        <v>0</v>
      </c>
      <c r="R185" s="177">
        <f t="shared" si="37"/>
        <v>0</v>
      </c>
      <c r="S185" s="177">
        <v>0</v>
      </c>
      <c r="T185" s="178">
        <f t="shared" si="38"/>
        <v>0</v>
      </c>
      <c r="AR185" s="179" t="s">
        <v>580</v>
      </c>
      <c r="AT185" s="179" t="s">
        <v>576</v>
      </c>
      <c r="AU185" s="179" t="s">
        <v>84</v>
      </c>
      <c r="AY185" s="17" t="s">
        <v>574</v>
      </c>
      <c r="BE185" s="102">
        <f t="shared" si="39"/>
        <v>0</v>
      </c>
      <c r="BF185" s="102">
        <f t="shared" si="40"/>
        <v>0</v>
      </c>
      <c r="BG185" s="102">
        <f t="shared" si="41"/>
        <v>0</v>
      </c>
      <c r="BH185" s="102">
        <f t="shared" si="42"/>
        <v>0</v>
      </c>
      <c r="BI185" s="102">
        <f t="shared" si="43"/>
        <v>0</v>
      </c>
      <c r="BJ185" s="17" t="s">
        <v>89</v>
      </c>
      <c r="BK185" s="102">
        <f t="shared" si="44"/>
        <v>0</v>
      </c>
      <c r="BL185" s="17" t="s">
        <v>580</v>
      </c>
      <c r="BM185" s="179" t="s">
        <v>10273</v>
      </c>
    </row>
    <row r="186" spans="2:65" s="1" customFormat="1" ht="16.5" customHeight="1">
      <c r="B186" s="140"/>
      <c r="C186" s="168" t="s">
        <v>1085</v>
      </c>
      <c r="D186" s="168" t="s">
        <v>576</v>
      </c>
      <c r="E186" s="169" t="s">
        <v>9970</v>
      </c>
      <c r="F186" s="170" t="s">
        <v>10274</v>
      </c>
      <c r="G186" s="171" t="s">
        <v>579</v>
      </c>
      <c r="H186" s="172">
        <v>1</v>
      </c>
      <c r="I186" s="173"/>
      <c r="J186" s="174">
        <f t="shared" si="35"/>
        <v>0</v>
      </c>
      <c r="K186" s="175"/>
      <c r="L186" s="34"/>
      <c r="M186" s="176" t="s">
        <v>1</v>
      </c>
      <c r="N186" s="139" t="s">
        <v>43</v>
      </c>
      <c r="P186" s="177">
        <f t="shared" si="36"/>
        <v>0</v>
      </c>
      <c r="Q186" s="177">
        <v>0</v>
      </c>
      <c r="R186" s="177">
        <f t="shared" si="37"/>
        <v>0</v>
      </c>
      <c r="S186" s="177">
        <v>0</v>
      </c>
      <c r="T186" s="178">
        <f t="shared" si="38"/>
        <v>0</v>
      </c>
      <c r="AR186" s="179" t="s">
        <v>580</v>
      </c>
      <c r="AT186" s="179" t="s">
        <v>576</v>
      </c>
      <c r="AU186" s="179" t="s">
        <v>84</v>
      </c>
      <c r="AY186" s="17" t="s">
        <v>574</v>
      </c>
      <c r="BE186" s="102">
        <f t="shared" si="39"/>
        <v>0</v>
      </c>
      <c r="BF186" s="102">
        <f t="shared" si="40"/>
        <v>0</v>
      </c>
      <c r="BG186" s="102">
        <f t="shared" si="41"/>
        <v>0</v>
      </c>
      <c r="BH186" s="102">
        <f t="shared" si="42"/>
        <v>0</v>
      </c>
      <c r="BI186" s="102">
        <f t="shared" si="43"/>
        <v>0</v>
      </c>
      <c r="BJ186" s="17" t="s">
        <v>89</v>
      </c>
      <c r="BK186" s="102">
        <f t="shared" si="44"/>
        <v>0</v>
      </c>
      <c r="BL186" s="17" t="s">
        <v>580</v>
      </c>
      <c r="BM186" s="179" t="s">
        <v>10275</v>
      </c>
    </row>
    <row r="187" spans="2:65" s="1" customFormat="1" ht="24.25" customHeight="1">
      <c r="B187" s="140"/>
      <c r="C187" s="168" t="s">
        <v>1090</v>
      </c>
      <c r="D187" s="168" t="s">
        <v>576</v>
      </c>
      <c r="E187" s="169" t="s">
        <v>9973</v>
      </c>
      <c r="F187" s="170" t="s">
        <v>10242</v>
      </c>
      <c r="G187" s="171" t="s">
        <v>579</v>
      </c>
      <c r="H187" s="172">
        <v>2</v>
      </c>
      <c r="I187" s="173"/>
      <c r="J187" s="174">
        <f t="shared" si="35"/>
        <v>0</v>
      </c>
      <c r="K187" s="175"/>
      <c r="L187" s="34"/>
      <c r="M187" s="176" t="s">
        <v>1</v>
      </c>
      <c r="N187" s="139" t="s">
        <v>43</v>
      </c>
      <c r="P187" s="177">
        <f t="shared" si="36"/>
        <v>0</v>
      </c>
      <c r="Q187" s="177">
        <v>0</v>
      </c>
      <c r="R187" s="177">
        <f t="shared" si="37"/>
        <v>0</v>
      </c>
      <c r="S187" s="177">
        <v>0</v>
      </c>
      <c r="T187" s="178">
        <f t="shared" si="38"/>
        <v>0</v>
      </c>
      <c r="AR187" s="179" t="s">
        <v>580</v>
      </c>
      <c r="AT187" s="179" t="s">
        <v>576</v>
      </c>
      <c r="AU187" s="179" t="s">
        <v>84</v>
      </c>
      <c r="AY187" s="17" t="s">
        <v>574</v>
      </c>
      <c r="BE187" s="102">
        <f t="shared" si="39"/>
        <v>0</v>
      </c>
      <c r="BF187" s="102">
        <f t="shared" si="40"/>
        <v>0</v>
      </c>
      <c r="BG187" s="102">
        <f t="shared" si="41"/>
        <v>0</v>
      </c>
      <c r="BH187" s="102">
        <f t="shared" si="42"/>
        <v>0</v>
      </c>
      <c r="BI187" s="102">
        <f t="shared" si="43"/>
        <v>0</v>
      </c>
      <c r="BJ187" s="17" t="s">
        <v>89</v>
      </c>
      <c r="BK187" s="102">
        <f t="shared" si="44"/>
        <v>0</v>
      </c>
      <c r="BL187" s="17" t="s">
        <v>580</v>
      </c>
      <c r="BM187" s="179" t="s">
        <v>10276</v>
      </c>
    </row>
    <row r="188" spans="2:65" s="1" customFormat="1" ht="24.25" customHeight="1">
      <c r="B188" s="140"/>
      <c r="C188" s="168" t="s">
        <v>1095</v>
      </c>
      <c r="D188" s="168" t="s">
        <v>576</v>
      </c>
      <c r="E188" s="169" t="s">
        <v>9976</v>
      </c>
      <c r="F188" s="170" t="s">
        <v>10277</v>
      </c>
      <c r="G188" s="171" t="s">
        <v>579</v>
      </c>
      <c r="H188" s="172">
        <v>2</v>
      </c>
      <c r="I188" s="173"/>
      <c r="J188" s="174">
        <f t="shared" si="35"/>
        <v>0</v>
      </c>
      <c r="K188" s="175"/>
      <c r="L188" s="34"/>
      <c r="M188" s="176" t="s">
        <v>1</v>
      </c>
      <c r="N188" s="139" t="s">
        <v>43</v>
      </c>
      <c r="P188" s="177">
        <f t="shared" si="36"/>
        <v>0</v>
      </c>
      <c r="Q188" s="177">
        <v>0</v>
      </c>
      <c r="R188" s="177">
        <f t="shared" si="37"/>
        <v>0</v>
      </c>
      <c r="S188" s="177">
        <v>0</v>
      </c>
      <c r="T188" s="178">
        <f t="shared" si="38"/>
        <v>0</v>
      </c>
      <c r="AR188" s="179" t="s">
        <v>580</v>
      </c>
      <c r="AT188" s="179" t="s">
        <v>576</v>
      </c>
      <c r="AU188" s="179" t="s">
        <v>84</v>
      </c>
      <c r="AY188" s="17" t="s">
        <v>574</v>
      </c>
      <c r="BE188" s="102">
        <f t="shared" si="39"/>
        <v>0</v>
      </c>
      <c r="BF188" s="102">
        <f t="shared" si="40"/>
        <v>0</v>
      </c>
      <c r="BG188" s="102">
        <f t="shared" si="41"/>
        <v>0</v>
      </c>
      <c r="BH188" s="102">
        <f t="shared" si="42"/>
        <v>0</v>
      </c>
      <c r="BI188" s="102">
        <f t="shared" si="43"/>
        <v>0</v>
      </c>
      <c r="BJ188" s="17" t="s">
        <v>89</v>
      </c>
      <c r="BK188" s="102">
        <f t="shared" si="44"/>
        <v>0</v>
      </c>
      <c r="BL188" s="17" t="s">
        <v>580</v>
      </c>
      <c r="BM188" s="179" t="s">
        <v>10278</v>
      </c>
    </row>
    <row r="189" spans="2:65" s="1" customFormat="1" ht="24.25" customHeight="1">
      <c r="B189" s="140"/>
      <c r="C189" s="168" t="s">
        <v>1100</v>
      </c>
      <c r="D189" s="168" t="s">
        <v>576</v>
      </c>
      <c r="E189" s="169" t="s">
        <v>9979</v>
      </c>
      <c r="F189" s="170" t="s">
        <v>10246</v>
      </c>
      <c r="G189" s="171" t="s">
        <v>579</v>
      </c>
      <c r="H189" s="172">
        <v>1</v>
      </c>
      <c r="I189" s="173"/>
      <c r="J189" s="174">
        <f t="shared" si="35"/>
        <v>0</v>
      </c>
      <c r="K189" s="175"/>
      <c r="L189" s="34"/>
      <c r="M189" s="176" t="s">
        <v>1</v>
      </c>
      <c r="N189" s="139" t="s">
        <v>43</v>
      </c>
      <c r="P189" s="177">
        <f t="shared" si="36"/>
        <v>0</v>
      </c>
      <c r="Q189" s="177">
        <v>0</v>
      </c>
      <c r="R189" s="177">
        <f t="shared" si="37"/>
        <v>0</v>
      </c>
      <c r="S189" s="177">
        <v>0</v>
      </c>
      <c r="T189" s="178">
        <f t="shared" si="38"/>
        <v>0</v>
      </c>
      <c r="AR189" s="179" t="s">
        <v>580</v>
      </c>
      <c r="AT189" s="179" t="s">
        <v>576</v>
      </c>
      <c r="AU189" s="179" t="s">
        <v>84</v>
      </c>
      <c r="AY189" s="17" t="s">
        <v>574</v>
      </c>
      <c r="BE189" s="102">
        <f t="shared" si="39"/>
        <v>0</v>
      </c>
      <c r="BF189" s="102">
        <f t="shared" si="40"/>
        <v>0</v>
      </c>
      <c r="BG189" s="102">
        <f t="shared" si="41"/>
        <v>0</v>
      </c>
      <c r="BH189" s="102">
        <f t="shared" si="42"/>
        <v>0</v>
      </c>
      <c r="BI189" s="102">
        <f t="shared" si="43"/>
        <v>0</v>
      </c>
      <c r="BJ189" s="17" t="s">
        <v>89</v>
      </c>
      <c r="BK189" s="102">
        <f t="shared" si="44"/>
        <v>0</v>
      </c>
      <c r="BL189" s="17" t="s">
        <v>580</v>
      </c>
      <c r="BM189" s="179" t="s">
        <v>10279</v>
      </c>
    </row>
    <row r="190" spans="2:65" s="1" customFormat="1" ht="16.5" customHeight="1">
      <c r="B190" s="140"/>
      <c r="C190" s="168" t="s">
        <v>1104</v>
      </c>
      <c r="D190" s="168" t="s">
        <v>576</v>
      </c>
      <c r="E190" s="169" t="s">
        <v>9982</v>
      </c>
      <c r="F190" s="170" t="s">
        <v>10248</v>
      </c>
      <c r="G190" s="171" t="s">
        <v>579</v>
      </c>
      <c r="H190" s="172">
        <v>1</v>
      </c>
      <c r="I190" s="173"/>
      <c r="J190" s="174">
        <f t="shared" si="35"/>
        <v>0</v>
      </c>
      <c r="K190" s="175"/>
      <c r="L190" s="34"/>
      <c r="M190" s="176" t="s">
        <v>1</v>
      </c>
      <c r="N190" s="139" t="s">
        <v>43</v>
      </c>
      <c r="P190" s="177">
        <f t="shared" si="36"/>
        <v>0</v>
      </c>
      <c r="Q190" s="177">
        <v>0</v>
      </c>
      <c r="R190" s="177">
        <f t="shared" si="37"/>
        <v>0</v>
      </c>
      <c r="S190" s="177">
        <v>0</v>
      </c>
      <c r="T190" s="178">
        <f t="shared" si="38"/>
        <v>0</v>
      </c>
      <c r="AR190" s="179" t="s">
        <v>580</v>
      </c>
      <c r="AT190" s="179" t="s">
        <v>576</v>
      </c>
      <c r="AU190" s="179" t="s">
        <v>84</v>
      </c>
      <c r="AY190" s="17" t="s">
        <v>574</v>
      </c>
      <c r="BE190" s="102">
        <f t="shared" si="39"/>
        <v>0</v>
      </c>
      <c r="BF190" s="102">
        <f t="shared" si="40"/>
        <v>0</v>
      </c>
      <c r="BG190" s="102">
        <f t="shared" si="41"/>
        <v>0</v>
      </c>
      <c r="BH190" s="102">
        <f t="shared" si="42"/>
        <v>0</v>
      </c>
      <c r="BI190" s="102">
        <f t="shared" si="43"/>
        <v>0</v>
      </c>
      <c r="BJ190" s="17" t="s">
        <v>89</v>
      </c>
      <c r="BK190" s="102">
        <f t="shared" si="44"/>
        <v>0</v>
      </c>
      <c r="BL190" s="17" t="s">
        <v>580</v>
      </c>
      <c r="BM190" s="179" t="s">
        <v>10280</v>
      </c>
    </row>
    <row r="191" spans="2:65" s="1" customFormat="1" ht="16.5" customHeight="1">
      <c r="B191" s="140"/>
      <c r="C191" s="168" t="s">
        <v>1108</v>
      </c>
      <c r="D191" s="168" t="s">
        <v>576</v>
      </c>
      <c r="E191" s="169" t="s">
        <v>9985</v>
      </c>
      <c r="F191" s="170" t="s">
        <v>10250</v>
      </c>
      <c r="G191" s="171" t="s">
        <v>579</v>
      </c>
      <c r="H191" s="172">
        <v>2</v>
      </c>
      <c r="I191" s="173"/>
      <c r="J191" s="174">
        <f t="shared" si="35"/>
        <v>0</v>
      </c>
      <c r="K191" s="175"/>
      <c r="L191" s="34"/>
      <c r="M191" s="176" t="s">
        <v>1</v>
      </c>
      <c r="N191" s="139" t="s">
        <v>43</v>
      </c>
      <c r="P191" s="177">
        <f t="shared" si="36"/>
        <v>0</v>
      </c>
      <c r="Q191" s="177">
        <v>0</v>
      </c>
      <c r="R191" s="177">
        <f t="shared" si="37"/>
        <v>0</v>
      </c>
      <c r="S191" s="177">
        <v>0</v>
      </c>
      <c r="T191" s="178">
        <f t="shared" si="38"/>
        <v>0</v>
      </c>
      <c r="AR191" s="179" t="s">
        <v>580</v>
      </c>
      <c r="AT191" s="179" t="s">
        <v>576</v>
      </c>
      <c r="AU191" s="179" t="s">
        <v>84</v>
      </c>
      <c r="AY191" s="17" t="s">
        <v>574</v>
      </c>
      <c r="BE191" s="102">
        <f t="shared" si="39"/>
        <v>0</v>
      </c>
      <c r="BF191" s="102">
        <f t="shared" si="40"/>
        <v>0</v>
      </c>
      <c r="BG191" s="102">
        <f t="shared" si="41"/>
        <v>0</v>
      </c>
      <c r="BH191" s="102">
        <f t="shared" si="42"/>
        <v>0</v>
      </c>
      <c r="BI191" s="102">
        <f t="shared" si="43"/>
        <v>0</v>
      </c>
      <c r="BJ191" s="17" t="s">
        <v>89</v>
      </c>
      <c r="BK191" s="102">
        <f t="shared" si="44"/>
        <v>0</v>
      </c>
      <c r="BL191" s="17" t="s">
        <v>580</v>
      </c>
      <c r="BM191" s="179" t="s">
        <v>10281</v>
      </c>
    </row>
    <row r="192" spans="2:65" s="1" customFormat="1" ht="24.25" customHeight="1">
      <c r="B192" s="140"/>
      <c r="C192" s="168" t="s">
        <v>1112</v>
      </c>
      <c r="D192" s="168" t="s">
        <v>576</v>
      </c>
      <c r="E192" s="169" t="s">
        <v>9988</v>
      </c>
      <c r="F192" s="170" t="s">
        <v>10252</v>
      </c>
      <c r="G192" s="171" t="s">
        <v>579</v>
      </c>
      <c r="H192" s="172">
        <v>32</v>
      </c>
      <c r="I192" s="173"/>
      <c r="J192" s="174">
        <f t="shared" si="35"/>
        <v>0</v>
      </c>
      <c r="K192" s="175"/>
      <c r="L192" s="34"/>
      <c r="M192" s="176" t="s">
        <v>1</v>
      </c>
      <c r="N192" s="139" t="s">
        <v>43</v>
      </c>
      <c r="P192" s="177">
        <f t="shared" si="36"/>
        <v>0</v>
      </c>
      <c r="Q192" s="177">
        <v>0</v>
      </c>
      <c r="R192" s="177">
        <f t="shared" si="37"/>
        <v>0</v>
      </c>
      <c r="S192" s="177">
        <v>0</v>
      </c>
      <c r="T192" s="178">
        <f t="shared" si="38"/>
        <v>0</v>
      </c>
      <c r="AR192" s="179" t="s">
        <v>580</v>
      </c>
      <c r="AT192" s="179" t="s">
        <v>576</v>
      </c>
      <c r="AU192" s="179" t="s">
        <v>84</v>
      </c>
      <c r="AY192" s="17" t="s">
        <v>574</v>
      </c>
      <c r="BE192" s="102">
        <f t="shared" si="39"/>
        <v>0</v>
      </c>
      <c r="BF192" s="102">
        <f t="shared" si="40"/>
        <v>0</v>
      </c>
      <c r="BG192" s="102">
        <f t="shared" si="41"/>
        <v>0</v>
      </c>
      <c r="BH192" s="102">
        <f t="shared" si="42"/>
        <v>0</v>
      </c>
      <c r="BI192" s="102">
        <f t="shared" si="43"/>
        <v>0</v>
      </c>
      <c r="BJ192" s="17" t="s">
        <v>89</v>
      </c>
      <c r="BK192" s="102">
        <f t="shared" si="44"/>
        <v>0</v>
      </c>
      <c r="BL192" s="17" t="s">
        <v>580</v>
      </c>
      <c r="BM192" s="179" t="s">
        <v>10282</v>
      </c>
    </row>
    <row r="193" spans="2:65" s="1" customFormat="1" ht="38" customHeight="1">
      <c r="B193" s="140"/>
      <c r="C193" s="168" t="s">
        <v>1116</v>
      </c>
      <c r="D193" s="168" t="s">
        <v>576</v>
      </c>
      <c r="E193" s="169" t="s">
        <v>9991</v>
      </c>
      <c r="F193" s="170" t="s">
        <v>10254</v>
      </c>
      <c r="G193" s="171" t="s">
        <v>579</v>
      </c>
      <c r="H193" s="172">
        <v>227</v>
      </c>
      <c r="I193" s="173"/>
      <c r="J193" s="174">
        <f t="shared" si="35"/>
        <v>0</v>
      </c>
      <c r="K193" s="175"/>
      <c r="L193" s="34"/>
      <c r="M193" s="176" t="s">
        <v>1</v>
      </c>
      <c r="N193" s="139" t="s">
        <v>43</v>
      </c>
      <c r="P193" s="177">
        <f t="shared" si="36"/>
        <v>0</v>
      </c>
      <c r="Q193" s="177">
        <v>0</v>
      </c>
      <c r="R193" s="177">
        <f t="shared" si="37"/>
        <v>0</v>
      </c>
      <c r="S193" s="177">
        <v>0</v>
      </c>
      <c r="T193" s="178">
        <f t="shared" si="38"/>
        <v>0</v>
      </c>
      <c r="AR193" s="179" t="s">
        <v>580</v>
      </c>
      <c r="AT193" s="179" t="s">
        <v>576</v>
      </c>
      <c r="AU193" s="179" t="s">
        <v>84</v>
      </c>
      <c r="AY193" s="17" t="s">
        <v>574</v>
      </c>
      <c r="BE193" s="102">
        <f t="shared" si="39"/>
        <v>0</v>
      </c>
      <c r="BF193" s="102">
        <f t="shared" si="40"/>
        <v>0</v>
      </c>
      <c r="BG193" s="102">
        <f t="shared" si="41"/>
        <v>0</v>
      </c>
      <c r="BH193" s="102">
        <f t="shared" si="42"/>
        <v>0</v>
      </c>
      <c r="BI193" s="102">
        <f t="shared" si="43"/>
        <v>0</v>
      </c>
      <c r="BJ193" s="17" t="s">
        <v>89</v>
      </c>
      <c r="BK193" s="102">
        <f t="shared" si="44"/>
        <v>0</v>
      </c>
      <c r="BL193" s="17" t="s">
        <v>580</v>
      </c>
      <c r="BM193" s="179" t="s">
        <v>10283</v>
      </c>
    </row>
    <row r="194" spans="2:65" s="1" customFormat="1" ht="21.75" customHeight="1">
      <c r="B194" s="140"/>
      <c r="C194" s="168" t="s">
        <v>1122</v>
      </c>
      <c r="D194" s="168" t="s">
        <v>576</v>
      </c>
      <c r="E194" s="169" t="s">
        <v>9994</v>
      </c>
      <c r="F194" s="170" t="s">
        <v>10256</v>
      </c>
      <c r="G194" s="171" t="s">
        <v>579</v>
      </c>
      <c r="H194" s="172">
        <v>8</v>
      </c>
      <c r="I194" s="173"/>
      <c r="J194" s="174">
        <f t="shared" si="35"/>
        <v>0</v>
      </c>
      <c r="K194" s="175"/>
      <c r="L194" s="34"/>
      <c r="M194" s="176" t="s">
        <v>1</v>
      </c>
      <c r="N194" s="139" t="s">
        <v>43</v>
      </c>
      <c r="P194" s="177">
        <f t="shared" si="36"/>
        <v>0</v>
      </c>
      <c r="Q194" s="177">
        <v>0</v>
      </c>
      <c r="R194" s="177">
        <f t="shared" si="37"/>
        <v>0</v>
      </c>
      <c r="S194" s="177">
        <v>0</v>
      </c>
      <c r="T194" s="178">
        <f t="shared" si="38"/>
        <v>0</v>
      </c>
      <c r="AR194" s="179" t="s">
        <v>580</v>
      </c>
      <c r="AT194" s="179" t="s">
        <v>576</v>
      </c>
      <c r="AU194" s="179" t="s">
        <v>84</v>
      </c>
      <c r="AY194" s="17" t="s">
        <v>574</v>
      </c>
      <c r="BE194" s="102">
        <f t="shared" si="39"/>
        <v>0</v>
      </c>
      <c r="BF194" s="102">
        <f t="shared" si="40"/>
        <v>0</v>
      </c>
      <c r="BG194" s="102">
        <f t="shared" si="41"/>
        <v>0</v>
      </c>
      <c r="BH194" s="102">
        <f t="shared" si="42"/>
        <v>0</v>
      </c>
      <c r="BI194" s="102">
        <f t="shared" si="43"/>
        <v>0</v>
      </c>
      <c r="BJ194" s="17" t="s">
        <v>89</v>
      </c>
      <c r="BK194" s="102">
        <f t="shared" si="44"/>
        <v>0</v>
      </c>
      <c r="BL194" s="17" t="s">
        <v>580</v>
      </c>
      <c r="BM194" s="179" t="s">
        <v>10284</v>
      </c>
    </row>
    <row r="195" spans="2:65" s="1" customFormat="1" ht="16.5" customHeight="1">
      <c r="B195" s="140"/>
      <c r="C195" s="168" t="s">
        <v>1127</v>
      </c>
      <c r="D195" s="168" t="s">
        <v>576</v>
      </c>
      <c r="E195" s="169" t="s">
        <v>9997</v>
      </c>
      <c r="F195" s="170" t="s">
        <v>10258</v>
      </c>
      <c r="G195" s="171" t="s">
        <v>1</v>
      </c>
      <c r="H195" s="172">
        <v>3</v>
      </c>
      <c r="I195" s="173"/>
      <c r="J195" s="174">
        <f t="shared" si="35"/>
        <v>0</v>
      </c>
      <c r="K195" s="175"/>
      <c r="L195" s="34"/>
      <c r="M195" s="176" t="s">
        <v>1</v>
      </c>
      <c r="N195" s="139" t="s">
        <v>43</v>
      </c>
      <c r="P195" s="177">
        <f t="shared" si="36"/>
        <v>0</v>
      </c>
      <c r="Q195" s="177">
        <v>0</v>
      </c>
      <c r="R195" s="177">
        <f t="shared" si="37"/>
        <v>0</v>
      </c>
      <c r="S195" s="177">
        <v>0</v>
      </c>
      <c r="T195" s="178">
        <f t="shared" si="38"/>
        <v>0</v>
      </c>
      <c r="AR195" s="179" t="s">
        <v>580</v>
      </c>
      <c r="AT195" s="179" t="s">
        <v>576</v>
      </c>
      <c r="AU195" s="179" t="s">
        <v>84</v>
      </c>
      <c r="AY195" s="17" t="s">
        <v>574</v>
      </c>
      <c r="BE195" s="102">
        <f t="shared" si="39"/>
        <v>0</v>
      </c>
      <c r="BF195" s="102">
        <f t="shared" si="40"/>
        <v>0</v>
      </c>
      <c r="BG195" s="102">
        <f t="shared" si="41"/>
        <v>0</v>
      </c>
      <c r="BH195" s="102">
        <f t="shared" si="42"/>
        <v>0</v>
      </c>
      <c r="BI195" s="102">
        <f t="shared" si="43"/>
        <v>0</v>
      </c>
      <c r="BJ195" s="17" t="s">
        <v>89</v>
      </c>
      <c r="BK195" s="102">
        <f t="shared" si="44"/>
        <v>0</v>
      </c>
      <c r="BL195" s="17" t="s">
        <v>580</v>
      </c>
      <c r="BM195" s="179" t="s">
        <v>10285</v>
      </c>
    </row>
    <row r="196" spans="2:65" s="1" customFormat="1" ht="24.25" customHeight="1">
      <c r="B196" s="140"/>
      <c r="C196" s="168" t="s">
        <v>1131</v>
      </c>
      <c r="D196" s="168" t="s">
        <v>576</v>
      </c>
      <c r="E196" s="169" t="s">
        <v>10000</v>
      </c>
      <c r="F196" s="170" t="s">
        <v>10286</v>
      </c>
      <c r="G196" s="171" t="s">
        <v>579</v>
      </c>
      <c r="H196" s="172">
        <v>1</v>
      </c>
      <c r="I196" s="173"/>
      <c r="J196" s="174">
        <f t="shared" si="35"/>
        <v>0</v>
      </c>
      <c r="K196" s="175"/>
      <c r="L196" s="34"/>
      <c r="M196" s="176" t="s">
        <v>1</v>
      </c>
      <c r="N196" s="139" t="s">
        <v>43</v>
      </c>
      <c r="P196" s="177">
        <f t="shared" si="36"/>
        <v>0</v>
      </c>
      <c r="Q196" s="177">
        <v>0</v>
      </c>
      <c r="R196" s="177">
        <f t="shared" si="37"/>
        <v>0</v>
      </c>
      <c r="S196" s="177">
        <v>0</v>
      </c>
      <c r="T196" s="178">
        <f t="shared" si="38"/>
        <v>0</v>
      </c>
      <c r="AR196" s="179" t="s">
        <v>580</v>
      </c>
      <c r="AT196" s="179" t="s">
        <v>576</v>
      </c>
      <c r="AU196" s="179" t="s">
        <v>84</v>
      </c>
      <c r="AY196" s="17" t="s">
        <v>574</v>
      </c>
      <c r="BE196" s="102">
        <f t="shared" si="39"/>
        <v>0</v>
      </c>
      <c r="BF196" s="102">
        <f t="shared" si="40"/>
        <v>0</v>
      </c>
      <c r="BG196" s="102">
        <f t="shared" si="41"/>
        <v>0</v>
      </c>
      <c r="BH196" s="102">
        <f t="shared" si="42"/>
        <v>0</v>
      </c>
      <c r="BI196" s="102">
        <f t="shared" si="43"/>
        <v>0</v>
      </c>
      <c r="BJ196" s="17" t="s">
        <v>89</v>
      </c>
      <c r="BK196" s="102">
        <f t="shared" si="44"/>
        <v>0</v>
      </c>
      <c r="BL196" s="17" t="s">
        <v>580</v>
      </c>
      <c r="BM196" s="179" t="s">
        <v>10287</v>
      </c>
    </row>
    <row r="197" spans="2:65" s="1" customFormat="1" ht="16.5" customHeight="1">
      <c r="B197" s="140"/>
      <c r="C197" s="168" t="s">
        <v>1136</v>
      </c>
      <c r="D197" s="168" t="s">
        <v>576</v>
      </c>
      <c r="E197" s="169" t="s">
        <v>10003</v>
      </c>
      <c r="F197" s="170" t="s">
        <v>10262</v>
      </c>
      <c r="G197" s="171" t="s">
        <v>579</v>
      </c>
      <c r="H197" s="172">
        <v>6</v>
      </c>
      <c r="I197" s="173"/>
      <c r="J197" s="174">
        <f t="shared" si="35"/>
        <v>0</v>
      </c>
      <c r="K197" s="175"/>
      <c r="L197" s="34"/>
      <c r="M197" s="176" t="s">
        <v>1</v>
      </c>
      <c r="N197" s="139" t="s">
        <v>43</v>
      </c>
      <c r="P197" s="177">
        <f t="shared" si="36"/>
        <v>0</v>
      </c>
      <c r="Q197" s="177">
        <v>0</v>
      </c>
      <c r="R197" s="177">
        <f t="shared" si="37"/>
        <v>0</v>
      </c>
      <c r="S197" s="177">
        <v>0</v>
      </c>
      <c r="T197" s="178">
        <f t="shared" si="38"/>
        <v>0</v>
      </c>
      <c r="AR197" s="179" t="s">
        <v>580</v>
      </c>
      <c r="AT197" s="179" t="s">
        <v>576</v>
      </c>
      <c r="AU197" s="179" t="s">
        <v>84</v>
      </c>
      <c r="AY197" s="17" t="s">
        <v>574</v>
      </c>
      <c r="BE197" s="102">
        <f t="shared" si="39"/>
        <v>0</v>
      </c>
      <c r="BF197" s="102">
        <f t="shared" si="40"/>
        <v>0</v>
      </c>
      <c r="BG197" s="102">
        <f t="shared" si="41"/>
        <v>0</v>
      </c>
      <c r="BH197" s="102">
        <f t="shared" si="42"/>
        <v>0</v>
      </c>
      <c r="BI197" s="102">
        <f t="shared" si="43"/>
        <v>0</v>
      </c>
      <c r="BJ197" s="17" t="s">
        <v>89</v>
      </c>
      <c r="BK197" s="102">
        <f t="shared" si="44"/>
        <v>0</v>
      </c>
      <c r="BL197" s="17" t="s">
        <v>580</v>
      </c>
      <c r="BM197" s="179" t="s">
        <v>10288</v>
      </c>
    </row>
    <row r="198" spans="2:65" s="1" customFormat="1" ht="24.25" customHeight="1">
      <c r="B198" s="140"/>
      <c r="C198" s="168" t="s">
        <v>1149</v>
      </c>
      <c r="D198" s="168" t="s">
        <v>576</v>
      </c>
      <c r="E198" s="169" t="s">
        <v>10006</v>
      </c>
      <c r="F198" s="170" t="s">
        <v>10264</v>
      </c>
      <c r="G198" s="171" t="s">
        <v>579</v>
      </c>
      <c r="H198" s="172">
        <v>1</v>
      </c>
      <c r="I198" s="173"/>
      <c r="J198" s="174">
        <f t="shared" si="35"/>
        <v>0</v>
      </c>
      <c r="K198" s="175"/>
      <c r="L198" s="34"/>
      <c r="M198" s="176" t="s">
        <v>1</v>
      </c>
      <c r="N198" s="139" t="s">
        <v>43</v>
      </c>
      <c r="P198" s="177">
        <f t="shared" si="36"/>
        <v>0</v>
      </c>
      <c r="Q198" s="177">
        <v>0</v>
      </c>
      <c r="R198" s="177">
        <f t="shared" si="37"/>
        <v>0</v>
      </c>
      <c r="S198" s="177">
        <v>0</v>
      </c>
      <c r="T198" s="178">
        <f t="shared" si="38"/>
        <v>0</v>
      </c>
      <c r="AR198" s="179" t="s">
        <v>580</v>
      </c>
      <c r="AT198" s="179" t="s">
        <v>576</v>
      </c>
      <c r="AU198" s="179" t="s">
        <v>84</v>
      </c>
      <c r="AY198" s="17" t="s">
        <v>574</v>
      </c>
      <c r="BE198" s="102">
        <f t="shared" si="39"/>
        <v>0</v>
      </c>
      <c r="BF198" s="102">
        <f t="shared" si="40"/>
        <v>0</v>
      </c>
      <c r="BG198" s="102">
        <f t="shared" si="41"/>
        <v>0</v>
      </c>
      <c r="BH198" s="102">
        <f t="shared" si="42"/>
        <v>0</v>
      </c>
      <c r="BI198" s="102">
        <f t="shared" si="43"/>
        <v>0</v>
      </c>
      <c r="BJ198" s="17" t="s">
        <v>89</v>
      </c>
      <c r="BK198" s="102">
        <f t="shared" si="44"/>
        <v>0</v>
      </c>
      <c r="BL198" s="17" t="s">
        <v>580</v>
      </c>
      <c r="BM198" s="179" t="s">
        <v>10289</v>
      </c>
    </row>
    <row r="199" spans="2:65" s="1" customFormat="1" ht="21.75" customHeight="1">
      <c r="B199" s="140"/>
      <c r="C199" s="168" t="s">
        <v>1157</v>
      </c>
      <c r="D199" s="168" t="s">
        <v>576</v>
      </c>
      <c r="E199" s="169" t="s">
        <v>10009</v>
      </c>
      <c r="F199" s="170" t="s">
        <v>10266</v>
      </c>
      <c r="G199" s="171" t="s">
        <v>579</v>
      </c>
      <c r="H199" s="172">
        <v>1</v>
      </c>
      <c r="I199" s="173"/>
      <c r="J199" s="174">
        <f t="shared" si="35"/>
        <v>0</v>
      </c>
      <c r="K199" s="175"/>
      <c r="L199" s="34"/>
      <c r="M199" s="176" t="s">
        <v>1</v>
      </c>
      <c r="N199" s="139" t="s">
        <v>43</v>
      </c>
      <c r="P199" s="177">
        <f t="shared" si="36"/>
        <v>0</v>
      </c>
      <c r="Q199" s="177">
        <v>0</v>
      </c>
      <c r="R199" s="177">
        <f t="shared" si="37"/>
        <v>0</v>
      </c>
      <c r="S199" s="177">
        <v>0</v>
      </c>
      <c r="T199" s="178">
        <f t="shared" si="38"/>
        <v>0</v>
      </c>
      <c r="AR199" s="179" t="s">
        <v>580</v>
      </c>
      <c r="AT199" s="179" t="s">
        <v>576</v>
      </c>
      <c r="AU199" s="179" t="s">
        <v>84</v>
      </c>
      <c r="AY199" s="17" t="s">
        <v>574</v>
      </c>
      <c r="BE199" s="102">
        <f t="shared" si="39"/>
        <v>0</v>
      </c>
      <c r="BF199" s="102">
        <f t="shared" si="40"/>
        <v>0</v>
      </c>
      <c r="BG199" s="102">
        <f t="shared" si="41"/>
        <v>0</v>
      </c>
      <c r="BH199" s="102">
        <f t="shared" si="42"/>
        <v>0</v>
      </c>
      <c r="BI199" s="102">
        <f t="shared" si="43"/>
        <v>0</v>
      </c>
      <c r="BJ199" s="17" t="s">
        <v>89</v>
      </c>
      <c r="BK199" s="102">
        <f t="shared" si="44"/>
        <v>0</v>
      </c>
      <c r="BL199" s="17" t="s">
        <v>580</v>
      </c>
      <c r="BM199" s="179" t="s">
        <v>10290</v>
      </c>
    </row>
    <row r="200" spans="2:65" s="1" customFormat="1" ht="16.5" customHeight="1">
      <c r="B200" s="140"/>
      <c r="C200" s="168" t="s">
        <v>1161</v>
      </c>
      <c r="D200" s="168" t="s">
        <v>576</v>
      </c>
      <c r="E200" s="169" t="s">
        <v>10012</v>
      </c>
      <c r="F200" s="170" t="s">
        <v>10174</v>
      </c>
      <c r="G200" s="171" t="s">
        <v>7793</v>
      </c>
      <c r="H200" s="172">
        <v>5</v>
      </c>
      <c r="I200" s="173"/>
      <c r="J200" s="174">
        <f t="shared" si="35"/>
        <v>0</v>
      </c>
      <c r="K200" s="175"/>
      <c r="L200" s="34"/>
      <c r="M200" s="176" t="s">
        <v>1</v>
      </c>
      <c r="N200" s="139" t="s">
        <v>43</v>
      </c>
      <c r="P200" s="177">
        <f t="shared" si="36"/>
        <v>0</v>
      </c>
      <c r="Q200" s="177">
        <v>0</v>
      </c>
      <c r="R200" s="177">
        <f t="shared" si="37"/>
        <v>0</v>
      </c>
      <c r="S200" s="177">
        <v>0</v>
      </c>
      <c r="T200" s="178">
        <f t="shared" si="38"/>
        <v>0</v>
      </c>
      <c r="AR200" s="179" t="s">
        <v>580</v>
      </c>
      <c r="AT200" s="179" t="s">
        <v>576</v>
      </c>
      <c r="AU200" s="179" t="s">
        <v>84</v>
      </c>
      <c r="AY200" s="17" t="s">
        <v>574</v>
      </c>
      <c r="BE200" s="102">
        <f t="shared" si="39"/>
        <v>0</v>
      </c>
      <c r="BF200" s="102">
        <f t="shared" si="40"/>
        <v>0</v>
      </c>
      <c r="BG200" s="102">
        <f t="shared" si="41"/>
        <v>0</v>
      </c>
      <c r="BH200" s="102">
        <f t="shared" si="42"/>
        <v>0</v>
      </c>
      <c r="BI200" s="102">
        <f t="shared" si="43"/>
        <v>0</v>
      </c>
      <c r="BJ200" s="17" t="s">
        <v>89</v>
      </c>
      <c r="BK200" s="102">
        <f t="shared" si="44"/>
        <v>0</v>
      </c>
      <c r="BL200" s="17" t="s">
        <v>580</v>
      </c>
      <c r="BM200" s="179" t="s">
        <v>10291</v>
      </c>
    </row>
    <row r="201" spans="2:65" s="1" customFormat="1" ht="24.25" customHeight="1">
      <c r="B201" s="140"/>
      <c r="C201" s="168" t="s">
        <v>1170</v>
      </c>
      <c r="D201" s="168" t="s">
        <v>576</v>
      </c>
      <c r="E201" s="169" t="s">
        <v>10015</v>
      </c>
      <c r="F201" s="170" t="s">
        <v>10175</v>
      </c>
      <c r="G201" s="171" t="s">
        <v>611</v>
      </c>
      <c r="H201" s="172">
        <v>1000</v>
      </c>
      <c r="I201" s="173"/>
      <c r="J201" s="174">
        <f t="shared" si="35"/>
        <v>0</v>
      </c>
      <c r="K201" s="175"/>
      <c r="L201" s="34"/>
      <c r="M201" s="176" t="s">
        <v>1</v>
      </c>
      <c r="N201" s="139" t="s">
        <v>43</v>
      </c>
      <c r="P201" s="177">
        <f t="shared" si="36"/>
        <v>0</v>
      </c>
      <c r="Q201" s="177">
        <v>0</v>
      </c>
      <c r="R201" s="177">
        <f t="shared" si="37"/>
        <v>0</v>
      </c>
      <c r="S201" s="177">
        <v>0</v>
      </c>
      <c r="T201" s="178">
        <f t="shared" si="38"/>
        <v>0</v>
      </c>
      <c r="AR201" s="179" t="s">
        <v>580</v>
      </c>
      <c r="AT201" s="179" t="s">
        <v>576</v>
      </c>
      <c r="AU201" s="179" t="s">
        <v>84</v>
      </c>
      <c r="AY201" s="17" t="s">
        <v>574</v>
      </c>
      <c r="BE201" s="102">
        <f t="shared" si="39"/>
        <v>0</v>
      </c>
      <c r="BF201" s="102">
        <f t="shared" si="40"/>
        <v>0</v>
      </c>
      <c r="BG201" s="102">
        <f t="shared" si="41"/>
        <v>0</v>
      </c>
      <c r="BH201" s="102">
        <f t="shared" si="42"/>
        <v>0</v>
      </c>
      <c r="BI201" s="102">
        <f t="shared" si="43"/>
        <v>0</v>
      </c>
      <c r="BJ201" s="17" t="s">
        <v>89</v>
      </c>
      <c r="BK201" s="102">
        <f t="shared" si="44"/>
        <v>0</v>
      </c>
      <c r="BL201" s="17" t="s">
        <v>580</v>
      </c>
      <c r="BM201" s="179" t="s">
        <v>10292</v>
      </c>
    </row>
    <row r="202" spans="2:65" s="1" customFormat="1" ht="33" customHeight="1">
      <c r="B202" s="140"/>
      <c r="C202" s="168" t="s">
        <v>1263</v>
      </c>
      <c r="D202" s="168" t="s">
        <v>576</v>
      </c>
      <c r="E202" s="169" t="s">
        <v>10018</v>
      </c>
      <c r="F202" s="170" t="s">
        <v>10176</v>
      </c>
      <c r="G202" s="171" t="s">
        <v>611</v>
      </c>
      <c r="H202" s="172">
        <v>5600</v>
      </c>
      <c r="I202" s="173"/>
      <c r="J202" s="174">
        <f t="shared" si="35"/>
        <v>0</v>
      </c>
      <c r="K202" s="175"/>
      <c r="L202" s="34"/>
      <c r="M202" s="176" t="s">
        <v>1</v>
      </c>
      <c r="N202" s="139" t="s">
        <v>43</v>
      </c>
      <c r="P202" s="177">
        <f t="shared" si="36"/>
        <v>0</v>
      </c>
      <c r="Q202" s="177">
        <v>0</v>
      </c>
      <c r="R202" s="177">
        <f t="shared" si="37"/>
        <v>0</v>
      </c>
      <c r="S202" s="177">
        <v>0</v>
      </c>
      <c r="T202" s="178">
        <f t="shared" si="38"/>
        <v>0</v>
      </c>
      <c r="AR202" s="179" t="s">
        <v>580</v>
      </c>
      <c r="AT202" s="179" t="s">
        <v>576</v>
      </c>
      <c r="AU202" s="179" t="s">
        <v>84</v>
      </c>
      <c r="AY202" s="17" t="s">
        <v>574</v>
      </c>
      <c r="BE202" s="102">
        <f t="shared" si="39"/>
        <v>0</v>
      </c>
      <c r="BF202" s="102">
        <f t="shared" si="40"/>
        <v>0</v>
      </c>
      <c r="BG202" s="102">
        <f t="shared" si="41"/>
        <v>0</v>
      </c>
      <c r="BH202" s="102">
        <f t="shared" si="42"/>
        <v>0</v>
      </c>
      <c r="BI202" s="102">
        <f t="shared" si="43"/>
        <v>0</v>
      </c>
      <c r="BJ202" s="17" t="s">
        <v>89</v>
      </c>
      <c r="BK202" s="102">
        <f t="shared" si="44"/>
        <v>0</v>
      </c>
      <c r="BL202" s="17" t="s">
        <v>580</v>
      </c>
      <c r="BM202" s="179" t="s">
        <v>10293</v>
      </c>
    </row>
    <row r="203" spans="2:65" s="1" customFormat="1" ht="33" customHeight="1">
      <c r="B203" s="140"/>
      <c r="C203" s="168" t="s">
        <v>1320</v>
      </c>
      <c r="D203" s="168" t="s">
        <v>576</v>
      </c>
      <c r="E203" s="169" t="s">
        <v>10022</v>
      </c>
      <c r="F203" s="170" t="s">
        <v>10177</v>
      </c>
      <c r="G203" s="171" t="s">
        <v>579</v>
      </c>
      <c r="H203" s="172">
        <v>600</v>
      </c>
      <c r="I203" s="173"/>
      <c r="J203" s="174">
        <f t="shared" si="35"/>
        <v>0</v>
      </c>
      <c r="K203" s="175"/>
      <c r="L203" s="34"/>
      <c r="M203" s="176" t="s">
        <v>1</v>
      </c>
      <c r="N203" s="139" t="s">
        <v>43</v>
      </c>
      <c r="P203" s="177">
        <f t="shared" si="36"/>
        <v>0</v>
      </c>
      <c r="Q203" s="177">
        <v>0</v>
      </c>
      <c r="R203" s="177">
        <f t="shared" si="37"/>
        <v>0</v>
      </c>
      <c r="S203" s="177">
        <v>0</v>
      </c>
      <c r="T203" s="178">
        <f t="shared" si="38"/>
        <v>0</v>
      </c>
      <c r="AR203" s="179" t="s">
        <v>580</v>
      </c>
      <c r="AT203" s="179" t="s">
        <v>576</v>
      </c>
      <c r="AU203" s="179" t="s">
        <v>84</v>
      </c>
      <c r="AY203" s="17" t="s">
        <v>574</v>
      </c>
      <c r="BE203" s="102">
        <f t="shared" si="39"/>
        <v>0</v>
      </c>
      <c r="BF203" s="102">
        <f t="shared" si="40"/>
        <v>0</v>
      </c>
      <c r="BG203" s="102">
        <f t="shared" si="41"/>
        <v>0</v>
      </c>
      <c r="BH203" s="102">
        <f t="shared" si="42"/>
        <v>0</v>
      </c>
      <c r="BI203" s="102">
        <f t="shared" si="43"/>
        <v>0</v>
      </c>
      <c r="BJ203" s="17" t="s">
        <v>89</v>
      </c>
      <c r="BK203" s="102">
        <f t="shared" si="44"/>
        <v>0</v>
      </c>
      <c r="BL203" s="17" t="s">
        <v>580</v>
      </c>
      <c r="BM203" s="179" t="s">
        <v>10294</v>
      </c>
    </row>
    <row r="204" spans="2:65" s="1" customFormat="1" ht="24.25" customHeight="1">
      <c r="B204" s="140"/>
      <c r="C204" s="168" t="s">
        <v>1324</v>
      </c>
      <c r="D204" s="168" t="s">
        <v>576</v>
      </c>
      <c r="E204" s="169" t="s">
        <v>10024</v>
      </c>
      <c r="F204" s="170" t="s">
        <v>10295</v>
      </c>
      <c r="G204" s="171" t="s">
        <v>579</v>
      </c>
      <c r="H204" s="172">
        <v>600</v>
      </c>
      <c r="I204" s="173"/>
      <c r="J204" s="174">
        <f t="shared" si="35"/>
        <v>0</v>
      </c>
      <c r="K204" s="175"/>
      <c r="L204" s="34"/>
      <c r="M204" s="176" t="s">
        <v>1</v>
      </c>
      <c r="N204" s="139" t="s">
        <v>43</v>
      </c>
      <c r="P204" s="177">
        <f t="shared" si="36"/>
        <v>0</v>
      </c>
      <c r="Q204" s="177">
        <v>0</v>
      </c>
      <c r="R204" s="177">
        <f t="shared" si="37"/>
        <v>0</v>
      </c>
      <c r="S204" s="177">
        <v>0</v>
      </c>
      <c r="T204" s="178">
        <f t="shared" si="38"/>
        <v>0</v>
      </c>
      <c r="AR204" s="179" t="s">
        <v>580</v>
      </c>
      <c r="AT204" s="179" t="s">
        <v>576</v>
      </c>
      <c r="AU204" s="179" t="s">
        <v>84</v>
      </c>
      <c r="AY204" s="17" t="s">
        <v>574</v>
      </c>
      <c r="BE204" s="102">
        <f t="shared" si="39"/>
        <v>0</v>
      </c>
      <c r="BF204" s="102">
        <f t="shared" si="40"/>
        <v>0</v>
      </c>
      <c r="BG204" s="102">
        <f t="shared" si="41"/>
        <v>0</v>
      </c>
      <c r="BH204" s="102">
        <f t="shared" si="42"/>
        <v>0</v>
      </c>
      <c r="BI204" s="102">
        <f t="shared" si="43"/>
        <v>0</v>
      </c>
      <c r="BJ204" s="17" t="s">
        <v>89</v>
      </c>
      <c r="BK204" s="102">
        <f t="shared" si="44"/>
        <v>0</v>
      </c>
      <c r="BL204" s="17" t="s">
        <v>580</v>
      </c>
      <c r="BM204" s="179" t="s">
        <v>10296</v>
      </c>
    </row>
    <row r="205" spans="2:65" s="1" customFormat="1" ht="24.25" customHeight="1">
      <c r="B205" s="140"/>
      <c r="C205" s="168" t="s">
        <v>1364</v>
      </c>
      <c r="D205" s="168" t="s">
        <v>576</v>
      </c>
      <c r="E205" s="169" t="s">
        <v>10026</v>
      </c>
      <c r="F205" s="170" t="s">
        <v>10297</v>
      </c>
      <c r="G205" s="171" t="s">
        <v>579</v>
      </c>
      <c r="H205" s="172">
        <v>50</v>
      </c>
      <c r="I205" s="173"/>
      <c r="J205" s="174">
        <f t="shared" si="35"/>
        <v>0</v>
      </c>
      <c r="K205" s="175"/>
      <c r="L205" s="34"/>
      <c r="M205" s="176" t="s">
        <v>1</v>
      </c>
      <c r="N205" s="139" t="s">
        <v>43</v>
      </c>
      <c r="P205" s="177">
        <f t="shared" si="36"/>
        <v>0</v>
      </c>
      <c r="Q205" s="177">
        <v>0</v>
      </c>
      <c r="R205" s="177">
        <f t="shared" si="37"/>
        <v>0</v>
      </c>
      <c r="S205" s="177">
        <v>0</v>
      </c>
      <c r="T205" s="178">
        <f t="shared" si="38"/>
        <v>0</v>
      </c>
      <c r="AR205" s="179" t="s">
        <v>580</v>
      </c>
      <c r="AT205" s="179" t="s">
        <v>576</v>
      </c>
      <c r="AU205" s="179" t="s">
        <v>84</v>
      </c>
      <c r="AY205" s="17" t="s">
        <v>574</v>
      </c>
      <c r="BE205" s="102">
        <f t="shared" si="39"/>
        <v>0</v>
      </c>
      <c r="BF205" s="102">
        <f t="shared" si="40"/>
        <v>0</v>
      </c>
      <c r="BG205" s="102">
        <f t="shared" si="41"/>
        <v>0</v>
      </c>
      <c r="BH205" s="102">
        <f t="shared" si="42"/>
        <v>0</v>
      </c>
      <c r="BI205" s="102">
        <f t="shared" si="43"/>
        <v>0</v>
      </c>
      <c r="BJ205" s="17" t="s">
        <v>89</v>
      </c>
      <c r="BK205" s="102">
        <f t="shared" si="44"/>
        <v>0</v>
      </c>
      <c r="BL205" s="17" t="s">
        <v>580</v>
      </c>
      <c r="BM205" s="179" t="s">
        <v>10298</v>
      </c>
    </row>
    <row r="206" spans="2:65" s="1" customFormat="1" ht="33" customHeight="1">
      <c r="B206" s="140"/>
      <c r="C206" s="168" t="s">
        <v>1370</v>
      </c>
      <c r="D206" s="168" t="s">
        <v>576</v>
      </c>
      <c r="E206" s="169" t="s">
        <v>10028</v>
      </c>
      <c r="F206" s="170" t="s">
        <v>10299</v>
      </c>
      <c r="G206" s="171" t="s">
        <v>579</v>
      </c>
      <c r="H206" s="172">
        <v>18</v>
      </c>
      <c r="I206" s="173"/>
      <c r="J206" s="174">
        <f t="shared" si="35"/>
        <v>0</v>
      </c>
      <c r="K206" s="175"/>
      <c r="L206" s="34"/>
      <c r="M206" s="176" t="s">
        <v>1</v>
      </c>
      <c r="N206" s="139" t="s">
        <v>43</v>
      </c>
      <c r="P206" s="177">
        <f t="shared" si="36"/>
        <v>0</v>
      </c>
      <c r="Q206" s="177">
        <v>0</v>
      </c>
      <c r="R206" s="177">
        <f t="shared" si="37"/>
        <v>0</v>
      </c>
      <c r="S206" s="177">
        <v>0</v>
      </c>
      <c r="T206" s="178">
        <f t="shared" si="38"/>
        <v>0</v>
      </c>
      <c r="AR206" s="179" t="s">
        <v>580</v>
      </c>
      <c r="AT206" s="179" t="s">
        <v>576</v>
      </c>
      <c r="AU206" s="179" t="s">
        <v>84</v>
      </c>
      <c r="AY206" s="17" t="s">
        <v>574</v>
      </c>
      <c r="BE206" s="102">
        <f t="shared" si="39"/>
        <v>0</v>
      </c>
      <c r="BF206" s="102">
        <f t="shared" si="40"/>
        <v>0</v>
      </c>
      <c r="BG206" s="102">
        <f t="shared" si="41"/>
        <v>0</v>
      </c>
      <c r="BH206" s="102">
        <f t="shared" si="42"/>
        <v>0</v>
      </c>
      <c r="BI206" s="102">
        <f t="shared" si="43"/>
        <v>0</v>
      </c>
      <c r="BJ206" s="17" t="s">
        <v>89</v>
      </c>
      <c r="BK206" s="102">
        <f t="shared" si="44"/>
        <v>0</v>
      </c>
      <c r="BL206" s="17" t="s">
        <v>580</v>
      </c>
      <c r="BM206" s="179" t="s">
        <v>10300</v>
      </c>
    </row>
    <row r="207" spans="2:65" s="1" customFormat="1" ht="24.25" customHeight="1">
      <c r="B207" s="140"/>
      <c r="C207" s="168" t="s">
        <v>1408</v>
      </c>
      <c r="D207" s="168" t="s">
        <v>576</v>
      </c>
      <c r="E207" s="169" t="s">
        <v>10030</v>
      </c>
      <c r="F207" s="170" t="s">
        <v>10301</v>
      </c>
      <c r="G207" s="171" t="s">
        <v>579</v>
      </c>
      <c r="H207" s="172">
        <v>270</v>
      </c>
      <c r="I207" s="173"/>
      <c r="J207" s="174">
        <f t="shared" si="35"/>
        <v>0</v>
      </c>
      <c r="K207" s="175"/>
      <c r="L207" s="34"/>
      <c r="M207" s="176" t="s">
        <v>1</v>
      </c>
      <c r="N207" s="139" t="s">
        <v>43</v>
      </c>
      <c r="P207" s="177">
        <f t="shared" si="36"/>
        <v>0</v>
      </c>
      <c r="Q207" s="177">
        <v>0</v>
      </c>
      <c r="R207" s="177">
        <f t="shared" si="37"/>
        <v>0</v>
      </c>
      <c r="S207" s="177">
        <v>0</v>
      </c>
      <c r="T207" s="178">
        <f t="shared" si="38"/>
        <v>0</v>
      </c>
      <c r="AR207" s="179" t="s">
        <v>580</v>
      </c>
      <c r="AT207" s="179" t="s">
        <v>576</v>
      </c>
      <c r="AU207" s="179" t="s">
        <v>84</v>
      </c>
      <c r="AY207" s="17" t="s">
        <v>574</v>
      </c>
      <c r="BE207" s="102">
        <f t="shared" si="39"/>
        <v>0</v>
      </c>
      <c r="BF207" s="102">
        <f t="shared" si="40"/>
        <v>0</v>
      </c>
      <c r="BG207" s="102">
        <f t="shared" si="41"/>
        <v>0</v>
      </c>
      <c r="BH207" s="102">
        <f t="shared" si="42"/>
        <v>0</v>
      </c>
      <c r="BI207" s="102">
        <f t="shared" si="43"/>
        <v>0</v>
      </c>
      <c r="BJ207" s="17" t="s">
        <v>89</v>
      </c>
      <c r="BK207" s="102">
        <f t="shared" si="44"/>
        <v>0</v>
      </c>
      <c r="BL207" s="17" t="s">
        <v>580</v>
      </c>
      <c r="BM207" s="179" t="s">
        <v>10302</v>
      </c>
    </row>
    <row r="208" spans="2:65" s="1" customFormat="1" ht="21.75" customHeight="1">
      <c r="B208" s="140"/>
      <c r="C208" s="168" t="s">
        <v>1415</v>
      </c>
      <c r="D208" s="168" t="s">
        <v>576</v>
      </c>
      <c r="E208" s="169" t="s">
        <v>10032</v>
      </c>
      <c r="F208" s="170" t="s">
        <v>10303</v>
      </c>
      <c r="G208" s="171" t="s">
        <v>579</v>
      </c>
      <c r="H208" s="172">
        <v>1</v>
      </c>
      <c r="I208" s="173"/>
      <c r="J208" s="174">
        <f t="shared" si="35"/>
        <v>0</v>
      </c>
      <c r="K208" s="175"/>
      <c r="L208" s="34"/>
      <c r="M208" s="176" t="s">
        <v>1</v>
      </c>
      <c r="N208" s="139" t="s">
        <v>43</v>
      </c>
      <c r="P208" s="177">
        <f t="shared" si="36"/>
        <v>0</v>
      </c>
      <c r="Q208" s="177">
        <v>0</v>
      </c>
      <c r="R208" s="177">
        <f t="shared" si="37"/>
        <v>0</v>
      </c>
      <c r="S208" s="177">
        <v>0</v>
      </c>
      <c r="T208" s="178">
        <f t="shared" si="38"/>
        <v>0</v>
      </c>
      <c r="AR208" s="179" t="s">
        <v>580</v>
      </c>
      <c r="AT208" s="179" t="s">
        <v>576</v>
      </c>
      <c r="AU208" s="179" t="s">
        <v>84</v>
      </c>
      <c r="AY208" s="17" t="s">
        <v>574</v>
      </c>
      <c r="BE208" s="102">
        <f t="shared" si="39"/>
        <v>0</v>
      </c>
      <c r="BF208" s="102">
        <f t="shared" si="40"/>
        <v>0</v>
      </c>
      <c r="BG208" s="102">
        <f t="shared" si="41"/>
        <v>0</v>
      </c>
      <c r="BH208" s="102">
        <f t="shared" si="42"/>
        <v>0</v>
      </c>
      <c r="BI208" s="102">
        <f t="shared" si="43"/>
        <v>0</v>
      </c>
      <c r="BJ208" s="17" t="s">
        <v>89</v>
      </c>
      <c r="BK208" s="102">
        <f t="shared" si="44"/>
        <v>0</v>
      </c>
      <c r="BL208" s="17" t="s">
        <v>580</v>
      </c>
      <c r="BM208" s="179" t="s">
        <v>10304</v>
      </c>
    </row>
    <row r="209" spans="2:65" s="1" customFormat="1" ht="24.25" customHeight="1">
      <c r="B209" s="140"/>
      <c r="C209" s="168" t="s">
        <v>1421</v>
      </c>
      <c r="D209" s="168" t="s">
        <v>576</v>
      </c>
      <c r="E209" s="169" t="s">
        <v>10034</v>
      </c>
      <c r="F209" s="170" t="s">
        <v>10305</v>
      </c>
      <c r="G209" s="171" t="s">
        <v>579</v>
      </c>
      <c r="H209" s="172">
        <v>1</v>
      </c>
      <c r="I209" s="173"/>
      <c r="J209" s="174">
        <f t="shared" si="35"/>
        <v>0</v>
      </c>
      <c r="K209" s="175"/>
      <c r="L209" s="34"/>
      <c r="M209" s="176" t="s">
        <v>1</v>
      </c>
      <c r="N209" s="139" t="s">
        <v>43</v>
      </c>
      <c r="P209" s="177">
        <f t="shared" si="36"/>
        <v>0</v>
      </c>
      <c r="Q209" s="177">
        <v>0</v>
      </c>
      <c r="R209" s="177">
        <f t="shared" si="37"/>
        <v>0</v>
      </c>
      <c r="S209" s="177">
        <v>0</v>
      </c>
      <c r="T209" s="178">
        <f t="shared" si="38"/>
        <v>0</v>
      </c>
      <c r="AR209" s="179" t="s">
        <v>580</v>
      </c>
      <c r="AT209" s="179" t="s">
        <v>576</v>
      </c>
      <c r="AU209" s="179" t="s">
        <v>84</v>
      </c>
      <c r="AY209" s="17" t="s">
        <v>574</v>
      </c>
      <c r="BE209" s="102">
        <f t="shared" si="39"/>
        <v>0</v>
      </c>
      <c r="BF209" s="102">
        <f t="shared" si="40"/>
        <v>0</v>
      </c>
      <c r="BG209" s="102">
        <f t="shared" si="41"/>
        <v>0</v>
      </c>
      <c r="BH209" s="102">
        <f t="shared" si="42"/>
        <v>0</v>
      </c>
      <c r="BI209" s="102">
        <f t="shared" si="43"/>
        <v>0</v>
      </c>
      <c r="BJ209" s="17" t="s">
        <v>89</v>
      </c>
      <c r="BK209" s="102">
        <f t="shared" si="44"/>
        <v>0</v>
      </c>
      <c r="BL209" s="17" t="s">
        <v>580</v>
      </c>
      <c r="BM209" s="179" t="s">
        <v>10306</v>
      </c>
    </row>
    <row r="210" spans="2:65" s="1" customFormat="1" ht="24.25" customHeight="1">
      <c r="B210" s="140"/>
      <c r="C210" s="168" t="s">
        <v>1435</v>
      </c>
      <c r="D210" s="168" t="s">
        <v>576</v>
      </c>
      <c r="E210" s="169" t="s">
        <v>10036</v>
      </c>
      <c r="F210" s="170" t="s">
        <v>10307</v>
      </c>
      <c r="G210" s="171" t="s">
        <v>579</v>
      </c>
      <c r="H210" s="172">
        <v>150</v>
      </c>
      <c r="I210" s="173"/>
      <c r="J210" s="174">
        <f t="shared" si="35"/>
        <v>0</v>
      </c>
      <c r="K210" s="175"/>
      <c r="L210" s="34"/>
      <c r="M210" s="176" t="s">
        <v>1</v>
      </c>
      <c r="N210" s="139" t="s">
        <v>43</v>
      </c>
      <c r="P210" s="177">
        <f t="shared" si="36"/>
        <v>0</v>
      </c>
      <c r="Q210" s="177">
        <v>0</v>
      </c>
      <c r="R210" s="177">
        <f t="shared" si="37"/>
        <v>0</v>
      </c>
      <c r="S210" s="177">
        <v>0</v>
      </c>
      <c r="T210" s="178">
        <f t="shared" si="38"/>
        <v>0</v>
      </c>
      <c r="AR210" s="179" t="s">
        <v>580</v>
      </c>
      <c r="AT210" s="179" t="s">
        <v>576</v>
      </c>
      <c r="AU210" s="179" t="s">
        <v>84</v>
      </c>
      <c r="AY210" s="17" t="s">
        <v>574</v>
      </c>
      <c r="BE210" s="102">
        <f t="shared" si="39"/>
        <v>0</v>
      </c>
      <c r="BF210" s="102">
        <f t="shared" si="40"/>
        <v>0</v>
      </c>
      <c r="BG210" s="102">
        <f t="shared" si="41"/>
        <v>0</v>
      </c>
      <c r="BH210" s="102">
        <f t="shared" si="42"/>
        <v>0</v>
      </c>
      <c r="BI210" s="102">
        <f t="shared" si="43"/>
        <v>0</v>
      </c>
      <c r="BJ210" s="17" t="s">
        <v>89</v>
      </c>
      <c r="BK210" s="102">
        <f t="shared" si="44"/>
        <v>0</v>
      </c>
      <c r="BL210" s="17" t="s">
        <v>580</v>
      </c>
      <c r="BM210" s="179" t="s">
        <v>10308</v>
      </c>
    </row>
    <row r="211" spans="2:65" s="1" customFormat="1" ht="24.25" customHeight="1">
      <c r="B211" s="140"/>
      <c r="C211" s="168" t="s">
        <v>1444</v>
      </c>
      <c r="D211" s="168" t="s">
        <v>576</v>
      </c>
      <c r="E211" s="169" t="s">
        <v>10038</v>
      </c>
      <c r="F211" s="170" t="s">
        <v>10309</v>
      </c>
      <c r="G211" s="171" t="s">
        <v>579</v>
      </c>
      <c r="H211" s="172">
        <v>50</v>
      </c>
      <c r="I211" s="173"/>
      <c r="J211" s="174">
        <f t="shared" si="35"/>
        <v>0</v>
      </c>
      <c r="K211" s="175"/>
      <c r="L211" s="34"/>
      <c r="M211" s="176" t="s">
        <v>1</v>
      </c>
      <c r="N211" s="139" t="s">
        <v>43</v>
      </c>
      <c r="P211" s="177">
        <f t="shared" si="36"/>
        <v>0</v>
      </c>
      <c r="Q211" s="177">
        <v>0</v>
      </c>
      <c r="R211" s="177">
        <f t="shared" si="37"/>
        <v>0</v>
      </c>
      <c r="S211" s="177">
        <v>0</v>
      </c>
      <c r="T211" s="178">
        <f t="shared" si="38"/>
        <v>0</v>
      </c>
      <c r="AR211" s="179" t="s">
        <v>580</v>
      </c>
      <c r="AT211" s="179" t="s">
        <v>576</v>
      </c>
      <c r="AU211" s="179" t="s">
        <v>84</v>
      </c>
      <c r="AY211" s="17" t="s">
        <v>574</v>
      </c>
      <c r="BE211" s="102">
        <f t="shared" si="39"/>
        <v>0</v>
      </c>
      <c r="BF211" s="102">
        <f t="shared" si="40"/>
        <v>0</v>
      </c>
      <c r="BG211" s="102">
        <f t="shared" si="41"/>
        <v>0</v>
      </c>
      <c r="BH211" s="102">
        <f t="shared" si="42"/>
        <v>0</v>
      </c>
      <c r="BI211" s="102">
        <f t="shared" si="43"/>
        <v>0</v>
      </c>
      <c r="BJ211" s="17" t="s">
        <v>89</v>
      </c>
      <c r="BK211" s="102">
        <f t="shared" si="44"/>
        <v>0</v>
      </c>
      <c r="BL211" s="17" t="s">
        <v>580</v>
      </c>
      <c r="BM211" s="179" t="s">
        <v>10310</v>
      </c>
    </row>
    <row r="212" spans="2:65" s="1" customFormat="1" ht="24.25" customHeight="1">
      <c r="B212" s="140"/>
      <c r="C212" s="168" t="s">
        <v>1448</v>
      </c>
      <c r="D212" s="168" t="s">
        <v>576</v>
      </c>
      <c r="E212" s="169" t="s">
        <v>10040</v>
      </c>
      <c r="F212" s="170" t="s">
        <v>10311</v>
      </c>
      <c r="G212" s="171" t="s">
        <v>579</v>
      </c>
      <c r="H212" s="172">
        <v>5</v>
      </c>
      <c r="I212" s="173"/>
      <c r="J212" s="174">
        <f t="shared" si="35"/>
        <v>0</v>
      </c>
      <c r="K212" s="175"/>
      <c r="L212" s="34"/>
      <c r="M212" s="176" t="s">
        <v>1</v>
      </c>
      <c r="N212" s="139" t="s">
        <v>43</v>
      </c>
      <c r="P212" s="177">
        <f t="shared" si="36"/>
        <v>0</v>
      </c>
      <c r="Q212" s="177">
        <v>0</v>
      </c>
      <c r="R212" s="177">
        <f t="shared" si="37"/>
        <v>0</v>
      </c>
      <c r="S212" s="177">
        <v>0</v>
      </c>
      <c r="T212" s="178">
        <f t="shared" si="38"/>
        <v>0</v>
      </c>
      <c r="AR212" s="179" t="s">
        <v>580</v>
      </c>
      <c r="AT212" s="179" t="s">
        <v>576</v>
      </c>
      <c r="AU212" s="179" t="s">
        <v>84</v>
      </c>
      <c r="AY212" s="17" t="s">
        <v>574</v>
      </c>
      <c r="BE212" s="102">
        <f t="shared" si="39"/>
        <v>0</v>
      </c>
      <c r="BF212" s="102">
        <f t="shared" si="40"/>
        <v>0</v>
      </c>
      <c r="BG212" s="102">
        <f t="shared" si="41"/>
        <v>0</v>
      </c>
      <c r="BH212" s="102">
        <f t="shared" si="42"/>
        <v>0</v>
      </c>
      <c r="BI212" s="102">
        <f t="shared" si="43"/>
        <v>0</v>
      </c>
      <c r="BJ212" s="17" t="s">
        <v>89</v>
      </c>
      <c r="BK212" s="102">
        <f t="shared" si="44"/>
        <v>0</v>
      </c>
      <c r="BL212" s="17" t="s">
        <v>580</v>
      </c>
      <c r="BM212" s="179" t="s">
        <v>10312</v>
      </c>
    </row>
    <row r="213" spans="2:65" s="1" customFormat="1" ht="24.25" customHeight="1">
      <c r="B213" s="140"/>
      <c r="C213" s="168" t="s">
        <v>289</v>
      </c>
      <c r="D213" s="168" t="s">
        <v>576</v>
      </c>
      <c r="E213" s="169" t="s">
        <v>10042</v>
      </c>
      <c r="F213" s="170" t="s">
        <v>10313</v>
      </c>
      <c r="G213" s="171" t="s">
        <v>579</v>
      </c>
      <c r="H213" s="172">
        <v>1</v>
      </c>
      <c r="I213" s="173"/>
      <c r="J213" s="174">
        <f t="shared" si="35"/>
        <v>0</v>
      </c>
      <c r="K213" s="175"/>
      <c r="L213" s="34"/>
      <c r="M213" s="176" t="s">
        <v>1</v>
      </c>
      <c r="N213" s="139" t="s">
        <v>43</v>
      </c>
      <c r="P213" s="177">
        <f t="shared" si="36"/>
        <v>0</v>
      </c>
      <c r="Q213" s="177">
        <v>0</v>
      </c>
      <c r="R213" s="177">
        <f t="shared" si="37"/>
        <v>0</v>
      </c>
      <c r="S213" s="177">
        <v>0</v>
      </c>
      <c r="T213" s="178">
        <f t="shared" si="38"/>
        <v>0</v>
      </c>
      <c r="AR213" s="179" t="s">
        <v>580</v>
      </c>
      <c r="AT213" s="179" t="s">
        <v>576</v>
      </c>
      <c r="AU213" s="179" t="s">
        <v>84</v>
      </c>
      <c r="AY213" s="17" t="s">
        <v>574</v>
      </c>
      <c r="BE213" s="102">
        <f t="shared" si="39"/>
        <v>0</v>
      </c>
      <c r="BF213" s="102">
        <f t="shared" si="40"/>
        <v>0</v>
      </c>
      <c r="BG213" s="102">
        <f t="shared" si="41"/>
        <v>0</v>
      </c>
      <c r="BH213" s="102">
        <f t="shared" si="42"/>
        <v>0</v>
      </c>
      <c r="BI213" s="102">
        <f t="shared" si="43"/>
        <v>0</v>
      </c>
      <c r="BJ213" s="17" t="s">
        <v>89</v>
      </c>
      <c r="BK213" s="102">
        <f t="shared" si="44"/>
        <v>0</v>
      </c>
      <c r="BL213" s="17" t="s">
        <v>580</v>
      </c>
      <c r="BM213" s="179" t="s">
        <v>10314</v>
      </c>
    </row>
    <row r="214" spans="2:65" s="1" customFormat="1" ht="24.25" customHeight="1">
      <c r="B214" s="140"/>
      <c r="C214" s="168" t="s">
        <v>1461</v>
      </c>
      <c r="D214" s="168" t="s">
        <v>576</v>
      </c>
      <c r="E214" s="169" t="s">
        <v>10045</v>
      </c>
      <c r="F214" s="170" t="s">
        <v>10315</v>
      </c>
      <c r="G214" s="171" t="s">
        <v>611</v>
      </c>
      <c r="H214" s="172">
        <v>10</v>
      </c>
      <c r="I214" s="173"/>
      <c r="J214" s="174">
        <f t="shared" si="35"/>
        <v>0</v>
      </c>
      <c r="K214" s="175"/>
      <c r="L214" s="34"/>
      <c r="M214" s="176" t="s">
        <v>1</v>
      </c>
      <c r="N214" s="139" t="s">
        <v>43</v>
      </c>
      <c r="P214" s="177">
        <f t="shared" si="36"/>
        <v>0</v>
      </c>
      <c r="Q214" s="177">
        <v>0</v>
      </c>
      <c r="R214" s="177">
        <f t="shared" si="37"/>
        <v>0</v>
      </c>
      <c r="S214" s="177">
        <v>0</v>
      </c>
      <c r="T214" s="178">
        <f t="shared" si="38"/>
        <v>0</v>
      </c>
      <c r="AR214" s="179" t="s">
        <v>580</v>
      </c>
      <c r="AT214" s="179" t="s">
        <v>576</v>
      </c>
      <c r="AU214" s="179" t="s">
        <v>84</v>
      </c>
      <c r="AY214" s="17" t="s">
        <v>574</v>
      </c>
      <c r="BE214" s="102">
        <f t="shared" si="39"/>
        <v>0</v>
      </c>
      <c r="BF214" s="102">
        <f t="shared" si="40"/>
        <v>0</v>
      </c>
      <c r="BG214" s="102">
        <f t="shared" si="41"/>
        <v>0</v>
      </c>
      <c r="BH214" s="102">
        <f t="shared" si="42"/>
        <v>0</v>
      </c>
      <c r="BI214" s="102">
        <f t="shared" si="43"/>
        <v>0</v>
      </c>
      <c r="BJ214" s="17" t="s">
        <v>89</v>
      </c>
      <c r="BK214" s="102">
        <f t="shared" si="44"/>
        <v>0</v>
      </c>
      <c r="BL214" s="17" t="s">
        <v>580</v>
      </c>
      <c r="BM214" s="179" t="s">
        <v>10316</v>
      </c>
    </row>
    <row r="215" spans="2:65" s="1" customFormat="1" ht="24.25" customHeight="1">
      <c r="B215" s="140"/>
      <c r="C215" s="168" t="s">
        <v>1470</v>
      </c>
      <c r="D215" s="168" t="s">
        <v>576</v>
      </c>
      <c r="E215" s="169" t="s">
        <v>10047</v>
      </c>
      <c r="F215" s="170" t="s">
        <v>10133</v>
      </c>
      <c r="G215" s="171" t="s">
        <v>579</v>
      </c>
      <c r="H215" s="172">
        <v>1</v>
      </c>
      <c r="I215" s="173"/>
      <c r="J215" s="174">
        <f t="shared" si="35"/>
        <v>0</v>
      </c>
      <c r="K215" s="175"/>
      <c r="L215" s="34"/>
      <c r="M215" s="176" t="s">
        <v>1</v>
      </c>
      <c r="N215" s="139" t="s">
        <v>43</v>
      </c>
      <c r="P215" s="177">
        <f t="shared" si="36"/>
        <v>0</v>
      </c>
      <c r="Q215" s="177">
        <v>0</v>
      </c>
      <c r="R215" s="177">
        <f t="shared" si="37"/>
        <v>0</v>
      </c>
      <c r="S215" s="177">
        <v>0</v>
      </c>
      <c r="T215" s="178">
        <f t="shared" si="38"/>
        <v>0</v>
      </c>
      <c r="AR215" s="179" t="s">
        <v>580</v>
      </c>
      <c r="AT215" s="179" t="s">
        <v>576</v>
      </c>
      <c r="AU215" s="179" t="s">
        <v>84</v>
      </c>
      <c r="AY215" s="17" t="s">
        <v>574</v>
      </c>
      <c r="BE215" s="102">
        <f t="shared" si="39"/>
        <v>0</v>
      </c>
      <c r="BF215" s="102">
        <f t="shared" si="40"/>
        <v>0</v>
      </c>
      <c r="BG215" s="102">
        <f t="shared" si="41"/>
        <v>0</v>
      </c>
      <c r="BH215" s="102">
        <f t="shared" si="42"/>
        <v>0</v>
      </c>
      <c r="BI215" s="102">
        <f t="shared" si="43"/>
        <v>0</v>
      </c>
      <c r="BJ215" s="17" t="s">
        <v>89</v>
      </c>
      <c r="BK215" s="102">
        <f t="shared" si="44"/>
        <v>0</v>
      </c>
      <c r="BL215" s="17" t="s">
        <v>580</v>
      </c>
      <c r="BM215" s="179" t="s">
        <v>10317</v>
      </c>
    </row>
    <row r="216" spans="2:65" s="1" customFormat="1" ht="21.75" customHeight="1">
      <c r="B216" s="140"/>
      <c r="C216" s="168" t="s">
        <v>1534</v>
      </c>
      <c r="D216" s="168" t="s">
        <v>576</v>
      </c>
      <c r="E216" s="169" t="s">
        <v>10049</v>
      </c>
      <c r="F216" s="170" t="s">
        <v>10100</v>
      </c>
      <c r="G216" s="171" t="s">
        <v>584</v>
      </c>
      <c r="H216" s="172">
        <v>1</v>
      </c>
      <c r="I216" s="173"/>
      <c r="J216" s="174">
        <f t="shared" si="35"/>
        <v>0</v>
      </c>
      <c r="K216" s="175"/>
      <c r="L216" s="34"/>
      <c r="M216" s="176" t="s">
        <v>1</v>
      </c>
      <c r="N216" s="139" t="s">
        <v>43</v>
      </c>
      <c r="P216" s="177">
        <f t="shared" si="36"/>
        <v>0</v>
      </c>
      <c r="Q216" s="177">
        <v>0</v>
      </c>
      <c r="R216" s="177">
        <f t="shared" si="37"/>
        <v>0</v>
      </c>
      <c r="S216" s="177">
        <v>0</v>
      </c>
      <c r="T216" s="178">
        <f t="shared" si="38"/>
        <v>0</v>
      </c>
      <c r="AR216" s="179" t="s">
        <v>580</v>
      </c>
      <c r="AT216" s="179" t="s">
        <v>576</v>
      </c>
      <c r="AU216" s="179" t="s">
        <v>84</v>
      </c>
      <c r="AY216" s="17" t="s">
        <v>574</v>
      </c>
      <c r="BE216" s="102">
        <f t="shared" si="39"/>
        <v>0</v>
      </c>
      <c r="BF216" s="102">
        <f t="shared" si="40"/>
        <v>0</v>
      </c>
      <c r="BG216" s="102">
        <f t="shared" si="41"/>
        <v>0</v>
      </c>
      <c r="BH216" s="102">
        <f t="shared" si="42"/>
        <v>0</v>
      </c>
      <c r="BI216" s="102">
        <f t="shared" si="43"/>
        <v>0</v>
      </c>
      <c r="BJ216" s="17" t="s">
        <v>89</v>
      </c>
      <c r="BK216" s="102">
        <f t="shared" si="44"/>
        <v>0</v>
      </c>
      <c r="BL216" s="17" t="s">
        <v>580</v>
      </c>
      <c r="BM216" s="179" t="s">
        <v>10318</v>
      </c>
    </row>
    <row r="217" spans="2:65" s="1" customFormat="1" ht="24.25" customHeight="1">
      <c r="B217" s="140"/>
      <c r="C217" s="168" t="s">
        <v>1551</v>
      </c>
      <c r="D217" s="168" t="s">
        <v>576</v>
      </c>
      <c r="E217" s="169" t="s">
        <v>10051</v>
      </c>
      <c r="F217" s="170" t="s">
        <v>10319</v>
      </c>
      <c r="G217" s="171" t="s">
        <v>579</v>
      </c>
      <c r="H217" s="172">
        <v>1</v>
      </c>
      <c r="I217" s="173"/>
      <c r="J217" s="174">
        <f t="shared" si="35"/>
        <v>0</v>
      </c>
      <c r="K217" s="175"/>
      <c r="L217" s="34"/>
      <c r="M217" s="176" t="s">
        <v>1</v>
      </c>
      <c r="N217" s="139" t="s">
        <v>43</v>
      </c>
      <c r="P217" s="177">
        <f t="shared" si="36"/>
        <v>0</v>
      </c>
      <c r="Q217" s="177">
        <v>0</v>
      </c>
      <c r="R217" s="177">
        <f t="shared" si="37"/>
        <v>0</v>
      </c>
      <c r="S217" s="177">
        <v>0</v>
      </c>
      <c r="T217" s="178">
        <f t="shared" si="38"/>
        <v>0</v>
      </c>
      <c r="AR217" s="179" t="s">
        <v>580</v>
      </c>
      <c r="AT217" s="179" t="s">
        <v>576</v>
      </c>
      <c r="AU217" s="179" t="s">
        <v>84</v>
      </c>
      <c r="AY217" s="17" t="s">
        <v>574</v>
      </c>
      <c r="BE217" s="102">
        <f t="shared" si="39"/>
        <v>0</v>
      </c>
      <c r="BF217" s="102">
        <f t="shared" si="40"/>
        <v>0</v>
      </c>
      <c r="BG217" s="102">
        <f t="shared" si="41"/>
        <v>0</v>
      </c>
      <c r="BH217" s="102">
        <f t="shared" si="42"/>
        <v>0</v>
      </c>
      <c r="BI217" s="102">
        <f t="shared" si="43"/>
        <v>0</v>
      </c>
      <c r="BJ217" s="17" t="s">
        <v>89</v>
      </c>
      <c r="BK217" s="102">
        <f t="shared" si="44"/>
        <v>0</v>
      </c>
      <c r="BL217" s="17" t="s">
        <v>580</v>
      </c>
      <c r="BM217" s="179" t="s">
        <v>10320</v>
      </c>
    </row>
    <row r="218" spans="2:65" s="1" customFormat="1" ht="24.25" customHeight="1">
      <c r="B218" s="140"/>
      <c r="C218" s="168" t="s">
        <v>1584</v>
      </c>
      <c r="D218" s="168" t="s">
        <v>576</v>
      </c>
      <c r="E218" s="169" t="s">
        <v>10053</v>
      </c>
      <c r="F218" s="170" t="s">
        <v>10130</v>
      </c>
      <c r="G218" s="171" t="s">
        <v>579</v>
      </c>
      <c r="H218" s="172">
        <v>1</v>
      </c>
      <c r="I218" s="173"/>
      <c r="J218" s="174">
        <f t="shared" si="35"/>
        <v>0</v>
      </c>
      <c r="K218" s="175"/>
      <c r="L218" s="34"/>
      <c r="M218" s="176" t="s">
        <v>1</v>
      </c>
      <c r="N218" s="139" t="s">
        <v>43</v>
      </c>
      <c r="P218" s="177">
        <f t="shared" si="36"/>
        <v>0</v>
      </c>
      <c r="Q218" s="177">
        <v>0</v>
      </c>
      <c r="R218" s="177">
        <f t="shared" si="37"/>
        <v>0</v>
      </c>
      <c r="S218" s="177">
        <v>0</v>
      </c>
      <c r="T218" s="178">
        <f t="shared" si="38"/>
        <v>0</v>
      </c>
      <c r="AR218" s="179" t="s">
        <v>580</v>
      </c>
      <c r="AT218" s="179" t="s">
        <v>576</v>
      </c>
      <c r="AU218" s="179" t="s">
        <v>84</v>
      </c>
      <c r="AY218" s="17" t="s">
        <v>574</v>
      </c>
      <c r="BE218" s="102">
        <f t="shared" si="39"/>
        <v>0</v>
      </c>
      <c r="BF218" s="102">
        <f t="shared" si="40"/>
        <v>0</v>
      </c>
      <c r="BG218" s="102">
        <f t="shared" si="41"/>
        <v>0</v>
      </c>
      <c r="BH218" s="102">
        <f t="shared" si="42"/>
        <v>0</v>
      </c>
      <c r="BI218" s="102">
        <f t="shared" si="43"/>
        <v>0</v>
      </c>
      <c r="BJ218" s="17" t="s">
        <v>89</v>
      </c>
      <c r="BK218" s="102">
        <f t="shared" si="44"/>
        <v>0</v>
      </c>
      <c r="BL218" s="17" t="s">
        <v>580</v>
      </c>
      <c r="BM218" s="179" t="s">
        <v>10321</v>
      </c>
    </row>
    <row r="219" spans="2:65" s="1" customFormat="1" ht="38" customHeight="1">
      <c r="B219" s="140"/>
      <c r="C219" s="168" t="s">
        <v>1588</v>
      </c>
      <c r="D219" s="168" t="s">
        <v>576</v>
      </c>
      <c r="E219" s="169" t="s">
        <v>10055</v>
      </c>
      <c r="F219" s="170" t="s">
        <v>10322</v>
      </c>
      <c r="G219" s="171" t="s">
        <v>579</v>
      </c>
      <c r="H219" s="172">
        <v>1</v>
      </c>
      <c r="I219" s="173"/>
      <c r="J219" s="174">
        <f t="shared" si="35"/>
        <v>0</v>
      </c>
      <c r="K219" s="175"/>
      <c r="L219" s="34"/>
      <c r="M219" s="223" t="s">
        <v>1</v>
      </c>
      <c r="N219" s="224" t="s">
        <v>43</v>
      </c>
      <c r="O219" s="225"/>
      <c r="P219" s="226">
        <f t="shared" si="36"/>
        <v>0</v>
      </c>
      <c r="Q219" s="226">
        <v>0</v>
      </c>
      <c r="R219" s="226">
        <f t="shared" si="37"/>
        <v>0</v>
      </c>
      <c r="S219" s="226">
        <v>0</v>
      </c>
      <c r="T219" s="227">
        <f t="shared" si="38"/>
        <v>0</v>
      </c>
      <c r="AR219" s="179" t="s">
        <v>580</v>
      </c>
      <c r="AT219" s="179" t="s">
        <v>576</v>
      </c>
      <c r="AU219" s="179" t="s">
        <v>84</v>
      </c>
      <c r="AY219" s="17" t="s">
        <v>574</v>
      </c>
      <c r="BE219" s="102">
        <f t="shared" si="39"/>
        <v>0</v>
      </c>
      <c r="BF219" s="102">
        <f t="shared" si="40"/>
        <v>0</v>
      </c>
      <c r="BG219" s="102">
        <f t="shared" si="41"/>
        <v>0</v>
      </c>
      <c r="BH219" s="102">
        <f t="shared" si="42"/>
        <v>0</v>
      </c>
      <c r="BI219" s="102">
        <f t="shared" si="43"/>
        <v>0</v>
      </c>
      <c r="BJ219" s="17" t="s">
        <v>89</v>
      </c>
      <c r="BK219" s="102">
        <f t="shared" si="44"/>
        <v>0</v>
      </c>
      <c r="BL219" s="17" t="s">
        <v>580</v>
      </c>
      <c r="BM219" s="179" t="s">
        <v>10323</v>
      </c>
    </row>
    <row r="220" spans="2:65" s="1" customFormat="1" ht="7" customHeight="1">
      <c r="B220" s="49"/>
      <c r="C220" s="50"/>
      <c r="D220" s="50"/>
      <c r="E220" s="50"/>
      <c r="F220" s="50"/>
      <c r="G220" s="50"/>
      <c r="H220" s="50"/>
      <c r="I220" s="50"/>
      <c r="J220" s="50"/>
      <c r="K220" s="50"/>
      <c r="L220" s="34"/>
    </row>
  </sheetData>
  <autoFilter ref="C133:K219" xr:uid="{00000000-0009-0000-0000-00000A000000}"/>
  <mergeCells count="17">
    <mergeCell ref="E11:H11"/>
    <mergeCell ref="E20:H20"/>
    <mergeCell ref="E29:H29"/>
    <mergeCell ref="E126:H126"/>
    <mergeCell ref="L2:V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87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117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ht="12" customHeight="1">
      <c r="B8" s="20"/>
      <c r="D8" s="27" t="s">
        <v>182</v>
      </c>
      <c r="L8" s="20"/>
    </row>
    <row r="9" spans="2:46" s="1" customFormat="1" ht="16.5" customHeight="1">
      <c r="B9" s="34"/>
      <c r="E9" s="287" t="s">
        <v>186</v>
      </c>
      <c r="F9" s="285"/>
      <c r="G9" s="285"/>
      <c r="H9" s="285"/>
      <c r="L9" s="34"/>
    </row>
    <row r="10" spans="2:46" s="1" customFormat="1" ht="12" customHeight="1">
      <c r="B10" s="34"/>
      <c r="D10" s="27" t="s">
        <v>190</v>
      </c>
      <c r="L10" s="34"/>
    </row>
    <row r="11" spans="2:46" s="1" customFormat="1" ht="16.5" customHeight="1">
      <c r="B11" s="34"/>
      <c r="E11" s="256" t="s">
        <v>10324</v>
      </c>
      <c r="F11" s="285"/>
      <c r="G11" s="285"/>
      <c r="H11" s="285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>
      <c r="B18" s="34"/>
      <c r="L18" s="34"/>
    </row>
    <row r="19" spans="2:12" s="1" customFormat="1" ht="12" customHeight="1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8"/>
      <c r="G20" s="268"/>
      <c r="H20" s="268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>
      <c r="B21" s="34"/>
      <c r="L21" s="34"/>
    </row>
    <row r="22" spans="2:12" s="1" customFormat="1" ht="12" customHeight="1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>
      <c r="B24" s="34"/>
      <c r="L24" s="34"/>
    </row>
    <row r="25" spans="2:12" s="1" customFormat="1" ht="12" customHeight="1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>
      <c r="B27" s="34"/>
      <c r="L27" s="34"/>
    </row>
    <row r="28" spans="2:12" s="1" customFormat="1" ht="12" customHeight="1">
      <c r="B28" s="34"/>
      <c r="D28" s="27" t="s">
        <v>34</v>
      </c>
      <c r="L28" s="34"/>
    </row>
    <row r="29" spans="2:12" s="7" customFormat="1" ht="16.5" customHeight="1">
      <c r="B29" s="111"/>
      <c r="E29" s="272" t="s">
        <v>1</v>
      </c>
      <c r="F29" s="272"/>
      <c r="G29" s="272"/>
      <c r="H29" s="272"/>
      <c r="L29" s="111"/>
    </row>
    <row r="30" spans="2:12" s="1" customFormat="1" ht="7" customHeight="1">
      <c r="B30" s="34"/>
      <c r="L30" s="34"/>
    </row>
    <row r="31" spans="2:12" s="1" customFormat="1" ht="7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>
      <c r="B32" s="34"/>
      <c r="D32" s="25" t="s">
        <v>245</v>
      </c>
      <c r="J32" s="33">
        <f>J98</f>
        <v>0</v>
      </c>
      <c r="L32" s="34"/>
    </row>
    <row r="33" spans="2:12" s="1" customFormat="1" ht="14.5" customHeight="1">
      <c r="B33" s="34"/>
      <c r="D33" s="32" t="s">
        <v>157</v>
      </c>
      <c r="J33" s="33">
        <f>J104</f>
        <v>0</v>
      </c>
      <c r="L33" s="34"/>
    </row>
    <row r="34" spans="2:12" s="1" customFormat="1" ht="25.25" customHeight="1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>
      <c r="B37" s="34"/>
      <c r="D37" s="60" t="s">
        <v>41</v>
      </c>
      <c r="E37" s="39" t="s">
        <v>42</v>
      </c>
      <c r="F37" s="114">
        <f>ROUND((SUM(BE104:BE111) + SUM(BE133:BE186)),  2)</f>
        <v>0</v>
      </c>
      <c r="G37" s="115"/>
      <c r="H37" s="115"/>
      <c r="I37" s="116">
        <v>0.2</v>
      </c>
      <c r="J37" s="114">
        <f>ROUND(((SUM(BE104:BE111) + SUM(BE133:BE186))*I37),  2)</f>
        <v>0</v>
      </c>
      <c r="L37" s="34"/>
    </row>
    <row r="38" spans="2:12" s="1" customFormat="1" ht="14.5" customHeight="1">
      <c r="B38" s="34"/>
      <c r="E38" s="39" t="s">
        <v>43</v>
      </c>
      <c r="F38" s="114">
        <f>ROUND((SUM(BF104:BF111) + SUM(BF133:BF186)),  2)</f>
        <v>0</v>
      </c>
      <c r="G38" s="115"/>
      <c r="H38" s="115"/>
      <c r="I38" s="116">
        <v>0.2</v>
      </c>
      <c r="J38" s="114">
        <f>ROUND(((SUM(BF104:BF111) + SUM(BF133:BF186))*I38),  2)</f>
        <v>0</v>
      </c>
      <c r="L38" s="34"/>
    </row>
    <row r="39" spans="2:12" s="1" customFormat="1" ht="14.5" hidden="1" customHeight="1">
      <c r="B39" s="34"/>
      <c r="E39" s="27" t="s">
        <v>44</v>
      </c>
      <c r="F39" s="91">
        <f>ROUND((SUM(BG104:BG111) + SUM(BG133:BG186)),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>
      <c r="B40" s="34"/>
      <c r="E40" s="27" t="s">
        <v>45</v>
      </c>
      <c r="F40" s="91">
        <f>ROUND((SUM(BH104:BH111) + SUM(BH133:BH186)),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>
      <c r="B41" s="34"/>
      <c r="E41" s="39" t="s">
        <v>46</v>
      </c>
      <c r="F41" s="114">
        <f>ROUND((SUM(BI104:BI111) + SUM(BI133:BI186)),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>
      <c r="B42" s="34"/>
      <c r="L42" s="34"/>
    </row>
    <row r="43" spans="2:12" s="1" customFormat="1" ht="25.25" customHeight="1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>
      <c r="B44" s="34"/>
      <c r="L44" s="34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>
      <c r="B82" s="34"/>
      <c r="C82" s="21" t="s">
        <v>386</v>
      </c>
      <c r="L82" s="34"/>
    </row>
    <row r="83" spans="2:12" s="1" customFormat="1" ht="7" customHeight="1">
      <c r="B83" s="34"/>
      <c r="L83" s="34"/>
    </row>
    <row r="84" spans="2:12" s="1" customFormat="1" ht="12" customHeight="1">
      <c r="B84" s="34"/>
      <c r="C84" s="27" t="s">
        <v>15</v>
      </c>
      <c r="L84" s="34"/>
    </row>
    <row r="85" spans="2:12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12" ht="12" customHeight="1">
      <c r="B86" s="20"/>
      <c r="C86" s="27" t="s">
        <v>182</v>
      </c>
      <c r="L86" s="20"/>
    </row>
    <row r="87" spans="2:12" s="1" customFormat="1" ht="16.5" customHeight="1">
      <c r="B87" s="34"/>
      <c r="E87" s="287" t="s">
        <v>186</v>
      </c>
      <c r="F87" s="285"/>
      <c r="G87" s="285"/>
      <c r="H87" s="285"/>
      <c r="L87" s="34"/>
    </row>
    <row r="88" spans="2:12" s="1" customFormat="1" ht="12" customHeight="1">
      <c r="B88" s="34"/>
      <c r="C88" s="27" t="s">
        <v>190</v>
      </c>
      <c r="L88" s="34"/>
    </row>
    <row r="89" spans="2:12" s="1" customFormat="1" ht="16.5" customHeight="1">
      <c r="B89" s="34"/>
      <c r="E89" s="256" t="str">
        <f>E11</f>
        <v>10 - Systém kontroly vstupu a závorový systém</v>
      </c>
      <c r="F89" s="285"/>
      <c r="G89" s="285"/>
      <c r="H89" s="285"/>
      <c r="L89" s="34"/>
    </row>
    <row r="90" spans="2:12" s="1" customFormat="1" ht="7" customHeight="1">
      <c r="B90" s="34"/>
      <c r="L90" s="34"/>
    </row>
    <row r="91" spans="2:12" s="1" customFormat="1" ht="12" customHeight="1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>
      <c r="B92" s="34"/>
      <c r="L92" s="34"/>
    </row>
    <row r="93" spans="2:12" s="1" customFormat="1" ht="15.25" customHeight="1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25" customHeight="1">
      <c r="B95" s="34"/>
      <c r="L95" s="34"/>
    </row>
    <row r="96" spans="2:12" s="1" customFormat="1" ht="29.25" customHeight="1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25" customHeight="1">
      <c r="B97" s="34"/>
      <c r="L97" s="34"/>
    </row>
    <row r="98" spans="2:65" s="1" customFormat="1" ht="23" customHeight="1">
      <c r="B98" s="34"/>
      <c r="C98" s="127" t="s">
        <v>422</v>
      </c>
      <c r="J98" s="71">
        <f>J133</f>
        <v>0</v>
      </c>
      <c r="L98" s="34"/>
      <c r="AU98" s="17" t="s">
        <v>423</v>
      </c>
    </row>
    <row r="99" spans="2:65" s="8" customFormat="1" ht="25" customHeight="1">
      <c r="B99" s="128"/>
      <c r="D99" s="129" t="s">
        <v>10325</v>
      </c>
      <c r="E99" s="130"/>
      <c r="F99" s="130"/>
      <c r="G99" s="130"/>
      <c r="H99" s="130"/>
      <c r="I99" s="130"/>
      <c r="J99" s="131">
        <f>J134</f>
        <v>0</v>
      </c>
      <c r="L99" s="128"/>
    </row>
    <row r="100" spans="2:65" s="8" customFormat="1" ht="25" customHeight="1">
      <c r="B100" s="128"/>
      <c r="D100" s="129" t="s">
        <v>10326</v>
      </c>
      <c r="E100" s="130"/>
      <c r="F100" s="130"/>
      <c r="G100" s="130"/>
      <c r="H100" s="130"/>
      <c r="I100" s="130"/>
      <c r="J100" s="131">
        <f>J157</f>
        <v>0</v>
      </c>
      <c r="L100" s="128"/>
    </row>
    <row r="101" spans="2:65" s="8" customFormat="1" ht="25" customHeight="1">
      <c r="B101" s="128"/>
      <c r="D101" s="129" t="s">
        <v>10327</v>
      </c>
      <c r="E101" s="130"/>
      <c r="F101" s="130"/>
      <c r="G101" s="130"/>
      <c r="H101" s="130"/>
      <c r="I101" s="130"/>
      <c r="J101" s="131">
        <f>J170</f>
        <v>0</v>
      </c>
      <c r="L101" s="128"/>
    </row>
    <row r="102" spans="2:65" s="1" customFormat="1" ht="21.75" customHeight="1">
      <c r="B102" s="34"/>
      <c r="L102" s="34"/>
    </row>
    <row r="103" spans="2:65" s="1" customFormat="1" ht="7" customHeight="1">
      <c r="B103" s="34"/>
      <c r="L103" s="34"/>
    </row>
    <row r="104" spans="2:65" s="1" customFormat="1" ht="29.25" customHeight="1">
      <c r="B104" s="34"/>
      <c r="C104" s="127" t="s">
        <v>511</v>
      </c>
      <c r="J104" s="138">
        <f>ROUND(J105 + J106 + J107 + J108 + J109 + J110,2)</f>
        <v>0</v>
      </c>
      <c r="L104" s="34"/>
      <c r="N104" s="139" t="s">
        <v>41</v>
      </c>
    </row>
    <row r="105" spans="2:65" s="1" customFormat="1" ht="18" customHeight="1">
      <c r="B105" s="140"/>
      <c r="C105" s="141"/>
      <c r="D105" s="232" t="s">
        <v>514</v>
      </c>
      <c r="E105" s="286"/>
      <c r="F105" s="286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ref="BE105:BE110" si="0">IF(N105="základná",J105,0)</f>
        <v>0</v>
      </c>
      <c r="BF105" s="146">
        <f t="shared" ref="BF105:BF110" si="1">IF(N105="znížená",J105,0)</f>
        <v>0</v>
      </c>
      <c r="BG105" s="146">
        <f t="shared" ref="BG105:BG110" si="2">IF(N105="zákl. prenesená",J105,0)</f>
        <v>0</v>
      </c>
      <c r="BH105" s="146">
        <f t="shared" ref="BH105:BH110" si="3">IF(N105="zníž. prenesená",J105,0)</f>
        <v>0</v>
      </c>
      <c r="BI105" s="146">
        <f t="shared" ref="BI105:BI110" si="4">IF(N105="nulová",J105,0)</f>
        <v>0</v>
      </c>
      <c r="BJ105" s="144" t="s">
        <v>89</v>
      </c>
      <c r="BK105" s="141"/>
      <c r="BL105" s="141"/>
      <c r="BM105" s="141"/>
    </row>
    <row r="106" spans="2:65" s="1" customFormat="1" ht="18" customHeight="1">
      <c r="B106" s="140"/>
      <c r="C106" s="141"/>
      <c r="D106" s="232" t="s">
        <v>518</v>
      </c>
      <c r="E106" s="286"/>
      <c r="F106" s="286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>
      <c r="B107" s="140"/>
      <c r="C107" s="141"/>
      <c r="D107" s="232" t="s">
        <v>521</v>
      </c>
      <c r="E107" s="286"/>
      <c r="F107" s="286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>
      <c r="B108" s="140"/>
      <c r="C108" s="141"/>
      <c r="D108" s="232" t="s">
        <v>524</v>
      </c>
      <c r="E108" s="286"/>
      <c r="F108" s="286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>
      <c r="B109" s="140"/>
      <c r="C109" s="141"/>
      <c r="D109" s="232" t="s">
        <v>527</v>
      </c>
      <c r="E109" s="286"/>
      <c r="F109" s="286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>
      <c r="B110" s="140"/>
      <c r="C110" s="141"/>
      <c r="D110" s="142" t="s">
        <v>530</v>
      </c>
      <c r="E110" s="141"/>
      <c r="F110" s="141"/>
      <c r="G110" s="141"/>
      <c r="H110" s="141"/>
      <c r="I110" s="141"/>
      <c r="J110" s="99">
        <f>ROUND(J32*T110,2)</f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531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>
      <c r="B111" s="34"/>
      <c r="L111" s="34"/>
    </row>
    <row r="112" spans="2:65" s="1" customFormat="1" ht="29.25" customHeight="1">
      <c r="B112" s="34"/>
      <c r="C112" s="106" t="s">
        <v>162</v>
      </c>
      <c r="D112" s="107"/>
      <c r="E112" s="107"/>
      <c r="F112" s="107"/>
      <c r="G112" s="107"/>
      <c r="H112" s="107"/>
      <c r="I112" s="107"/>
      <c r="J112" s="108">
        <f>ROUND(J98+J104,2)</f>
        <v>0</v>
      </c>
      <c r="K112" s="107"/>
      <c r="L112" s="34"/>
    </row>
    <row r="113" spans="2:12" s="1" customFormat="1" ht="7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4"/>
    </row>
    <row r="117" spans="2:12" s="1" customFormat="1" ht="7" customHeight="1"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34"/>
    </row>
    <row r="118" spans="2:12" s="1" customFormat="1" ht="25" customHeight="1">
      <c r="B118" s="34"/>
      <c r="C118" s="21" t="s">
        <v>548</v>
      </c>
      <c r="L118" s="34"/>
    </row>
    <row r="119" spans="2:12" s="1" customFormat="1" ht="7" customHeight="1">
      <c r="B119" s="34"/>
      <c r="L119" s="34"/>
    </row>
    <row r="120" spans="2:12" s="1" customFormat="1" ht="12" customHeight="1">
      <c r="B120" s="34"/>
      <c r="C120" s="27" t="s">
        <v>15</v>
      </c>
      <c r="L120" s="34"/>
    </row>
    <row r="121" spans="2:12" s="1" customFormat="1" ht="26.25" customHeight="1">
      <c r="B121" s="34"/>
      <c r="E121" s="287" t="str">
        <f>E7</f>
        <v>Revitalizácia budovy a areálu bývalého Gymnázia Mateja Bela vo Zvolene</v>
      </c>
      <c r="F121" s="288"/>
      <c r="G121" s="288"/>
      <c r="H121" s="288"/>
      <c r="L121" s="34"/>
    </row>
    <row r="122" spans="2:12" ht="12" customHeight="1">
      <c r="B122" s="20"/>
      <c r="C122" s="27" t="s">
        <v>182</v>
      </c>
      <c r="L122" s="20"/>
    </row>
    <row r="123" spans="2:12" s="1" customFormat="1" ht="16.5" customHeight="1">
      <c r="B123" s="34"/>
      <c r="E123" s="287" t="s">
        <v>186</v>
      </c>
      <c r="F123" s="285"/>
      <c r="G123" s="285"/>
      <c r="H123" s="285"/>
      <c r="L123" s="34"/>
    </row>
    <row r="124" spans="2:12" s="1" customFormat="1" ht="12" customHeight="1">
      <c r="B124" s="34"/>
      <c r="C124" s="27" t="s">
        <v>190</v>
      </c>
      <c r="L124" s="34"/>
    </row>
    <row r="125" spans="2:12" s="1" customFormat="1" ht="16.5" customHeight="1">
      <c r="B125" s="34"/>
      <c r="E125" s="256" t="str">
        <f>E11</f>
        <v>10 - Systém kontroly vstupu a závorový systém</v>
      </c>
      <c r="F125" s="285"/>
      <c r="G125" s="285"/>
      <c r="H125" s="285"/>
      <c r="L125" s="34"/>
    </row>
    <row r="126" spans="2:12" s="1" customFormat="1" ht="7" customHeight="1">
      <c r="B126" s="34"/>
      <c r="L126" s="34"/>
    </row>
    <row r="127" spans="2:12" s="1" customFormat="1" ht="12" customHeight="1">
      <c r="B127" s="34"/>
      <c r="C127" s="27" t="s">
        <v>19</v>
      </c>
      <c r="F127" s="25" t="str">
        <f>F14</f>
        <v>Okružná 2469, Zvolen</v>
      </c>
      <c r="I127" s="27" t="s">
        <v>21</v>
      </c>
      <c r="J127" s="57" t="str">
        <f>IF(J14="","",J14)</f>
        <v>22. 5. 2024</v>
      </c>
      <c r="L127" s="34"/>
    </row>
    <row r="128" spans="2:12" s="1" customFormat="1" ht="7" customHeight="1">
      <c r="B128" s="34"/>
      <c r="L128" s="34"/>
    </row>
    <row r="129" spans="2:65" s="1" customFormat="1" ht="15.25" customHeight="1">
      <c r="B129" s="34"/>
      <c r="C129" s="27" t="s">
        <v>23</v>
      </c>
      <c r="F129" s="25" t="str">
        <f>E17</f>
        <v>Úrad Banskobystrického samosprávneho kraja</v>
      </c>
      <c r="I129" s="27" t="s">
        <v>29</v>
      </c>
      <c r="J129" s="30" t="str">
        <f>E23</f>
        <v>N/A s.r.o. Bratislava</v>
      </c>
      <c r="L129" s="34"/>
    </row>
    <row r="130" spans="2:65" s="1" customFormat="1" ht="15.25" customHeight="1">
      <c r="B130" s="34"/>
      <c r="C130" s="27" t="s">
        <v>27</v>
      </c>
      <c r="F130" s="25" t="str">
        <f>IF(E20="","",E20)</f>
        <v>Vyplň údaj</v>
      </c>
      <c r="I130" s="27" t="s">
        <v>32</v>
      </c>
      <c r="J130" s="30">
        <f>E26</f>
        <v>0</v>
      </c>
      <c r="L130" s="34"/>
    </row>
    <row r="131" spans="2:65" s="1" customFormat="1" ht="10.25" customHeight="1">
      <c r="B131" s="34"/>
      <c r="L131" s="34"/>
    </row>
    <row r="132" spans="2:65" s="10" customFormat="1" ht="29.25" customHeight="1">
      <c r="B132" s="147"/>
      <c r="C132" s="148" t="s">
        <v>561</v>
      </c>
      <c r="D132" s="149" t="s">
        <v>62</v>
      </c>
      <c r="E132" s="149" t="s">
        <v>58</v>
      </c>
      <c r="F132" s="149" t="s">
        <v>59</v>
      </c>
      <c r="G132" s="149" t="s">
        <v>562</v>
      </c>
      <c r="H132" s="149" t="s">
        <v>563</v>
      </c>
      <c r="I132" s="149" t="s">
        <v>564</v>
      </c>
      <c r="J132" s="150" t="s">
        <v>417</v>
      </c>
      <c r="K132" s="151" t="s">
        <v>565</v>
      </c>
      <c r="L132" s="147"/>
      <c r="M132" s="64" t="s">
        <v>1</v>
      </c>
      <c r="N132" s="65" t="s">
        <v>41</v>
      </c>
      <c r="O132" s="65" t="s">
        <v>566</v>
      </c>
      <c r="P132" s="65" t="s">
        <v>567</v>
      </c>
      <c r="Q132" s="65" t="s">
        <v>568</v>
      </c>
      <c r="R132" s="65" t="s">
        <v>569</v>
      </c>
      <c r="S132" s="65" t="s">
        <v>570</v>
      </c>
      <c r="T132" s="66" t="s">
        <v>571</v>
      </c>
    </row>
    <row r="133" spans="2:65" s="1" customFormat="1" ht="23" customHeight="1">
      <c r="B133" s="34"/>
      <c r="C133" s="69" t="s">
        <v>245</v>
      </c>
      <c r="J133" s="152">
        <f>BK133</f>
        <v>0</v>
      </c>
      <c r="L133" s="34"/>
      <c r="M133" s="67"/>
      <c r="N133" s="58"/>
      <c r="O133" s="58"/>
      <c r="P133" s="153">
        <f>P134+P157+P170</f>
        <v>0</v>
      </c>
      <c r="Q133" s="58"/>
      <c r="R133" s="153">
        <f>R134+R157+R170</f>
        <v>0</v>
      </c>
      <c r="S133" s="58"/>
      <c r="T133" s="154">
        <f>T134+T157+T170</f>
        <v>0</v>
      </c>
      <c r="AT133" s="17" t="s">
        <v>76</v>
      </c>
      <c r="AU133" s="17" t="s">
        <v>423</v>
      </c>
      <c r="BK133" s="155">
        <f>BK134+BK157+BK170</f>
        <v>0</v>
      </c>
    </row>
    <row r="134" spans="2:65" s="11" customFormat="1" ht="26" customHeight="1">
      <c r="B134" s="156"/>
      <c r="D134" s="157" t="s">
        <v>76</v>
      </c>
      <c r="E134" s="158" t="s">
        <v>7100</v>
      </c>
      <c r="F134" s="158" t="s">
        <v>10328</v>
      </c>
      <c r="I134" s="159"/>
      <c r="J134" s="160">
        <f>BK134</f>
        <v>0</v>
      </c>
      <c r="L134" s="156"/>
      <c r="M134" s="161"/>
      <c r="P134" s="162">
        <f>SUM(P135:P156)</f>
        <v>0</v>
      </c>
      <c r="R134" s="162">
        <f>SUM(R135:R156)</f>
        <v>0</v>
      </c>
      <c r="T134" s="163">
        <f>SUM(T135:T156)</f>
        <v>0</v>
      </c>
      <c r="AR134" s="157" t="s">
        <v>84</v>
      </c>
      <c r="AT134" s="164" t="s">
        <v>76</v>
      </c>
      <c r="AU134" s="164" t="s">
        <v>77</v>
      </c>
      <c r="AY134" s="157" t="s">
        <v>574</v>
      </c>
      <c r="BK134" s="165">
        <f>SUM(BK135:BK156)</f>
        <v>0</v>
      </c>
    </row>
    <row r="135" spans="2:65" s="1" customFormat="1" ht="49.25" customHeight="1">
      <c r="B135" s="140"/>
      <c r="C135" s="168" t="s">
        <v>77</v>
      </c>
      <c r="D135" s="168" t="s">
        <v>576</v>
      </c>
      <c r="E135" s="169" t="s">
        <v>9836</v>
      </c>
      <c r="F135" s="170" t="s">
        <v>10329</v>
      </c>
      <c r="G135" s="171" t="s">
        <v>579</v>
      </c>
      <c r="H135" s="172">
        <v>1</v>
      </c>
      <c r="I135" s="173"/>
      <c r="J135" s="174">
        <f t="shared" ref="J135:J156" si="5">ROUND(I135*H135,2)</f>
        <v>0</v>
      </c>
      <c r="K135" s="175"/>
      <c r="L135" s="34"/>
      <c r="M135" s="176" t="s">
        <v>1</v>
      </c>
      <c r="N135" s="139" t="s">
        <v>43</v>
      </c>
      <c r="P135" s="177">
        <f t="shared" ref="P135:P156" si="6">O135*H135</f>
        <v>0</v>
      </c>
      <c r="Q135" s="177">
        <v>0</v>
      </c>
      <c r="R135" s="177">
        <f t="shared" ref="R135:R156" si="7">Q135*H135</f>
        <v>0</v>
      </c>
      <c r="S135" s="177">
        <v>0</v>
      </c>
      <c r="T135" s="178">
        <f t="shared" ref="T135:T156" si="8">S135*H135</f>
        <v>0</v>
      </c>
      <c r="AR135" s="179" t="s">
        <v>580</v>
      </c>
      <c r="AT135" s="179" t="s">
        <v>576</v>
      </c>
      <c r="AU135" s="179" t="s">
        <v>84</v>
      </c>
      <c r="AY135" s="17" t="s">
        <v>574</v>
      </c>
      <c r="BE135" s="102">
        <f t="shared" ref="BE135:BE156" si="9">IF(N135="základná",J135,0)</f>
        <v>0</v>
      </c>
      <c r="BF135" s="102">
        <f t="shared" ref="BF135:BF156" si="10">IF(N135="znížená",J135,0)</f>
        <v>0</v>
      </c>
      <c r="BG135" s="102">
        <f t="shared" ref="BG135:BG156" si="11">IF(N135="zákl. prenesená",J135,0)</f>
        <v>0</v>
      </c>
      <c r="BH135" s="102">
        <f t="shared" ref="BH135:BH156" si="12">IF(N135="zníž. prenesená",J135,0)</f>
        <v>0</v>
      </c>
      <c r="BI135" s="102">
        <f t="shared" ref="BI135:BI156" si="13">IF(N135="nulová",J135,0)</f>
        <v>0</v>
      </c>
      <c r="BJ135" s="17" t="s">
        <v>89</v>
      </c>
      <c r="BK135" s="102">
        <f t="shared" ref="BK135:BK156" si="14">ROUND(I135*H135,2)</f>
        <v>0</v>
      </c>
      <c r="BL135" s="17" t="s">
        <v>580</v>
      </c>
      <c r="BM135" s="179" t="s">
        <v>89</v>
      </c>
    </row>
    <row r="136" spans="2:65" s="1" customFormat="1" ht="49.25" customHeight="1">
      <c r="B136" s="140"/>
      <c r="C136" s="208" t="s">
        <v>77</v>
      </c>
      <c r="D136" s="208" t="s">
        <v>1858</v>
      </c>
      <c r="E136" s="209" t="s">
        <v>9839</v>
      </c>
      <c r="F136" s="210" t="s">
        <v>10329</v>
      </c>
      <c r="G136" s="211" t="s">
        <v>579</v>
      </c>
      <c r="H136" s="212">
        <v>1</v>
      </c>
      <c r="I136" s="213"/>
      <c r="J136" s="214">
        <f t="shared" si="5"/>
        <v>0</v>
      </c>
      <c r="K136" s="215"/>
      <c r="L136" s="216"/>
      <c r="M136" s="217" t="s">
        <v>1</v>
      </c>
      <c r="N136" s="218" t="s">
        <v>43</v>
      </c>
      <c r="P136" s="177">
        <f t="shared" si="6"/>
        <v>0</v>
      </c>
      <c r="Q136" s="177">
        <v>0</v>
      </c>
      <c r="R136" s="177">
        <f t="shared" si="7"/>
        <v>0</v>
      </c>
      <c r="S136" s="177">
        <v>0</v>
      </c>
      <c r="T136" s="178">
        <f t="shared" si="8"/>
        <v>0</v>
      </c>
      <c r="AR136" s="179" t="s">
        <v>626</v>
      </c>
      <c r="AT136" s="179" t="s">
        <v>1858</v>
      </c>
      <c r="AU136" s="179" t="s">
        <v>84</v>
      </c>
      <c r="AY136" s="17" t="s">
        <v>574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17" t="s">
        <v>89</v>
      </c>
      <c r="BK136" s="102">
        <f t="shared" si="14"/>
        <v>0</v>
      </c>
      <c r="BL136" s="17" t="s">
        <v>580</v>
      </c>
      <c r="BM136" s="179" t="s">
        <v>580</v>
      </c>
    </row>
    <row r="137" spans="2:65" s="1" customFormat="1" ht="24.25" customHeight="1">
      <c r="B137" s="140"/>
      <c r="C137" s="168" t="s">
        <v>77</v>
      </c>
      <c r="D137" s="168" t="s">
        <v>576</v>
      </c>
      <c r="E137" s="169" t="s">
        <v>9842</v>
      </c>
      <c r="F137" s="170" t="s">
        <v>10330</v>
      </c>
      <c r="G137" s="171" t="s">
        <v>579</v>
      </c>
      <c r="H137" s="172">
        <v>1</v>
      </c>
      <c r="I137" s="173"/>
      <c r="J137" s="174">
        <f t="shared" si="5"/>
        <v>0</v>
      </c>
      <c r="K137" s="175"/>
      <c r="L137" s="34"/>
      <c r="M137" s="176" t="s">
        <v>1</v>
      </c>
      <c r="N137" s="139" t="s">
        <v>43</v>
      </c>
      <c r="P137" s="177">
        <f t="shared" si="6"/>
        <v>0</v>
      </c>
      <c r="Q137" s="177">
        <v>0</v>
      </c>
      <c r="R137" s="177">
        <f t="shared" si="7"/>
        <v>0</v>
      </c>
      <c r="S137" s="177">
        <v>0</v>
      </c>
      <c r="T137" s="178">
        <f t="shared" si="8"/>
        <v>0</v>
      </c>
      <c r="AR137" s="179" t="s">
        <v>580</v>
      </c>
      <c r="AT137" s="179" t="s">
        <v>576</v>
      </c>
      <c r="AU137" s="179" t="s">
        <v>84</v>
      </c>
      <c r="AY137" s="17" t="s">
        <v>574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7" t="s">
        <v>89</v>
      </c>
      <c r="BK137" s="102">
        <f t="shared" si="14"/>
        <v>0</v>
      </c>
      <c r="BL137" s="17" t="s">
        <v>580</v>
      </c>
      <c r="BM137" s="179" t="s">
        <v>616</v>
      </c>
    </row>
    <row r="138" spans="2:65" s="1" customFormat="1" ht="24.25" customHeight="1">
      <c r="B138" s="140"/>
      <c r="C138" s="208" t="s">
        <v>77</v>
      </c>
      <c r="D138" s="208" t="s">
        <v>1858</v>
      </c>
      <c r="E138" s="209" t="s">
        <v>9845</v>
      </c>
      <c r="F138" s="210" t="s">
        <v>10330</v>
      </c>
      <c r="G138" s="211" t="s">
        <v>579</v>
      </c>
      <c r="H138" s="212">
        <v>1</v>
      </c>
      <c r="I138" s="213"/>
      <c r="J138" s="214">
        <f t="shared" si="5"/>
        <v>0</v>
      </c>
      <c r="K138" s="215"/>
      <c r="L138" s="216"/>
      <c r="M138" s="217" t="s">
        <v>1</v>
      </c>
      <c r="N138" s="218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626</v>
      </c>
      <c r="AT138" s="179" t="s">
        <v>1858</v>
      </c>
      <c r="AU138" s="179" t="s">
        <v>84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626</v>
      </c>
    </row>
    <row r="139" spans="2:65" s="1" customFormat="1" ht="16.5" customHeight="1">
      <c r="B139" s="140"/>
      <c r="C139" s="168" t="s">
        <v>77</v>
      </c>
      <c r="D139" s="168" t="s">
        <v>576</v>
      </c>
      <c r="E139" s="169" t="s">
        <v>9848</v>
      </c>
      <c r="F139" s="170" t="s">
        <v>10331</v>
      </c>
      <c r="G139" s="171" t="s">
        <v>579</v>
      </c>
      <c r="H139" s="172">
        <v>1</v>
      </c>
      <c r="I139" s="173"/>
      <c r="J139" s="174">
        <f t="shared" si="5"/>
        <v>0</v>
      </c>
      <c r="K139" s="175"/>
      <c r="L139" s="34"/>
      <c r="M139" s="176" t="s">
        <v>1</v>
      </c>
      <c r="N139" s="139" t="s">
        <v>43</v>
      </c>
      <c r="P139" s="177">
        <f t="shared" si="6"/>
        <v>0</v>
      </c>
      <c r="Q139" s="177">
        <v>0</v>
      </c>
      <c r="R139" s="177">
        <f t="shared" si="7"/>
        <v>0</v>
      </c>
      <c r="S139" s="177">
        <v>0</v>
      </c>
      <c r="T139" s="178">
        <f t="shared" si="8"/>
        <v>0</v>
      </c>
      <c r="AR139" s="179" t="s">
        <v>580</v>
      </c>
      <c r="AT139" s="179" t="s">
        <v>576</v>
      </c>
      <c r="AU139" s="179" t="s">
        <v>84</v>
      </c>
      <c r="AY139" s="17" t="s">
        <v>574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7" t="s">
        <v>89</v>
      </c>
      <c r="BK139" s="102">
        <f t="shared" si="14"/>
        <v>0</v>
      </c>
      <c r="BL139" s="17" t="s">
        <v>580</v>
      </c>
      <c r="BM139" s="179" t="s">
        <v>115</v>
      </c>
    </row>
    <row r="140" spans="2:65" s="1" customFormat="1" ht="16.5" customHeight="1">
      <c r="B140" s="140"/>
      <c r="C140" s="208" t="s">
        <v>77</v>
      </c>
      <c r="D140" s="208" t="s">
        <v>1858</v>
      </c>
      <c r="E140" s="209" t="s">
        <v>9851</v>
      </c>
      <c r="F140" s="210" t="s">
        <v>10331</v>
      </c>
      <c r="G140" s="211" t="s">
        <v>579</v>
      </c>
      <c r="H140" s="212">
        <v>1</v>
      </c>
      <c r="I140" s="213"/>
      <c r="J140" s="214">
        <f t="shared" si="5"/>
        <v>0</v>
      </c>
      <c r="K140" s="215"/>
      <c r="L140" s="216"/>
      <c r="M140" s="217" t="s">
        <v>1</v>
      </c>
      <c r="N140" s="218" t="s">
        <v>43</v>
      </c>
      <c r="P140" s="177">
        <f t="shared" si="6"/>
        <v>0</v>
      </c>
      <c r="Q140" s="177">
        <v>0</v>
      </c>
      <c r="R140" s="177">
        <f t="shared" si="7"/>
        <v>0</v>
      </c>
      <c r="S140" s="177">
        <v>0</v>
      </c>
      <c r="T140" s="178">
        <f t="shared" si="8"/>
        <v>0</v>
      </c>
      <c r="AR140" s="179" t="s">
        <v>626</v>
      </c>
      <c r="AT140" s="179" t="s">
        <v>1858</v>
      </c>
      <c r="AU140" s="179" t="s">
        <v>84</v>
      </c>
      <c r="AY140" s="17" t="s">
        <v>574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7" t="s">
        <v>89</v>
      </c>
      <c r="BK140" s="102">
        <f t="shared" si="14"/>
        <v>0</v>
      </c>
      <c r="BL140" s="17" t="s">
        <v>580</v>
      </c>
      <c r="BM140" s="179" t="s">
        <v>121</v>
      </c>
    </row>
    <row r="141" spans="2:65" s="1" customFormat="1" ht="16.5" customHeight="1">
      <c r="B141" s="140"/>
      <c r="C141" s="168" t="s">
        <v>77</v>
      </c>
      <c r="D141" s="168" t="s">
        <v>576</v>
      </c>
      <c r="E141" s="169" t="s">
        <v>9854</v>
      </c>
      <c r="F141" s="170" t="s">
        <v>10332</v>
      </c>
      <c r="G141" s="171" t="s">
        <v>579</v>
      </c>
      <c r="H141" s="172">
        <v>1</v>
      </c>
      <c r="I141" s="173"/>
      <c r="J141" s="174">
        <f t="shared" si="5"/>
        <v>0</v>
      </c>
      <c r="K141" s="175"/>
      <c r="L141" s="34"/>
      <c r="M141" s="176" t="s">
        <v>1</v>
      </c>
      <c r="N141" s="139" t="s">
        <v>43</v>
      </c>
      <c r="P141" s="177">
        <f t="shared" si="6"/>
        <v>0</v>
      </c>
      <c r="Q141" s="177">
        <v>0</v>
      </c>
      <c r="R141" s="177">
        <f t="shared" si="7"/>
        <v>0</v>
      </c>
      <c r="S141" s="177">
        <v>0</v>
      </c>
      <c r="T141" s="178">
        <f t="shared" si="8"/>
        <v>0</v>
      </c>
      <c r="AR141" s="179" t="s">
        <v>580</v>
      </c>
      <c r="AT141" s="179" t="s">
        <v>576</v>
      </c>
      <c r="AU141" s="179" t="s">
        <v>84</v>
      </c>
      <c r="AY141" s="17" t="s">
        <v>574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7" t="s">
        <v>89</v>
      </c>
      <c r="BK141" s="102">
        <f t="shared" si="14"/>
        <v>0</v>
      </c>
      <c r="BL141" s="17" t="s">
        <v>580</v>
      </c>
      <c r="BM141" s="179" t="s">
        <v>664</v>
      </c>
    </row>
    <row r="142" spans="2:65" s="1" customFormat="1" ht="16.5" customHeight="1">
      <c r="B142" s="140"/>
      <c r="C142" s="208" t="s">
        <v>77</v>
      </c>
      <c r="D142" s="208" t="s">
        <v>1858</v>
      </c>
      <c r="E142" s="209" t="s">
        <v>9857</v>
      </c>
      <c r="F142" s="210" t="s">
        <v>10332</v>
      </c>
      <c r="G142" s="211" t="s">
        <v>579</v>
      </c>
      <c r="H142" s="212">
        <v>1</v>
      </c>
      <c r="I142" s="213"/>
      <c r="J142" s="214">
        <f t="shared" si="5"/>
        <v>0</v>
      </c>
      <c r="K142" s="215"/>
      <c r="L142" s="216"/>
      <c r="M142" s="217" t="s">
        <v>1</v>
      </c>
      <c r="N142" s="218" t="s">
        <v>43</v>
      </c>
      <c r="P142" s="177">
        <f t="shared" si="6"/>
        <v>0</v>
      </c>
      <c r="Q142" s="177">
        <v>0</v>
      </c>
      <c r="R142" s="177">
        <f t="shared" si="7"/>
        <v>0</v>
      </c>
      <c r="S142" s="177">
        <v>0</v>
      </c>
      <c r="T142" s="178">
        <f t="shared" si="8"/>
        <v>0</v>
      </c>
      <c r="AR142" s="179" t="s">
        <v>626</v>
      </c>
      <c r="AT142" s="179" t="s">
        <v>1858</v>
      </c>
      <c r="AU142" s="179" t="s">
        <v>84</v>
      </c>
      <c r="AY142" s="17" t="s">
        <v>574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7" t="s">
        <v>89</v>
      </c>
      <c r="BK142" s="102">
        <f t="shared" si="14"/>
        <v>0</v>
      </c>
      <c r="BL142" s="17" t="s">
        <v>580</v>
      </c>
      <c r="BM142" s="179" t="s">
        <v>680</v>
      </c>
    </row>
    <row r="143" spans="2:65" s="1" customFormat="1" ht="76.25" customHeight="1">
      <c r="B143" s="140"/>
      <c r="C143" s="168" t="s">
        <v>77</v>
      </c>
      <c r="D143" s="168" t="s">
        <v>576</v>
      </c>
      <c r="E143" s="169" t="s">
        <v>9860</v>
      </c>
      <c r="F143" s="170" t="s">
        <v>10333</v>
      </c>
      <c r="G143" s="171" t="s">
        <v>579</v>
      </c>
      <c r="H143" s="172">
        <v>1</v>
      </c>
      <c r="I143" s="173"/>
      <c r="J143" s="174">
        <f t="shared" si="5"/>
        <v>0</v>
      </c>
      <c r="K143" s="175"/>
      <c r="L143" s="34"/>
      <c r="M143" s="176" t="s">
        <v>1</v>
      </c>
      <c r="N143" s="139" t="s">
        <v>43</v>
      </c>
      <c r="P143" s="177">
        <f t="shared" si="6"/>
        <v>0</v>
      </c>
      <c r="Q143" s="177">
        <v>0</v>
      </c>
      <c r="R143" s="177">
        <f t="shared" si="7"/>
        <v>0</v>
      </c>
      <c r="S143" s="177">
        <v>0</v>
      </c>
      <c r="T143" s="178">
        <f t="shared" si="8"/>
        <v>0</v>
      </c>
      <c r="AR143" s="179" t="s">
        <v>580</v>
      </c>
      <c r="AT143" s="179" t="s">
        <v>576</v>
      </c>
      <c r="AU143" s="179" t="s">
        <v>84</v>
      </c>
      <c r="AY143" s="17" t="s">
        <v>574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89</v>
      </c>
      <c r="BK143" s="102">
        <f t="shared" si="14"/>
        <v>0</v>
      </c>
      <c r="BL143" s="17" t="s">
        <v>580</v>
      </c>
      <c r="BM143" s="179" t="s">
        <v>691</v>
      </c>
    </row>
    <row r="144" spans="2:65" s="1" customFormat="1" ht="76.25" customHeight="1">
      <c r="B144" s="140"/>
      <c r="C144" s="208" t="s">
        <v>77</v>
      </c>
      <c r="D144" s="208" t="s">
        <v>1858</v>
      </c>
      <c r="E144" s="209" t="s">
        <v>9863</v>
      </c>
      <c r="F144" s="210" t="s">
        <v>10333</v>
      </c>
      <c r="G144" s="211" t="s">
        <v>579</v>
      </c>
      <c r="H144" s="212">
        <v>1</v>
      </c>
      <c r="I144" s="213"/>
      <c r="J144" s="214">
        <f t="shared" si="5"/>
        <v>0</v>
      </c>
      <c r="K144" s="215"/>
      <c r="L144" s="216"/>
      <c r="M144" s="217" t="s">
        <v>1</v>
      </c>
      <c r="N144" s="218" t="s">
        <v>43</v>
      </c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AR144" s="179" t="s">
        <v>626</v>
      </c>
      <c r="AT144" s="179" t="s">
        <v>1858</v>
      </c>
      <c r="AU144" s="179" t="s">
        <v>84</v>
      </c>
      <c r="AY144" s="17" t="s">
        <v>574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89</v>
      </c>
      <c r="BK144" s="102">
        <f t="shared" si="14"/>
        <v>0</v>
      </c>
      <c r="BL144" s="17" t="s">
        <v>580</v>
      </c>
      <c r="BM144" s="179" t="s">
        <v>7</v>
      </c>
    </row>
    <row r="145" spans="2:65" s="1" customFormat="1" ht="38" customHeight="1">
      <c r="B145" s="140"/>
      <c r="C145" s="168" t="s">
        <v>77</v>
      </c>
      <c r="D145" s="168" t="s">
        <v>576</v>
      </c>
      <c r="E145" s="169" t="s">
        <v>9866</v>
      </c>
      <c r="F145" s="170" t="s">
        <v>10334</v>
      </c>
      <c r="G145" s="171" t="s">
        <v>579</v>
      </c>
      <c r="H145" s="172">
        <v>6</v>
      </c>
      <c r="I145" s="173"/>
      <c r="J145" s="174">
        <f t="shared" si="5"/>
        <v>0</v>
      </c>
      <c r="K145" s="175"/>
      <c r="L145" s="34"/>
      <c r="M145" s="176" t="s">
        <v>1</v>
      </c>
      <c r="N145" s="139" t="s">
        <v>43</v>
      </c>
      <c r="P145" s="177">
        <f t="shared" si="6"/>
        <v>0</v>
      </c>
      <c r="Q145" s="177">
        <v>0</v>
      </c>
      <c r="R145" s="177">
        <f t="shared" si="7"/>
        <v>0</v>
      </c>
      <c r="S145" s="177">
        <v>0</v>
      </c>
      <c r="T145" s="178">
        <f t="shared" si="8"/>
        <v>0</v>
      </c>
      <c r="AR145" s="179" t="s">
        <v>580</v>
      </c>
      <c r="AT145" s="179" t="s">
        <v>576</v>
      </c>
      <c r="AU145" s="179" t="s">
        <v>84</v>
      </c>
      <c r="AY145" s="17" t="s">
        <v>574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89</v>
      </c>
      <c r="BK145" s="102">
        <f t="shared" si="14"/>
        <v>0</v>
      </c>
      <c r="BL145" s="17" t="s">
        <v>580</v>
      </c>
      <c r="BM145" s="179" t="s">
        <v>732</v>
      </c>
    </row>
    <row r="146" spans="2:65" s="1" customFormat="1" ht="38" customHeight="1">
      <c r="B146" s="140"/>
      <c r="C146" s="208" t="s">
        <v>77</v>
      </c>
      <c r="D146" s="208" t="s">
        <v>1858</v>
      </c>
      <c r="E146" s="209" t="s">
        <v>9869</v>
      </c>
      <c r="F146" s="210" t="s">
        <v>10334</v>
      </c>
      <c r="G146" s="211" t="s">
        <v>579</v>
      </c>
      <c r="H146" s="212">
        <v>6</v>
      </c>
      <c r="I146" s="213"/>
      <c r="J146" s="214">
        <f t="shared" si="5"/>
        <v>0</v>
      </c>
      <c r="K146" s="215"/>
      <c r="L146" s="216"/>
      <c r="M146" s="217" t="s">
        <v>1</v>
      </c>
      <c r="N146" s="218" t="s">
        <v>43</v>
      </c>
      <c r="P146" s="177">
        <f t="shared" si="6"/>
        <v>0</v>
      </c>
      <c r="Q146" s="177">
        <v>0</v>
      </c>
      <c r="R146" s="177">
        <f t="shared" si="7"/>
        <v>0</v>
      </c>
      <c r="S146" s="177">
        <v>0</v>
      </c>
      <c r="T146" s="178">
        <f t="shared" si="8"/>
        <v>0</v>
      </c>
      <c r="AR146" s="179" t="s">
        <v>626</v>
      </c>
      <c r="AT146" s="179" t="s">
        <v>1858</v>
      </c>
      <c r="AU146" s="179" t="s">
        <v>84</v>
      </c>
      <c r="AY146" s="17" t="s">
        <v>574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89</v>
      </c>
      <c r="BK146" s="102">
        <f t="shared" si="14"/>
        <v>0</v>
      </c>
      <c r="BL146" s="17" t="s">
        <v>580</v>
      </c>
      <c r="BM146" s="179" t="s">
        <v>749</v>
      </c>
    </row>
    <row r="147" spans="2:65" s="1" customFormat="1" ht="38" customHeight="1">
      <c r="B147" s="140"/>
      <c r="C147" s="168" t="s">
        <v>77</v>
      </c>
      <c r="D147" s="168" t="s">
        <v>576</v>
      </c>
      <c r="E147" s="169" t="s">
        <v>9872</v>
      </c>
      <c r="F147" s="170" t="s">
        <v>10335</v>
      </c>
      <c r="G147" s="171" t="s">
        <v>579</v>
      </c>
      <c r="H147" s="172">
        <v>4</v>
      </c>
      <c r="I147" s="173"/>
      <c r="J147" s="174">
        <f t="shared" si="5"/>
        <v>0</v>
      </c>
      <c r="K147" s="175"/>
      <c r="L147" s="34"/>
      <c r="M147" s="176" t="s">
        <v>1</v>
      </c>
      <c r="N147" s="139" t="s">
        <v>43</v>
      </c>
      <c r="P147" s="177">
        <f t="shared" si="6"/>
        <v>0</v>
      </c>
      <c r="Q147" s="177">
        <v>0</v>
      </c>
      <c r="R147" s="177">
        <f t="shared" si="7"/>
        <v>0</v>
      </c>
      <c r="S147" s="177">
        <v>0</v>
      </c>
      <c r="T147" s="178">
        <f t="shared" si="8"/>
        <v>0</v>
      </c>
      <c r="AR147" s="179" t="s">
        <v>580</v>
      </c>
      <c r="AT147" s="179" t="s">
        <v>576</v>
      </c>
      <c r="AU147" s="179" t="s">
        <v>84</v>
      </c>
      <c r="AY147" s="17" t="s">
        <v>574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89</v>
      </c>
      <c r="BK147" s="102">
        <f t="shared" si="14"/>
        <v>0</v>
      </c>
      <c r="BL147" s="17" t="s">
        <v>580</v>
      </c>
      <c r="BM147" s="179" t="s">
        <v>805</v>
      </c>
    </row>
    <row r="148" spans="2:65" s="1" customFormat="1" ht="38" customHeight="1">
      <c r="B148" s="140"/>
      <c r="C148" s="208" t="s">
        <v>77</v>
      </c>
      <c r="D148" s="208" t="s">
        <v>1858</v>
      </c>
      <c r="E148" s="209" t="s">
        <v>9875</v>
      </c>
      <c r="F148" s="210" t="s">
        <v>10335</v>
      </c>
      <c r="G148" s="211" t="s">
        <v>579</v>
      </c>
      <c r="H148" s="212">
        <v>4</v>
      </c>
      <c r="I148" s="213"/>
      <c r="J148" s="214">
        <f t="shared" si="5"/>
        <v>0</v>
      </c>
      <c r="K148" s="215"/>
      <c r="L148" s="216"/>
      <c r="M148" s="217" t="s">
        <v>1</v>
      </c>
      <c r="N148" s="218" t="s">
        <v>43</v>
      </c>
      <c r="P148" s="177">
        <f t="shared" si="6"/>
        <v>0</v>
      </c>
      <c r="Q148" s="177">
        <v>0</v>
      </c>
      <c r="R148" s="177">
        <f t="shared" si="7"/>
        <v>0</v>
      </c>
      <c r="S148" s="177">
        <v>0</v>
      </c>
      <c r="T148" s="178">
        <f t="shared" si="8"/>
        <v>0</v>
      </c>
      <c r="AR148" s="179" t="s">
        <v>626</v>
      </c>
      <c r="AT148" s="179" t="s">
        <v>1858</v>
      </c>
      <c r="AU148" s="179" t="s">
        <v>84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580</v>
      </c>
      <c r="BM148" s="179" t="s">
        <v>824</v>
      </c>
    </row>
    <row r="149" spans="2:65" s="1" customFormat="1" ht="33" customHeight="1">
      <c r="B149" s="140"/>
      <c r="C149" s="168" t="s">
        <v>77</v>
      </c>
      <c r="D149" s="168" t="s">
        <v>576</v>
      </c>
      <c r="E149" s="169" t="s">
        <v>9878</v>
      </c>
      <c r="F149" s="170" t="s">
        <v>10336</v>
      </c>
      <c r="G149" s="171" t="s">
        <v>579</v>
      </c>
      <c r="H149" s="172">
        <v>8</v>
      </c>
      <c r="I149" s="173"/>
      <c r="J149" s="174">
        <f t="shared" si="5"/>
        <v>0</v>
      </c>
      <c r="K149" s="175"/>
      <c r="L149" s="34"/>
      <c r="M149" s="176" t="s">
        <v>1</v>
      </c>
      <c r="N149" s="139" t="s">
        <v>43</v>
      </c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AR149" s="179" t="s">
        <v>580</v>
      </c>
      <c r="AT149" s="179" t="s">
        <v>576</v>
      </c>
      <c r="AU149" s="179" t="s">
        <v>84</v>
      </c>
      <c r="AY149" s="17" t="s">
        <v>574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89</v>
      </c>
      <c r="BK149" s="102">
        <f t="shared" si="14"/>
        <v>0</v>
      </c>
      <c r="BL149" s="17" t="s">
        <v>580</v>
      </c>
      <c r="BM149" s="179" t="s">
        <v>849</v>
      </c>
    </row>
    <row r="150" spans="2:65" s="1" customFormat="1" ht="16.5" customHeight="1">
      <c r="B150" s="140"/>
      <c r="C150" s="168" t="s">
        <v>77</v>
      </c>
      <c r="D150" s="168" t="s">
        <v>576</v>
      </c>
      <c r="E150" s="169" t="s">
        <v>9881</v>
      </c>
      <c r="F150" s="170" t="s">
        <v>10337</v>
      </c>
      <c r="G150" s="171" t="s">
        <v>579</v>
      </c>
      <c r="H150" s="172">
        <v>3</v>
      </c>
      <c r="I150" s="173"/>
      <c r="J150" s="174">
        <f t="shared" si="5"/>
        <v>0</v>
      </c>
      <c r="K150" s="175"/>
      <c r="L150" s="34"/>
      <c r="M150" s="176" t="s">
        <v>1</v>
      </c>
      <c r="N150" s="139" t="s">
        <v>43</v>
      </c>
      <c r="P150" s="177">
        <f t="shared" si="6"/>
        <v>0</v>
      </c>
      <c r="Q150" s="177">
        <v>0</v>
      </c>
      <c r="R150" s="177">
        <f t="shared" si="7"/>
        <v>0</v>
      </c>
      <c r="S150" s="177">
        <v>0</v>
      </c>
      <c r="T150" s="178">
        <f t="shared" si="8"/>
        <v>0</v>
      </c>
      <c r="AR150" s="179" t="s">
        <v>580</v>
      </c>
      <c r="AT150" s="179" t="s">
        <v>576</v>
      </c>
      <c r="AU150" s="179" t="s">
        <v>84</v>
      </c>
      <c r="AY150" s="17" t="s">
        <v>574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89</v>
      </c>
      <c r="BK150" s="102">
        <f t="shared" si="14"/>
        <v>0</v>
      </c>
      <c r="BL150" s="17" t="s">
        <v>580</v>
      </c>
      <c r="BM150" s="179" t="s">
        <v>860</v>
      </c>
    </row>
    <row r="151" spans="2:65" s="1" customFormat="1" ht="16.5" customHeight="1">
      <c r="B151" s="140"/>
      <c r="C151" s="208" t="s">
        <v>77</v>
      </c>
      <c r="D151" s="208" t="s">
        <v>1858</v>
      </c>
      <c r="E151" s="209" t="s">
        <v>9885</v>
      </c>
      <c r="F151" s="210" t="s">
        <v>10337</v>
      </c>
      <c r="G151" s="211" t="s">
        <v>579</v>
      </c>
      <c r="H151" s="212">
        <v>3</v>
      </c>
      <c r="I151" s="213"/>
      <c r="J151" s="214">
        <f t="shared" si="5"/>
        <v>0</v>
      </c>
      <c r="K151" s="215"/>
      <c r="L151" s="216"/>
      <c r="M151" s="217" t="s">
        <v>1</v>
      </c>
      <c r="N151" s="218" t="s">
        <v>43</v>
      </c>
      <c r="P151" s="177">
        <f t="shared" si="6"/>
        <v>0</v>
      </c>
      <c r="Q151" s="177">
        <v>0</v>
      </c>
      <c r="R151" s="177">
        <f t="shared" si="7"/>
        <v>0</v>
      </c>
      <c r="S151" s="177">
        <v>0</v>
      </c>
      <c r="T151" s="178">
        <f t="shared" si="8"/>
        <v>0</v>
      </c>
      <c r="AR151" s="179" t="s">
        <v>626</v>
      </c>
      <c r="AT151" s="179" t="s">
        <v>1858</v>
      </c>
      <c r="AU151" s="179" t="s">
        <v>84</v>
      </c>
      <c r="AY151" s="17" t="s">
        <v>574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89</v>
      </c>
      <c r="BK151" s="102">
        <f t="shared" si="14"/>
        <v>0</v>
      </c>
      <c r="BL151" s="17" t="s">
        <v>580</v>
      </c>
      <c r="BM151" s="179" t="s">
        <v>901</v>
      </c>
    </row>
    <row r="152" spans="2:65" s="1" customFormat="1" ht="16.5" customHeight="1">
      <c r="B152" s="140"/>
      <c r="C152" s="208" t="s">
        <v>77</v>
      </c>
      <c r="D152" s="208" t="s">
        <v>1858</v>
      </c>
      <c r="E152" s="209" t="s">
        <v>9887</v>
      </c>
      <c r="F152" s="210" t="s">
        <v>10338</v>
      </c>
      <c r="G152" s="211" t="s">
        <v>579</v>
      </c>
      <c r="H152" s="212">
        <v>100</v>
      </c>
      <c r="I152" s="213"/>
      <c r="J152" s="214">
        <f t="shared" si="5"/>
        <v>0</v>
      </c>
      <c r="K152" s="215"/>
      <c r="L152" s="216"/>
      <c r="M152" s="217" t="s">
        <v>1</v>
      </c>
      <c r="N152" s="218" t="s">
        <v>43</v>
      </c>
      <c r="P152" s="177">
        <f t="shared" si="6"/>
        <v>0</v>
      </c>
      <c r="Q152" s="177">
        <v>0</v>
      </c>
      <c r="R152" s="177">
        <f t="shared" si="7"/>
        <v>0</v>
      </c>
      <c r="S152" s="177">
        <v>0</v>
      </c>
      <c r="T152" s="178">
        <f t="shared" si="8"/>
        <v>0</v>
      </c>
      <c r="AR152" s="179" t="s">
        <v>626</v>
      </c>
      <c r="AT152" s="179" t="s">
        <v>1858</v>
      </c>
      <c r="AU152" s="179" t="s">
        <v>84</v>
      </c>
      <c r="AY152" s="17" t="s">
        <v>574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89</v>
      </c>
      <c r="BK152" s="102">
        <f t="shared" si="14"/>
        <v>0</v>
      </c>
      <c r="BL152" s="17" t="s">
        <v>580</v>
      </c>
      <c r="BM152" s="179" t="s">
        <v>920</v>
      </c>
    </row>
    <row r="153" spans="2:65" s="1" customFormat="1" ht="55.5" customHeight="1">
      <c r="B153" s="140"/>
      <c r="C153" s="168" t="s">
        <v>77</v>
      </c>
      <c r="D153" s="168" t="s">
        <v>576</v>
      </c>
      <c r="E153" s="169" t="s">
        <v>9889</v>
      </c>
      <c r="F153" s="170" t="s">
        <v>10339</v>
      </c>
      <c r="G153" s="171" t="s">
        <v>579</v>
      </c>
      <c r="H153" s="172">
        <v>3</v>
      </c>
      <c r="I153" s="173"/>
      <c r="J153" s="174">
        <f t="shared" si="5"/>
        <v>0</v>
      </c>
      <c r="K153" s="175"/>
      <c r="L153" s="34"/>
      <c r="M153" s="176" t="s">
        <v>1</v>
      </c>
      <c r="N153" s="139" t="s">
        <v>43</v>
      </c>
      <c r="P153" s="177">
        <f t="shared" si="6"/>
        <v>0</v>
      </c>
      <c r="Q153" s="177">
        <v>0</v>
      </c>
      <c r="R153" s="177">
        <f t="shared" si="7"/>
        <v>0</v>
      </c>
      <c r="S153" s="177">
        <v>0</v>
      </c>
      <c r="T153" s="178">
        <f t="shared" si="8"/>
        <v>0</v>
      </c>
      <c r="AR153" s="179" t="s">
        <v>580</v>
      </c>
      <c r="AT153" s="179" t="s">
        <v>576</v>
      </c>
      <c r="AU153" s="179" t="s">
        <v>84</v>
      </c>
      <c r="AY153" s="17" t="s">
        <v>574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89</v>
      </c>
      <c r="BK153" s="102">
        <f t="shared" si="14"/>
        <v>0</v>
      </c>
      <c r="BL153" s="17" t="s">
        <v>580</v>
      </c>
      <c r="BM153" s="179" t="s">
        <v>970</v>
      </c>
    </row>
    <row r="154" spans="2:65" s="1" customFormat="1" ht="55.5" customHeight="1">
      <c r="B154" s="140"/>
      <c r="C154" s="208" t="s">
        <v>77</v>
      </c>
      <c r="D154" s="208" t="s">
        <v>1858</v>
      </c>
      <c r="E154" s="209" t="s">
        <v>9891</v>
      </c>
      <c r="F154" s="210" t="s">
        <v>10339</v>
      </c>
      <c r="G154" s="211" t="s">
        <v>579</v>
      </c>
      <c r="H154" s="212">
        <v>3</v>
      </c>
      <c r="I154" s="213"/>
      <c r="J154" s="214">
        <f t="shared" si="5"/>
        <v>0</v>
      </c>
      <c r="K154" s="215"/>
      <c r="L154" s="216"/>
      <c r="M154" s="217" t="s">
        <v>1</v>
      </c>
      <c r="N154" s="218" t="s">
        <v>43</v>
      </c>
      <c r="P154" s="177">
        <f t="shared" si="6"/>
        <v>0</v>
      </c>
      <c r="Q154" s="177">
        <v>0</v>
      </c>
      <c r="R154" s="177">
        <f t="shared" si="7"/>
        <v>0</v>
      </c>
      <c r="S154" s="177">
        <v>0</v>
      </c>
      <c r="T154" s="178">
        <f t="shared" si="8"/>
        <v>0</v>
      </c>
      <c r="AR154" s="179" t="s">
        <v>626</v>
      </c>
      <c r="AT154" s="179" t="s">
        <v>1858</v>
      </c>
      <c r="AU154" s="179" t="s">
        <v>84</v>
      </c>
      <c r="AY154" s="17" t="s">
        <v>574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89</v>
      </c>
      <c r="BK154" s="102">
        <f t="shared" si="14"/>
        <v>0</v>
      </c>
      <c r="BL154" s="17" t="s">
        <v>580</v>
      </c>
      <c r="BM154" s="179" t="s">
        <v>993</v>
      </c>
    </row>
    <row r="155" spans="2:65" s="1" customFormat="1" ht="49.25" customHeight="1">
      <c r="B155" s="140"/>
      <c r="C155" s="168" t="s">
        <v>77</v>
      </c>
      <c r="D155" s="168" t="s">
        <v>576</v>
      </c>
      <c r="E155" s="169" t="s">
        <v>9893</v>
      </c>
      <c r="F155" s="170" t="s">
        <v>10340</v>
      </c>
      <c r="G155" s="171" t="s">
        <v>579</v>
      </c>
      <c r="H155" s="172">
        <v>2</v>
      </c>
      <c r="I155" s="173"/>
      <c r="J155" s="174">
        <f t="shared" si="5"/>
        <v>0</v>
      </c>
      <c r="K155" s="175"/>
      <c r="L155" s="34"/>
      <c r="M155" s="176" t="s">
        <v>1</v>
      </c>
      <c r="N155" s="139" t="s">
        <v>43</v>
      </c>
      <c r="P155" s="177">
        <f t="shared" si="6"/>
        <v>0</v>
      </c>
      <c r="Q155" s="177">
        <v>0</v>
      </c>
      <c r="R155" s="177">
        <f t="shared" si="7"/>
        <v>0</v>
      </c>
      <c r="S155" s="177">
        <v>0</v>
      </c>
      <c r="T155" s="178">
        <f t="shared" si="8"/>
        <v>0</v>
      </c>
      <c r="AR155" s="179" t="s">
        <v>580</v>
      </c>
      <c r="AT155" s="179" t="s">
        <v>576</v>
      </c>
      <c r="AU155" s="179" t="s">
        <v>84</v>
      </c>
      <c r="AY155" s="17" t="s">
        <v>574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89</v>
      </c>
      <c r="BK155" s="102">
        <f t="shared" si="14"/>
        <v>0</v>
      </c>
      <c r="BL155" s="17" t="s">
        <v>580</v>
      </c>
      <c r="BM155" s="179" t="s">
        <v>1007</v>
      </c>
    </row>
    <row r="156" spans="2:65" s="1" customFormat="1" ht="49.25" customHeight="1">
      <c r="B156" s="140"/>
      <c r="C156" s="208" t="s">
        <v>77</v>
      </c>
      <c r="D156" s="208" t="s">
        <v>1858</v>
      </c>
      <c r="E156" s="209" t="s">
        <v>9895</v>
      </c>
      <c r="F156" s="210" t="s">
        <v>10340</v>
      </c>
      <c r="G156" s="211" t="s">
        <v>579</v>
      </c>
      <c r="H156" s="212">
        <v>2</v>
      </c>
      <c r="I156" s="213"/>
      <c r="J156" s="214">
        <f t="shared" si="5"/>
        <v>0</v>
      </c>
      <c r="K156" s="215"/>
      <c r="L156" s="216"/>
      <c r="M156" s="217" t="s">
        <v>1</v>
      </c>
      <c r="N156" s="218" t="s">
        <v>43</v>
      </c>
      <c r="P156" s="177">
        <f t="shared" si="6"/>
        <v>0</v>
      </c>
      <c r="Q156" s="177">
        <v>0</v>
      </c>
      <c r="R156" s="177">
        <f t="shared" si="7"/>
        <v>0</v>
      </c>
      <c r="S156" s="177">
        <v>0</v>
      </c>
      <c r="T156" s="178">
        <f t="shared" si="8"/>
        <v>0</v>
      </c>
      <c r="AR156" s="179" t="s">
        <v>626</v>
      </c>
      <c r="AT156" s="179" t="s">
        <v>1858</v>
      </c>
      <c r="AU156" s="179" t="s">
        <v>84</v>
      </c>
      <c r="AY156" s="17" t="s">
        <v>574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89</v>
      </c>
      <c r="BK156" s="102">
        <f t="shared" si="14"/>
        <v>0</v>
      </c>
      <c r="BL156" s="17" t="s">
        <v>580</v>
      </c>
      <c r="BM156" s="179" t="s">
        <v>1064</v>
      </c>
    </row>
    <row r="157" spans="2:65" s="11" customFormat="1" ht="26" customHeight="1">
      <c r="B157" s="156"/>
      <c r="D157" s="157" t="s">
        <v>76</v>
      </c>
      <c r="E157" s="158" t="s">
        <v>7124</v>
      </c>
      <c r="F157" s="158" t="s">
        <v>10341</v>
      </c>
      <c r="I157" s="159"/>
      <c r="J157" s="160">
        <f>BK157</f>
        <v>0</v>
      </c>
      <c r="L157" s="156"/>
      <c r="M157" s="161"/>
      <c r="P157" s="162">
        <f>SUM(P158:P169)</f>
        <v>0</v>
      </c>
      <c r="R157" s="162">
        <f>SUM(R158:R169)</f>
        <v>0</v>
      </c>
      <c r="T157" s="163">
        <f>SUM(T158:T169)</f>
        <v>0</v>
      </c>
      <c r="AR157" s="157" t="s">
        <v>84</v>
      </c>
      <c r="AT157" s="164" t="s">
        <v>76</v>
      </c>
      <c r="AU157" s="164" t="s">
        <v>77</v>
      </c>
      <c r="AY157" s="157" t="s">
        <v>574</v>
      </c>
      <c r="BK157" s="165">
        <f>SUM(BK158:BK169)</f>
        <v>0</v>
      </c>
    </row>
    <row r="158" spans="2:65" s="1" customFormat="1" ht="24.25" customHeight="1">
      <c r="B158" s="140"/>
      <c r="C158" s="168" t="s">
        <v>77</v>
      </c>
      <c r="D158" s="168" t="s">
        <v>576</v>
      </c>
      <c r="E158" s="169" t="s">
        <v>9900</v>
      </c>
      <c r="F158" s="170" t="s">
        <v>10342</v>
      </c>
      <c r="G158" s="171" t="s">
        <v>611</v>
      </c>
      <c r="H158" s="172">
        <v>600</v>
      </c>
      <c r="I158" s="173"/>
      <c r="J158" s="174">
        <f t="shared" ref="J158:J169" si="15">ROUND(I158*H158,2)</f>
        <v>0</v>
      </c>
      <c r="K158" s="175"/>
      <c r="L158" s="34"/>
      <c r="M158" s="176" t="s">
        <v>1</v>
      </c>
      <c r="N158" s="139" t="s">
        <v>43</v>
      </c>
      <c r="P158" s="177">
        <f t="shared" ref="P158:P169" si="16">O158*H158</f>
        <v>0</v>
      </c>
      <c r="Q158" s="177">
        <v>0</v>
      </c>
      <c r="R158" s="177">
        <f t="shared" ref="R158:R169" si="17">Q158*H158</f>
        <v>0</v>
      </c>
      <c r="S158" s="177">
        <v>0</v>
      </c>
      <c r="T158" s="178">
        <f t="shared" ref="T158:T169" si="18">S158*H158</f>
        <v>0</v>
      </c>
      <c r="AR158" s="179" t="s">
        <v>580</v>
      </c>
      <c r="AT158" s="179" t="s">
        <v>576</v>
      </c>
      <c r="AU158" s="179" t="s">
        <v>84</v>
      </c>
      <c r="AY158" s="17" t="s">
        <v>574</v>
      </c>
      <c r="BE158" s="102">
        <f t="shared" ref="BE158:BE169" si="19">IF(N158="základná",J158,0)</f>
        <v>0</v>
      </c>
      <c r="BF158" s="102">
        <f t="shared" ref="BF158:BF169" si="20">IF(N158="znížená",J158,0)</f>
        <v>0</v>
      </c>
      <c r="BG158" s="102">
        <f t="shared" ref="BG158:BG169" si="21">IF(N158="zákl. prenesená",J158,0)</f>
        <v>0</v>
      </c>
      <c r="BH158" s="102">
        <f t="shared" ref="BH158:BH169" si="22">IF(N158="zníž. prenesená",J158,0)</f>
        <v>0</v>
      </c>
      <c r="BI158" s="102">
        <f t="shared" ref="BI158:BI169" si="23">IF(N158="nulová",J158,0)</f>
        <v>0</v>
      </c>
      <c r="BJ158" s="17" t="s">
        <v>89</v>
      </c>
      <c r="BK158" s="102">
        <f t="shared" ref="BK158:BK169" si="24">ROUND(I158*H158,2)</f>
        <v>0</v>
      </c>
      <c r="BL158" s="17" t="s">
        <v>580</v>
      </c>
      <c r="BM158" s="179" t="s">
        <v>1075</v>
      </c>
    </row>
    <row r="159" spans="2:65" s="1" customFormat="1" ht="24.25" customHeight="1">
      <c r="B159" s="140"/>
      <c r="C159" s="208" t="s">
        <v>77</v>
      </c>
      <c r="D159" s="208" t="s">
        <v>1858</v>
      </c>
      <c r="E159" s="209" t="s">
        <v>9903</v>
      </c>
      <c r="F159" s="210" t="s">
        <v>10342</v>
      </c>
      <c r="G159" s="211" t="s">
        <v>611</v>
      </c>
      <c r="H159" s="212">
        <v>600</v>
      </c>
      <c r="I159" s="213"/>
      <c r="J159" s="214">
        <f t="shared" si="15"/>
        <v>0</v>
      </c>
      <c r="K159" s="215"/>
      <c r="L159" s="216"/>
      <c r="M159" s="217" t="s">
        <v>1</v>
      </c>
      <c r="N159" s="218" t="s">
        <v>43</v>
      </c>
      <c r="P159" s="177">
        <f t="shared" si="16"/>
        <v>0</v>
      </c>
      <c r="Q159" s="177">
        <v>0</v>
      </c>
      <c r="R159" s="177">
        <f t="shared" si="17"/>
        <v>0</v>
      </c>
      <c r="S159" s="177">
        <v>0</v>
      </c>
      <c r="T159" s="178">
        <f t="shared" si="18"/>
        <v>0</v>
      </c>
      <c r="AR159" s="179" t="s">
        <v>626</v>
      </c>
      <c r="AT159" s="179" t="s">
        <v>1858</v>
      </c>
      <c r="AU159" s="179" t="s">
        <v>84</v>
      </c>
      <c r="AY159" s="17" t="s">
        <v>574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17" t="s">
        <v>89</v>
      </c>
      <c r="BK159" s="102">
        <f t="shared" si="24"/>
        <v>0</v>
      </c>
      <c r="BL159" s="17" t="s">
        <v>580</v>
      </c>
      <c r="BM159" s="179" t="s">
        <v>1085</v>
      </c>
    </row>
    <row r="160" spans="2:65" s="1" customFormat="1" ht="16.5" customHeight="1">
      <c r="B160" s="140"/>
      <c r="C160" s="168" t="s">
        <v>77</v>
      </c>
      <c r="D160" s="168" t="s">
        <v>576</v>
      </c>
      <c r="E160" s="169" t="s">
        <v>9906</v>
      </c>
      <c r="F160" s="170" t="s">
        <v>10343</v>
      </c>
      <c r="G160" s="171" t="s">
        <v>579</v>
      </c>
      <c r="H160" s="172">
        <v>10</v>
      </c>
      <c r="I160" s="173"/>
      <c r="J160" s="174">
        <f t="shared" si="15"/>
        <v>0</v>
      </c>
      <c r="K160" s="175"/>
      <c r="L160" s="34"/>
      <c r="M160" s="176" t="s">
        <v>1</v>
      </c>
      <c r="N160" s="139" t="s">
        <v>43</v>
      </c>
      <c r="P160" s="177">
        <f t="shared" si="16"/>
        <v>0</v>
      </c>
      <c r="Q160" s="177">
        <v>0</v>
      </c>
      <c r="R160" s="177">
        <f t="shared" si="17"/>
        <v>0</v>
      </c>
      <c r="S160" s="177">
        <v>0</v>
      </c>
      <c r="T160" s="178">
        <f t="shared" si="18"/>
        <v>0</v>
      </c>
      <c r="AR160" s="179" t="s">
        <v>580</v>
      </c>
      <c r="AT160" s="179" t="s">
        <v>576</v>
      </c>
      <c r="AU160" s="179" t="s">
        <v>84</v>
      </c>
      <c r="AY160" s="17" t="s">
        <v>574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17" t="s">
        <v>89</v>
      </c>
      <c r="BK160" s="102">
        <f t="shared" si="24"/>
        <v>0</v>
      </c>
      <c r="BL160" s="17" t="s">
        <v>580</v>
      </c>
      <c r="BM160" s="179" t="s">
        <v>1095</v>
      </c>
    </row>
    <row r="161" spans="2:65" s="1" customFormat="1" ht="16.5" customHeight="1">
      <c r="B161" s="140"/>
      <c r="C161" s="208" t="s">
        <v>77</v>
      </c>
      <c r="D161" s="208" t="s">
        <v>1858</v>
      </c>
      <c r="E161" s="209" t="s">
        <v>9908</v>
      </c>
      <c r="F161" s="210" t="s">
        <v>10343</v>
      </c>
      <c r="G161" s="211" t="s">
        <v>579</v>
      </c>
      <c r="H161" s="212">
        <v>10</v>
      </c>
      <c r="I161" s="213"/>
      <c r="J161" s="214">
        <f t="shared" si="15"/>
        <v>0</v>
      </c>
      <c r="K161" s="215"/>
      <c r="L161" s="216"/>
      <c r="M161" s="217" t="s">
        <v>1</v>
      </c>
      <c r="N161" s="218" t="s">
        <v>43</v>
      </c>
      <c r="P161" s="177">
        <f t="shared" si="16"/>
        <v>0</v>
      </c>
      <c r="Q161" s="177">
        <v>0</v>
      </c>
      <c r="R161" s="177">
        <f t="shared" si="17"/>
        <v>0</v>
      </c>
      <c r="S161" s="177">
        <v>0</v>
      </c>
      <c r="T161" s="178">
        <f t="shared" si="18"/>
        <v>0</v>
      </c>
      <c r="AR161" s="179" t="s">
        <v>626</v>
      </c>
      <c r="AT161" s="179" t="s">
        <v>1858</v>
      </c>
      <c r="AU161" s="179" t="s">
        <v>84</v>
      </c>
      <c r="AY161" s="17" t="s">
        <v>574</v>
      </c>
      <c r="BE161" s="102">
        <f t="shared" si="19"/>
        <v>0</v>
      </c>
      <c r="BF161" s="102">
        <f t="shared" si="20"/>
        <v>0</v>
      </c>
      <c r="BG161" s="102">
        <f t="shared" si="21"/>
        <v>0</v>
      </c>
      <c r="BH161" s="102">
        <f t="shared" si="22"/>
        <v>0</v>
      </c>
      <c r="BI161" s="102">
        <f t="shared" si="23"/>
        <v>0</v>
      </c>
      <c r="BJ161" s="17" t="s">
        <v>89</v>
      </c>
      <c r="BK161" s="102">
        <f t="shared" si="24"/>
        <v>0</v>
      </c>
      <c r="BL161" s="17" t="s">
        <v>580</v>
      </c>
      <c r="BM161" s="179" t="s">
        <v>1104</v>
      </c>
    </row>
    <row r="162" spans="2:65" s="1" customFormat="1" ht="24.25" customHeight="1">
      <c r="B162" s="140"/>
      <c r="C162" s="168" t="s">
        <v>77</v>
      </c>
      <c r="D162" s="168" t="s">
        <v>576</v>
      </c>
      <c r="E162" s="169" t="s">
        <v>9911</v>
      </c>
      <c r="F162" s="170" t="s">
        <v>10344</v>
      </c>
      <c r="G162" s="171" t="s">
        <v>611</v>
      </c>
      <c r="H162" s="172">
        <v>200</v>
      </c>
      <c r="I162" s="173"/>
      <c r="J162" s="174">
        <f t="shared" si="15"/>
        <v>0</v>
      </c>
      <c r="K162" s="175"/>
      <c r="L162" s="34"/>
      <c r="M162" s="176" t="s">
        <v>1</v>
      </c>
      <c r="N162" s="139" t="s">
        <v>43</v>
      </c>
      <c r="P162" s="177">
        <f t="shared" si="16"/>
        <v>0</v>
      </c>
      <c r="Q162" s="177">
        <v>0</v>
      </c>
      <c r="R162" s="177">
        <f t="shared" si="17"/>
        <v>0</v>
      </c>
      <c r="S162" s="177">
        <v>0</v>
      </c>
      <c r="T162" s="178">
        <f t="shared" si="18"/>
        <v>0</v>
      </c>
      <c r="AR162" s="179" t="s">
        <v>580</v>
      </c>
      <c r="AT162" s="179" t="s">
        <v>576</v>
      </c>
      <c r="AU162" s="179" t="s">
        <v>84</v>
      </c>
      <c r="AY162" s="17" t="s">
        <v>574</v>
      </c>
      <c r="BE162" s="102">
        <f t="shared" si="19"/>
        <v>0</v>
      </c>
      <c r="BF162" s="102">
        <f t="shared" si="20"/>
        <v>0</v>
      </c>
      <c r="BG162" s="102">
        <f t="shared" si="21"/>
        <v>0</v>
      </c>
      <c r="BH162" s="102">
        <f t="shared" si="22"/>
        <v>0</v>
      </c>
      <c r="BI162" s="102">
        <f t="shared" si="23"/>
        <v>0</v>
      </c>
      <c r="BJ162" s="17" t="s">
        <v>89</v>
      </c>
      <c r="BK162" s="102">
        <f t="shared" si="24"/>
        <v>0</v>
      </c>
      <c r="BL162" s="17" t="s">
        <v>580</v>
      </c>
      <c r="BM162" s="179" t="s">
        <v>1112</v>
      </c>
    </row>
    <row r="163" spans="2:65" s="1" customFormat="1" ht="24.25" customHeight="1">
      <c r="B163" s="140"/>
      <c r="C163" s="208" t="s">
        <v>77</v>
      </c>
      <c r="D163" s="208" t="s">
        <v>1858</v>
      </c>
      <c r="E163" s="209" t="s">
        <v>9913</v>
      </c>
      <c r="F163" s="210" t="s">
        <v>10344</v>
      </c>
      <c r="G163" s="211" t="s">
        <v>611</v>
      </c>
      <c r="H163" s="212">
        <v>200</v>
      </c>
      <c r="I163" s="213"/>
      <c r="J163" s="214">
        <f t="shared" si="15"/>
        <v>0</v>
      </c>
      <c r="K163" s="215"/>
      <c r="L163" s="216"/>
      <c r="M163" s="217" t="s">
        <v>1</v>
      </c>
      <c r="N163" s="218" t="s">
        <v>43</v>
      </c>
      <c r="P163" s="177">
        <f t="shared" si="16"/>
        <v>0</v>
      </c>
      <c r="Q163" s="177">
        <v>0</v>
      </c>
      <c r="R163" s="177">
        <f t="shared" si="17"/>
        <v>0</v>
      </c>
      <c r="S163" s="177">
        <v>0</v>
      </c>
      <c r="T163" s="178">
        <f t="shared" si="18"/>
        <v>0</v>
      </c>
      <c r="AR163" s="179" t="s">
        <v>626</v>
      </c>
      <c r="AT163" s="179" t="s">
        <v>1858</v>
      </c>
      <c r="AU163" s="179" t="s">
        <v>84</v>
      </c>
      <c r="AY163" s="17" t="s">
        <v>574</v>
      </c>
      <c r="BE163" s="102">
        <f t="shared" si="19"/>
        <v>0</v>
      </c>
      <c r="BF163" s="102">
        <f t="shared" si="20"/>
        <v>0</v>
      </c>
      <c r="BG163" s="102">
        <f t="shared" si="21"/>
        <v>0</v>
      </c>
      <c r="BH163" s="102">
        <f t="shared" si="22"/>
        <v>0</v>
      </c>
      <c r="BI163" s="102">
        <f t="shared" si="23"/>
        <v>0</v>
      </c>
      <c r="BJ163" s="17" t="s">
        <v>89</v>
      </c>
      <c r="BK163" s="102">
        <f t="shared" si="24"/>
        <v>0</v>
      </c>
      <c r="BL163" s="17" t="s">
        <v>580</v>
      </c>
      <c r="BM163" s="179" t="s">
        <v>1122</v>
      </c>
    </row>
    <row r="164" spans="2:65" s="1" customFormat="1" ht="24.25" customHeight="1">
      <c r="B164" s="140"/>
      <c r="C164" s="168" t="s">
        <v>77</v>
      </c>
      <c r="D164" s="168" t="s">
        <v>576</v>
      </c>
      <c r="E164" s="169" t="s">
        <v>9915</v>
      </c>
      <c r="F164" s="170" t="s">
        <v>10345</v>
      </c>
      <c r="G164" s="171" t="s">
        <v>611</v>
      </c>
      <c r="H164" s="172">
        <v>200</v>
      </c>
      <c r="I164" s="173"/>
      <c r="J164" s="174">
        <f t="shared" si="15"/>
        <v>0</v>
      </c>
      <c r="K164" s="175"/>
      <c r="L164" s="34"/>
      <c r="M164" s="176" t="s">
        <v>1</v>
      </c>
      <c r="N164" s="139" t="s">
        <v>43</v>
      </c>
      <c r="P164" s="177">
        <f t="shared" si="16"/>
        <v>0</v>
      </c>
      <c r="Q164" s="177">
        <v>0</v>
      </c>
      <c r="R164" s="177">
        <f t="shared" si="17"/>
        <v>0</v>
      </c>
      <c r="S164" s="177">
        <v>0</v>
      </c>
      <c r="T164" s="178">
        <f t="shared" si="18"/>
        <v>0</v>
      </c>
      <c r="AR164" s="179" t="s">
        <v>580</v>
      </c>
      <c r="AT164" s="179" t="s">
        <v>576</v>
      </c>
      <c r="AU164" s="179" t="s">
        <v>84</v>
      </c>
      <c r="AY164" s="17" t="s">
        <v>574</v>
      </c>
      <c r="BE164" s="102">
        <f t="shared" si="19"/>
        <v>0</v>
      </c>
      <c r="BF164" s="102">
        <f t="shared" si="20"/>
        <v>0</v>
      </c>
      <c r="BG164" s="102">
        <f t="shared" si="21"/>
        <v>0</v>
      </c>
      <c r="BH164" s="102">
        <f t="shared" si="22"/>
        <v>0</v>
      </c>
      <c r="BI164" s="102">
        <f t="shared" si="23"/>
        <v>0</v>
      </c>
      <c r="BJ164" s="17" t="s">
        <v>89</v>
      </c>
      <c r="BK164" s="102">
        <f t="shared" si="24"/>
        <v>0</v>
      </c>
      <c r="BL164" s="17" t="s">
        <v>580</v>
      </c>
      <c r="BM164" s="179" t="s">
        <v>1131</v>
      </c>
    </row>
    <row r="165" spans="2:65" s="1" customFormat="1" ht="24.25" customHeight="1">
      <c r="B165" s="140"/>
      <c r="C165" s="208" t="s">
        <v>77</v>
      </c>
      <c r="D165" s="208" t="s">
        <v>1858</v>
      </c>
      <c r="E165" s="209" t="s">
        <v>9917</v>
      </c>
      <c r="F165" s="210" t="s">
        <v>10345</v>
      </c>
      <c r="G165" s="211" t="s">
        <v>611</v>
      </c>
      <c r="H165" s="212">
        <v>200</v>
      </c>
      <c r="I165" s="213"/>
      <c r="J165" s="214">
        <f t="shared" si="15"/>
        <v>0</v>
      </c>
      <c r="K165" s="215"/>
      <c r="L165" s="216"/>
      <c r="M165" s="217" t="s">
        <v>1</v>
      </c>
      <c r="N165" s="218" t="s">
        <v>43</v>
      </c>
      <c r="P165" s="177">
        <f t="shared" si="16"/>
        <v>0</v>
      </c>
      <c r="Q165" s="177">
        <v>0</v>
      </c>
      <c r="R165" s="177">
        <f t="shared" si="17"/>
        <v>0</v>
      </c>
      <c r="S165" s="177">
        <v>0</v>
      </c>
      <c r="T165" s="178">
        <f t="shared" si="18"/>
        <v>0</v>
      </c>
      <c r="AR165" s="179" t="s">
        <v>626</v>
      </c>
      <c r="AT165" s="179" t="s">
        <v>1858</v>
      </c>
      <c r="AU165" s="179" t="s">
        <v>84</v>
      </c>
      <c r="AY165" s="17" t="s">
        <v>574</v>
      </c>
      <c r="BE165" s="102">
        <f t="shared" si="19"/>
        <v>0</v>
      </c>
      <c r="BF165" s="102">
        <f t="shared" si="20"/>
        <v>0</v>
      </c>
      <c r="BG165" s="102">
        <f t="shared" si="21"/>
        <v>0</v>
      </c>
      <c r="BH165" s="102">
        <f t="shared" si="22"/>
        <v>0</v>
      </c>
      <c r="BI165" s="102">
        <f t="shared" si="23"/>
        <v>0</v>
      </c>
      <c r="BJ165" s="17" t="s">
        <v>89</v>
      </c>
      <c r="BK165" s="102">
        <f t="shared" si="24"/>
        <v>0</v>
      </c>
      <c r="BL165" s="17" t="s">
        <v>580</v>
      </c>
      <c r="BM165" s="179" t="s">
        <v>1149</v>
      </c>
    </row>
    <row r="166" spans="2:65" s="1" customFormat="1" ht="16.5" customHeight="1">
      <c r="B166" s="140"/>
      <c r="C166" s="168" t="s">
        <v>77</v>
      </c>
      <c r="D166" s="168" t="s">
        <v>576</v>
      </c>
      <c r="E166" s="169" t="s">
        <v>9919</v>
      </c>
      <c r="F166" s="170" t="s">
        <v>10346</v>
      </c>
      <c r="G166" s="171" t="s">
        <v>579</v>
      </c>
      <c r="H166" s="172">
        <v>400</v>
      </c>
      <c r="I166" s="173"/>
      <c r="J166" s="174">
        <f t="shared" si="15"/>
        <v>0</v>
      </c>
      <c r="K166" s="175"/>
      <c r="L166" s="34"/>
      <c r="M166" s="176" t="s">
        <v>1</v>
      </c>
      <c r="N166" s="139" t="s">
        <v>43</v>
      </c>
      <c r="P166" s="177">
        <f t="shared" si="16"/>
        <v>0</v>
      </c>
      <c r="Q166" s="177">
        <v>0</v>
      </c>
      <c r="R166" s="177">
        <f t="shared" si="17"/>
        <v>0</v>
      </c>
      <c r="S166" s="177">
        <v>0</v>
      </c>
      <c r="T166" s="178">
        <f t="shared" si="18"/>
        <v>0</v>
      </c>
      <c r="AR166" s="179" t="s">
        <v>580</v>
      </c>
      <c r="AT166" s="179" t="s">
        <v>576</v>
      </c>
      <c r="AU166" s="179" t="s">
        <v>84</v>
      </c>
      <c r="AY166" s="17" t="s">
        <v>574</v>
      </c>
      <c r="BE166" s="102">
        <f t="shared" si="19"/>
        <v>0</v>
      </c>
      <c r="BF166" s="102">
        <f t="shared" si="20"/>
        <v>0</v>
      </c>
      <c r="BG166" s="102">
        <f t="shared" si="21"/>
        <v>0</v>
      </c>
      <c r="BH166" s="102">
        <f t="shared" si="22"/>
        <v>0</v>
      </c>
      <c r="BI166" s="102">
        <f t="shared" si="23"/>
        <v>0</v>
      </c>
      <c r="BJ166" s="17" t="s">
        <v>89</v>
      </c>
      <c r="BK166" s="102">
        <f t="shared" si="24"/>
        <v>0</v>
      </c>
      <c r="BL166" s="17" t="s">
        <v>580</v>
      </c>
      <c r="BM166" s="179" t="s">
        <v>1161</v>
      </c>
    </row>
    <row r="167" spans="2:65" s="1" customFormat="1" ht="16.5" customHeight="1">
      <c r="B167" s="140"/>
      <c r="C167" s="208" t="s">
        <v>77</v>
      </c>
      <c r="D167" s="208" t="s">
        <v>1858</v>
      </c>
      <c r="E167" s="209" t="s">
        <v>9922</v>
      </c>
      <c r="F167" s="210" t="s">
        <v>10346</v>
      </c>
      <c r="G167" s="211" t="s">
        <v>579</v>
      </c>
      <c r="H167" s="212">
        <v>400</v>
      </c>
      <c r="I167" s="213"/>
      <c r="J167" s="214">
        <f t="shared" si="15"/>
        <v>0</v>
      </c>
      <c r="K167" s="215"/>
      <c r="L167" s="216"/>
      <c r="M167" s="217" t="s">
        <v>1</v>
      </c>
      <c r="N167" s="218" t="s">
        <v>43</v>
      </c>
      <c r="P167" s="177">
        <f t="shared" si="16"/>
        <v>0</v>
      </c>
      <c r="Q167" s="177">
        <v>0</v>
      </c>
      <c r="R167" s="177">
        <f t="shared" si="17"/>
        <v>0</v>
      </c>
      <c r="S167" s="177">
        <v>0</v>
      </c>
      <c r="T167" s="178">
        <f t="shared" si="18"/>
        <v>0</v>
      </c>
      <c r="AR167" s="179" t="s">
        <v>626</v>
      </c>
      <c r="AT167" s="179" t="s">
        <v>1858</v>
      </c>
      <c r="AU167" s="179" t="s">
        <v>84</v>
      </c>
      <c r="AY167" s="17" t="s">
        <v>574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17" t="s">
        <v>89</v>
      </c>
      <c r="BK167" s="102">
        <f t="shared" si="24"/>
        <v>0</v>
      </c>
      <c r="BL167" s="17" t="s">
        <v>580</v>
      </c>
      <c r="BM167" s="179" t="s">
        <v>1263</v>
      </c>
    </row>
    <row r="168" spans="2:65" s="1" customFormat="1" ht="16.5" customHeight="1">
      <c r="B168" s="140"/>
      <c r="C168" s="168" t="s">
        <v>77</v>
      </c>
      <c r="D168" s="168" t="s">
        <v>576</v>
      </c>
      <c r="E168" s="169" t="s">
        <v>9925</v>
      </c>
      <c r="F168" s="170" t="s">
        <v>10347</v>
      </c>
      <c r="G168" s="171" t="s">
        <v>579</v>
      </c>
      <c r="H168" s="172">
        <v>1</v>
      </c>
      <c r="I168" s="173"/>
      <c r="J168" s="174">
        <f t="shared" si="15"/>
        <v>0</v>
      </c>
      <c r="K168" s="175"/>
      <c r="L168" s="34"/>
      <c r="M168" s="176" t="s">
        <v>1</v>
      </c>
      <c r="N168" s="139" t="s">
        <v>43</v>
      </c>
      <c r="P168" s="177">
        <f t="shared" si="16"/>
        <v>0</v>
      </c>
      <c r="Q168" s="177">
        <v>0</v>
      </c>
      <c r="R168" s="177">
        <f t="shared" si="17"/>
        <v>0</v>
      </c>
      <c r="S168" s="177">
        <v>0</v>
      </c>
      <c r="T168" s="178">
        <f t="shared" si="18"/>
        <v>0</v>
      </c>
      <c r="AR168" s="179" t="s">
        <v>580</v>
      </c>
      <c r="AT168" s="179" t="s">
        <v>576</v>
      </c>
      <c r="AU168" s="179" t="s">
        <v>84</v>
      </c>
      <c r="AY168" s="17" t="s">
        <v>574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7" t="s">
        <v>89</v>
      </c>
      <c r="BK168" s="102">
        <f t="shared" si="24"/>
        <v>0</v>
      </c>
      <c r="BL168" s="17" t="s">
        <v>580</v>
      </c>
      <c r="BM168" s="179" t="s">
        <v>1324</v>
      </c>
    </row>
    <row r="169" spans="2:65" s="1" customFormat="1" ht="16.5" customHeight="1">
      <c r="B169" s="140"/>
      <c r="C169" s="208" t="s">
        <v>77</v>
      </c>
      <c r="D169" s="208" t="s">
        <v>1858</v>
      </c>
      <c r="E169" s="209" t="s">
        <v>9928</v>
      </c>
      <c r="F169" s="210" t="s">
        <v>10347</v>
      </c>
      <c r="G169" s="211" t="s">
        <v>579</v>
      </c>
      <c r="H169" s="212">
        <v>1</v>
      </c>
      <c r="I169" s="213"/>
      <c r="J169" s="214">
        <f t="shared" si="15"/>
        <v>0</v>
      </c>
      <c r="K169" s="215"/>
      <c r="L169" s="216"/>
      <c r="M169" s="217" t="s">
        <v>1</v>
      </c>
      <c r="N169" s="218" t="s">
        <v>43</v>
      </c>
      <c r="P169" s="177">
        <f t="shared" si="16"/>
        <v>0</v>
      </c>
      <c r="Q169" s="177">
        <v>0</v>
      </c>
      <c r="R169" s="177">
        <f t="shared" si="17"/>
        <v>0</v>
      </c>
      <c r="S169" s="177">
        <v>0</v>
      </c>
      <c r="T169" s="178">
        <f t="shared" si="18"/>
        <v>0</v>
      </c>
      <c r="AR169" s="179" t="s">
        <v>626</v>
      </c>
      <c r="AT169" s="179" t="s">
        <v>1858</v>
      </c>
      <c r="AU169" s="179" t="s">
        <v>84</v>
      </c>
      <c r="AY169" s="17" t="s">
        <v>574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17" t="s">
        <v>89</v>
      </c>
      <c r="BK169" s="102">
        <f t="shared" si="24"/>
        <v>0</v>
      </c>
      <c r="BL169" s="17" t="s">
        <v>580</v>
      </c>
      <c r="BM169" s="179" t="s">
        <v>1370</v>
      </c>
    </row>
    <row r="170" spans="2:65" s="11" customFormat="1" ht="26" customHeight="1">
      <c r="B170" s="156"/>
      <c r="D170" s="157" t="s">
        <v>76</v>
      </c>
      <c r="E170" s="158" t="s">
        <v>7180</v>
      </c>
      <c r="F170" s="158" t="s">
        <v>10348</v>
      </c>
      <c r="I170" s="159"/>
      <c r="J170" s="160">
        <f>BK170</f>
        <v>0</v>
      </c>
      <c r="L170" s="156"/>
      <c r="M170" s="161"/>
      <c r="P170" s="162">
        <f>SUM(P171:P186)</f>
        <v>0</v>
      </c>
      <c r="R170" s="162">
        <f>SUM(R171:R186)</f>
        <v>0</v>
      </c>
      <c r="T170" s="163">
        <f>SUM(T171:T186)</f>
        <v>0</v>
      </c>
      <c r="AR170" s="157" t="s">
        <v>84</v>
      </c>
      <c r="AT170" s="164" t="s">
        <v>76</v>
      </c>
      <c r="AU170" s="164" t="s">
        <v>77</v>
      </c>
      <c r="AY170" s="157" t="s">
        <v>574</v>
      </c>
      <c r="BK170" s="165">
        <f>SUM(BK171:BK186)</f>
        <v>0</v>
      </c>
    </row>
    <row r="171" spans="2:65" s="1" customFormat="1" ht="16.5" customHeight="1">
      <c r="B171" s="140"/>
      <c r="C171" s="168" t="s">
        <v>77</v>
      </c>
      <c r="D171" s="168" t="s">
        <v>576</v>
      </c>
      <c r="E171" s="169" t="s">
        <v>9934</v>
      </c>
      <c r="F171" s="170" t="s">
        <v>10174</v>
      </c>
      <c r="G171" s="171" t="s">
        <v>7793</v>
      </c>
      <c r="H171" s="172">
        <v>2</v>
      </c>
      <c r="I171" s="173"/>
      <c r="J171" s="174">
        <f t="shared" ref="J171:J186" si="25">ROUND(I171*H171,2)</f>
        <v>0</v>
      </c>
      <c r="K171" s="175"/>
      <c r="L171" s="34"/>
      <c r="M171" s="176" t="s">
        <v>1</v>
      </c>
      <c r="N171" s="139" t="s">
        <v>43</v>
      </c>
      <c r="P171" s="177">
        <f t="shared" ref="P171:P186" si="26">O171*H171</f>
        <v>0</v>
      </c>
      <c r="Q171" s="177">
        <v>0</v>
      </c>
      <c r="R171" s="177">
        <f t="shared" ref="R171:R186" si="27">Q171*H171</f>
        <v>0</v>
      </c>
      <c r="S171" s="177">
        <v>0</v>
      </c>
      <c r="T171" s="178">
        <f t="shared" ref="T171:T186" si="28">S171*H171</f>
        <v>0</v>
      </c>
      <c r="AR171" s="179" t="s">
        <v>580</v>
      </c>
      <c r="AT171" s="179" t="s">
        <v>576</v>
      </c>
      <c r="AU171" s="179" t="s">
        <v>84</v>
      </c>
      <c r="AY171" s="17" t="s">
        <v>574</v>
      </c>
      <c r="BE171" s="102">
        <f t="shared" ref="BE171:BE186" si="29">IF(N171="základná",J171,0)</f>
        <v>0</v>
      </c>
      <c r="BF171" s="102">
        <f t="shared" ref="BF171:BF186" si="30">IF(N171="znížená",J171,0)</f>
        <v>0</v>
      </c>
      <c r="BG171" s="102">
        <f t="shared" ref="BG171:BG186" si="31">IF(N171="zákl. prenesená",J171,0)</f>
        <v>0</v>
      </c>
      <c r="BH171" s="102">
        <f t="shared" ref="BH171:BH186" si="32">IF(N171="zníž. prenesená",J171,0)</f>
        <v>0</v>
      </c>
      <c r="BI171" s="102">
        <f t="shared" ref="BI171:BI186" si="33">IF(N171="nulová",J171,0)</f>
        <v>0</v>
      </c>
      <c r="BJ171" s="17" t="s">
        <v>89</v>
      </c>
      <c r="BK171" s="102">
        <f t="shared" ref="BK171:BK186" si="34">ROUND(I171*H171,2)</f>
        <v>0</v>
      </c>
      <c r="BL171" s="17" t="s">
        <v>580</v>
      </c>
      <c r="BM171" s="179" t="s">
        <v>1415</v>
      </c>
    </row>
    <row r="172" spans="2:65" s="1" customFormat="1" ht="16.5" customHeight="1">
      <c r="B172" s="140"/>
      <c r="C172" s="168" t="s">
        <v>77</v>
      </c>
      <c r="D172" s="168" t="s">
        <v>576</v>
      </c>
      <c r="E172" s="169" t="s">
        <v>9937</v>
      </c>
      <c r="F172" s="170" t="s">
        <v>10349</v>
      </c>
      <c r="G172" s="171" t="s">
        <v>611</v>
      </c>
      <c r="H172" s="172">
        <v>100</v>
      </c>
      <c r="I172" s="173"/>
      <c r="J172" s="174">
        <f t="shared" si="25"/>
        <v>0</v>
      </c>
      <c r="K172" s="175"/>
      <c r="L172" s="34"/>
      <c r="M172" s="176" t="s">
        <v>1</v>
      </c>
      <c r="N172" s="139" t="s">
        <v>43</v>
      </c>
      <c r="P172" s="177">
        <f t="shared" si="26"/>
        <v>0</v>
      </c>
      <c r="Q172" s="177">
        <v>0</v>
      </c>
      <c r="R172" s="177">
        <f t="shared" si="27"/>
        <v>0</v>
      </c>
      <c r="S172" s="177">
        <v>0</v>
      </c>
      <c r="T172" s="178">
        <f t="shared" si="28"/>
        <v>0</v>
      </c>
      <c r="AR172" s="179" t="s">
        <v>580</v>
      </c>
      <c r="AT172" s="179" t="s">
        <v>576</v>
      </c>
      <c r="AU172" s="179" t="s">
        <v>84</v>
      </c>
      <c r="AY172" s="17" t="s">
        <v>574</v>
      </c>
      <c r="BE172" s="102">
        <f t="shared" si="29"/>
        <v>0</v>
      </c>
      <c r="BF172" s="102">
        <f t="shared" si="30"/>
        <v>0</v>
      </c>
      <c r="BG172" s="102">
        <f t="shared" si="31"/>
        <v>0</v>
      </c>
      <c r="BH172" s="102">
        <f t="shared" si="32"/>
        <v>0</v>
      </c>
      <c r="BI172" s="102">
        <f t="shared" si="33"/>
        <v>0</v>
      </c>
      <c r="BJ172" s="17" t="s">
        <v>89</v>
      </c>
      <c r="BK172" s="102">
        <f t="shared" si="34"/>
        <v>0</v>
      </c>
      <c r="BL172" s="17" t="s">
        <v>580</v>
      </c>
      <c r="BM172" s="179" t="s">
        <v>1435</v>
      </c>
    </row>
    <row r="173" spans="2:65" s="1" customFormat="1" ht="16.5" customHeight="1">
      <c r="B173" s="140"/>
      <c r="C173" s="168" t="s">
        <v>77</v>
      </c>
      <c r="D173" s="168" t="s">
        <v>576</v>
      </c>
      <c r="E173" s="169" t="s">
        <v>9940</v>
      </c>
      <c r="F173" s="170" t="s">
        <v>10350</v>
      </c>
      <c r="G173" s="171" t="s">
        <v>579</v>
      </c>
      <c r="H173" s="172">
        <v>20</v>
      </c>
      <c r="I173" s="173"/>
      <c r="J173" s="174">
        <f t="shared" si="25"/>
        <v>0</v>
      </c>
      <c r="K173" s="175"/>
      <c r="L173" s="34"/>
      <c r="M173" s="176" t="s">
        <v>1</v>
      </c>
      <c r="N173" s="139" t="s">
        <v>43</v>
      </c>
      <c r="P173" s="177">
        <f t="shared" si="26"/>
        <v>0</v>
      </c>
      <c r="Q173" s="177">
        <v>0</v>
      </c>
      <c r="R173" s="177">
        <f t="shared" si="27"/>
        <v>0</v>
      </c>
      <c r="S173" s="177">
        <v>0</v>
      </c>
      <c r="T173" s="178">
        <f t="shared" si="28"/>
        <v>0</v>
      </c>
      <c r="AR173" s="179" t="s">
        <v>580</v>
      </c>
      <c r="AT173" s="179" t="s">
        <v>576</v>
      </c>
      <c r="AU173" s="179" t="s">
        <v>84</v>
      </c>
      <c r="AY173" s="17" t="s">
        <v>574</v>
      </c>
      <c r="BE173" s="102">
        <f t="shared" si="29"/>
        <v>0</v>
      </c>
      <c r="BF173" s="102">
        <f t="shared" si="30"/>
        <v>0</v>
      </c>
      <c r="BG173" s="102">
        <f t="shared" si="31"/>
        <v>0</v>
      </c>
      <c r="BH173" s="102">
        <f t="shared" si="32"/>
        <v>0</v>
      </c>
      <c r="BI173" s="102">
        <f t="shared" si="33"/>
        <v>0</v>
      </c>
      <c r="BJ173" s="17" t="s">
        <v>89</v>
      </c>
      <c r="BK173" s="102">
        <f t="shared" si="34"/>
        <v>0</v>
      </c>
      <c r="BL173" s="17" t="s">
        <v>580</v>
      </c>
      <c r="BM173" s="179" t="s">
        <v>1448</v>
      </c>
    </row>
    <row r="174" spans="2:65" s="1" customFormat="1" ht="21.75" customHeight="1">
      <c r="B174" s="140"/>
      <c r="C174" s="168" t="s">
        <v>77</v>
      </c>
      <c r="D174" s="168" t="s">
        <v>576</v>
      </c>
      <c r="E174" s="169" t="s">
        <v>9943</v>
      </c>
      <c r="F174" s="170" t="s">
        <v>10351</v>
      </c>
      <c r="G174" s="171" t="s">
        <v>579</v>
      </c>
      <c r="H174" s="172">
        <v>10</v>
      </c>
      <c r="I174" s="173"/>
      <c r="J174" s="174">
        <f t="shared" si="25"/>
        <v>0</v>
      </c>
      <c r="K174" s="175"/>
      <c r="L174" s="34"/>
      <c r="M174" s="176" t="s">
        <v>1</v>
      </c>
      <c r="N174" s="139" t="s">
        <v>43</v>
      </c>
      <c r="P174" s="177">
        <f t="shared" si="26"/>
        <v>0</v>
      </c>
      <c r="Q174" s="177">
        <v>0</v>
      </c>
      <c r="R174" s="177">
        <f t="shared" si="27"/>
        <v>0</v>
      </c>
      <c r="S174" s="177">
        <v>0</v>
      </c>
      <c r="T174" s="178">
        <f t="shared" si="28"/>
        <v>0</v>
      </c>
      <c r="AR174" s="179" t="s">
        <v>580</v>
      </c>
      <c r="AT174" s="179" t="s">
        <v>576</v>
      </c>
      <c r="AU174" s="179" t="s">
        <v>84</v>
      </c>
      <c r="AY174" s="17" t="s">
        <v>574</v>
      </c>
      <c r="BE174" s="102">
        <f t="shared" si="29"/>
        <v>0</v>
      </c>
      <c r="BF174" s="102">
        <f t="shared" si="30"/>
        <v>0</v>
      </c>
      <c r="BG174" s="102">
        <f t="shared" si="31"/>
        <v>0</v>
      </c>
      <c r="BH174" s="102">
        <f t="shared" si="32"/>
        <v>0</v>
      </c>
      <c r="BI174" s="102">
        <f t="shared" si="33"/>
        <v>0</v>
      </c>
      <c r="BJ174" s="17" t="s">
        <v>89</v>
      </c>
      <c r="BK174" s="102">
        <f t="shared" si="34"/>
        <v>0</v>
      </c>
      <c r="BL174" s="17" t="s">
        <v>580</v>
      </c>
      <c r="BM174" s="179" t="s">
        <v>1461</v>
      </c>
    </row>
    <row r="175" spans="2:65" s="1" customFormat="1" ht="16.5" customHeight="1">
      <c r="B175" s="140"/>
      <c r="C175" s="168" t="s">
        <v>77</v>
      </c>
      <c r="D175" s="168" t="s">
        <v>576</v>
      </c>
      <c r="E175" s="169" t="s">
        <v>9946</v>
      </c>
      <c r="F175" s="170" t="s">
        <v>10352</v>
      </c>
      <c r="G175" s="171" t="s">
        <v>611</v>
      </c>
      <c r="H175" s="172">
        <v>25</v>
      </c>
      <c r="I175" s="173"/>
      <c r="J175" s="174">
        <f t="shared" si="25"/>
        <v>0</v>
      </c>
      <c r="K175" s="175"/>
      <c r="L175" s="34"/>
      <c r="M175" s="176" t="s">
        <v>1</v>
      </c>
      <c r="N175" s="139" t="s">
        <v>43</v>
      </c>
      <c r="P175" s="177">
        <f t="shared" si="26"/>
        <v>0</v>
      </c>
      <c r="Q175" s="177">
        <v>0</v>
      </c>
      <c r="R175" s="177">
        <f t="shared" si="27"/>
        <v>0</v>
      </c>
      <c r="S175" s="177">
        <v>0</v>
      </c>
      <c r="T175" s="178">
        <f t="shared" si="28"/>
        <v>0</v>
      </c>
      <c r="AR175" s="179" t="s">
        <v>580</v>
      </c>
      <c r="AT175" s="179" t="s">
        <v>576</v>
      </c>
      <c r="AU175" s="179" t="s">
        <v>84</v>
      </c>
      <c r="AY175" s="17" t="s">
        <v>574</v>
      </c>
      <c r="BE175" s="102">
        <f t="shared" si="29"/>
        <v>0</v>
      </c>
      <c r="BF175" s="102">
        <f t="shared" si="30"/>
        <v>0</v>
      </c>
      <c r="BG175" s="102">
        <f t="shared" si="31"/>
        <v>0</v>
      </c>
      <c r="BH175" s="102">
        <f t="shared" si="32"/>
        <v>0</v>
      </c>
      <c r="BI175" s="102">
        <f t="shared" si="33"/>
        <v>0</v>
      </c>
      <c r="BJ175" s="17" t="s">
        <v>89</v>
      </c>
      <c r="BK175" s="102">
        <f t="shared" si="34"/>
        <v>0</v>
      </c>
      <c r="BL175" s="17" t="s">
        <v>580</v>
      </c>
      <c r="BM175" s="179" t="s">
        <v>1534</v>
      </c>
    </row>
    <row r="176" spans="2:65" s="1" customFormat="1" ht="24.25" customHeight="1">
      <c r="B176" s="140"/>
      <c r="C176" s="168" t="s">
        <v>77</v>
      </c>
      <c r="D176" s="168" t="s">
        <v>576</v>
      </c>
      <c r="E176" s="169" t="s">
        <v>9949</v>
      </c>
      <c r="F176" s="170" t="s">
        <v>10353</v>
      </c>
      <c r="G176" s="171" t="s">
        <v>579</v>
      </c>
      <c r="H176" s="172">
        <v>10</v>
      </c>
      <c r="I176" s="173"/>
      <c r="J176" s="174">
        <f t="shared" si="25"/>
        <v>0</v>
      </c>
      <c r="K176" s="175"/>
      <c r="L176" s="34"/>
      <c r="M176" s="176" t="s">
        <v>1</v>
      </c>
      <c r="N176" s="139" t="s">
        <v>43</v>
      </c>
      <c r="P176" s="177">
        <f t="shared" si="26"/>
        <v>0</v>
      </c>
      <c r="Q176" s="177">
        <v>0</v>
      </c>
      <c r="R176" s="177">
        <f t="shared" si="27"/>
        <v>0</v>
      </c>
      <c r="S176" s="177">
        <v>0</v>
      </c>
      <c r="T176" s="178">
        <f t="shared" si="28"/>
        <v>0</v>
      </c>
      <c r="AR176" s="179" t="s">
        <v>580</v>
      </c>
      <c r="AT176" s="179" t="s">
        <v>576</v>
      </c>
      <c r="AU176" s="179" t="s">
        <v>84</v>
      </c>
      <c r="AY176" s="17" t="s">
        <v>574</v>
      </c>
      <c r="BE176" s="102">
        <f t="shared" si="29"/>
        <v>0</v>
      </c>
      <c r="BF176" s="102">
        <f t="shared" si="30"/>
        <v>0</v>
      </c>
      <c r="BG176" s="102">
        <f t="shared" si="31"/>
        <v>0</v>
      </c>
      <c r="BH176" s="102">
        <f t="shared" si="32"/>
        <v>0</v>
      </c>
      <c r="BI176" s="102">
        <f t="shared" si="33"/>
        <v>0</v>
      </c>
      <c r="BJ176" s="17" t="s">
        <v>89</v>
      </c>
      <c r="BK176" s="102">
        <f t="shared" si="34"/>
        <v>0</v>
      </c>
      <c r="BL176" s="17" t="s">
        <v>580</v>
      </c>
      <c r="BM176" s="179" t="s">
        <v>1584</v>
      </c>
    </row>
    <row r="177" spans="2:65" s="1" customFormat="1" ht="16.5" customHeight="1">
      <c r="B177" s="140"/>
      <c r="C177" s="168" t="s">
        <v>77</v>
      </c>
      <c r="D177" s="168" t="s">
        <v>576</v>
      </c>
      <c r="E177" s="169" t="s">
        <v>9952</v>
      </c>
      <c r="F177" s="170" t="s">
        <v>10354</v>
      </c>
      <c r="G177" s="171" t="s">
        <v>579</v>
      </c>
      <c r="H177" s="172">
        <v>9</v>
      </c>
      <c r="I177" s="173"/>
      <c r="J177" s="174">
        <f t="shared" si="25"/>
        <v>0</v>
      </c>
      <c r="K177" s="175"/>
      <c r="L177" s="34"/>
      <c r="M177" s="176" t="s">
        <v>1</v>
      </c>
      <c r="N177" s="139" t="s">
        <v>43</v>
      </c>
      <c r="P177" s="177">
        <f t="shared" si="26"/>
        <v>0</v>
      </c>
      <c r="Q177" s="177">
        <v>0</v>
      </c>
      <c r="R177" s="177">
        <f t="shared" si="27"/>
        <v>0</v>
      </c>
      <c r="S177" s="177">
        <v>0</v>
      </c>
      <c r="T177" s="178">
        <f t="shared" si="28"/>
        <v>0</v>
      </c>
      <c r="AR177" s="179" t="s">
        <v>580</v>
      </c>
      <c r="AT177" s="179" t="s">
        <v>576</v>
      </c>
      <c r="AU177" s="179" t="s">
        <v>84</v>
      </c>
      <c r="AY177" s="17" t="s">
        <v>574</v>
      </c>
      <c r="BE177" s="102">
        <f t="shared" si="29"/>
        <v>0</v>
      </c>
      <c r="BF177" s="102">
        <f t="shared" si="30"/>
        <v>0</v>
      </c>
      <c r="BG177" s="102">
        <f t="shared" si="31"/>
        <v>0</v>
      </c>
      <c r="BH177" s="102">
        <f t="shared" si="32"/>
        <v>0</v>
      </c>
      <c r="BI177" s="102">
        <f t="shared" si="33"/>
        <v>0</v>
      </c>
      <c r="BJ177" s="17" t="s">
        <v>89</v>
      </c>
      <c r="BK177" s="102">
        <f t="shared" si="34"/>
        <v>0</v>
      </c>
      <c r="BL177" s="17" t="s">
        <v>580</v>
      </c>
      <c r="BM177" s="179" t="s">
        <v>1593</v>
      </c>
    </row>
    <row r="178" spans="2:65" s="1" customFormat="1" ht="16.5" customHeight="1">
      <c r="B178" s="140"/>
      <c r="C178" s="168" t="s">
        <v>77</v>
      </c>
      <c r="D178" s="168" t="s">
        <v>576</v>
      </c>
      <c r="E178" s="169" t="s">
        <v>9955</v>
      </c>
      <c r="F178" s="170" t="s">
        <v>10355</v>
      </c>
      <c r="G178" s="171" t="s">
        <v>579</v>
      </c>
      <c r="H178" s="172">
        <v>1</v>
      </c>
      <c r="I178" s="173"/>
      <c r="J178" s="174">
        <f t="shared" si="25"/>
        <v>0</v>
      </c>
      <c r="K178" s="175"/>
      <c r="L178" s="34"/>
      <c r="M178" s="176" t="s">
        <v>1</v>
      </c>
      <c r="N178" s="139" t="s">
        <v>43</v>
      </c>
      <c r="P178" s="177">
        <f t="shared" si="26"/>
        <v>0</v>
      </c>
      <c r="Q178" s="177">
        <v>0</v>
      </c>
      <c r="R178" s="177">
        <f t="shared" si="27"/>
        <v>0</v>
      </c>
      <c r="S178" s="177">
        <v>0</v>
      </c>
      <c r="T178" s="178">
        <f t="shared" si="28"/>
        <v>0</v>
      </c>
      <c r="AR178" s="179" t="s">
        <v>580</v>
      </c>
      <c r="AT178" s="179" t="s">
        <v>576</v>
      </c>
      <c r="AU178" s="179" t="s">
        <v>84</v>
      </c>
      <c r="AY178" s="17" t="s">
        <v>574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89</v>
      </c>
      <c r="BK178" s="102">
        <f t="shared" si="34"/>
        <v>0</v>
      </c>
      <c r="BL178" s="17" t="s">
        <v>580</v>
      </c>
      <c r="BM178" s="179" t="s">
        <v>1609</v>
      </c>
    </row>
    <row r="179" spans="2:65" s="1" customFormat="1" ht="16.5" customHeight="1">
      <c r="B179" s="140"/>
      <c r="C179" s="168" t="s">
        <v>77</v>
      </c>
      <c r="D179" s="168" t="s">
        <v>576</v>
      </c>
      <c r="E179" s="169" t="s">
        <v>9958</v>
      </c>
      <c r="F179" s="170" t="s">
        <v>10356</v>
      </c>
      <c r="G179" s="171" t="s">
        <v>579</v>
      </c>
      <c r="H179" s="172">
        <v>1</v>
      </c>
      <c r="I179" s="173"/>
      <c r="J179" s="174">
        <f t="shared" si="25"/>
        <v>0</v>
      </c>
      <c r="K179" s="175"/>
      <c r="L179" s="34"/>
      <c r="M179" s="176" t="s">
        <v>1</v>
      </c>
      <c r="N179" s="139" t="s">
        <v>43</v>
      </c>
      <c r="P179" s="177">
        <f t="shared" si="26"/>
        <v>0</v>
      </c>
      <c r="Q179" s="177">
        <v>0</v>
      </c>
      <c r="R179" s="177">
        <f t="shared" si="27"/>
        <v>0</v>
      </c>
      <c r="S179" s="177">
        <v>0</v>
      </c>
      <c r="T179" s="178">
        <f t="shared" si="28"/>
        <v>0</v>
      </c>
      <c r="AR179" s="179" t="s">
        <v>580</v>
      </c>
      <c r="AT179" s="179" t="s">
        <v>576</v>
      </c>
      <c r="AU179" s="179" t="s">
        <v>84</v>
      </c>
      <c r="AY179" s="17" t="s">
        <v>574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89</v>
      </c>
      <c r="BK179" s="102">
        <f t="shared" si="34"/>
        <v>0</v>
      </c>
      <c r="BL179" s="17" t="s">
        <v>580</v>
      </c>
      <c r="BM179" s="179" t="s">
        <v>1643</v>
      </c>
    </row>
    <row r="180" spans="2:65" s="1" customFormat="1" ht="16.5" customHeight="1">
      <c r="B180" s="140"/>
      <c r="C180" s="168" t="s">
        <v>77</v>
      </c>
      <c r="D180" s="168" t="s">
        <v>576</v>
      </c>
      <c r="E180" s="169" t="s">
        <v>9961</v>
      </c>
      <c r="F180" s="170" t="s">
        <v>10357</v>
      </c>
      <c r="G180" s="171" t="s">
        <v>579</v>
      </c>
      <c r="H180" s="172">
        <v>1</v>
      </c>
      <c r="I180" s="173"/>
      <c r="J180" s="174">
        <f t="shared" si="25"/>
        <v>0</v>
      </c>
      <c r="K180" s="175"/>
      <c r="L180" s="34"/>
      <c r="M180" s="176" t="s">
        <v>1</v>
      </c>
      <c r="N180" s="139" t="s">
        <v>43</v>
      </c>
      <c r="P180" s="177">
        <f t="shared" si="26"/>
        <v>0</v>
      </c>
      <c r="Q180" s="177">
        <v>0</v>
      </c>
      <c r="R180" s="177">
        <f t="shared" si="27"/>
        <v>0</v>
      </c>
      <c r="S180" s="177">
        <v>0</v>
      </c>
      <c r="T180" s="178">
        <f t="shared" si="28"/>
        <v>0</v>
      </c>
      <c r="AR180" s="179" t="s">
        <v>580</v>
      </c>
      <c r="AT180" s="179" t="s">
        <v>576</v>
      </c>
      <c r="AU180" s="179" t="s">
        <v>84</v>
      </c>
      <c r="AY180" s="17" t="s">
        <v>574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89</v>
      </c>
      <c r="BK180" s="102">
        <f t="shared" si="34"/>
        <v>0</v>
      </c>
      <c r="BL180" s="17" t="s">
        <v>580</v>
      </c>
      <c r="BM180" s="179" t="s">
        <v>1654</v>
      </c>
    </row>
    <row r="181" spans="2:65" s="1" customFormat="1" ht="16.5" customHeight="1">
      <c r="B181" s="140"/>
      <c r="C181" s="168" t="s">
        <v>77</v>
      </c>
      <c r="D181" s="168" t="s">
        <v>576</v>
      </c>
      <c r="E181" s="169" t="s">
        <v>9964</v>
      </c>
      <c r="F181" s="170" t="s">
        <v>10358</v>
      </c>
      <c r="G181" s="171" t="s">
        <v>579</v>
      </c>
      <c r="H181" s="172">
        <v>1</v>
      </c>
      <c r="I181" s="173"/>
      <c r="J181" s="174">
        <f t="shared" si="25"/>
        <v>0</v>
      </c>
      <c r="K181" s="175"/>
      <c r="L181" s="34"/>
      <c r="M181" s="176" t="s">
        <v>1</v>
      </c>
      <c r="N181" s="139" t="s">
        <v>43</v>
      </c>
      <c r="P181" s="177">
        <f t="shared" si="26"/>
        <v>0</v>
      </c>
      <c r="Q181" s="177">
        <v>0</v>
      </c>
      <c r="R181" s="177">
        <f t="shared" si="27"/>
        <v>0</v>
      </c>
      <c r="S181" s="177">
        <v>0</v>
      </c>
      <c r="T181" s="178">
        <f t="shared" si="28"/>
        <v>0</v>
      </c>
      <c r="AR181" s="179" t="s">
        <v>580</v>
      </c>
      <c r="AT181" s="179" t="s">
        <v>576</v>
      </c>
      <c r="AU181" s="179" t="s">
        <v>84</v>
      </c>
      <c r="AY181" s="17" t="s">
        <v>574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89</v>
      </c>
      <c r="BK181" s="102">
        <f t="shared" si="34"/>
        <v>0</v>
      </c>
      <c r="BL181" s="17" t="s">
        <v>580</v>
      </c>
      <c r="BM181" s="179" t="s">
        <v>1663</v>
      </c>
    </row>
    <row r="182" spans="2:65" s="1" customFormat="1" ht="16.5" customHeight="1">
      <c r="B182" s="140"/>
      <c r="C182" s="168" t="s">
        <v>77</v>
      </c>
      <c r="D182" s="168" t="s">
        <v>576</v>
      </c>
      <c r="E182" s="169" t="s">
        <v>9967</v>
      </c>
      <c r="F182" s="170" t="s">
        <v>10359</v>
      </c>
      <c r="G182" s="171" t="s">
        <v>579</v>
      </c>
      <c r="H182" s="172">
        <v>3</v>
      </c>
      <c r="I182" s="173"/>
      <c r="J182" s="174">
        <f t="shared" si="25"/>
        <v>0</v>
      </c>
      <c r="K182" s="175"/>
      <c r="L182" s="34"/>
      <c r="M182" s="176" t="s">
        <v>1</v>
      </c>
      <c r="N182" s="139" t="s">
        <v>43</v>
      </c>
      <c r="P182" s="177">
        <f t="shared" si="26"/>
        <v>0</v>
      </c>
      <c r="Q182" s="177">
        <v>0</v>
      </c>
      <c r="R182" s="177">
        <f t="shared" si="27"/>
        <v>0</v>
      </c>
      <c r="S182" s="177">
        <v>0</v>
      </c>
      <c r="T182" s="178">
        <f t="shared" si="28"/>
        <v>0</v>
      </c>
      <c r="AR182" s="179" t="s">
        <v>580</v>
      </c>
      <c r="AT182" s="179" t="s">
        <v>576</v>
      </c>
      <c r="AU182" s="179" t="s">
        <v>84</v>
      </c>
      <c r="AY182" s="17" t="s">
        <v>574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17" t="s">
        <v>89</v>
      </c>
      <c r="BK182" s="102">
        <f t="shared" si="34"/>
        <v>0</v>
      </c>
      <c r="BL182" s="17" t="s">
        <v>580</v>
      </c>
      <c r="BM182" s="179" t="s">
        <v>1673</v>
      </c>
    </row>
    <row r="183" spans="2:65" s="1" customFormat="1" ht="16.5" customHeight="1">
      <c r="B183" s="140"/>
      <c r="C183" s="168" t="s">
        <v>77</v>
      </c>
      <c r="D183" s="168" t="s">
        <v>576</v>
      </c>
      <c r="E183" s="169" t="s">
        <v>9970</v>
      </c>
      <c r="F183" s="170" t="s">
        <v>10360</v>
      </c>
      <c r="G183" s="171" t="s">
        <v>579</v>
      </c>
      <c r="H183" s="172">
        <v>1</v>
      </c>
      <c r="I183" s="173"/>
      <c r="J183" s="174">
        <f t="shared" si="25"/>
        <v>0</v>
      </c>
      <c r="K183" s="175"/>
      <c r="L183" s="34"/>
      <c r="M183" s="176" t="s">
        <v>1</v>
      </c>
      <c r="N183" s="139" t="s">
        <v>43</v>
      </c>
      <c r="P183" s="177">
        <f t="shared" si="26"/>
        <v>0</v>
      </c>
      <c r="Q183" s="177">
        <v>0</v>
      </c>
      <c r="R183" s="177">
        <f t="shared" si="27"/>
        <v>0</v>
      </c>
      <c r="S183" s="177">
        <v>0</v>
      </c>
      <c r="T183" s="178">
        <f t="shared" si="28"/>
        <v>0</v>
      </c>
      <c r="AR183" s="179" t="s">
        <v>580</v>
      </c>
      <c r="AT183" s="179" t="s">
        <v>576</v>
      </c>
      <c r="AU183" s="179" t="s">
        <v>84</v>
      </c>
      <c r="AY183" s="17" t="s">
        <v>574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17" t="s">
        <v>89</v>
      </c>
      <c r="BK183" s="102">
        <f t="shared" si="34"/>
        <v>0</v>
      </c>
      <c r="BL183" s="17" t="s">
        <v>580</v>
      </c>
      <c r="BM183" s="179" t="s">
        <v>1687</v>
      </c>
    </row>
    <row r="184" spans="2:65" s="1" customFormat="1" ht="24.25" customHeight="1">
      <c r="B184" s="140"/>
      <c r="C184" s="168" t="s">
        <v>77</v>
      </c>
      <c r="D184" s="168" t="s">
        <v>576</v>
      </c>
      <c r="E184" s="169" t="s">
        <v>9973</v>
      </c>
      <c r="F184" s="170" t="s">
        <v>10361</v>
      </c>
      <c r="G184" s="171" t="s">
        <v>579</v>
      </c>
      <c r="H184" s="172">
        <v>1</v>
      </c>
      <c r="I184" s="173"/>
      <c r="J184" s="174">
        <f t="shared" si="25"/>
        <v>0</v>
      </c>
      <c r="K184" s="175"/>
      <c r="L184" s="34"/>
      <c r="M184" s="176" t="s">
        <v>1</v>
      </c>
      <c r="N184" s="139" t="s">
        <v>43</v>
      </c>
      <c r="P184" s="177">
        <f t="shared" si="26"/>
        <v>0</v>
      </c>
      <c r="Q184" s="177">
        <v>0</v>
      </c>
      <c r="R184" s="177">
        <f t="shared" si="27"/>
        <v>0</v>
      </c>
      <c r="S184" s="177">
        <v>0</v>
      </c>
      <c r="T184" s="178">
        <f t="shared" si="28"/>
        <v>0</v>
      </c>
      <c r="AR184" s="179" t="s">
        <v>580</v>
      </c>
      <c r="AT184" s="179" t="s">
        <v>576</v>
      </c>
      <c r="AU184" s="179" t="s">
        <v>84</v>
      </c>
      <c r="AY184" s="17" t="s">
        <v>574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17" t="s">
        <v>89</v>
      </c>
      <c r="BK184" s="102">
        <f t="shared" si="34"/>
        <v>0</v>
      </c>
      <c r="BL184" s="17" t="s">
        <v>580</v>
      </c>
      <c r="BM184" s="179" t="s">
        <v>1712</v>
      </c>
    </row>
    <row r="185" spans="2:65" s="1" customFormat="1" ht="21.75" customHeight="1">
      <c r="B185" s="140"/>
      <c r="C185" s="168" t="s">
        <v>77</v>
      </c>
      <c r="D185" s="168" t="s">
        <v>576</v>
      </c>
      <c r="E185" s="169" t="s">
        <v>9976</v>
      </c>
      <c r="F185" s="170" t="s">
        <v>10100</v>
      </c>
      <c r="G185" s="171" t="s">
        <v>584</v>
      </c>
      <c r="H185" s="172">
        <v>1</v>
      </c>
      <c r="I185" s="173"/>
      <c r="J185" s="174">
        <f t="shared" si="25"/>
        <v>0</v>
      </c>
      <c r="K185" s="175"/>
      <c r="L185" s="34"/>
      <c r="M185" s="176" t="s">
        <v>1</v>
      </c>
      <c r="N185" s="139" t="s">
        <v>43</v>
      </c>
      <c r="P185" s="177">
        <f t="shared" si="26"/>
        <v>0</v>
      </c>
      <c r="Q185" s="177">
        <v>0</v>
      </c>
      <c r="R185" s="177">
        <f t="shared" si="27"/>
        <v>0</v>
      </c>
      <c r="S185" s="177">
        <v>0</v>
      </c>
      <c r="T185" s="178">
        <f t="shared" si="28"/>
        <v>0</v>
      </c>
      <c r="AR185" s="179" t="s">
        <v>580</v>
      </c>
      <c r="AT185" s="179" t="s">
        <v>576</v>
      </c>
      <c r="AU185" s="179" t="s">
        <v>84</v>
      </c>
      <c r="AY185" s="17" t="s">
        <v>574</v>
      </c>
      <c r="BE185" s="102">
        <f t="shared" si="29"/>
        <v>0</v>
      </c>
      <c r="BF185" s="102">
        <f t="shared" si="30"/>
        <v>0</v>
      </c>
      <c r="BG185" s="102">
        <f t="shared" si="31"/>
        <v>0</v>
      </c>
      <c r="BH185" s="102">
        <f t="shared" si="32"/>
        <v>0</v>
      </c>
      <c r="BI185" s="102">
        <f t="shared" si="33"/>
        <v>0</v>
      </c>
      <c r="BJ185" s="17" t="s">
        <v>89</v>
      </c>
      <c r="BK185" s="102">
        <f t="shared" si="34"/>
        <v>0</v>
      </c>
      <c r="BL185" s="17" t="s">
        <v>580</v>
      </c>
      <c r="BM185" s="179" t="s">
        <v>1729</v>
      </c>
    </row>
    <row r="186" spans="2:65" s="1" customFormat="1" ht="16.5" customHeight="1">
      <c r="B186" s="140"/>
      <c r="C186" s="168" t="s">
        <v>77</v>
      </c>
      <c r="D186" s="168" t="s">
        <v>576</v>
      </c>
      <c r="E186" s="169" t="s">
        <v>9982</v>
      </c>
      <c r="F186" s="170" t="s">
        <v>10362</v>
      </c>
      <c r="G186" s="171" t="s">
        <v>579</v>
      </c>
      <c r="H186" s="172">
        <v>1</v>
      </c>
      <c r="I186" s="173"/>
      <c r="J186" s="174">
        <f t="shared" si="25"/>
        <v>0</v>
      </c>
      <c r="K186" s="175"/>
      <c r="L186" s="34"/>
      <c r="M186" s="223" t="s">
        <v>1</v>
      </c>
      <c r="N186" s="224" t="s">
        <v>43</v>
      </c>
      <c r="O186" s="225"/>
      <c r="P186" s="226">
        <f t="shared" si="26"/>
        <v>0</v>
      </c>
      <c r="Q186" s="226">
        <v>0</v>
      </c>
      <c r="R186" s="226">
        <f t="shared" si="27"/>
        <v>0</v>
      </c>
      <c r="S186" s="226">
        <v>0</v>
      </c>
      <c r="T186" s="227">
        <f t="shared" si="28"/>
        <v>0</v>
      </c>
      <c r="AR186" s="179" t="s">
        <v>580</v>
      </c>
      <c r="AT186" s="179" t="s">
        <v>576</v>
      </c>
      <c r="AU186" s="179" t="s">
        <v>84</v>
      </c>
      <c r="AY186" s="17" t="s">
        <v>574</v>
      </c>
      <c r="BE186" s="102">
        <f t="shared" si="29"/>
        <v>0</v>
      </c>
      <c r="BF186" s="102">
        <f t="shared" si="30"/>
        <v>0</v>
      </c>
      <c r="BG186" s="102">
        <f t="shared" si="31"/>
        <v>0</v>
      </c>
      <c r="BH186" s="102">
        <f t="shared" si="32"/>
        <v>0</v>
      </c>
      <c r="BI186" s="102">
        <f t="shared" si="33"/>
        <v>0</v>
      </c>
      <c r="BJ186" s="17" t="s">
        <v>89</v>
      </c>
      <c r="BK186" s="102">
        <f t="shared" si="34"/>
        <v>0</v>
      </c>
      <c r="BL186" s="17" t="s">
        <v>580</v>
      </c>
      <c r="BM186" s="179" t="s">
        <v>1748</v>
      </c>
    </row>
    <row r="187" spans="2:65" s="1" customFormat="1" ht="7" customHeight="1">
      <c r="B187" s="49"/>
      <c r="C187" s="50"/>
      <c r="D187" s="50"/>
      <c r="E187" s="50"/>
      <c r="F187" s="50"/>
      <c r="G187" s="50"/>
      <c r="H187" s="50"/>
      <c r="I187" s="50"/>
      <c r="J187" s="50"/>
      <c r="K187" s="50"/>
      <c r="L187" s="34"/>
    </row>
  </sheetData>
  <autoFilter ref="C132:K186" xr:uid="{00000000-0009-0000-0000-00000B000000}"/>
  <mergeCells count="17">
    <mergeCell ref="E11:H11"/>
    <mergeCell ref="E20:H20"/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89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120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ht="12" customHeight="1">
      <c r="B8" s="20"/>
      <c r="D8" s="27" t="s">
        <v>182</v>
      </c>
      <c r="L8" s="20"/>
    </row>
    <row r="9" spans="2:46" s="1" customFormat="1" ht="16.5" customHeight="1">
      <c r="B9" s="34"/>
      <c r="E9" s="287" t="s">
        <v>186</v>
      </c>
      <c r="F9" s="285"/>
      <c r="G9" s="285"/>
      <c r="H9" s="285"/>
      <c r="L9" s="34"/>
    </row>
    <row r="10" spans="2:46" s="1" customFormat="1" ht="12" customHeight="1">
      <c r="B10" s="34"/>
      <c r="D10" s="27" t="s">
        <v>190</v>
      </c>
      <c r="L10" s="34"/>
    </row>
    <row r="11" spans="2:46" s="1" customFormat="1" ht="16.5" customHeight="1">
      <c r="B11" s="34"/>
      <c r="E11" s="256" t="s">
        <v>10363</v>
      </c>
      <c r="F11" s="285"/>
      <c r="G11" s="285"/>
      <c r="H11" s="285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>
      <c r="B18" s="34"/>
      <c r="L18" s="34"/>
    </row>
    <row r="19" spans="2:12" s="1" customFormat="1" ht="12" customHeight="1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8"/>
      <c r="G20" s="268"/>
      <c r="H20" s="268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>
      <c r="B21" s="34"/>
      <c r="L21" s="34"/>
    </row>
    <row r="22" spans="2:12" s="1" customFormat="1" ht="12" customHeight="1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>
      <c r="B24" s="34"/>
      <c r="L24" s="34"/>
    </row>
    <row r="25" spans="2:12" s="1" customFormat="1" ht="12" customHeight="1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>
      <c r="B27" s="34"/>
      <c r="L27" s="34"/>
    </row>
    <row r="28" spans="2:12" s="1" customFormat="1" ht="12" customHeight="1">
      <c r="B28" s="34"/>
      <c r="D28" s="27" t="s">
        <v>34</v>
      </c>
      <c r="L28" s="34"/>
    </row>
    <row r="29" spans="2:12" s="7" customFormat="1" ht="16.5" customHeight="1">
      <c r="B29" s="111"/>
      <c r="E29" s="272" t="s">
        <v>1</v>
      </c>
      <c r="F29" s="272"/>
      <c r="G29" s="272"/>
      <c r="H29" s="272"/>
      <c r="L29" s="111"/>
    </row>
    <row r="30" spans="2:12" s="1" customFormat="1" ht="7" customHeight="1">
      <c r="B30" s="34"/>
      <c r="L30" s="34"/>
    </row>
    <row r="31" spans="2:12" s="1" customFormat="1" ht="7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>
      <c r="B32" s="34"/>
      <c r="D32" s="25" t="s">
        <v>245</v>
      </c>
      <c r="J32" s="33">
        <f>J98</f>
        <v>0</v>
      </c>
      <c r="L32" s="34"/>
    </row>
    <row r="33" spans="2:12" s="1" customFormat="1" ht="14.5" customHeight="1">
      <c r="B33" s="34"/>
      <c r="D33" s="32" t="s">
        <v>157</v>
      </c>
      <c r="J33" s="33">
        <f>J104</f>
        <v>0</v>
      </c>
      <c r="L33" s="34"/>
    </row>
    <row r="34" spans="2:12" s="1" customFormat="1" ht="25.25" customHeight="1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>
      <c r="B37" s="34"/>
      <c r="D37" s="60" t="s">
        <v>41</v>
      </c>
      <c r="E37" s="39" t="s">
        <v>42</v>
      </c>
      <c r="F37" s="114">
        <f>ROUND((SUM(BE104:BE111) + SUM(BE133:BE188)),  2)</f>
        <v>0</v>
      </c>
      <c r="G37" s="115"/>
      <c r="H37" s="115"/>
      <c r="I37" s="116">
        <v>0.2</v>
      </c>
      <c r="J37" s="114">
        <f>ROUND(((SUM(BE104:BE111) + SUM(BE133:BE188))*I37),  2)</f>
        <v>0</v>
      </c>
      <c r="L37" s="34"/>
    </row>
    <row r="38" spans="2:12" s="1" customFormat="1" ht="14.5" customHeight="1">
      <c r="B38" s="34"/>
      <c r="E38" s="39" t="s">
        <v>43</v>
      </c>
      <c r="F38" s="114">
        <f>ROUND((SUM(BF104:BF111) + SUM(BF133:BF188)),  2)</f>
        <v>0</v>
      </c>
      <c r="G38" s="115"/>
      <c r="H38" s="115"/>
      <c r="I38" s="116">
        <v>0.2</v>
      </c>
      <c r="J38" s="114">
        <f>ROUND(((SUM(BF104:BF111) + SUM(BF133:BF188))*I38),  2)</f>
        <v>0</v>
      </c>
      <c r="L38" s="34"/>
    </row>
    <row r="39" spans="2:12" s="1" customFormat="1" ht="14.5" hidden="1" customHeight="1">
      <c r="B39" s="34"/>
      <c r="E39" s="27" t="s">
        <v>44</v>
      </c>
      <c r="F39" s="91">
        <f>ROUND((SUM(BG104:BG111) + SUM(BG133:BG188)),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>
      <c r="B40" s="34"/>
      <c r="E40" s="27" t="s">
        <v>45</v>
      </c>
      <c r="F40" s="91">
        <f>ROUND((SUM(BH104:BH111) + SUM(BH133:BH188)),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>
      <c r="B41" s="34"/>
      <c r="E41" s="39" t="s">
        <v>46</v>
      </c>
      <c r="F41" s="114">
        <f>ROUND((SUM(BI104:BI111) + SUM(BI133:BI188)),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>
      <c r="B42" s="34"/>
      <c r="L42" s="34"/>
    </row>
    <row r="43" spans="2:12" s="1" customFormat="1" ht="25.25" customHeight="1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>
      <c r="B44" s="34"/>
      <c r="L44" s="34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>
      <c r="B82" s="34"/>
      <c r="C82" s="21" t="s">
        <v>386</v>
      </c>
      <c r="L82" s="34"/>
    </row>
    <row r="83" spans="2:12" s="1" customFormat="1" ht="7" customHeight="1">
      <c r="B83" s="34"/>
      <c r="L83" s="34"/>
    </row>
    <row r="84" spans="2:12" s="1" customFormat="1" ht="12" customHeight="1">
      <c r="B84" s="34"/>
      <c r="C84" s="27" t="s">
        <v>15</v>
      </c>
      <c r="L84" s="34"/>
    </row>
    <row r="85" spans="2:12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12" ht="12" customHeight="1">
      <c r="B86" s="20"/>
      <c r="C86" s="27" t="s">
        <v>182</v>
      </c>
      <c r="L86" s="20"/>
    </row>
    <row r="87" spans="2:12" s="1" customFormat="1" ht="16.5" customHeight="1">
      <c r="B87" s="34"/>
      <c r="E87" s="287" t="s">
        <v>186</v>
      </c>
      <c r="F87" s="285"/>
      <c r="G87" s="285"/>
      <c r="H87" s="285"/>
      <c r="L87" s="34"/>
    </row>
    <row r="88" spans="2:12" s="1" customFormat="1" ht="12" customHeight="1">
      <c r="B88" s="34"/>
      <c r="C88" s="27" t="s">
        <v>190</v>
      </c>
      <c r="L88" s="34"/>
    </row>
    <row r="89" spans="2:12" s="1" customFormat="1" ht="16.5" customHeight="1">
      <c r="B89" s="34"/>
      <c r="E89" s="256" t="str">
        <f>E11</f>
        <v>11 - Kamerový systém CCTV</v>
      </c>
      <c r="F89" s="285"/>
      <c r="G89" s="285"/>
      <c r="H89" s="285"/>
      <c r="L89" s="34"/>
    </row>
    <row r="90" spans="2:12" s="1" customFormat="1" ht="7" customHeight="1">
      <c r="B90" s="34"/>
      <c r="L90" s="34"/>
    </row>
    <row r="91" spans="2:12" s="1" customFormat="1" ht="12" customHeight="1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>
      <c r="B92" s="34"/>
      <c r="L92" s="34"/>
    </row>
    <row r="93" spans="2:12" s="1" customFormat="1" ht="15.25" customHeight="1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25" customHeight="1">
      <c r="B95" s="34"/>
      <c r="L95" s="34"/>
    </row>
    <row r="96" spans="2:12" s="1" customFormat="1" ht="29.25" customHeight="1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25" customHeight="1">
      <c r="B97" s="34"/>
      <c r="L97" s="34"/>
    </row>
    <row r="98" spans="2:65" s="1" customFormat="1" ht="23" customHeight="1">
      <c r="B98" s="34"/>
      <c r="C98" s="127" t="s">
        <v>422</v>
      </c>
      <c r="J98" s="71">
        <f>J133</f>
        <v>0</v>
      </c>
      <c r="L98" s="34"/>
      <c r="AU98" s="17" t="s">
        <v>423</v>
      </c>
    </row>
    <row r="99" spans="2:65" s="8" customFormat="1" ht="25" customHeight="1">
      <c r="B99" s="128"/>
      <c r="D99" s="129" t="s">
        <v>10364</v>
      </c>
      <c r="E99" s="130"/>
      <c r="F99" s="130"/>
      <c r="G99" s="130"/>
      <c r="H99" s="130"/>
      <c r="I99" s="130"/>
      <c r="J99" s="131">
        <f>J134</f>
        <v>0</v>
      </c>
      <c r="L99" s="128"/>
    </row>
    <row r="100" spans="2:65" s="8" customFormat="1" ht="25" customHeight="1">
      <c r="B100" s="128"/>
      <c r="D100" s="129" t="s">
        <v>10365</v>
      </c>
      <c r="E100" s="130"/>
      <c r="F100" s="130"/>
      <c r="G100" s="130"/>
      <c r="H100" s="130"/>
      <c r="I100" s="130"/>
      <c r="J100" s="131">
        <f>J155</f>
        <v>0</v>
      </c>
      <c r="L100" s="128"/>
    </row>
    <row r="101" spans="2:65" s="8" customFormat="1" ht="25" customHeight="1">
      <c r="B101" s="128"/>
      <c r="D101" s="129" t="s">
        <v>10366</v>
      </c>
      <c r="E101" s="130"/>
      <c r="F101" s="130"/>
      <c r="G101" s="130"/>
      <c r="H101" s="130"/>
      <c r="I101" s="130"/>
      <c r="J101" s="131">
        <f>J169</f>
        <v>0</v>
      </c>
      <c r="L101" s="128"/>
    </row>
    <row r="102" spans="2:65" s="1" customFormat="1" ht="21.75" customHeight="1">
      <c r="B102" s="34"/>
      <c r="L102" s="34"/>
    </row>
    <row r="103" spans="2:65" s="1" customFormat="1" ht="7" customHeight="1">
      <c r="B103" s="34"/>
      <c r="L103" s="34"/>
    </row>
    <row r="104" spans="2:65" s="1" customFormat="1" ht="29.25" customHeight="1">
      <c r="B104" s="34"/>
      <c r="C104" s="127" t="s">
        <v>511</v>
      </c>
      <c r="J104" s="138">
        <f>ROUND(J105 + J106 + J107 + J108 + J109 + J110,2)</f>
        <v>0</v>
      </c>
      <c r="L104" s="34"/>
      <c r="N104" s="139" t="s">
        <v>41</v>
      </c>
    </row>
    <row r="105" spans="2:65" s="1" customFormat="1" ht="18" customHeight="1">
      <c r="B105" s="140"/>
      <c r="C105" s="141"/>
      <c r="D105" s="232" t="s">
        <v>514</v>
      </c>
      <c r="E105" s="286"/>
      <c r="F105" s="286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ref="BE105:BE110" si="0">IF(N105="základná",J105,0)</f>
        <v>0</v>
      </c>
      <c r="BF105" s="146">
        <f t="shared" ref="BF105:BF110" si="1">IF(N105="znížená",J105,0)</f>
        <v>0</v>
      </c>
      <c r="BG105" s="146">
        <f t="shared" ref="BG105:BG110" si="2">IF(N105="zákl. prenesená",J105,0)</f>
        <v>0</v>
      </c>
      <c r="BH105" s="146">
        <f t="shared" ref="BH105:BH110" si="3">IF(N105="zníž. prenesená",J105,0)</f>
        <v>0</v>
      </c>
      <c r="BI105" s="146">
        <f t="shared" ref="BI105:BI110" si="4">IF(N105="nulová",J105,0)</f>
        <v>0</v>
      </c>
      <c r="BJ105" s="144" t="s">
        <v>89</v>
      </c>
      <c r="BK105" s="141"/>
      <c r="BL105" s="141"/>
      <c r="BM105" s="141"/>
    </row>
    <row r="106" spans="2:65" s="1" customFormat="1" ht="18" customHeight="1">
      <c r="B106" s="140"/>
      <c r="C106" s="141"/>
      <c r="D106" s="232" t="s">
        <v>518</v>
      </c>
      <c r="E106" s="286"/>
      <c r="F106" s="286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>
      <c r="B107" s="140"/>
      <c r="C107" s="141"/>
      <c r="D107" s="232" t="s">
        <v>521</v>
      </c>
      <c r="E107" s="286"/>
      <c r="F107" s="286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>
      <c r="B108" s="140"/>
      <c r="C108" s="141"/>
      <c r="D108" s="232" t="s">
        <v>524</v>
      </c>
      <c r="E108" s="286"/>
      <c r="F108" s="286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>
      <c r="B109" s="140"/>
      <c r="C109" s="141"/>
      <c r="D109" s="232" t="s">
        <v>527</v>
      </c>
      <c r="E109" s="286"/>
      <c r="F109" s="286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>
      <c r="B110" s="140"/>
      <c r="C110" s="141"/>
      <c r="D110" s="142" t="s">
        <v>530</v>
      </c>
      <c r="E110" s="141"/>
      <c r="F110" s="141"/>
      <c r="G110" s="141"/>
      <c r="H110" s="141"/>
      <c r="I110" s="141"/>
      <c r="J110" s="99">
        <f>ROUND(J32*T110,2)</f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531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>
      <c r="B111" s="34"/>
      <c r="L111" s="34"/>
    </row>
    <row r="112" spans="2:65" s="1" customFormat="1" ht="29.25" customHeight="1">
      <c r="B112" s="34"/>
      <c r="C112" s="106" t="s">
        <v>162</v>
      </c>
      <c r="D112" s="107"/>
      <c r="E112" s="107"/>
      <c r="F112" s="107"/>
      <c r="G112" s="107"/>
      <c r="H112" s="107"/>
      <c r="I112" s="107"/>
      <c r="J112" s="108">
        <f>ROUND(J98+J104,2)</f>
        <v>0</v>
      </c>
      <c r="K112" s="107"/>
      <c r="L112" s="34"/>
    </row>
    <row r="113" spans="2:12" s="1" customFormat="1" ht="7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4"/>
    </row>
    <row r="117" spans="2:12" s="1" customFormat="1" ht="7" customHeight="1"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34"/>
    </row>
    <row r="118" spans="2:12" s="1" customFormat="1" ht="25" customHeight="1">
      <c r="B118" s="34"/>
      <c r="C118" s="21" t="s">
        <v>548</v>
      </c>
      <c r="L118" s="34"/>
    </row>
    <row r="119" spans="2:12" s="1" customFormat="1" ht="7" customHeight="1">
      <c r="B119" s="34"/>
      <c r="L119" s="34"/>
    </row>
    <row r="120" spans="2:12" s="1" customFormat="1" ht="12" customHeight="1">
      <c r="B120" s="34"/>
      <c r="C120" s="27" t="s">
        <v>15</v>
      </c>
      <c r="L120" s="34"/>
    </row>
    <row r="121" spans="2:12" s="1" customFormat="1" ht="26.25" customHeight="1">
      <c r="B121" s="34"/>
      <c r="E121" s="287" t="str">
        <f>E7</f>
        <v>Revitalizácia budovy a areálu bývalého Gymnázia Mateja Bela vo Zvolene</v>
      </c>
      <c r="F121" s="288"/>
      <c r="G121" s="288"/>
      <c r="H121" s="288"/>
      <c r="L121" s="34"/>
    </row>
    <row r="122" spans="2:12" ht="12" customHeight="1">
      <c r="B122" s="20"/>
      <c r="C122" s="27" t="s">
        <v>182</v>
      </c>
      <c r="L122" s="20"/>
    </row>
    <row r="123" spans="2:12" s="1" customFormat="1" ht="16.5" customHeight="1">
      <c r="B123" s="34"/>
      <c r="E123" s="287" t="s">
        <v>186</v>
      </c>
      <c r="F123" s="285"/>
      <c r="G123" s="285"/>
      <c r="H123" s="285"/>
      <c r="L123" s="34"/>
    </row>
    <row r="124" spans="2:12" s="1" customFormat="1" ht="12" customHeight="1">
      <c r="B124" s="34"/>
      <c r="C124" s="27" t="s">
        <v>190</v>
      </c>
      <c r="L124" s="34"/>
    </row>
    <row r="125" spans="2:12" s="1" customFormat="1" ht="16.5" customHeight="1">
      <c r="B125" s="34"/>
      <c r="E125" s="256" t="str">
        <f>E11</f>
        <v>11 - Kamerový systém CCTV</v>
      </c>
      <c r="F125" s="285"/>
      <c r="G125" s="285"/>
      <c r="H125" s="285"/>
      <c r="L125" s="34"/>
    </row>
    <row r="126" spans="2:12" s="1" customFormat="1" ht="7" customHeight="1">
      <c r="B126" s="34"/>
      <c r="L126" s="34"/>
    </row>
    <row r="127" spans="2:12" s="1" customFormat="1" ht="12" customHeight="1">
      <c r="B127" s="34"/>
      <c r="C127" s="27" t="s">
        <v>19</v>
      </c>
      <c r="F127" s="25" t="str">
        <f>F14</f>
        <v>Okružná 2469, Zvolen</v>
      </c>
      <c r="I127" s="27" t="s">
        <v>21</v>
      </c>
      <c r="J127" s="57" t="str">
        <f>IF(J14="","",J14)</f>
        <v>22. 5. 2024</v>
      </c>
      <c r="L127" s="34"/>
    </row>
    <row r="128" spans="2:12" s="1" customFormat="1" ht="7" customHeight="1">
      <c r="B128" s="34"/>
      <c r="L128" s="34"/>
    </row>
    <row r="129" spans="2:65" s="1" customFormat="1" ht="15.25" customHeight="1">
      <c r="B129" s="34"/>
      <c r="C129" s="27" t="s">
        <v>23</v>
      </c>
      <c r="F129" s="25" t="str">
        <f>E17</f>
        <v>Úrad Banskobystrického samosprávneho kraja</v>
      </c>
      <c r="I129" s="27" t="s">
        <v>29</v>
      </c>
      <c r="J129" s="30" t="str">
        <f>E23</f>
        <v>N/A s.r.o. Bratislava</v>
      </c>
      <c r="L129" s="34"/>
    </row>
    <row r="130" spans="2:65" s="1" customFormat="1" ht="15.25" customHeight="1">
      <c r="B130" s="34"/>
      <c r="C130" s="27" t="s">
        <v>27</v>
      </c>
      <c r="F130" s="25" t="str">
        <f>IF(E20="","",E20)</f>
        <v>Vyplň údaj</v>
      </c>
      <c r="I130" s="27" t="s">
        <v>32</v>
      </c>
      <c r="J130" s="30">
        <f>E26</f>
        <v>0</v>
      </c>
      <c r="L130" s="34"/>
    </row>
    <row r="131" spans="2:65" s="1" customFormat="1" ht="10.25" customHeight="1">
      <c r="B131" s="34"/>
      <c r="L131" s="34"/>
    </row>
    <row r="132" spans="2:65" s="10" customFormat="1" ht="29.25" customHeight="1">
      <c r="B132" s="147"/>
      <c r="C132" s="148" t="s">
        <v>561</v>
      </c>
      <c r="D132" s="149" t="s">
        <v>62</v>
      </c>
      <c r="E132" s="149" t="s">
        <v>58</v>
      </c>
      <c r="F132" s="149" t="s">
        <v>59</v>
      </c>
      <c r="G132" s="149" t="s">
        <v>562</v>
      </c>
      <c r="H132" s="149" t="s">
        <v>563</v>
      </c>
      <c r="I132" s="149" t="s">
        <v>564</v>
      </c>
      <c r="J132" s="150" t="s">
        <v>417</v>
      </c>
      <c r="K132" s="151" t="s">
        <v>565</v>
      </c>
      <c r="L132" s="147"/>
      <c r="M132" s="64" t="s">
        <v>1</v>
      </c>
      <c r="N132" s="65" t="s">
        <v>41</v>
      </c>
      <c r="O132" s="65" t="s">
        <v>566</v>
      </c>
      <c r="P132" s="65" t="s">
        <v>567</v>
      </c>
      <c r="Q132" s="65" t="s">
        <v>568</v>
      </c>
      <c r="R132" s="65" t="s">
        <v>569</v>
      </c>
      <c r="S132" s="65" t="s">
        <v>570</v>
      </c>
      <c r="T132" s="66" t="s">
        <v>571</v>
      </c>
    </row>
    <row r="133" spans="2:65" s="1" customFormat="1" ht="23" customHeight="1">
      <c r="B133" s="34"/>
      <c r="C133" s="69" t="s">
        <v>245</v>
      </c>
      <c r="J133" s="152">
        <f>BK133</f>
        <v>0</v>
      </c>
      <c r="L133" s="34"/>
      <c r="M133" s="67"/>
      <c r="N133" s="58"/>
      <c r="O133" s="58"/>
      <c r="P133" s="153">
        <f>P134+P155+P169</f>
        <v>0</v>
      </c>
      <c r="Q133" s="58"/>
      <c r="R133" s="153">
        <f>R134+R155+R169</f>
        <v>0</v>
      </c>
      <c r="S133" s="58"/>
      <c r="T133" s="154">
        <f>T134+T155+T169</f>
        <v>0</v>
      </c>
      <c r="AT133" s="17" t="s">
        <v>76</v>
      </c>
      <c r="AU133" s="17" t="s">
        <v>423</v>
      </c>
      <c r="BK133" s="155">
        <f>BK134+BK155+BK169</f>
        <v>0</v>
      </c>
    </row>
    <row r="134" spans="2:65" s="11" customFormat="1" ht="26" customHeight="1">
      <c r="B134" s="156"/>
      <c r="D134" s="157" t="s">
        <v>76</v>
      </c>
      <c r="E134" s="158" t="s">
        <v>7100</v>
      </c>
      <c r="F134" s="158" t="s">
        <v>10367</v>
      </c>
      <c r="I134" s="159"/>
      <c r="J134" s="160">
        <f>BK134</f>
        <v>0</v>
      </c>
      <c r="L134" s="156"/>
      <c r="M134" s="161"/>
      <c r="P134" s="162">
        <f>SUM(P135:P154)</f>
        <v>0</v>
      </c>
      <c r="R134" s="162">
        <f>SUM(R135:R154)</f>
        <v>0</v>
      </c>
      <c r="T134" s="163">
        <f>SUM(T135:T154)</f>
        <v>0</v>
      </c>
      <c r="AR134" s="157" t="s">
        <v>84</v>
      </c>
      <c r="AT134" s="164" t="s">
        <v>76</v>
      </c>
      <c r="AU134" s="164" t="s">
        <v>77</v>
      </c>
      <c r="AY134" s="157" t="s">
        <v>574</v>
      </c>
      <c r="BK134" s="165">
        <f>SUM(BK135:BK154)</f>
        <v>0</v>
      </c>
    </row>
    <row r="135" spans="2:65" s="1" customFormat="1" ht="55.5" customHeight="1">
      <c r="B135" s="140"/>
      <c r="C135" s="168" t="s">
        <v>77</v>
      </c>
      <c r="D135" s="168" t="s">
        <v>576</v>
      </c>
      <c r="E135" s="169" t="s">
        <v>9836</v>
      </c>
      <c r="F135" s="170" t="s">
        <v>10368</v>
      </c>
      <c r="G135" s="171" t="s">
        <v>579</v>
      </c>
      <c r="H135" s="172">
        <v>11</v>
      </c>
      <c r="I135" s="173"/>
      <c r="J135" s="174">
        <f t="shared" ref="J135:J154" si="5">ROUND(I135*H135,2)</f>
        <v>0</v>
      </c>
      <c r="K135" s="175"/>
      <c r="L135" s="34"/>
      <c r="M135" s="176" t="s">
        <v>1</v>
      </c>
      <c r="N135" s="139" t="s">
        <v>43</v>
      </c>
      <c r="P135" s="177">
        <f t="shared" ref="P135:P154" si="6">O135*H135</f>
        <v>0</v>
      </c>
      <c r="Q135" s="177">
        <v>0</v>
      </c>
      <c r="R135" s="177">
        <f t="shared" ref="R135:R154" si="7">Q135*H135</f>
        <v>0</v>
      </c>
      <c r="S135" s="177">
        <v>0</v>
      </c>
      <c r="T135" s="178">
        <f t="shared" ref="T135:T154" si="8">S135*H135</f>
        <v>0</v>
      </c>
      <c r="AR135" s="179" t="s">
        <v>580</v>
      </c>
      <c r="AT135" s="179" t="s">
        <v>576</v>
      </c>
      <c r="AU135" s="179" t="s">
        <v>84</v>
      </c>
      <c r="AY135" s="17" t="s">
        <v>574</v>
      </c>
      <c r="BE135" s="102">
        <f t="shared" ref="BE135:BE154" si="9">IF(N135="základná",J135,0)</f>
        <v>0</v>
      </c>
      <c r="BF135" s="102">
        <f t="shared" ref="BF135:BF154" si="10">IF(N135="znížená",J135,0)</f>
        <v>0</v>
      </c>
      <c r="BG135" s="102">
        <f t="shared" ref="BG135:BG154" si="11">IF(N135="zákl. prenesená",J135,0)</f>
        <v>0</v>
      </c>
      <c r="BH135" s="102">
        <f t="shared" ref="BH135:BH154" si="12">IF(N135="zníž. prenesená",J135,0)</f>
        <v>0</v>
      </c>
      <c r="BI135" s="102">
        <f t="shared" ref="BI135:BI154" si="13">IF(N135="nulová",J135,0)</f>
        <v>0</v>
      </c>
      <c r="BJ135" s="17" t="s">
        <v>89</v>
      </c>
      <c r="BK135" s="102">
        <f t="shared" ref="BK135:BK154" si="14">ROUND(I135*H135,2)</f>
        <v>0</v>
      </c>
      <c r="BL135" s="17" t="s">
        <v>580</v>
      </c>
      <c r="BM135" s="179" t="s">
        <v>89</v>
      </c>
    </row>
    <row r="136" spans="2:65" s="1" customFormat="1" ht="55.5" customHeight="1">
      <c r="B136" s="140"/>
      <c r="C136" s="208" t="s">
        <v>77</v>
      </c>
      <c r="D136" s="208" t="s">
        <v>1858</v>
      </c>
      <c r="E136" s="209" t="s">
        <v>9839</v>
      </c>
      <c r="F136" s="210" t="s">
        <v>10368</v>
      </c>
      <c r="G136" s="211" t="s">
        <v>579</v>
      </c>
      <c r="H136" s="212">
        <v>11</v>
      </c>
      <c r="I136" s="213"/>
      <c r="J136" s="214">
        <f t="shared" si="5"/>
        <v>0</v>
      </c>
      <c r="K136" s="215"/>
      <c r="L136" s="216"/>
      <c r="M136" s="217" t="s">
        <v>1</v>
      </c>
      <c r="N136" s="218" t="s">
        <v>43</v>
      </c>
      <c r="P136" s="177">
        <f t="shared" si="6"/>
        <v>0</v>
      </c>
      <c r="Q136" s="177">
        <v>0</v>
      </c>
      <c r="R136" s="177">
        <f t="shared" si="7"/>
        <v>0</v>
      </c>
      <c r="S136" s="177">
        <v>0</v>
      </c>
      <c r="T136" s="178">
        <f t="shared" si="8"/>
        <v>0</v>
      </c>
      <c r="AR136" s="179" t="s">
        <v>626</v>
      </c>
      <c r="AT136" s="179" t="s">
        <v>1858</v>
      </c>
      <c r="AU136" s="179" t="s">
        <v>84</v>
      </c>
      <c r="AY136" s="17" t="s">
        <v>574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17" t="s">
        <v>89</v>
      </c>
      <c r="BK136" s="102">
        <f t="shared" si="14"/>
        <v>0</v>
      </c>
      <c r="BL136" s="17" t="s">
        <v>580</v>
      </c>
      <c r="BM136" s="179" t="s">
        <v>580</v>
      </c>
    </row>
    <row r="137" spans="2:65" s="1" customFormat="1" ht="49.25" customHeight="1">
      <c r="B137" s="140"/>
      <c r="C137" s="168" t="s">
        <v>77</v>
      </c>
      <c r="D137" s="168" t="s">
        <v>576</v>
      </c>
      <c r="E137" s="169" t="s">
        <v>9842</v>
      </c>
      <c r="F137" s="170" t="s">
        <v>10369</v>
      </c>
      <c r="G137" s="171" t="s">
        <v>579</v>
      </c>
      <c r="H137" s="172">
        <v>11</v>
      </c>
      <c r="I137" s="173"/>
      <c r="J137" s="174">
        <f t="shared" si="5"/>
        <v>0</v>
      </c>
      <c r="K137" s="175"/>
      <c r="L137" s="34"/>
      <c r="M137" s="176" t="s">
        <v>1</v>
      </c>
      <c r="N137" s="139" t="s">
        <v>43</v>
      </c>
      <c r="P137" s="177">
        <f t="shared" si="6"/>
        <v>0</v>
      </c>
      <c r="Q137" s="177">
        <v>0</v>
      </c>
      <c r="R137" s="177">
        <f t="shared" si="7"/>
        <v>0</v>
      </c>
      <c r="S137" s="177">
        <v>0</v>
      </c>
      <c r="T137" s="178">
        <f t="shared" si="8"/>
        <v>0</v>
      </c>
      <c r="AR137" s="179" t="s">
        <v>580</v>
      </c>
      <c r="AT137" s="179" t="s">
        <v>576</v>
      </c>
      <c r="AU137" s="179" t="s">
        <v>84</v>
      </c>
      <c r="AY137" s="17" t="s">
        <v>574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7" t="s">
        <v>89</v>
      </c>
      <c r="BK137" s="102">
        <f t="shared" si="14"/>
        <v>0</v>
      </c>
      <c r="BL137" s="17" t="s">
        <v>580</v>
      </c>
      <c r="BM137" s="179" t="s">
        <v>616</v>
      </c>
    </row>
    <row r="138" spans="2:65" s="1" customFormat="1" ht="49.25" customHeight="1">
      <c r="B138" s="140"/>
      <c r="C138" s="208" t="s">
        <v>77</v>
      </c>
      <c r="D138" s="208" t="s">
        <v>1858</v>
      </c>
      <c r="E138" s="209" t="s">
        <v>9845</v>
      </c>
      <c r="F138" s="210" t="s">
        <v>10369</v>
      </c>
      <c r="G138" s="211" t="s">
        <v>579</v>
      </c>
      <c r="H138" s="212">
        <v>11</v>
      </c>
      <c r="I138" s="213"/>
      <c r="J138" s="214">
        <f t="shared" si="5"/>
        <v>0</v>
      </c>
      <c r="K138" s="215"/>
      <c r="L138" s="216"/>
      <c r="M138" s="217" t="s">
        <v>1</v>
      </c>
      <c r="N138" s="218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626</v>
      </c>
      <c r="AT138" s="179" t="s">
        <v>1858</v>
      </c>
      <c r="AU138" s="179" t="s">
        <v>84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626</v>
      </c>
    </row>
    <row r="139" spans="2:65" s="1" customFormat="1" ht="24.25" customHeight="1">
      <c r="B139" s="140"/>
      <c r="C139" s="168" t="s">
        <v>77</v>
      </c>
      <c r="D139" s="168" t="s">
        <v>576</v>
      </c>
      <c r="E139" s="169" t="s">
        <v>9848</v>
      </c>
      <c r="F139" s="170" t="s">
        <v>10370</v>
      </c>
      <c r="G139" s="171" t="s">
        <v>579</v>
      </c>
      <c r="H139" s="172">
        <v>1</v>
      </c>
      <c r="I139" s="173"/>
      <c r="J139" s="174">
        <f t="shared" si="5"/>
        <v>0</v>
      </c>
      <c r="K139" s="175"/>
      <c r="L139" s="34"/>
      <c r="M139" s="176" t="s">
        <v>1</v>
      </c>
      <c r="N139" s="139" t="s">
        <v>43</v>
      </c>
      <c r="P139" s="177">
        <f t="shared" si="6"/>
        <v>0</v>
      </c>
      <c r="Q139" s="177">
        <v>0</v>
      </c>
      <c r="R139" s="177">
        <f t="shared" si="7"/>
        <v>0</v>
      </c>
      <c r="S139" s="177">
        <v>0</v>
      </c>
      <c r="T139" s="178">
        <f t="shared" si="8"/>
        <v>0</v>
      </c>
      <c r="AR139" s="179" t="s">
        <v>580</v>
      </c>
      <c r="AT139" s="179" t="s">
        <v>576</v>
      </c>
      <c r="AU139" s="179" t="s">
        <v>84</v>
      </c>
      <c r="AY139" s="17" t="s">
        <v>574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7" t="s">
        <v>89</v>
      </c>
      <c r="BK139" s="102">
        <f t="shared" si="14"/>
        <v>0</v>
      </c>
      <c r="BL139" s="17" t="s">
        <v>580</v>
      </c>
      <c r="BM139" s="179" t="s">
        <v>115</v>
      </c>
    </row>
    <row r="140" spans="2:65" s="1" customFormat="1" ht="24.25" customHeight="1">
      <c r="B140" s="140"/>
      <c r="C140" s="168" t="s">
        <v>77</v>
      </c>
      <c r="D140" s="168" t="s">
        <v>576</v>
      </c>
      <c r="E140" s="169" t="s">
        <v>9851</v>
      </c>
      <c r="F140" s="170" t="s">
        <v>10370</v>
      </c>
      <c r="G140" s="171" t="s">
        <v>579</v>
      </c>
      <c r="H140" s="172">
        <v>1</v>
      </c>
      <c r="I140" s="173"/>
      <c r="J140" s="174">
        <f t="shared" si="5"/>
        <v>0</v>
      </c>
      <c r="K140" s="175"/>
      <c r="L140" s="34"/>
      <c r="M140" s="176" t="s">
        <v>1</v>
      </c>
      <c r="N140" s="139" t="s">
        <v>43</v>
      </c>
      <c r="P140" s="177">
        <f t="shared" si="6"/>
        <v>0</v>
      </c>
      <c r="Q140" s="177">
        <v>0</v>
      </c>
      <c r="R140" s="177">
        <f t="shared" si="7"/>
        <v>0</v>
      </c>
      <c r="S140" s="177">
        <v>0</v>
      </c>
      <c r="T140" s="178">
        <f t="shared" si="8"/>
        <v>0</v>
      </c>
      <c r="AR140" s="179" t="s">
        <v>580</v>
      </c>
      <c r="AT140" s="179" t="s">
        <v>576</v>
      </c>
      <c r="AU140" s="179" t="s">
        <v>84</v>
      </c>
      <c r="AY140" s="17" t="s">
        <v>574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7" t="s">
        <v>89</v>
      </c>
      <c r="BK140" s="102">
        <f t="shared" si="14"/>
        <v>0</v>
      </c>
      <c r="BL140" s="17" t="s">
        <v>580</v>
      </c>
      <c r="BM140" s="179" t="s">
        <v>121</v>
      </c>
    </row>
    <row r="141" spans="2:65" s="1" customFormat="1" ht="44.25" customHeight="1">
      <c r="B141" s="140"/>
      <c r="C141" s="168" t="s">
        <v>77</v>
      </c>
      <c r="D141" s="168" t="s">
        <v>576</v>
      </c>
      <c r="E141" s="169" t="s">
        <v>9854</v>
      </c>
      <c r="F141" s="170" t="s">
        <v>10371</v>
      </c>
      <c r="G141" s="171" t="s">
        <v>579</v>
      </c>
      <c r="H141" s="172">
        <v>1</v>
      </c>
      <c r="I141" s="173"/>
      <c r="J141" s="174">
        <f t="shared" si="5"/>
        <v>0</v>
      </c>
      <c r="K141" s="175"/>
      <c r="L141" s="34"/>
      <c r="M141" s="176" t="s">
        <v>1</v>
      </c>
      <c r="N141" s="139" t="s">
        <v>43</v>
      </c>
      <c r="P141" s="177">
        <f t="shared" si="6"/>
        <v>0</v>
      </c>
      <c r="Q141" s="177">
        <v>0</v>
      </c>
      <c r="R141" s="177">
        <f t="shared" si="7"/>
        <v>0</v>
      </c>
      <c r="S141" s="177">
        <v>0</v>
      </c>
      <c r="T141" s="178">
        <f t="shared" si="8"/>
        <v>0</v>
      </c>
      <c r="AR141" s="179" t="s">
        <v>580</v>
      </c>
      <c r="AT141" s="179" t="s">
        <v>576</v>
      </c>
      <c r="AU141" s="179" t="s">
        <v>84</v>
      </c>
      <c r="AY141" s="17" t="s">
        <v>574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7" t="s">
        <v>89</v>
      </c>
      <c r="BK141" s="102">
        <f t="shared" si="14"/>
        <v>0</v>
      </c>
      <c r="BL141" s="17" t="s">
        <v>580</v>
      </c>
      <c r="BM141" s="179" t="s">
        <v>664</v>
      </c>
    </row>
    <row r="142" spans="2:65" s="1" customFormat="1" ht="44.25" customHeight="1">
      <c r="B142" s="140"/>
      <c r="C142" s="208" t="s">
        <v>77</v>
      </c>
      <c r="D142" s="208" t="s">
        <v>1858</v>
      </c>
      <c r="E142" s="209" t="s">
        <v>9857</v>
      </c>
      <c r="F142" s="210" t="s">
        <v>10371</v>
      </c>
      <c r="G142" s="211" t="s">
        <v>579</v>
      </c>
      <c r="H142" s="212">
        <v>1</v>
      </c>
      <c r="I142" s="213"/>
      <c r="J142" s="214">
        <f t="shared" si="5"/>
        <v>0</v>
      </c>
      <c r="K142" s="215"/>
      <c r="L142" s="216"/>
      <c r="M142" s="217" t="s">
        <v>1</v>
      </c>
      <c r="N142" s="218" t="s">
        <v>43</v>
      </c>
      <c r="P142" s="177">
        <f t="shared" si="6"/>
        <v>0</v>
      </c>
      <c r="Q142" s="177">
        <v>0</v>
      </c>
      <c r="R142" s="177">
        <f t="shared" si="7"/>
        <v>0</v>
      </c>
      <c r="S142" s="177">
        <v>0</v>
      </c>
      <c r="T142" s="178">
        <f t="shared" si="8"/>
        <v>0</v>
      </c>
      <c r="AR142" s="179" t="s">
        <v>626</v>
      </c>
      <c r="AT142" s="179" t="s">
        <v>1858</v>
      </c>
      <c r="AU142" s="179" t="s">
        <v>84</v>
      </c>
      <c r="AY142" s="17" t="s">
        <v>574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7" t="s">
        <v>89</v>
      </c>
      <c r="BK142" s="102">
        <f t="shared" si="14"/>
        <v>0</v>
      </c>
      <c r="BL142" s="17" t="s">
        <v>580</v>
      </c>
      <c r="BM142" s="179" t="s">
        <v>680</v>
      </c>
    </row>
    <row r="143" spans="2:65" s="1" customFormat="1" ht="33" customHeight="1">
      <c r="B143" s="140"/>
      <c r="C143" s="168" t="s">
        <v>77</v>
      </c>
      <c r="D143" s="168" t="s">
        <v>576</v>
      </c>
      <c r="E143" s="169" t="s">
        <v>9860</v>
      </c>
      <c r="F143" s="170" t="s">
        <v>10372</v>
      </c>
      <c r="G143" s="171" t="s">
        <v>579</v>
      </c>
      <c r="H143" s="172">
        <v>1</v>
      </c>
      <c r="I143" s="173"/>
      <c r="J143" s="174">
        <f t="shared" si="5"/>
        <v>0</v>
      </c>
      <c r="K143" s="175"/>
      <c r="L143" s="34"/>
      <c r="M143" s="176" t="s">
        <v>1</v>
      </c>
      <c r="N143" s="139" t="s">
        <v>43</v>
      </c>
      <c r="P143" s="177">
        <f t="shared" si="6"/>
        <v>0</v>
      </c>
      <c r="Q143" s="177">
        <v>0</v>
      </c>
      <c r="R143" s="177">
        <f t="shared" si="7"/>
        <v>0</v>
      </c>
      <c r="S143" s="177">
        <v>0</v>
      </c>
      <c r="T143" s="178">
        <f t="shared" si="8"/>
        <v>0</v>
      </c>
      <c r="AR143" s="179" t="s">
        <v>580</v>
      </c>
      <c r="AT143" s="179" t="s">
        <v>576</v>
      </c>
      <c r="AU143" s="179" t="s">
        <v>84</v>
      </c>
      <c r="AY143" s="17" t="s">
        <v>574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89</v>
      </c>
      <c r="BK143" s="102">
        <f t="shared" si="14"/>
        <v>0</v>
      </c>
      <c r="BL143" s="17" t="s">
        <v>580</v>
      </c>
      <c r="BM143" s="179" t="s">
        <v>691</v>
      </c>
    </row>
    <row r="144" spans="2:65" s="1" customFormat="1" ht="33" customHeight="1">
      <c r="B144" s="140"/>
      <c r="C144" s="208" t="s">
        <v>77</v>
      </c>
      <c r="D144" s="208" t="s">
        <v>1858</v>
      </c>
      <c r="E144" s="209" t="s">
        <v>9863</v>
      </c>
      <c r="F144" s="210" t="s">
        <v>10372</v>
      </c>
      <c r="G144" s="211" t="s">
        <v>579</v>
      </c>
      <c r="H144" s="212">
        <v>1</v>
      </c>
      <c r="I144" s="213"/>
      <c r="J144" s="214">
        <f t="shared" si="5"/>
        <v>0</v>
      </c>
      <c r="K144" s="215"/>
      <c r="L144" s="216"/>
      <c r="M144" s="217" t="s">
        <v>1</v>
      </c>
      <c r="N144" s="218" t="s">
        <v>43</v>
      </c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AR144" s="179" t="s">
        <v>626</v>
      </c>
      <c r="AT144" s="179" t="s">
        <v>1858</v>
      </c>
      <c r="AU144" s="179" t="s">
        <v>84</v>
      </c>
      <c r="AY144" s="17" t="s">
        <v>574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89</v>
      </c>
      <c r="BK144" s="102">
        <f t="shared" si="14"/>
        <v>0</v>
      </c>
      <c r="BL144" s="17" t="s">
        <v>580</v>
      </c>
      <c r="BM144" s="179" t="s">
        <v>7</v>
      </c>
    </row>
    <row r="145" spans="2:65" s="1" customFormat="1" ht="24.25" customHeight="1">
      <c r="B145" s="140"/>
      <c r="C145" s="168" t="s">
        <v>77</v>
      </c>
      <c r="D145" s="168" t="s">
        <v>576</v>
      </c>
      <c r="E145" s="169" t="s">
        <v>9866</v>
      </c>
      <c r="F145" s="170" t="s">
        <v>10373</v>
      </c>
      <c r="G145" s="171" t="s">
        <v>579</v>
      </c>
      <c r="H145" s="172">
        <v>1</v>
      </c>
      <c r="I145" s="173"/>
      <c r="J145" s="174">
        <f t="shared" si="5"/>
        <v>0</v>
      </c>
      <c r="K145" s="175"/>
      <c r="L145" s="34"/>
      <c r="M145" s="176" t="s">
        <v>1</v>
      </c>
      <c r="N145" s="139" t="s">
        <v>43</v>
      </c>
      <c r="P145" s="177">
        <f t="shared" si="6"/>
        <v>0</v>
      </c>
      <c r="Q145" s="177">
        <v>0</v>
      </c>
      <c r="R145" s="177">
        <f t="shared" si="7"/>
        <v>0</v>
      </c>
      <c r="S145" s="177">
        <v>0</v>
      </c>
      <c r="T145" s="178">
        <f t="shared" si="8"/>
        <v>0</v>
      </c>
      <c r="AR145" s="179" t="s">
        <v>580</v>
      </c>
      <c r="AT145" s="179" t="s">
        <v>576</v>
      </c>
      <c r="AU145" s="179" t="s">
        <v>84</v>
      </c>
      <c r="AY145" s="17" t="s">
        <v>574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89</v>
      </c>
      <c r="BK145" s="102">
        <f t="shared" si="14"/>
        <v>0</v>
      </c>
      <c r="BL145" s="17" t="s">
        <v>580</v>
      </c>
      <c r="BM145" s="179" t="s">
        <v>732</v>
      </c>
    </row>
    <row r="146" spans="2:65" s="1" customFormat="1" ht="24.25" customHeight="1">
      <c r="B146" s="140"/>
      <c r="C146" s="168" t="s">
        <v>77</v>
      </c>
      <c r="D146" s="168" t="s">
        <v>576</v>
      </c>
      <c r="E146" s="169" t="s">
        <v>9869</v>
      </c>
      <c r="F146" s="170" t="s">
        <v>10373</v>
      </c>
      <c r="G146" s="171" t="s">
        <v>579</v>
      </c>
      <c r="H146" s="172">
        <v>1</v>
      </c>
      <c r="I146" s="173"/>
      <c r="J146" s="174">
        <f t="shared" si="5"/>
        <v>0</v>
      </c>
      <c r="K146" s="175"/>
      <c r="L146" s="34"/>
      <c r="M146" s="176" t="s">
        <v>1</v>
      </c>
      <c r="N146" s="139" t="s">
        <v>43</v>
      </c>
      <c r="P146" s="177">
        <f t="shared" si="6"/>
        <v>0</v>
      </c>
      <c r="Q146" s="177">
        <v>0</v>
      </c>
      <c r="R146" s="177">
        <f t="shared" si="7"/>
        <v>0</v>
      </c>
      <c r="S146" s="177">
        <v>0</v>
      </c>
      <c r="T146" s="178">
        <f t="shared" si="8"/>
        <v>0</v>
      </c>
      <c r="AR146" s="179" t="s">
        <v>580</v>
      </c>
      <c r="AT146" s="179" t="s">
        <v>576</v>
      </c>
      <c r="AU146" s="179" t="s">
        <v>84</v>
      </c>
      <c r="AY146" s="17" t="s">
        <v>574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89</v>
      </c>
      <c r="BK146" s="102">
        <f t="shared" si="14"/>
        <v>0</v>
      </c>
      <c r="BL146" s="17" t="s">
        <v>580</v>
      </c>
      <c r="BM146" s="179" t="s">
        <v>749</v>
      </c>
    </row>
    <row r="147" spans="2:65" s="1" customFormat="1" ht="55.5" customHeight="1">
      <c r="B147" s="140"/>
      <c r="C147" s="168" t="s">
        <v>77</v>
      </c>
      <c r="D147" s="168" t="s">
        <v>576</v>
      </c>
      <c r="E147" s="169" t="s">
        <v>9872</v>
      </c>
      <c r="F147" s="170" t="s">
        <v>10374</v>
      </c>
      <c r="G147" s="171" t="s">
        <v>579</v>
      </c>
      <c r="H147" s="172">
        <v>1</v>
      </c>
      <c r="I147" s="173"/>
      <c r="J147" s="174">
        <f t="shared" si="5"/>
        <v>0</v>
      </c>
      <c r="K147" s="175"/>
      <c r="L147" s="34"/>
      <c r="M147" s="176" t="s">
        <v>1</v>
      </c>
      <c r="N147" s="139" t="s">
        <v>43</v>
      </c>
      <c r="P147" s="177">
        <f t="shared" si="6"/>
        <v>0</v>
      </c>
      <c r="Q147" s="177">
        <v>0</v>
      </c>
      <c r="R147" s="177">
        <f t="shared" si="7"/>
        <v>0</v>
      </c>
      <c r="S147" s="177">
        <v>0</v>
      </c>
      <c r="T147" s="178">
        <f t="shared" si="8"/>
        <v>0</v>
      </c>
      <c r="AR147" s="179" t="s">
        <v>580</v>
      </c>
      <c r="AT147" s="179" t="s">
        <v>576</v>
      </c>
      <c r="AU147" s="179" t="s">
        <v>84</v>
      </c>
      <c r="AY147" s="17" t="s">
        <v>574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89</v>
      </c>
      <c r="BK147" s="102">
        <f t="shared" si="14"/>
        <v>0</v>
      </c>
      <c r="BL147" s="17" t="s">
        <v>580</v>
      </c>
      <c r="BM147" s="179" t="s">
        <v>805</v>
      </c>
    </row>
    <row r="148" spans="2:65" s="1" customFormat="1" ht="55.5" customHeight="1">
      <c r="B148" s="140"/>
      <c r="C148" s="208" t="s">
        <v>77</v>
      </c>
      <c r="D148" s="208" t="s">
        <v>1858</v>
      </c>
      <c r="E148" s="209" t="s">
        <v>9875</v>
      </c>
      <c r="F148" s="210" t="s">
        <v>10374</v>
      </c>
      <c r="G148" s="211" t="s">
        <v>579</v>
      </c>
      <c r="H148" s="212">
        <v>1</v>
      </c>
      <c r="I148" s="213"/>
      <c r="J148" s="214">
        <f t="shared" si="5"/>
        <v>0</v>
      </c>
      <c r="K148" s="215"/>
      <c r="L148" s="216"/>
      <c r="M148" s="217" t="s">
        <v>1</v>
      </c>
      <c r="N148" s="218" t="s">
        <v>43</v>
      </c>
      <c r="P148" s="177">
        <f t="shared" si="6"/>
        <v>0</v>
      </c>
      <c r="Q148" s="177">
        <v>0</v>
      </c>
      <c r="R148" s="177">
        <f t="shared" si="7"/>
        <v>0</v>
      </c>
      <c r="S148" s="177">
        <v>0</v>
      </c>
      <c r="T148" s="178">
        <f t="shared" si="8"/>
        <v>0</v>
      </c>
      <c r="AR148" s="179" t="s">
        <v>626</v>
      </c>
      <c r="AT148" s="179" t="s">
        <v>1858</v>
      </c>
      <c r="AU148" s="179" t="s">
        <v>84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580</v>
      </c>
      <c r="BM148" s="179" t="s">
        <v>824</v>
      </c>
    </row>
    <row r="149" spans="2:65" s="1" customFormat="1" ht="55.5" customHeight="1">
      <c r="B149" s="140"/>
      <c r="C149" s="168" t="s">
        <v>77</v>
      </c>
      <c r="D149" s="168" t="s">
        <v>576</v>
      </c>
      <c r="E149" s="169" t="s">
        <v>9878</v>
      </c>
      <c r="F149" s="170" t="s">
        <v>10375</v>
      </c>
      <c r="G149" s="171" t="s">
        <v>579</v>
      </c>
      <c r="H149" s="172">
        <v>3</v>
      </c>
      <c r="I149" s="173"/>
      <c r="J149" s="174">
        <f t="shared" si="5"/>
        <v>0</v>
      </c>
      <c r="K149" s="175"/>
      <c r="L149" s="34"/>
      <c r="M149" s="176" t="s">
        <v>1</v>
      </c>
      <c r="N149" s="139" t="s">
        <v>43</v>
      </c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AR149" s="179" t="s">
        <v>580</v>
      </c>
      <c r="AT149" s="179" t="s">
        <v>576</v>
      </c>
      <c r="AU149" s="179" t="s">
        <v>84</v>
      </c>
      <c r="AY149" s="17" t="s">
        <v>574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89</v>
      </c>
      <c r="BK149" s="102">
        <f t="shared" si="14"/>
        <v>0</v>
      </c>
      <c r="BL149" s="17" t="s">
        <v>580</v>
      </c>
      <c r="BM149" s="179" t="s">
        <v>849</v>
      </c>
    </row>
    <row r="150" spans="2:65" s="1" customFormat="1" ht="55.5" customHeight="1">
      <c r="B150" s="140"/>
      <c r="C150" s="208" t="s">
        <v>77</v>
      </c>
      <c r="D150" s="208" t="s">
        <v>1858</v>
      </c>
      <c r="E150" s="209" t="s">
        <v>9881</v>
      </c>
      <c r="F150" s="210" t="s">
        <v>10375</v>
      </c>
      <c r="G150" s="211" t="s">
        <v>579</v>
      </c>
      <c r="H150" s="212">
        <v>3</v>
      </c>
      <c r="I150" s="213"/>
      <c r="J150" s="214">
        <f t="shared" si="5"/>
        <v>0</v>
      </c>
      <c r="K150" s="215"/>
      <c r="L150" s="216"/>
      <c r="M150" s="217" t="s">
        <v>1</v>
      </c>
      <c r="N150" s="218" t="s">
        <v>43</v>
      </c>
      <c r="P150" s="177">
        <f t="shared" si="6"/>
        <v>0</v>
      </c>
      <c r="Q150" s="177">
        <v>0</v>
      </c>
      <c r="R150" s="177">
        <f t="shared" si="7"/>
        <v>0</v>
      </c>
      <c r="S150" s="177">
        <v>0</v>
      </c>
      <c r="T150" s="178">
        <f t="shared" si="8"/>
        <v>0</v>
      </c>
      <c r="AR150" s="179" t="s">
        <v>626</v>
      </c>
      <c r="AT150" s="179" t="s">
        <v>1858</v>
      </c>
      <c r="AU150" s="179" t="s">
        <v>84</v>
      </c>
      <c r="AY150" s="17" t="s">
        <v>574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89</v>
      </c>
      <c r="BK150" s="102">
        <f t="shared" si="14"/>
        <v>0</v>
      </c>
      <c r="BL150" s="17" t="s">
        <v>580</v>
      </c>
      <c r="BM150" s="179" t="s">
        <v>860</v>
      </c>
    </row>
    <row r="151" spans="2:65" s="1" customFormat="1" ht="24.25" customHeight="1">
      <c r="B151" s="140"/>
      <c r="C151" s="168" t="s">
        <v>77</v>
      </c>
      <c r="D151" s="168" t="s">
        <v>576</v>
      </c>
      <c r="E151" s="169" t="s">
        <v>9885</v>
      </c>
      <c r="F151" s="170" t="s">
        <v>10376</v>
      </c>
      <c r="G151" s="171" t="s">
        <v>579</v>
      </c>
      <c r="H151" s="172">
        <v>11</v>
      </c>
      <c r="I151" s="173"/>
      <c r="J151" s="174">
        <f t="shared" si="5"/>
        <v>0</v>
      </c>
      <c r="K151" s="175"/>
      <c r="L151" s="34"/>
      <c r="M151" s="176" t="s">
        <v>1</v>
      </c>
      <c r="N151" s="139" t="s">
        <v>43</v>
      </c>
      <c r="P151" s="177">
        <f t="shared" si="6"/>
        <v>0</v>
      </c>
      <c r="Q151" s="177">
        <v>0</v>
      </c>
      <c r="R151" s="177">
        <f t="shared" si="7"/>
        <v>0</v>
      </c>
      <c r="S151" s="177">
        <v>0</v>
      </c>
      <c r="T151" s="178">
        <f t="shared" si="8"/>
        <v>0</v>
      </c>
      <c r="AR151" s="179" t="s">
        <v>580</v>
      </c>
      <c r="AT151" s="179" t="s">
        <v>576</v>
      </c>
      <c r="AU151" s="179" t="s">
        <v>84</v>
      </c>
      <c r="AY151" s="17" t="s">
        <v>574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89</v>
      </c>
      <c r="BK151" s="102">
        <f t="shared" si="14"/>
        <v>0</v>
      </c>
      <c r="BL151" s="17" t="s">
        <v>580</v>
      </c>
      <c r="BM151" s="179" t="s">
        <v>901</v>
      </c>
    </row>
    <row r="152" spans="2:65" s="1" customFormat="1" ht="24.25" customHeight="1">
      <c r="B152" s="140"/>
      <c r="C152" s="208" t="s">
        <v>77</v>
      </c>
      <c r="D152" s="208" t="s">
        <v>1858</v>
      </c>
      <c r="E152" s="209" t="s">
        <v>9887</v>
      </c>
      <c r="F152" s="210" t="s">
        <v>10376</v>
      </c>
      <c r="G152" s="211" t="s">
        <v>579</v>
      </c>
      <c r="H152" s="212">
        <v>11</v>
      </c>
      <c r="I152" s="213"/>
      <c r="J152" s="214">
        <f t="shared" si="5"/>
        <v>0</v>
      </c>
      <c r="K152" s="215"/>
      <c r="L152" s="216"/>
      <c r="M152" s="217" t="s">
        <v>1</v>
      </c>
      <c r="N152" s="218" t="s">
        <v>43</v>
      </c>
      <c r="P152" s="177">
        <f t="shared" si="6"/>
        <v>0</v>
      </c>
      <c r="Q152" s="177">
        <v>0</v>
      </c>
      <c r="R152" s="177">
        <f t="shared" si="7"/>
        <v>0</v>
      </c>
      <c r="S152" s="177">
        <v>0</v>
      </c>
      <c r="T152" s="178">
        <f t="shared" si="8"/>
        <v>0</v>
      </c>
      <c r="AR152" s="179" t="s">
        <v>626</v>
      </c>
      <c r="AT152" s="179" t="s">
        <v>1858</v>
      </c>
      <c r="AU152" s="179" t="s">
        <v>84</v>
      </c>
      <c r="AY152" s="17" t="s">
        <v>574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89</v>
      </c>
      <c r="BK152" s="102">
        <f t="shared" si="14"/>
        <v>0</v>
      </c>
      <c r="BL152" s="17" t="s">
        <v>580</v>
      </c>
      <c r="BM152" s="179" t="s">
        <v>920</v>
      </c>
    </row>
    <row r="153" spans="2:65" s="1" customFormat="1" ht="24.25" customHeight="1">
      <c r="B153" s="140"/>
      <c r="C153" s="168" t="s">
        <v>77</v>
      </c>
      <c r="D153" s="168" t="s">
        <v>576</v>
      </c>
      <c r="E153" s="169" t="s">
        <v>9889</v>
      </c>
      <c r="F153" s="170" t="s">
        <v>10377</v>
      </c>
      <c r="G153" s="171" t="s">
        <v>579</v>
      </c>
      <c r="H153" s="172">
        <v>1</v>
      </c>
      <c r="I153" s="173"/>
      <c r="J153" s="174">
        <f t="shared" si="5"/>
        <v>0</v>
      </c>
      <c r="K153" s="175"/>
      <c r="L153" s="34"/>
      <c r="M153" s="176" t="s">
        <v>1</v>
      </c>
      <c r="N153" s="139" t="s">
        <v>43</v>
      </c>
      <c r="P153" s="177">
        <f t="shared" si="6"/>
        <v>0</v>
      </c>
      <c r="Q153" s="177">
        <v>0</v>
      </c>
      <c r="R153" s="177">
        <f t="shared" si="7"/>
        <v>0</v>
      </c>
      <c r="S153" s="177">
        <v>0</v>
      </c>
      <c r="T153" s="178">
        <f t="shared" si="8"/>
        <v>0</v>
      </c>
      <c r="AR153" s="179" t="s">
        <v>580</v>
      </c>
      <c r="AT153" s="179" t="s">
        <v>576</v>
      </c>
      <c r="AU153" s="179" t="s">
        <v>84</v>
      </c>
      <c r="AY153" s="17" t="s">
        <v>574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89</v>
      </c>
      <c r="BK153" s="102">
        <f t="shared" si="14"/>
        <v>0</v>
      </c>
      <c r="BL153" s="17" t="s">
        <v>580</v>
      </c>
      <c r="BM153" s="179" t="s">
        <v>970</v>
      </c>
    </row>
    <row r="154" spans="2:65" s="1" customFormat="1" ht="24.25" customHeight="1">
      <c r="B154" s="140"/>
      <c r="C154" s="208" t="s">
        <v>77</v>
      </c>
      <c r="D154" s="208" t="s">
        <v>1858</v>
      </c>
      <c r="E154" s="209" t="s">
        <v>9891</v>
      </c>
      <c r="F154" s="210" t="s">
        <v>10377</v>
      </c>
      <c r="G154" s="211" t="s">
        <v>579</v>
      </c>
      <c r="H154" s="212">
        <v>1</v>
      </c>
      <c r="I154" s="213"/>
      <c r="J154" s="214">
        <f t="shared" si="5"/>
        <v>0</v>
      </c>
      <c r="K154" s="215"/>
      <c r="L154" s="216"/>
      <c r="M154" s="217" t="s">
        <v>1</v>
      </c>
      <c r="N154" s="218" t="s">
        <v>43</v>
      </c>
      <c r="P154" s="177">
        <f t="shared" si="6"/>
        <v>0</v>
      </c>
      <c r="Q154" s="177">
        <v>0</v>
      </c>
      <c r="R154" s="177">
        <f t="shared" si="7"/>
        <v>0</v>
      </c>
      <c r="S154" s="177">
        <v>0</v>
      </c>
      <c r="T154" s="178">
        <f t="shared" si="8"/>
        <v>0</v>
      </c>
      <c r="AR154" s="179" t="s">
        <v>626</v>
      </c>
      <c r="AT154" s="179" t="s">
        <v>1858</v>
      </c>
      <c r="AU154" s="179" t="s">
        <v>84</v>
      </c>
      <c r="AY154" s="17" t="s">
        <v>574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89</v>
      </c>
      <c r="BK154" s="102">
        <f t="shared" si="14"/>
        <v>0</v>
      </c>
      <c r="BL154" s="17" t="s">
        <v>580</v>
      </c>
      <c r="BM154" s="179" t="s">
        <v>993</v>
      </c>
    </row>
    <row r="155" spans="2:65" s="11" customFormat="1" ht="26" customHeight="1">
      <c r="B155" s="156"/>
      <c r="D155" s="157" t="s">
        <v>76</v>
      </c>
      <c r="E155" s="158" t="s">
        <v>7124</v>
      </c>
      <c r="F155" s="158" t="s">
        <v>10378</v>
      </c>
      <c r="I155" s="159"/>
      <c r="J155" s="160">
        <f>BK155</f>
        <v>0</v>
      </c>
      <c r="L155" s="156"/>
      <c r="M155" s="161"/>
      <c r="P155" s="162">
        <f>SUM(P156:P168)</f>
        <v>0</v>
      </c>
      <c r="R155" s="162">
        <f>SUM(R156:R168)</f>
        <v>0</v>
      </c>
      <c r="T155" s="163">
        <f>SUM(T156:T168)</f>
        <v>0</v>
      </c>
      <c r="AR155" s="157" t="s">
        <v>84</v>
      </c>
      <c r="AT155" s="164" t="s">
        <v>76</v>
      </c>
      <c r="AU155" s="164" t="s">
        <v>77</v>
      </c>
      <c r="AY155" s="157" t="s">
        <v>574</v>
      </c>
      <c r="BK155" s="165">
        <f>SUM(BK156:BK168)</f>
        <v>0</v>
      </c>
    </row>
    <row r="156" spans="2:65" s="1" customFormat="1" ht="16.5" customHeight="1">
      <c r="B156" s="140"/>
      <c r="C156" s="168" t="s">
        <v>77</v>
      </c>
      <c r="D156" s="168" t="s">
        <v>576</v>
      </c>
      <c r="E156" s="169" t="s">
        <v>9895</v>
      </c>
      <c r="F156" s="170" t="s">
        <v>10379</v>
      </c>
      <c r="G156" s="171" t="s">
        <v>611</v>
      </c>
      <c r="H156" s="172">
        <v>800</v>
      </c>
      <c r="I156" s="173"/>
      <c r="J156" s="174">
        <f t="shared" ref="J156:J168" si="15">ROUND(I156*H156,2)</f>
        <v>0</v>
      </c>
      <c r="K156" s="175"/>
      <c r="L156" s="34"/>
      <c r="M156" s="176" t="s">
        <v>1</v>
      </c>
      <c r="N156" s="139" t="s">
        <v>43</v>
      </c>
      <c r="P156" s="177">
        <f t="shared" ref="P156:P168" si="16">O156*H156</f>
        <v>0</v>
      </c>
      <c r="Q156" s="177">
        <v>0</v>
      </c>
      <c r="R156" s="177">
        <f t="shared" ref="R156:R168" si="17">Q156*H156</f>
        <v>0</v>
      </c>
      <c r="S156" s="177">
        <v>0</v>
      </c>
      <c r="T156" s="178">
        <f t="shared" ref="T156:T168" si="18">S156*H156</f>
        <v>0</v>
      </c>
      <c r="AR156" s="179" t="s">
        <v>580</v>
      </c>
      <c r="AT156" s="179" t="s">
        <v>576</v>
      </c>
      <c r="AU156" s="179" t="s">
        <v>84</v>
      </c>
      <c r="AY156" s="17" t="s">
        <v>574</v>
      </c>
      <c r="BE156" s="102">
        <f t="shared" ref="BE156:BE168" si="19">IF(N156="základná",J156,0)</f>
        <v>0</v>
      </c>
      <c r="BF156" s="102">
        <f t="shared" ref="BF156:BF168" si="20">IF(N156="znížená",J156,0)</f>
        <v>0</v>
      </c>
      <c r="BG156" s="102">
        <f t="shared" ref="BG156:BG168" si="21">IF(N156="zákl. prenesená",J156,0)</f>
        <v>0</v>
      </c>
      <c r="BH156" s="102">
        <f t="shared" ref="BH156:BH168" si="22">IF(N156="zníž. prenesená",J156,0)</f>
        <v>0</v>
      </c>
      <c r="BI156" s="102">
        <f t="shared" ref="BI156:BI168" si="23">IF(N156="nulová",J156,0)</f>
        <v>0</v>
      </c>
      <c r="BJ156" s="17" t="s">
        <v>89</v>
      </c>
      <c r="BK156" s="102">
        <f t="shared" ref="BK156:BK168" si="24">ROUND(I156*H156,2)</f>
        <v>0</v>
      </c>
      <c r="BL156" s="17" t="s">
        <v>580</v>
      </c>
      <c r="BM156" s="179" t="s">
        <v>1007</v>
      </c>
    </row>
    <row r="157" spans="2:65" s="1" customFormat="1" ht="16.5" customHeight="1">
      <c r="B157" s="140"/>
      <c r="C157" s="208" t="s">
        <v>77</v>
      </c>
      <c r="D157" s="208" t="s">
        <v>1858</v>
      </c>
      <c r="E157" s="209" t="s">
        <v>9898</v>
      </c>
      <c r="F157" s="210" t="s">
        <v>10379</v>
      </c>
      <c r="G157" s="211" t="s">
        <v>611</v>
      </c>
      <c r="H157" s="212">
        <v>800</v>
      </c>
      <c r="I157" s="213"/>
      <c r="J157" s="214">
        <f t="shared" si="15"/>
        <v>0</v>
      </c>
      <c r="K157" s="215"/>
      <c r="L157" s="216"/>
      <c r="M157" s="217" t="s">
        <v>1</v>
      </c>
      <c r="N157" s="218" t="s">
        <v>43</v>
      </c>
      <c r="P157" s="177">
        <f t="shared" si="16"/>
        <v>0</v>
      </c>
      <c r="Q157" s="177">
        <v>0</v>
      </c>
      <c r="R157" s="177">
        <f t="shared" si="17"/>
        <v>0</v>
      </c>
      <c r="S157" s="177">
        <v>0</v>
      </c>
      <c r="T157" s="178">
        <f t="shared" si="18"/>
        <v>0</v>
      </c>
      <c r="AR157" s="179" t="s">
        <v>626</v>
      </c>
      <c r="AT157" s="179" t="s">
        <v>1858</v>
      </c>
      <c r="AU157" s="179" t="s">
        <v>84</v>
      </c>
      <c r="AY157" s="17" t="s">
        <v>574</v>
      </c>
      <c r="BE157" s="102">
        <f t="shared" si="19"/>
        <v>0</v>
      </c>
      <c r="BF157" s="102">
        <f t="shared" si="20"/>
        <v>0</v>
      </c>
      <c r="BG157" s="102">
        <f t="shared" si="21"/>
        <v>0</v>
      </c>
      <c r="BH157" s="102">
        <f t="shared" si="22"/>
        <v>0</v>
      </c>
      <c r="BI157" s="102">
        <f t="shared" si="23"/>
        <v>0</v>
      </c>
      <c r="BJ157" s="17" t="s">
        <v>89</v>
      </c>
      <c r="BK157" s="102">
        <f t="shared" si="24"/>
        <v>0</v>
      </c>
      <c r="BL157" s="17" t="s">
        <v>580</v>
      </c>
      <c r="BM157" s="179" t="s">
        <v>1064</v>
      </c>
    </row>
    <row r="158" spans="2:65" s="1" customFormat="1" ht="24.25" customHeight="1">
      <c r="B158" s="140"/>
      <c r="C158" s="168" t="s">
        <v>77</v>
      </c>
      <c r="D158" s="168" t="s">
        <v>576</v>
      </c>
      <c r="E158" s="169" t="s">
        <v>9900</v>
      </c>
      <c r="F158" s="170" t="s">
        <v>10380</v>
      </c>
      <c r="G158" s="171" t="s">
        <v>611</v>
      </c>
      <c r="H158" s="172">
        <v>600</v>
      </c>
      <c r="I158" s="173"/>
      <c r="J158" s="174">
        <f t="shared" si="15"/>
        <v>0</v>
      </c>
      <c r="K158" s="175"/>
      <c r="L158" s="34"/>
      <c r="M158" s="176" t="s">
        <v>1</v>
      </c>
      <c r="N158" s="139" t="s">
        <v>43</v>
      </c>
      <c r="P158" s="177">
        <f t="shared" si="16"/>
        <v>0</v>
      </c>
      <c r="Q158" s="177">
        <v>0</v>
      </c>
      <c r="R158" s="177">
        <f t="shared" si="17"/>
        <v>0</v>
      </c>
      <c r="S158" s="177">
        <v>0</v>
      </c>
      <c r="T158" s="178">
        <f t="shared" si="18"/>
        <v>0</v>
      </c>
      <c r="AR158" s="179" t="s">
        <v>580</v>
      </c>
      <c r="AT158" s="179" t="s">
        <v>576</v>
      </c>
      <c r="AU158" s="179" t="s">
        <v>84</v>
      </c>
      <c r="AY158" s="17" t="s">
        <v>574</v>
      </c>
      <c r="BE158" s="102">
        <f t="shared" si="19"/>
        <v>0</v>
      </c>
      <c r="BF158" s="102">
        <f t="shared" si="20"/>
        <v>0</v>
      </c>
      <c r="BG158" s="102">
        <f t="shared" si="21"/>
        <v>0</v>
      </c>
      <c r="BH158" s="102">
        <f t="shared" si="22"/>
        <v>0</v>
      </c>
      <c r="BI158" s="102">
        <f t="shared" si="23"/>
        <v>0</v>
      </c>
      <c r="BJ158" s="17" t="s">
        <v>89</v>
      </c>
      <c r="BK158" s="102">
        <f t="shared" si="24"/>
        <v>0</v>
      </c>
      <c r="BL158" s="17" t="s">
        <v>580</v>
      </c>
      <c r="BM158" s="179" t="s">
        <v>1075</v>
      </c>
    </row>
    <row r="159" spans="2:65" s="1" customFormat="1" ht="24.25" customHeight="1">
      <c r="B159" s="140"/>
      <c r="C159" s="208" t="s">
        <v>77</v>
      </c>
      <c r="D159" s="208" t="s">
        <v>1858</v>
      </c>
      <c r="E159" s="209" t="s">
        <v>9903</v>
      </c>
      <c r="F159" s="210" t="s">
        <v>10380</v>
      </c>
      <c r="G159" s="211" t="s">
        <v>611</v>
      </c>
      <c r="H159" s="212">
        <v>600</v>
      </c>
      <c r="I159" s="213"/>
      <c r="J159" s="214">
        <f t="shared" si="15"/>
        <v>0</v>
      </c>
      <c r="K159" s="215"/>
      <c r="L159" s="216"/>
      <c r="M159" s="217" t="s">
        <v>1</v>
      </c>
      <c r="N159" s="218" t="s">
        <v>43</v>
      </c>
      <c r="P159" s="177">
        <f t="shared" si="16"/>
        <v>0</v>
      </c>
      <c r="Q159" s="177">
        <v>0</v>
      </c>
      <c r="R159" s="177">
        <f t="shared" si="17"/>
        <v>0</v>
      </c>
      <c r="S159" s="177">
        <v>0</v>
      </c>
      <c r="T159" s="178">
        <f t="shared" si="18"/>
        <v>0</v>
      </c>
      <c r="AR159" s="179" t="s">
        <v>626</v>
      </c>
      <c r="AT159" s="179" t="s">
        <v>1858</v>
      </c>
      <c r="AU159" s="179" t="s">
        <v>84</v>
      </c>
      <c r="AY159" s="17" t="s">
        <v>574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17" t="s">
        <v>89</v>
      </c>
      <c r="BK159" s="102">
        <f t="shared" si="24"/>
        <v>0</v>
      </c>
      <c r="BL159" s="17" t="s">
        <v>580</v>
      </c>
      <c r="BM159" s="179" t="s">
        <v>1085</v>
      </c>
    </row>
    <row r="160" spans="2:65" s="1" customFormat="1" ht="16.5" customHeight="1">
      <c r="B160" s="140"/>
      <c r="C160" s="168" t="s">
        <v>77</v>
      </c>
      <c r="D160" s="168" t="s">
        <v>576</v>
      </c>
      <c r="E160" s="169" t="s">
        <v>9906</v>
      </c>
      <c r="F160" s="170" t="s">
        <v>10171</v>
      </c>
      <c r="G160" s="171" t="s">
        <v>579</v>
      </c>
      <c r="H160" s="172">
        <v>500</v>
      </c>
      <c r="I160" s="173"/>
      <c r="J160" s="174">
        <f t="shared" si="15"/>
        <v>0</v>
      </c>
      <c r="K160" s="175"/>
      <c r="L160" s="34"/>
      <c r="M160" s="176" t="s">
        <v>1</v>
      </c>
      <c r="N160" s="139" t="s">
        <v>43</v>
      </c>
      <c r="P160" s="177">
        <f t="shared" si="16"/>
        <v>0</v>
      </c>
      <c r="Q160" s="177">
        <v>0</v>
      </c>
      <c r="R160" s="177">
        <f t="shared" si="17"/>
        <v>0</v>
      </c>
      <c r="S160" s="177">
        <v>0</v>
      </c>
      <c r="T160" s="178">
        <f t="shared" si="18"/>
        <v>0</v>
      </c>
      <c r="AR160" s="179" t="s">
        <v>580</v>
      </c>
      <c r="AT160" s="179" t="s">
        <v>576</v>
      </c>
      <c r="AU160" s="179" t="s">
        <v>84</v>
      </c>
      <c r="AY160" s="17" t="s">
        <v>574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17" t="s">
        <v>89</v>
      </c>
      <c r="BK160" s="102">
        <f t="shared" si="24"/>
        <v>0</v>
      </c>
      <c r="BL160" s="17" t="s">
        <v>580</v>
      </c>
      <c r="BM160" s="179" t="s">
        <v>1095</v>
      </c>
    </row>
    <row r="161" spans="2:65" s="1" customFormat="1" ht="16.5" customHeight="1">
      <c r="B161" s="140"/>
      <c r="C161" s="208" t="s">
        <v>77</v>
      </c>
      <c r="D161" s="208" t="s">
        <v>1858</v>
      </c>
      <c r="E161" s="209" t="s">
        <v>9908</v>
      </c>
      <c r="F161" s="210" t="s">
        <v>10171</v>
      </c>
      <c r="G161" s="211" t="s">
        <v>579</v>
      </c>
      <c r="H161" s="212">
        <v>500</v>
      </c>
      <c r="I161" s="213"/>
      <c r="J161" s="214">
        <f t="shared" si="15"/>
        <v>0</v>
      </c>
      <c r="K161" s="215"/>
      <c r="L161" s="216"/>
      <c r="M161" s="217" t="s">
        <v>1</v>
      </c>
      <c r="N161" s="218" t="s">
        <v>43</v>
      </c>
      <c r="P161" s="177">
        <f t="shared" si="16"/>
        <v>0</v>
      </c>
      <c r="Q161" s="177">
        <v>0</v>
      </c>
      <c r="R161" s="177">
        <f t="shared" si="17"/>
        <v>0</v>
      </c>
      <c r="S161" s="177">
        <v>0</v>
      </c>
      <c r="T161" s="178">
        <f t="shared" si="18"/>
        <v>0</v>
      </c>
      <c r="AR161" s="179" t="s">
        <v>626</v>
      </c>
      <c r="AT161" s="179" t="s">
        <v>1858</v>
      </c>
      <c r="AU161" s="179" t="s">
        <v>84</v>
      </c>
      <c r="AY161" s="17" t="s">
        <v>574</v>
      </c>
      <c r="BE161" s="102">
        <f t="shared" si="19"/>
        <v>0</v>
      </c>
      <c r="BF161" s="102">
        <f t="shared" si="20"/>
        <v>0</v>
      </c>
      <c r="BG161" s="102">
        <f t="shared" si="21"/>
        <v>0</v>
      </c>
      <c r="BH161" s="102">
        <f t="shared" si="22"/>
        <v>0</v>
      </c>
      <c r="BI161" s="102">
        <f t="shared" si="23"/>
        <v>0</v>
      </c>
      <c r="BJ161" s="17" t="s">
        <v>89</v>
      </c>
      <c r="BK161" s="102">
        <f t="shared" si="24"/>
        <v>0</v>
      </c>
      <c r="BL161" s="17" t="s">
        <v>580</v>
      </c>
      <c r="BM161" s="179" t="s">
        <v>1104</v>
      </c>
    </row>
    <row r="162" spans="2:65" s="1" customFormat="1" ht="16.5" customHeight="1">
      <c r="B162" s="140"/>
      <c r="C162" s="168" t="s">
        <v>77</v>
      </c>
      <c r="D162" s="168" t="s">
        <v>576</v>
      </c>
      <c r="E162" s="169" t="s">
        <v>9911</v>
      </c>
      <c r="F162" s="170" t="s">
        <v>10381</v>
      </c>
      <c r="G162" s="171" t="s">
        <v>579</v>
      </c>
      <c r="H162" s="172">
        <v>1</v>
      </c>
      <c r="I162" s="173"/>
      <c r="J162" s="174">
        <f t="shared" si="15"/>
        <v>0</v>
      </c>
      <c r="K162" s="175"/>
      <c r="L162" s="34"/>
      <c r="M162" s="176" t="s">
        <v>1</v>
      </c>
      <c r="N162" s="139" t="s">
        <v>43</v>
      </c>
      <c r="P162" s="177">
        <f t="shared" si="16"/>
        <v>0</v>
      </c>
      <c r="Q162" s="177">
        <v>0</v>
      </c>
      <c r="R162" s="177">
        <f t="shared" si="17"/>
        <v>0</v>
      </c>
      <c r="S162" s="177">
        <v>0</v>
      </c>
      <c r="T162" s="178">
        <f t="shared" si="18"/>
        <v>0</v>
      </c>
      <c r="AR162" s="179" t="s">
        <v>580</v>
      </c>
      <c r="AT162" s="179" t="s">
        <v>576</v>
      </c>
      <c r="AU162" s="179" t="s">
        <v>84</v>
      </c>
      <c r="AY162" s="17" t="s">
        <v>574</v>
      </c>
      <c r="BE162" s="102">
        <f t="shared" si="19"/>
        <v>0</v>
      </c>
      <c r="BF162" s="102">
        <f t="shared" si="20"/>
        <v>0</v>
      </c>
      <c r="BG162" s="102">
        <f t="shared" si="21"/>
        <v>0</v>
      </c>
      <c r="BH162" s="102">
        <f t="shared" si="22"/>
        <v>0</v>
      </c>
      <c r="BI162" s="102">
        <f t="shared" si="23"/>
        <v>0</v>
      </c>
      <c r="BJ162" s="17" t="s">
        <v>89</v>
      </c>
      <c r="BK162" s="102">
        <f t="shared" si="24"/>
        <v>0</v>
      </c>
      <c r="BL162" s="17" t="s">
        <v>580</v>
      </c>
      <c r="BM162" s="179" t="s">
        <v>1112</v>
      </c>
    </row>
    <row r="163" spans="2:65" s="1" customFormat="1" ht="16.5" customHeight="1">
      <c r="B163" s="140"/>
      <c r="C163" s="208" t="s">
        <v>77</v>
      </c>
      <c r="D163" s="208" t="s">
        <v>1858</v>
      </c>
      <c r="E163" s="209" t="s">
        <v>9913</v>
      </c>
      <c r="F163" s="210" t="s">
        <v>10381</v>
      </c>
      <c r="G163" s="211" t="s">
        <v>579</v>
      </c>
      <c r="H163" s="212">
        <v>1</v>
      </c>
      <c r="I163" s="213"/>
      <c r="J163" s="214">
        <f t="shared" si="15"/>
        <v>0</v>
      </c>
      <c r="K163" s="215"/>
      <c r="L163" s="216"/>
      <c r="M163" s="217" t="s">
        <v>1</v>
      </c>
      <c r="N163" s="218" t="s">
        <v>43</v>
      </c>
      <c r="P163" s="177">
        <f t="shared" si="16"/>
        <v>0</v>
      </c>
      <c r="Q163" s="177">
        <v>0</v>
      </c>
      <c r="R163" s="177">
        <f t="shared" si="17"/>
        <v>0</v>
      </c>
      <c r="S163" s="177">
        <v>0</v>
      </c>
      <c r="T163" s="178">
        <f t="shared" si="18"/>
        <v>0</v>
      </c>
      <c r="AR163" s="179" t="s">
        <v>626</v>
      </c>
      <c r="AT163" s="179" t="s">
        <v>1858</v>
      </c>
      <c r="AU163" s="179" t="s">
        <v>84</v>
      </c>
      <c r="AY163" s="17" t="s">
        <v>574</v>
      </c>
      <c r="BE163" s="102">
        <f t="shared" si="19"/>
        <v>0</v>
      </c>
      <c r="BF163" s="102">
        <f t="shared" si="20"/>
        <v>0</v>
      </c>
      <c r="BG163" s="102">
        <f t="shared" si="21"/>
        <v>0</v>
      </c>
      <c r="BH163" s="102">
        <f t="shared" si="22"/>
        <v>0</v>
      </c>
      <c r="BI163" s="102">
        <f t="shared" si="23"/>
        <v>0</v>
      </c>
      <c r="BJ163" s="17" t="s">
        <v>89</v>
      </c>
      <c r="BK163" s="102">
        <f t="shared" si="24"/>
        <v>0</v>
      </c>
      <c r="BL163" s="17" t="s">
        <v>580</v>
      </c>
      <c r="BM163" s="179" t="s">
        <v>1122</v>
      </c>
    </row>
    <row r="164" spans="2:65" s="1" customFormat="1" ht="16.5" customHeight="1">
      <c r="B164" s="140"/>
      <c r="C164" s="208" t="s">
        <v>77</v>
      </c>
      <c r="D164" s="208" t="s">
        <v>1858</v>
      </c>
      <c r="E164" s="209" t="s">
        <v>9915</v>
      </c>
      <c r="F164" s="210" t="s">
        <v>10382</v>
      </c>
      <c r="G164" s="211" t="s">
        <v>579</v>
      </c>
      <c r="H164" s="212">
        <v>15</v>
      </c>
      <c r="I164" s="213"/>
      <c r="J164" s="214">
        <f t="shared" si="15"/>
        <v>0</v>
      </c>
      <c r="K164" s="215"/>
      <c r="L164" s="216"/>
      <c r="M164" s="217" t="s">
        <v>1</v>
      </c>
      <c r="N164" s="218" t="s">
        <v>43</v>
      </c>
      <c r="P164" s="177">
        <f t="shared" si="16"/>
        <v>0</v>
      </c>
      <c r="Q164" s="177">
        <v>0</v>
      </c>
      <c r="R164" s="177">
        <f t="shared" si="17"/>
        <v>0</v>
      </c>
      <c r="S164" s="177">
        <v>0</v>
      </c>
      <c r="T164" s="178">
        <f t="shared" si="18"/>
        <v>0</v>
      </c>
      <c r="AR164" s="179" t="s">
        <v>626</v>
      </c>
      <c r="AT164" s="179" t="s">
        <v>1858</v>
      </c>
      <c r="AU164" s="179" t="s">
        <v>84</v>
      </c>
      <c r="AY164" s="17" t="s">
        <v>574</v>
      </c>
      <c r="BE164" s="102">
        <f t="shared" si="19"/>
        <v>0</v>
      </c>
      <c r="BF164" s="102">
        <f t="shared" si="20"/>
        <v>0</v>
      </c>
      <c r="BG164" s="102">
        <f t="shared" si="21"/>
        <v>0</v>
      </c>
      <c r="BH164" s="102">
        <f t="shared" si="22"/>
        <v>0</v>
      </c>
      <c r="BI164" s="102">
        <f t="shared" si="23"/>
        <v>0</v>
      </c>
      <c r="BJ164" s="17" t="s">
        <v>89</v>
      </c>
      <c r="BK164" s="102">
        <f t="shared" si="24"/>
        <v>0</v>
      </c>
      <c r="BL164" s="17" t="s">
        <v>580</v>
      </c>
      <c r="BM164" s="179" t="s">
        <v>1131</v>
      </c>
    </row>
    <row r="165" spans="2:65" s="1" customFormat="1" ht="24.25" customHeight="1">
      <c r="B165" s="140"/>
      <c r="C165" s="168" t="s">
        <v>77</v>
      </c>
      <c r="D165" s="168" t="s">
        <v>576</v>
      </c>
      <c r="E165" s="169" t="s">
        <v>9917</v>
      </c>
      <c r="F165" s="170" t="s">
        <v>10383</v>
      </c>
      <c r="G165" s="171" t="s">
        <v>579</v>
      </c>
      <c r="H165" s="172">
        <v>15</v>
      </c>
      <c r="I165" s="173"/>
      <c r="J165" s="174">
        <f t="shared" si="15"/>
        <v>0</v>
      </c>
      <c r="K165" s="175"/>
      <c r="L165" s="34"/>
      <c r="M165" s="176" t="s">
        <v>1</v>
      </c>
      <c r="N165" s="139" t="s">
        <v>43</v>
      </c>
      <c r="P165" s="177">
        <f t="shared" si="16"/>
        <v>0</v>
      </c>
      <c r="Q165" s="177">
        <v>0</v>
      </c>
      <c r="R165" s="177">
        <f t="shared" si="17"/>
        <v>0</v>
      </c>
      <c r="S165" s="177">
        <v>0</v>
      </c>
      <c r="T165" s="178">
        <f t="shared" si="18"/>
        <v>0</v>
      </c>
      <c r="AR165" s="179" t="s">
        <v>580</v>
      </c>
      <c r="AT165" s="179" t="s">
        <v>576</v>
      </c>
      <c r="AU165" s="179" t="s">
        <v>84</v>
      </c>
      <c r="AY165" s="17" t="s">
        <v>574</v>
      </c>
      <c r="BE165" s="102">
        <f t="shared" si="19"/>
        <v>0</v>
      </c>
      <c r="BF165" s="102">
        <f t="shared" si="20"/>
        <v>0</v>
      </c>
      <c r="BG165" s="102">
        <f t="shared" si="21"/>
        <v>0</v>
      </c>
      <c r="BH165" s="102">
        <f t="shared" si="22"/>
        <v>0</v>
      </c>
      <c r="BI165" s="102">
        <f t="shared" si="23"/>
        <v>0</v>
      </c>
      <c r="BJ165" s="17" t="s">
        <v>89</v>
      </c>
      <c r="BK165" s="102">
        <f t="shared" si="24"/>
        <v>0</v>
      </c>
      <c r="BL165" s="17" t="s">
        <v>580</v>
      </c>
      <c r="BM165" s="179" t="s">
        <v>1149</v>
      </c>
    </row>
    <row r="166" spans="2:65" s="1" customFormat="1" ht="24.25" customHeight="1">
      <c r="B166" s="140"/>
      <c r="C166" s="208" t="s">
        <v>77</v>
      </c>
      <c r="D166" s="208" t="s">
        <v>1858</v>
      </c>
      <c r="E166" s="209" t="s">
        <v>9919</v>
      </c>
      <c r="F166" s="210" t="s">
        <v>10383</v>
      </c>
      <c r="G166" s="211" t="s">
        <v>579</v>
      </c>
      <c r="H166" s="212">
        <v>15</v>
      </c>
      <c r="I166" s="213"/>
      <c r="J166" s="214">
        <f t="shared" si="15"/>
        <v>0</v>
      </c>
      <c r="K166" s="215"/>
      <c r="L166" s="216"/>
      <c r="M166" s="217" t="s">
        <v>1</v>
      </c>
      <c r="N166" s="218" t="s">
        <v>43</v>
      </c>
      <c r="P166" s="177">
        <f t="shared" si="16"/>
        <v>0</v>
      </c>
      <c r="Q166" s="177">
        <v>0</v>
      </c>
      <c r="R166" s="177">
        <f t="shared" si="17"/>
        <v>0</v>
      </c>
      <c r="S166" s="177">
        <v>0</v>
      </c>
      <c r="T166" s="178">
        <f t="shared" si="18"/>
        <v>0</v>
      </c>
      <c r="AR166" s="179" t="s">
        <v>626</v>
      </c>
      <c r="AT166" s="179" t="s">
        <v>1858</v>
      </c>
      <c r="AU166" s="179" t="s">
        <v>84</v>
      </c>
      <c r="AY166" s="17" t="s">
        <v>574</v>
      </c>
      <c r="BE166" s="102">
        <f t="shared" si="19"/>
        <v>0</v>
      </c>
      <c r="BF166" s="102">
        <f t="shared" si="20"/>
        <v>0</v>
      </c>
      <c r="BG166" s="102">
        <f t="shared" si="21"/>
        <v>0</v>
      </c>
      <c r="BH166" s="102">
        <f t="shared" si="22"/>
        <v>0</v>
      </c>
      <c r="BI166" s="102">
        <f t="shared" si="23"/>
        <v>0</v>
      </c>
      <c r="BJ166" s="17" t="s">
        <v>89</v>
      </c>
      <c r="BK166" s="102">
        <f t="shared" si="24"/>
        <v>0</v>
      </c>
      <c r="BL166" s="17" t="s">
        <v>580</v>
      </c>
      <c r="BM166" s="179" t="s">
        <v>1161</v>
      </c>
    </row>
    <row r="167" spans="2:65" s="1" customFormat="1" ht="24.25" customHeight="1">
      <c r="B167" s="140"/>
      <c r="C167" s="168" t="s">
        <v>77</v>
      </c>
      <c r="D167" s="168" t="s">
        <v>576</v>
      </c>
      <c r="E167" s="169" t="s">
        <v>9922</v>
      </c>
      <c r="F167" s="170" t="s">
        <v>10172</v>
      </c>
      <c r="G167" s="171" t="s">
        <v>579</v>
      </c>
      <c r="H167" s="172">
        <v>1</v>
      </c>
      <c r="I167" s="173"/>
      <c r="J167" s="174">
        <f t="shared" si="15"/>
        <v>0</v>
      </c>
      <c r="K167" s="175"/>
      <c r="L167" s="34"/>
      <c r="M167" s="176" t="s">
        <v>1</v>
      </c>
      <c r="N167" s="139" t="s">
        <v>43</v>
      </c>
      <c r="P167" s="177">
        <f t="shared" si="16"/>
        <v>0</v>
      </c>
      <c r="Q167" s="177">
        <v>0</v>
      </c>
      <c r="R167" s="177">
        <f t="shared" si="17"/>
        <v>0</v>
      </c>
      <c r="S167" s="177">
        <v>0</v>
      </c>
      <c r="T167" s="178">
        <f t="shared" si="18"/>
        <v>0</v>
      </c>
      <c r="AR167" s="179" t="s">
        <v>580</v>
      </c>
      <c r="AT167" s="179" t="s">
        <v>576</v>
      </c>
      <c r="AU167" s="179" t="s">
        <v>84</v>
      </c>
      <c r="AY167" s="17" t="s">
        <v>574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17" t="s">
        <v>89</v>
      </c>
      <c r="BK167" s="102">
        <f t="shared" si="24"/>
        <v>0</v>
      </c>
      <c r="BL167" s="17" t="s">
        <v>580</v>
      </c>
      <c r="BM167" s="179" t="s">
        <v>1263</v>
      </c>
    </row>
    <row r="168" spans="2:65" s="1" customFormat="1" ht="24.25" customHeight="1">
      <c r="B168" s="140"/>
      <c r="C168" s="208" t="s">
        <v>77</v>
      </c>
      <c r="D168" s="208" t="s">
        <v>1858</v>
      </c>
      <c r="E168" s="209" t="s">
        <v>9925</v>
      </c>
      <c r="F168" s="210" t="s">
        <v>10172</v>
      </c>
      <c r="G168" s="211" t="s">
        <v>579</v>
      </c>
      <c r="H168" s="212">
        <v>1</v>
      </c>
      <c r="I168" s="213"/>
      <c r="J168" s="214">
        <f t="shared" si="15"/>
        <v>0</v>
      </c>
      <c r="K168" s="215"/>
      <c r="L168" s="216"/>
      <c r="M168" s="217" t="s">
        <v>1</v>
      </c>
      <c r="N168" s="218" t="s">
        <v>43</v>
      </c>
      <c r="P168" s="177">
        <f t="shared" si="16"/>
        <v>0</v>
      </c>
      <c r="Q168" s="177">
        <v>0</v>
      </c>
      <c r="R168" s="177">
        <f t="shared" si="17"/>
        <v>0</v>
      </c>
      <c r="S168" s="177">
        <v>0</v>
      </c>
      <c r="T168" s="178">
        <f t="shared" si="18"/>
        <v>0</v>
      </c>
      <c r="AR168" s="179" t="s">
        <v>626</v>
      </c>
      <c r="AT168" s="179" t="s">
        <v>1858</v>
      </c>
      <c r="AU168" s="179" t="s">
        <v>84</v>
      </c>
      <c r="AY168" s="17" t="s">
        <v>574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7" t="s">
        <v>89</v>
      </c>
      <c r="BK168" s="102">
        <f t="shared" si="24"/>
        <v>0</v>
      </c>
      <c r="BL168" s="17" t="s">
        <v>580</v>
      </c>
      <c r="BM168" s="179" t="s">
        <v>1324</v>
      </c>
    </row>
    <row r="169" spans="2:65" s="11" customFormat="1" ht="26" customHeight="1">
      <c r="B169" s="156"/>
      <c r="D169" s="157" t="s">
        <v>76</v>
      </c>
      <c r="E169" s="158" t="s">
        <v>7180</v>
      </c>
      <c r="F169" s="158" t="s">
        <v>10384</v>
      </c>
      <c r="I169" s="159"/>
      <c r="J169" s="160">
        <f>BK169</f>
        <v>0</v>
      </c>
      <c r="L169" s="156"/>
      <c r="M169" s="161"/>
      <c r="P169" s="162">
        <f>SUM(P170:P188)</f>
        <v>0</v>
      </c>
      <c r="R169" s="162">
        <f>SUM(R170:R188)</f>
        <v>0</v>
      </c>
      <c r="T169" s="163">
        <f>SUM(T170:T188)</f>
        <v>0</v>
      </c>
      <c r="AR169" s="157" t="s">
        <v>84</v>
      </c>
      <c r="AT169" s="164" t="s">
        <v>76</v>
      </c>
      <c r="AU169" s="164" t="s">
        <v>77</v>
      </c>
      <c r="AY169" s="157" t="s">
        <v>574</v>
      </c>
      <c r="BK169" s="165">
        <f>SUM(BK170:BK188)</f>
        <v>0</v>
      </c>
    </row>
    <row r="170" spans="2:65" s="1" customFormat="1" ht="16.5" customHeight="1">
      <c r="B170" s="140"/>
      <c r="C170" s="168" t="s">
        <v>77</v>
      </c>
      <c r="D170" s="168" t="s">
        <v>576</v>
      </c>
      <c r="E170" s="169" t="s">
        <v>9931</v>
      </c>
      <c r="F170" s="170" t="s">
        <v>10174</v>
      </c>
      <c r="G170" s="171" t="s">
        <v>7793</v>
      </c>
      <c r="H170" s="172">
        <v>3</v>
      </c>
      <c r="I170" s="173"/>
      <c r="J170" s="174">
        <f t="shared" ref="J170:J188" si="25">ROUND(I170*H170,2)</f>
        <v>0</v>
      </c>
      <c r="K170" s="175"/>
      <c r="L170" s="34"/>
      <c r="M170" s="176" t="s">
        <v>1</v>
      </c>
      <c r="N170" s="139" t="s">
        <v>43</v>
      </c>
      <c r="P170" s="177">
        <f t="shared" ref="P170:P188" si="26">O170*H170</f>
        <v>0</v>
      </c>
      <c r="Q170" s="177">
        <v>0</v>
      </c>
      <c r="R170" s="177">
        <f t="shared" ref="R170:R188" si="27">Q170*H170</f>
        <v>0</v>
      </c>
      <c r="S170" s="177">
        <v>0</v>
      </c>
      <c r="T170" s="178">
        <f t="shared" ref="T170:T188" si="28">S170*H170</f>
        <v>0</v>
      </c>
      <c r="AR170" s="179" t="s">
        <v>580</v>
      </c>
      <c r="AT170" s="179" t="s">
        <v>576</v>
      </c>
      <c r="AU170" s="179" t="s">
        <v>84</v>
      </c>
      <c r="AY170" s="17" t="s">
        <v>574</v>
      </c>
      <c r="BE170" s="102">
        <f t="shared" ref="BE170:BE188" si="29">IF(N170="základná",J170,0)</f>
        <v>0</v>
      </c>
      <c r="BF170" s="102">
        <f t="shared" ref="BF170:BF188" si="30">IF(N170="znížená",J170,0)</f>
        <v>0</v>
      </c>
      <c r="BG170" s="102">
        <f t="shared" ref="BG170:BG188" si="31">IF(N170="zákl. prenesená",J170,0)</f>
        <v>0</v>
      </c>
      <c r="BH170" s="102">
        <f t="shared" ref="BH170:BH188" si="32">IF(N170="zníž. prenesená",J170,0)</f>
        <v>0</v>
      </c>
      <c r="BI170" s="102">
        <f t="shared" ref="BI170:BI188" si="33">IF(N170="nulová",J170,0)</f>
        <v>0</v>
      </c>
      <c r="BJ170" s="17" t="s">
        <v>89</v>
      </c>
      <c r="BK170" s="102">
        <f t="shared" ref="BK170:BK188" si="34">ROUND(I170*H170,2)</f>
        <v>0</v>
      </c>
      <c r="BL170" s="17" t="s">
        <v>580</v>
      </c>
      <c r="BM170" s="179" t="s">
        <v>1370</v>
      </c>
    </row>
    <row r="171" spans="2:65" s="1" customFormat="1" ht="24.25" customHeight="1">
      <c r="B171" s="140"/>
      <c r="C171" s="168" t="s">
        <v>77</v>
      </c>
      <c r="D171" s="168" t="s">
        <v>576</v>
      </c>
      <c r="E171" s="169" t="s">
        <v>9934</v>
      </c>
      <c r="F171" s="170" t="s">
        <v>10175</v>
      </c>
      <c r="G171" s="171" t="s">
        <v>611</v>
      </c>
      <c r="H171" s="172">
        <v>500</v>
      </c>
      <c r="I171" s="173"/>
      <c r="J171" s="174">
        <f t="shared" si="25"/>
        <v>0</v>
      </c>
      <c r="K171" s="175"/>
      <c r="L171" s="34"/>
      <c r="M171" s="176" t="s">
        <v>1</v>
      </c>
      <c r="N171" s="139" t="s">
        <v>43</v>
      </c>
      <c r="P171" s="177">
        <f t="shared" si="26"/>
        <v>0</v>
      </c>
      <c r="Q171" s="177">
        <v>0</v>
      </c>
      <c r="R171" s="177">
        <f t="shared" si="27"/>
        <v>0</v>
      </c>
      <c r="S171" s="177">
        <v>0</v>
      </c>
      <c r="T171" s="178">
        <f t="shared" si="28"/>
        <v>0</v>
      </c>
      <c r="AR171" s="179" t="s">
        <v>580</v>
      </c>
      <c r="AT171" s="179" t="s">
        <v>576</v>
      </c>
      <c r="AU171" s="179" t="s">
        <v>84</v>
      </c>
      <c r="AY171" s="17" t="s">
        <v>574</v>
      </c>
      <c r="BE171" s="102">
        <f t="shared" si="29"/>
        <v>0</v>
      </c>
      <c r="BF171" s="102">
        <f t="shared" si="30"/>
        <v>0</v>
      </c>
      <c r="BG171" s="102">
        <f t="shared" si="31"/>
        <v>0</v>
      </c>
      <c r="BH171" s="102">
        <f t="shared" si="32"/>
        <v>0</v>
      </c>
      <c r="BI171" s="102">
        <f t="shared" si="33"/>
        <v>0</v>
      </c>
      <c r="BJ171" s="17" t="s">
        <v>89</v>
      </c>
      <c r="BK171" s="102">
        <f t="shared" si="34"/>
        <v>0</v>
      </c>
      <c r="BL171" s="17" t="s">
        <v>580</v>
      </c>
      <c r="BM171" s="179" t="s">
        <v>1415</v>
      </c>
    </row>
    <row r="172" spans="2:65" s="1" customFormat="1" ht="33" customHeight="1">
      <c r="B172" s="140"/>
      <c r="C172" s="168" t="s">
        <v>77</v>
      </c>
      <c r="D172" s="168" t="s">
        <v>576</v>
      </c>
      <c r="E172" s="169" t="s">
        <v>9937</v>
      </c>
      <c r="F172" s="170" t="s">
        <v>10176</v>
      </c>
      <c r="G172" s="171" t="s">
        <v>611</v>
      </c>
      <c r="H172" s="172">
        <v>800</v>
      </c>
      <c r="I172" s="173"/>
      <c r="J172" s="174">
        <f t="shared" si="25"/>
        <v>0</v>
      </c>
      <c r="K172" s="175"/>
      <c r="L172" s="34"/>
      <c r="M172" s="176" t="s">
        <v>1</v>
      </c>
      <c r="N172" s="139" t="s">
        <v>43</v>
      </c>
      <c r="P172" s="177">
        <f t="shared" si="26"/>
        <v>0</v>
      </c>
      <c r="Q172" s="177">
        <v>0</v>
      </c>
      <c r="R172" s="177">
        <f t="shared" si="27"/>
        <v>0</v>
      </c>
      <c r="S172" s="177">
        <v>0</v>
      </c>
      <c r="T172" s="178">
        <f t="shared" si="28"/>
        <v>0</v>
      </c>
      <c r="AR172" s="179" t="s">
        <v>580</v>
      </c>
      <c r="AT172" s="179" t="s">
        <v>576</v>
      </c>
      <c r="AU172" s="179" t="s">
        <v>84</v>
      </c>
      <c r="AY172" s="17" t="s">
        <v>574</v>
      </c>
      <c r="BE172" s="102">
        <f t="shared" si="29"/>
        <v>0</v>
      </c>
      <c r="BF172" s="102">
        <f t="shared" si="30"/>
        <v>0</v>
      </c>
      <c r="BG172" s="102">
        <f t="shared" si="31"/>
        <v>0</v>
      </c>
      <c r="BH172" s="102">
        <f t="shared" si="32"/>
        <v>0</v>
      </c>
      <c r="BI172" s="102">
        <f t="shared" si="33"/>
        <v>0</v>
      </c>
      <c r="BJ172" s="17" t="s">
        <v>89</v>
      </c>
      <c r="BK172" s="102">
        <f t="shared" si="34"/>
        <v>0</v>
      </c>
      <c r="BL172" s="17" t="s">
        <v>580</v>
      </c>
      <c r="BM172" s="179" t="s">
        <v>1435</v>
      </c>
    </row>
    <row r="173" spans="2:65" s="1" customFormat="1" ht="33" customHeight="1">
      <c r="B173" s="140"/>
      <c r="C173" s="168" t="s">
        <v>77</v>
      </c>
      <c r="D173" s="168" t="s">
        <v>576</v>
      </c>
      <c r="E173" s="169" t="s">
        <v>9940</v>
      </c>
      <c r="F173" s="170" t="s">
        <v>10177</v>
      </c>
      <c r="G173" s="171" t="s">
        <v>579</v>
      </c>
      <c r="H173" s="172">
        <v>35</v>
      </c>
      <c r="I173" s="173"/>
      <c r="J173" s="174">
        <f t="shared" si="25"/>
        <v>0</v>
      </c>
      <c r="K173" s="175"/>
      <c r="L173" s="34"/>
      <c r="M173" s="176" t="s">
        <v>1</v>
      </c>
      <c r="N173" s="139" t="s">
        <v>43</v>
      </c>
      <c r="P173" s="177">
        <f t="shared" si="26"/>
        <v>0</v>
      </c>
      <c r="Q173" s="177">
        <v>0</v>
      </c>
      <c r="R173" s="177">
        <f t="shared" si="27"/>
        <v>0</v>
      </c>
      <c r="S173" s="177">
        <v>0</v>
      </c>
      <c r="T173" s="178">
        <f t="shared" si="28"/>
        <v>0</v>
      </c>
      <c r="AR173" s="179" t="s">
        <v>580</v>
      </c>
      <c r="AT173" s="179" t="s">
        <v>576</v>
      </c>
      <c r="AU173" s="179" t="s">
        <v>84</v>
      </c>
      <c r="AY173" s="17" t="s">
        <v>574</v>
      </c>
      <c r="BE173" s="102">
        <f t="shared" si="29"/>
        <v>0</v>
      </c>
      <c r="BF173" s="102">
        <f t="shared" si="30"/>
        <v>0</v>
      </c>
      <c r="BG173" s="102">
        <f t="shared" si="31"/>
        <v>0</v>
      </c>
      <c r="BH173" s="102">
        <f t="shared" si="32"/>
        <v>0</v>
      </c>
      <c r="BI173" s="102">
        <f t="shared" si="33"/>
        <v>0</v>
      </c>
      <c r="BJ173" s="17" t="s">
        <v>89</v>
      </c>
      <c r="BK173" s="102">
        <f t="shared" si="34"/>
        <v>0</v>
      </c>
      <c r="BL173" s="17" t="s">
        <v>580</v>
      </c>
      <c r="BM173" s="179" t="s">
        <v>1448</v>
      </c>
    </row>
    <row r="174" spans="2:65" s="1" customFormat="1" ht="24.25" customHeight="1">
      <c r="B174" s="140"/>
      <c r="C174" s="168" t="s">
        <v>77</v>
      </c>
      <c r="D174" s="168" t="s">
        <v>576</v>
      </c>
      <c r="E174" s="169" t="s">
        <v>9943</v>
      </c>
      <c r="F174" s="170" t="s">
        <v>10385</v>
      </c>
      <c r="G174" s="171" t="s">
        <v>579</v>
      </c>
      <c r="H174" s="172">
        <v>35</v>
      </c>
      <c r="I174" s="173"/>
      <c r="J174" s="174">
        <f t="shared" si="25"/>
        <v>0</v>
      </c>
      <c r="K174" s="175"/>
      <c r="L174" s="34"/>
      <c r="M174" s="176" t="s">
        <v>1</v>
      </c>
      <c r="N174" s="139" t="s">
        <v>43</v>
      </c>
      <c r="P174" s="177">
        <f t="shared" si="26"/>
        <v>0</v>
      </c>
      <c r="Q174" s="177">
        <v>0</v>
      </c>
      <c r="R174" s="177">
        <f t="shared" si="27"/>
        <v>0</v>
      </c>
      <c r="S174" s="177">
        <v>0</v>
      </c>
      <c r="T174" s="178">
        <f t="shared" si="28"/>
        <v>0</v>
      </c>
      <c r="AR174" s="179" t="s">
        <v>580</v>
      </c>
      <c r="AT174" s="179" t="s">
        <v>576</v>
      </c>
      <c r="AU174" s="179" t="s">
        <v>84</v>
      </c>
      <c r="AY174" s="17" t="s">
        <v>574</v>
      </c>
      <c r="BE174" s="102">
        <f t="shared" si="29"/>
        <v>0</v>
      </c>
      <c r="BF174" s="102">
        <f t="shared" si="30"/>
        <v>0</v>
      </c>
      <c r="BG174" s="102">
        <f t="shared" si="31"/>
        <v>0</v>
      </c>
      <c r="BH174" s="102">
        <f t="shared" si="32"/>
        <v>0</v>
      </c>
      <c r="BI174" s="102">
        <f t="shared" si="33"/>
        <v>0</v>
      </c>
      <c r="BJ174" s="17" t="s">
        <v>89</v>
      </c>
      <c r="BK174" s="102">
        <f t="shared" si="34"/>
        <v>0</v>
      </c>
      <c r="BL174" s="17" t="s">
        <v>580</v>
      </c>
      <c r="BM174" s="179" t="s">
        <v>1461</v>
      </c>
    </row>
    <row r="175" spans="2:65" s="1" customFormat="1" ht="24.25" customHeight="1">
      <c r="B175" s="140"/>
      <c r="C175" s="168" t="s">
        <v>77</v>
      </c>
      <c r="D175" s="168" t="s">
        <v>576</v>
      </c>
      <c r="E175" s="169" t="s">
        <v>9946</v>
      </c>
      <c r="F175" s="170" t="s">
        <v>10297</v>
      </c>
      <c r="G175" s="171" t="s">
        <v>579</v>
      </c>
      <c r="H175" s="172">
        <v>12</v>
      </c>
      <c r="I175" s="173"/>
      <c r="J175" s="174">
        <f t="shared" si="25"/>
        <v>0</v>
      </c>
      <c r="K175" s="175"/>
      <c r="L175" s="34"/>
      <c r="M175" s="176" t="s">
        <v>1</v>
      </c>
      <c r="N175" s="139" t="s">
        <v>43</v>
      </c>
      <c r="P175" s="177">
        <f t="shared" si="26"/>
        <v>0</v>
      </c>
      <c r="Q175" s="177">
        <v>0</v>
      </c>
      <c r="R175" s="177">
        <f t="shared" si="27"/>
        <v>0</v>
      </c>
      <c r="S175" s="177">
        <v>0</v>
      </c>
      <c r="T175" s="178">
        <f t="shared" si="28"/>
        <v>0</v>
      </c>
      <c r="AR175" s="179" t="s">
        <v>580</v>
      </c>
      <c r="AT175" s="179" t="s">
        <v>576</v>
      </c>
      <c r="AU175" s="179" t="s">
        <v>84</v>
      </c>
      <c r="AY175" s="17" t="s">
        <v>574</v>
      </c>
      <c r="BE175" s="102">
        <f t="shared" si="29"/>
        <v>0</v>
      </c>
      <c r="BF175" s="102">
        <f t="shared" si="30"/>
        <v>0</v>
      </c>
      <c r="BG175" s="102">
        <f t="shared" si="31"/>
        <v>0</v>
      </c>
      <c r="BH175" s="102">
        <f t="shared" si="32"/>
        <v>0</v>
      </c>
      <c r="BI175" s="102">
        <f t="shared" si="33"/>
        <v>0</v>
      </c>
      <c r="BJ175" s="17" t="s">
        <v>89</v>
      </c>
      <c r="BK175" s="102">
        <f t="shared" si="34"/>
        <v>0</v>
      </c>
      <c r="BL175" s="17" t="s">
        <v>580</v>
      </c>
      <c r="BM175" s="179" t="s">
        <v>1534</v>
      </c>
    </row>
    <row r="176" spans="2:65" s="1" customFormat="1" ht="16.5" customHeight="1">
      <c r="B176" s="140"/>
      <c r="C176" s="168" t="s">
        <v>77</v>
      </c>
      <c r="D176" s="168" t="s">
        <v>576</v>
      </c>
      <c r="E176" s="169" t="s">
        <v>9949</v>
      </c>
      <c r="F176" s="170" t="s">
        <v>10386</v>
      </c>
      <c r="G176" s="171" t="s">
        <v>579</v>
      </c>
      <c r="H176" s="172">
        <v>11</v>
      </c>
      <c r="I176" s="173"/>
      <c r="J176" s="174">
        <f t="shared" si="25"/>
        <v>0</v>
      </c>
      <c r="K176" s="175"/>
      <c r="L176" s="34"/>
      <c r="M176" s="176" t="s">
        <v>1</v>
      </c>
      <c r="N176" s="139" t="s">
        <v>43</v>
      </c>
      <c r="P176" s="177">
        <f t="shared" si="26"/>
        <v>0</v>
      </c>
      <c r="Q176" s="177">
        <v>0</v>
      </c>
      <c r="R176" s="177">
        <f t="shared" si="27"/>
        <v>0</v>
      </c>
      <c r="S176" s="177">
        <v>0</v>
      </c>
      <c r="T176" s="178">
        <f t="shared" si="28"/>
        <v>0</v>
      </c>
      <c r="AR176" s="179" t="s">
        <v>580</v>
      </c>
      <c r="AT176" s="179" t="s">
        <v>576</v>
      </c>
      <c r="AU176" s="179" t="s">
        <v>84</v>
      </c>
      <c r="AY176" s="17" t="s">
        <v>574</v>
      </c>
      <c r="BE176" s="102">
        <f t="shared" si="29"/>
        <v>0</v>
      </c>
      <c r="BF176" s="102">
        <f t="shared" si="30"/>
        <v>0</v>
      </c>
      <c r="BG176" s="102">
        <f t="shared" si="31"/>
        <v>0</v>
      </c>
      <c r="BH176" s="102">
        <f t="shared" si="32"/>
        <v>0</v>
      </c>
      <c r="BI176" s="102">
        <f t="shared" si="33"/>
        <v>0</v>
      </c>
      <c r="BJ176" s="17" t="s">
        <v>89</v>
      </c>
      <c r="BK176" s="102">
        <f t="shared" si="34"/>
        <v>0</v>
      </c>
      <c r="BL176" s="17" t="s">
        <v>580</v>
      </c>
      <c r="BM176" s="179" t="s">
        <v>1584</v>
      </c>
    </row>
    <row r="177" spans="2:65" s="1" customFormat="1" ht="16.5" customHeight="1">
      <c r="B177" s="140"/>
      <c r="C177" s="168" t="s">
        <v>77</v>
      </c>
      <c r="D177" s="168" t="s">
        <v>576</v>
      </c>
      <c r="E177" s="169" t="s">
        <v>9952</v>
      </c>
      <c r="F177" s="170" t="s">
        <v>10387</v>
      </c>
      <c r="G177" s="171" t="s">
        <v>579</v>
      </c>
      <c r="H177" s="172">
        <v>0</v>
      </c>
      <c r="I177" s="173"/>
      <c r="J177" s="174">
        <f t="shared" si="25"/>
        <v>0</v>
      </c>
      <c r="K177" s="175"/>
      <c r="L177" s="34"/>
      <c r="M177" s="176" t="s">
        <v>1</v>
      </c>
      <c r="N177" s="139" t="s">
        <v>43</v>
      </c>
      <c r="P177" s="177">
        <f t="shared" si="26"/>
        <v>0</v>
      </c>
      <c r="Q177" s="177">
        <v>0</v>
      </c>
      <c r="R177" s="177">
        <f t="shared" si="27"/>
        <v>0</v>
      </c>
      <c r="S177" s="177">
        <v>0</v>
      </c>
      <c r="T177" s="178">
        <f t="shared" si="28"/>
        <v>0</v>
      </c>
      <c r="AR177" s="179" t="s">
        <v>580</v>
      </c>
      <c r="AT177" s="179" t="s">
        <v>576</v>
      </c>
      <c r="AU177" s="179" t="s">
        <v>84</v>
      </c>
      <c r="AY177" s="17" t="s">
        <v>574</v>
      </c>
      <c r="BE177" s="102">
        <f t="shared" si="29"/>
        <v>0</v>
      </c>
      <c r="BF177" s="102">
        <f t="shared" si="30"/>
        <v>0</v>
      </c>
      <c r="BG177" s="102">
        <f t="shared" si="31"/>
        <v>0</v>
      </c>
      <c r="BH177" s="102">
        <f t="shared" si="32"/>
        <v>0</v>
      </c>
      <c r="BI177" s="102">
        <f t="shared" si="33"/>
        <v>0</v>
      </c>
      <c r="BJ177" s="17" t="s">
        <v>89</v>
      </c>
      <c r="BK177" s="102">
        <f t="shared" si="34"/>
        <v>0</v>
      </c>
      <c r="BL177" s="17" t="s">
        <v>580</v>
      </c>
      <c r="BM177" s="179" t="s">
        <v>1593</v>
      </c>
    </row>
    <row r="178" spans="2:65" s="1" customFormat="1" ht="16.5" customHeight="1">
      <c r="B178" s="140"/>
      <c r="C178" s="168" t="s">
        <v>77</v>
      </c>
      <c r="D178" s="168" t="s">
        <v>576</v>
      </c>
      <c r="E178" s="169" t="s">
        <v>9955</v>
      </c>
      <c r="F178" s="170" t="s">
        <v>10388</v>
      </c>
      <c r="G178" s="171" t="s">
        <v>579</v>
      </c>
      <c r="H178" s="172">
        <v>11</v>
      </c>
      <c r="I178" s="173"/>
      <c r="J178" s="174">
        <f t="shared" si="25"/>
        <v>0</v>
      </c>
      <c r="K178" s="175"/>
      <c r="L178" s="34"/>
      <c r="M178" s="176" t="s">
        <v>1</v>
      </c>
      <c r="N178" s="139" t="s">
        <v>43</v>
      </c>
      <c r="P178" s="177">
        <f t="shared" si="26"/>
        <v>0</v>
      </c>
      <c r="Q178" s="177">
        <v>0</v>
      </c>
      <c r="R178" s="177">
        <f t="shared" si="27"/>
        <v>0</v>
      </c>
      <c r="S178" s="177">
        <v>0</v>
      </c>
      <c r="T178" s="178">
        <f t="shared" si="28"/>
        <v>0</v>
      </c>
      <c r="AR178" s="179" t="s">
        <v>580</v>
      </c>
      <c r="AT178" s="179" t="s">
        <v>576</v>
      </c>
      <c r="AU178" s="179" t="s">
        <v>84</v>
      </c>
      <c r="AY178" s="17" t="s">
        <v>574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89</v>
      </c>
      <c r="BK178" s="102">
        <f t="shared" si="34"/>
        <v>0</v>
      </c>
      <c r="BL178" s="17" t="s">
        <v>580</v>
      </c>
      <c r="BM178" s="179" t="s">
        <v>1609</v>
      </c>
    </row>
    <row r="179" spans="2:65" s="1" customFormat="1" ht="16.5" customHeight="1">
      <c r="B179" s="140"/>
      <c r="C179" s="168" t="s">
        <v>77</v>
      </c>
      <c r="D179" s="168" t="s">
        <v>576</v>
      </c>
      <c r="E179" s="169" t="s">
        <v>9958</v>
      </c>
      <c r="F179" s="170" t="s">
        <v>10389</v>
      </c>
      <c r="G179" s="171" t="s">
        <v>579</v>
      </c>
      <c r="H179" s="172">
        <v>1</v>
      </c>
      <c r="I179" s="173"/>
      <c r="J179" s="174">
        <f t="shared" si="25"/>
        <v>0</v>
      </c>
      <c r="K179" s="175"/>
      <c r="L179" s="34"/>
      <c r="M179" s="176" t="s">
        <v>1</v>
      </c>
      <c r="N179" s="139" t="s">
        <v>43</v>
      </c>
      <c r="P179" s="177">
        <f t="shared" si="26"/>
        <v>0</v>
      </c>
      <c r="Q179" s="177">
        <v>0</v>
      </c>
      <c r="R179" s="177">
        <f t="shared" si="27"/>
        <v>0</v>
      </c>
      <c r="S179" s="177">
        <v>0</v>
      </c>
      <c r="T179" s="178">
        <f t="shared" si="28"/>
        <v>0</v>
      </c>
      <c r="AR179" s="179" t="s">
        <v>580</v>
      </c>
      <c r="AT179" s="179" t="s">
        <v>576</v>
      </c>
      <c r="AU179" s="179" t="s">
        <v>84</v>
      </c>
      <c r="AY179" s="17" t="s">
        <v>574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89</v>
      </c>
      <c r="BK179" s="102">
        <f t="shared" si="34"/>
        <v>0</v>
      </c>
      <c r="BL179" s="17" t="s">
        <v>580</v>
      </c>
      <c r="BM179" s="179" t="s">
        <v>1643</v>
      </c>
    </row>
    <row r="180" spans="2:65" s="1" customFormat="1" ht="21.75" customHeight="1">
      <c r="B180" s="140"/>
      <c r="C180" s="168" t="s">
        <v>77</v>
      </c>
      <c r="D180" s="168" t="s">
        <v>576</v>
      </c>
      <c r="E180" s="169" t="s">
        <v>9961</v>
      </c>
      <c r="F180" s="170" t="s">
        <v>10351</v>
      </c>
      <c r="G180" s="171" t="s">
        <v>579</v>
      </c>
      <c r="H180" s="172">
        <v>15</v>
      </c>
      <c r="I180" s="173"/>
      <c r="J180" s="174">
        <f t="shared" si="25"/>
        <v>0</v>
      </c>
      <c r="K180" s="175"/>
      <c r="L180" s="34"/>
      <c r="M180" s="176" t="s">
        <v>1</v>
      </c>
      <c r="N180" s="139" t="s">
        <v>43</v>
      </c>
      <c r="P180" s="177">
        <f t="shared" si="26"/>
        <v>0</v>
      </c>
      <c r="Q180" s="177">
        <v>0</v>
      </c>
      <c r="R180" s="177">
        <f t="shared" si="27"/>
        <v>0</v>
      </c>
      <c r="S180" s="177">
        <v>0</v>
      </c>
      <c r="T180" s="178">
        <f t="shared" si="28"/>
        <v>0</v>
      </c>
      <c r="AR180" s="179" t="s">
        <v>580</v>
      </c>
      <c r="AT180" s="179" t="s">
        <v>576</v>
      </c>
      <c r="AU180" s="179" t="s">
        <v>84</v>
      </c>
      <c r="AY180" s="17" t="s">
        <v>574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89</v>
      </c>
      <c r="BK180" s="102">
        <f t="shared" si="34"/>
        <v>0</v>
      </c>
      <c r="BL180" s="17" t="s">
        <v>580</v>
      </c>
      <c r="BM180" s="179" t="s">
        <v>1654</v>
      </c>
    </row>
    <row r="181" spans="2:65" s="1" customFormat="1" ht="21.75" customHeight="1">
      <c r="B181" s="140"/>
      <c r="C181" s="168" t="s">
        <v>77</v>
      </c>
      <c r="D181" s="168" t="s">
        <v>576</v>
      </c>
      <c r="E181" s="169" t="s">
        <v>9964</v>
      </c>
      <c r="F181" s="170" t="s">
        <v>10390</v>
      </c>
      <c r="G181" s="171" t="s">
        <v>579</v>
      </c>
      <c r="H181" s="172">
        <v>10</v>
      </c>
      <c r="I181" s="173"/>
      <c r="J181" s="174">
        <f t="shared" si="25"/>
        <v>0</v>
      </c>
      <c r="K181" s="175"/>
      <c r="L181" s="34"/>
      <c r="M181" s="176" t="s">
        <v>1</v>
      </c>
      <c r="N181" s="139" t="s">
        <v>43</v>
      </c>
      <c r="P181" s="177">
        <f t="shared" si="26"/>
        <v>0</v>
      </c>
      <c r="Q181" s="177">
        <v>0</v>
      </c>
      <c r="R181" s="177">
        <f t="shared" si="27"/>
        <v>0</v>
      </c>
      <c r="S181" s="177">
        <v>0</v>
      </c>
      <c r="T181" s="178">
        <f t="shared" si="28"/>
        <v>0</v>
      </c>
      <c r="AR181" s="179" t="s">
        <v>580</v>
      </c>
      <c r="AT181" s="179" t="s">
        <v>576</v>
      </c>
      <c r="AU181" s="179" t="s">
        <v>84</v>
      </c>
      <c r="AY181" s="17" t="s">
        <v>574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89</v>
      </c>
      <c r="BK181" s="102">
        <f t="shared" si="34"/>
        <v>0</v>
      </c>
      <c r="BL181" s="17" t="s">
        <v>580</v>
      </c>
      <c r="BM181" s="179" t="s">
        <v>1663</v>
      </c>
    </row>
    <row r="182" spans="2:65" s="1" customFormat="1" ht="24.25" customHeight="1">
      <c r="B182" s="140"/>
      <c r="C182" s="168" t="s">
        <v>77</v>
      </c>
      <c r="D182" s="168" t="s">
        <v>576</v>
      </c>
      <c r="E182" s="169" t="s">
        <v>9967</v>
      </c>
      <c r="F182" s="170" t="s">
        <v>10182</v>
      </c>
      <c r="G182" s="171" t="s">
        <v>579</v>
      </c>
      <c r="H182" s="172">
        <v>5</v>
      </c>
      <c r="I182" s="173"/>
      <c r="J182" s="174">
        <f t="shared" si="25"/>
        <v>0</v>
      </c>
      <c r="K182" s="175"/>
      <c r="L182" s="34"/>
      <c r="M182" s="176" t="s">
        <v>1</v>
      </c>
      <c r="N182" s="139" t="s">
        <v>43</v>
      </c>
      <c r="P182" s="177">
        <f t="shared" si="26"/>
        <v>0</v>
      </c>
      <c r="Q182" s="177">
        <v>0</v>
      </c>
      <c r="R182" s="177">
        <f t="shared" si="27"/>
        <v>0</v>
      </c>
      <c r="S182" s="177">
        <v>0</v>
      </c>
      <c r="T182" s="178">
        <f t="shared" si="28"/>
        <v>0</v>
      </c>
      <c r="AR182" s="179" t="s">
        <v>580</v>
      </c>
      <c r="AT182" s="179" t="s">
        <v>576</v>
      </c>
      <c r="AU182" s="179" t="s">
        <v>84</v>
      </c>
      <c r="AY182" s="17" t="s">
        <v>574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17" t="s">
        <v>89</v>
      </c>
      <c r="BK182" s="102">
        <f t="shared" si="34"/>
        <v>0</v>
      </c>
      <c r="BL182" s="17" t="s">
        <v>580</v>
      </c>
      <c r="BM182" s="179" t="s">
        <v>1673</v>
      </c>
    </row>
    <row r="183" spans="2:65" s="1" customFormat="1" ht="21.75" customHeight="1">
      <c r="B183" s="140"/>
      <c r="C183" s="168" t="s">
        <v>77</v>
      </c>
      <c r="D183" s="168" t="s">
        <v>576</v>
      </c>
      <c r="E183" s="169" t="s">
        <v>9970</v>
      </c>
      <c r="F183" s="170" t="s">
        <v>10100</v>
      </c>
      <c r="G183" s="171" t="s">
        <v>584</v>
      </c>
      <c r="H183" s="172">
        <v>1</v>
      </c>
      <c r="I183" s="173"/>
      <c r="J183" s="174">
        <f t="shared" si="25"/>
        <v>0</v>
      </c>
      <c r="K183" s="175"/>
      <c r="L183" s="34"/>
      <c r="M183" s="176" t="s">
        <v>1</v>
      </c>
      <c r="N183" s="139" t="s">
        <v>43</v>
      </c>
      <c r="P183" s="177">
        <f t="shared" si="26"/>
        <v>0</v>
      </c>
      <c r="Q183" s="177">
        <v>0</v>
      </c>
      <c r="R183" s="177">
        <f t="shared" si="27"/>
        <v>0</v>
      </c>
      <c r="S183" s="177">
        <v>0</v>
      </c>
      <c r="T183" s="178">
        <f t="shared" si="28"/>
        <v>0</v>
      </c>
      <c r="AR183" s="179" t="s">
        <v>580</v>
      </c>
      <c r="AT183" s="179" t="s">
        <v>576</v>
      </c>
      <c r="AU183" s="179" t="s">
        <v>84</v>
      </c>
      <c r="AY183" s="17" t="s">
        <v>574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17" t="s">
        <v>89</v>
      </c>
      <c r="BK183" s="102">
        <f t="shared" si="34"/>
        <v>0</v>
      </c>
      <c r="BL183" s="17" t="s">
        <v>580</v>
      </c>
      <c r="BM183" s="179" t="s">
        <v>1687</v>
      </c>
    </row>
    <row r="184" spans="2:65" s="1" customFormat="1" ht="24.25" customHeight="1">
      <c r="B184" s="140"/>
      <c r="C184" s="168" t="s">
        <v>77</v>
      </c>
      <c r="D184" s="168" t="s">
        <v>576</v>
      </c>
      <c r="E184" s="169" t="s">
        <v>9973</v>
      </c>
      <c r="F184" s="170" t="s">
        <v>10183</v>
      </c>
      <c r="G184" s="171" t="s">
        <v>579</v>
      </c>
      <c r="H184" s="172">
        <v>1</v>
      </c>
      <c r="I184" s="173"/>
      <c r="J184" s="174">
        <f t="shared" si="25"/>
        <v>0</v>
      </c>
      <c r="K184" s="175"/>
      <c r="L184" s="34"/>
      <c r="M184" s="176" t="s">
        <v>1</v>
      </c>
      <c r="N184" s="139" t="s">
        <v>43</v>
      </c>
      <c r="P184" s="177">
        <f t="shared" si="26"/>
        <v>0</v>
      </c>
      <c r="Q184" s="177">
        <v>0</v>
      </c>
      <c r="R184" s="177">
        <f t="shared" si="27"/>
        <v>0</v>
      </c>
      <c r="S184" s="177">
        <v>0</v>
      </c>
      <c r="T184" s="178">
        <f t="shared" si="28"/>
        <v>0</v>
      </c>
      <c r="AR184" s="179" t="s">
        <v>580</v>
      </c>
      <c r="AT184" s="179" t="s">
        <v>576</v>
      </c>
      <c r="AU184" s="179" t="s">
        <v>84</v>
      </c>
      <c r="AY184" s="17" t="s">
        <v>574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17" t="s">
        <v>89</v>
      </c>
      <c r="BK184" s="102">
        <f t="shared" si="34"/>
        <v>0</v>
      </c>
      <c r="BL184" s="17" t="s">
        <v>580</v>
      </c>
      <c r="BM184" s="179" t="s">
        <v>1712</v>
      </c>
    </row>
    <row r="185" spans="2:65" s="1" customFormat="1" ht="16.5" customHeight="1">
      <c r="B185" s="140"/>
      <c r="C185" s="168" t="s">
        <v>77</v>
      </c>
      <c r="D185" s="168" t="s">
        <v>576</v>
      </c>
      <c r="E185" s="169" t="s">
        <v>9976</v>
      </c>
      <c r="F185" s="170" t="s">
        <v>10184</v>
      </c>
      <c r="G185" s="171" t="s">
        <v>579</v>
      </c>
      <c r="H185" s="172">
        <v>1</v>
      </c>
      <c r="I185" s="173"/>
      <c r="J185" s="174">
        <f t="shared" si="25"/>
        <v>0</v>
      </c>
      <c r="K185" s="175"/>
      <c r="L185" s="34"/>
      <c r="M185" s="176" t="s">
        <v>1</v>
      </c>
      <c r="N185" s="139" t="s">
        <v>43</v>
      </c>
      <c r="P185" s="177">
        <f t="shared" si="26"/>
        <v>0</v>
      </c>
      <c r="Q185" s="177">
        <v>0</v>
      </c>
      <c r="R185" s="177">
        <f t="shared" si="27"/>
        <v>0</v>
      </c>
      <c r="S185" s="177">
        <v>0</v>
      </c>
      <c r="T185" s="178">
        <f t="shared" si="28"/>
        <v>0</v>
      </c>
      <c r="AR185" s="179" t="s">
        <v>580</v>
      </c>
      <c r="AT185" s="179" t="s">
        <v>576</v>
      </c>
      <c r="AU185" s="179" t="s">
        <v>84</v>
      </c>
      <c r="AY185" s="17" t="s">
        <v>574</v>
      </c>
      <c r="BE185" s="102">
        <f t="shared" si="29"/>
        <v>0</v>
      </c>
      <c r="BF185" s="102">
        <f t="shared" si="30"/>
        <v>0</v>
      </c>
      <c r="BG185" s="102">
        <f t="shared" si="31"/>
        <v>0</v>
      </c>
      <c r="BH185" s="102">
        <f t="shared" si="32"/>
        <v>0</v>
      </c>
      <c r="BI185" s="102">
        <f t="shared" si="33"/>
        <v>0</v>
      </c>
      <c r="BJ185" s="17" t="s">
        <v>89</v>
      </c>
      <c r="BK185" s="102">
        <f t="shared" si="34"/>
        <v>0</v>
      </c>
      <c r="BL185" s="17" t="s">
        <v>580</v>
      </c>
      <c r="BM185" s="179" t="s">
        <v>1729</v>
      </c>
    </row>
    <row r="186" spans="2:65" s="1" customFormat="1" ht="16.5" customHeight="1">
      <c r="B186" s="140"/>
      <c r="C186" s="168" t="s">
        <v>77</v>
      </c>
      <c r="D186" s="168" t="s">
        <v>576</v>
      </c>
      <c r="E186" s="169" t="s">
        <v>9979</v>
      </c>
      <c r="F186" s="170" t="s">
        <v>10127</v>
      </c>
      <c r="G186" s="171" t="s">
        <v>579</v>
      </c>
      <c r="H186" s="172">
        <v>1</v>
      </c>
      <c r="I186" s="173"/>
      <c r="J186" s="174">
        <f t="shared" si="25"/>
        <v>0</v>
      </c>
      <c r="K186" s="175"/>
      <c r="L186" s="34"/>
      <c r="M186" s="176" t="s">
        <v>1</v>
      </c>
      <c r="N186" s="139" t="s">
        <v>43</v>
      </c>
      <c r="P186" s="177">
        <f t="shared" si="26"/>
        <v>0</v>
      </c>
      <c r="Q186" s="177">
        <v>0</v>
      </c>
      <c r="R186" s="177">
        <f t="shared" si="27"/>
        <v>0</v>
      </c>
      <c r="S186" s="177">
        <v>0</v>
      </c>
      <c r="T186" s="178">
        <f t="shared" si="28"/>
        <v>0</v>
      </c>
      <c r="AR186" s="179" t="s">
        <v>580</v>
      </c>
      <c r="AT186" s="179" t="s">
        <v>576</v>
      </c>
      <c r="AU186" s="179" t="s">
        <v>84</v>
      </c>
      <c r="AY186" s="17" t="s">
        <v>574</v>
      </c>
      <c r="BE186" s="102">
        <f t="shared" si="29"/>
        <v>0</v>
      </c>
      <c r="BF186" s="102">
        <f t="shared" si="30"/>
        <v>0</v>
      </c>
      <c r="BG186" s="102">
        <f t="shared" si="31"/>
        <v>0</v>
      </c>
      <c r="BH186" s="102">
        <f t="shared" si="32"/>
        <v>0</v>
      </c>
      <c r="BI186" s="102">
        <f t="shared" si="33"/>
        <v>0</v>
      </c>
      <c r="BJ186" s="17" t="s">
        <v>89</v>
      </c>
      <c r="BK186" s="102">
        <f t="shared" si="34"/>
        <v>0</v>
      </c>
      <c r="BL186" s="17" t="s">
        <v>580</v>
      </c>
      <c r="BM186" s="179" t="s">
        <v>1740</v>
      </c>
    </row>
    <row r="187" spans="2:65" s="1" customFormat="1" ht="16.5" customHeight="1">
      <c r="B187" s="140"/>
      <c r="C187" s="168" t="s">
        <v>77</v>
      </c>
      <c r="D187" s="168" t="s">
        <v>576</v>
      </c>
      <c r="E187" s="169" t="s">
        <v>9982</v>
      </c>
      <c r="F187" s="170" t="s">
        <v>10391</v>
      </c>
      <c r="G187" s="171" t="s">
        <v>579</v>
      </c>
      <c r="H187" s="172">
        <v>1</v>
      </c>
      <c r="I187" s="173"/>
      <c r="J187" s="174">
        <f t="shared" si="25"/>
        <v>0</v>
      </c>
      <c r="K187" s="175"/>
      <c r="L187" s="34"/>
      <c r="M187" s="176" t="s">
        <v>1</v>
      </c>
      <c r="N187" s="139" t="s">
        <v>43</v>
      </c>
      <c r="P187" s="177">
        <f t="shared" si="26"/>
        <v>0</v>
      </c>
      <c r="Q187" s="177">
        <v>0</v>
      </c>
      <c r="R187" s="177">
        <f t="shared" si="27"/>
        <v>0</v>
      </c>
      <c r="S187" s="177">
        <v>0</v>
      </c>
      <c r="T187" s="178">
        <f t="shared" si="28"/>
        <v>0</v>
      </c>
      <c r="AR187" s="179" t="s">
        <v>580</v>
      </c>
      <c r="AT187" s="179" t="s">
        <v>576</v>
      </c>
      <c r="AU187" s="179" t="s">
        <v>84</v>
      </c>
      <c r="AY187" s="17" t="s">
        <v>574</v>
      </c>
      <c r="BE187" s="102">
        <f t="shared" si="29"/>
        <v>0</v>
      </c>
      <c r="BF187" s="102">
        <f t="shared" si="30"/>
        <v>0</v>
      </c>
      <c r="BG187" s="102">
        <f t="shared" si="31"/>
        <v>0</v>
      </c>
      <c r="BH187" s="102">
        <f t="shared" si="32"/>
        <v>0</v>
      </c>
      <c r="BI187" s="102">
        <f t="shared" si="33"/>
        <v>0</v>
      </c>
      <c r="BJ187" s="17" t="s">
        <v>89</v>
      </c>
      <c r="BK187" s="102">
        <f t="shared" si="34"/>
        <v>0</v>
      </c>
      <c r="BL187" s="17" t="s">
        <v>580</v>
      </c>
      <c r="BM187" s="179" t="s">
        <v>1748</v>
      </c>
    </row>
    <row r="188" spans="2:65" s="1" customFormat="1" ht="24.25" customHeight="1">
      <c r="B188" s="140"/>
      <c r="C188" s="168" t="s">
        <v>77</v>
      </c>
      <c r="D188" s="168" t="s">
        <v>576</v>
      </c>
      <c r="E188" s="169" t="s">
        <v>9985</v>
      </c>
      <c r="F188" s="170" t="s">
        <v>10130</v>
      </c>
      <c r="G188" s="171" t="s">
        <v>579</v>
      </c>
      <c r="H188" s="172">
        <v>1</v>
      </c>
      <c r="I188" s="173"/>
      <c r="J188" s="174">
        <f t="shared" si="25"/>
        <v>0</v>
      </c>
      <c r="K188" s="175"/>
      <c r="L188" s="34"/>
      <c r="M188" s="223" t="s">
        <v>1</v>
      </c>
      <c r="N188" s="224" t="s">
        <v>43</v>
      </c>
      <c r="O188" s="225"/>
      <c r="P188" s="226">
        <f t="shared" si="26"/>
        <v>0</v>
      </c>
      <c r="Q188" s="226">
        <v>0</v>
      </c>
      <c r="R188" s="226">
        <f t="shared" si="27"/>
        <v>0</v>
      </c>
      <c r="S188" s="226">
        <v>0</v>
      </c>
      <c r="T188" s="227">
        <f t="shared" si="28"/>
        <v>0</v>
      </c>
      <c r="AR188" s="179" t="s">
        <v>580</v>
      </c>
      <c r="AT188" s="179" t="s">
        <v>576</v>
      </c>
      <c r="AU188" s="179" t="s">
        <v>84</v>
      </c>
      <c r="AY188" s="17" t="s">
        <v>574</v>
      </c>
      <c r="BE188" s="102">
        <f t="shared" si="29"/>
        <v>0</v>
      </c>
      <c r="BF188" s="102">
        <f t="shared" si="30"/>
        <v>0</v>
      </c>
      <c r="BG188" s="102">
        <f t="shared" si="31"/>
        <v>0</v>
      </c>
      <c r="BH188" s="102">
        <f t="shared" si="32"/>
        <v>0</v>
      </c>
      <c r="BI188" s="102">
        <f t="shared" si="33"/>
        <v>0</v>
      </c>
      <c r="BJ188" s="17" t="s">
        <v>89</v>
      </c>
      <c r="BK188" s="102">
        <f t="shared" si="34"/>
        <v>0</v>
      </c>
      <c r="BL188" s="17" t="s">
        <v>580</v>
      </c>
      <c r="BM188" s="179" t="s">
        <v>1756</v>
      </c>
    </row>
    <row r="189" spans="2:65" s="1" customFormat="1" ht="7" customHeight="1">
      <c r="B189" s="49"/>
      <c r="C189" s="50"/>
      <c r="D189" s="50"/>
      <c r="E189" s="50"/>
      <c r="F189" s="50"/>
      <c r="G189" s="50"/>
      <c r="H189" s="50"/>
      <c r="I189" s="50"/>
      <c r="J189" s="50"/>
      <c r="K189" s="50"/>
      <c r="L189" s="34"/>
    </row>
  </sheetData>
  <autoFilter ref="C132:K188" xr:uid="{00000000-0009-0000-0000-00000C000000}"/>
  <mergeCells count="17">
    <mergeCell ref="E11:H11"/>
    <mergeCell ref="E20:H20"/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00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123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ht="12" customHeight="1">
      <c r="B8" s="20"/>
      <c r="D8" s="27" t="s">
        <v>182</v>
      </c>
      <c r="L8" s="20"/>
    </row>
    <row r="9" spans="2:46" s="1" customFormat="1" ht="16.5" customHeight="1">
      <c r="B9" s="34"/>
      <c r="E9" s="287" t="s">
        <v>186</v>
      </c>
      <c r="F9" s="285"/>
      <c r="G9" s="285"/>
      <c r="H9" s="285"/>
      <c r="L9" s="34"/>
    </row>
    <row r="10" spans="2:46" s="1" customFormat="1" ht="12" customHeight="1">
      <c r="B10" s="34"/>
      <c r="D10" s="27" t="s">
        <v>190</v>
      </c>
      <c r="L10" s="34"/>
    </row>
    <row r="11" spans="2:46" s="1" customFormat="1" ht="16.5" customHeight="1">
      <c r="B11" s="34"/>
      <c r="E11" s="256" t="s">
        <v>10392</v>
      </c>
      <c r="F11" s="285"/>
      <c r="G11" s="285"/>
      <c r="H11" s="285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>
      <c r="B18" s="34"/>
      <c r="L18" s="34"/>
    </row>
    <row r="19" spans="2:12" s="1" customFormat="1" ht="12" customHeight="1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8"/>
      <c r="G20" s="268"/>
      <c r="H20" s="268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>
      <c r="B21" s="34"/>
      <c r="L21" s="34"/>
    </row>
    <row r="22" spans="2:12" s="1" customFormat="1" ht="12" customHeight="1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>
      <c r="B24" s="34"/>
      <c r="L24" s="34"/>
    </row>
    <row r="25" spans="2:12" s="1" customFormat="1" ht="12" customHeight="1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>
      <c r="B27" s="34"/>
      <c r="L27" s="34"/>
    </row>
    <row r="28" spans="2:12" s="1" customFormat="1" ht="12" customHeight="1">
      <c r="B28" s="34"/>
      <c r="D28" s="27" t="s">
        <v>34</v>
      </c>
      <c r="L28" s="34"/>
    </row>
    <row r="29" spans="2:12" s="7" customFormat="1" ht="16.5" customHeight="1">
      <c r="B29" s="111"/>
      <c r="E29" s="272" t="s">
        <v>1</v>
      </c>
      <c r="F29" s="272"/>
      <c r="G29" s="272"/>
      <c r="H29" s="272"/>
      <c r="L29" s="111"/>
    </row>
    <row r="30" spans="2:12" s="1" customFormat="1" ht="7" customHeight="1">
      <c r="B30" s="34"/>
      <c r="L30" s="34"/>
    </row>
    <row r="31" spans="2:12" s="1" customFormat="1" ht="7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>
      <c r="B32" s="34"/>
      <c r="D32" s="25" t="s">
        <v>245</v>
      </c>
      <c r="J32" s="33">
        <f>J98</f>
        <v>0</v>
      </c>
      <c r="L32" s="34"/>
    </row>
    <row r="33" spans="2:12" s="1" customFormat="1" ht="14.5" customHeight="1">
      <c r="B33" s="34"/>
      <c r="D33" s="32" t="s">
        <v>157</v>
      </c>
      <c r="J33" s="33">
        <f>J103</f>
        <v>0</v>
      </c>
      <c r="L33" s="34"/>
    </row>
    <row r="34" spans="2:12" s="1" customFormat="1" ht="25.25" customHeight="1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>
      <c r="B37" s="34"/>
      <c r="D37" s="60" t="s">
        <v>41</v>
      </c>
      <c r="E37" s="39" t="s">
        <v>42</v>
      </c>
      <c r="F37" s="114">
        <f>ROUND((SUM(BE103:BE110) + SUM(BE132:BE199)),  2)</f>
        <v>0</v>
      </c>
      <c r="G37" s="115"/>
      <c r="H37" s="115"/>
      <c r="I37" s="116">
        <v>0.2</v>
      </c>
      <c r="J37" s="114">
        <f>ROUND(((SUM(BE103:BE110) + SUM(BE132:BE199))*I37),  2)</f>
        <v>0</v>
      </c>
      <c r="L37" s="34"/>
    </row>
    <row r="38" spans="2:12" s="1" customFormat="1" ht="14.5" customHeight="1">
      <c r="B38" s="34"/>
      <c r="E38" s="39" t="s">
        <v>43</v>
      </c>
      <c r="F38" s="114">
        <f>ROUND((SUM(BF103:BF110) + SUM(BF132:BF199)),  2)</f>
        <v>0</v>
      </c>
      <c r="G38" s="115"/>
      <c r="H38" s="115"/>
      <c r="I38" s="116">
        <v>0.2</v>
      </c>
      <c r="J38" s="114">
        <f>ROUND(((SUM(BF103:BF110) + SUM(BF132:BF199))*I38),  2)</f>
        <v>0</v>
      </c>
      <c r="L38" s="34"/>
    </row>
    <row r="39" spans="2:12" s="1" customFormat="1" ht="14.5" hidden="1" customHeight="1">
      <c r="B39" s="34"/>
      <c r="E39" s="27" t="s">
        <v>44</v>
      </c>
      <c r="F39" s="91">
        <f>ROUND((SUM(BG103:BG110) + SUM(BG132:BG199)),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>
      <c r="B40" s="34"/>
      <c r="E40" s="27" t="s">
        <v>45</v>
      </c>
      <c r="F40" s="91">
        <f>ROUND((SUM(BH103:BH110) + SUM(BH132:BH199)),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>
      <c r="B41" s="34"/>
      <c r="E41" s="39" t="s">
        <v>46</v>
      </c>
      <c r="F41" s="114">
        <f>ROUND((SUM(BI103:BI110) + SUM(BI132:BI199)),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>
      <c r="B42" s="34"/>
      <c r="L42" s="34"/>
    </row>
    <row r="43" spans="2:12" s="1" customFormat="1" ht="25.25" customHeight="1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>
      <c r="B44" s="34"/>
      <c r="L44" s="34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>
      <c r="B82" s="34"/>
      <c r="C82" s="21" t="s">
        <v>386</v>
      </c>
      <c r="L82" s="34"/>
    </row>
    <row r="83" spans="2:12" s="1" customFormat="1" ht="7" customHeight="1">
      <c r="B83" s="34"/>
      <c r="L83" s="34"/>
    </row>
    <row r="84" spans="2:12" s="1" customFormat="1" ht="12" customHeight="1">
      <c r="B84" s="34"/>
      <c r="C84" s="27" t="s">
        <v>15</v>
      </c>
      <c r="L84" s="34"/>
    </row>
    <row r="85" spans="2:12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12" ht="12" customHeight="1">
      <c r="B86" s="20"/>
      <c r="C86" s="27" t="s">
        <v>182</v>
      </c>
      <c r="L86" s="20"/>
    </row>
    <row r="87" spans="2:12" s="1" customFormat="1" ht="16.5" customHeight="1">
      <c r="B87" s="34"/>
      <c r="E87" s="287" t="s">
        <v>186</v>
      </c>
      <c r="F87" s="285"/>
      <c r="G87" s="285"/>
      <c r="H87" s="285"/>
      <c r="L87" s="34"/>
    </row>
    <row r="88" spans="2:12" s="1" customFormat="1" ht="12" customHeight="1">
      <c r="B88" s="34"/>
      <c r="C88" s="27" t="s">
        <v>190</v>
      </c>
      <c r="L88" s="34"/>
    </row>
    <row r="89" spans="2:12" s="1" customFormat="1" ht="16.5" customHeight="1">
      <c r="B89" s="34"/>
      <c r="E89" s="256" t="str">
        <f>E11</f>
        <v xml:space="preserve">12 - GASTRO </v>
      </c>
      <c r="F89" s="285"/>
      <c r="G89" s="285"/>
      <c r="H89" s="285"/>
      <c r="L89" s="34"/>
    </row>
    <row r="90" spans="2:12" s="1" customFormat="1" ht="7" customHeight="1">
      <c r="B90" s="34"/>
      <c r="L90" s="34"/>
    </row>
    <row r="91" spans="2:12" s="1" customFormat="1" ht="12" customHeight="1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>
      <c r="B92" s="34"/>
      <c r="L92" s="34"/>
    </row>
    <row r="93" spans="2:12" s="1" customFormat="1" ht="15.25" customHeight="1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25" customHeight="1">
      <c r="B95" s="34"/>
      <c r="L95" s="34"/>
    </row>
    <row r="96" spans="2:12" s="1" customFormat="1" ht="29.25" customHeight="1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25" customHeight="1">
      <c r="B97" s="34"/>
      <c r="L97" s="34"/>
    </row>
    <row r="98" spans="2:65" s="1" customFormat="1" ht="23" customHeight="1">
      <c r="B98" s="34"/>
      <c r="C98" s="127" t="s">
        <v>422</v>
      </c>
      <c r="J98" s="71">
        <f>J132</f>
        <v>0</v>
      </c>
      <c r="L98" s="34"/>
      <c r="AU98" s="17" t="s">
        <v>423</v>
      </c>
    </row>
    <row r="99" spans="2:65" s="8" customFormat="1" ht="25" customHeight="1">
      <c r="B99" s="128"/>
      <c r="D99" s="129" t="s">
        <v>10393</v>
      </c>
      <c r="E99" s="130"/>
      <c r="F99" s="130"/>
      <c r="G99" s="130"/>
      <c r="H99" s="130"/>
      <c r="I99" s="130"/>
      <c r="J99" s="131">
        <f>J133</f>
        <v>0</v>
      </c>
      <c r="L99" s="128"/>
    </row>
    <row r="100" spans="2:65" s="8" customFormat="1" ht="25" customHeight="1">
      <c r="B100" s="128"/>
      <c r="D100" s="129" t="s">
        <v>10394</v>
      </c>
      <c r="E100" s="130"/>
      <c r="F100" s="130"/>
      <c r="G100" s="130"/>
      <c r="H100" s="130"/>
      <c r="I100" s="130"/>
      <c r="J100" s="131">
        <f>J161</f>
        <v>0</v>
      </c>
      <c r="L100" s="128"/>
    </row>
    <row r="101" spans="2:65" s="1" customFormat="1" ht="21.75" customHeight="1">
      <c r="B101" s="34"/>
      <c r="L101" s="34"/>
    </row>
    <row r="102" spans="2:65" s="1" customFormat="1" ht="7" customHeight="1">
      <c r="B102" s="34"/>
      <c r="L102" s="34"/>
    </row>
    <row r="103" spans="2:65" s="1" customFormat="1" ht="29.25" customHeight="1">
      <c r="B103" s="34"/>
      <c r="C103" s="127" t="s">
        <v>511</v>
      </c>
      <c r="J103" s="138">
        <f>ROUND(J104 + J105 + J106 + J107 + J108 + J109,2)</f>
        <v>0</v>
      </c>
      <c r="L103" s="34"/>
      <c r="N103" s="139" t="s">
        <v>41</v>
      </c>
    </row>
    <row r="104" spans="2:65" s="1" customFormat="1" ht="18" customHeight="1">
      <c r="B104" s="140"/>
      <c r="C104" s="141"/>
      <c r="D104" s="232" t="s">
        <v>514</v>
      </c>
      <c r="E104" s="286"/>
      <c r="F104" s="286"/>
      <c r="G104" s="141"/>
      <c r="H104" s="141"/>
      <c r="I104" s="141"/>
      <c r="J104" s="99">
        <v>0</v>
      </c>
      <c r="K104" s="141"/>
      <c r="L104" s="140"/>
      <c r="M104" s="141"/>
      <c r="N104" s="143" t="s">
        <v>43</v>
      </c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4" t="s">
        <v>515</v>
      </c>
      <c r="AZ104" s="141"/>
      <c r="BA104" s="141"/>
      <c r="BB104" s="141"/>
      <c r="BC104" s="141"/>
      <c r="BD104" s="141"/>
      <c r="BE104" s="146">
        <f t="shared" ref="BE104:BE109" si="0">IF(N104="základná",J104,0)</f>
        <v>0</v>
      </c>
      <c r="BF104" s="146">
        <f t="shared" ref="BF104:BF109" si="1">IF(N104="znížená",J104,0)</f>
        <v>0</v>
      </c>
      <c r="BG104" s="146">
        <f t="shared" ref="BG104:BG109" si="2">IF(N104="zákl. prenesená",J104,0)</f>
        <v>0</v>
      </c>
      <c r="BH104" s="146">
        <f t="shared" ref="BH104:BH109" si="3">IF(N104="zníž. prenesená",J104,0)</f>
        <v>0</v>
      </c>
      <c r="BI104" s="146">
        <f t="shared" ref="BI104:BI109" si="4">IF(N104="nulová",J104,0)</f>
        <v>0</v>
      </c>
      <c r="BJ104" s="144" t="s">
        <v>89</v>
      </c>
      <c r="BK104" s="141"/>
      <c r="BL104" s="141"/>
      <c r="BM104" s="141"/>
    </row>
    <row r="105" spans="2:65" s="1" customFormat="1" ht="18" customHeight="1">
      <c r="B105" s="140"/>
      <c r="C105" s="141"/>
      <c r="D105" s="232" t="s">
        <v>518</v>
      </c>
      <c r="E105" s="286"/>
      <c r="F105" s="286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si="0"/>
        <v>0</v>
      </c>
      <c r="BF105" s="146">
        <f t="shared" si="1"/>
        <v>0</v>
      </c>
      <c r="BG105" s="146">
        <f t="shared" si="2"/>
        <v>0</v>
      </c>
      <c r="BH105" s="146">
        <f t="shared" si="3"/>
        <v>0</v>
      </c>
      <c r="BI105" s="146">
        <f t="shared" si="4"/>
        <v>0</v>
      </c>
      <c r="BJ105" s="144" t="s">
        <v>89</v>
      </c>
      <c r="BK105" s="141"/>
      <c r="BL105" s="141"/>
      <c r="BM105" s="141"/>
    </row>
    <row r="106" spans="2:65" s="1" customFormat="1" ht="18" customHeight="1">
      <c r="B106" s="140"/>
      <c r="C106" s="141"/>
      <c r="D106" s="232" t="s">
        <v>521</v>
      </c>
      <c r="E106" s="286"/>
      <c r="F106" s="286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>
      <c r="B107" s="140"/>
      <c r="C107" s="141"/>
      <c r="D107" s="232" t="s">
        <v>524</v>
      </c>
      <c r="E107" s="286"/>
      <c r="F107" s="286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>
      <c r="B108" s="140"/>
      <c r="C108" s="141"/>
      <c r="D108" s="232" t="s">
        <v>527</v>
      </c>
      <c r="E108" s="286"/>
      <c r="F108" s="286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>
      <c r="B109" s="140"/>
      <c r="C109" s="141"/>
      <c r="D109" s="142" t="s">
        <v>530</v>
      </c>
      <c r="E109" s="141"/>
      <c r="F109" s="141"/>
      <c r="G109" s="141"/>
      <c r="H109" s="141"/>
      <c r="I109" s="141"/>
      <c r="J109" s="99">
        <f>ROUND(J32*T109,2)</f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531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>
      <c r="B110" s="34"/>
      <c r="L110" s="34"/>
    </row>
    <row r="111" spans="2:65" s="1" customFormat="1" ht="29.25" customHeight="1">
      <c r="B111" s="34"/>
      <c r="C111" s="106" t="s">
        <v>162</v>
      </c>
      <c r="D111" s="107"/>
      <c r="E111" s="107"/>
      <c r="F111" s="107"/>
      <c r="G111" s="107"/>
      <c r="H111" s="107"/>
      <c r="I111" s="107"/>
      <c r="J111" s="108">
        <f>ROUND(J98+J103,2)</f>
        <v>0</v>
      </c>
      <c r="K111" s="107"/>
      <c r="L111" s="34"/>
    </row>
    <row r="112" spans="2:65" s="1" customFormat="1" ht="7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4"/>
    </row>
    <row r="116" spans="2:12" s="1" customFormat="1" ht="7" customHeight="1"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34"/>
    </row>
    <row r="117" spans="2:12" s="1" customFormat="1" ht="25" customHeight="1">
      <c r="B117" s="34"/>
      <c r="C117" s="21" t="s">
        <v>548</v>
      </c>
      <c r="L117" s="34"/>
    </row>
    <row r="118" spans="2:12" s="1" customFormat="1" ht="7" customHeight="1">
      <c r="B118" s="34"/>
      <c r="L118" s="34"/>
    </row>
    <row r="119" spans="2:12" s="1" customFormat="1" ht="12" customHeight="1">
      <c r="B119" s="34"/>
      <c r="C119" s="27" t="s">
        <v>15</v>
      </c>
      <c r="L119" s="34"/>
    </row>
    <row r="120" spans="2:12" s="1" customFormat="1" ht="26.25" customHeight="1">
      <c r="B120" s="34"/>
      <c r="E120" s="287" t="str">
        <f>E7</f>
        <v>Revitalizácia budovy a areálu bývalého Gymnázia Mateja Bela vo Zvolene</v>
      </c>
      <c r="F120" s="288"/>
      <c r="G120" s="288"/>
      <c r="H120" s="288"/>
      <c r="L120" s="34"/>
    </row>
    <row r="121" spans="2:12" ht="12" customHeight="1">
      <c r="B121" s="20"/>
      <c r="C121" s="27" t="s">
        <v>182</v>
      </c>
      <c r="L121" s="20"/>
    </row>
    <row r="122" spans="2:12" s="1" customFormat="1" ht="16.5" customHeight="1">
      <c r="B122" s="34"/>
      <c r="E122" s="287" t="s">
        <v>186</v>
      </c>
      <c r="F122" s="285"/>
      <c r="G122" s="285"/>
      <c r="H122" s="285"/>
      <c r="L122" s="34"/>
    </row>
    <row r="123" spans="2:12" s="1" customFormat="1" ht="12" customHeight="1">
      <c r="B123" s="34"/>
      <c r="C123" s="27" t="s">
        <v>190</v>
      </c>
      <c r="L123" s="34"/>
    </row>
    <row r="124" spans="2:12" s="1" customFormat="1" ht="16.5" customHeight="1">
      <c r="B124" s="34"/>
      <c r="E124" s="256" t="str">
        <f>E11</f>
        <v xml:space="preserve">12 - GASTRO </v>
      </c>
      <c r="F124" s="285"/>
      <c r="G124" s="285"/>
      <c r="H124" s="285"/>
      <c r="L124" s="34"/>
    </row>
    <row r="125" spans="2:12" s="1" customFormat="1" ht="7" customHeight="1">
      <c r="B125" s="34"/>
      <c r="L125" s="34"/>
    </row>
    <row r="126" spans="2:12" s="1" customFormat="1" ht="12" customHeight="1">
      <c r="B126" s="34"/>
      <c r="C126" s="27" t="s">
        <v>19</v>
      </c>
      <c r="F126" s="25" t="str">
        <f>F14</f>
        <v>Okružná 2469, Zvolen</v>
      </c>
      <c r="I126" s="27" t="s">
        <v>21</v>
      </c>
      <c r="J126" s="57" t="str">
        <f>IF(J14="","",J14)</f>
        <v>22. 5. 2024</v>
      </c>
      <c r="L126" s="34"/>
    </row>
    <row r="127" spans="2:12" s="1" customFormat="1" ht="7" customHeight="1">
      <c r="B127" s="34"/>
      <c r="L127" s="34"/>
    </row>
    <row r="128" spans="2:12" s="1" customFormat="1" ht="15.25" customHeight="1">
      <c r="B128" s="34"/>
      <c r="C128" s="27" t="s">
        <v>23</v>
      </c>
      <c r="F128" s="25" t="str">
        <f>E17</f>
        <v>Úrad Banskobystrického samosprávneho kraja</v>
      </c>
      <c r="I128" s="27" t="s">
        <v>29</v>
      </c>
      <c r="J128" s="30" t="str">
        <f>E23</f>
        <v>N/A s.r.o. Bratislava</v>
      </c>
      <c r="L128" s="34"/>
    </row>
    <row r="129" spans="2:65" s="1" customFormat="1" ht="15.25" customHeight="1">
      <c r="B129" s="34"/>
      <c r="C129" s="27" t="s">
        <v>27</v>
      </c>
      <c r="F129" s="25" t="str">
        <f>IF(E20="","",E20)</f>
        <v>Vyplň údaj</v>
      </c>
      <c r="I129" s="27" t="s">
        <v>32</v>
      </c>
      <c r="J129" s="30">
        <f>E26</f>
        <v>0</v>
      </c>
      <c r="L129" s="34"/>
    </row>
    <row r="130" spans="2:65" s="1" customFormat="1" ht="10.25" customHeight="1">
      <c r="B130" s="34"/>
      <c r="L130" s="34"/>
    </row>
    <row r="131" spans="2:65" s="10" customFormat="1" ht="29.25" customHeight="1">
      <c r="B131" s="147"/>
      <c r="C131" s="148" t="s">
        <v>561</v>
      </c>
      <c r="D131" s="149" t="s">
        <v>62</v>
      </c>
      <c r="E131" s="149" t="s">
        <v>58</v>
      </c>
      <c r="F131" s="149" t="s">
        <v>59</v>
      </c>
      <c r="G131" s="149" t="s">
        <v>562</v>
      </c>
      <c r="H131" s="149" t="s">
        <v>563</v>
      </c>
      <c r="I131" s="149" t="s">
        <v>564</v>
      </c>
      <c r="J131" s="150" t="s">
        <v>417</v>
      </c>
      <c r="K131" s="151" t="s">
        <v>565</v>
      </c>
      <c r="L131" s="147"/>
      <c r="M131" s="64" t="s">
        <v>1</v>
      </c>
      <c r="N131" s="65" t="s">
        <v>41</v>
      </c>
      <c r="O131" s="65" t="s">
        <v>566</v>
      </c>
      <c r="P131" s="65" t="s">
        <v>567</v>
      </c>
      <c r="Q131" s="65" t="s">
        <v>568</v>
      </c>
      <c r="R131" s="65" t="s">
        <v>569</v>
      </c>
      <c r="S131" s="65" t="s">
        <v>570</v>
      </c>
      <c r="T131" s="66" t="s">
        <v>571</v>
      </c>
    </row>
    <row r="132" spans="2:65" s="1" customFormat="1" ht="23" customHeight="1">
      <c r="B132" s="34"/>
      <c r="C132" s="69" t="s">
        <v>245</v>
      </c>
      <c r="J132" s="152">
        <f>BK132</f>
        <v>0</v>
      </c>
      <c r="L132" s="34"/>
      <c r="M132" s="67"/>
      <c r="N132" s="58"/>
      <c r="O132" s="58"/>
      <c r="P132" s="153">
        <f>P133+P161</f>
        <v>0</v>
      </c>
      <c r="Q132" s="58"/>
      <c r="R132" s="153">
        <f>R133+R161</f>
        <v>0</v>
      </c>
      <c r="S132" s="58"/>
      <c r="T132" s="154">
        <f>T133+T161</f>
        <v>0</v>
      </c>
      <c r="AT132" s="17" t="s">
        <v>76</v>
      </c>
      <c r="AU132" s="17" t="s">
        <v>423</v>
      </c>
      <c r="BK132" s="155">
        <f>BK133+BK161</f>
        <v>0</v>
      </c>
    </row>
    <row r="133" spans="2:65" s="11" customFormat="1" ht="26" customHeight="1">
      <c r="B133" s="156"/>
      <c r="D133" s="157" t="s">
        <v>76</v>
      </c>
      <c r="E133" s="158" t="s">
        <v>7100</v>
      </c>
      <c r="F133" s="158" t="s">
        <v>10395</v>
      </c>
      <c r="I133" s="159"/>
      <c r="J133" s="160">
        <f>BK133</f>
        <v>0</v>
      </c>
      <c r="L133" s="156"/>
      <c r="M133" s="161"/>
      <c r="P133" s="162">
        <f>SUM(P134:P160)</f>
        <v>0</v>
      </c>
      <c r="R133" s="162">
        <f>SUM(R134:R160)</f>
        <v>0</v>
      </c>
      <c r="T133" s="163">
        <f>SUM(T134:T160)</f>
        <v>0</v>
      </c>
      <c r="AR133" s="157" t="s">
        <v>84</v>
      </c>
      <c r="AT133" s="164" t="s">
        <v>76</v>
      </c>
      <c r="AU133" s="164" t="s">
        <v>77</v>
      </c>
      <c r="AY133" s="157" t="s">
        <v>574</v>
      </c>
      <c r="BK133" s="165">
        <f>SUM(BK134:BK160)</f>
        <v>0</v>
      </c>
    </row>
    <row r="134" spans="2:65" s="1" customFormat="1" ht="16.5" customHeight="1">
      <c r="B134" s="140"/>
      <c r="C134" s="208" t="s">
        <v>77</v>
      </c>
      <c r="D134" s="208" t="s">
        <v>1858</v>
      </c>
      <c r="E134" s="209" t="s">
        <v>10396</v>
      </c>
      <c r="F134" s="210" t="s">
        <v>10397</v>
      </c>
      <c r="G134" s="211" t="s">
        <v>579</v>
      </c>
      <c r="H134" s="212">
        <v>1</v>
      </c>
      <c r="I134" s="213"/>
      <c r="J134" s="214">
        <f t="shared" ref="J134:J160" si="5">ROUND(I134*H134,2)</f>
        <v>0</v>
      </c>
      <c r="K134" s="215"/>
      <c r="L134" s="216"/>
      <c r="M134" s="217" t="s">
        <v>1</v>
      </c>
      <c r="N134" s="218" t="s">
        <v>43</v>
      </c>
      <c r="P134" s="177">
        <f t="shared" ref="P134:P160" si="6">O134*H134</f>
        <v>0</v>
      </c>
      <c r="Q134" s="177">
        <v>0</v>
      </c>
      <c r="R134" s="177">
        <f t="shared" ref="R134:R160" si="7">Q134*H134</f>
        <v>0</v>
      </c>
      <c r="S134" s="177">
        <v>0</v>
      </c>
      <c r="T134" s="178">
        <f t="shared" ref="T134:T160" si="8">S134*H134</f>
        <v>0</v>
      </c>
      <c r="AR134" s="179" t="s">
        <v>626</v>
      </c>
      <c r="AT134" s="179" t="s">
        <v>1858</v>
      </c>
      <c r="AU134" s="179" t="s">
        <v>84</v>
      </c>
      <c r="AY134" s="17" t="s">
        <v>574</v>
      </c>
      <c r="BE134" s="102">
        <f t="shared" ref="BE134:BE160" si="9">IF(N134="základná",J134,0)</f>
        <v>0</v>
      </c>
      <c r="BF134" s="102">
        <f t="shared" ref="BF134:BF160" si="10">IF(N134="znížená",J134,0)</f>
        <v>0</v>
      </c>
      <c r="BG134" s="102">
        <f t="shared" ref="BG134:BG160" si="11">IF(N134="zákl. prenesená",J134,0)</f>
        <v>0</v>
      </c>
      <c r="BH134" s="102">
        <f t="shared" ref="BH134:BH160" si="12">IF(N134="zníž. prenesená",J134,0)</f>
        <v>0</v>
      </c>
      <c r="BI134" s="102">
        <f t="shared" ref="BI134:BI160" si="13">IF(N134="nulová",J134,0)</f>
        <v>0</v>
      </c>
      <c r="BJ134" s="17" t="s">
        <v>89</v>
      </c>
      <c r="BK134" s="102">
        <f t="shared" ref="BK134:BK160" si="14">ROUND(I134*H134,2)</f>
        <v>0</v>
      </c>
      <c r="BL134" s="17" t="s">
        <v>580</v>
      </c>
      <c r="BM134" s="179" t="s">
        <v>89</v>
      </c>
    </row>
    <row r="135" spans="2:65" s="1" customFormat="1" ht="16.5" customHeight="1">
      <c r="B135" s="140"/>
      <c r="C135" s="208" t="s">
        <v>77</v>
      </c>
      <c r="D135" s="208" t="s">
        <v>1858</v>
      </c>
      <c r="E135" s="209" t="s">
        <v>10398</v>
      </c>
      <c r="F135" s="210" t="s">
        <v>10397</v>
      </c>
      <c r="G135" s="211" t="s">
        <v>579</v>
      </c>
      <c r="H135" s="212">
        <v>1</v>
      </c>
      <c r="I135" s="213"/>
      <c r="J135" s="214">
        <f t="shared" si="5"/>
        <v>0</v>
      </c>
      <c r="K135" s="215"/>
      <c r="L135" s="216"/>
      <c r="M135" s="217" t="s">
        <v>1</v>
      </c>
      <c r="N135" s="218" t="s">
        <v>43</v>
      </c>
      <c r="P135" s="177">
        <f t="shared" si="6"/>
        <v>0</v>
      </c>
      <c r="Q135" s="177">
        <v>0</v>
      </c>
      <c r="R135" s="177">
        <f t="shared" si="7"/>
        <v>0</v>
      </c>
      <c r="S135" s="177">
        <v>0</v>
      </c>
      <c r="T135" s="178">
        <f t="shared" si="8"/>
        <v>0</v>
      </c>
      <c r="AR135" s="179" t="s">
        <v>626</v>
      </c>
      <c r="AT135" s="179" t="s">
        <v>1858</v>
      </c>
      <c r="AU135" s="179" t="s">
        <v>84</v>
      </c>
      <c r="AY135" s="17" t="s">
        <v>574</v>
      </c>
      <c r="BE135" s="102">
        <f t="shared" si="9"/>
        <v>0</v>
      </c>
      <c r="BF135" s="102">
        <f t="shared" si="10"/>
        <v>0</v>
      </c>
      <c r="BG135" s="102">
        <f t="shared" si="11"/>
        <v>0</v>
      </c>
      <c r="BH135" s="102">
        <f t="shared" si="12"/>
        <v>0</v>
      </c>
      <c r="BI135" s="102">
        <f t="shared" si="13"/>
        <v>0</v>
      </c>
      <c r="BJ135" s="17" t="s">
        <v>89</v>
      </c>
      <c r="BK135" s="102">
        <f t="shared" si="14"/>
        <v>0</v>
      </c>
      <c r="BL135" s="17" t="s">
        <v>580</v>
      </c>
      <c r="BM135" s="179" t="s">
        <v>580</v>
      </c>
    </row>
    <row r="136" spans="2:65" s="1" customFormat="1" ht="24.25" customHeight="1">
      <c r="B136" s="140"/>
      <c r="C136" s="208" t="s">
        <v>77</v>
      </c>
      <c r="D136" s="208" t="s">
        <v>1858</v>
      </c>
      <c r="E136" s="209" t="s">
        <v>10399</v>
      </c>
      <c r="F136" s="210" t="s">
        <v>10400</v>
      </c>
      <c r="G136" s="211" t="s">
        <v>579</v>
      </c>
      <c r="H136" s="212">
        <v>1</v>
      </c>
      <c r="I136" s="213"/>
      <c r="J136" s="214">
        <f t="shared" si="5"/>
        <v>0</v>
      </c>
      <c r="K136" s="215"/>
      <c r="L136" s="216"/>
      <c r="M136" s="217" t="s">
        <v>1</v>
      </c>
      <c r="N136" s="218" t="s">
        <v>43</v>
      </c>
      <c r="P136" s="177">
        <f t="shared" si="6"/>
        <v>0</v>
      </c>
      <c r="Q136" s="177">
        <v>0</v>
      </c>
      <c r="R136" s="177">
        <f t="shared" si="7"/>
        <v>0</v>
      </c>
      <c r="S136" s="177">
        <v>0</v>
      </c>
      <c r="T136" s="178">
        <f t="shared" si="8"/>
        <v>0</v>
      </c>
      <c r="AR136" s="179" t="s">
        <v>626</v>
      </c>
      <c r="AT136" s="179" t="s">
        <v>1858</v>
      </c>
      <c r="AU136" s="179" t="s">
        <v>84</v>
      </c>
      <c r="AY136" s="17" t="s">
        <v>574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17" t="s">
        <v>89</v>
      </c>
      <c r="BK136" s="102">
        <f t="shared" si="14"/>
        <v>0</v>
      </c>
      <c r="BL136" s="17" t="s">
        <v>580</v>
      </c>
      <c r="BM136" s="179" t="s">
        <v>616</v>
      </c>
    </row>
    <row r="137" spans="2:65" s="1" customFormat="1" ht="16.5" customHeight="1">
      <c r="B137" s="140"/>
      <c r="C137" s="208" t="s">
        <v>77</v>
      </c>
      <c r="D137" s="208" t="s">
        <v>1858</v>
      </c>
      <c r="E137" s="209" t="s">
        <v>10401</v>
      </c>
      <c r="F137" s="210" t="s">
        <v>10402</v>
      </c>
      <c r="G137" s="211" t="s">
        <v>579</v>
      </c>
      <c r="H137" s="212">
        <v>1</v>
      </c>
      <c r="I137" s="213"/>
      <c r="J137" s="214">
        <f t="shared" si="5"/>
        <v>0</v>
      </c>
      <c r="K137" s="215"/>
      <c r="L137" s="216"/>
      <c r="M137" s="217" t="s">
        <v>1</v>
      </c>
      <c r="N137" s="218" t="s">
        <v>43</v>
      </c>
      <c r="P137" s="177">
        <f t="shared" si="6"/>
        <v>0</v>
      </c>
      <c r="Q137" s="177">
        <v>0</v>
      </c>
      <c r="R137" s="177">
        <f t="shared" si="7"/>
        <v>0</v>
      </c>
      <c r="S137" s="177">
        <v>0</v>
      </c>
      <c r="T137" s="178">
        <f t="shared" si="8"/>
        <v>0</v>
      </c>
      <c r="AR137" s="179" t="s">
        <v>626</v>
      </c>
      <c r="AT137" s="179" t="s">
        <v>1858</v>
      </c>
      <c r="AU137" s="179" t="s">
        <v>84</v>
      </c>
      <c r="AY137" s="17" t="s">
        <v>574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7" t="s">
        <v>89</v>
      </c>
      <c r="BK137" s="102">
        <f t="shared" si="14"/>
        <v>0</v>
      </c>
      <c r="BL137" s="17" t="s">
        <v>580</v>
      </c>
      <c r="BM137" s="179" t="s">
        <v>626</v>
      </c>
    </row>
    <row r="138" spans="2:65" s="1" customFormat="1" ht="24.25" customHeight="1">
      <c r="B138" s="140"/>
      <c r="C138" s="208" t="s">
        <v>77</v>
      </c>
      <c r="D138" s="208" t="s">
        <v>1858</v>
      </c>
      <c r="E138" s="209" t="s">
        <v>10403</v>
      </c>
      <c r="F138" s="210" t="s">
        <v>10404</v>
      </c>
      <c r="G138" s="211" t="s">
        <v>579</v>
      </c>
      <c r="H138" s="212">
        <v>1</v>
      </c>
      <c r="I138" s="213"/>
      <c r="J138" s="214">
        <f t="shared" si="5"/>
        <v>0</v>
      </c>
      <c r="K138" s="215"/>
      <c r="L138" s="216"/>
      <c r="M138" s="217" t="s">
        <v>1</v>
      </c>
      <c r="N138" s="218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626</v>
      </c>
      <c r="AT138" s="179" t="s">
        <v>1858</v>
      </c>
      <c r="AU138" s="179" t="s">
        <v>84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115</v>
      </c>
    </row>
    <row r="139" spans="2:65" s="1" customFormat="1" ht="16.5" customHeight="1">
      <c r="B139" s="140"/>
      <c r="C139" s="208" t="s">
        <v>77</v>
      </c>
      <c r="D139" s="208" t="s">
        <v>1858</v>
      </c>
      <c r="E139" s="209" t="s">
        <v>10405</v>
      </c>
      <c r="F139" s="210" t="s">
        <v>10406</v>
      </c>
      <c r="G139" s="211" t="s">
        <v>579</v>
      </c>
      <c r="H139" s="212">
        <v>8</v>
      </c>
      <c r="I139" s="213"/>
      <c r="J139" s="214">
        <f t="shared" si="5"/>
        <v>0</v>
      </c>
      <c r="K139" s="215"/>
      <c r="L139" s="216"/>
      <c r="M139" s="217" t="s">
        <v>1</v>
      </c>
      <c r="N139" s="218" t="s">
        <v>43</v>
      </c>
      <c r="P139" s="177">
        <f t="shared" si="6"/>
        <v>0</v>
      </c>
      <c r="Q139" s="177">
        <v>0</v>
      </c>
      <c r="R139" s="177">
        <f t="shared" si="7"/>
        <v>0</v>
      </c>
      <c r="S139" s="177">
        <v>0</v>
      </c>
      <c r="T139" s="178">
        <f t="shared" si="8"/>
        <v>0</v>
      </c>
      <c r="AR139" s="179" t="s">
        <v>626</v>
      </c>
      <c r="AT139" s="179" t="s">
        <v>1858</v>
      </c>
      <c r="AU139" s="179" t="s">
        <v>84</v>
      </c>
      <c r="AY139" s="17" t="s">
        <v>574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7" t="s">
        <v>89</v>
      </c>
      <c r="BK139" s="102">
        <f t="shared" si="14"/>
        <v>0</v>
      </c>
      <c r="BL139" s="17" t="s">
        <v>580</v>
      </c>
      <c r="BM139" s="179" t="s">
        <v>121</v>
      </c>
    </row>
    <row r="140" spans="2:65" s="1" customFormat="1" ht="16.5" customHeight="1">
      <c r="B140" s="140"/>
      <c r="C140" s="208" t="s">
        <v>77</v>
      </c>
      <c r="D140" s="208" t="s">
        <v>1858</v>
      </c>
      <c r="E140" s="209" t="s">
        <v>10407</v>
      </c>
      <c r="F140" s="210" t="s">
        <v>10408</v>
      </c>
      <c r="G140" s="211" t="s">
        <v>579</v>
      </c>
      <c r="H140" s="212">
        <v>1</v>
      </c>
      <c r="I140" s="213"/>
      <c r="J140" s="214">
        <f t="shared" si="5"/>
        <v>0</v>
      </c>
      <c r="K140" s="215"/>
      <c r="L140" s="216"/>
      <c r="M140" s="217" t="s">
        <v>1</v>
      </c>
      <c r="N140" s="218" t="s">
        <v>43</v>
      </c>
      <c r="P140" s="177">
        <f t="shared" si="6"/>
        <v>0</v>
      </c>
      <c r="Q140" s="177">
        <v>0</v>
      </c>
      <c r="R140" s="177">
        <f t="shared" si="7"/>
        <v>0</v>
      </c>
      <c r="S140" s="177">
        <v>0</v>
      </c>
      <c r="T140" s="178">
        <f t="shared" si="8"/>
        <v>0</v>
      </c>
      <c r="AR140" s="179" t="s">
        <v>626</v>
      </c>
      <c r="AT140" s="179" t="s">
        <v>1858</v>
      </c>
      <c r="AU140" s="179" t="s">
        <v>84</v>
      </c>
      <c r="AY140" s="17" t="s">
        <v>574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7" t="s">
        <v>89</v>
      </c>
      <c r="BK140" s="102">
        <f t="shared" si="14"/>
        <v>0</v>
      </c>
      <c r="BL140" s="17" t="s">
        <v>580</v>
      </c>
      <c r="BM140" s="179" t="s">
        <v>664</v>
      </c>
    </row>
    <row r="141" spans="2:65" s="1" customFormat="1" ht="24.25" customHeight="1">
      <c r="B141" s="140"/>
      <c r="C141" s="208" t="s">
        <v>77</v>
      </c>
      <c r="D141" s="208" t="s">
        <v>1858</v>
      </c>
      <c r="E141" s="209" t="s">
        <v>10409</v>
      </c>
      <c r="F141" s="210" t="s">
        <v>10410</v>
      </c>
      <c r="G141" s="211" t="s">
        <v>579</v>
      </c>
      <c r="H141" s="212">
        <v>1</v>
      </c>
      <c r="I141" s="213"/>
      <c r="J141" s="214">
        <f t="shared" si="5"/>
        <v>0</v>
      </c>
      <c r="K141" s="215"/>
      <c r="L141" s="216"/>
      <c r="M141" s="217" t="s">
        <v>1</v>
      </c>
      <c r="N141" s="218" t="s">
        <v>43</v>
      </c>
      <c r="P141" s="177">
        <f t="shared" si="6"/>
        <v>0</v>
      </c>
      <c r="Q141" s="177">
        <v>0</v>
      </c>
      <c r="R141" s="177">
        <f t="shared" si="7"/>
        <v>0</v>
      </c>
      <c r="S141" s="177">
        <v>0</v>
      </c>
      <c r="T141" s="178">
        <f t="shared" si="8"/>
        <v>0</v>
      </c>
      <c r="AR141" s="179" t="s">
        <v>626</v>
      </c>
      <c r="AT141" s="179" t="s">
        <v>1858</v>
      </c>
      <c r="AU141" s="179" t="s">
        <v>84</v>
      </c>
      <c r="AY141" s="17" t="s">
        <v>574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7" t="s">
        <v>89</v>
      </c>
      <c r="BK141" s="102">
        <f t="shared" si="14"/>
        <v>0</v>
      </c>
      <c r="BL141" s="17" t="s">
        <v>580</v>
      </c>
      <c r="BM141" s="179" t="s">
        <v>680</v>
      </c>
    </row>
    <row r="142" spans="2:65" s="1" customFormat="1" ht="16.5" customHeight="1">
      <c r="B142" s="140"/>
      <c r="C142" s="208" t="s">
        <v>77</v>
      </c>
      <c r="D142" s="208" t="s">
        <v>1858</v>
      </c>
      <c r="E142" s="209" t="s">
        <v>10411</v>
      </c>
      <c r="F142" s="210" t="s">
        <v>10412</v>
      </c>
      <c r="G142" s="211" t="s">
        <v>579</v>
      </c>
      <c r="H142" s="212">
        <v>1</v>
      </c>
      <c r="I142" s="213"/>
      <c r="J142" s="214">
        <f t="shared" si="5"/>
        <v>0</v>
      </c>
      <c r="K142" s="215"/>
      <c r="L142" s="216"/>
      <c r="M142" s="217" t="s">
        <v>1</v>
      </c>
      <c r="N142" s="218" t="s">
        <v>43</v>
      </c>
      <c r="P142" s="177">
        <f t="shared" si="6"/>
        <v>0</v>
      </c>
      <c r="Q142" s="177">
        <v>0</v>
      </c>
      <c r="R142" s="177">
        <f t="shared" si="7"/>
        <v>0</v>
      </c>
      <c r="S142" s="177">
        <v>0</v>
      </c>
      <c r="T142" s="178">
        <f t="shared" si="8"/>
        <v>0</v>
      </c>
      <c r="AR142" s="179" t="s">
        <v>626</v>
      </c>
      <c r="AT142" s="179" t="s">
        <v>1858</v>
      </c>
      <c r="AU142" s="179" t="s">
        <v>84</v>
      </c>
      <c r="AY142" s="17" t="s">
        <v>574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7" t="s">
        <v>89</v>
      </c>
      <c r="BK142" s="102">
        <f t="shared" si="14"/>
        <v>0</v>
      </c>
      <c r="BL142" s="17" t="s">
        <v>580</v>
      </c>
      <c r="BM142" s="179" t="s">
        <v>691</v>
      </c>
    </row>
    <row r="143" spans="2:65" s="1" customFormat="1" ht="16.5" customHeight="1">
      <c r="B143" s="140"/>
      <c r="C143" s="208" t="s">
        <v>77</v>
      </c>
      <c r="D143" s="208" t="s">
        <v>1858</v>
      </c>
      <c r="E143" s="209" t="s">
        <v>10413</v>
      </c>
      <c r="F143" s="210" t="s">
        <v>10414</v>
      </c>
      <c r="G143" s="211" t="s">
        <v>579</v>
      </c>
      <c r="H143" s="212">
        <v>1</v>
      </c>
      <c r="I143" s="213"/>
      <c r="J143" s="214">
        <f t="shared" si="5"/>
        <v>0</v>
      </c>
      <c r="K143" s="215"/>
      <c r="L143" s="216"/>
      <c r="M143" s="217" t="s">
        <v>1</v>
      </c>
      <c r="N143" s="218" t="s">
        <v>43</v>
      </c>
      <c r="P143" s="177">
        <f t="shared" si="6"/>
        <v>0</v>
      </c>
      <c r="Q143" s="177">
        <v>0</v>
      </c>
      <c r="R143" s="177">
        <f t="shared" si="7"/>
        <v>0</v>
      </c>
      <c r="S143" s="177">
        <v>0</v>
      </c>
      <c r="T143" s="178">
        <f t="shared" si="8"/>
        <v>0</v>
      </c>
      <c r="AR143" s="179" t="s">
        <v>626</v>
      </c>
      <c r="AT143" s="179" t="s">
        <v>1858</v>
      </c>
      <c r="AU143" s="179" t="s">
        <v>84</v>
      </c>
      <c r="AY143" s="17" t="s">
        <v>574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89</v>
      </c>
      <c r="BK143" s="102">
        <f t="shared" si="14"/>
        <v>0</v>
      </c>
      <c r="BL143" s="17" t="s">
        <v>580</v>
      </c>
      <c r="BM143" s="179" t="s">
        <v>7</v>
      </c>
    </row>
    <row r="144" spans="2:65" s="1" customFormat="1" ht="24.25" customHeight="1">
      <c r="B144" s="140"/>
      <c r="C144" s="208" t="s">
        <v>77</v>
      </c>
      <c r="D144" s="208" t="s">
        <v>1858</v>
      </c>
      <c r="E144" s="209" t="s">
        <v>10415</v>
      </c>
      <c r="F144" s="210" t="s">
        <v>10416</v>
      </c>
      <c r="G144" s="211" t="s">
        <v>579</v>
      </c>
      <c r="H144" s="212">
        <v>1</v>
      </c>
      <c r="I144" s="213"/>
      <c r="J144" s="214">
        <f t="shared" si="5"/>
        <v>0</v>
      </c>
      <c r="K144" s="215"/>
      <c r="L144" s="216"/>
      <c r="M144" s="217" t="s">
        <v>1</v>
      </c>
      <c r="N144" s="218" t="s">
        <v>43</v>
      </c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AR144" s="179" t="s">
        <v>626</v>
      </c>
      <c r="AT144" s="179" t="s">
        <v>1858</v>
      </c>
      <c r="AU144" s="179" t="s">
        <v>84</v>
      </c>
      <c r="AY144" s="17" t="s">
        <v>574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89</v>
      </c>
      <c r="BK144" s="102">
        <f t="shared" si="14"/>
        <v>0</v>
      </c>
      <c r="BL144" s="17" t="s">
        <v>580</v>
      </c>
      <c r="BM144" s="179" t="s">
        <v>732</v>
      </c>
    </row>
    <row r="145" spans="2:65" s="1" customFormat="1" ht="21.75" customHeight="1">
      <c r="B145" s="140"/>
      <c r="C145" s="208" t="s">
        <v>77</v>
      </c>
      <c r="D145" s="208" t="s">
        <v>1858</v>
      </c>
      <c r="E145" s="209" t="s">
        <v>10417</v>
      </c>
      <c r="F145" s="210" t="s">
        <v>10418</v>
      </c>
      <c r="G145" s="211" t="s">
        <v>579</v>
      </c>
      <c r="H145" s="212">
        <v>1</v>
      </c>
      <c r="I145" s="213"/>
      <c r="J145" s="214">
        <f t="shared" si="5"/>
        <v>0</v>
      </c>
      <c r="K145" s="215"/>
      <c r="L145" s="216"/>
      <c r="M145" s="217" t="s">
        <v>1</v>
      </c>
      <c r="N145" s="218" t="s">
        <v>43</v>
      </c>
      <c r="P145" s="177">
        <f t="shared" si="6"/>
        <v>0</v>
      </c>
      <c r="Q145" s="177">
        <v>0</v>
      </c>
      <c r="R145" s="177">
        <f t="shared" si="7"/>
        <v>0</v>
      </c>
      <c r="S145" s="177">
        <v>0</v>
      </c>
      <c r="T145" s="178">
        <f t="shared" si="8"/>
        <v>0</v>
      </c>
      <c r="AR145" s="179" t="s">
        <v>626</v>
      </c>
      <c r="AT145" s="179" t="s">
        <v>1858</v>
      </c>
      <c r="AU145" s="179" t="s">
        <v>84</v>
      </c>
      <c r="AY145" s="17" t="s">
        <v>574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89</v>
      </c>
      <c r="BK145" s="102">
        <f t="shared" si="14"/>
        <v>0</v>
      </c>
      <c r="BL145" s="17" t="s">
        <v>580</v>
      </c>
      <c r="BM145" s="179" t="s">
        <v>749</v>
      </c>
    </row>
    <row r="146" spans="2:65" s="1" customFormat="1" ht="24.25" customHeight="1">
      <c r="B146" s="140"/>
      <c r="C146" s="208" t="s">
        <v>77</v>
      </c>
      <c r="D146" s="208" t="s">
        <v>1858</v>
      </c>
      <c r="E146" s="209" t="s">
        <v>10419</v>
      </c>
      <c r="F146" s="210" t="s">
        <v>10400</v>
      </c>
      <c r="G146" s="211" t="s">
        <v>579</v>
      </c>
      <c r="H146" s="212">
        <v>1</v>
      </c>
      <c r="I146" s="213"/>
      <c r="J146" s="214">
        <f t="shared" si="5"/>
        <v>0</v>
      </c>
      <c r="K146" s="215"/>
      <c r="L146" s="216"/>
      <c r="M146" s="217" t="s">
        <v>1</v>
      </c>
      <c r="N146" s="218" t="s">
        <v>43</v>
      </c>
      <c r="P146" s="177">
        <f t="shared" si="6"/>
        <v>0</v>
      </c>
      <c r="Q146" s="177">
        <v>0</v>
      </c>
      <c r="R146" s="177">
        <f t="shared" si="7"/>
        <v>0</v>
      </c>
      <c r="S146" s="177">
        <v>0</v>
      </c>
      <c r="T146" s="178">
        <f t="shared" si="8"/>
        <v>0</v>
      </c>
      <c r="AR146" s="179" t="s">
        <v>626</v>
      </c>
      <c r="AT146" s="179" t="s">
        <v>1858</v>
      </c>
      <c r="AU146" s="179" t="s">
        <v>84</v>
      </c>
      <c r="AY146" s="17" t="s">
        <v>574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89</v>
      </c>
      <c r="BK146" s="102">
        <f t="shared" si="14"/>
        <v>0</v>
      </c>
      <c r="BL146" s="17" t="s">
        <v>580</v>
      </c>
      <c r="BM146" s="179" t="s">
        <v>805</v>
      </c>
    </row>
    <row r="147" spans="2:65" s="1" customFormat="1" ht="16.5" customHeight="1">
      <c r="B147" s="140"/>
      <c r="C147" s="208" t="s">
        <v>77</v>
      </c>
      <c r="D147" s="208" t="s">
        <v>1858</v>
      </c>
      <c r="E147" s="209" t="s">
        <v>10420</v>
      </c>
      <c r="F147" s="210" t="s">
        <v>10402</v>
      </c>
      <c r="G147" s="211" t="s">
        <v>579</v>
      </c>
      <c r="H147" s="212">
        <v>1</v>
      </c>
      <c r="I147" s="213"/>
      <c r="J147" s="214">
        <f t="shared" si="5"/>
        <v>0</v>
      </c>
      <c r="K147" s="215"/>
      <c r="L147" s="216"/>
      <c r="M147" s="217" t="s">
        <v>1</v>
      </c>
      <c r="N147" s="218" t="s">
        <v>43</v>
      </c>
      <c r="P147" s="177">
        <f t="shared" si="6"/>
        <v>0</v>
      </c>
      <c r="Q147" s="177">
        <v>0</v>
      </c>
      <c r="R147" s="177">
        <f t="shared" si="7"/>
        <v>0</v>
      </c>
      <c r="S147" s="177">
        <v>0</v>
      </c>
      <c r="T147" s="178">
        <f t="shared" si="8"/>
        <v>0</v>
      </c>
      <c r="AR147" s="179" t="s">
        <v>626</v>
      </c>
      <c r="AT147" s="179" t="s">
        <v>1858</v>
      </c>
      <c r="AU147" s="179" t="s">
        <v>84</v>
      </c>
      <c r="AY147" s="17" t="s">
        <v>574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89</v>
      </c>
      <c r="BK147" s="102">
        <f t="shared" si="14"/>
        <v>0</v>
      </c>
      <c r="BL147" s="17" t="s">
        <v>580</v>
      </c>
      <c r="BM147" s="179" t="s">
        <v>824</v>
      </c>
    </row>
    <row r="148" spans="2:65" s="1" customFormat="1" ht="24.25" customHeight="1">
      <c r="B148" s="140"/>
      <c r="C148" s="208" t="s">
        <v>77</v>
      </c>
      <c r="D148" s="208" t="s">
        <v>1858</v>
      </c>
      <c r="E148" s="209" t="s">
        <v>10421</v>
      </c>
      <c r="F148" s="210" t="s">
        <v>10422</v>
      </c>
      <c r="G148" s="211" t="s">
        <v>579</v>
      </c>
      <c r="H148" s="212">
        <v>1</v>
      </c>
      <c r="I148" s="213"/>
      <c r="J148" s="214">
        <f t="shared" si="5"/>
        <v>0</v>
      </c>
      <c r="K148" s="215"/>
      <c r="L148" s="216"/>
      <c r="M148" s="217" t="s">
        <v>1</v>
      </c>
      <c r="N148" s="218" t="s">
        <v>43</v>
      </c>
      <c r="P148" s="177">
        <f t="shared" si="6"/>
        <v>0</v>
      </c>
      <c r="Q148" s="177">
        <v>0</v>
      </c>
      <c r="R148" s="177">
        <f t="shared" si="7"/>
        <v>0</v>
      </c>
      <c r="S148" s="177">
        <v>0</v>
      </c>
      <c r="T148" s="178">
        <f t="shared" si="8"/>
        <v>0</v>
      </c>
      <c r="AR148" s="179" t="s">
        <v>626</v>
      </c>
      <c r="AT148" s="179" t="s">
        <v>1858</v>
      </c>
      <c r="AU148" s="179" t="s">
        <v>84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580</v>
      </c>
      <c r="BM148" s="179" t="s">
        <v>849</v>
      </c>
    </row>
    <row r="149" spans="2:65" s="1" customFormat="1" ht="16.5" customHeight="1">
      <c r="B149" s="140"/>
      <c r="C149" s="208" t="s">
        <v>77</v>
      </c>
      <c r="D149" s="208" t="s">
        <v>1858</v>
      </c>
      <c r="E149" s="209" t="s">
        <v>10423</v>
      </c>
      <c r="F149" s="210" t="s">
        <v>10424</v>
      </c>
      <c r="G149" s="211" t="s">
        <v>579</v>
      </c>
      <c r="H149" s="212">
        <v>1</v>
      </c>
      <c r="I149" s="213"/>
      <c r="J149" s="214">
        <f t="shared" si="5"/>
        <v>0</v>
      </c>
      <c r="K149" s="215"/>
      <c r="L149" s="216"/>
      <c r="M149" s="217" t="s">
        <v>1</v>
      </c>
      <c r="N149" s="218" t="s">
        <v>43</v>
      </c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AR149" s="179" t="s">
        <v>626</v>
      </c>
      <c r="AT149" s="179" t="s">
        <v>1858</v>
      </c>
      <c r="AU149" s="179" t="s">
        <v>84</v>
      </c>
      <c r="AY149" s="17" t="s">
        <v>574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89</v>
      </c>
      <c r="BK149" s="102">
        <f t="shared" si="14"/>
        <v>0</v>
      </c>
      <c r="BL149" s="17" t="s">
        <v>580</v>
      </c>
      <c r="BM149" s="179" t="s">
        <v>860</v>
      </c>
    </row>
    <row r="150" spans="2:65" s="1" customFormat="1" ht="16.5" customHeight="1">
      <c r="B150" s="140"/>
      <c r="C150" s="208" t="s">
        <v>77</v>
      </c>
      <c r="D150" s="208" t="s">
        <v>1858</v>
      </c>
      <c r="E150" s="209" t="s">
        <v>10425</v>
      </c>
      <c r="F150" s="210" t="s">
        <v>10426</v>
      </c>
      <c r="G150" s="211" t="s">
        <v>579</v>
      </c>
      <c r="H150" s="212">
        <v>1</v>
      </c>
      <c r="I150" s="213"/>
      <c r="J150" s="214">
        <f t="shared" si="5"/>
        <v>0</v>
      </c>
      <c r="K150" s="215"/>
      <c r="L150" s="216"/>
      <c r="M150" s="217" t="s">
        <v>1</v>
      </c>
      <c r="N150" s="218" t="s">
        <v>43</v>
      </c>
      <c r="P150" s="177">
        <f t="shared" si="6"/>
        <v>0</v>
      </c>
      <c r="Q150" s="177">
        <v>0</v>
      </c>
      <c r="R150" s="177">
        <f t="shared" si="7"/>
        <v>0</v>
      </c>
      <c r="S150" s="177">
        <v>0</v>
      </c>
      <c r="T150" s="178">
        <f t="shared" si="8"/>
        <v>0</v>
      </c>
      <c r="AR150" s="179" t="s">
        <v>626</v>
      </c>
      <c r="AT150" s="179" t="s">
        <v>1858</v>
      </c>
      <c r="AU150" s="179" t="s">
        <v>84</v>
      </c>
      <c r="AY150" s="17" t="s">
        <v>574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89</v>
      </c>
      <c r="BK150" s="102">
        <f t="shared" si="14"/>
        <v>0</v>
      </c>
      <c r="BL150" s="17" t="s">
        <v>580</v>
      </c>
      <c r="BM150" s="179" t="s">
        <v>901</v>
      </c>
    </row>
    <row r="151" spans="2:65" s="1" customFormat="1" ht="24.25" customHeight="1">
      <c r="B151" s="140"/>
      <c r="C151" s="208" t="s">
        <v>77</v>
      </c>
      <c r="D151" s="208" t="s">
        <v>1858</v>
      </c>
      <c r="E151" s="209" t="s">
        <v>10427</v>
      </c>
      <c r="F151" s="210" t="s">
        <v>10416</v>
      </c>
      <c r="G151" s="211" t="s">
        <v>579</v>
      </c>
      <c r="H151" s="212">
        <v>1</v>
      </c>
      <c r="I151" s="213"/>
      <c r="J151" s="214">
        <f t="shared" si="5"/>
        <v>0</v>
      </c>
      <c r="K151" s="215"/>
      <c r="L151" s="216"/>
      <c r="M151" s="217" t="s">
        <v>1</v>
      </c>
      <c r="N151" s="218" t="s">
        <v>43</v>
      </c>
      <c r="P151" s="177">
        <f t="shared" si="6"/>
        <v>0</v>
      </c>
      <c r="Q151" s="177">
        <v>0</v>
      </c>
      <c r="R151" s="177">
        <f t="shared" si="7"/>
        <v>0</v>
      </c>
      <c r="S151" s="177">
        <v>0</v>
      </c>
      <c r="T151" s="178">
        <f t="shared" si="8"/>
        <v>0</v>
      </c>
      <c r="AR151" s="179" t="s">
        <v>626</v>
      </c>
      <c r="AT151" s="179" t="s">
        <v>1858</v>
      </c>
      <c r="AU151" s="179" t="s">
        <v>84</v>
      </c>
      <c r="AY151" s="17" t="s">
        <v>574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89</v>
      </c>
      <c r="BK151" s="102">
        <f t="shared" si="14"/>
        <v>0</v>
      </c>
      <c r="BL151" s="17" t="s">
        <v>580</v>
      </c>
      <c r="BM151" s="179" t="s">
        <v>920</v>
      </c>
    </row>
    <row r="152" spans="2:65" s="1" customFormat="1" ht="21.75" customHeight="1">
      <c r="B152" s="140"/>
      <c r="C152" s="208" t="s">
        <v>77</v>
      </c>
      <c r="D152" s="208" t="s">
        <v>1858</v>
      </c>
      <c r="E152" s="209" t="s">
        <v>10428</v>
      </c>
      <c r="F152" s="210" t="s">
        <v>10429</v>
      </c>
      <c r="G152" s="211" t="s">
        <v>579</v>
      </c>
      <c r="H152" s="212">
        <v>1</v>
      </c>
      <c r="I152" s="213"/>
      <c r="J152" s="214">
        <f t="shared" si="5"/>
        <v>0</v>
      </c>
      <c r="K152" s="215"/>
      <c r="L152" s="216"/>
      <c r="M152" s="217" t="s">
        <v>1</v>
      </c>
      <c r="N152" s="218" t="s">
        <v>43</v>
      </c>
      <c r="P152" s="177">
        <f t="shared" si="6"/>
        <v>0</v>
      </c>
      <c r="Q152" s="177">
        <v>0</v>
      </c>
      <c r="R152" s="177">
        <f t="shared" si="7"/>
        <v>0</v>
      </c>
      <c r="S152" s="177">
        <v>0</v>
      </c>
      <c r="T152" s="178">
        <f t="shared" si="8"/>
        <v>0</v>
      </c>
      <c r="AR152" s="179" t="s">
        <v>626</v>
      </c>
      <c r="AT152" s="179" t="s">
        <v>1858</v>
      </c>
      <c r="AU152" s="179" t="s">
        <v>84</v>
      </c>
      <c r="AY152" s="17" t="s">
        <v>574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89</v>
      </c>
      <c r="BK152" s="102">
        <f t="shared" si="14"/>
        <v>0</v>
      </c>
      <c r="BL152" s="17" t="s">
        <v>580</v>
      </c>
      <c r="BM152" s="179" t="s">
        <v>970</v>
      </c>
    </row>
    <row r="153" spans="2:65" s="1" customFormat="1" ht="21.75" customHeight="1">
      <c r="B153" s="140"/>
      <c r="C153" s="208" t="s">
        <v>77</v>
      </c>
      <c r="D153" s="208" t="s">
        <v>1858</v>
      </c>
      <c r="E153" s="209" t="s">
        <v>10430</v>
      </c>
      <c r="F153" s="210" t="s">
        <v>10429</v>
      </c>
      <c r="G153" s="211" t="s">
        <v>579</v>
      </c>
      <c r="H153" s="212">
        <v>1</v>
      </c>
      <c r="I153" s="213"/>
      <c r="J153" s="214">
        <f t="shared" si="5"/>
        <v>0</v>
      </c>
      <c r="K153" s="215"/>
      <c r="L153" s="216"/>
      <c r="M153" s="217" t="s">
        <v>1</v>
      </c>
      <c r="N153" s="218" t="s">
        <v>43</v>
      </c>
      <c r="P153" s="177">
        <f t="shared" si="6"/>
        <v>0</v>
      </c>
      <c r="Q153" s="177">
        <v>0</v>
      </c>
      <c r="R153" s="177">
        <f t="shared" si="7"/>
        <v>0</v>
      </c>
      <c r="S153" s="177">
        <v>0</v>
      </c>
      <c r="T153" s="178">
        <f t="shared" si="8"/>
        <v>0</v>
      </c>
      <c r="AR153" s="179" t="s">
        <v>626</v>
      </c>
      <c r="AT153" s="179" t="s">
        <v>1858</v>
      </c>
      <c r="AU153" s="179" t="s">
        <v>84</v>
      </c>
      <c r="AY153" s="17" t="s">
        <v>574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89</v>
      </c>
      <c r="BK153" s="102">
        <f t="shared" si="14"/>
        <v>0</v>
      </c>
      <c r="BL153" s="17" t="s">
        <v>580</v>
      </c>
      <c r="BM153" s="179" t="s">
        <v>993</v>
      </c>
    </row>
    <row r="154" spans="2:65" s="1" customFormat="1" ht="16.5" customHeight="1">
      <c r="B154" s="140"/>
      <c r="C154" s="208" t="s">
        <v>77</v>
      </c>
      <c r="D154" s="208" t="s">
        <v>1858</v>
      </c>
      <c r="E154" s="209" t="s">
        <v>10431</v>
      </c>
      <c r="F154" s="210" t="s">
        <v>10414</v>
      </c>
      <c r="G154" s="211" t="s">
        <v>579</v>
      </c>
      <c r="H154" s="212">
        <v>1</v>
      </c>
      <c r="I154" s="213"/>
      <c r="J154" s="214">
        <f t="shared" si="5"/>
        <v>0</v>
      </c>
      <c r="K154" s="215"/>
      <c r="L154" s="216"/>
      <c r="M154" s="217" t="s">
        <v>1</v>
      </c>
      <c r="N154" s="218" t="s">
        <v>43</v>
      </c>
      <c r="P154" s="177">
        <f t="shared" si="6"/>
        <v>0</v>
      </c>
      <c r="Q154" s="177">
        <v>0</v>
      </c>
      <c r="R154" s="177">
        <f t="shared" si="7"/>
        <v>0</v>
      </c>
      <c r="S154" s="177">
        <v>0</v>
      </c>
      <c r="T154" s="178">
        <f t="shared" si="8"/>
        <v>0</v>
      </c>
      <c r="AR154" s="179" t="s">
        <v>626</v>
      </c>
      <c r="AT154" s="179" t="s">
        <v>1858</v>
      </c>
      <c r="AU154" s="179" t="s">
        <v>84</v>
      </c>
      <c r="AY154" s="17" t="s">
        <v>574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89</v>
      </c>
      <c r="BK154" s="102">
        <f t="shared" si="14"/>
        <v>0</v>
      </c>
      <c r="BL154" s="17" t="s">
        <v>580</v>
      </c>
      <c r="BM154" s="179" t="s">
        <v>1007</v>
      </c>
    </row>
    <row r="155" spans="2:65" s="1" customFormat="1" ht="24.25" customHeight="1">
      <c r="B155" s="140"/>
      <c r="C155" s="208" t="s">
        <v>77</v>
      </c>
      <c r="D155" s="208" t="s">
        <v>1858</v>
      </c>
      <c r="E155" s="209" t="s">
        <v>10432</v>
      </c>
      <c r="F155" s="210" t="s">
        <v>10433</v>
      </c>
      <c r="G155" s="211" t="s">
        <v>579</v>
      </c>
      <c r="H155" s="212">
        <v>1</v>
      </c>
      <c r="I155" s="213"/>
      <c r="J155" s="214">
        <f t="shared" si="5"/>
        <v>0</v>
      </c>
      <c r="K155" s="215"/>
      <c r="L155" s="216"/>
      <c r="M155" s="217" t="s">
        <v>1</v>
      </c>
      <c r="N155" s="218" t="s">
        <v>43</v>
      </c>
      <c r="P155" s="177">
        <f t="shared" si="6"/>
        <v>0</v>
      </c>
      <c r="Q155" s="177">
        <v>0</v>
      </c>
      <c r="R155" s="177">
        <f t="shared" si="7"/>
        <v>0</v>
      </c>
      <c r="S155" s="177">
        <v>0</v>
      </c>
      <c r="T155" s="178">
        <f t="shared" si="8"/>
        <v>0</v>
      </c>
      <c r="AR155" s="179" t="s">
        <v>626</v>
      </c>
      <c r="AT155" s="179" t="s">
        <v>1858</v>
      </c>
      <c r="AU155" s="179" t="s">
        <v>84</v>
      </c>
      <c r="AY155" s="17" t="s">
        <v>574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89</v>
      </c>
      <c r="BK155" s="102">
        <f t="shared" si="14"/>
        <v>0</v>
      </c>
      <c r="BL155" s="17" t="s">
        <v>580</v>
      </c>
      <c r="BM155" s="179" t="s">
        <v>1064</v>
      </c>
    </row>
    <row r="156" spans="2:65" s="1" customFormat="1" ht="16.5" customHeight="1">
      <c r="B156" s="140"/>
      <c r="C156" s="208" t="s">
        <v>77</v>
      </c>
      <c r="D156" s="208" t="s">
        <v>1858</v>
      </c>
      <c r="E156" s="209" t="s">
        <v>10434</v>
      </c>
      <c r="F156" s="210" t="s">
        <v>10435</v>
      </c>
      <c r="G156" s="211" t="s">
        <v>579</v>
      </c>
      <c r="H156" s="212">
        <v>2</v>
      </c>
      <c r="I156" s="213"/>
      <c r="J156" s="214">
        <f t="shared" si="5"/>
        <v>0</v>
      </c>
      <c r="K156" s="215"/>
      <c r="L156" s="216"/>
      <c r="M156" s="217" t="s">
        <v>1</v>
      </c>
      <c r="N156" s="218" t="s">
        <v>43</v>
      </c>
      <c r="P156" s="177">
        <f t="shared" si="6"/>
        <v>0</v>
      </c>
      <c r="Q156" s="177">
        <v>0</v>
      </c>
      <c r="R156" s="177">
        <f t="shared" si="7"/>
        <v>0</v>
      </c>
      <c r="S156" s="177">
        <v>0</v>
      </c>
      <c r="T156" s="178">
        <f t="shared" si="8"/>
        <v>0</v>
      </c>
      <c r="AR156" s="179" t="s">
        <v>626</v>
      </c>
      <c r="AT156" s="179" t="s">
        <v>1858</v>
      </c>
      <c r="AU156" s="179" t="s">
        <v>84</v>
      </c>
      <c r="AY156" s="17" t="s">
        <v>574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89</v>
      </c>
      <c r="BK156" s="102">
        <f t="shared" si="14"/>
        <v>0</v>
      </c>
      <c r="BL156" s="17" t="s">
        <v>580</v>
      </c>
      <c r="BM156" s="179" t="s">
        <v>1075</v>
      </c>
    </row>
    <row r="157" spans="2:65" s="1" customFormat="1" ht="16.5" customHeight="1">
      <c r="B157" s="140"/>
      <c r="C157" s="208" t="s">
        <v>77</v>
      </c>
      <c r="D157" s="208" t="s">
        <v>1858</v>
      </c>
      <c r="E157" s="209" t="s">
        <v>10436</v>
      </c>
      <c r="F157" s="210" t="s">
        <v>10437</v>
      </c>
      <c r="G157" s="211" t="s">
        <v>579</v>
      </c>
      <c r="H157" s="212">
        <v>1</v>
      </c>
      <c r="I157" s="213"/>
      <c r="J157" s="214">
        <f t="shared" si="5"/>
        <v>0</v>
      </c>
      <c r="K157" s="215"/>
      <c r="L157" s="216"/>
      <c r="M157" s="217" t="s">
        <v>1</v>
      </c>
      <c r="N157" s="218" t="s">
        <v>43</v>
      </c>
      <c r="P157" s="177">
        <f t="shared" si="6"/>
        <v>0</v>
      </c>
      <c r="Q157" s="177">
        <v>0</v>
      </c>
      <c r="R157" s="177">
        <f t="shared" si="7"/>
        <v>0</v>
      </c>
      <c r="S157" s="177">
        <v>0</v>
      </c>
      <c r="T157" s="178">
        <f t="shared" si="8"/>
        <v>0</v>
      </c>
      <c r="AR157" s="179" t="s">
        <v>626</v>
      </c>
      <c r="AT157" s="179" t="s">
        <v>1858</v>
      </c>
      <c r="AU157" s="179" t="s">
        <v>84</v>
      </c>
      <c r="AY157" s="17" t="s">
        <v>574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17" t="s">
        <v>89</v>
      </c>
      <c r="BK157" s="102">
        <f t="shared" si="14"/>
        <v>0</v>
      </c>
      <c r="BL157" s="17" t="s">
        <v>580</v>
      </c>
      <c r="BM157" s="179" t="s">
        <v>1085</v>
      </c>
    </row>
    <row r="158" spans="2:65" s="1" customFormat="1" ht="16.5" customHeight="1">
      <c r="B158" s="140"/>
      <c r="C158" s="208" t="s">
        <v>77</v>
      </c>
      <c r="D158" s="208" t="s">
        <v>1858</v>
      </c>
      <c r="E158" s="209" t="s">
        <v>10438</v>
      </c>
      <c r="F158" s="210" t="s">
        <v>10439</v>
      </c>
      <c r="G158" s="211" t="s">
        <v>579</v>
      </c>
      <c r="H158" s="212">
        <v>2</v>
      </c>
      <c r="I158" s="213"/>
      <c r="J158" s="214">
        <f t="shared" si="5"/>
        <v>0</v>
      </c>
      <c r="K158" s="215"/>
      <c r="L158" s="216"/>
      <c r="M158" s="217" t="s">
        <v>1</v>
      </c>
      <c r="N158" s="218" t="s">
        <v>43</v>
      </c>
      <c r="P158" s="177">
        <f t="shared" si="6"/>
        <v>0</v>
      </c>
      <c r="Q158" s="177">
        <v>0</v>
      </c>
      <c r="R158" s="177">
        <f t="shared" si="7"/>
        <v>0</v>
      </c>
      <c r="S158" s="177">
        <v>0</v>
      </c>
      <c r="T158" s="178">
        <f t="shared" si="8"/>
        <v>0</v>
      </c>
      <c r="AR158" s="179" t="s">
        <v>626</v>
      </c>
      <c r="AT158" s="179" t="s">
        <v>1858</v>
      </c>
      <c r="AU158" s="179" t="s">
        <v>84</v>
      </c>
      <c r="AY158" s="17" t="s">
        <v>574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17" t="s">
        <v>89</v>
      </c>
      <c r="BK158" s="102">
        <f t="shared" si="14"/>
        <v>0</v>
      </c>
      <c r="BL158" s="17" t="s">
        <v>580</v>
      </c>
      <c r="BM158" s="179" t="s">
        <v>1095</v>
      </c>
    </row>
    <row r="159" spans="2:65" s="1" customFormat="1" ht="16.5" customHeight="1">
      <c r="B159" s="140"/>
      <c r="C159" s="208" t="s">
        <v>77</v>
      </c>
      <c r="D159" s="208" t="s">
        <v>1858</v>
      </c>
      <c r="E159" s="209" t="s">
        <v>10440</v>
      </c>
      <c r="F159" s="210" t="s">
        <v>10441</v>
      </c>
      <c r="G159" s="211" t="s">
        <v>579</v>
      </c>
      <c r="H159" s="212">
        <v>2</v>
      </c>
      <c r="I159" s="213"/>
      <c r="J159" s="214">
        <f t="shared" si="5"/>
        <v>0</v>
      </c>
      <c r="K159" s="215"/>
      <c r="L159" s="216"/>
      <c r="M159" s="217" t="s">
        <v>1</v>
      </c>
      <c r="N159" s="218" t="s">
        <v>43</v>
      </c>
      <c r="P159" s="177">
        <f t="shared" si="6"/>
        <v>0</v>
      </c>
      <c r="Q159" s="177">
        <v>0</v>
      </c>
      <c r="R159" s="177">
        <f t="shared" si="7"/>
        <v>0</v>
      </c>
      <c r="S159" s="177">
        <v>0</v>
      </c>
      <c r="T159" s="178">
        <f t="shared" si="8"/>
        <v>0</v>
      </c>
      <c r="AR159" s="179" t="s">
        <v>626</v>
      </c>
      <c r="AT159" s="179" t="s">
        <v>1858</v>
      </c>
      <c r="AU159" s="179" t="s">
        <v>84</v>
      </c>
      <c r="AY159" s="17" t="s">
        <v>574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17" t="s">
        <v>89</v>
      </c>
      <c r="BK159" s="102">
        <f t="shared" si="14"/>
        <v>0</v>
      </c>
      <c r="BL159" s="17" t="s">
        <v>580</v>
      </c>
      <c r="BM159" s="179" t="s">
        <v>1104</v>
      </c>
    </row>
    <row r="160" spans="2:65" s="1" customFormat="1" ht="16.5" customHeight="1">
      <c r="B160" s="140"/>
      <c r="C160" s="208" t="s">
        <v>77</v>
      </c>
      <c r="D160" s="208" t="s">
        <v>1858</v>
      </c>
      <c r="E160" s="209" t="s">
        <v>10442</v>
      </c>
      <c r="F160" s="210" t="s">
        <v>10443</v>
      </c>
      <c r="G160" s="211" t="s">
        <v>579</v>
      </c>
      <c r="H160" s="212">
        <v>1</v>
      </c>
      <c r="I160" s="213"/>
      <c r="J160" s="214">
        <f t="shared" si="5"/>
        <v>0</v>
      </c>
      <c r="K160" s="215"/>
      <c r="L160" s="216"/>
      <c r="M160" s="217" t="s">
        <v>1</v>
      </c>
      <c r="N160" s="218" t="s">
        <v>43</v>
      </c>
      <c r="P160" s="177">
        <f t="shared" si="6"/>
        <v>0</v>
      </c>
      <c r="Q160" s="177">
        <v>0</v>
      </c>
      <c r="R160" s="177">
        <f t="shared" si="7"/>
        <v>0</v>
      </c>
      <c r="S160" s="177">
        <v>0</v>
      </c>
      <c r="T160" s="178">
        <f t="shared" si="8"/>
        <v>0</v>
      </c>
      <c r="AR160" s="179" t="s">
        <v>626</v>
      </c>
      <c r="AT160" s="179" t="s">
        <v>1858</v>
      </c>
      <c r="AU160" s="179" t="s">
        <v>84</v>
      </c>
      <c r="AY160" s="17" t="s">
        <v>574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17" t="s">
        <v>89</v>
      </c>
      <c r="BK160" s="102">
        <f t="shared" si="14"/>
        <v>0</v>
      </c>
      <c r="BL160" s="17" t="s">
        <v>580</v>
      </c>
      <c r="BM160" s="179" t="s">
        <v>1112</v>
      </c>
    </row>
    <row r="161" spans="2:65" s="11" customFormat="1" ht="26" customHeight="1">
      <c r="B161" s="156"/>
      <c r="D161" s="157" t="s">
        <v>76</v>
      </c>
      <c r="E161" s="158" t="s">
        <v>7124</v>
      </c>
      <c r="F161" s="158" t="s">
        <v>10444</v>
      </c>
      <c r="I161" s="159"/>
      <c r="J161" s="160">
        <f>BK161</f>
        <v>0</v>
      </c>
      <c r="L161" s="156"/>
      <c r="M161" s="161"/>
      <c r="P161" s="162">
        <f>SUM(P162:P199)</f>
        <v>0</v>
      </c>
      <c r="R161" s="162">
        <f>SUM(R162:R199)</f>
        <v>0</v>
      </c>
      <c r="T161" s="163">
        <f>SUM(T162:T199)</f>
        <v>0</v>
      </c>
      <c r="AR161" s="157" t="s">
        <v>84</v>
      </c>
      <c r="AT161" s="164" t="s">
        <v>76</v>
      </c>
      <c r="AU161" s="164" t="s">
        <v>77</v>
      </c>
      <c r="AY161" s="157" t="s">
        <v>574</v>
      </c>
      <c r="BK161" s="165">
        <f>SUM(BK162:BK199)</f>
        <v>0</v>
      </c>
    </row>
    <row r="162" spans="2:65" s="1" customFormat="1" ht="24.25" customHeight="1">
      <c r="B162" s="140"/>
      <c r="C162" s="208" t="s">
        <v>77</v>
      </c>
      <c r="D162" s="208" t="s">
        <v>1858</v>
      </c>
      <c r="E162" s="209" t="s">
        <v>10445</v>
      </c>
      <c r="F162" s="210" t="s">
        <v>10446</v>
      </c>
      <c r="G162" s="211" t="s">
        <v>579</v>
      </c>
      <c r="H162" s="212">
        <v>1</v>
      </c>
      <c r="I162" s="213"/>
      <c r="J162" s="214">
        <f t="shared" ref="J162:J199" si="15">ROUND(I162*H162,2)</f>
        <v>0</v>
      </c>
      <c r="K162" s="215"/>
      <c r="L162" s="216"/>
      <c r="M162" s="217" t="s">
        <v>1</v>
      </c>
      <c r="N162" s="218" t="s">
        <v>43</v>
      </c>
      <c r="P162" s="177">
        <f t="shared" ref="P162:P199" si="16">O162*H162</f>
        <v>0</v>
      </c>
      <c r="Q162" s="177">
        <v>0</v>
      </c>
      <c r="R162" s="177">
        <f t="shared" ref="R162:R199" si="17">Q162*H162</f>
        <v>0</v>
      </c>
      <c r="S162" s="177">
        <v>0</v>
      </c>
      <c r="T162" s="178">
        <f t="shared" ref="T162:T199" si="18">S162*H162</f>
        <v>0</v>
      </c>
      <c r="AR162" s="179" t="s">
        <v>626</v>
      </c>
      <c r="AT162" s="179" t="s">
        <v>1858</v>
      </c>
      <c r="AU162" s="179" t="s">
        <v>84</v>
      </c>
      <c r="AY162" s="17" t="s">
        <v>574</v>
      </c>
      <c r="BE162" s="102">
        <f t="shared" ref="BE162:BE199" si="19">IF(N162="základná",J162,0)</f>
        <v>0</v>
      </c>
      <c r="BF162" s="102">
        <f t="shared" ref="BF162:BF199" si="20">IF(N162="znížená",J162,0)</f>
        <v>0</v>
      </c>
      <c r="BG162" s="102">
        <f t="shared" ref="BG162:BG199" si="21">IF(N162="zákl. prenesená",J162,0)</f>
        <v>0</v>
      </c>
      <c r="BH162" s="102">
        <f t="shared" ref="BH162:BH199" si="22">IF(N162="zníž. prenesená",J162,0)</f>
        <v>0</v>
      </c>
      <c r="BI162" s="102">
        <f t="shared" ref="BI162:BI199" si="23">IF(N162="nulová",J162,0)</f>
        <v>0</v>
      </c>
      <c r="BJ162" s="17" t="s">
        <v>89</v>
      </c>
      <c r="BK162" s="102">
        <f t="shared" ref="BK162:BK199" si="24">ROUND(I162*H162,2)</f>
        <v>0</v>
      </c>
      <c r="BL162" s="17" t="s">
        <v>580</v>
      </c>
      <c r="BM162" s="179" t="s">
        <v>1122</v>
      </c>
    </row>
    <row r="163" spans="2:65" s="1" customFormat="1" ht="21.75" customHeight="1">
      <c r="B163" s="140"/>
      <c r="C163" s="208" t="s">
        <v>77</v>
      </c>
      <c r="D163" s="208" t="s">
        <v>1858</v>
      </c>
      <c r="E163" s="209" t="s">
        <v>10447</v>
      </c>
      <c r="F163" s="210" t="s">
        <v>10448</v>
      </c>
      <c r="G163" s="211" t="s">
        <v>579</v>
      </c>
      <c r="H163" s="212">
        <v>1</v>
      </c>
      <c r="I163" s="213"/>
      <c r="J163" s="214">
        <f t="shared" si="15"/>
        <v>0</v>
      </c>
      <c r="K163" s="215"/>
      <c r="L163" s="216"/>
      <c r="M163" s="217" t="s">
        <v>1</v>
      </c>
      <c r="N163" s="218" t="s">
        <v>43</v>
      </c>
      <c r="P163" s="177">
        <f t="shared" si="16"/>
        <v>0</v>
      </c>
      <c r="Q163" s="177">
        <v>0</v>
      </c>
      <c r="R163" s="177">
        <f t="shared" si="17"/>
        <v>0</v>
      </c>
      <c r="S163" s="177">
        <v>0</v>
      </c>
      <c r="T163" s="178">
        <f t="shared" si="18"/>
        <v>0</v>
      </c>
      <c r="AR163" s="179" t="s">
        <v>626</v>
      </c>
      <c r="AT163" s="179" t="s">
        <v>1858</v>
      </c>
      <c r="AU163" s="179" t="s">
        <v>84</v>
      </c>
      <c r="AY163" s="17" t="s">
        <v>574</v>
      </c>
      <c r="BE163" s="102">
        <f t="shared" si="19"/>
        <v>0</v>
      </c>
      <c r="BF163" s="102">
        <f t="shared" si="20"/>
        <v>0</v>
      </c>
      <c r="BG163" s="102">
        <f t="shared" si="21"/>
        <v>0</v>
      </c>
      <c r="BH163" s="102">
        <f t="shared" si="22"/>
        <v>0</v>
      </c>
      <c r="BI163" s="102">
        <f t="shared" si="23"/>
        <v>0</v>
      </c>
      <c r="BJ163" s="17" t="s">
        <v>89</v>
      </c>
      <c r="BK163" s="102">
        <f t="shared" si="24"/>
        <v>0</v>
      </c>
      <c r="BL163" s="17" t="s">
        <v>580</v>
      </c>
      <c r="BM163" s="179" t="s">
        <v>1131</v>
      </c>
    </row>
    <row r="164" spans="2:65" s="1" customFormat="1" ht="16.5" customHeight="1">
      <c r="B164" s="140"/>
      <c r="C164" s="208" t="s">
        <v>77</v>
      </c>
      <c r="D164" s="208" t="s">
        <v>1858</v>
      </c>
      <c r="E164" s="209" t="s">
        <v>10449</v>
      </c>
      <c r="F164" s="210" t="s">
        <v>10450</v>
      </c>
      <c r="G164" s="211" t="s">
        <v>579</v>
      </c>
      <c r="H164" s="212">
        <v>1</v>
      </c>
      <c r="I164" s="213"/>
      <c r="J164" s="214">
        <f t="shared" si="15"/>
        <v>0</v>
      </c>
      <c r="K164" s="215"/>
      <c r="L164" s="216"/>
      <c r="M164" s="217" t="s">
        <v>1</v>
      </c>
      <c r="N164" s="218" t="s">
        <v>43</v>
      </c>
      <c r="P164" s="177">
        <f t="shared" si="16"/>
        <v>0</v>
      </c>
      <c r="Q164" s="177">
        <v>0</v>
      </c>
      <c r="R164" s="177">
        <f t="shared" si="17"/>
        <v>0</v>
      </c>
      <c r="S164" s="177">
        <v>0</v>
      </c>
      <c r="T164" s="178">
        <f t="shared" si="18"/>
        <v>0</v>
      </c>
      <c r="AR164" s="179" t="s">
        <v>626</v>
      </c>
      <c r="AT164" s="179" t="s">
        <v>1858</v>
      </c>
      <c r="AU164" s="179" t="s">
        <v>84</v>
      </c>
      <c r="AY164" s="17" t="s">
        <v>574</v>
      </c>
      <c r="BE164" s="102">
        <f t="shared" si="19"/>
        <v>0</v>
      </c>
      <c r="BF164" s="102">
        <f t="shared" si="20"/>
        <v>0</v>
      </c>
      <c r="BG164" s="102">
        <f t="shared" si="21"/>
        <v>0</v>
      </c>
      <c r="BH164" s="102">
        <f t="shared" si="22"/>
        <v>0</v>
      </c>
      <c r="BI164" s="102">
        <f t="shared" si="23"/>
        <v>0</v>
      </c>
      <c r="BJ164" s="17" t="s">
        <v>89</v>
      </c>
      <c r="BK164" s="102">
        <f t="shared" si="24"/>
        <v>0</v>
      </c>
      <c r="BL164" s="17" t="s">
        <v>580</v>
      </c>
      <c r="BM164" s="179" t="s">
        <v>1149</v>
      </c>
    </row>
    <row r="165" spans="2:65" s="1" customFormat="1" ht="16.5" customHeight="1">
      <c r="B165" s="140"/>
      <c r="C165" s="208" t="s">
        <v>77</v>
      </c>
      <c r="D165" s="208" t="s">
        <v>1858</v>
      </c>
      <c r="E165" s="209" t="s">
        <v>10451</v>
      </c>
      <c r="F165" s="210" t="s">
        <v>10452</v>
      </c>
      <c r="G165" s="211" t="s">
        <v>579</v>
      </c>
      <c r="H165" s="212">
        <v>1</v>
      </c>
      <c r="I165" s="213"/>
      <c r="J165" s="214">
        <f t="shared" si="15"/>
        <v>0</v>
      </c>
      <c r="K165" s="215"/>
      <c r="L165" s="216"/>
      <c r="M165" s="217" t="s">
        <v>1</v>
      </c>
      <c r="N165" s="218" t="s">
        <v>43</v>
      </c>
      <c r="P165" s="177">
        <f t="shared" si="16"/>
        <v>0</v>
      </c>
      <c r="Q165" s="177">
        <v>0</v>
      </c>
      <c r="R165" s="177">
        <f t="shared" si="17"/>
        <v>0</v>
      </c>
      <c r="S165" s="177">
        <v>0</v>
      </c>
      <c r="T165" s="178">
        <f t="shared" si="18"/>
        <v>0</v>
      </c>
      <c r="AR165" s="179" t="s">
        <v>626</v>
      </c>
      <c r="AT165" s="179" t="s">
        <v>1858</v>
      </c>
      <c r="AU165" s="179" t="s">
        <v>84</v>
      </c>
      <c r="AY165" s="17" t="s">
        <v>574</v>
      </c>
      <c r="BE165" s="102">
        <f t="shared" si="19"/>
        <v>0</v>
      </c>
      <c r="BF165" s="102">
        <f t="shared" si="20"/>
        <v>0</v>
      </c>
      <c r="BG165" s="102">
        <f t="shared" si="21"/>
        <v>0</v>
      </c>
      <c r="BH165" s="102">
        <f t="shared" si="22"/>
        <v>0</v>
      </c>
      <c r="BI165" s="102">
        <f t="shared" si="23"/>
        <v>0</v>
      </c>
      <c r="BJ165" s="17" t="s">
        <v>89</v>
      </c>
      <c r="BK165" s="102">
        <f t="shared" si="24"/>
        <v>0</v>
      </c>
      <c r="BL165" s="17" t="s">
        <v>580</v>
      </c>
      <c r="BM165" s="179" t="s">
        <v>1161</v>
      </c>
    </row>
    <row r="166" spans="2:65" s="1" customFormat="1" ht="24.25" customHeight="1">
      <c r="B166" s="140"/>
      <c r="C166" s="208" t="s">
        <v>77</v>
      </c>
      <c r="D166" s="208" t="s">
        <v>1858</v>
      </c>
      <c r="E166" s="209" t="s">
        <v>10453</v>
      </c>
      <c r="F166" s="210" t="s">
        <v>10454</v>
      </c>
      <c r="G166" s="211" t="s">
        <v>579</v>
      </c>
      <c r="H166" s="212">
        <v>1</v>
      </c>
      <c r="I166" s="213"/>
      <c r="J166" s="214">
        <f t="shared" si="15"/>
        <v>0</v>
      </c>
      <c r="K166" s="215"/>
      <c r="L166" s="216"/>
      <c r="M166" s="217" t="s">
        <v>1</v>
      </c>
      <c r="N166" s="218" t="s">
        <v>43</v>
      </c>
      <c r="P166" s="177">
        <f t="shared" si="16"/>
        <v>0</v>
      </c>
      <c r="Q166" s="177">
        <v>0</v>
      </c>
      <c r="R166" s="177">
        <f t="shared" si="17"/>
        <v>0</v>
      </c>
      <c r="S166" s="177">
        <v>0</v>
      </c>
      <c r="T166" s="178">
        <f t="shared" si="18"/>
        <v>0</v>
      </c>
      <c r="AR166" s="179" t="s">
        <v>626</v>
      </c>
      <c r="AT166" s="179" t="s">
        <v>1858</v>
      </c>
      <c r="AU166" s="179" t="s">
        <v>84</v>
      </c>
      <c r="AY166" s="17" t="s">
        <v>574</v>
      </c>
      <c r="BE166" s="102">
        <f t="shared" si="19"/>
        <v>0</v>
      </c>
      <c r="BF166" s="102">
        <f t="shared" si="20"/>
        <v>0</v>
      </c>
      <c r="BG166" s="102">
        <f t="shared" si="21"/>
        <v>0</v>
      </c>
      <c r="BH166" s="102">
        <f t="shared" si="22"/>
        <v>0</v>
      </c>
      <c r="BI166" s="102">
        <f t="shared" si="23"/>
        <v>0</v>
      </c>
      <c r="BJ166" s="17" t="s">
        <v>89</v>
      </c>
      <c r="BK166" s="102">
        <f t="shared" si="24"/>
        <v>0</v>
      </c>
      <c r="BL166" s="17" t="s">
        <v>580</v>
      </c>
      <c r="BM166" s="179" t="s">
        <v>1263</v>
      </c>
    </row>
    <row r="167" spans="2:65" s="1" customFormat="1" ht="24.25" customHeight="1">
      <c r="B167" s="140"/>
      <c r="C167" s="208" t="s">
        <v>77</v>
      </c>
      <c r="D167" s="208" t="s">
        <v>1858</v>
      </c>
      <c r="E167" s="209" t="s">
        <v>10455</v>
      </c>
      <c r="F167" s="210" t="s">
        <v>10456</v>
      </c>
      <c r="G167" s="211" t="s">
        <v>579</v>
      </c>
      <c r="H167" s="212">
        <v>2</v>
      </c>
      <c r="I167" s="213"/>
      <c r="J167" s="214">
        <f t="shared" si="15"/>
        <v>0</v>
      </c>
      <c r="K167" s="215"/>
      <c r="L167" s="216"/>
      <c r="M167" s="217" t="s">
        <v>1</v>
      </c>
      <c r="N167" s="218" t="s">
        <v>43</v>
      </c>
      <c r="P167" s="177">
        <f t="shared" si="16"/>
        <v>0</v>
      </c>
      <c r="Q167" s="177">
        <v>0</v>
      </c>
      <c r="R167" s="177">
        <f t="shared" si="17"/>
        <v>0</v>
      </c>
      <c r="S167" s="177">
        <v>0</v>
      </c>
      <c r="T167" s="178">
        <f t="shared" si="18"/>
        <v>0</v>
      </c>
      <c r="AR167" s="179" t="s">
        <v>626</v>
      </c>
      <c r="AT167" s="179" t="s">
        <v>1858</v>
      </c>
      <c r="AU167" s="179" t="s">
        <v>84</v>
      </c>
      <c r="AY167" s="17" t="s">
        <v>574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17" t="s">
        <v>89</v>
      </c>
      <c r="BK167" s="102">
        <f t="shared" si="24"/>
        <v>0</v>
      </c>
      <c r="BL167" s="17" t="s">
        <v>580</v>
      </c>
      <c r="BM167" s="179" t="s">
        <v>1324</v>
      </c>
    </row>
    <row r="168" spans="2:65" s="1" customFormat="1" ht="24.25" customHeight="1">
      <c r="B168" s="140"/>
      <c r="C168" s="208" t="s">
        <v>77</v>
      </c>
      <c r="D168" s="208" t="s">
        <v>1858</v>
      </c>
      <c r="E168" s="209" t="s">
        <v>10457</v>
      </c>
      <c r="F168" s="210" t="s">
        <v>10458</v>
      </c>
      <c r="G168" s="211" t="s">
        <v>579</v>
      </c>
      <c r="H168" s="212">
        <v>1</v>
      </c>
      <c r="I168" s="213"/>
      <c r="J168" s="214">
        <f t="shared" si="15"/>
        <v>0</v>
      </c>
      <c r="K168" s="215"/>
      <c r="L168" s="216"/>
      <c r="M168" s="217" t="s">
        <v>1</v>
      </c>
      <c r="N168" s="218" t="s">
        <v>43</v>
      </c>
      <c r="P168" s="177">
        <f t="shared" si="16"/>
        <v>0</v>
      </c>
      <c r="Q168" s="177">
        <v>0</v>
      </c>
      <c r="R168" s="177">
        <f t="shared" si="17"/>
        <v>0</v>
      </c>
      <c r="S168" s="177">
        <v>0</v>
      </c>
      <c r="T168" s="178">
        <f t="shared" si="18"/>
        <v>0</v>
      </c>
      <c r="AR168" s="179" t="s">
        <v>626</v>
      </c>
      <c r="AT168" s="179" t="s">
        <v>1858</v>
      </c>
      <c r="AU168" s="179" t="s">
        <v>84</v>
      </c>
      <c r="AY168" s="17" t="s">
        <v>574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7" t="s">
        <v>89</v>
      </c>
      <c r="BK168" s="102">
        <f t="shared" si="24"/>
        <v>0</v>
      </c>
      <c r="BL168" s="17" t="s">
        <v>580</v>
      </c>
      <c r="BM168" s="179" t="s">
        <v>1370</v>
      </c>
    </row>
    <row r="169" spans="2:65" s="1" customFormat="1" ht="24.25" customHeight="1">
      <c r="B169" s="140"/>
      <c r="C169" s="208" t="s">
        <v>77</v>
      </c>
      <c r="D169" s="208" t="s">
        <v>1858</v>
      </c>
      <c r="E169" s="209" t="s">
        <v>10459</v>
      </c>
      <c r="F169" s="210" t="s">
        <v>10460</v>
      </c>
      <c r="G169" s="211" t="s">
        <v>579</v>
      </c>
      <c r="H169" s="212">
        <v>1</v>
      </c>
      <c r="I169" s="213"/>
      <c r="J169" s="214">
        <f t="shared" si="15"/>
        <v>0</v>
      </c>
      <c r="K169" s="215"/>
      <c r="L169" s="216"/>
      <c r="M169" s="217" t="s">
        <v>1</v>
      </c>
      <c r="N169" s="218" t="s">
        <v>43</v>
      </c>
      <c r="P169" s="177">
        <f t="shared" si="16"/>
        <v>0</v>
      </c>
      <c r="Q169" s="177">
        <v>0</v>
      </c>
      <c r="R169" s="177">
        <f t="shared" si="17"/>
        <v>0</v>
      </c>
      <c r="S169" s="177">
        <v>0</v>
      </c>
      <c r="T169" s="178">
        <f t="shared" si="18"/>
        <v>0</v>
      </c>
      <c r="AR169" s="179" t="s">
        <v>626</v>
      </c>
      <c r="AT169" s="179" t="s">
        <v>1858</v>
      </c>
      <c r="AU169" s="179" t="s">
        <v>84</v>
      </c>
      <c r="AY169" s="17" t="s">
        <v>574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17" t="s">
        <v>89</v>
      </c>
      <c r="BK169" s="102">
        <f t="shared" si="24"/>
        <v>0</v>
      </c>
      <c r="BL169" s="17" t="s">
        <v>580</v>
      </c>
      <c r="BM169" s="179" t="s">
        <v>1415</v>
      </c>
    </row>
    <row r="170" spans="2:65" s="1" customFormat="1" ht="24.25" customHeight="1">
      <c r="B170" s="140"/>
      <c r="C170" s="208" t="s">
        <v>77</v>
      </c>
      <c r="D170" s="208" t="s">
        <v>1858</v>
      </c>
      <c r="E170" s="209" t="s">
        <v>10461</v>
      </c>
      <c r="F170" s="210" t="s">
        <v>10462</v>
      </c>
      <c r="G170" s="211" t="s">
        <v>579</v>
      </c>
      <c r="H170" s="212">
        <v>1</v>
      </c>
      <c r="I170" s="213"/>
      <c r="J170" s="214">
        <f t="shared" si="15"/>
        <v>0</v>
      </c>
      <c r="K170" s="215"/>
      <c r="L170" s="216"/>
      <c r="M170" s="217" t="s">
        <v>1</v>
      </c>
      <c r="N170" s="218" t="s">
        <v>43</v>
      </c>
      <c r="P170" s="177">
        <f t="shared" si="16"/>
        <v>0</v>
      </c>
      <c r="Q170" s="177">
        <v>0</v>
      </c>
      <c r="R170" s="177">
        <f t="shared" si="17"/>
        <v>0</v>
      </c>
      <c r="S170" s="177">
        <v>0</v>
      </c>
      <c r="T170" s="178">
        <f t="shared" si="18"/>
        <v>0</v>
      </c>
      <c r="AR170" s="179" t="s">
        <v>626</v>
      </c>
      <c r="AT170" s="179" t="s">
        <v>1858</v>
      </c>
      <c r="AU170" s="179" t="s">
        <v>84</v>
      </c>
      <c r="AY170" s="17" t="s">
        <v>574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17" t="s">
        <v>89</v>
      </c>
      <c r="BK170" s="102">
        <f t="shared" si="24"/>
        <v>0</v>
      </c>
      <c r="BL170" s="17" t="s">
        <v>580</v>
      </c>
      <c r="BM170" s="179" t="s">
        <v>1435</v>
      </c>
    </row>
    <row r="171" spans="2:65" s="1" customFormat="1" ht="21.75" customHeight="1">
      <c r="B171" s="140"/>
      <c r="C171" s="208" t="s">
        <v>77</v>
      </c>
      <c r="D171" s="208" t="s">
        <v>1858</v>
      </c>
      <c r="E171" s="209" t="s">
        <v>10463</v>
      </c>
      <c r="F171" s="210" t="s">
        <v>10464</v>
      </c>
      <c r="G171" s="211" t="s">
        <v>579</v>
      </c>
      <c r="H171" s="212">
        <v>1</v>
      </c>
      <c r="I171" s="213"/>
      <c r="J171" s="214">
        <f t="shared" si="15"/>
        <v>0</v>
      </c>
      <c r="K171" s="215"/>
      <c r="L171" s="216"/>
      <c r="M171" s="217" t="s">
        <v>1</v>
      </c>
      <c r="N171" s="218" t="s">
        <v>43</v>
      </c>
      <c r="P171" s="177">
        <f t="shared" si="16"/>
        <v>0</v>
      </c>
      <c r="Q171" s="177">
        <v>0</v>
      </c>
      <c r="R171" s="177">
        <f t="shared" si="17"/>
        <v>0</v>
      </c>
      <c r="S171" s="177">
        <v>0</v>
      </c>
      <c r="T171" s="178">
        <f t="shared" si="18"/>
        <v>0</v>
      </c>
      <c r="AR171" s="179" t="s">
        <v>626</v>
      </c>
      <c r="AT171" s="179" t="s">
        <v>1858</v>
      </c>
      <c r="AU171" s="179" t="s">
        <v>84</v>
      </c>
      <c r="AY171" s="17" t="s">
        <v>574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17" t="s">
        <v>89</v>
      </c>
      <c r="BK171" s="102">
        <f t="shared" si="24"/>
        <v>0</v>
      </c>
      <c r="BL171" s="17" t="s">
        <v>580</v>
      </c>
      <c r="BM171" s="179" t="s">
        <v>1448</v>
      </c>
    </row>
    <row r="172" spans="2:65" s="1" customFormat="1" ht="16.5" customHeight="1">
      <c r="B172" s="140"/>
      <c r="C172" s="208" t="s">
        <v>77</v>
      </c>
      <c r="D172" s="208" t="s">
        <v>1858</v>
      </c>
      <c r="E172" s="209" t="s">
        <v>10465</v>
      </c>
      <c r="F172" s="210" t="s">
        <v>10406</v>
      </c>
      <c r="G172" s="211" t="s">
        <v>579</v>
      </c>
      <c r="H172" s="212">
        <v>5</v>
      </c>
      <c r="I172" s="213"/>
      <c r="J172" s="214">
        <f t="shared" si="15"/>
        <v>0</v>
      </c>
      <c r="K172" s="215"/>
      <c r="L172" s="216"/>
      <c r="M172" s="217" t="s">
        <v>1</v>
      </c>
      <c r="N172" s="218" t="s">
        <v>43</v>
      </c>
      <c r="P172" s="177">
        <f t="shared" si="16"/>
        <v>0</v>
      </c>
      <c r="Q172" s="177">
        <v>0</v>
      </c>
      <c r="R172" s="177">
        <f t="shared" si="17"/>
        <v>0</v>
      </c>
      <c r="S172" s="177">
        <v>0</v>
      </c>
      <c r="T172" s="178">
        <f t="shared" si="18"/>
        <v>0</v>
      </c>
      <c r="AR172" s="179" t="s">
        <v>626</v>
      </c>
      <c r="AT172" s="179" t="s">
        <v>1858</v>
      </c>
      <c r="AU172" s="179" t="s">
        <v>84</v>
      </c>
      <c r="AY172" s="17" t="s">
        <v>574</v>
      </c>
      <c r="BE172" s="102">
        <f t="shared" si="19"/>
        <v>0</v>
      </c>
      <c r="BF172" s="102">
        <f t="shared" si="20"/>
        <v>0</v>
      </c>
      <c r="BG172" s="102">
        <f t="shared" si="21"/>
        <v>0</v>
      </c>
      <c r="BH172" s="102">
        <f t="shared" si="22"/>
        <v>0</v>
      </c>
      <c r="BI172" s="102">
        <f t="shared" si="23"/>
        <v>0</v>
      </c>
      <c r="BJ172" s="17" t="s">
        <v>89</v>
      </c>
      <c r="BK172" s="102">
        <f t="shared" si="24"/>
        <v>0</v>
      </c>
      <c r="BL172" s="17" t="s">
        <v>580</v>
      </c>
      <c r="BM172" s="179" t="s">
        <v>1461</v>
      </c>
    </row>
    <row r="173" spans="2:65" s="1" customFormat="1" ht="16.5" customHeight="1">
      <c r="B173" s="140"/>
      <c r="C173" s="208" t="s">
        <v>77</v>
      </c>
      <c r="D173" s="208" t="s">
        <v>1858</v>
      </c>
      <c r="E173" s="209" t="s">
        <v>10466</v>
      </c>
      <c r="F173" s="210" t="s">
        <v>10467</v>
      </c>
      <c r="G173" s="211" t="s">
        <v>579</v>
      </c>
      <c r="H173" s="212">
        <v>1</v>
      </c>
      <c r="I173" s="213"/>
      <c r="J173" s="214">
        <f t="shared" si="15"/>
        <v>0</v>
      </c>
      <c r="K173" s="215"/>
      <c r="L173" s="216"/>
      <c r="M173" s="217" t="s">
        <v>1</v>
      </c>
      <c r="N173" s="218" t="s">
        <v>43</v>
      </c>
      <c r="P173" s="177">
        <f t="shared" si="16"/>
        <v>0</v>
      </c>
      <c r="Q173" s="177">
        <v>0</v>
      </c>
      <c r="R173" s="177">
        <f t="shared" si="17"/>
        <v>0</v>
      </c>
      <c r="S173" s="177">
        <v>0</v>
      </c>
      <c r="T173" s="178">
        <f t="shared" si="18"/>
        <v>0</v>
      </c>
      <c r="AR173" s="179" t="s">
        <v>626</v>
      </c>
      <c r="AT173" s="179" t="s">
        <v>1858</v>
      </c>
      <c r="AU173" s="179" t="s">
        <v>84</v>
      </c>
      <c r="AY173" s="17" t="s">
        <v>574</v>
      </c>
      <c r="BE173" s="102">
        <f t="shared" si="19"/>
        <v>0</v>
      </c>
      <c r="BF173" s="102">
        <f t="shared" si="20"/>
        <v>0</v>
      </c>
      <c r="BG173" s="102">
        <f t="shared" si="21"/>
        <v>0</v>
      </c>
      <c r="BH173" s="102">
        <f t="shared" si="22"/>
        <v>0</v>
      </c>
      <c r="BI173" s="102">
        <f t="shared" si="23"/>
        <v>0</v>
      </c>
      <c r="BJ173" s="17" t="s">
        <v>89</v>
      </c>
      <c r="BK173" s="102">
        <f t="shared" si="24"/>
        <v>0</v>
      </c>
      <c r="BL173" s="17" t="s">
        <v>580</v>
      </c>
      <c r="BM173" s="179" t="s">
        <v>1534</v>
      </c>
    </row>
    <row r="174" spans="2:65" s="1" customFormat="1" ht="24.25" customHeight="1">
      <c r="B174" s="140"/>
      <c r="C174" s="208" t="s">
        <v>77</v>
      </c>
      <c r="D174" s="208" t="s">
        <v>1858</v>
      </c>
      <c r="E174" s="209" t="s">
        <v>10468</v>
      </c>
      <c r="F174" s="210" t="s">
        <v>10469</v>
      </c>
      <c r="G174" s="211" t="s">
        <v>579</v>
      </c>
      <c r="H174" s="212">
        <v>1</v>
      </c>
      <c r="I174" s="213"/>
      <c r="J174" s="214">
        <f t="shared" si="15"/>
        <v>0</v>
      </c>
      <c r="K174" s="215"/>
      <c r="L174" s="216"/>
      <c r="M174" s="217" t="s">
        <v>1</v>
      </c>
      <c r="N174" s="218" t="s">
        <v>43</v>
      </c>
      <c r="P174" s="177">
        <f t="shared" si="16"/>
        <v>0</v>
      </c>
      <c r="Q174" s="177">
        <v>0</v>
      </c>
      <c r="R174" s="177">
        <f t="shared" si="17"/>
        <v>0</v>
      </c>
      <c r="S174" s="177">
        <v>0</v>
      </c>
      <c r="T174" s="178">
        <f t="shared" si="18"/>
        <v>0</v>
      </c>
      <c r="AR174" s="179" t="s">
        <v>626</v>
      </c>
      <c r="AT174" s="179" t="s">
        <v>1858</v>
      </c>
      <c r="AU174" s="179" t="s">
        <v>84</v>
      </c>
      <c r="AY174" s="17" t="s">
        <v>574</v>
      </c>
      <c r="BE174" s="102">
        <f t="shared" si="19"/>
        <v>0</v>
      </c>
      <c r="BF174" s="102">
        <f t="shared" si="20"/>
        <v>0</v>
      </c>
      <c r="BG174" s="102">
        <f t="shared" si="21"/>
        <v>0</v>
      </c>
      <c r="BH174" s="102">
        <f t="shared" si="22"/>
        <v>0</v>
      </c>
      <c r="BI174" s="102">
        <f t="shared" si="23"/>
        <v>0</v>
      </c>
      <c r="BJ174" s="17" t="s">
        <v>89</v>
      </c>
      <c r="BK174" s="102">
        <f t="shared" si="24"/>
        <v>0</v>
      </c>
      <c r="BL174" s="17" t="s">
        <v>580</v>
      </c>
      <c r="BM174" s="179" t="s">
        <v>1584</v>
      </c>
    </row>
    <row r="175" spans="2:65" s="1" customFormat="1" ht="24.25" customHeight="1">
      <c r="B175" s="140"/>
      <c r="C175" s="208" t="s">
        <v>77</v>
      </c>
      <c r="D175" s="208" t="s">
        <v>1858</v>
      </c>
      <c r="E175" s="209" t="s">
        <v>10470</v>
      </c>
      <c r="F175" s="210" t="s">
        <v>10471</v>
      </c>
      <c r="G175" s="211" t="s">
        <v>579</v>
      </c>
      <c r="H175" s="212">
        <v>1</v>
      </c>
      <c r="I175" s="213"/>
      <c r="J175" s="214">
        <f t="shared" si="15"/>
        <v>0</v>
      </c>
      <c r="K175" s="215"/>
      <c r="L175" s="216"/>
      <c r="M175" s="217" t="s">
        <v>1</v>
      </c>
      <c r="N175" s="218" t="s">
        <v>43</v>
      </c>
      <c r="P175" s="177">
        <f t="shared" si="16"/>
        <v>0</v>
      </c>
      <c r="Q175" s="177">
        <v>0</v>
      </c>
      <c r="R175" s="177">
        <f t="shared" si="17"/>
        <v>0</v>
      </c>
      <c r="S175" s="177">
        <v>0</v>
      </c>
      <c r="T175" s="178">
        <f t="shared" si="18"/>
        <v>0</v>
      </c>
      <c r="AR175" s="179" t="s">
        <v>626</v>
      </c>
      <c r="AT175" s="179" t="s">
        <v>1858</v>
      </c>
      <c r="AU175" s="179" t="s">
        <v>84</v>
      </c>
      <c r="AY175" s="17" t="s">
        <v>574</v>
      </c>
      <c r="BE175" s="102">
        <f t="shared" si="19"/>
        <v>0</v>
      </c>
      <c r="BF175" s="102">
        <f t="shared" si="20"/>
        <v>0</v>
      </c>
      <c r="BG175" s="102">
        <f t="shared" si="21"/>
        <v>0</v>
      </c>
      <c r="BH175" s="102">
        <f t="shared" si="22"/>
        <v>0</v>
      </c>
      <c r="BI175" s="102">
        <f t="shared" si="23"/>
        <v>0</v>
      </c>
      <c r="BJ175" s="17" t="s">
        <v>89</v>
      </c>
      <c r="BK175" s="102">
        <f t="shared" si="24"/>
        <v>0</v>
      </c>
      <c r="BL175" s="17" t="s">
        <v>580</v>
      </c>
      <c r="BM175" s="179" t="s">
        <v>1593</v>
      </c>
    </row>
    <row r="176" spans="2:65" s="1" customFormat="1" ht="21.75" customHeight="1">
      <c r="B176" s="140"/>
      <c r="C176" s="208" t="s">
        <v>77</v>
      </c>
      <c r="D176" s="208" t="s">
        <v>1858</v>
      </c>
      <c r="E176" s="209" t="s">
        <v>10472</v>
      </c>
      <c r="F176" s="210" t="s">
        <v>10473</v>
      </c>
      <c r="G176" s="211" t="s">
        <v>579</v>
      </c>
      <c r="H176" s="212">
        <v>1</v>
      </c>
      <c r="I176" s="213"/>
      <c r="J176" s="214">
        <f t="shared" si="15"/>
        <v>0</v>
      </c>
      <c r="K176" s="215"/>
      <c r="L176" s="216"/>
      <c r="M176" s="217" t="s">
        <v>1</v>
      </c>
      <c r="N176" s="218" t="s">
        <v>43</v>
      </c>
      <c r="P176" s="177">
        <f t="shared" si="16"/>
        <v>0</v>
      </c>
      <c r="Q176" s="177">
        <v>0</v>
      </c>
      <c r="R176" s="177">
        <f t="shared" si="17"/>
        <v>0</v>
      </c>
      <c r="S176" s="177">
        <v>0</v>
      </c>
      <c r="T176" s="178">
        <f t="shared" si="18"/>
        <v>0</v>
      </c>
      <c r="AR176" s="179" t="s">
        <v>626</v>
      </c>
      <c r="AT176" s="179" t="s">
        <v>1858</v>
      </c>
      <c r="AU176" s="179" t="s">
        <v>84</v>
      </c>
      <c r="AY176" s="17" t="s">
        <v>574</v>
      </c>
      <c r="BE176" s="102">
        <f t="shared" si="19"/>
        <v>0</v>
      </c>
      <c r="BF176" s="102">
        <f t="shared" si="20"/>
        <v>0</v>
      </c>
      <c r="BG176" s="102">
        <f t="shared" si="21"/>
        <v>0</v>
      </c>
      <c r="BH176" s="102">
        <f t="shared" si="22"/>
        <v>0</v>
      </c>
      <c r="BI176" s="102">
        <f t="shared" si="23"/>
        <v>0</v>
      </c>
      <c r="BJ176" s="17" t="s">
        <v>89</v>
      </c>
      <c r="BK176" s="102">
        <f t="shared" si="24"/>
        <v>0</v>
      </c>
      <c r="BL176" s="17" t="s">
        <v>580</v>
      </c>
      <c r="BM176" s="179" t="s">
        <v>1609</v>
      </c>
    </row>
    <row r="177" spans="2:65" s="1" customFormat="1" ht="16.5" customHeight="1">
      <c r="B177" s="140"/>
      <c r="C177" s="208" t="s">
        <v>77</v>
      </c>
      <c r="D177" s="208" t="s">
        <v>1858</v>
      </c>
      <c r="E177" s="209" t="s">
        <v>10474</v>
      </c>
      <c r="F177" s="210" t="s">
        <v>10475</v>
      </c>
      <c r="G177" s="211" t="s">
        <v>579</v>
      </c>
      <c r="H177" s="212">
        <v>1</v>
      </c>
      <c r="I177" s="213"/>
      <c r="J177" s="214">
        <f t="shared" si="15"/>
        <v>0</v>
      </c>
      <c r="K177" s="215"/>
      <c r="L177" s="216"/>
      <c r="M177" s="217" t="s">
        <v>1</v>
      </c>
      <c r="N177" s="218" t="s">
        <v>43</v>
      </c>
      <c r="P177" s="177">
        <f t="shared" si="16"/>
        <v>0</v>
      </c>
      <c r="Q177" s="177">
        <v>0</v>
      </c>
      <c r="R177" s="177">
        <f t="shared" si="17"/>
        <v>0</v>
      </c>
      <c r="S177" s="177">
        <v>0</v>
      </c>
      <c r="T177" s="178">
        <f t="shared" si="18"/>
        <v>0</v>
      </c>
      <c r="AR177" s="179" t="s">
        <v>626</v>
      </c>
      <c r="AT177" s="179" t="s">
        <v>1858</v>
      </c>
      <c r="AU177" s="179" t="s">
        <v>84</v>
      </c>
      <c r="AY177" s="17" t="s">
        <v>574</v>
      </c>
      <c r="BE177" s="102">
        <f t="shared" si="19"/>
        <v>0</v>
      </c>
      <c r="BF177" s="102">
        <f t="shared" si="20"/>
        <v>0</v>
      </c>
      <c r="BG177" s="102">
        <f t="shared" si="21"/>
        <v>0</v>
      </c>
      <c r="BH177" s="102">
        <f t="shared" si="22"/>
        <v>0</v>
      </c>
      <c r="BI177" s="102">
        <f t="shared" si="23"/>
        <v>0</v>
      </c>
      <c r="BJ177" s="17" t="s">
        <v>89</v>
      </c>
      <c r="BK177" s="102">
        <f t="shared" si="24"/>
        <v>0</v>
      </c>
      <c r="BL177" s="17" t="s">
        <v>580</v>
      </c>
      <c r="BM177" s="179" t="s">
        <v>1643</v>
      </c>
    </row>
    <row r="178" spans="2:65" s="1" customFormat="1" ht="16.5" customHeight="1">
      <c r="B178" s="140"/>
      <c r="C178" s="208" t="s">
        <v>77</v>
      </c>
      <c r="D178" s="208" t="s">
        <v>1858</v>
      </c>
      <c r="E178" s="209" t="s">
        <v>10476</v>
      </c>
      <c r="F178" s="210" t="s">
        <v>10477</v>
      </c>
      <c r="G178" s="211" t="s">
        <v>579</v>
      </c>
      <c r="H178" s="212">
        <v>1</v>
      </c>
      <c r="I178" s="213"/>
      <c r="J178" s="214">
        <f t="shared" si="15"/>
        <v>0</v>
      </c>
      <c r="K178" s="215"/>
      <c r="L178" s="216"/>
      <c r="M178" s="217" t="s">
        <v>1</v>
      </c>
      <c r="N178" s="218" t="s">
        <v>43</v>
      </c>
      <c r="P178" s="177">
        <f t="shared" si="16"/>
        <v>0</v>
      </c>
      <c r="Q178" s="177">
        <v>0</v>
      </c>
      <c r="R178" s="177">
        <f t="shared" si="17"/>
        <v>0</v>
      </c>
      <c r="S178" s="177">
        <v>0</v>
      </c>
      <c r="T178" s="178">
        <f t="shared" si="18"/>
        <v>0</v>
      </c>
      <c r="AR178" s="179" t="s">
        <v>626</v>
      </c>
      <c r="AT178" s="179" t="s">
        <v>1858</v>
      </c>
      <c r="AU178" s="179" t="s">
        <v>84</v>
      </c>
      <c r="AY178" s="17" t="s">
        <v>574</v>
      </c>
      <c r="BE178" s="102">
        <f t="shared" si="19"/>
        <v>0</v>
      </c>
      <c r="BF178" s="102">
        <f t="shared" si="20"/>
        <v>0</v>
      </c>
      <c r="BG178" s="102">
        <f t="shared" si="21"/>
        <v>0</v>
      </c>
      <c r="BH178" s="102">
        <f t="shared" si="22"/>
        <v>0</v>
      </c>
      <c r="BI178" s="102">
        <f t="shared" si="23"/>
        <v>0</v>
      </c>
      <c r="BJ178" s="17" t="s">
        <v>89</v>
      </c>
      <c r="BK178" s="102">
        <f t="shared" si="24"/>
        <v>0</v>
      </c>
      <c r="BL178" s="17" t="s">
        <v>580</v>
      </c>
      <c r="BM178" s="179" t="s">
        <v>1654</v>
      </c>
    </row>
    <row r="179" spans="2:65" s="1" customFormat="1" ht="16.5" customHeight="1">
      <c r="B179" s="140"/>
      <c r="C179" s="208" t="s">
        <v>77</v>
      </c>
      <c r="D179" s="208" t="s">
        <v>1858</v>
      </c>
      <c r="E179" s="209" t="s">
        <v>10478</v>
      </c>
      <c r="F179" s="210" t="s">
        <v>10479</v>
      </c>
      <c r="G179" s="211" t="s">
        <v>579</v>
      </c>
      <c r="H179" s="212">
        <v>1</v>
      </c>
      <c r="I179" s="213"/>
      <c r="J179" s="214">
        <f t="shared" si="15"/>
        <v>0</v>
      </c>
      <c r="K179" s="215"/>
      <c r="L179" s="216"/>
      <c r="M179" s="217" t="s">
        <v>1</v>
      </c>
      <c r="N179" s="218" t="s">
        <v>43</v>
      </c>
      <c r="P179" s="177">
        <f t="shared" si="16"/>
        <v>0</v>
      </c>
      <c r="Q179" s="177">
        <v>0</v>
      </c>
      <c r="R179" s="177">
        <f t="shared" si="17"/>
        <v>0</v>
      </c>
      <c r="S179" s="177">
        <v>0</v>
      </c>
      <c r="T179" s="178">
        <f t="shared" si="18"/>
        <v>0</v>
      </c>
      <c r="AR179" s="179" t="s">
        <v>626</v>
      </c>
      <c r="AT179" s="179" t="s">
        <v>1858</v>
      </c>
      <c r="AU179" s="179" t="s">
        <v>84</v>
      </c>
      <c r="AY179" s="17" t="s">
        <v>574</v>
      </c>
      <c r="BE179" s="102">
        <f t="shared" si="19"/>
        <v>0</v>
      </c>
      <c r="BF179" s="102">
        <f t="shared" si="20"/>
        <v>0</v>
      </c>
      <c r="BG179" s="102">
        <f t="shared" si="21"/>
        <v>0</v>
      </c>
      <c r="BH179" s="102">
        <f t="shared" si="22"/>
        <v>0</v>
      </c>
      <c r="BI179" s="102">
        <f t="shared" si="23"/>
        <v>0</v>
      </c>
      <c r="BJ179" s="17" t="s">
        <v>89</v>
      </c>
      <c r="BK179" s="102">
        <f t="shared" si="24"/>
        <v>0</v>
      </c>
      <c r="BL179" s="17" t="s">
        <v>580</v>
      </c>
      <c r="BM179" s="179" t="s">
        <v>1663</v>
      </c>
    </row>
    <row r="180" spans="2:65" s="1" customFormat="1" ht="16.5" customHeight="1">
      <c r="B180" s="140"/>
      <c r="C180" s="208" t="s">
        <v>77</v>
      </c>
      <c r="D180" s="208" t="s">
        <v>1858</v>
      </c>
      <c r="E180" s="209" t="s">
        <v>10480</v>
      </c>
      <c r="F180" s="210" t="s">
        <v>10481</v>
      </c>
      <c r="G180" s="211" t="s">
        <v>579</v>
      </c>
      <c r="H180" s="212">
        <v>2</v>
      </c>
      <c r="I180" s="213"/>
      <c r="J180" s="214">
        <f t="shared" si="15"/>
        <v>0</v>
      </c>
      <c r="K180" s="215"/>
      <c r="L180" s="216"/>
      <c r="M180" s="217" t="s">
        <v>1</v>
      </c>
      <c r="N180" s="218" t="s">
        <v>43</v>
      </c>
      <c r="P180" s="177">
        <f t="shared" si="16"/>
        <v>0</v>
      </c>
      <c r="Q180" s="177">
        <v>0</v>
      </c>
      <c r="R180" s="177">
        <f t="shared" si="17"/>
        <v>0</v>
      </c>
      <c r="S180" s="177">
        <v>0</v>
      </c>
      <c r="T180" s="178">
        <f t="shared" si="18"/>
        <v>0</v>
      </c>
      <c r="AR180" s="179" t="s">
        <v>626</v>
      </c>
      <c r="AT180" s="179" t="s">
        <v>1858</v>
      </c>
      <c r="AU180" s="179" t="s">
        <v>84</v>
      </c>
      <c r="AY180" s="17" t="s">
        <v>574</v>
      </c>
      <c r="BE180" s="102">
        <f t="shared" si="19"/>
        <v>0</v>
      </c>
      <c r="BF180" s="102">
        <f t="shared" si="20"/>
        <v>0</v>
      </c>
      <c r="BG180" s="102">
        <f t="shared" si="21"/>
        <v>0</v>
      </c>
      <c r="BH180" s="102">
        <f t="shared" si="22"/>
        <v>0</v>
      </c>
      <c r="BI180" s="102">
        <f t="shared" si="23"/>
        <v>0</v>
      </c>
      <c r="BJ180" s="17" t="s">
        <v>89</v>
      </c>
      <c r="BK180" s="102">
        <f t="shared" si="24"/>
        <v>0</v>
      </c>
      <c r="BL180" s="17" t="s">
        <v>580</v>
      </c>
      <c r="BM180" s="179" t="s">
        <v>1673</v>
      </c>
    </row>
    <row r="181" spans="2:65" s="1" customFormat="1" ht="16.5" customHeight="1">
      <c r="B181" s="140"/>
      <c r="C181" s="208" t="s">
        <v>77</v>
      </c>
      <c r="D181" s="208" t="s">
        <v>1858</v>
      </c>
      <c r="E181" s="209" t="s">
        <v>10482</v>
      </c>
      <c r="F181" s="210" t="s">
        <v>10483</v>
      </c>
      <c r="G181" s="211" t="s">
        <v>579</v>
      </c>
      <c r="H181" s="212">
        <v>5</v>
      </c>
      <c r="I181" s="213"/>
      <c r="J181" s="214">
        <f t="shared" si="15"/>
        <v>0</v>
      </c>
      <c r="K181" s="215"/>
      <c r="L181" s="216"/>
      <c r="M181" s="217" t="s">
        <v>1</v>
      </c>
      <c r="N181" s="218" t="s">
        <v>43</v>
      </c>
      <c r="P181" s="177">
        <f t="shared" si="16"/>
        <v>0</v>
      </c>
      <c r="Q181" s="177">
        <v>0</v>
      </c>
      <c r="R181" s="177">
        <f t="shared" si="17"/>
        <v>0</v>
      </c>
      <c r="S181" s="177">
        <v>0</v>
      </c>
      <c r="T181" s="178">
        <f t="shared" si="18"/>
        <v>0</v>
      </c>
      <c r="AR181" s="179" t="s">
        <v>626</v>
      </c>
      <c r="AT181" s="179" t="s">
        <v>1858</v>
      </c>
      <c r="AU181" s="179" t="s">
        <v>84</v>
      </c>
      <c r="AY181" s="17" t="s">
        <v>574</v>
      </c>
      <c r="BE181" s="102">
        <f t="shared" si="19"/>
        <v>0</v>
      </c>
      <c r="BF181" s="102">
        <f t="shared" si="20"/>
        <v>0</v>
      </c>
      <c r="BG181" s="102">
        <f t="shared" si="21"/>
        <v>0</v>
      </c>
      <c r="BH181" s="102">
        <f t="shared" si="22"/>
        <v>0</v>
      </c>
      <c r="BI181" s="102">
        <f t="shared" si="23"/>
        <v>0</v>
      </c>
      <c r="BJ181" s="17" t="s">
        <v>89</v>
      </c>
      <c r="BK181" s="102">
        <f t="shared" si="24"/>
        <v>0</v>
      </c>
      <c r="BL181" s="17" t="s">
        <v>580</v>
      </c>
      <c r="BM181" s="179" t="s">
        <v>1687</v>
      </c>
    </row>
    <row r="182" spans="2:65" s="1" customFormat="1" ht="24.25" customHeight="1">
      <c r="B182" s="140"/>
      <c r="C182" s="208" t="s">
        <v>77</v>
      </c>
      <c r="D182" s="208" t="s">
        <v>1858</v>
      </c>
      <c r="E182" s="209" t="s">
        <v>10484</v>
      </c>
      <c r="F182" s="210" t="s">
        <v>10485</v>
      </c>
      <c r="G182" s="211" t="s">
        <v>579</v>
      </c>
      <c r="H182" s="212">
        <v>1</v>
      </c>
      <c r="I182" s="213"/>
      <c r="J182" s="214">
        <f t="shared" si="15"/>
        <v>0</v>
      </c>
      <c r="K182" s="215"/>
      <c r="L182" s="216"/>
      <c r="M182" s="217" t="s">
        <v>1</v>
      </c>
      <c r="N182" s="218" t="s">
        <v>43</v>
      </c>
      <c r="P182" s="177">
        <f t="shared" si="16"/>
        <v>0</v>
      </c>
      <c r="Q182" s="177">
        <v>0</v>
      </c>
      <c r="R182" s="177">
        <f t="shared" si="17"/>
        <v>0</v>
      </c>
      <c r="S182" s="177">
        <v>0</v>
      </c>
      <c r="T182" s="178">
        <f t="shared" si="18"/>
        <v>0</v>
      </c>
      <c r="AR182" s="179" t="s">
        <v>626</v>
      </c>
      <c r="AT182" s="179" t="s">
        <v>1858</v>
      </c>
      <c r="AU182" s="179" t="s">
        <v>84</v>
      </c>
      <c r="AY182" s="17" t="s">
        <v>574</v>
      </c>
      <c r="BE182" s="102">
        <f t="shared" si="19"/>
        <v>0</v>
      </c>
      <c r="BF182" s="102">
        <f t="shared" si="20"/>
        <v>0</v>
      </c>
      <c r="BG182" s="102">
        <f t="shared" si="21"/>
        <v>0</v>
      </c>
      <c r="BH182" s="102">
        <f t="shared" si="22"/>
        <v>0</v>
      </c>
      <c r="BI182" s="102">
        <f t="shared" si="23"/>
        <v>0</v>
      </c>
      <c r="BJ182" s="17" t="s">
        <v>89</v>
      </c>
      <c r="BK182" s="102">
        <f t="shared" si="24"/>
        <v>0</v>
      </c>
      <c r="BL182" s="17" t="s">
        <v>580</v>
      </c>
      <c r="BM182" s="179" t="s">
        <v>1712</v>
      </c>
    </row>
    <row r="183" spans="2:65" s="1" customFormat="1" ht="16.5" customHeight="1">
      <c r="B183" s="140"/>
      <c r="C183" s="208" t="s">
        <v>77</v>
      </c>
      <c r="D183" s="208" t="s">
        <v>1858</v>
      </c>
      <c r="E183" s="209" t="s">
        <v>10486</v>
      </c>
      <c r="F183" s="210" t="s">
        <v>10435</v>
      </c>
      <c r="G183" s="211" t="s">
        <v>579</v>
      </c>
      <c r="H183" s="212">
        <v>2</v>
      </c>
      <c r="I183" s="213"/>
      <c r="J183" s="214">
        <f t="shared" si="15"/>
        <v>0</v>
      </c>
      <c r="K183" s="215"/>
      <c r="L183" s="216"/>
      <c r="M183" s="217" t="s">
        <v>1</v>
      </c>
      <c r="N183" s="218" t="s">
        <v>43</v>
      </c>
      <c r="P183" s="177">
        <f t="shared" si="16"/>
        <v>0</v>
      </c>
      <c r="Q183" s="177">
        <v>0</v>
      </c>
      <c r="R183" s="177">
        <f t="shared" si="17"/>
        <v>0</v>
      </c>
      <c r="S183" s="177">
        <v>0</v>
      </c>
      <c r="T183" s="178">
        <f t="shared" si="18"/>
        <v>0</v>
      </c>
      <c r="AR183" s="179" t="s">
        <v>626</v>
      </c>
      <c r="AT183" s="179" t="s">
        <v>1858</v>
      </c>
      <c r="AU183" s="179" t="s">
        <v>84</v>
      </c>
      <c r="AY183" s="17" t="s">
        <v>574</v>
      </c>
      <c r="BE183" s="102">
        <f t="shared" si="19"/>
        <v>0</v>
      </c>
      <c r="BF183" s="102">
        <f t="shared" si="20"/>
        <v>0</v>
      </c>
      <c r="BG183" s="102">
        <f t="shared" si="21"/>
        <v>0</v>
      </c>
      <c r="BH183" s="102">
        <f t="shared" si="22"/>
        <v>0</v>
      </c>
      <c r="BI183" s="102">
        <f t="shared" si="23"/>
        <v>0</v>
      </c>
      <c r="BJ183" s="17" t="s">
        <v>89</v>
      </c>
      <c r="BK183" s="102">
        <f t="shared" si="24"/>
        <v>0</v>
      </c>
      <c r="BL183" s="17" t="s">
        <v>580</v>
      </c>
      <c r="BM183" s="179" t="s">
        <v>1729</v>
      </c>
    </row>
    <row r="184" spans="2:65" s="1" customFormat="1" ht="16.5" customHeight="1">
      <c r="B184" s="140"/>
      <c r="C184" s="208" t="s">
        <v>77</v>
      </c>
      <c r="D184" s="208" t="s">
        <v>1858</v>
      </c>
      <c r="E184" s="209" t="s">
        <v>10487</v>
      </c>
      <c r="F184" s="210" t="s">
        <v>10488</v>
      </c>
      <c r="G184" s="211" t="s">
        <v>579</v>
      </c>
      <c r="H184" s="212">
        <v>2</v>
      </c>
      <c r="I184" s="213"/>
      <c r="J184" s="214">
        <f t="shared" si="15"/>
        <v>0</v>
      </c>
      <c r="K184" s="215"/>
      <c r="L184" s="216"/>
      <c r="M184" s="217" t="s">
        <v>1</v>
      </c>
      <c r="N184" s="218" t="s">
        <v>43</v>
      </c>
      <c r="P184" s="177">
        <f t="shared" si="16"/>
        <v>0</v>
      </c>
      <c r="Q184" s="177">
        <v>0</v>
      </c>
      <c r="R184" s="177">
        <f t="shared" si="17"/>
        <v>0</v>
      </c>
      <c r="S184" s="177">
        <v>0</v>
      </c>
      <c r="T184" s="178">
        <f t="shared" si="18"/>
        <v>0</v>
      </c>
      <c r="AR184" s="179" t="s">
        <v>626</v>
      </c>
      <c r="AT184" s="179" t="s">
        <v>1858</v>
      </c>
      <c r="AU184" s="179" t="s">
        <v>84</v>
      </c>
      <c r="AY184" s="17" t="s">
        <v>574</v>
      </c>
      <c r="BE184" s="102">
        <f t="shared" si="19"/>
        <v>0</v>
      </c>
      <c r="BF184" s="102">
        <f t="shared" si="20"/>
        <v>0</v>
      </c>
      <c r="BG184" s="102">
        <f t="shared" si="21"/>
        <v>0</v>
      </c>
      <c r="BH184" s="102">
        <f t="shared" si="22"/>
        <v>0</v>
      </c>
      <c r="BI184" s="102">
        <f t="shared" si="23"/>
        <v>0</v>
      </c>
      <c r="BJ184" s="17" t="s">
        <v>89</v>
      </c>
      <c r="BK184" s="102">
        <f t="shared" si="24"/>
        <v>0</v>
      </c>
      <c r="BL184" s="17" t="s">
        <v>580</v>
      </c>
      <c r="BM184" s="179" t="s">
        <v>1740</v>
      </c>
    </row>
    <row r="185" spans="2:65" s="1" customFormat="1" ht="16.5" customHeight="1">
      <c r="B185" s="140"/>
      <c r="C185" s="208" t="s">
        <v>77</v>
      </c>
      <c r="D185" s="208" t="s">
        <v>1858</v>
      </c>
      <c r="E185" s="209" t="s">
        <v>10489</v>
      </c>
      <c r="F185" s="210" t="s">
        <v>10490</v>
      </c>
      <c r="G185" s="211" t="s">
        <v>579</v>
      </c>
      <c r="H185" s="212">
        <v>2</v>
      </c>
      <c r="I185" s="213"/>
      <c r="J185" s="214">
        <f t="shared" si="15"/>
        <v>0</v>
      </c>
      <c r="K185" s="215"/>
      <c r="L185" s="216"/>
      <c r="M185" s="217" t="s">
        <v>1</v>
      </c>
      <c r="N185" s="218" t="s">
        <v>43</v>
      </c>
      <c r="P185" s="177">
        <f t="shared" si="16"/>
        <v>0</v>
      </c>
      <c r="Q185" s="177">
        <v>0</v>
      </c>
      <c r="R185" s="177">
        <f t="shared" si="17"/>
        <v>0</v>
      </c>
      <c r="S185" s="177">
        <v>0</v>
      </c>
      <c r="T185" s="178">
        <f t="shared" si="18"/>
        <v>0</v>
      </c>
      <c r="AR185" s="179" t="s">
        <v>626</v>
      </c>
      <c r="AT185" s="179" t="s">
        <v>1858</v>
      </c>
      <c r="AU185" s="179" t="s">
        <v>84</v>
      </c>
      <c r="AY185" s="17" t="s">
        <v>574</v>
      </c>
      <c r="BE185" s="102">
        <f t="shared" si="19"/>
        <v>0</v>
      </c>
      <c r="BF185" s="102">
        <f t="shared" si="20"/>
        <v>0</v>
      </c>
      <c r="BG185" s="102">
        <f t="shared" si="21"/>
        <v>0</v>
      </c>
      <c r="BH185" s="102">
        <f t="shared" si="22"/>
        <v>0</v>
      </c>
      <c r="BI185" s="102">
        <f t="shared" si="23"/>
        <v>0</v>
      </c>
      <c r="BJ185" s="17" t="s">
        <v>89</v>
      </c>
      <c r="BK185" s="102">
        <f t="shared" si="24"/>
        <v>0</v>
      </c>
      <c r="BL185" s="17" t="s">
        <v>580</v>
      </c>
      <c r="BM185" s="179" t="s">
        <v>1748</v>
      </c>
    </row>
    <row r="186" spans="2:65" s="1" customFormat="1" ht="21.75" customHeight="1">
      <c r="B186" s="140"/>
      <c r="C186" s="208" t="s">
        <v>77</v>
      </c>
      <c r="D186" s="208" t="s">
        <v>1858</v>
      </c>
      <c r="E186" s="209" t="s">
        <v>10491</v>
      </c>
      <c r="F186" s="210" t="s">
        <v>10492</v>
      </c>
      <c r="G186" s="211" t="s">
        <v>579</v>
      </c>
      <c r="H186" s="212">
        <v>2</v>
      </c>
      <c r="I186" s="213"/>
      <c r="J186" s="214">
        <f t="shared" si="15"/>
        <v>0</v>
      </c>
      <c r="K186" s="215"/>
      <c r="L186" s="216"/>
      <c r="M186" s="217" t="s">
        <v>1</v>
      </c>
      <c r="N186" s="218" t="s">
        <v>43</v>
      </c>
      <c r="P186" s="177">
        <f t="shared" si="16"/>
        <v>0</v>
      </c>
      <c r="Q186" s="177">
        <v>0</v>
      </c>
      <c r="R186" s="177">
        <f t="shared" si="17"/>
        <v>0</v>
      </c>
      <c r="S186" s="177">
        <v>0</v>
      </c>
      <c r="T186" s="178">
        <f t="shared" si="18"/>
        <v>0</v>
      </c>
      <c r="AR186" s="179" t="s">
        <v>626</v>
      </c>
      <c r="AT186" s="179" t="s">
        <v>1858</v>
      </c>
      <c r="AU186" s="179" t="s">
        <v>84</v>
      </c>
      <c r="AY186" s="17" t="s">
        <v>574</v>
      </c>
      <c r="BE186" s="102">
        <f t="shared" si="19"/>
        <v>0</v>
      </c>
      <c r="BF186" s="102">
        <f t="shared" si="20"/>
        <v>0</v>
      </c>
      <c r="BG186" s="102">
        <f t="shared" si="21"/>
        <v>0</v>
      </c>
      <c r="BH186" s="102">
        <f t="shared" si="22"/>
        <v>0</v>
      </c>
      <c r="BI186" s="102">
        <f t="shared" si="23"/>
        <v>0</v>
      </c>
      <c r="BJ186" s="17" t="s">
        <v>89</v>
      </c>
      <c r="BK186" s="102">
        <f t="shared" si="24"/>
        <v>0</v>
      </c>
      <c r="BL186" s="17" t="s">
        <v>580</v>
      </c>
      <c r="BM186" s="179" t="s">
        <v>1756</v>
      </c>
    </row>
    <row r="187" spans="2:65" s="1" customFormat="1" ht="21.75" customHeight="1">
      <c r="B187" s="140"/>
      <c r="C187" s="208" t="s">
        <v>77</v>
      </c>
      <c r="D187" s="208" t="s">
        <v>1858</v>
      </c>
      <c r="E187" s="209" t="s">
        <v>10493</v>
      </c>
      <c r="F187" s="210" t="s">
        <v>10494</v>
      </c>
      <c r="G187" s="211" t="s">
        <v>579</v>
      </c>
      <c r="H187" s="212">
        <v>2</v>
      </c>
      <c r="I187" s="213"/>
      <c r="J187" s="214">
        <f t="shared" si="15"/>
        <v>0</v>
      </c>
      <c r="K187" s="215"/>
      <c r="L187" s="216"/>
      <c r="M187" s="217" t="s">
        <v>1</v>
      </c>
      <c r="N187" s="218" t="s">
        <v>43</v>
      </c>
      <c r="P187" s="177">
        <f t="shared" si="16"/>
        <v>0</v>
      </c>
      <c r="Q187" s="177">
        <v>0</v>
      </c>
      <c r="R187" s="177">
        <f t="shared" si="17"/>
        <v>0</v>
      </c>
      <c r="S187" s="177">
        <v>0</v>
      </c>
      <c r="T187" s="178">
        <f t="shared" si="18"/>
        <v>0</v>
      </c>
      <c r="AR187" s="179" t="s">
        <v>626</v>
      </c>
      <c r="AT187" s="179" t="s">
        <v>1858</v>
      </c>
      <c r="AU187" s="179" t="s">
        <v>84</v>
      </c>
      <c r="AY187" s="17" t="s">
        <v>574</v>
      </c>
      <c r="BE187" s="102">
        <f t="shared" si="19"/>
        <v>0</v>
      </c>
      <c r="BF187" s="102">
        <f t="shared" si="20"/>
        <v>0</v>
      </c>
      <c r="BG187" s="102">
        <f t="shared" si="21"/>
        <v>0</v>
      </c>
      <c r="BH187" s="102">
        <f t="shared" si="22"/>
        <v>0</v>
      </c>
      <c r="BI187" s="102">
        <f t="shared" si="23"/>
        <v>0</v>
      </c>
      <c r="BJ187" s="17" t="s">
        <v>89</v>
      </c>
      <c r="BK187" s="102">
        <f t="shared" si="24"/>
        <v>0</v>
      </c>
      <c r="BL187" s="17" t="s">
        <v>580</v>
      </c>
      <c r="BM187" s="179" t="s">
        <v>1796</v>
      </c>
    </row>
    <row r="188" spans="2:65" s="1" customFormat="1" ht="24.25" customHeight="1">
      <c r="B188" s="140"/>
      <c r="C188" s="208" t="s">
        <v>77</v>
      </c>
      <c r="D188" s="208" t="s">
        <v>1858</v>
      </c>
      <c r="E188" s="209" t="s">
        <v>10495</v>
      </c>
      <c r="F188" s="210" t="s">
        <v>10485</v>
      </c>
      <c r="G188" s="211" t="s">
        <v>579</v>
      </c>
      <c r="H188" s="212">
        <v>1</v>
      </c>
      <c r="I188" s="213"/>
      <c r="J188" s="214">
        <f t="shared" si="15"/>
        <v>0</v>
      </c>
      <c r="K188" s="215"/>
      <c r="L188" s="216"/>
      <c r="M188" s="217" t="s">
        <v>1</v>
      </c>
      <c r="N188" s="218" t="s">
        <v>43</v>
      </c>
      <c r="P188" s="177">
        <f t="shared" si="16"/>
        <v>0</v>
      </c>
      <c r="Q188" s="177">
        <v>0</v>
      </c>
      <c r="R188" s="177">
        <f t="shared" si="17"/>
        <v>0</v>
      </c>
      <c r="S188" s="177">
        <v>0</v>
      </c>
      <c r="T188" s="178">
        <f t="shared" si="18"/>
        <v>0</v>
      </c>
      <c r="AR188" s="179" t="s">
        <v>626</v>
      </c>
      <c r="AT188" s="179" t="s">
        <v>1858</v>
      </c>
      <c r="AU188" s="179" t="s">
        <v>84</v>
      </c>
      <c r="AY188" s="17" t="s">
        <v>574</v>
      </c>
      <c r="BE188" s="102">
        <f t="shared" si="19"/>
        <v>0</v>
      </c>
      <c r="BF188" s="102">
        <f t="shared" si="20"/>
        <v>0</v>
      </c>
      <c r="BG188" s="102">
        <f t="shared" si="21"/>
        <v>0</v>
      </c>
      <c r="BH188" s="102">
        <f t="shared" si="22"/>
        <v>0</v>
      </c>
      <c r="BI188" s="102">
        <f t="shared" si="23"/>
        <v>0</v>
      </c>
      <c r="BJ188" s="17" t="s">
        <v>89</v>
      </c>
      <c r="BK188" s="102">
        <f t="shared" si="24"/>
        <v>0</v>
      </c>
      <c r="BL188" s="17" t="s">
        <v>580</v>
      </c>
      <c r="BM188" s="179" t="s">
        <v>1807</v>
      </c>
    </row>
    <row r="189" spans="2:65" s="1" customFormat="1" ht="16.5" customHeight="1">
      <c r="B189" s="140"/>
      <c r="C189" s="208" t="s">
        <v>77</v>
      </c>
      <c r="D189" s="208" t="s">
        <v>1858</v>
      </c>
      <c r="E189" s="209" t="s">
        <v>10496</v>
      </c>
      <c r="F189" s="210" t="s">
        <v>10497</v>
      </c>
      <c r="G189" s="211" t="s">
        <v>579</v>
      </c>
      <c r="H189" s="212">
        <v>1</v>
      </c>
      <c r="I189" s="213"/>
      <c r="J189" s="214">
        <f t="shared" si="15"/>
        <v>0</v>
      </c>
      <c r="K189" s="215"/>
      <c r="L189" s="216"/>
      <c r="M189" s="217" t="s">
        <v>1</v>
      </c>
      <c r="N189" s="218" t="s">
        <v>43</v>
      </c>
      <c r="P189" s="177">
        <f t="shared" si="16"/>
        <v>0</v>
      </c>
      <c r="Q189" s="177">
        <v>0</v>
      </c>
      <c r="R189" s="177">
        <f t="shared" si="17"/>
        <v>0</v>
      </c>
      <c r="S189" s="177">
        <v>0</v>
      </c>
      <c r="T189" s="178">
        <f t="shared" si="18"/>
        <v>0</v>
      </c>
      <c r="AR189" s="179" t="s">
        <v>626</v>
      </c>
      <c r="AT189" s="179" t="s">
        <v>1858</v>
      </c>
      <c r="AU189" s="179" t="s">
        <v>84</v>
      </c>
      <c r="AY189" s="17" t="s">
        <v>574</v>
      </c>
      <c r="BE189" s="102">
        <f t="shared" si="19"/>
        <v>0</v>
      </c>
      <c r="BF189" s="102">
        <f t="shared" si="20"/>
        <v>0</v>
      </c>
      <c r="BG189" s="102">
        <f t="shared" si="21"/>
        <v>0</v>
      </c>
      <c r="BH189" s="102">
        <f t="shared" si="22"/>
        <v>0</v>
      </c>
      <c r="BI189" s="102">
        <f t="shared" si="23"/>
        <v>0</v>
      </c>
      <c r="BJ189" s="17" t="s">
        <v>89</v>
      </c>
      <c r="BK189" s="102">
        <f t="shared" si="24"/>
        <v>0</v>
      </c>
      <c r="BL189" s="17" t="s">
        <v>580</v>
      </c>
      <c r="BM189" s="179" t="s">
        <v>1816</v>
      </c>
    </row>
    <row r="190" spans="2:65" s="1" customFormat="1" ht="24.25" customHeight="1">
      <c r="B190" s="140"/>
      <c r="C190" s="208" t="s">
        <v>77</v>
      </c>
      <c r="D190" s="208" t="s">
        <v>1858</v>
      </c>
      <c r="E190" s="209" t="s">
        <v>10498</v>
      </c>
      <c r="F190" s="210" t="s">
        <v>10499</v>
      </c>
      <c r="G190" s="211" t="s">
        <v>579</v>
      </c>
      <c r="H190" s="212">
        <v>2</v>
      </c>
      <c r="I190" s="213"/>
      <c r="J190" s="214">
        <f t="shared" si="15"/>
        <v>0</v>
      </c>
      <c r="K190" s="215"/>
      <c r="L190" s="216"/>
      <c r="M190" s="217" t="s">
        <v>1</v>
      </c>
      <c r="N190" s="218" t="s">
        <v>43</v>
      </c>
      <c r="P190" s="177">
        <f t="shared" si="16"/>
        <v>0</v>
      </c>
      <c r="Q190" s="177">
        <v>0</v>
      </c>
      <c r="R190" s="177">
        <f t="shared" si="17"/>
        <v>0</v>
      </c>
      <c r="S190" s="177">
        <v>0</v>
      </c>
      <c r="T190" s="178">
        <f t="shared" si="18"/>
        <v>0</v>
      </c>
      <c r="AR190" s="179" t="s">
        <v>626</v>
      </c>
      <c r="AT190" s="179" t="s">
        <v>1858</v>
      </c>
      <c r="AU190" s="179" t="s">
        <v>84</v>
      </c>
      <c r="AY190" s="17" t="s">
        <v>574</v>
      </c>
      <c r="BE190" s="102">
        <f t="shared" si="19"/>
        <v>0</v>
      </c>
      <c r="BF190" s="102">
        <f t="shared" si="20"/>
        <v>0</v>
      </c>
      <c r="BG190" s="102">
        <f t="shared" si="21"/>
        <v>0</v>
      </c>
      <c r="BH190" s="102">
        <f t="shared" si="22"/>
        <v>0</v>
      </c>
      <c r="BI190" s="102">
        <f t="shared" si="23"/>
        <v>0</v>
      </c>
      <c r="BJ190" s="17" t="s">
        <v>89</v>
      </c>
      <c r="BK190" s="102">
        <f t="shared" si="24"/>
        <v>0</v>
      </c>
      <c r="BL190" s="17" t="s">
        <v>580</v>
      </c>
      <c r="BM190" s="179" t="s">
        <v>1826</v>
      </c>
    </row>
    <row r="191" spans="2:65" s="1" customFormat="1" ht="16.5" customHeight="1">
      <c r="B191" s="140"/>
      <c r="C191" s="208" t="s">
        <v>77</v>
      </c>
      <c r="D191" s="208" t="s">
        <v>1858</v>
      </c>
      <c r="E191" s="209" t="s">
        <v>10500</v>
      </c>
      <c r="F191" s="210" t="s">
        <v>10501</v>
      </c>
      <c r="G191" s="211" t="s">
        <v>579</v>
      </c>
      <c r="H191" s="212">
        <v>1</v>
      </c>
      <c r="I191" s="213"/>
      <c r="J191" s="214">
        <f t="shared" si="15"/>
        <v>0</v>
      </c>
      <c r="K191" s="215"/>
      <c r="L191" s="216"/>
      <c r="M191" s="217" t="s">
        <v>1</v>
      </c>
      <c r="N191" s="218" t="s">
        <v>43</v>
      </c>
      <c r="P191" s="177">
        <f t="shared" si="16"/>
        <v>0</v>
      </c>
      <c r="Q191" s="177">
        <v>0</v>
      </c>
      <c r="R191" s="177">
        <f t="shared" si="17"/>
        <v>0</v>
      </c>
      <c r="S191" s="177">
        <v>0</v>
      </c>
      <c r="T191" s="178">
        <f t="shared" si="18"/>
        <v>0</v>
      </c>
      <c r="AR191" s="179" t="s">
        <v>626</v>
      </c>
      <c r="AT191" s="179" t="s">
        <v>1858</v>
      </c>
      <c r="AU191" s="179" t="s">
        <v>84</v>
      </c>
      <c r="AY191" s="17" t="s">
        <v>574</v>
      </c>
      <c r="BE191" s="102">
        <f t="shared" si="19"/>
        <v>0</v>
      </c>
      <c r="BF191" s="102">
        <f t="shared" si="20"/>
        <v>0</v>
      </c>
      <c r="BG191" s="102">
        <f t="shared" si="21"/>
        <v>0</v>
      </c>
      <c r="BH191" s="102">
        <f t="shared" si="22"/>
        <v>0</v>
      </c>
      <c r="BI191" s="102">
        <f t="shared" si="23"/>
        <v>0</v>
      </c>
      <c r="BJ191" s="17" t="s">
        <v>89</v>
      </c>
      <c r="BK191" s="102">
        <f t="shared" si="24"/>
        <v>0</v>
      </c>
      <c r="BL191" s="17" t="s">
        <v>580</v>
      </c>
      <c r="BM191" s="179" t="s">
        <v>1834</v>
      </c>
    </row>
    <row r="192" spans="2:65" s="1" customFormat="1" ht="24.25" customHeight="1">
      <c r="B192" s="140"/>
      <c r="C192" s="208" t="s">
        <v>77</v>
      </c>
      <c r="D192" s="208" t="s">
        <v>1858</v>
      </c>
      <c r="E192" s="209" t="s">
        <v>10502</v>
      </c>
      <c r="F192" s="210" t="s">
        <v>10503</v>
      </c>
      <c r="G192" s="211" t="s">
        <v>579</v>
      </c>
      <c r="H192" s="212">
        <v>1</v>
      </c>
      <c r="I192" s="213"/>
      <c r="J192" s="214">
        <f t="shared" si="15"/>
        <v>0</v>
      </c>
      <c r="K192" s="215"/>
      <c r="L192" s="216"/>
      <c r="M192" s="217" t="s">
        <v>1</v>
      </c>
      <c r="N192" s="218" t="s">
        <v>43</v>
      </c>
      <c r="P192" s="177">
        <f t="shared" si="16"/>
        <v>0</v>
      </c>
      <c r="Q192" s="177">
        <v>0</v>
      </c>
      <c r="R192" s="177">
        <f t="shared" si="17"/>
        <v>0</v>
      </c>
      <c r="S192" s="177">
        <v>0</v>
      </c>
      <c r="T192" s="178">
        <f t="shared" si="18"/>
        <v>0</v>
      </c>
      <c r="AR192" s="179" t="s">
        <v>626</v>
      </c>
      <c r="AT192" s="179" t="s">
        <v>1858</v>
      </c>
      <c r="AU192" s="179" t="s">
        <v>84</v>
      </c>
      <c r="AY192" s="17" t="s">
        <v>574</v>
      </c>
      <c r="BE192" s="102">
        <f t="shared" si="19"/>
        <v>0</v>
      </c>
      <c r="BF192" s="102">
        <f t="shared" si="20"/>
        <v>0</v>
      </c>
      <c r="BG192" s="102">
        <f t="shared" si="21"/>
        <v>0</v>
      </c>
      <c r="BH192" s="102">
        <f t="shared" si="22"/>
        <v>0</v>
      </c>
      <c r="BI192" s="102">
        <f t="shared" si="23"/>
        <v>0</v>
      </c>
      <c r="BJ192" s="17" t="s">
        <v>89</v>
      </c>
      <c r="BK192" s="102">
        <f t="shared" si="24"/>
        <v>0</v>
      </c>
      <c r="BL192" s="17" t="s">
        <v>580</v>
      </c>
      <c r="BM192" s="179" t="s">
        <v>1844</v>
      </c>
    </row>
    <row r="193" spans="2:65" s="1" customFormat="1" ht="21.75" customHeight="1">
      <c r="B193" s="140"/>
      <c r="C193" s="208" t="s">
        <v>77</v>
      </c>
      <c r="D193" s="208" t="s">
        <v>1858</v>
      </c>
      <c r="E193" s="209" t="s">
        <v>10504</v>
      </c>
      <c r="F193" s="210" t="s">
        <v>10505</v>
      </c>
      <c r="G193" s="211" t="s">
        <v>579</v>
      </c>
      <c r="H193" s="212">
        <v>1</v>
      </c>
      <c r="I193" s="213"/>
      <c r="J193" s="214">
        <f t="shared" si="15"/>
        <v>0</v>
      </c>
      <c r="K193" s="215"/>
      <c r="L193" s="216"/>
      <c r="M193" s="217" t="s">
        <v>1</v>
      </c>
      <c r="N193" s="218" t="s">
        <v>43</v>
      </c>
      <c r="P193" s="177">
        <f t="shared" si="16"/>
        <v>0</v>
      </c>
      <c r="Q193" s="177">
        <v>0</v>
      </c>
      <c r="R193" s="177">
        <f t="shared" si="17"/>
        <v>0</v>
      </c>
      <c r="S193" s="177">
        <v>0</v>
      </c>
      <c r="T193" s="178">
        <f t="shared" si="18"/>
        <v>0</v>
      </c>
      <c r="AR193" s="179" t="s">
        <v>626</v>
      </c>
      <c r="AT193" s="179" t="s">
        <v>1858</v>
      </c>
      <c r="AU193" s="179" t="s">
        <v>84</v>
      </c>
      <c r="AY193" s="17" t="s">
        <v>574</v>
      </c>
      <c r="BE193" s="102">
        <f t="shared" si="19"/>
        <v>0</v>
      </c>
      <c r="BF193" s="102">
        <f t="shared" si="20"/>
        <v>0</v>
      </c>
      <c r="BG193" s="102">
        <f t="shared" si="21"/>
        <v>0</v>
      </c>
      <c r="BH193" s="102">
        <f t="shared" si="22"/>
        <v>0</v>
      </c>
      <c r="BI193" s="102">
        <f t="shared" si="23"/>
        <v>0</v>
      </c>
      <c r="BJ193" s="17" t="s">
        <v>89</v>
      </c>
      <c r="BK193" s="102">
        <f t="shared" si="24"/>
        <v>0</v>
      </c>
      <c r="BL193" s="17" t="s">
        <v>580</v>
      </c>
      <c r="BM193" s="179" t="s">
        <v>1857</v>
      </c>
    </row>
    <row r="194" spans="2:65" s="1" customFormat="1" ht="24.25" customHeight="1">
      <c r="B194" s="140"/>
      <c r="C194" s="208" t="s">
        <v>77</v>
      </c>
      <c r="D194" s="208" t="s">
        <v>1858</v>
      </c>
      <c r="E194" s="209" t="s">
        <v>10506</v>
      </c>
      <c r="F194" s="210" t="s">
        <v>10460</v>
      </c>
      <c r="G194" s="211" t="s">
        <v>579</v>
      </c>
      <c r="H194" s="212">
        <v>1</v>
      </c>
      <c r="I194" s="213"/>
      <c r="J194" s="214">
        <f t="shared" si="15"/>
        <v>0</v>
      </c>
      <c r="K194" s="215"/>
      <c r="L194" s="216"/>
      <c r="M194" s="217" t="s">
        <v>1</v>
      </c>
      <c r="N194" s="218" t="s">
        <v>43</v>
      </c>
      <c r="P194" s="177">
        <f t="shared" si="16"/>
        <v>0</v>
      </c>
      <c r="Q194" s="177">
        <v>0</v>
      </c>
      <c r="R194" s="177">
        <f t="shared" si="17"/>
        <v>0</v>
      </c>
      <c r="S194" s="177">
        <v>0</v>
      </c>
      <c r="T194" s="178">
        <f t="shared" si="18"/>
        <v>0</v>
      </c>
      <c r="AR194" s="179" t="s">
        <v>626</v>
      </c>
      <c r="AT194" s="179" t="s">
        <v>1858</v>
      </c>
      <c r="AU194" s="179" t="s">
        <v>84</v>
      </c>
      <c r="AY194" s="17" t="s">
        <v>574</v>
      </c>
      <c r="BE194" s="102">
        <f t="shared" si="19"/>
        <v>0</v>
      </c>
      <c r="BF194" s="102">
        <f t="shared" si="20"/>
        <v>0</v>
      </c>
      <c r="BG194" s="102">
        <f t="shared" si="21"/>
        <v>0</v>
      </c>
      <c r="BH194" s="102">
        <f t="shared" si="22"/>
        <v>0</v>
      </c>
      <c r="BI194" s="102">
        <f t="shared" si="23"/>
        <v>0</v>
      </c>
      <c r="BJ194" s="17" t="s">
        <v>89</v>
      </c>
      <c r="BK194" s="102">
        <f t="shared" si="24"/>
        <v>0</v>
      </c>
      <c r="BL194" s="17" t="s">
        <v>580</v>
      </c>
      <c r="BM194" s="179" t="s">
        <v>1869</v>
      </c>
    </row>
    <row r="195" spans="2:65" s="1" customFormat="1" ht="16.5" customHeight="1">
      <c r="B195" s="140"/>
      <c r="C195" s="208" t="s">
        <v>77</v>
      </c>
      <c r="D195" s="208" t="s">
        <v>1858</v>
      </c>
      <c r="E195" s="209" t="s">
        <v>10507</v>
      </c>
      <c r="F195" s="210" t="s">
        <v>10414</v>
      </c>
      <c r="G195" s="211" t="s">
        <v>579</v>
      </c>
      <c r="H195" s="212">
        <v>1</v>
      </c>
      <c r="I195" s="213"/>
      <c r="J195" s="214">
        <f t="shared" si="15"/>
        <v>0</v>
      </c>
      <c r="K195" s="215"/>
      <c r="L195" s="216"/>
      <c r="M195" s="217" t="s">
        <v>1</v>
      </c>
      <c r="N195" s="218" t="s">
        <v>43</v>
      </c>
      <c r="P195" s="177">
        <f t="shared" si="16"/>
        <v>0</v>
      </c>
      <c r="Q195" s="177">
        <v>0</v>
      </c>
      <c r="R195" s="177">
        <f t="shared" si="17"/>
        <v>0</v>
      </c>
      <c r="S195" s="177">
        <v>0</v>
      </c>
      <c r="T195" s="178">
        <f t="shared" si="18"/>
        <v>0</v>
      </c>
      <c r="AR195" s="179" t="s">
        <v>626</v>
      </c>
      <c r="AT195" s="179" t="s">
        <v>1858</v>
      </c>
      <c r="AU195" s="179" t="s">
        <v>84</v>
      </c>
      <c r="AY195" s="17" t="s">
        <v>574</v>
      </c>
      <c r="BE195" s="102">
        <f t="shared" si="19"/>
        <v>0</v>
      </c>
      <c r="BF195" s="102">
        <f t="shared" si="20"/>
        <v>0</v>
      </c>
      <c r="BG195" s="102">
        <f t="shared" si="21"/>
        <v>0</v>
      </c>
      <c r="BH195" s="102">
        <f t="shared" si="22"/>
        <v>0</v>
      </c>
      <c r="BI195" s="102">
        <f t="shared" si="23"/>
        <v>0</v>
      </c>
      <c r="BJ195" s="17" t="s">
        <v>89</v>
      </c>
      <c r="BK195" s="102">
        <f t="shared" si="24"/>
        <v>0</v>
      </c>
      <c r="BL195" s="17" t="s">
        <v>580</v>
      </c>
      <c r="BM195" s="179" t="s">
        <v>1879</v>
      </c>
    </row>
    <row r="196" spans="2:65" s="1" customFormat="1" ht="24.25" customHeight="1">
      <c r="B196" s="140"/>
      <c r="C196" s="208" t="s">
        <v>77</v>
      </c>
      <c r="D196" s="208" t="s">
        <v>1858</v>
      </c>
      <c r="E196" s="209" t="s">
        <v>10508</v>
      </c>
      <c r="F196" s="210" t="s">
        <v>10509</v>
      </c>
      <c r="G196" s="211" t="s">
        <v>579</v>
      </c>
      <c r="H196" s="212">
        <v>1</v>
      </c>
      <c r="I196" s="213"/>
      <c r="J196" s="214">
        <f t="shared" si="15"/>
        <v>0</v>
      </c>
      <c r="K196" s="215"/>
      <c r="L196" s="216"/>
      <c r="M196" s="217" t="s">
        <v>1</v>
      </c>
      <c r="N196" s="218" t="s">
        <v>43</v>
      </c>
      <c r="P196" s="177">
        <f t="shared" si="16"/>
        <v>0</v>
      </c>
      <c r="Q196" s="177">
        <v>0</v>
      </c>
      <c r="R196" s="177">
        <f t="shared" si="17"/>
        <v>0</v>
      </c>
      <c r="S196" s="177">
        <v>0</v>
      </c>
      <c r="T196" s="178">
        <f t="shared" si="18"/>
        <v>0</v>
      </c>
      <c r="AR196" s="179" t="s">
        <v>626</v>
      </c>
      <c r="AT196" s="179" t="s">
        <v>1858</v>
      </c>
      <c r="AU196" s="179" t="s">
        <v>84</v>
      </c>
      <c r="AY196" s="17" t="s">
        <v>574</v>
      </c>
      <c r="BE196" s="102">
        <f t="shared" si="19"/>
        <v>0</v>
      </c>
      <c r="BF196" s="102">
        <f t="shared" si="20"/>
        <v>0</v>
      </c>
      <c r="BG196" s="102">
        <f t="shared" si="21"/>
        <v>0</v>
      </c>
      <c r="BH196" s="102">
        <f t="shared" si="22"/>
        <v>0</v>
      </c>
      <c r="BI196" s="102">
        <f t="shared" si="23"/>
        <v>0</v>
      </c>
      <c r="BJ196" s="17" t="s">
        <v>89</v>
      </c>
      <c r="BK196" s="102">
        <f t="shared" si="24"/>
        <v>0</v>
      </c>
      <c r="BL196" s="17" t="s">
        <v>580</v>
      </c>
      <c r="BM196" s="179" t="s">
        <v>1888</v>
      </c>
    </row>
    <row r="197" spans="2:65" s="1" customFormat="1" ht="16.5" customHeight="1">
      <c r="B197" s="140"/>
      <c r="C197" s="208" t="s">
        <v>77</v>
      </c>
      <c r="D197" s="208" t="s">
        <v>1858</v>
      </c>
      <c r="E197" s="209" t="s">
        <v>10510</v>
      </c>
      <c r="F197" s="210" t="s">
        <v>10450</v>
      </c>
      <c r="G197" s="211" t="s">
        <v>579</v>
      </c>
      <c r="H197" s="212">
        <v>1</v>
      </c>
      <c r="I197" s="213"/>
      <c r="J197" s="214">
        <f t="shared" si="15"/>
        <v>0</v>
      </c>
      <c r="K197" s="215"/>
      <c r="L197" s="216"/>
      <c r="M197" s="217" t="s">
        <v>1</v>
      </c>
      <c r="N197" s="218" t="s">
        <v>43</v>
      </c>
      <c r="P197" s="177">
        <f t="shared" si="16"/>
        <v>0</v>
      </c>
      <c r="Q197" s="177">
        <v>0</v>
      </c>
      <c r="R197" s="177">
        <f t="shared" si="17"/>
        <v>0</v>
      </c>
      <c r="S197" s="177">
        <v>0</v>
      </c>
      <c r="T197" s="178">
        <f t="shared" si="18"/>
        <v>0</v>
      </c>
      <c r="AR197" s="179" t="s">
        <v>626</v>
      </c>
      <c r="AT197" s="179" t="s">
        <v>1858</v>
      </c>
      <c r="AU197" s="179" t="s">
        <v>84</v>
      </c>
      <c r="AY197" s="17" t="s">
        <v>574</v>
      </c>
      <c r="BE197" s="102">
        <f t="shared" si="19"/>
        <v>0</v>
      </c>
      <c r="BF197" s="102">
        <f t="shared" si="20"/>
        <v>0</v>
      </c>
      <c r="BG197" s="102">
        <f t="shared" si="21"/>
        <v>0</v>
      </c>
      <c r="BH197" s="102">
        <f t="shared" si="22"/>
        <v>0</v>
      </c>
      <c r="BI197" s="102">
        <f t="shared" si="23"/>
        <v>0</v>
      </c>
      <c r="BJ197" s="17" t="s">
        <v>89</v>
      </c>
      <c r="BK197" s="102">
        <f t="shared" si="24"/>
        <v>0</v>
      </c>
      <c r="BL197" s="17" t="s">
        <v>580</v>
      </c>
      <c r="BM197" s="179" t="s">
        <v>1897</v>
      </c>
    </row>
    <row r="198" spans="2:65" s="1" customFormat="1" ht="24.25" customHeight="1">
      <c r="B198" s="140"/>
      <c r="C198" s="208" t="s">
        <v>77</v>
      </c>
      <c r="D198" s="208" t="s">
        <v>1858</v>
      </c>
      <c r="E198" s="209" t="s">
        <v>10511</v>
      </c>
      <c r="F198" s="210" t="s">
        <v>10512</v>
      </c>
      <c r="G198" s="211" t="s">
        <v>579</v>
      </c>
      <c r="H198" s="212">
        <v>1</v>
      </c>
      <c r="I198" s="213"/>
      <c r="J198" s="214">
        <f t="shared" si="15"/>
        <v>0</v>
      </c>
      <c r="K198" s="215"/>
      <c r="L198" s="216"/>
      <c r="M198" s="217" t="s">
        <v>1</v>
      </c>
      <c r="N198" s="218" t="s">
        <v>43</v>
      </c>
      <c r="P198" s="177">
        <f t="shared" si="16"/>
        <v>0</v>
      </c>
      <c r="Q198" s="177">
        <v>0</v>
      </c>
      <c r="R198" s="177">
        <f t="shared" si="17"/>
        <v>0</v>
      </c>
      <c r="S198" s="177">
        <v>0</v>
      </c>
      <c r="T198" s="178">
        <f t="shared" si="18"/>
        <v>0</v>
      </c>
      <c r="AR198" s="179" t="s">
        <v>626</v>
      </c>
      <c r="AT198" s="179" t="s">
        <v>1858</v>
      </c>
      <c r="AU198" s="179" t="s">
        <v>84</v>
      </c>
      <c r="AY198" s="17" t="s">
        <v>574</v>
      </c>
      <c r="BE198" s="102">
        <f t="shared" si="19"/>
        <v>0</v>
      </c>
      <c r="BF198" s="102">
        <f t="shared" si="20"/>
        <v>0</v>
      </c>
      <c r="BG198" s="102">
        <f t="shared" si="21"/>
        <v>0</v>
      </c>
      <c r="BH198" s="102">
        <f t="shared" si="22"/>
        <v>0</v>
      </c>
      <c r="BI198" s="102">
        <f t="shared" si="23"/>
        <v>0</v>
      </c>
      <c r="BJ198" s="17" t="s">
        <v>89</v>
      </c>
      <c r="BK198" s="102">
        <f t="shared" si="24"/>
        <v>0</v>
      </c>
      <c r="BL198" s="17" t="s">
        <v>580</v>
      </c>
      <c r="BM198" s="179" t="s">
        <v>1912</v>
      </c>
    </row>
    <row r="199" spans="2:65" s="1" customFormat="1" ht="16.5" customHeight="1">
      <c r="B199" s="140"/>
      <c r="C199" s="168" t="s">
        <v>77</v>
      </c>
      <c r="D199" s="168" t="s">
        <v>576</v>
      </c>
      <c r="E199" s="169" t="s">
        <v>10513</v>
      </c>
      <c r="F199" s="170" t="s">
        <v>10514</v>
      </c>
      <c r="G199" s="171" t="s">
        <v>579</v>
      </c>
      <c r="H199" s="172">
        <v>1</v>
      </c>
      <c r="I199" s="173"/>
      <c r="J199" s="174">
        <f t="shared" si="15"/>
        <v>0</v>
      </c>
      <c r="K199" s="175"/>
      <c r="L199" s="34"/>
      <c r="M199" s="223" t="s">
        <v>1</v>
      </c>
      <c r="N199" s="224" t="s">
        <v>43</v>
      </c>
      <c r="O199" s="225"/>
      <c r="P199" s="226">
        <f t="shared" si="16"/>
        <v>0</v>
      </c>
      <c r="Q199" s="226">
        <v>0</v>
      </c>
      <c r="R199" s="226">
        <f t="shared" si="17"/>
        <v>0</v>
      </c>
      <c r="S199" s="226">
        <v>0</v>
      </c>
      <c r="T199" s="227">
        <f t="shared" si="18"/>
        <v>0</v>
      </c>
      <c r="AR199" s="179" t="s">
        <v>580</v>
      </c>
      <c r="AT199" s="179" t="s">
        <v>576</v>
      </c>
      <c r="AU199" s="179" t="s">
        <v>84</v>
      </c>
      <c r="AY199" s="17" t="s">
        <v>574</v>
      </c>
      <c r="BE199" s="102">
        <f t="shared" si="19"/>
        <v>0</v>
      </c>
      <c r="BF199" s="102">
        <f t="shared" si="20"/>
        <v>0</v>
      </c>
      <c r="BG199" s="102">
        <f t="shared" si="21"/>
        <v>0</v>
      </c>
      <c r="BH199" s="102">
        <f t="shared" si="22"/>
        <v>0</v>
      </c>
      <c r="BI199" s="102">
        <f t="shared" si="23"/>
        <v>0</v>
      </c>
      <c r="BJ199" s="17" t="s">
        <v>89</v>
      </c>
      <c r="BK199" s="102">
        <f t="shared" si="24"/>
        <v>0</v>
      </c>
      <c r="BL199" s="17" t="s">
        <v>580</v>
      </c>
      <c r="BM199" s="179" t="s">
        <v>1935</v>
      </c>
    </row>
    <row r="200" spans="2:65" s="1" customFormat="1" ht="7" customHeight="1">
      <c r="B200" s="49"/>
      <c r="C200" s="50"/>
      <c r="D200" s="50"/>
      <c r="E200" s="50"/>
      <c r="F200" s="50"/>
      <c r="G200" s="50"/>
      <c r="H200" s="50"/>
      <c r="I200" s="50"/>
      <c r="J200" s="50"/>
      <c r="K200" s="50"/>
      <c r="L200" s="34"/>
    </row>
  </sheetData>
  <autoFilter ref="C131:K199" xr:uid="{00000000-0009-0000-0000-00000D000000}"/>
  <mergeCells count="17">
    <mergeCell ref="E11:H11"/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C7EF2-C8CE-4EB3-81FA-D5BDBA3A1FB6}">
  <dimension ref="A1"/>
  <sheetViews>
    <sheetView workbookViewId="0"/>
  </sheetViews>
  <sheetFormatPr baseColWidth="10" defaultColWidth="8.75" defaultRowHeight="11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434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125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s="1" customFormat="1" ht="12" customHeight="1">
      <c r="B8" s="34"/>
      <c r="D8" s="27" t="s">
        <v>182</v>
      </c>
      <c r="L8" s="34"/>
    </row>
    <row r="9" spans="2:46" s="1" customFormat="1" ht="30" customHeight="1">
      <c r="B9" s="34"/>
      <c r="E9" s="256" t="s">
        <v>10515</v>
      </c>
      <c r="F9" s="285"/>
      <c r="G9" s="285"/>
      <c r="H9" s="285"/>
      <c r="L9" s="34"/>
    </row>
    <row r="10" spans="2:46" s="1" customFormat="1">
      <c r="B10" s="34"/>
      <c r="L10" s="34"/>
    </row>
    <row r="11" spans="2:46" s="1" customFormat="1" ht="12" customHeight="1">
      <c r="B11" s="34"/>
      <c r="D11" s="27" t="s">
        <v>17</v>
      </c>
      <c r="F11" s="25" t="s">
        <v>1</v>
      </c>
      <c r="I11" s="27" t="s">
        <v>18</v>
      </c>
      <c r="J11" s="25" t="s">
        <v>1</v>
      </c>
      <c r="L11" s="34"/>
    </row>
    <row r="12" spans="2:46" s="1" customFormat="1" ht="12" customHeight="1">
      <c r="B12" s="34"/>
      <c r="D12" s="27" t="s">
        <v>19</v>
      </c>
      <c r="F12" s="25" t="s">
        <v>20</v>
      </c>
      <c r="I12" s="27" t="s">
        <v>21</v>
      </c>
      <c r="J12" s="57" t="str">
        <f>'Rekapitulácia stavby'!AN8</f>
        <v>22. 5. 2024</v>
      </c>
      <c r="L12" s="34"/>
    </row>
    <row r="13" spans="2:46" s="1" customFormat="1" ht="11" customHeight="1">
      <c r="B13" s="34"/>
      <c r="L13" s="34"/>
    </row>
    <row r="14" spans="2:46" s="1" customFormat="1" ht="12" customHeight="1">
      <c r="B14" s="34"/>
      <c r="D14" s="27" t="s">
        <v>23</v>
      </c>
      <c r="I14" s="27" t="s">
        <v>24</v>
      </c>
      <c r="J14" s="25" t="s">
        <v>1</v>
      </c>
      <c r="L14" s="34"/>
    </row>
    <row r="15" spans="2:46" s="1" customFormat="1" ht="18" customHeight="1">
      <c r="B15" s="34"/>
      <c r="E15" s="25" t="s">
        <v>25</v>
      </c>
      <c r="I15" s="27" t="s">
        <v>26</v>
      </c>
      <c r="J15" s="25" t="s">
        <v>1</v>
      </c>
      <c r="L15" s="34"/>
    </row>
    <row r="16" spans="2:46" s="1" customFormat="1" ht="7" customHeight="1">
      <c r="B16" s="34"/>
      <c r="L16" s="34"/>
    </row>
    <row r="17" spans="2:12" s="1" customFormat="1" ht="12" customHeight="1">
      <c r="B17" s="34"/>
      <c r="D17" s="27" t="s">
        <v>27</v>
      </c>
      <c r="I17" s="27" t="s">
        <v>24</v>
      </c>
      <c r="J17" s="28" t="str">
        <f>'Rekapitulácia stavby'!AN13</f>
        <v>Vyplň údaj</v>
      </c>
      <c r="L17" s="34"/>
    </row>
    <row r="18" spans="2:12" s="1" customFormat="1" ht="18" customHeight="1">
      <c r="B18" s="34"/>
      <c r="E18" s="284" t="str">
        <f>'Rekapitulácia stavby'!E14</f>
        <v>Vyplň údaj</v>
      </c>
      <c r="F18" s="268"/>
      <c r="G18" s="268"/>
      <c r="H18" s="268"/>
      <c r="I18" s="27" t="s">
        <v>26</v>
      </c>
      <c r="J18" s="28" t="str">
        <f>'Rekapitulácia stavby'!AN14</f>
        <v>Vyplň údaj</v>
      </c>
      <c r="L18" s="34"/>
    </row>
    <row r="19" spans="2:12" s="1" customFormat="1" ht="7" customHeight="1">
      <c r="B19" s="34"/>
      <c r="L19" s="34"/>
    </row>
    <row r="20" spans="2:12" s="1" customFormat="1" ht="12" customHeight="1">
      <c r="B20" s="34"/>
      <c r="D20" s="27" t="s">
        <v>29</v>
      </c>
      <c r="I20" s="27" t="s">
        <v>24</v>
      </c>
      <c r="J20" s="25" t="s">
        <v>1</v>
      </c>
      <c r="L20" s="34"/>
    </row>
    <row r="21" spans="2:12" s="1" customFormat="1" ht="18" customHeight="1">
      <c r="B21" s="34"/>
      <c r="E21" s="25" t="s">
        <v>30</v>
      </c>
      <c r="I21" s="27" t="s">
        <v>26</v>
      </c>
      <c r="J21" s="25" t="s">
        <v>1</v>
      </c>
      <c r="L21" s="34"/>
    </row>
    <row r="22" spans="2:12" s="1" customFormat="1" ht="7" customHeight="1">
      <c r="B22" s="34"/>
      <c r="L22" s="34"/>
    </row>
    <row r="23" spans="2:12" s="1" customFormat="1" ht="12" customHeight="1">
      <c r="B23" s="34"/>
      <c r="D23" s="27" t="s">
        <v>32</v>
      </c>
      <c r="I23" s="27" t="s">
        <v>24</v>
      </c>
      <c r="J23" s="25" t="s">
        <v>1</v>
      </c>
      <c r="L23" s="34"/>
    </row>
    <row r="24" spans="2:12" s="1" customFormat="1" ht="18" customHeight="1">
      <c r="B24" s="34"/>
      <c r="E24" s="25"/>
      <c r="I24" s="27" t="s">
        <v>26</v>
      </c>
      <c r="J24" s="25" t="s">
        <v>1</v>
      </c>
      <c r="L24" s="34"/>
    </row>
    <row r="25" spans="2:12" s="1" customFormat="1" ht="7" customHeight="1">
      <c r="B25" s="34"/>
      <c r="L25" s="34"/>
    </row>
    <row r="26" spans="2:12" s="1" customFormat="1" ht="12" customHeight="1">
      <c r="B26" s="34"/>
      <c r="D26" s="27" t="s">
        <v>34</v>
      </c>
      <c r="L26" s="34"/>
    </row>
    <row r="27" spans="2:12" s="7" customFormat="1" ht="16.5" customHeight="1">
      <c r="B27" s="111"/>
      <c r="E27" s="272" t="s">
        <v>1</v>
      </c>
      <c r="F27" s="272"/>
      <c r="G27" s="272"/>
      <c r="H27" s="272"/>
      <c r="L27" s="111"/>
    </row>
    <row r="28" spans="2:12" s="1" customFormat="1" ht="7" customHeight="1">
      <c r="B28" s="34"/>
      <c r="L28" s="34"/>
    </row>
    <row r="29" spans="2:12" s="1" customFormat="1" ht="7" customHeight="1">
      <c r="B29" s="34"/>
      <c r="D29" s="58"/>
      <c r="E29" s="58"/>
      <c r="F29" s="58"/>
      <c r="G29" s="58"/>
      <c r="H29" s="58"/>
      <c r="I29" s="58"/>
      <c r="J29" s="58"/>
      <c r="K29" s="58"/>
      <c r="L29" s="34"/>
    </row>
    <row r="30" spans="2:12" s="1" customFormat="1" ht="14.5" customHeight="1">
      <c r="B30" s="34"/>
      <c r="D30" s="25" t="s">
        <v>245</v>
      </c>
      <c r="J30" s="33">
        <f>J96</f>
        <v>0</v>
      </c>
      <c r="L30" s="34"/>
    </row>
    <row r="31" spans="2:12" s="1" customFormat="1" ht="14.5" customHeight="1">
      <c r="B31" s="34"/>
      <c r="D31" s="32" t="s">
        <v>157</v>
      </c>
      <c r="J31" s="33">
        <f>J108</f>
        <v>0</v>
      </c>
      <c r="L31" s="34"/>
    </row>
    <row r="32" spans="2:12" s="1" customFormat="1" ht="25.25" customHeight="1">
      <c r="B32" s="34"/>
      <c r="D32" s="113" t="s">
        <v>37</v>
      </c>
      <c r="J32" s="71">
        <f>ROUND(J30 + J31, 2)</f>
        <v>0</v>
      </c>
      <c r="L32" s="34"/>
    </row>
    <row r="33" spans="2:12" s="1" customFormat="1" ht="7" customHeight="1">
      <c r="B33" s="34"/>
      <c r="D33" s="58"/>
      <c r="E33" s="58"/>
      <c r="F33" s="58"/>
      <c r="G33" s="58"/>
      <c r="H33" s="58"/>
      <c r="I33" s="58"/>
      <c r="J33" s="58"/>
      <c r="K33" s="58"/>
      <c r="L33" s="34"/>
    </row>
    <row r="34" spans="2:12" s="1" customFormat="1" ht="14.5" customHeight="1">
      <c r="B34" s="34"/>
      <c r="F34" s="37" t="s">
        <v>39</v>
      </c>
      <c r="I34" s="37" t="s">
        <v>38</v>
      </c>
      <c r="J34" s="37" t="s">
        <v>40</v>
      </c>
      <c r="L34" s="34"/>
    </row>
    <row r="35" spans="2:12" s="1" customFormat="1" ht="14.5" customHeight="1">
      <c r="B35" s="34"/>
      <c r="D35" s="60" t="s">
        <v>41</v>
      </c>
      <c r="E35" s="39" t="s">
        <v>42</v>
      </c>
      <c r="F35" s="114">
        <f>ROUND((SUM(BE108:BE115) + SUM(BE135:BE433)),  2)</f>
        <v>0</v>
      </c>
      <c r="G35" s="115"/>
      <c r="H35" s="115"/>
      <c r="I35" s="116">
        <v>0.2</v>
      </c>
      <c r="J35" s="114">
        <f>ROUND(((SUM(BE108:BE115) + SUM(BE135:BE433))*I35),  2)</f>
        <v>0</v>
      </c>
      <c r="L35" s="34"/>
    </row>
    <row r="36" spans="2:12" s="1" customFormat="1" ht="14.5" customHeight="1">
      <c r="B36" s="34"/>
      <c r="E36" s="39" t="s">
        <v>43</v>
      </c>
      <c r="F36" s="114">
        <f>ROUND((SUM(BF108:BF115) + SUM(BF135:BF433)),  2)</f>
        <v>0</v>
      </c>
      <c r="G36" s="115"/>
      <c r="H36" s="115"/>
      <c r="I36" s="116">
        <v>0.2</v>
      </c>
      <c r="J36" s="114">
        <f>ROUND(((SUM(BF108:BF115) + SUM(BF135:BF433))*I36),  2)</f>
        <v>0</v>
      </c>
      <c r="L36" s="34"/>
    </row>
    <row r="37" spans="2:12" s="1" customFormat="1" ht="14.5" hidden="1" customHeight="1">
      <c r="B37" s="34"/>
      <c r="E37" s="27" t="s">
        <v>44</v>
      </c>
      <c r="F37" s="91">
        <f>ROUND((SUM(BG108:BG115) + SUM(BG135:BG433)),  2)</f>
        <v>0</v>
      </c>
      <c r="I37" s="117">
        <v>0.2</v>
      </c>
      <c r="J37" s="91">
        <f>0</f>
        <v>0</v>
      </c>
      <c r="L37" s="34"/>
    </row>
    <row r="38" spans="2:12" s="1" customFormat="1" ht="14.5" hidden="1" customHeight="1">
      <c r="B38" s="34"/>
      <c r="E38" s="27" t="s">
        <v>45</v>
      </c>
      <c r="F38" s="91">
        <f>ROUND((SUM(BH108:BH115) + SUM(BH135:BH433)),  2)</f>
        <v>0</v>
      </c>
      <c r="I38" s="117">
        <v>0.2</v>
      </c>
      <c r="J38" s="91">
        <f>0</f>
        <v>0</v>
      </c>
      <c r="L38" s="34"/>
    </row>
    <row r="39" spans="2:12" s="1" customFormat="1" ht="14.5" hidden="1" customHeight="1">
      <c r="B39" s="34"/>
      <c r="E39" s="39" t="s">
        <v>46</v>
      </c>
      <c r="F39" s="114">
        <f>ROUND((SUM(BI108:BI115) + SUM(BI135:BI433)),  2)</f>
        <v>0</v>
      </c>
      <c r="G39" s="115"/>
      <c r="H39" s="115"/>
      <c r="I39" s="116">
        <v>0</v>
      </c>
      <c r="J39" s="114">
        <f>0</f>
        <v>0</v>
      </c>
      <c r="L39" s="34"/>
    </row>
    <row r="40" spans="2:12" s="1" customFormat="1" ht="7" customHeight="1">
      <c r="B40" s="34"/>
      <c r="L40" s="34"/>
    </row>
    <row r="41" spans="2:12" s="1" customFormat="1" ht="25.25" customHeight="1">
      <c r="B41" s="34"/>
      <c r="C41" s="107"/>
      <c r="D41" s="118" t="s">
        <v>47</v>
      </c>
      <c r="E41" s="62"/>
      <c r="F41" s="62"/>
      <c r="G41" s="119" t="s">
        <v>48</v>
      </c>
      <c r="H41" s="120" t="s">
        <v>49</v>
      </c>
      <c r="I41" s="62"/>
      <c r="J41" s="121">
        <f>SUM(J32:J39)</f>
        <v>0</v>
      </c>
      <c r="K41" s="122"/>
      <c r="L41" s="34"/>
    </row>
    <row r="42" spans="2:12" s="1" customFormat="1" ht="14.5" customHeight="1">
      <c r="B42" s="34"/>
      <c r="L42" s="34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47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47" s="1" customFormat="1" ht="25" customHeight="1">
      <c r="B82" s="34"/>
      <c r="C82" s="21" t="s">
        <v>386</v>
      </c>
      <c r="L82" s="34"/>
    </row>
    <row r="83" spans="2:47" s="1" customFormat="1" ht="7" customHeight="1">
      <c r="B83" s="34"/>
      <c r="L83" s="34"/>
    </row>
    <row r="84" spans="2:47" s="1" customFormat="1" ht="12" customHeight="1">
      <c r="B84" s="34"/>
      <c r="C84" s="27" t="s">
        <v>15</v>
      </c>
      <c r="L84" s="34"/>
    </row>
    <row r="85" spans="2:47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47" s="1" customFormat="1" ht="12" customHeight="1">
      <c r="B86" s="34"/>
      <c r="C86" s="27" t="s">
        <v>182</v>
      </c>
      <c r="L86" s="34"/>
    </row>
    <row r="87" spans="2:47" s="1" customFormat="1" ht="30" customHeight="1">
      <c r="B87" s="34"/>
      <c r="E87" s="256" t="str">
        <f>E9</f>
        <v>02 - SO201 Napojenie na miestnu komunikáciu a SO202 Komunikácie a spevnené plochy</v>
      </c>
      <c r="F87" s="285"/>
      <c r="G87" s="285"/>
      <c r="H87" s="285"/>
      <c r="L87" s="34"/>
    </row>
    <row r="88" spans="2:47" s="1" customFormat="1" ht="7" customHeight="1">
      <c r="B88" s="34"/>
      <c r="L88" s="34"/>
    </row>
    <row r="89" spans="2:47" s="1" customFormat="1" ht="12" customHeight="1">
      <c r="B89" s="34"/>
      <c r="C89" s="27" t="s">
        <v>19</v>
      </c>
      <c r="F89" s="25" t="str">
        <f>F12</f>
        <v>Okružná 2469, Zvolen</v>
      </c>
      <c r="I89" s="27" t="s">
        <v>21</v>
      </c>
      <c r="J89" s="57" t="str">
        <f>IF(J12="","",J12)</f>
        <v>22. 5. 2024</v>
      </c>
      <c r="L89" s="34"/>
    </row>
    <row r="90" spans="2:47" s="1" customFormat="1" ht="7" customHeight="1">
      <c r="B90" s="34"/>
      <c r="L90" s="34"/>
    </row>
    <row r="91" spans="2:47" s="1" customFormat="1" ht="15.25" customHeight="1">
      <c r="B91" s="34"/>
      <c r="C91" s="27" t="s">
        <v>23</v>
      </c>
      <c r="F91" s="25" t="str">
        <f>E15</f>
        <v>Úrad Banskobystrického samosprávneho kraja</v>
      </c>
      <c r="I91" s="27" t="s">
        <v>29</v>
      </c>
      <c r="J91" s="30" t="str">
        <f>E21</f>
        <v>N/A s.r.o. Bratislava</v>
      </c>
      <c r="L91" s="34"/>
    </row>
    <row r="92" spans="2:47" s="1" customFormat="1" ht="15.25" customHeight="1">
      <c r="B92" s="34"/>
      <c r="C92" s="27" t="s">
        <v>27</v>
      </c>
      <c r="F92" s="25" t="str">
        <f>IF(E18="","",E18)</f>
        <v>Vyplň údaj</v>
      </c>
      <c r="I92" s="27" t="s">
        <v>32</v>
      </c>
      <c r="J92" s="30">
        <f>E24</f>
        <v>0</v>
      </c>
      <c r="L92" s="34"/>
    </row>
    <row r="93" spans="2:47" s="1" customFormat="1" ht="10.25" customHeight="1">
      <c r="B93" s="34"/>
      <c r="L93" s="34"/>
    </row>
    <row r="94" spans="2:47" s="1" customFormat="1" ht="29.25" customHeight="1">
      <c r="B94" s="34"/>
      <c r="C94" s="125" t="s">
        <v>416</v>
      </c>
      <c r="D94" s="107"/>
      <c r="E94" s="107"/>
      <c r="F94" s="107"/>
      <c r="G94" s="107"/>
      <c r="H94" s="107"/>
      <c r="I94" s="107"/>
      <c r="J94" s="126" t="s">
        <v>417</v>
      </c>
      <c r="K94" s="107"/>
      <c r="L94" s="34"/>
    </row>
    <row r="95" spans="2:47" s="1" customFormat="1" ht="10.25" customHeight="1">
      <c r="B95" s="34"/>
      <c r="L95" s="34"/>
    </row>
    <row r="96" spans="2:47" s="1" customFormat="1" ht="23" customHeight="1">
      <c r="B96" s="34"/>
      <c r="C96" s="127" t="s">
        <v>422</v>
      </c>
      <c r="J96" s="71">
        <f>J135</f>
        <v>0</v>
      </c>
      <c r="L96" s="34"/>
      <c r="AU96" s="17" t="s">
        <v>423</v>
      </c>
    </row>
    <row r="97" spans="2:65" s="8" customFormat="1" ht="25" customHeight="1">
      <c r="B97" s="128"/>
      <c r="D97" s="129" t="s">
        <v>426</v>
      </c>
      <c r="E97" s="130"/>
      <c r="F97" s="130"/>
      <c r="G97" s="130"/>
      <c r="H97" s="130"/>
      <c r="I97" s="130"/>
      <c r="J97" s="131">
        <f>J136</f>
        <v>0</v>
      </c>
      <c r="L97" s="128"/>
    </row>
    <row r="98" spans="2:65" s="9" customFormat="1" ht="20" customHeight="1">
      <c r="B98" s="133"/>
      <c r="D98" s="134" t="s">
        <v>429</v>
      </c>
      <c r="E98" s="135"/>
      <c r="F98" s="135"/>
      <c r="G98" s="135"/>
      <c r="H98" s="135"/>
      <c r="I98" s="135"/>
      <c r="J98" s="136">
        <f>J137</f>
        <v>0</v>
      </c>
      <c r="L98" s="133"/>
    </row>
    <row r="99" spans="2:65" s="9" customFormat="1" ht="20" customHeight="1">
      <c r="B99" s="133"/>
      <c r="D99" s="134" t="s">
        <v>432</v>
      </c>
      <c r="E99" s="135"/>
      <c r="F99" s="135"/>
      <c r="G99" s="135"/>
      <c r="H99" s="135"/>
      <c r="I99" s="135"/>
      <c r="J99" s="136">
        <f>J225</f>
        <v>0</v>
      </c>
      <c r="L99" s="133"/>
    </row>
    <row r="100" spans="2:65" s="9" customFormat="1" ht="20" customHeight="1">
      <c r="B100" s="133"/>
      <c r="D100" s="134" t="s">
        <v>438</v>
      </c>
      <c r="E100" s="135"/>
      <c r="F100" s="135"/>
      <c r="G100" s="135"/>
      <c r="H100" s="135"/>
      <c r="I100" s="135"/>
      <c r="J100" s="136">
        <f>J244</f>
        <v>0</v>
      </c>
      <c r="L100" s="133"/>
    </row>
    <row r="101" spans="2:65" s="9" customFormat="1" ht="20" customHeight="1">
      <c r="B101" s="133"/>
      <c r="D101" s="134" t="s">
        <v>441</v>
      </c>
      <c r="E101" s="135"/>
      <c r="F101" s="135"/>
      <c r="G101" s="135"/>
      <c r="H101" s="135"/>
      <c r="I101" s="135"/>
      <c r="J101" s="136">
        <f>J249</f>
        <v>0</v>
      </c>
      <c r="L101" s="133"/>
    </row>
    <row r="102" spans="2:65" s="9" customFormat="1" ht="20" customHeight="1">
      <c r="B102" s="133"/>
      <c r="D102" s="134" t="s">
        <v>10516</v>
      </c>
      <c r="E102" s="135"/>
      <c r="F102" s="135"/>
      <c r="G102" s="135"/>
      <c r="H102" s="135"/>
      <c r="I102" s="135"/>
      <c r="J102" s="136">
        <f>J320</f>
        <v>0</v>
      </c>
      <c r="L102" s="133"/>
    </row>
    <row r="103" spans="2:65" s="9" customFormat="1" ht="20" customHeight="1">
      <c r="B103" s="133"/>
      <c r="D103" s="134" t="s">
        <v>447</v>
      </c>
      <c r="E103" s="135"/>
      <c r="F103" s="135"/>
      <c r="G103" s="135"/>
      <c r="H103" s="135"/>
      <c r="I103" s="135"/>
      <c r="J103" s="136">
        <f>J335</f>
        <v>0</v>
      </c>
      <c r="L103" s="133"/>
    </row>
    <row r="104" spans="2:65" s="9" customFormat="1" ht="20" customHeight="1">
      <c r="B104" s="133"/>
      <c r="D104" s="134" t="s">
        <v>450</v>
      </c>
      <c r="E104" s="135"/>
      <c r="F104" s="135"/>
      <c r="G104" s="135"/>
      <c r="H104" s="135"/>
      <c r="I104" s="135"/>
      <c r="J104" s="136">
        <f>J423</f>
        <v>0</v>
      </c>
      <c r="L104" s="133"/>
    </row>
    <row r="105" spans="2:65" s="8" customFormat="1" ht="25" customHeight="1">
      <c r="B105" s="128"/>
      <c r="D105" s="129" t="s">
        <v>10517</v>
      </c>
      <c r="E105" s="130"/>
      <c r="F105" s="130"/>
      <c r="G105" s="130"/>
      <c r="H105" s="130"/>
      <c r="I105" s="130"/>
      <c r="J105" s="131">
        <f>J425</f>
        <v>0</v>
      </c>
      <c r="L105" s="128"/>
    </row>
    <row r="106" spans="2:65" s="1" customFormat="1" ht="21.75" customHeight="1">
      <c r="B106" s="34"/>
      <c r="L106" s="34"/>
    </row>
    <row r="107" spans="2:65" s="1" customFormat="1" ht="7" customHeight="1">
      <c r="B107" s="34"/>
      <c r="L107" s="34"/>
    </row>
    <row r="108" spans="2:65" s="1" customFormat="1" ht="29.25" customHeight="1">
      <c r="B108" s="34"/>
      <c r="C108" s="127" t="s">
        <v>511</v>
      </c>
      <c r="J108" s="138">
        <f>ROUND(J109 + J110 + J111 + J112 + J113 + J114,2)</f>
        <v>0</v>
      </c>
      <c r="L108" s="34"/>
      <c r="N108" s="139" t="s">
        <v>41</v>
      </c>
    </row>
    <row r="109" spans="2:65" s="1" customFormat="1" ht="18" customHeight="1">
      <c r="B109" s="140"/>
      <c r="C109" s="141"/>
      <c r="D109" s="232" t="s">
        <v>514</v>
      </c>
      <c r="E109" s="286"/>
      <c r="F109" s="286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ref="BE109:BE114" si="0">IF(N109="základná",J109,0)</f>
        <v>0</v>
      </c>
      <c r="BF109" s="146">
        <f t="shared" ref="BF109:BF114" si="1">IF(N109="znížená",J109,0)</f>
        <v>0</v>
      </c>
      <c r="BG109" s="146">
        <f t="shared" ref="BG109:BG114" si="2">IF(N109="zákl. prenesená",J109,0)</f>
        <v>0</v>
      </c>
      <c r="BH109" s="146">
        <f t="shared" ref="BH109:BH114" si="3">IF(N109="zníž. prenesená",J109,0)</f>
        <v>0</v>
      </c>
      <c r="BI109" s="146">
        <f t="shared" ref="BI109:BI114" si="4">IF(N109="nulová",J109,0)</f>
        <v>0</v>
      </c>
      <c r="BJ109" s="144" t="s">
        <v>89</v>
      </c>
      <c r="BK109" s="141"/>
      <c r="BL109" s="141"/>
      <c r="BM109" s="141"/>
    </row>
    <row r="110" spans="2:65" s="1" customFormat="1" ht="18" customHeight="1">
      <c r="B110" s="140"/>
      <c r="C110" s="141"/>
      <c r="D110" s="232" t="s">
        <v>518</v>
      </c>
      <c r="E110" s="286"/>
      <c r="F110" s="286"/>
      <c r="G110" s="141"/>
      <c r="H110" s="141"/>
      <c r="I110" s="141"/>
      <c r="J110" s="99"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515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ht="18" customHeight="1">
      <c r="B111" s="140"/>
      <c r="C111" s="141"/>
      <c r="D111" s="232" t="s">
        <v>521</v>
      </c>
      <c r="E111" s="286"/>
      <c r="F111" s="286"/>
      <c r="G111" s="141"/>
      <c r="H111" s="141"/>
      <c r="I111" s="141"/>
      <c r="J111" s="99">
        <v>0</v>
      </c>
      <c r="K111" s="141"/>
      <c r="L111" s="140"/>
      <c r="M111" s="141"/>
      <c r="N111" s="143" t="s">
        <v>43</v>
      </c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4" t="s">
        <v>515</v>
      </c>
      <c r="AZ111" s="141"/>
      <c r="BA111" s="141"/>
      <c r="BB111" s="141"/>
      <c r="BC111" s="141"/>
      <c r="BD111" s="141"/>
      <c r="BE111" s="146">
        <f t="shared" si="0"/>
        <v>0</v>
      </c>
      <c r="BF111" s="146">
        <f t="shared" si="1"/>
        <v>0</v>
      </c>
      <c r="BG111" s="146">
        <f t="shared" si="2"/>
        <v>0</v>
      </c>
      <c r="BH111" s="146">
        <f t="shared" si="3"/>
        <v>0</v>
      </c>
      <c r="BI111" s="146">
        <f t="shared" si="4"/>
        <v>0</v>
      </c>
      <c r="BJ111" s="144" t="s">
        <v>89</v>
      </c>
      <c r="BK111" s="141"/>
      <c r="BL111" s="141"/>
      <c r="BM111" s="141"/>
    </row>
    <row r="112" spans="2:65" s="1" customFormat="1" ht="18" customHeight="1">
      <c r="B112" s="140"/>
      <c r="C112" s="141"/>
      <c r="D112" s="232" t="s">
        <v>524</v>
      </c>
      <c r="E112" s="286"/>
      <c r="F112" s="286"/>
      <c r="G112" s="141"/>
      <c r="H112" s="141"/>
      <c r="I112" s="141"/>
      <c r="J112" s="99">
        <v>0</v>
      </c>
      <c r="K112" s="141"/>
      <c r="L112" s="140"/>
      <c r="M112" s="141"/>
      <c r="N112" s="143" t="s">
        <v>43</v>
      </c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4" t="s">
        <v>515</v>
      </c>
      <c r="AZ112" s="141"/>
      <c r="BA112" s="141"/>
      <c r="BB112" s="141"/>
      <c r="BC112" s="141"/>
      <c r="BD112" s="141"/>
      <c r="BE112" s="146">
        <f t="shared" si="0"/>
        <v>0</v>
      </c>
      <c r="BF112" s="146">
        <f t="shared" si="1"/>
        <v>0</v>
      </c>
      <c r="BG112" s="146">
        <f t="shared" si="2"/>
        <v>0</v>
      </c>
      <c r="BH112" s="146">
        <f t="shared" si="3"/>
        <v>0</v>
      </c>
      <c r="BI112" s="146">
        <f t="shared" si="4"/>
        <v>0</v>
      </c>
      <c r="BJ112" s="144" t="s">
        <v>89</v>
      </c>
      <c r="BK112" s="141"/>
      <c r="BL112" s="141"/>
      <c r="BM112" s="141"/>
    </row>
    <row r="113" spans="2:65" s="1" customFormat="1" ht="18" customHeight="1">
      <c r="B113" s="140"/>
      <c r="C113" s="141"/>
      <c r="D113" s="232" t="s">
        <v>527</v>
      </c>
      <c r="E113" s="286"/>
      <c r="F113" s="286"/>
      <c r="G113" s="141"/>
      <c r="H113" s="141"/>
      <c r="I113" s="141"/>
      <c r="J113" s="99">
        <v>0</v>
      </c>
      <c r="K113" s="141"/>
      <c r="L113" s="140"/>
      <c r="M113" s="141"/>
      <c r="N113" s="143" t="s">
        <v>43</v>
      </c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4" t="s">
        <v>515</v>
      </c>
      <c r="AZ113" s="141"/>
      <c r="BA113" s="141"/>
      <c r="BB113" s="141"/>
      <c r="BC113" s="141"/>
      <c r="BD113" s="141"/>
      <c r="BE113" s="146">
        <f t="shared" si="0"/>
        <v>0</v>
      </c>
      <c r="BF113" s="146">
        <f t="shared" si="1"/>
        <v>0</v>
      </c>
      <c r="BG113" s="146">
        <f t="shared" si="2"/>
        <v>0</v>
      </c>
      <c r="BH113" s="146">
        <f t="shared" si="3"/>
        <v>0</v>
      </c>
      <c r="BI113" s="146">
        <f t="shared" si="4"/>
        <v>0</v>
      </c>
      <c r="BJ113" s="144" t="s">
        <v>89</v>
      </c>
      <c r="BK113" s="141"/>
      <c r="BL113" s="141"/>
      <c r="BM113" s="141"/>
    </row>
    <row r="114" spans="2:65" s="1" customFormat="1" ht="18" customHeight="1">
      <c r="B114" s="140"/>
      <c r="C114" s="141"/>
      <c r="D114" s="142" t="s">
        <v>530</v>
      </c>
      <c r="E114" s="141"/>
      <c r="F114" s="141"/>
      <c r="G114" s="141"/>
      <c r="H114" s="141"/>
      <c r="I114" s="141"/>
      <c r="J114" s="99">
        <f>ROUND(J30*T114,2)</f>
        <v>0</v>
      </c>
      <c r="K114" s="141"/>
      <c r="L114" s="140"/>
      <c r="M114" s="141"/>
      <c r="N114" s="143" t="s">
        <v>43</v>
      </c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4" t="s">
        <v>531</v>
      </c>
      <c r="AZ114" s="141"/>
      <c r="BA114" s="141"/>
      <c r="BB114" s="141"/>
      <c r="BC114" s="141"/>
      <c r="BD114" s="141"/>
      <c r="BE114" s="146">
        <f t="shared" si="0"/>
        <v>0</v>
      </c>
      <c r="BF114" s="146">
        <f t="shared" si="1"/>
        <v>0</v>
      </c>
      <c r="BG114" s="146">
        <f t="shared" si="2"/>
        <v>0</v>
      </c>
      <c r="BH114" s="146">
        <f t="shared" si="3"/>
        <v>0</v>
      </c>
      <c r="BI114" s="146">
        <f t="shared" si="4"/>
        <v>0</v>
      </c>
      <c r="BJ114" s="144" t="s">
        <v>89</v>
      </c>
      <c r="BK114" s="141"/>
      <c r="BL114" s="141"/>
      <c r="BM114" s="141"/>
    </row>
    <row r="115" spans="2:65" s="1" customFormat="1">
      <c r="B115" s="34"/>
      <c r="L115" s="34"/>
    </row>
    <row r="116" spans="2:65" s="1" customFormat="1" ht="29.25" customHeight="1">
      <c r="B116" s="34"/>
      <c r="C116" s="106" t="s">
        <v>162</v>
      </c>
      <c r="D116" s="107"/>
      <c r="E116" s="107"/>
      <c r="F116" s="107"/>
      <c r="G116" s="107"/>
      <c r="H116" s="107"/>
      <c r="I116" s="107"/>
      <c r="J116" s="108">
        <f>ROUND(J96+J108,2)</f>
        <v>0</v>
      </c>
      <c r="K116" s="107"/>
      <c r="L116" s="34"/>
    </row>
    <row r="117" spans="2:65" s="1" customFormat="1" ht="7" customHeight="1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4"/>
    </row>
    <row r="121" spans="2:65" s="1" customFormat="1" ht="7" customHeight="1"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34"/>
    </row>
    <row r="122" spans="2:65" s="1" customFormat="1" ht="25" customHeight="1">
      <c r="B122" s="34"/>
      <c r="C122" s="21" t="s">
        <v>548</v>
      </c>
      <c r="L122" s="34"/>
    </row>
    <row r="123" spans="2:65" s="1" customFormat="1" ht="7" customHeight="1">
      <c r="B123" s="34"/>
      <c r="L123" s="34"/>
    </row>
    <row r="124" spans="2:65" s="1" customFormat="1" ht="12" customHeight="1">
      <c r="B124" s="34"/>
      <c r="C124" s="27" t="s">
        <v>15</v>
      </c>
      <c r="L124" s="34"/>
    </row>
    <row r="125" spans="2:65" s="1" customFormat="1" ht="26.25" customHeight="1">
      <c r="B125" s="34"/>
      <c r="E125" s="287" t="str">
        <f>E7</f>
        <v>Revitalizácia budovy a areálu bývalého Gymnázia Mateja Bela vo Zvolene</v>
      </c>
      <c r="F125" s="288"/>
      <c r="G125" s="288"/>
      <c r="H125" s="288"/>
      <c r="L125" s="34"/>
    </row>
    <row r="126" spans="2:65" s="1" customFormat="1" ht="12" customHeight="1">
      <c r="B126" s="34"/>
      <c r="C126" s="27" t="s">
        <v>182</v>
      </c>
      <c r="L126" s="34"/>
    </row>
    <row r="127" spans="2:65" s="1" customFormat="1" ht="30" customHeight="1">
      <c r="B127" s="34"/>
      <c r="E127" s="256" t="str">
        <f>E9</f>
        <v>02 - SO201 Napojenie na miestnu komunikáciu a SO202 Komunikácie a spevnené plochy</v>
      </c>
      <c r="F127" s="285"/>
      <c r="G127" s="285"/>
      <c r="H127" s="285"/>
      <c r="L127" s="34"/>
    </row>
    <row r="128" spans="2:65" s="1" customFormat="1" ht="7" customHeight="1">
      <c r="B128" s="34"/>
      <c r="L128" s="34"/>
    </row>
    <row r="129" spans="2:65" s="1" customFormat="1" ht="12" customHeight="1">
      <c r="B129" s="34"/>
      <c r="C129" s="27" t="s">
        <v>19</v>
      </c>
      <c r="F129" s="25" t="str">
        <f>F12</f>
        <v>Okružná 2469, Zvolen</v>
      </c>
      <c r="I129" s="27" t="s">
        <v>21</v>
      </c>
      <c r="J129" s="57" t="str">
        <f>IF(J12="","",J12)</f>
        <v>22. 5. 2024</v>
      </c>
      <c r="L129" s="34"/>
    </row>
    <row r="130" spans="2:65" s="1" customFormat="1" ht="7" customHeight="1">
      <c r="B130" s="34"/>
      <c r="L130" s="34"/>
    </row>
    <row r="131" spans="2:65" s="1" customFormat="1" ht="15.25" customHeight="1">
      <c r="B131" s="34"/>
      <c r="C131" s="27" t="s">
        <v>23</v>
      </c>
      <c r="F131" s="25" t="str">
        <f>E15</f>
        <v>Úrad Banskobystrického samosprávneho kraja</v>
      </c>
      <c r="I131" s="27" t="s">
        <v>29</v>
      </c>
      <c r="J131" s="30" t="str">
        <f>E21</f>
        <v>N/A s.r.o. Bratislava</v>
      </c>
      <c r="L131" s="34"/>
    </row>
    <row r="132" spans="2:65" s="1" customFormat="1" ht="15.25" customHeight="1">
      <c r="B132" s="34"/>
      <c r="C132" s="27" t="s">
        <v>27</v>
      </c>
      <c r="F132" s="25" t="str">
        <f>IF(E18="","",E18)</f>
        <v>Vyplň údaj</v>
      </c>
      <c r="I132" s="27" t="s">
        <v>32</v>
      </c>
      <c r="J132" s="30">
        <f>E24</f>
        <v>0</v>
      </c>
      <c r="L132" s="34"/>
    </row>
    <row r="133" spans="2:65" s="1" customFormat="1" ht="10.25" customHeight="1">
      <c r="B133" s="34"/>
      <c r="L133" s="34"/>
    </row>
    <row r="134" spans="2:65" s="10" customFormat="1" ht="29.25" customHeight="1">
      <c r="B134" s="147"/>
      <c r="C134" s="148" t="s">
        <v>561</v>
      </c>
      <c r="D134" s="149" t="s">
        <v>62</v>
      </c>
      <c r="E134" s="149" t="s">
        <v>58</v>
      </c>
      <c r="F134" s="149" t="s">
        <v>59</v>
      </c>
      <c r="G134" s="149" t="s">
        <v>562</v>
      </c>
      <c r="H134" s="149" t="s">
        <v>563</v>
      </c>
      <c r="I134" s="149" t="s">
        <v>564</v>
      </c>
      <c r="J134" s="150" t="s">
        <v>417</v>
      </c>
      <c r="K134" s="151" t="s">
        <v>565</v>
      </c>
      <c r="L134" s="147"/>
      <c r="M134" s="64" t="s">
        <v>1</v>
      </c>
      <c r="N134" s="65" t="s">
        <v>41</v>
      </c>
      <c r="O134" s="65" t="s">
        <v>566</v>
      </c>
      <c r="P134" s="65" t="s">
        <v>567</v>
      </c>
      <c r="Q134" s="65" t="s">
        <v>568</v>
      </c>
      <c r="R134" s="65" t="s">
        <v>569</v>
      </c>
      <c r="S134" s="65" t="s">
        <v>570</v>
      </c>
      <c r="T134" s="66" t="s">
        <v>571</v>
      </c>
    </row>
    <row r="135" spans="2:65" s="1" customFormat="1" ht="23" customHeight="1">
      <c r="B135" s="34"/>
      <c r="C135" s="69" t="s">
        <v>245</v>
      </c>
      <c r="J135" s="152">
        <f>BK135</f>
        <v>0</v>
      </c>
      <c r="L135" s="34"/>
      <c r="M135" s="67"/>
      <c r="N135" s="58"/>
      <c r="O135" s="58"/>
      <c r="P135" s="153">
        <f>P136+P425</f>
        <v>0</v>
      </c>
      <c r="Q135" s="58"/>
      <c r="R135" s="153">
        <f>R136+R425</f>
        <v>0</v>
      </c>
      <c r="S135" s="58"/>
      <c r="T135" s="154">
        <f>T136+T425</f>
        <v>0</v>
      </c>
      <c r="AT135" s="17" t="s">
        <v>76</v>
      </c>
      <c r="AU135" s="17" t="s">
        <v>423</v>
      </c>
      <c r="BK135" s="155">
        <f>BK136+BK425</f>
        <v>0</v>
      </c>
    </row>
    <row r="136" spans="2:65" s="11" customFormat="1" ht="26" customHeight="1">
      <c r="B136" s="156"/>
      <c r="D136" s="157" t="s">
        <v>76</v>
      </c>
      <c r="E136" s="158" t="s">
        <v>572</v>
      </c>
      <c r="F136" s="158" t="s">
        <v>573</v>
      </c>
      <c r="I136" s="159"/>
      <c r="J136" s="160">
        <f>BK136</f>
        <v>0</v>
      </c>
      <c r="L136" s="156"/>
      <c r="M136" s="161"/>
      <c r="P136" s="162">
        <f>P137+P225+P244+P249+P320+P335+P423</f>
        <v>0</v>
      </c>
      <c r="R136" s="162">
        <f>R137+R225+R244+R249+R320+R335+R423</f>
        <v>0</v>
      </c>
      <c r="T136" s="163">
        <f>T137+T225+T244+T249+T320+T335+T423</f>
        <v>0</v>
      </c>
      <c r="AR136" s="157" t="s">
        <v>84</v>
      </c>
      <c r="AT136" s="164" t="s">
        <v>76</v>
      </c>
      <c r="AU136" s="164" t="s">
        <v>77</v>
      </c>
      <c r="AY136" s="157" t="s">
        <v>574</v>
      </c>
      <c r="BK136" s="165">
        <f>BK137+BK225+BK244+BK249+BK320+BK335+BK423</f>
        <v>0</v>
      </c>
    </row>
    <row r="137" spans="2:65" s="11" customFormat="1" ht="23" customHeight="1">
      <c r="B137" s="156"/>
      <c r="D137" s="157" t="s">
        <v>76</v>
      </c>
      <c r="E137" s="166" t="s">
        <v>84</v>
      </c>
      <c r="F137" s="166" t="s">
        <v>575</v>
      </c>
      <c r="I137" s="159"/>
      <c r="J137" s="167">
        <f>BK137</f>
        <v>0</v>
      </c>
      <c r="L137" s="156"/>
      <c r="M137" s="161"/>
      <c r="P137" s="162">
        <f>SUM(P138:P224)</f>
        <v>0</v>
      </c>
      <c r="R137" s="162">
        <f>SUM(R138:R224)</f>
        <v>0</v>
      </c>
      <c r="T137" s="163">
        <f>SUM(T138:T224)</f>
        <v>0</v>
      </c>
      <c r="AR137" s="157" t="s">
        <v>84</v>
      </c>
      <c r="AT137" s="164" t="s">
        <v>76</v>
      </c>
      <c r="AU137" s="164" t="s">
        <v>84</v>
      </c>
      <c r="AY137" s="157" t="s">
        <v>574</v>
      </c>
      <c r="BK137" s="165">
        <f>SUM(BK138:BK224)</f>
        <v>0</v>
      </c>
    </row>
    <row r="138" spans="2:65" s="1" customFormat="1" ht="24.25" customHeight="1">
      <c r="B138" s="140"/>
      <c r="C138" s="168" t="s">
        <v>84</v>
      </c>
      <c r="D138" s="168" t="s">
        <v>576</v>
      </c>
      <c r="E138" s="169" t="s">
        <v>10518</v>
      </c>
      <c r="F138" s="170" t="s">
        <v>10519</v>
      </c>
      <c r="G138" s="171" t="s">
        <v>584</v>
      </c>
      <c r="H138" s="172">
        <v>95</v>
      </c>
      <c r="I138" s="173"/>
      <c r="J138" s="174">
        <f>ROUND(I138*H138,2)</f>
        <v>0</v>
      </c>
      <c r="K138" s="175"/>
      <c r="L138" s="34"/>
      <c r="M138" s="176" t="s">
        <v>1</v>
      </c>
      <c r="N138" s="139" t="s">
        <v>43</v>
      </c>
      <c r="P138" s="177">
        <f>O138*H138</f>
        <v>0</v>
      </c>
      <c r="Q138" s="177">
        <v>0</v>
      </c>
      <c r="R138" s="177">
        <f>Q138*H138</f>
        <v>0</v>
      </c>
      <c r="S138" s="177">
        <v>0</v>
      </c>
      <c r="T138" s="178">
        <f>S138*H138</f>
        <v>0</v>
      </c>
      <c r="AR138" s="179" t="s">
        <v>580</v>
      </c>
      <c r="AT138" s="179" t="s">
        <v>576</v>
      </c>
      <c r="AU138" s="179" t="s">
        <v>89</v>
      </c>
      <c r="AY138" s="17" t="s">
        <v>574</v>
      </c>
      <c r="BE138" s="102">
        <f>IF(N138="základná",J138,0)</f>
        <v>0</v>
      </c>
      <c r="BF138" s="102">
        <f>IF(N138="znížená",J138,0)</f>
        <v>0</v>
      </c>
      <c r="BG138" s="102">
        <f>IF(N138="zákl. prenesená",J138,0)</f>
        <v>0</v>
      </c>
      <c r="BH138" s="102">
        <f>IF(N138="zníž. prenesená",J138,0)</f>
        <v>0</v>
      </c>
      <c r="BI138" s="102">
        <f>IF(N138="nulová",J138,0)</f>
        <v>0</v>
      </c>
      <c r="BJ138" s="17" t="s">
        <v>89</v>
      </c>
      <c r="BK138" s="102">
        <f>ROUND(I138*H138,2)</f>
        <v>0</v>
      </c>
      <c r="BL138" s="17" t="s">
        <v>580</v>
      </c>
      <c r="BM138" s="179" t="s">
        <v>10520</v>
      </c>
    </row>
    <row r="139" spans="2:65" s="12" customFormat="1" ht="12">
      <c r="B139" s="180"/>
      <c r="D139" s="181" t="s">
        <v>586</v>
      </c>
      <c r="E139" s="182" t="s">
        <v>1</v>
      </c>
      <c r="F139" s="183" t="s">
        <v>10521</v>
      </c>
      <c r="H139" s="182" t="s">
        <v>1</v>
      </c>
      <c r="I139" s="184"/>
      <c r="L139" s="180"/>
      <c r="M139" s="185"/>
      <c r="T139" s="186"/>
      <c r="AT139" s="182" t="s">
        <v>586</v>
      </c>
      <c r="AU139" s="182" t="s">
        <v>89</v>
      </c>
      <c r="AV139" s="12" t="s">
        <v>84</v>
      </c>
      <c r="AW139" s="12" t="s">
        <v>31</v>
      </c>
      <c r="AX139" s="12" t="s">
        <v>77</v>
      </c>
      <c r="AY139" s="182" t="s">
        <v>574</v>
      </c>
    </row>
    <row r="140" spans="2:65" s="13" customFormat="1" ht="12">
      <c r="B140" s="187"/>
      <c r="D140" s="181" t="s">
        <v>586</v>
      </c>
      <c r="E140" s="188" t="s">
        <v>1</v>
      </c>
      <c r="F140" s="189" t="s">
        <v>1696</v>
      </c>
      <c r="H140" s="190">
        <v>95</v>
      </c>
      <c r="I140" s="191"/>
      <c r="L140" s="187"/>
      <c r="M140" s="192"/>
      <c r="T140" s="193"/>
      <c r="AT140" s="188" t="s">
        <v>586</v>
      </c>
      <c r="AU140" s="188" t="s">
        <v>89</v>
      </c>
      <c r="AV140" s="13" t="s">
        <v>89</v>
      </c>
      <c r="AW140" s="13" t="s">
        <v>31</v>
      </c>
      <c r="AX140" s="13" t="s">
        <v>77</v>
      </c>
      <c r="AY140" s="188" t="s">
        <v>574</v>
      </c>
    </row>
    <row r="141" spans="2:65" s="14" customFormat="1" ht="12">
      <c r="B141" s="194"/>
      <c r="D141" s="181" t="s">
        <v>586</v>
      </c>
      <c r="E141" s="195" t="s">
        <v>1</v>
      </c>
      <c r="F141" s="196" t="s">
        <v>596</v>
      </c>
      <c r="H141" s="197">
        <v>95</v>
      </c>
      <c r="I141" s="198"/>
      <c r="L141" s="194"/>
      <c r="M141" s="199"/>
      <c r="T141" s="200"/>
      <c r="AT141" s="195" t="s">
        <v>586</v>
      </c>
      <c r="AU141" s="195" t="s">
        <v>89</v>
      </c>
      <c r="AV141" s="14" t="s">
        <v>580</v>
      </c>
      <c r="AW141" s="14" t="s">
        <v>31</v>
      </c>
      <c r="AX141" s="14" t="s">
        <v>84</v>
      </c>
      <c r="AY141" s="195" t="s">
        <v>574</v>
      </c>
    </row>
    <row r="142" spans="2:65" s="1" customFormat="1" ht="24.25" customHeight="1">
      <c r="B142" s="140"/>
      <c r="C142" s="168" t="s">
        <v>89</v>
      </c>
      <c r="D142" s="168" t="s">
        <v>576</v>
      </c>
      <c r="E142" s="169" t="s">
        <v>10522</v>
      </c>
      <c r="F142" s="170" t="s">
        <v>10523</v>
      </c>
      <c r="G142" s="171" t="s">
        <v>629</v>
      </c>
      <c r="H142" s="172">
        <v>1644.829</v>
      </c>
      <c r="I142" s="173"/>
      <c r="J142" s="174">
        <f>ROUND(I142*H142,2)</f>
        <v>0</v>
      </c>
      <c r="K142" s="175"/>
      <c r="L142" s="34"/>
      <c r="M142" s="176" t="s">
        <v>1</v>
      </c>
      <c r="N142" s="139" t="s">
        <v>43</v>
      </c>
      <c r="P142" s="177">
        <f>O142*H142</f>
        <v>0</v>
      </c>
      <c r="Q142" s="177">
        <v>0</v>
      </c>
      <c r="R142" s="177">
        <f>Q142*H142</f>
        <v>0</v>
      </c>
      <c r="S142" s="177">
        <v>0</v>
      </c>
      <c r="T142" s="178">
        <f>S142*H142</f>
        <v>0</v>
      </c>
      <c r="AR142" s="179" t="s">
        <v>580</v>
      </c>
      <c r="AT142" s="179" t="s">
        <v>576</v>
      </c>
      <c r="AU142" s="179" t="s">
        <v>89</v>
      </c>
      <c r="AY142" s="17" t="s">
        <v>574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89</v>
      </c>
      <c r="BK142" s="102">
        <f>ROUND(I142*H142,2)</f>
        <v>0</v>
      </c>
      <c r="BL142" s="17" t="s">
        <v>580</v>
      </c>
      <c r="BM142" s="179" t="s">
        <v>10524</v>
      </c>
    </row>
    <row r="143" spans="2:65" s="12" customFormat="1" ht="24">
      <c r="B143" s="180"/>
      <c r="D143" s="181" t="s">
        <v>586</v>
      </c>
      <c r="E143" s="182" t="s">
        <v>1</v>
      </c>
      <c r="F143" s="183" t="s">
        <v>10525</v>
      </c>
      <c r="H143" s="182" t="s">
        <v>1</v>
      </c>
      <c r="I143" s="184"/>
      <c r="L143" s="180"/>
      <c r="M143" s="185"/>
      <c r="T143" s="186"/>
      <c r="AT143" s="182" t="s">
        <v>586</v>
      </c>
      <c r="AU143" s="182" t="s">
        <v>89</v>
      </c>
      <c r="AV143" s="12" t="s">
        <v>84</v>
      </c>
      <c r="AW143" s="12" t="s">
        <v>31</v>
      </c>
      <c r="AX143" s="12" t="s">
        <v>77</v>
      </c>
      <c r="AY143" s="182" t="s">
        <v>574</v>
      </c>
    </row>
    <row r="144" spans="2:65" s="13" customFormat="1" ht="12">
      <c r="B144" s="187"/>
      <c r="D144" s="181" t="s">
        <v>586</v>
      </c>
      <c r="E144" s="188" t="s">
        <v>1</v>
      </c>
      <c r="F144" s="189" t="s">
        <v>10526</v>
      </c>
      <c r="H144" s="190">
        <v>1376.144</v>
      </c>
      <c r="I144" s="191"/>
      <c r="L144" s="187"/>
      <c r="M144" s="192"/>
      <c r="T144" s="193"/>
      <c r="AT144" s="188" t="s">
        <v>586</v>
      </c>
      <c r="AU144" s="188" t="s">
        <v>89</v>
      </c>
      <c r="AV144" s="13" t="s">
        <v>89</v>
      </c>
      <c r="AW144" s="13" t="s">
        <v>31</v>
      </c>
      <c r="AX144" s="13" t="s">
        <v>77</v>
      </c>
      <c r="AY144" s="188" t="s">
        <v>574</v>
      </c>
    </row>
    <row r="145" spans="2:65" s="12" customFormat="1" ht="24">
      <c r="B145" s="180"/>
      <c r="D145" s="181" t="s">
        <v>586</v>
      </c>
      <c r="E145" s="182" t="s">
        <v>1</v>
      </c>
      <c r="F145" s="183" t="s">
        <v>10527</v>
      </c>
      <c r="H145" s="182" t="s">
        <v>1</v>
      </c>
      <c r="I145" s="184"/>
      <c r="L145" s="180"/>
      <c r="M145" s="185"/>
      <c r="T145" s="186"/>
      <c r="AT145" s="182" t="s">
        <v>586</v>
      </c>
      <c r="AU145" s="182" t="s">
        <v>89</v>
      </c>
      <c r="AV145" s="12" t="s">
        <v>84</v>
      </c>
      <c r="AW145" s="12" t="s">
        <v>31</v>
      </c>
      <c r="AX145" s="12" t="s">
        <v>77</v>
      </c>
      <c r="AY145" s="182" t="s">
        <v>574</v>
      </c>
    </row>
    <row r="146" spans="2:65" s="13" customFormat="1" ht="12">
      <c r="B146" s="187"/>
      <c r="D146" s="181" t="s">
        <v>586</v>
      </c>
      <c r="E146" s="188" t="s">
        <v>1</v>
      </c>
      <c r="F146" s="189" t="s">
        <v>10528</v>
      </c>
      <c r="H146" s="190">
        <v>268.685</v>
      </c>
      <c r="I146" s="191"/>
      <c r="L146" s="187"/>
      <c r="M146" s="192"/>
      <c r="T146" s="193"/>
      <c r="AT146" s="188" t="s">
        <v>586</v>
      </c>
      <c r="AU146" s="188" t="s">
        <v>89</v>
      </c>
      <c r="AV146" s="13" t="s">
        <v>89</v>
      </c>
      <c r="AW146" s="13" t="s">
        <v>31</v>
      </c>
      <c r="AX146" s="13" t="s">
        <v>77</v>
      </c>
      <c r="AY146" s="188" t="s">
        <v>574</v>
      </c>
    </row>
    <row r="147" spans="2:65" s="14" customFormat="1" ht="12">
      <c r="B147" s="194"/>
      <c r="D147" s="181" t="s">
        <v>586</v>
      </c>
      <c r="E147" s="195" t="s">
        <v>1</v>
      </c>
      <c r="F147" s="196" t="s">
        <v>596</v>
      </c>
      <c r="H147" s="197">
        <v>1644.829</v>
      </c>
      <c r="I147" s="198"/>
      <c r="L147" s="194"/>
      <c r="M147" s="199"/>
      <c r="T147" s="200"/>
      <c r="AT147" s="195" t="s">
        <v>586</v>
      </c>
      <c r="AU147" s="195" t="s">
        <v>89</v>
      </c>
      <c r="AV147" s="14" t="s">
        <v>580</v>
      </c>
      <c r="AW147" s="14" t="s">
        <v>31</v>
      </c>
      <c r="AX147" s="14" t="s">
        <v>84</v>
      </c>
      <c r="AY147" s="195" t="s">
        <v>574</v>
      </c>
    </row>
    <row r="148" spans="2:65" s="1" customFormat="1" ht="24.25" customHeight="1">
      <c r="B148" s="140"/>
      <c r="C148" s="168" t="s">
        <v>597</v>
      </c>
      <c r="D148" s="168" t="s">
        <v>576</v>
      </c>
      <c r="E148" s="169" t="s">
        <v>10529</v>
      </c>
      <c r="F148" s="170" t="s">
        <v>10530</v>
      </c>
      <c r="G148" s="171" t="s">
        <v>629</v>
      </c>
      <c r="H148" s="172">
        <v>493.44900000000001</v>
      </c>
      <c r="I148" s="173"/>
      <c r="J148" s="174">
        <f>ROUND(I148*H148,2)</f>
        <v>0</v>
      </c>
      <c r="K148" s="175"/>
      <c r="L148" s="34"/>
      <c r="M148" s="176" t="s">
        <v>1</v>
      </c>
      <c r="N148" s="139" t="s">
        <v>43</v>
      </c>
      <c r="P148" s="177">
        <f>O148*H148</f>
        <v>0</v>
      </c>
      <c r="Q148" s="177">
        <v>0</v>
      </c>
      <c r="R148" s="177">
        <f>Q148*H148</f>
        <v>0</v>
      </c>
      <c r="S148" s="177">
        <v>0</v>
      </c>
      <c r="T148" s="178">
        <f>S148*H148</f>
        <v>0</v>
      </c>
      <c r="AR148" s="179" t="s">
        <v>580</v>
      </c>
      <c r="AT148" s="179" t="s">
        <v>576</v>
      </c>
      <c r="AU148" s="179" t="s">
        <v>89</v>
      </c>
      <c r="AY148" s="17" t="s">
        <v>574</v>
      </c>
      <c r="BE148" s="102">
        <f>IF(N148="základná",J148,0)</f>
        <v>0</v>
      </c>
      <c r="BF148" s="102">
        <f>IF(N148="znížená",J148,0)</f>
        <v>0</v>
      </c>
      <c r="BG148" s="102">
        <f>IF(N148="zákl. prenesená",J148,0)</f>
        <v>0</v>
      </c>
      <c r="BH148" s="102">
        <f>IF(N148="zníž. prenesená",J148,0)</f>
        <v>0</v>
      </c>
      <c r="BI148" s="102">
        <f>IF(N148="nulová",J148,0)</f>
        <v>0</v>
      </c>
      <c r="BJ148" s="17" t="s">
        <v>89</v>
      </c>
      <c r="BK148" s="102">
        <f>ROUND(I148*H148,2)</f>
        <v>0</v>
      </c>
      <c r="BL148" s="17" t="s">
        <v>580</v>
      </c>
      <c r="BM148" s="179" t="s">
        <v>10531</v>
      </c>
    </row>
    <row r="149" spans="2:65" s="13" customFormat="1" ht="12">
      <c r="B149" s="187"/>
      <c r="D149" s="181" t="s">
        <v>586</v>
      </c>
      <c r="E149" s="188" t="s">
        <v>1</v>
      </c>
      <c r="F149" s="189" t="s">
        <v>10532</v>
      </c>
      <c r="H149" s="190">
        <v>493.44900000000001</v>
      </c>
      <c r="I149" s="191"/>
      <c r="L149" s="187"/>
      <c r="M149" s="192"/>
      <c r="T149" s="193"/>
      <c r="AT149" s="188" t="s">
        <v>586</v>
      </c>
      <c r="AU149" s="188" t="s">
        <v>89</v>
      </c>
      <c r="AV149" s="13" t="s">
        <v>89</v>
      </c>
      <c r="AW149" s="13" t="s">
        <v>31</v>
      </c>
      <c r="AX149" s="13" t="s">
        <v>77</v>
      </c>
      <c r="AY149" s="188" t="s">
        <v>574</v>
      </c>
    </row>
    <row r="150" spans="2:65" s="14" customFormat="1" ht="12">
      <c r="B150" s="194"/>
      <c r="D150" s="181" t="s">
        <v>586</v>
      </c>
      <c r="E150" s="195" t="s">
        <v>1</v>
      </c>
      <c r="F150" s="196" t="s">
        <v>596</v>
      </c>
      <c r="H150" s="197">
        <v>493.44900000000001</v>
      </c>
      <c r="I150" s="198"/>
      <c r="L150" s="194"/>
      <c r="M150" s="199"/>
      <c r="T150" s="200"/>
      <c r="AT150" s="195" t="s">
        <v>586</v>
      </c>
      <c r="AU150" s="195" t="s">
        <v>89</v>
      </c>
      <c r="AV150" s="14" t="s">
        <v>580</v>
      </c>
      <c r="AW150" s="14" t="s">
        <v>31</v>
      </c>
      <c r="AX150" s="14" t="s">
        <v>84</v>
      </c>
      <c r="AY150" s="195" t="s">
        <v>574</v>
      </c>
    </row>
    <row r="151" spans="2:65" s="1" customFormat="1" ht="21.75" customHeight="1">
      <c r="B151" s="140"/>
      <c r="C151" s="168" t="s">
        <v>580</v>
      </c>
      <c r="D151" s="168" t="s">
        <v>576</v>
      </c>
      <c r="E151" s="169" t="s">
        <v>10533</v>
      </c>
      <c r="F151" s="170" t="s">
        <v>10534</v>
      </c>
      <c r="G151" s="171" t="s">
        <v>629</v>
      </c>
      <c r="H151" s="172">
        <v>16.695</v>
      </c>
      <c r="I151" s="173"/>
      <c r="J151" s="174">
        <f>ROUND(I151*H151,2)</f>
        <v>0</v>
      </c>
      <c r="K151" s="175"/>
      <c r="L151" s="34"/>
      <c r="M151" s="176" t="s">
        <v>1</v>
      </c>
      <c r="N151" s="139" t="s">
        <v>43</v>
      </c>
      <c r="P151" s="177">
        <f>O151*H151</f>
        <v>0</v>
      </c>
      <c r="Q151" s="177">
        <v>0</v>
      </c>
      <c r="R151" s="177">
        <f>Q151*H151</f>
        <v>0</v>
      </c>
      <c r="S151" s="177">
        <v>0</v>
      </c>
      <c r="T151" s="178">
        <f>S151*H151</f>
        <v>0</v>
      </c>
      <c r="AR151" s="179" t="s">
        <v>580</v>
      </c>
      <c r="AT151" s="179" t="s">
        <v>576</v>
      </c>
      <c r="AU151" s="179" t="s">
        <v>89</v>
      </c>
      <c r="AY151" s="17" t="s">
        <v>574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7" t="s">
        <v>89</v>
      </c>
      <c r="BK151" s="102">
        <f>ROUND(I151*H151,2)</f>
        <v>0</v>
      </c>
      <c r="BL151" s="17" t="s">
        <v>580</v>
      </c>
      <c r="BM151" s="179" t="s">
        <v>10535</v>
      </c>
    </row>
    <row r="152" spans="2:65" s="12" customFormat="1" ht="12">
      <c r="B152" s="180"/>
      <c r="D152" s="181" t="s">
        <v>586</v>
      </c>
      <c r="E152" s="182" t="s">
        <v>1</v>
      </c>
      <c r="F152" s="183" t="s">
        <v>10536</v>
      </c>
      <c r="H152" s="182" t="s">
        <v>1</v>
      </c>
      <c r="I152" s="184"/>
      <c r="L152" s="180"/>
      <c r="M152" s="185"/>
      <c r="T152" s="186"/>
      <c r="AT152" s="182" t="s">
        <v>586</v>
      </c>
      <c r="AU152" s="182" t="s">
        <v>89</v>
      </c>
      <c r="AV152" s="12" t="s">
        <v>84</v>
      </c>
      <c r="AW152" s="12" t="s">
        <v>31</v>
      </c>
      <c r="AX152" s="12" t="s">
        <v>77</v>
      </c>
      <c r="AY152" s="182" t="s">
        <v>574</v>
      </c>
    </row>
    <row r="153" spans="2:65" s="13" customFormat="1" ht="12">
      <c r="B153" s="187"/>
      <c r="D153" s="181" t="s">
        <v>586</v>
      </c>
      <c r="E153" s="188" t="s">
        <v>1</v>
      </c>
      <c r="F153" s="189" t="s">
        <v>10537</v>
      </c>
      <c r="H153" s="190">
        <v>16.695</v>
      </c>
      <c r="I153" s="191"/>
      <c r="L153" s="187"/>
      <c r="M153" s="192"/>
      <c r="T153" s="193"/>
      <c r="AT153" s="188" t="s">
        <v>586</v>
      </c>
      <c r="AU153" s="188" t="s">
        <v>89</v>
      </c>
      <c r="AV153" s="13" t="s">
        <v>89</v>
      </c>
      <c r="AW153" s="13" t="s">
        <v>31</v>
      </c>
      <c r="AX153" s="13" t="s">
        <v>77</v>
      </c>
      <c r="AY153" s="188" t="s">
        <v>574</v>
      </c>
    </row>
    <row r="154" spans="2:65" s="14" customFormat="1" ht="12">
      <c r="B154" s="194"/>
      <c r="D154" s="181" t="s">
        <v>586</v>
      </c>
      <c r="E154" s="195" t="s">
        <v>1</v>
      </c>
      <c r="F154" s="196" t="s">
        <v>596</v>
      </c>
      <c r="H154" s="197">
        <v>16.695</v>
      </c>
      <c r="I154" s="198"/>
      <c r="L154" s="194"/>
      <c r="M154" s="199"/>
      <c r="T154" s="200"/>
      <c r="AT154" s="195" t="s">
        <v>586</v>
      </c>
      <c r="AU154" s="195" t="s">
        <v>89</v>
      </c>
      <c r="AV154" s="14" t="s">
        <v>580</v>
      </c>
      <c r="AW154" s="14" t="s">
        <v>31</v>
      </c>
      <c r="AX154" s="14" t="s">
        <v>84</v>
      </c>
      <c r="AY154" s="195" t="s">
        <v>574</v>
      </c>
    </row>
    <row r="155" spans="2:65" s="1" customFormat="1" ht="24.25" customHeight="1">
      <c r="B155" s="140"/>
      <c r="C155" s="168" t="s">
        <v>608</v>
      </c>
      <c r="D155" s="168" t="s">
        <v>576</v>
      </c>
      <c r="E155" s="169" t="s">
        <v>650</v>
      </c>
      <c r="F155" s="170" t="s">
        <v>651</v>
      </c>
      <c r="G155" s="171" t="s">
        <v>629</v>
      </c>
      <c r="H155" s="172">
        <v>5.0090000000000003</v>
      </c>
      <c r="I155" s="173"/>
      <c r="J155" s="174">
        <f>ROUND(I155*H155,2)</f>
        <v>0</v>
      </c>
      <c r="K155" s="175"/>
      <c r="L155" s="34"/>
      <c r="M155" s="176" t="s">
        <v>1</v>
      </c>
      <c r="N155" s="139" t="s">
        <v>43</v>
      </c>
      <c r="P155" s="177">
        <f>O155*H155</f>
        <v>0</v>
      </c>
      <c r="Q155" s="177">
        <v>0</v>
      </c>
      <c r="R155" s="177">
        <f>Q155*H155</f>
        <v>0</v>
      </c>
      <c r="S155" s="177">
        <v>0</v>
      </c>
      <c r="T155" s="178">
        <f>S155*H155</f>
        <v>0</v>
      </c>
      <c r="AR155" s="179" t="s">
        <v>580</v>
      </c>
      <c r="AT155" s="179" t="s">
        <v>576</v>
      </c>
      <c r="AU155" s="179" t="s">
        <v>89</v>
      </c>
      <c r="AY155" s="17" t="s">
        <v>574</v>
      </c>
      <c r="BE155" s="102">
        <f>IF(N155="základná",J155,0)</f>
        <v>0</v>
      </c>
      <c r="BF155" s="102">
        <f>IF(N155="znížená",J155,0)</f>
        <v>0</v>
      </c>
      <c r="BG155" s="102">
        <f>IF(N155="zákl. prenesená",J155,0)</f>
        <v>0</v>
      </c>
      <c r="BH155" s="102">
        <f>IF(N155="zníž. prenesená",J155,0)</f>
        <v>0</v>
      </c>
      <c r="BI155" s="102">
        <f>IF(N155="nulová",J155,0)</f>
        <v>0</v>
      </c>
      <c r="BJ155" s="17" t="s">
        <v>89</v>
      </c>
      <c r="BK155" s="102">
        <f>ROUND(I155*H155,2)</f>
        <v>0</v>
      </c>
      <c r="BL155" s="17" t="s">
        <v>580</v>
      </c>
      <c r="BM155" s="179" t="s">
        <v>10538</v>
      </c>
    </row>
    <row r="156" spans="2:65" s="13" customFormat="1" ht="12">
      <c r="B156" s="187"/>
      <c r="D156" s="181" t="s">
        <v>586</v>
      </c>
      <c r="E156" s="188" t="s">
        <v>1</v>
      </c>
      <c r="F156" s="189" t="s">
        <v>10539</v>
      </c>
      <c r="H156" s="190">
        <v>5.0090000000000003</v>
      </c>
      <c r="I156" s="191"/>
      <c r="L156" s="187"/>
      <c r="M156" s="192"/>
      <c r="T156" s="193"/>
      <c r="AT156" s="188" t="s">
        <v>586</v>
      </c>
      <c r="AU156" s="188" t="s">
        <v>89</v>
      </c>
      <c r="AV156" s="13" t="s">
        <v>89</v>
      </c>
      <c r="AW156" s="13" t="s">
        <v>31</v>
      </c>
      <c r="AX156" s="13" t="s">
        <v>77</v>
      </c>
      <c r="AY156" s="188" t="s">
        <v>574</v>
      </c>
    </row>
    <row r="157" spans="2:65" s="14" customFormat="1" ht="12">
      <c r="B157" s="194"/>
      <c r="D157" s="181" t="s">
        <v>586</v>
      </c>
      <c r="E157" s="195" t="s">
        <v>1</v>
      </c>
      <c r="F157" s="196" t="s">
        <v>596</v>
      </c>
      <c r="H157" s="197">
        <v>5.0090000000000003</v>
      </c>
      <c r="I157" s="198"/>
      <c r="L157" s="194"/>
      <c r="M157" s="199"/>
      <c r="T157" s="200"/>
      <c r="AT157" s="195" t="s">
        <v>586</v>
      </c>
      <c r="AU157" s="195" t="s">
        <v>89</v>
      </c>
      <c r="AV157" s="14" t="s">
        <v>580</v>
      </c>
      <c r="AW157" s="14" t="s">
        <v>31</v>
      </c>
      <c r="AX157" s="14" t="s">
        <v>84</v>
      </c>
      <c r="AY157" s="195" t="s">
        <v>574</v>
      </c>
    </row>
    <row r="158" spans="2:65" s="1" customFormat="1" ht="21.75" customHeight="1">
      <c r="B158" s="140"/>
      <c r="C158" s="168" t="s">
        <v>616</v>
      </c>
      <c r="D158" s="168" t="s">
        <v>576</v>
      </c>
      <c r="E158" s="169" t="s">
        <v>653</v>
      </c>
      <c r="F158" s="170" t="s">
        <v>654</v>
      </c>
      <c r="G158" s="171" t="s">
        <v>629</v>
      </c>
      <c r="H158" s="172">
        <v>11.7</v>
      </c>
      <c r="I158" s="173"/>
      <c r="J158" s="174">
        <f>ROUND(I158*H158,2)</f>
        <v>0</v>
      </c>
      <c r="K158" s="175"/>
      <c r="L158" s="34"/>
      <c r="M158" s="176" t="s">
        <v>1</v>
      </c>
      <c r="N158" s="139" t="s">
        <v>43</v>
      </c>
      <c r="P158" s="177">
        <f>O158*H158</f>
        <v>0</v>
      </c>
      <c r="Q158" s="177">
        <v>0</v>
      </c>
      <c r="R158" s="177">
        <f>Q158*H158</f>
        <v>0</v>
      </c>
      <c r="S158" s="177">
        <v>0</v>
      </c>
      <c r="T158" s="178">
        <f>S158*H158</f>
        <v>0</v>
      </c>
      <c r="AR158" s="179" t="s">
        <v>580</v>
      </c>
      <c r="AT158" s="179" t="s">
        <v>576</v>
      </c>
      <c r="AU158" s="179" t="s">
        <v>89</v>
      </c>
      <c r="AY158" s="17" t="s">
        <v>574</v>
      </c>
      <c r="BE158" s="102">
        <f>IF(N158="základná",J158,0)</f>
        <v>0</v>
      </c>
      <c r="BF158" s="102">
        <f>IF(N158="znížená",J158,0)</f>
        <v>0</v>
      </c>
      <c r="BG158" s="102">
        <f>IF(N158="zákl. prenesená",J158,0)</f>
        <v>0</v>
      </c>
      <c r="BH158" s="102">
        <f>IF(N158="zníž. prenesená",J158,0)</f>
        <v>0</v>
      </c>
      <c r="BI158" s="102">
        <f>IF(N158="nulová",J158,0)</f>
        <v>0</v>
      </c>
      <c r="BJ158" s="17" t="s">
        <v>89</v>
      </c>
      <c r="BK158" s="102">
        <f>ROUND(I158*H158,2)</f>
        <v>0</v>
      </c>
      <c r="BL158" s="17" t="s">
        <v>580</v>
      </c>
      <c r="BM158" s="179" t="s">
        <v>10540</v>
      </c>
    </row>
    <row r="159" spans="2:65" s="12" customFormat="1" ht="12">
      <c r="B159" s="180"/>
      <c r="D159" s="181" t="s">
        <v>586</v>
      </c>
      <c r="E159" s="182" t="s">
        <v>1</v>
      </c>
      <c r="F159" s="183" t="s">
        <v>10541</v>
      </c>
      <c r="H159" s="182" t="s">
        <v>1</v>
      </c>
      <c r="I159" s="184"/>
      <c r="L159" s="180"/>
      <c r="M159" s="185"/>
      <c r="T159" s="186"/>
      <c r="AT159" s="182" t="s">
        <v>586</v>
      </c>
      <c r="AU159" s="182" t="s">
        <v>89</v>
      </c>
      <c r="AV159" s="12" t="s">
        <v>84</v>
      </c>
      <c r="AW159" s="12" t="s">
        <v>31</v>
      </c>
      <c r="AX159" s="12" t="s">
        <v>77</v>
      </c>
      <c r="AY159" s="182" t="s">
        <v>574</v>
      </c>
    </row>
    <row r="160" spans="2:65" s="13" customFormat="1" ht="12">
      <c r="B160" s="187"/>
      <c r="D160" s="181" t="s">
        <v>586</v>
      </c>
      <c r="E160" s="188" t="s">
        <v>1</v>
      </c>
      <c r="F160" s="189" t="s">
        <v>10542</v>
      </c>
      <c r="H160" s="190">
        <v>11.7</v>
      </c>
      <c r="I160" s="191"/>
      <c r="L160" s="187"/>
      <c r="M160" s="192"/>
      <c r="T160" s="193"/>
      <c r="AT160" s="188" t="s">
        <v>586</v>
      </c>
      <c r="AU160" s="188" t="s">
        <v>89</v>
      </c>
      <c r="AV160" s="13" t="s">
        <v>89</v>
      </c>
      <c r="AW160" s="13" t="s">
        <v>31</v>
      </c>
      <c r="AX160" s="13" t="s">
        <v>77</v>
      </c>
      <c r="AY160" s="188" t="s">
        <v>574</v>
      </c>
    </row>
    <row r="161" spans="2:65" s="14" customFormat="1" ht="12">
      <c r="B161" s="194"/>
      <c r="D161" s="181" t="s">
        <v>586</v>
      </c>
      <c r="E161" s="195" t="s">
        <v>1</v>
      </c>
      <c r="F161" s="196" t="s">
        <v>596</v>
      </c>
      <c r="H161" s="197">
        <v>11.7</v>
      </c>
      <c r="I161" s="198"/>
      <c r="L161" s="194"/>
      <c r="M161" s="199"/>
      <c r="T161" s="200"/>
      <c r="AT161" s="195" t="s">
        <v>586</v>
      </c>
      <c r="AU161" s="195" t="s">
        <v>89</v>
      </c>
      <c r="AV161" s="14" t="s">
        <v>580</v>
      </c>
      <c r="AW161" s="14" t="s">
        <v>31</v>
      </c>
      <c r="AX161" s="14" t="s">
        <v>84</v>
      </c>
      <c r="AY161" s="195" t="s">
        <v>574</v>
      </c>
    </row>
    <row r="162" spans="2:65" s="1" customFormat="1" ht="38" customHeight="1">
      <c r="B162" s="140"/>
      <c r="C162" s="168" t="s">
        <v>621</v>
      </c>
      <c r="D162" s="168" t="s">
        <v>576</v>
      </c>
      <c r="E162" s="169" t="s">
        <v>661</v>
      </c>
      <c r="F162" s="170" t="s">
        <v>662</v>
      </c>
      <c r="G162" s="171" t="s">
        <v>629</v>
      </c>
      <c r="H162" s="172">
        <v>3.51</v>
      </c>
      <c r="I162" s="173"/>
      <c r="J162" s="174">
        <f>ROUND(I162*H162,2)</f>
        <v>0</v>
      </c>
      <c r="K162" s="175"/>
      <c r="L162" s="34"/>
      <c r="M162" s="176" t="s">
        <v>1</v>
      </c>
      <c r="N162" s="139" t="s">
        <v>43</v>
      </c>
      <c r="P162" s="177">
        <f>O162*H162</f>
        <v>0</v>
      </c>
      <c r="Q162" s="177">
        <v>0</v>
      </c>
      <c r="R162" s="177">
        <f>Q162*H162</f>
        <v>0</v>
      </c>
      <c r="S162" s="177">
        <v>0</v>
      </c>
      <c r="T162" s="178">
        <f>S162*H162</f>
        <v>0</v>
      </c>
      <c r="AR162" s="179" t="s">
        <v>580</v>
      </c>
      <c r="AT162" s="179" t="s">
        <v>576</v>
      </c>
      <c r="AU162" s="179" t="s">
        <v>89</v>
      </c>
      <c r="AY162" s="17" t="s">
        <v>574</v>
      </c>
      <c r="BE162" s="102">
        <f>IF(N162="základná",J162,0)</f>
        <v>0</v>
      </c>
      <c r="BF162" s="102">
        <f>IF(N162="znížená",J162,0)</f>
        <v>0</v>
      </c>
      <c r="BG162" s="102">
        <f>IF(N162="zákl. prenesená",J162,0)</f>
        <v>0</v>
      </c>
      <c r="BH162" s="102">
        <f>IF(N162="zníž. prenesená",J162,0)</f>
        <v>0</v>
      </c>
      <c r="BI162" s="102">
        <f>IF(N162="nulová",J162,0)</f>
        <v>0</v>
      </c>
      <c r="BJ162" s="17" t="s">
        <v>89</v>
      </c>
      <c r="BK162" s="102">
        <f>ROUND(I162*H162,2)</f>
        <v>0</v>
      </c>
      <c r="BL162" s="17" t="s">
        <v>580</v>
      </c>
      <c r="BM162" s="179" t="s">
        <v>10543</v>
      </c>
    </row>
    <row r="163" spans="2:65" s="13" customFormat="1" ht="12">
      <c r="B163" s="187"/>
      <c r="D163" s="181" t="s">
        <v>586</v>
      </c>
      <c r="E163" s="188" t="s">
        <v>1</v>
      </c>
      <c r="F163" s="189" t="s">
        <v>10544</v>
      </c>
      <c r="H163" s="190">
        <v>3.51</v>
      </c>
      <c r="I163" s="191"/>
      <c r="L163" s="187"/>
      <c r="M163" s="192"/>
      <c r="T163" s="193"/>
      <c r="AT163" s="188" t="s">
        <v>586</v>
      </c>
      <c r="AU163" s="188" t="s">
        <v>89</v>
      </c>
      <c r="AV163" s="13" t="s">
        <v>89</v>
      </c>
      <c r="AW163" s="13" t="s">
        <v>31</v>
      </c>
      <c r="AX163" s="13" t="s">
        <v>77</v>
      </c>
      <c r="AY163" s="188" t="s">
        <v>574</v>
      </c>
    </row>
    <row r="164" spans="2:65" s="14" customFormat="1" ht="12">
      <c r="B164" s="194"/>
      <c r="D164" s="181" t="s">
        <v>586</v>
      </c>
      <c r="E164" s="195" t="s">
        <v>1</v>
      </c>
      <c r="F164" s="196" t="s">
        <v>596</v>
      </c>
      <c r="H164" s="197">
        <v>3.51</v>
      </c>
      <c r="I164" s="198"/>
      <c r="L164" s="194"/>
      <c r="M164" s="199"/>
      <c r="T164" s="200"/>
      <c r="AT164" s="195" t="s">
        <v>586</v>
      </c>
      <c r="AU164" s="195" t="s">
        <v>89</v>
      </c>
      <c r="AV164" s="14" t="s">
        <v>580</v>
      </c>
      <c r="AW164" s="14" t="s">
        <v>31</v>
      </c>
      <c r="AX164" s="14" t="s">
        <v>84</v>
      </c>
      <c r="AY164" s="195" t="s">
        <v>574</v>
      </c>
    </row>
    <row r="165" spans="2:65" s="1" customFormat="1" ht="38" customHeight="1">
      <c r="B165" s="140"/>
      <c r="C165" s="168" t="s">
        <v>626</v>
      </c>
      <c r="D165" s="168" t="s">
        <v>576</v>
      </c>
      <c r="E165" s="169" t="s">
        <v>10545</v>
      </c>
      <c r="F165" s="170" t="s">
        <v>10546</v>
      </c>
      <c r="G165" s="171" t="s">
        <v>629</v>
      </c>
      <c r="H165" s="172">
        <v>608.57000000000005</v>
      </c>
      <c r="I165" s="173"/>
      <c r="J165" s="174">
        <f>ROUND(I165*H165,2)</f>
        <v>0</v>
      </c>
      <c r="K165" s="175"/>
      <c r="L165" s="34"/>
      <c r="M165" s="176" t="s">
        <v>1</v>
      </c>
      <c r="N165" s="139" t="s">
        <v>43</v>
      </c>
      <c r="P165" s="177">
        <f>O165*H165</f>
        <v>0</v>
      </c>
      <c r="Q165" s="177">
        <v>0</v>
      </c>
      <c r="R165" s="177">
        <f>Q165*H165</f>
        <v>0</v>
      </c>
      <c r="S165" s="177">
        <v>0</v>
      </c>
      <c r="T165" s="178">
        <f>S165*H165</f>
        <v>0</v>
      </c>
      <c r="AR165" s="179" t="s">
        <v>580</v>
      </c>
      <c r="AT165" s="179" t="s">
        <v>576</v>
      </c>
      <c r="AU165" s="179" t="s">
        <v>89</v>
      </c>
      <c r="AY165" s="17" t="s">
        <v>574</v>
      </c>
      <c r="BE165" s="102">
        <f>IF(N165="základná",J165,0)</f>
        <v>0</v>
      </c>
      <c r="BF165" s="102">
        <f>IF(N165="znížená",J165,0)</f>
        <v>0</v>
      </c>
      <c r="BG165" s="102">
        <f>IF(N165="zákl. prenesená",J165,0)</f>
        <v>0</v>
      </c>
      <c r="BH165" s="102">
        <f>IF(N165="zníž. prenesená",J165,0)</f>
        <v>0</v>
      </c>
      <c r="BI165" s="102">
        <f>IF(N165="nulová",J165,0)</f>
        <v>0</v>
      </c>
      <c r="BJ165" s="17" t="s">
        <v>89</v>
      </c>
      <c r="BK165" s="102">
        <f>ROUND(I165*H165,2)</f>
        <v>0</v>
      </c>
      <c r="BL165" s="17" t="s">
        <v>580</v>
      </c>
      <c r="BM165" s="179" t="s">
        <v>10547</v>
      </c>
    </row>
    <row r="166" spans="2:65" s="12" customFormat="1" ht="24">
      <c r="B166" s="180"/>
      <c r="D166" s="181" t="s">
        <v>586</v>
      </c>
      <c r="E166" s="182" t="s">
        <v>1</v>
      </c>
      <c r="F166" s="183" t="s">
        <v>10548</v>
      </c>
      <c r="H166" s="182" t="s">
        <v>1</v>
      </c>
      <c r="I166" s="184"/>
      <c r="L166" s="180"/>
      <c r="M166" s="185"/>
      <c r="T166" s="186"/>
      <c r="AT166" s="182" t="s">
        <v>586</v>
      </c>
      <c r="AU166" s="182" t="s">
        <v>89</v>
      </c>
      <c r="AV166" s="12" t="s">
        <v>84</v>
      </c>
      <c r="AW166" s="12" t="s">
        <v>31</v>
      </c>
      <c r="AX166" s="12" t="s">
        <v>77</v>
      </c>
      <c r="AY166" s="182" t="s">
        <v>574</v>
      </c>
    </row>
    <row r="167" spans="2:65" s="13" customFormat="1" ht="12">
      <c r="B167" s="187"/>
      <c r="D167" s="181" t="s">
        <v>586</v>
      </c>
      <c r="E167" s="188" t="s">
        <v>1</v>
      </c>
      <c r="F167" s="189" t="s">
        <v>10549</v>
      </c>
      <c r="H167" s="190">
        <v>347.32499999999999</v>
      </c>
      <c r="I167" s="191"/>
      <c r="L167" s="187"/>
      <c r="M167" s="192"/>
      <c r="T167" s="193"/>
      <c r="AT167" s="188" t="s">
        <v>586</v>
      </c>
      <c r="AU167" s="188" t="s">
        <v>89</v>
      </c>
      <c r="AV167" s="13" t="s">
        <v>89</v>
      </c>
      <c r="AW167" s="13" t="s">
        <v>31</v>
      </c>
      <c r="AX167" s="13" t="s">
        <v>77</v>
      </c>
      <c r="AY167" s="188" t="s">
        <v>574</v>
      </c>
    </row>
    <row r="168" spans="2:65" s="12" customFormat="1" ht="24">
      <c r="B168" s="180"/>
      <c r="D168" s="181" t="s">
        <v>586</v>
      </c>
      <c r="E168" s="182" t="s">
        <v>1</v>
      </c>
      <c r="F168" s="183" t="s">
        <v>10550</v>
      </c>
      <c r="H168" s="182" t="s">
        <v>1</v>
      </c>
      <c r="I168" s="184"/>
      <c r="L168" s="180"/>
      <c r="M168" s="185"/>
      <c r="T168" s="186"/>
      <c r="AT168" s="182" t="s">
        <v>586</v>
      </c>
      <c r="AU168" s="182" t="s">
        <v>89</v>
      </c>
      <c r="AV168" s="12" t="s">
        <v>84</v>
      </c>
      <c r="AW168" s="12" t="s">
        <v>31</v>
      </c>
      <c r="AX168" s="12" t="s">
        <v>77</v>
      </c>
      <c r="AY168" s="182" t="s">
        <v>574</v>
      </c>
    </row>
    <row r="169" spans="2:65" s="13" customFormat="1" ht="12">
      <c r="B169" s="187"/>
      <c r="D169" s="181" t="s">
        <v>586</v>
      </c>
      <c r="E169" s="188" t="s">
        <v>1</v>
      </c>
      <c r="F169" s="189" t="s">
        <v>10551</v>
      </c>
      <c r="H169" s="190">
        <v>220.25</v>
      </c>
      <c r="I169" s="191"/>
      <c r="L169" s="187"/>
      <c r="M169" s="192"/>
      <c r="T169" s="193"/>
      <c r="AT169" s="188" t="s">
        <v>586</v>
      </c>
      <c r="AU169" s="188" t="s">
        <v>89</v>
      </c>
      <c r="AV169" s="13" t="s">
        <v>89</v>
      </c>
      <c r="AW169" s="13" t="s">
        <v>31</v>
      </c>
      <c r="AX169" s="13" t="s">
        <v>77</v>
      </c>
      <c r="AY169" s="188" t="s">
        <v>574</v>
      </c>
    </row>
    <row r="170" spans="2:65" s="12" customFormat="1" ht="24">
      <c r="B170" s="180"/>
      <c r="D170" s="181" t="s">
        <v>586</v>
      </c>
      <c r="E170" s="182" t="s">
        <v>1</v>
      </c>
      <c r="F170" s="183" t="s">
        <v>10552</v>
      </c>
      <c r="H170" s="182" t="s">
        <v>1</v>
      </c>
      <c r="I170" s="184"/>
      <c r="L170" s="180"/>
      <c r="M170" s="185"/>
      <c r="T170" s="186"/>
      <c r="AT170" s="182" t="s">
        <v>586</v>
      </c>
      <c r="AU170" s="182" t="s">
        <v>89</v>
      </c>
      <c r="AV170" s="12" t="s">
        <v>84</v>
      </c>
      <c r="AW170" s="12" t="s">
        <v>31</v>
      </c>
      <c r="AX170" s="12" t="s">
        <v>77</v>
      </c>
      <c r="AY170" s="182" t="s">
        <v>574</v>
      </c>
    </row>
    <row r="171" spans="2:65" s="13" customFormat="1" ht="12">
      <c r="B171" s="187"/>
      <c r="D171" s="181" t="s">
        <v>586</v>
      </c>
      <c r="E171" s="188" t="s">
        <v>1</v>
      </c>
      <c r="F171" s="189" t="s">
        <v>10553</v>
      </c>
      <c r="H171" s="190">
        <v>28.395</v>
      </c>
      <c r="I171" s="191"/>
      <c r="L171" s="187"/>
      <c r="M171" s="192"/>
      <c r="T171" s="193"/>
      <c r="AT171" s="188" t="s">
        <v>586</v>
      </c>
      <c r="AU171" s="188" t="s">
        <v>89</v>
      </c>
      <c r="AV171" s="13" t="s">
        <v>89</v>
      </c>
      <c r="AW171" s="13" t="s">
        <v>31</v>
      </c>
      <c r="AX171" s="13" t="s">
        <v>77</v>
      </c>
      <c r="AY171" s="188" t="s">
        <v>574</v>
      </c>
    </row>
    <row r="172" spans="2:65" s="12" customFormat="1" ht="24">
      <c r="B172" s="180"/>
      <c r="D172" s="181" t="s">
        <v>586</v>
      </c>
      <c r="E172" s="182" t="s">
        <v>1</v>
      </c>
      <c r="F172" s="183" t="s">
        <v>10554</v>
      </c>
      <c r="H172" s="182" t="s">
        <v>1</v>
      </c>
      <c r="I172" s="184"/>
      <c r="L172" s="180"/>
      <c r="M172" s="185"/>
      <c r="T172" s="186"/>
      <c r="AT172" s="182" t="s">
        <v>586</v>
      </c>
      <c r="AU172" s="182" t="s">
        <v>89</v>
      </c>
      <c r="AV172" s="12" t="s">
        <v>84</v>
      </c>
      <c r="AW172" s="12" t="s">
        <v>31</v>
      </c>
      <c r="AX172" s="12" t="s">
        <v>77</v>
      </c>
      <c r="AY172" s="182" t="s">
        <v>574</v>
      </c>
    </row>
    <row r="173" spans="2:65" s="13" customFormat="1" ht="12">
      <c r="B173" s="187"/>
      <c r="D173" s="181" t="s">
        <v>586</v>
      </c>
      <c r="E173" s="188" t="s">
        <v>1</v>
      </c>
      <c r="F173" s="189" t="s">
        <v>10555</v>
      </c>
      <c r="H173" s="190">
        <v>12.6</v>
      </c>
      <c r="I173" s="191"/>
      <c r="L173" s="187"/>
      <c r="M173" s="192"/>
      <c r="T173" s="193"/>
      <c r="AT173" s="188" t="s">
        <v>586</v>
      </c>
      <c r="AU173" s="188" t="s">
        <v>89</v>
      </c>
      <c r="AV173" s="13" t="s">
        <v>89</v>
      </c>
      <c r="AW173" s="13" t="s">
        <v>31</v>
      </c>
      <c r="AX173" s="13" t="s">
        <v>77</v>
      </c>
      <c r="AY173" s="188" t="s">
        <v>574</v>
      </c>
    </row>
    <row r="174" spans="2:65" s="14" customFormat="1" ht="12">
      <c r="B174" s="194"/>
      <c r="D174" s="181" t="s">
        <v>586</v>
      </c>
      <c r="E174" s="195" t="s">
        <v>1</v>
      </c>
      <c r="F174" s="196" t="s">
        <v>596</v>
      </c>
      <c r="H174" s="197">
        <v>608.57000000000005</v>
      </c>
      <c r="I174" s="198"/>
      <c r="L174" s="194"/>
      <c r="M174" s="199"/>
      <c r="T174" s="200"/>
      <c r="AT174" s="195" t="s">
        <v>586</v>
      </c>
      <c r="AU174" s="195" t="s">
        <v>89</v>
      </c>
      <c r="AV174" s="14" t="s">
        <v>580</v>
      </c>
      <c r="AW174" s="14" t="s">
        <v>31</v>
      </c>
      <c r="AX174" s="14" t="s">
        <v>84</v>
      </c>
      <c r="AY174" s="195" t="s">
        <v>574</v>
      </c>
    </row>
    <row r="175" spans="2:65" s="1" customFormat="1" ht="38" customHeight="1">
      <c r="B175" s="140"/>
      <c r="C175" s="168" t="s">
        <v>639</v>
      </c>
      <c r="D175" s="168" t="s">
        <v>576</v>
      </c>
      <c r="E175" s="169" t="s">
        <v>681</v>
      </c>
      <c r="F175" s="170" t="s">
        <v>682</v>
      </c>
      <c r="G175" s="171" t="s">
        <v>629</v>
      </c>
      <c r="H175" s="172">
        <v>1644.829</v>
      </c>
      <c r="I175" s="173"/>
      <c r="J175" s="174">
        <f>ROUND(I175*H175,2)</f>
        <v>0</v>
      </c>
      <c r="K175" s="175"/>
      <c r="L175" s="34"/>
      <c r="M175" s="176" t="s">
        <v>1</v>
      </c>
      <c r="N175" s="139" t="s">
        <v>43</v>
      </c>
      <c r="P175" s="177">
        <f>O175*H175</f>
        <v>0</v>
      </c>
      <c r="Q175" s="177">
        <v>0</v>
      </c>
      <c r="R175" s="177">
        <f>Q175*H175</f>
        <v>0</v>
      </c>
      <c r="S175" s="177">
        <v>0</v>
      </c>
      <c r="T175" s="178">
        <f>S175*H175</f>
        <v>0</v>
      </c>
      <c r="AR175" s="179" t="s">
        <v>580</v>
      </c>
      <c r="AT175" s="179" t="s">
        <v>576</v>
      </c>
      <c r="AU175" s="179" t="s">
        <v>89</v>
      </c>
      <c r="AY175" s="17" t="s">
        <v>574</v>
      </c>
      <c r="BE175" s="102">
        <f>IF(N175="základná",J175,0)</f>
        <v>0</v>
      </c>
      <c r="BF175" s="102">
        <f>IF(N175="znížená",J175,0)</f>
        <v>0</v>
      </c>
      <c r="BG175" s="102">
        <f>IF(N175="zákl. prenesená",J175,0)</f>
        <v>0</v>
      </c>
      <c r="BH175" s="102">
        <f>IF(N175="zníž. prenesená",J175,0)</f>
        <v>0</v>
      </c>
      <c r="BI175" s="102">
        <f>IF(N175="nulová",J175,0)</f>
        <v>0</v>
      </c>
      <c r="BJ175" s="17" t="s">
        <v>89</v>
      </c>
      <c r="BK175" s="102">
        <f>ROUND(I175*H175,2)</f>
        <v>0</v>
      </c>
      <c r="BL175" s="17" t="s">
        <v>580</v>
      </c>
      <c r="BM175" s="179" t="s">
        <v>10556</v>
      </c>
    </row>
    <row r="176" spans="2:65" s="12" customFormat="1" ht="12">
      <c r="B176" s="180"/>
      <c r="D176" s="181" t="s">
        <v>586</v>
      </c>
      <c r="E176" s="182" t="s">
        <v>1</v>
      </c>
      <c r="F176" s="183" t="s">
        <v>10557</v>
      </c>
      <c r="H176" s="182" t="s">
        <v>1</v>
      </c>
      <c r="I176" s="184"/>
      <c r="L176" s="180"/>
      <c r="M176" s="185"/>
      <c r="T176" s="186"/>
      <c r="AT176" s="182" t="s">
        <v>586</v>
      </c>
      <c r="AU176" s="182" t="s">
        <v>89</v>
      </c>
      <c r="AV176" s="12" t="s">
        <v>84</v>
      </c>
      <c r="AW176" s="12" t="s">
        <v>31</v>
      </c>
      <c r="AX176" s="12" t="s">
        <v>77</v>
      </c>
      <c r="AY176" s="182" t="s">
        <v>574</v>
      </c>
    </row>
    <row r="177" spans="2:65" s="13" customFormat="1" ht="12">
      <c r="B177" s="187"/>
      <c r="D177" s="181" t="s">
        <v>586</v>
      </c>
      <c r="E177" s="188" t="s">
        <v>1</v>
      </c>
      <c r="F177" s="189" t="s">
        <v>10558</v>
      </c>
      <c r="H177" s="190">
        <v>1644.829</v>
      </c>
      <c r="I177" s="191"/>
      <c r="L177" s="187"/>
      <c r="M177" s="192"/>
      <c r="T177" s="193"/>
      <c r="AT177" s="188" t="s">
        <v>586</v>
      </c>
      <c r="AU177" s="188" t="s">
        <v>89</v>
      </c>
      <c r="AV177" s="13" t="s">
        <v>89</v>
      </c>
      <c r="AW177" s="13" t="s">
        <v>31</v>
      </c>
      <c r="AX177" s="13" t="s">
        <v>77</v>
      </c>
      <c r="AY177" s="188" t="s">
        <v>574</v>
      </c>
    </row>
    <row r="178" spans="2:65" s="14" customFormat="1" ht="12">
      <c r="B178" s="194"/>
      <c r="D178" s="181" t="s">
        <v>586</v>
      </c>
      <c r="E178" s="195" t="s">
        <v>1</v>
      </c>
      <c r="F178" s="196" t="s">
        <v>596</v>
      </c>
      <c r="H178" s="197">
        <v>1644.829</v>
      </c>
      <c r="I178" s="198"/>
      <c r="L178" s="194"/>
      <c r="M178" s="199"/>
      <c r="T178" s="200"/>
      <c r="AT178" s="195" t="s">
        <v>586</v>
      </c>
      <c r="AU178" s="195" t="s">
        <v>89</v>
      </c>
      <c r="AV178" s="14" t="s">
        <v>580</v>
      </c>
      <c r="AW178" s="14" t="s">
        <v>31</v>
      </c>
      <c r="AX178" s="14" t="s">
        <v>84</v>
      </c>
      <c r="AY178" s="195" t="s">
        <v>574</v>
      </c>
    </row>
    <row r="179" spans="2:65" s="1" customFormat="1" ht="44.25" customHeight="1">
      <c r="B179" s="140"/>
      <c r="C179" s="168" t="s">
        <v>115</v>
      </c>
      <c r="D179" s="168" t="s">
        <v>576</v>
      </c>
      <c r="E179" s="169" t="s">
        <v>687</v>
      </c>
      <c r="F179" s="170" t="s">
        <v>688</v>
      </c>
      <c r="G179" s="171" t="s">
        <v>629</v>
      </c>
      <c r="H179" s="172">
        <v>36186.237999999998</v>
      </c>
      <c r="I179" s="173"/>
      <c r="J179" s="174">
        <f>ROUND(I179*H179,2)</f>
        <v>0</v>
      </c>
      <c r="K179" s="175"/>
      <c r="L179" s="34"/>
      <c r="M179" s="176" t="s">
        <v>1</v>
      </c>
      <c r="N179" s="139" t="s">
        <v>43</v>
      </c>
      <c r="P179" s="177">
        <f>O179*H179</f>
        <v>0</v>
      </c>
      <c r="Q179" s="177">
        <v>0</v>
      </c>
      <c r="R179" s="177">
        <f>Q179*H179</f>
        <v>0</v>
      </c>
      <c r="S179" s="177">
        <v>0</v>
      </c>
      <c r="T179" s="178">
        <f>S179*H179</f>
        <v>0</v>
      </c>
      <c r="AR179" s="179" t="s">
        <v>580</v>
      </c>
      <c r="AT179" s="179" t="s">
        <v>576</v>
      </c>
      <c r="AU179" s="179" t="s">
        <v>89</v>
      </c>
      <c r="AY179" s="17" t="s">
        <v>574</v>
      </c>
      <c r="BE179" s="102">
        <f>IF(N179="základná",J179,0)</f>
        <v>0</v>
      </c>
      <c r="BF179" s="102">
        <f>IF(N179="znížená",J179,0)</f>
        <v>0</v>
      </c>
      <c r="BG179" s="102">
        <f>IF(N179="zákl. prenesená",J179,0)</f>
        <v>0</v>
      </c>
      <c r="BH179" s="102">
        <f>IF(N179="zníž. prenesená",J179,0)</f>
        <v>0</v>
      </c>
      <c r="BI179" s="102">
        <f>IF(N179="nulová",J179,0)</f>
        <v>0</v>
      </c>
      <c r="BJ179" s="17" t="s">
        <v>89</v>
      </c>
      <c r="BK179" s="102">
        <f>ROUND(I179*H179,2)</f>
        <v>0</v>
      </c>
      <c r="BL179" s="17" t="s">
        <v>580</v>
      </c>
      <c r="BM179" s="179" t="s">
        <v>10559</v>
      </c>
    </row>
    <row r="180" spans="2:65" s="13" customFormat="1" ht="12">
      <c r="B180" s="187"/>
      <c r="D180" s="181" t="s">
        <v>586</v>
      </c>
      <c r="E180" s="188" t="s">
        <v>1</v>
      </c>
      <c r="F180" s="189" t="s">
        <v>10560</v>
      </c>
      <c r="H180" s="190">
        <v>36186.237999999998</v>
      </c>
      <c r="I180" s="191"/>
      <c r="L180" s="187"/>
      <c r="M180" s="192"/>
      <c r="T180" s="193"/>
      <c r="AT180" s="188" t="s">
        <v>586</v>
      </c>
      <c r="AU180" s="188" t="s">
        <v>89</v>
      </c>
      <c r="AV180" s="13" t="s">
        <v>89</v>
      </c>
      <c r="AW180" s="13" t="s">
        <v>31</v>
      </c>
      <c r="AX180" s="13" t="s">
        <v>77</v>
      </c>
      <c r="AY180" s="188" t="s">
        <v>574</v>
      </c>
    </row>
    <row r="181" spans="2:65" s="14" customFormat="1" ht="12">
      <c r="B181" s="194"/>
      <c r="D181" s="181" t="s">
        <v>586</v>
      </c>
      <c r="E181" s="195" t="s">
        <v>1</v>
      </c>
      <c r="F181" s="196" t="s">
        <v>596</v>
      </c>
      <c r="H181" s="197">
        <v>36186.237999999998</v>
      </c>
      <c r="I181" s="198"/>
      <c r="L181" s="194"/>
      <c r="M181" s="199"/>
      <c r="T181" s="200"/>
      <c r="AT181" s="195" t="s">
        <v>586</v>
      </c>
      <c r="AU181" s="195" t="s">
        <v>89</v>
      </c>
      <c r="AV181" s="14" t="s">
        <v>580</v>
      </c>
      <c r="AW181" s="14" t="s">
        <v>31</v>
      </c>
      <c r="AX181" s="14" t="s">
        <v>84</v>
      </c>
      <c r="AY181" s="195" t="s">
        <v>574</v>
      </c>
    </row>
    <row r="182" spans="2:65" s="1" customFormat="1" ht="24.25" customHeight="1">
      <c r="B182" s="140"/>
      <c r="C182" s="168" t="s">
        <v>118</v>
      </c>
      <c r="D182" s="168" t="s">
        <v>576</v>
      </c>
      <c r="E182" s="169" t="s">
        <v>10561</v>
      </c>
      <c r="F182" s="170" t="s">
        <v>10562</v>
      </c>
      <c r="G182" s="171" t="s">
        <v>629</v>
      </c>
      <c r="H182" s="172">
        <v>580.17499999999995</v>
      </c>
      <c r="I182" s="173"/>
      <c r="J182" s="174">
        <f>ROUND(I182*H182,2)</f>
        <v>0</v>
      </c>
      <c r="K182" s="175"/>
      <c r="L182" s="34"/>
      <c r="M182" s="176" t="s">
        <v>1</v>
      </c>
      <c r="N182" s="139" t="s">
        <v>43</v>
      </c>
      <c r="P182" s="177">
        <f>O182*H182</f>
        <v>0</v>
      </c>
      <c r="Q182" s="177">
        <v>0</v>
      </c>
      <c r="R182" s="177">
        <f>Q182*H182</f>
        <v>0</v>
      </c>
      <c r="S182" s="177">
        <v>0</v>
      </c>
      <c r="T182" s="178">
        <f>S182*H182</f>
        <v>0</v>
      </c>
      <c r="AR182" s="179" t="s">
        <v>580</v>
      </c>
      <c r="AT182" s="179" t="s">
        <v>576</v>
      </c>
      <c r="AU182" s="179" t="s">
        <v>89</v>
      </c>
      <c r="AY182" s="17" t="s">
        <v>574</v>
      </c>
      <c r="BE182" s="102">
        <f>IF(N182="základná",J182,0)</f>
        <v>0</v>
      </c>
      <c r="BF182" s="102">
        <f>IF(N182="znížená",J182,0)</f>
        <v>0</v>
      </c>
      <c r="BG182" s="102">
        <f>IF(N182="zákl. prenesená",J182,0)</f>
        <v>0</v>
      </c>
      <c r="BH182" s="102">
        <f>IF(N182="zníž. prenesená",J182,0)</f>
        <v>0</v>
      </c>
      <c r="BI182" s="102">
        <f>IF(N182="nulová",J182,0)</f>
        <v>0</v>
      </c>
      <c r="BJ182" s="17" t="s">
        <v>89</v>
      </c>
      <c r="BK182" s="102">
        <f>ROUND(I182*H182,2)</f>
        <v>0</v>
      </c>
      <c r="BL182" s="17" t="s">
        <v>580</v>
      </c>
      <c r="BM182" s="179" t="s">
        <v>10563</v>
      </c>
    </row>
    <row r="183" spans="2:65" s="12" customFormat="1" ht="24">
      <c r="B183" s="180"/>
      <c r="D183" s="181" t="s">
        <v>586</v>
      </c>
      <c r="E183" s="182" t="s">
        <v>1</v>
      </c>
      <c r="F183" s="183" t="s">
        <v>10564</v>
      </c>
      <c r="H183" s="182" t="s">
        <v>1</v>
      </c>
      <c r="I183" s="184"/>
      <c r="L183" s="180"/>
      <c r="M183" s="185"/>
      <c r="T183" s="186"/>
      <c r="AT183" s="182" t="s">
        <v>586</v>
      </c>
      <c r="AU183" s="182" t="s">
        <v>89</v>
      </c>
      <c r="AV183" s="12" t="s">
        <v>84</v>
      </c>
      <c r="AW183" s="12" t="s">
        <v>31</v>
      </c>
      <c r="AX183" s="12" t="s">
        <v>77</v>
      </c>
      <c r="AY183" s="182" t="s">
        <v>574</v>
      </c>
    </row>
    <row r="184" spans="2:65" s="13" customFormat="1" ht="12">
      <c r="B184" s="187"/>
      <c r="D184" s="181" t="s">
        <v>586</v>
      </c>
      <c r="E184" s="188" t="s">
        <v>1</v>
      </c>
      <c r="F184" s="189" t="s">
        <v>10549</v>
      </c>
      <c r="H184" s="190">
        <v>347.32499999999999</v>
      </c>
      <c r="I184" s="191"/>
      <c r="L184" s="187"/>
      <c r="M184" s="192"/>
      <c r="T184" s="193"/>
      <c r="AT184" s="188" t="s">
        <v>586</v>
      </c>
      <c r="AU184" s="188" t="s">
        <v>89</v>
      </c>
      <c r="AV184" s="13" t="s">
        <v>89</v>
      </c>
      <c r="AW184" s="13" t="s">
        <v>31</v>
      </c>
      <c r="AX184" s="13" t="s">
        <v>77</v>
      </c>
      <c r="AY184" s="188" t="s">
        <v>574</v>
      </c>
    </row>
    <row r="185" spans="2:65" s="12" customFormat="1" ht="36">
      <c r="B185" s="180"/>
      <c r="D185" s="181" t="s">
        <v>586</v>
      </c>
      <c r="E185" s="182" t="s">
        <v>1</v>
      </c>
      <c r="F185" s="183" t="s">
        <v>10565</v>
      </c>
      <c r="H185" s="182" t="s">
        <v>1</v>
      </c>
      <c r="I185" s="184"/>
      <c r="L185" s="180"/>
      <c r="M185" s="185"/>
      <c r="T185" s="186"/>
      <c r="AT185" s="182" t="s">
        <v>586</v>
      </c>
      <c r="AU185" s="182" t="s">
        <v>89</v>
      </c>
      <c r="AV185" s="12" t="s">
        <v>84</v>
      </c>
      <c r="AW185" s="12" t="s">
        <v>31</v>
      </c>
      <c r="AX185" s="12" t="s">
        <v>77</v>
      </c>
      <c r="AY185" s="182" t="s">
        <v>574</v>
      </c>
    </row>
    <row r="186" spans="2:65" s="13" customFormat="1" ht="12">
      <c r="B186" s="187"/>
      <c r="D186" s="181" t="s">
        <v>586</v>
      </c>
      <c r="E186" s="188" t="s">
        <v>1</v>
      </c>
      <c r="F186" s="189" t="s">
        <v>10551</v>
      </c>
      <c r="H186" s="190">
        <v>220.25</v>
      </c>
      <c r="I186" s="191"/>
      <c r="L186" s="187"/>
      <c r="M186" s="192"/>
      <c r="T186" s="193"/>
      <c r="AT186" s="188" t="s">
        <v>586</v>
      </c>
      <c r="AU186" s="188" t="s">
        <v>89</v>
      </c>
      <c r="AV186" s="13" t="s">
        <v>89</v>
      </c>
      <c r="AW186" s="13" t="s">
        <v>31</v>
      </c>
      <c r="AX186" s="13" t="s">
        <v>77</v>
      </c>
      <c r="AY186" s="188" t="s">
        <v>574</v>
      </c>
    </row>
    <row r="187" spans="2:65" s="12" customFormat="1" ht="24">
      <c r="B187" s="180"/>
      <c r="D187" s="181" t="s">
        <v>586</v>
      </c>
      <c r="E187" s="182" t="s">
        <v>1</v>
      </c>
      <c r="F187" s="183" t="s">
        <v>10566</v>
      </c>
      <c r="H187" s="182" t="s">
        <v>1</v>
      </c>
      <c r="I187" s="184"/>
      <c r="L187" s="180"/>
      <c r="M187" s="185"/>
      <c r="T187" s="186"/>
      <c r="AT187" s="182" t="s">
        <v>586</v>
      </c>
      <c r="AU187" s="182" t="s">
        <v>89</v>
      </c>
      <c r="AV187" s="12" t="s">
        <v>84</v>
      </c>
      <c r="AW187" s="12" t="s">
        <v>31</v>
      </c>
      <c r="AX187" s="12" t="s">
        <v>77</v>
      </c>
      <c r="AY187" s="182" t="s">
        <v>574</v>
      </c>
    </row>
    <row r="188" spans="2:65" s="13" customFormat="1" ht="12">
      <c r="B188" s="187"/>
      <c r="D188" s="181" t="s">
        <v>586</v>
      </c>
      <c r="E188" s="188" t="s">
        <v>1</v>
      </c>
      <c r="F188" s="189" t="s">
        <v>10555</v>
      </c>
      <c r="H188" s="190">
        <v>12.6</v>
      </c>
      <c r="I188" s="191"/>
      <c r="L188" s="187"/>
      <c r="M188" s="192"/>
      <c r="T188" s="193"/>
      <c r="AT188" s="188" t="s">
        <v>586</v>
      </c>
      <c r="AU188" s="188" t="s">
        <v>89</v>
      </c>
      <c r="AV188" s="13" t="s">
        <v>89</v>
      </c>
      <c r="AW188" s="13" t="s">
        <v>31</v>
      </c>
      <c r="AX188" s="13" t="s">
        <v>77</v>
      </c>
      <c r="AY188" s="188" t="s">
        <v>574</v>
      </c>
    </row>
    <row r="189" spans="2:65" s="14" customFormat="1" ht="12">
      <c r="B189" s="194"/>
      <c r="D189" s="181" t="s">
        <v>586</v>
      </c>
      <c r="E189" s="195" t="s">
        <v>1</v>
      </c>
      <c r="F189" s="196" t="s">
        <v>596</v>
      </c>
      <c r="H189" s="197">
        <v>580.17499999999995</v>
      </c>
      <c r="I189" s="198"/>
      <c r="L189" s="194"/>
      <c r="M189" s="199"/>
      <c r="T189" s="200"/>
      <c r="AT189" s="195" t="s">
        <v>586</v>
      </c>
      <c r="AU189" s="195" t="s">
        <v>89</v>
      </c>
      <c r="AV189" s="14" t="s">
        <v>580</v>
      </c>
      <c r="AW189" s="14" t="s">
        <v>31</v>
      </c>
      <c r="AX189" s="14" t="s">
        <v>84</v>
      </c>
      <c r="AY189" s="195" t="s">
        <v>574</v>
      </c>
    </row>
    <row r="190" spans="2:65" s="1" customFormat="1" ht="24.25" customHeight="1">
      <c r="B190" s="140"/>
      <c r="C190" s="168" t="s">
        <v>121</v>
      </c>
      <c r="D190" s="168" t="s">
        <v>576</v>
      </c>
      <c r="E190" s="169" t="s">
        <v>10567</v>
      </c>
      <c r="F190" s="170" t="s">
        <v>10568</v>
      </c>
      <c r="G190" s="171" t="s">
        <v>629</v>
      </c>
      <c r="H190" s="172">
        <v>1644.829</v>
      </c>
      <c r="I190" s="173"/>
      <c r="J190" s="174">
        <f>ROUND(I190*H190,2)</f>
        <v>0</v>
      </c>
      <c r="K190" s="175"/>
      <c r="L190" s="34"/>
      <c r="M190" s="176" t="s">
        <v>1</v>
      </c>
      <c r="N190" s="139" t="s">
        <v>43</v>
      </c>
      <c r="P190" s="177">
        <f>O190*H190</f>
        <v>0</v>
      </c>
      <c r="Q190" s="177">
        <v>0</v>
      </c>
      <c r="R190" s="177">
        <f>Q190*H190</f>
        <v>0</v>
      </c>
      <c r="S190" s="177">
        <v>0</v>
      </c>
      <c r="T190" s="178">
        <f>S190*H190</f>
        <v>0</v>
      </c>
      <c r="AR190" s="179" t="s">
        <v>580</v>
      </c>
      <c r="AT190" s="179" t="s">
        <v>576</v>
      </c>
      <c r="AU190" s="179" t="s">
        <v>89</v>
      </c>
      <c r="AY190" s="17" t="s">
        <v>574</v>
      </c>
      <c r="BE190" s="102">
        <f>IF(N190="základná",J190,0)</f>
        <v>0</v>
      </c>
      <c r="BF190" s="102">
        <f>IF(N190="znížená",J190,0)</f>
        <v>0</v>
      </c>
      <c r="BG190" s="102">
        <f>IF(N190="zákl. prenesená",J190,0)</f>
        <v>0</v>
      </c>
      <c r="BH190" s="102">
        <f>IF(N190="zníž. prenesená",J190,0)</f>
        <v>0</v>
      </c>
      <c r="BI190" s="102">
        <f>IF(N190="nulová",J190,0)</f>
        <v>0</v>
      </c>
      <c r="BJ190" s="17" t="s">
        <v>89</v>
      </c>
      <c r="BK190" s="102">
        <f>ROUND(I190*H190,2)</f>
        <v>0</v>
      </c>
      <c r="BL190" s="17" t="s">
        <v>580</v>
      </c>
      <c r="BM190" s="179" t="s">
        <v>10569</v>
      </c>
    </row>
    <row r="191" spans="2:65" s="12" customFormat="1" ht="24">
      <c r="B191" s="180"/>
      <c r="D191" s="181" t="s">
        <v>586</v>
      </c>
      <c r="E191" s="182" t="s">
        <v>1</v>
      </c>
      <c r="F191" s="183" t="s">
        <v>10525</v>
      </c>
      <c r="H191" s="182" t="s">
        <v>1</v>
      </c>
      <c r="I191" s="184"/>
      <c r="L191" s="180"/>
      <c r="M191" s="185"/>
      <c r="T191" s="186"/>
      <c r="AT191" s="182" t="s">
        <v>586</v>
      </c>
      <c r="AU191" s="182" t="s">
        <v>89</v>
      </c>
      <c r="AV191" s="12" t="s">
        <v>84</v>
      </c>
      <c r="AW191" s="12" t="s">
        <v>31</v>
      </c>
      <c r="AX191" s="12" t="s">
        <v>77</v>
      </c>
      <c r="AY191" s="182" t="s">
        <v>574</v>
      </c>
    </row>
    <row r="192" spans="2:65" s="13" customFormat="1" ht="12">
      <c r="B192" s="187"/>
      <c r="D192" s="181" t="s">
        <v>586</v>
      </c>
      <c r="E192" s="188" t="s">
        <v>1</v>
      </c>
      <c r="F192" s="189" t="s">
        <v>10526</v>
      </c>
      <c r="H192" s="190">
        <v>1376.144</v>
      </c>
      <c r="I192" s="191"/>
      <c r="L192" s="187"/>
      <c r="M192" s="192"/>
      <c r="T192" s="193"/>
      <c r="AT192" s="188" t="s">
        <v>586</v>
      </c>
      <c r="AU192" s="188" t="s">
        <v>89</v>
      </c>
      <c r="AV192" s="13" t="s">
        <v>89</v>
      </c>
      <c r="AW192" s="13" t="s">
        <v>31</v>
      </c>
      <c r="AX192" s="13" t="s">
        <v>77</v>
      </c>
      <c r="AY192" s="188" t="s">
        <v>574</v>
      </c>
    </row>
    <row r="193" spans="2:65" s="12" customFormat="1" ht="24">
      <c r="B193" s="180"/>
      <c r="D193" s="181" t="s">
        <v>586</v>
      </c>
      <c r="E193" s="182" t="s">
        <v>1</v>
      </c>
      <c r="F193" s="183" t="s">
        <v>10527</v>
      </c>
      <c r="H193" s="182" t="s">
        <v>1</v>
      </c>
      <c r="I193" s="184"/>
      <c r="L193" s="180"/>
      <c r="M193" s="185"/>
      <c r="T193" s="186"/>
      <c r="AT193" s="182" t="s">
        <v>586</v>
      </c>
      <c r="AU193" s="182" t="s">
        <v>89</v>
      </c>
      <c r="AV193" s="12" t="s">
        <v>84</v>
      </c>
      <c r="AW193" s="12" t="s">
        <v>31</v>
      </c>
      <c r="AX193" s="12" t="s">
        <v>77</v>
      </c>
      <c r="AY193" s="182" t="s">
        <v>574</v>
      </c>
    </row>
    <row r="194" spans="2:65" s="13" customFormat="1" ht="12">
      <c r="B194" s="187"/>
      <c r="D194" s="181" t="s">
        <v>586</v>
      </c>
      <c r="E194" s="188" t="s">
        <v>1</v>
      </c>
      <c r="F194" s="189" t="s">
        <v>10528</v>
      </c>
      <c r="H194" s="190">
        <v>268.685</v>
      </c>
      <c r="I194" s="191"/>
      <c r="L194" s="187"/>
      <c r="M194" s="192"/>
      <c r="T194" s="193"/>
      <c r="AT194" s="188" t="s">
        <v>586</v>
      </c>
      <c r="AU194" s="188" t="s">
        <v>89</v>
      </c>
      <c r="AV194" s="13" t="s">
        <v>89</v>
      </c>
      <c r="AW194" s="13" t="s">
        <v>31</v>
      </c>
      <c r="AX194" s="13" t="s">
        <v>77</v>
      </c>
      <c r="AY194" s="188" t="s">
        <v>574</v>
      </c>
    </row>
    <row r="195" spans="2:65" s="14" customFormat="1" ht="12">
      <c r="B195" s="194"/>
      <c r="D195" s="181" t="s">
        <v>586</v>
      </c>
      <c r="E195" s="195" t="s">
        <v>1</v>
      </c>
      <c r="F195" s="196" t="s">
        <v>596</v>
      </c>
      <c r="H195" s="197">
        <v>1644.829</v>
      </c>
      <c r="I195" s="198"/>
      <c r="L195" s="194"/>
      <c r="M195" s="199"/>
      <c r="T195" s="200"/>
      <c r="AT195" s="195" t="s">
        <v>586</v>
      </c>
      <c r="AU195" s="195" t="s">
        <v>89</v>
      </c>
      <c r="AV195" s="14" t="s">
        <v>580</v>
      </c>
      <c r="AW195" s="14" t="s">
        <v>31</v>
      </c>
      <c r="AX195" s="14" t="s">
        <v>84</v>
      </c>
      <c r="AY195" s="195" t="s">
        <v>574</v>
      </c>
    </row>
    <row r="196" spans="2:65" s="1" customFormat="1" ht="16.5" customHeight="1">
      <c r="B196" s="140"/>
      <c r="C196" s="208" t="s">
        <v>660</v>
      </c>
      <c r="D196" s="208" t="s">
        <v>1858</v>
      </c>
      <c r="E196" s="209" t="s">
        <v>10570</v>
      </c>
      <c r="F196" s="210" t="s">
        <v>10571</v>
      </c>
      <c r="G196" s="211" t="s">
        <v>694</v>
      </c>
      <c r="H196" s="212">
        <v>3618.6239999999998</v>
      </c>
      <c r="I196" s="213"/>
      <c r="J196" s="214">
        <f>ROUND(I196*H196,2)</f>
        <v>0</v>
      </c>
      <c r="K196" s="215"/>
      <c r="L196" s="216"/>
      <c r="M196" s="217" t="s">
        <v>1</v>
      </c>
      <c r="N196" s="218" t="s">
        <v>43</v>
      </c>
      <c r="P196" s="177">
        <f>O196*H196</f>
        <v>0</v>
      </c>
      <c r="Q196" s="177">
        <v>0</v>
      </c>
      <c r="R196" s="177">
        <f>Q196*H196</f>
        <v>0</v>
      </c>
      <c r="S196" s="177">
        <v>0</v>
      </c>
      <c r="T196" s="178">
        <f>S196*H196</f>
        <v>0</v>
      </c>
      <c r="AR196" s="179" t="s">
        <v>626</v>
      </c>
      <c r="AT196" s="179" t="s">
        <v>1858</v>
      </c>
      <c r="AU196" s="179" t="s">
        <v>89</v>
      </c>
      <c r="AY196" s="17" t="s">
        <v>574</v>
      </c>
      <c r="BE196" s="102">
        <f>IF(N196="základná",J196,0)</f>
        <v>0</v>
      </c>
      <c r="BF196" s="102">
        <f>IF(N196="znížená",J196,0)</f>
        <v>0</v>
      </c>
      <c r="BG196" s="102">
        <f>IF(N196="zákl. prenesená",J196,0)</f>
        <v>0</v>
      </c>
      <c r="BH196" s="102">
        <f>IF(N196="zníž. prenesená",J196,0)</f>
        <v>0</v>
      </c>
      <c r="BI196" s="102">
        <f>IF(N196="nulová",J196,0)</f>
        <v>0</v>
      </c>
      <c r="BJ196" s="17" t="s">
        <v>89</v>
      </c>
      <c r="BK196" s="102">
        <f>ROUND(I196*H196,2)</f>
        <v>0</v>
      </c>
      <c r="BL196" s="17" t="s">
        <v>580</v>
      </c>
      <c r="BM196" s="179" t="s">
        <v>10572</v>
      </c>
    </row>
    <row r="197" spans="2:65" s="13" customFormat="1" ht="12">
      <c r="B197" s="187"/>
      <c r="D197" s="181" t="s">
        <v>586</v>
      </c>
      <c r="E197" s="188" t="s">
        <v>1</v>
      </c>
      <c r="F197" s="189" t="s">
        <v>10573</v>
      </c>
      <c r="H197" s="190">
        <v>3618.6239999999998</v>
      </c>
      <c r="I197" s="191"/>
      <c r="L197" s="187"/>
      <c r="M197" s="192"/>
      <c r="T197" s="193"/>
      <c r="AT197" s="188" t="s">
        <v>586</v>
      </c>
      <c r="AU197" s="188" t="s">
        <v>89</v>
      </c>
      <c r="AV197" s="13" t="s">
        <v>89</v>
      </c>
      <c r="AW197" s="13" t="s">
        <v>31</v>
      </c>
      <c r="AX197" s="13" t="s">
        <v>77</v>
      </c>
      <c r="AY197" s="188" t="s">
        <v>574</v>
      </c>
    </row>
    <row r="198" spans="2:65" s="14" customFormat="1" ht="12">
      <c r="B198" s="194"/>
      <c r="D198" s="181" t="s">
        <v>586</v>
      </c>
      <c r="E198" s="195" t="s">
        <v>1</v>
      </c>
      <c r="F198" s="196" t="s">
        <v>596</v>
      </c>
      <c r="H198" s="197">
        <v>3618.6239999999998</v>
      </c>
      <c r="I198" s="198"/>
      <c r="L198" s="194"/>
      <c r="M198" s="199"/>
      <c r="T198" s="200"/>
      <c r="AT198" s="195" t="s">
        <v>586</v>
      </c>
      <c r="AU198" s="195" t="s">
        <v>89</v>
      </c>
      <c r="AV198" s="14" t="s">
        <v>580</v>
      </c>
      <c r="AW198" s="14" t="s">
        <v>31</v>
      </c>
      <c r="AX198" s="14" t="s">
        <v>84</v>
      </c>
      <c r="AY198" s="195" t="s">
        <v>574</v>
      </c>
    </row>
    <row r="199" spans="2:65" s="1" customFormat="1" ht="21.75" customHeight="1">
      <c r="B199" s="140"/>
      <c r="C199" s="168" t="s">
        <v>664</v>
      </c>
      <c r="D199" s="168" t="s">
        <v>576</v>
      </c>
      <c r="E199" s="169" t="s">
        <v>10574</v>
      </c>
      <c r="F199" s="170" t="s">
        <v>10575</v>
      </c>
      <c r="G199" s="171" t="s">
        <v>629</v>
      </c>
      <c r="H199" s="172">
        <v>1644.829</v>
      </c>
      <c r="I199" s="173"/>
      <c r="J199" s="174">
        <f>ROUND(I199*H199,2)</f>
        <v>0</v>
      </c>
      <c r="K199" s="175"/>
      <c r="L199" s="34"/>
      <c r="M199" s="176" t="s">
        <v>1</v>
      </c>
      <c r="N199" s="139" t="s">
        <v>43</v>
      </c>
      <c r="P199" s="177">
        <f>O199*H199</f>
        <v>0</v>
      </c>
      <c r="Q199" s="177">
        <v>0</v>
      </c>
      <c r="R199" s="177">
        <f>Q199*H199</f>
        <v>0</v>
      </c>
      <c r="S199" s="177">
        <v>0</v>
      </c>
      <c r="T199" s="178">
        <f>S199*H199</f>
        <v>0</v>
      </c>
      <c r="AR199" s="179" t="s">
        <v>580</v>
      </c>
      <c r="AT199" s="179" t="s">
        <v>576</v>
      </c>
      <c r="AU199" s="179" t="s">
        <v>89</v>
      </c>
      <c r="AY199" s="17" t="s">
        <v>574</v>
      </c>
      <c r="BE199" s="102">
        <f>IF(N199="základná",J199,0)</f>
        <v>0</v>
      </c>
      <c r="BF199" s="102">
        <f>IF(N199="znížená",J199,0)</f>
        <v>0</v>
      </c>
      <c r="BG199" s="102">
        <f>IF(N199="zákl. prenesená",J199,0)</f>
        <v>0</v>
      </c>
      <c r="BH199" s="102">
        <f>IF(N199="zníž. prenesená",J199,0)</f>
        <v>0</v>
      </c>
      <c r="BI199" s="102">
        <f>IF(N199="nulová",J199,0)</f>
        <v>0</v>
      </c>
      <c r="BJ199" s="17" t="s">
        <v>89</v>
      </c>
      <c r="BK199" s="102">
        <f>ROUND(I199*H199,2)</f>
        <v>0</v>
      </c>
      <c r="BL199" s="17" t="s">
        <v>580</v>
      </c>
      <c r="BM199" s="179" t="s">
        <v>10576</v>
      </c>
    </row>
    <row r="200" spans="2:65" s="13" customFormat="1" ht="12">
      <c r="B200" s="187"/>
      <c r="D200" s="181" t="s">
        <v>586</v>
      </c>
      <c r="E200" s="188" t="s">
        <v>1</v>
      </c>
      <c r="F200" s="189" t="s">
        <v>10558</v>
      </c>
      <c r="H200" s="190">
        <v>1644.829</v>
      </c>
      <c r="I200" s="191"/>
      <c r="L200" s="187"/>
      <c r="M200" s="192"/>
      <c r="T200" s="193"/>
      <c r="AT200" s="188" t="s">
        <v>586</v>
      </c>
      <c r="AU200" s="188" t="s">
        <v>89</v>
      </c>
      <c r="AV200" s="13" t="s">
        <v>89</v>
      </c>
      <c r="AW200" s="13" t="s">
        <v>31</v>
      </c>
      <c r="AX200" s="13" t="s">
        <v>77</v>
      </c>
      <c r="AY200" s="188" t="s">
        <v>574</v>
      </c>
    </row>
    <row r="201" spans="2:65" s="14" customFormat="1" ht="12">
      <c r="B201" s="194"/>
      <c r="D201" s="181" t="s">
        <v>586</v>
      </c>
      <c r="E201" s="195" t="s">
        <v>1</v>
      </c>
      <c r="F201" s="196" t="s">
        <v>596</v>
      </c>
      <c r="H201" s="197">
        <v>1644.829</v>
      </c>
      <c r="I201" s="198"/>
      <c r="L201" s="194"/>
      <c r="M201" s="199"/>
      <c r="T201" s="200"/>
      <c r="AT201" s="195" t="s">
        <v>586</v>
      </c>
      <c r="AU201" s="195" t="s">
        <v>89</v>
      </c>
      <c r="AV201" s="14" t="s">
        <v>580</v>
      </c>
      <c r="AW201" s="14" t="s">
        <v>31</v>
      </c>
      <c r="AX201" s="14" t="s">
        <v>84</v>
      </c>
      <c r="AY201" s="195" t="s">
        <v>574</v>
      </c>
    </row>
    <row r="202" spans="2:65" s="1" customFormat="1" ht="24.25" customHeight="1">
      <c r="B202" s="140"/>
      <c r="C202" s="168" t="s">
        <v>676</v>
      </c>
      <c r="D202" s="168" t="s">
        <v>576</v>
      </c>
      <c r="E202" s="169" t="s">
        <v>692</v>
      </c>
      <c r="F202" s="170" t="s">
        <v>693</v>
      </c>
      <c r="G202" s="171" t="s">
        <v>694</v>
      </c>
      <c r="H202" s="172">
        <v>3042.9340000000002</v>
      </c>
      <c r="I202" s="173"/>
      <c r="J202" s="174">
        <f>ROUND(I202*H202,2)</f>
        <v>0</v>
      </c>
      <c r="K202" s="175"/>
      <c r="L202" s="34"/>
      <c r="M202" s="176" t="s">
        <v>1</v>
      </c>
      <c r="N202" s="139" t="s">
        <v>43</v>
      </c>
      <c r="P202" s="177">
        <f>O202*H202</f>
        <v>0</v>
      </c>
      <c r="Q202" s="177">
        <v>0</v>
      </c>
      <c r="R202" s="177">
        <f>Q202*H202</f>
        <v>0</v>
      </c>
      <c r="S202" s="177">
        <v>0</v>
      </c>
      <c r="T202" s="178">
        <f>S202*H202</f>
        <v>0</v>
      </c>
      <c r="AR202" s="179" t="s">
        <v>580</v>
      </c>
      <c r="AT202" s="179" t="s">
        <v>576</v>
      </c>
      <c r="AU202" s="179" t="s">
        <v>89</v>
      </c>
      <c r="AY202" s="17" t="s">
        <v>574</v>
      </c>
      <c r="BE202" s="102">
        <f>IF(N202="základná",J202,0)</f>
        <v>0</v>
      </c>
      <c r="BF202" s="102">
        <f>IF(N202="znížená",J202,0)</f>
        <v>0</v>
      </c>
      <c r="BG202" s="102">
        <f>IF(N202="zákl. prenesená",J202,0)</f>
        <v>0</v>
      </c>
      <c r="BH202" s="102">
        <f>IF(N202="zníž. prenesená",J202,0)</f>
        <v>0</v>
      </c>
      <c r="BI202" s="102">
        <f>IF(N202="nulová",J202,0)</f>
        <v>0</v>
      </c>
      <c r="BJ202" s="17" t="s">
        <v>89</v>
      </c>
      <c r="BK202" s="102">
        <f>ROUND(I202*H202,2)</f>
        <v>0</v>
      </c>
      <c r="BL202" s="17" t="s">
        <v>580</v>
      </c>
      <c r="BM202" s="179" t="s">
        <v>10577</v>
      </c>
    </row>
    <row r="203" spans="2:65" s="13" customFormat="1" ht="12">
      <c r="B203" s="187"/>
      <c r="D203" s="181" t="s">
        <v>586</v>
      </c>
      <c r="E203" s="188" t="s">
        <v>1</v>
      </c>
      <c r="F203" s="189" t="s">
        <v>10578</v>
      </c>
      <c r="H203" s="190">
        <v>3042.9340000000002</v>
      </c>
      <c r="I203" s="191"/>
      <c r="L203" s="187"/>
      <c r="M203" s="192"/>
      <c r="T203" s="193"/>
      <c r="AT203" s="188" t="s">
        <v>586</v>
      </c>
      <c r="AU203" s="188" t="s">
        <v>89</v>
      </c>
      <c r="AV203" s="13" t="s">
        <v>89</v>
      </c>
      <c r="AW203" s="13" t="s">
        <v>31</v>
      </c>
      <c r="AX203" s="13" t="s">
        <v>77</v>
      </c>
      <c r="AY203" s="188" t="s">
        <v>574</v>
      </c>
    </row>
    <row r="204" spans="2:65" s="14" customFormat="1" ht="12">
      <c r="B204" s="194"/>
      <c r="D204" s="181" t="s">
        <v>586</v>
      </c>
      <c r="E204" s="195" t="s">
        <v>1</v>
      </c>
      <c r="F204" s="196" t="s">
        <v>596</v>
      </c>
      <c r="H204" s="197">
        <v>3042.9340000000002</v>
      </c>
      <c r="I204" s="198"/>
      <c r="L204" s="194"/>
      <c r="M204" s="199"/>
      <c r="T204" s="200"/>
      <c r="AT204" s="195" t="s">
        <v>586</v>
      </c>
      <c r="AU204" s="195" t="s">
        <v>89</v>
      </c>
      <c r="AV204" s="14" t="s">
        <v>580</v>
      </c>
      <c r="AW204" s="14" t="s">
        <v>31</v>
      </c>
      <c r="AX204" s="14" t="s">
        <v>84</v>
      </c>
      <c r="AY204" s="195" t="s">
        <v>574</v>
      </c>
    </row>
    <row r="205" spans="2:65" s="1" customFormat="1" ht="33" customHeight="1">
      <c r="B205" s="140"/>
      <c r="C205" s="168" t="s">
        <v>680</v>
      </c>
      <c r="D205" s="168" t="s">
        <v>576</v>
      </c>
      <c r="E205" s="169" t="s">
        <v>10579</v>
      </c>
      <c r="F205" s="170" t="s">
        <v>10580</v>
      </c>
      <c r="G205" s="171" t="s">
        <v>629</v>
      </c>
      <c r="H205" s="172">
        <v>232.85</v>
      </c>
      <c r="I205" s="173"/>
      <c r="J205" s="174">
        <f>ROUND(I205*H205,2)</f>
        <v>0</v>
      </c>
      <c r="K205" s="175"/>
      <c r="L205" s="34"/>
      <c r="M205" s="176" t="s">
        <v>1</v>
      </c>
      <c r="N205" s="139" t="s">
        <v>43</v>
      </c>
      <c r="P205" s="177">
        <f>O205*H205</f>
        <v>0</v>
      </c>
      <c r="Q205" s="177">
        <v>0</v>
      </c>
      <c r="R205" s="177">
        <f>Q205*H205</f>
        <v>0</v>
      </c>
      <c r="S205" s="177">
        <v>0</v>
      </c>
      <c r="T205" s="178">
        <f>S205*H205</f>
        <v>0</v>
      </c>
      <c r="AR205" s="179" t="s">
        <v>580</v>
      </c>
      <c r="AT205" s="179" t="s">
        <v>576</v>
      </c>
      <c r="AU205" s="179" t="s">
        <v>89</v>
      </c>
      <c r="AY205" s="17" t="s">
        <v>574</v>
      </c>
      <c r="BE205" s="102">
        <f>IF(N205="základná",J205,0)</f>
        <v>0</v>
      </c>
      <c r="BF205" s="102">
        <f>IF(N205="znížená",J205,0)</f>
        <v>0</v>
      </c>
      <c r="BG205" s="102">
        <f>IF(N205="zákl. prenesená",J205,0)</f>
        <v>0</v>
      </c>
      <c r="BH205" s="102">
        <f>IF(N205="zníž. prenesená",J205,0)</f>
        <v>0</v>
      </c>
      <c r="BI205" s="102">
        <f>IF(N205="nulová",J205,0)</f>
        <v>0</v>
      </c>
      <c r="BJ205" s="17" t="s">
        <v>89</v>
      </c>
      <c r="BK205" s="102">
        <f>ROUND(I205*H205,2)</f>
        <v>0</v>
      </c>
      <c r="BL205" s="17" t="s">
        <v>580</v>
      </c>
      <c r="BM205" s="179" t="s">
        <v>10581</v>
      </c>
    </row>
    <row r="206" spans="2:65" s="12" customFormat="1" ht="24">
      <c r="B206" s="180"/>
      <c r="D206" s="181" t="s">
        <v>586</v>
      </c>
      <c r="E206" s="182" t="s">
        <v>1</v>
      </c>
      <c r="F206" s="183" t="s">
        <v>10582</v>
      </c>
      <c r="H206" s="182" t="s">
        <v>1</v>
      </c>
      <c r="I206" s="184"/>
      <c r="L206" s="180"/>
      <c r="M206" s="185"/>
      <c r="T206" s="186"/>
      <c r="AT206" s="182" t="s">
        <v>586</v>
      </c>
      <c r="AU206" s="182" t="s">
        <v>89</v>
      </c>
      <c r="AV206" s="12" t="s">
        <v>84</v>
      </c>
      <c r="AW206" s="12" t="s">
        <v>31</v>
      </c>
      <c r="AX206" s="12" t="s">
        <v>77</v>
      </c>
      <c r="AY206" s="182" t="s">
        <v>574</v>
      </c>
    </row>
    <row r="207" spans="2:65" s="13" customFormat="1" ht="12">
      <c r="B207" s="187"/>
      <c r="D207" s="181" t="s">
        <v>586</v>
      </c>
      <c r="E207" s="188" t="s">
        <v>1</v>
      </c>
      <c r="F207" s="189" t="s">
        <v>10551</v>
      </c>
      <c r="H207" s="190">
        <v>220.25</v>
      </c>
      <c r="I207" s="191"/>
      <c r="L207" s="187"/>
      <c r="M207" s="192"/>
      <c r="T207" s="193"/>
      <c r="AT207" s="188" t="s">
        <v>586</v>
      </c>
      <c r="AU207" s="188" t="s">
        <v>89</v>
      </c>
      <c r="AV207" s="13" t="s">
        <v>89</v>
      </c>
      <c r="AW207" s="13" t="s">
        <v>31</v>
      </c>
      <c r="AX207" s="13" t="s">
        <v>77</v>
      </c>
      <c r="AY207" s="188" t="s">
        <v>574</v>
      </c>
    </row>
    <row r="208" spans="2:65" s="12" customFormat="1" ht="12">
      <c r="B208" s="180"/>
      <c r="D208" s="181" t="s">
        <v>586</v>
      </c>
      <c r="E208" s="182" t="s">
        <v>1</v>
      </c>
      <c r="F208" s="183" t="s">
        <v>10583</v>
      </c>
      <c r="H208" s="182" t="s">
        <v>1</v>
      </c>
      <c r="I208" s="184"/>
      <c r="L208" s="180"/>
      <c r="M208" s="185"/>
      <c r="T208" s="186"/>
      <c r="AT208" s="182" t="s">
        <v>586</v>
      </c>
      <c r="AU208" s="182" t="s">
        <v>89</v>
      </c>
      <c r="AV208" s="12" t="s">
        <v>84</v>
      </c>
      <c r="AW208" s="12" t="s">
        <v>31</v>
      </c>
      <c r="AX208" s="12" t="s">
        <v>77</v>
      </c>
      <c r="AY208" s="182" t="s">
        <v>574</v>
      </c>
    </row>
    <row r="209" spans="2:65" s="13" customFormat="1" ht="12">
      <c r="B209" s="187"/>
      <c r="D209" s="181" t="s">
        <v>586</v>
      </c>
      <c r="E209" s="188" t="s">
        <v>1</v>
      </c>
      <c r="F209" s="189" t="s">
        <v>10555</v>
      </c>
      <c r="H209" s="190">
        <v>12.6</v>
      </c>
      <c r="I209" s="191"/>
      <c r="L209" s="187"/>
      <c r="M209" s="192"/>
      <c r="T209" s="193"/>
      <c r="AT209" s="188" t="s">
        <v>586</v>
      </c>
      <c r="AU209" s="188" t="s">
        <v>89</v>
      </c>
      <c r="AV209" s="13" t="s">
        <v>89</v>
      </c>
      <c r="AW209" s="13" t="s">
        <v>31</v>
      </c>
      <c r="AX209" s="13" t="s">
        <v>77</v>
      </c>
      <c r="AY209" s="188" t="s">
        <v>574</v>
      </c>
    </row>
    <row r="210" spans="2:65" s="14" customFormat="1" ht="12">
      <c r="B210" s="194"/>
      <c r="D210" s="181" t="s">
        <v>586</v>
      </c>
      <c r="E210" s="195" t="s">
        <v>1</v>
      </c>
      <c r="F210" s="196" t="s">
        <v>596</v>
      </c>
      <c r="H210" s="197">
        <v>232.85</v>
      </c>
      <c r="I210" s="198"/>
      <c r="L210" s="194"/>
      <c r="M210" s="199"/>
      <c r="T210" s="200"/>
      <c r="AT210" s="195" t="s">
        <v>586</v>
      </c>
      <c r="AU210" s="195" t="s">
        <v>89</v>
      </c>
      <c r="AV210" s="14" t="s">
        <v>580</v>
      </c>
      <c r="AW210" s="14" t="s">
        <v>31</v>
      </c>
      <c r="AX210" s="14" t="s">
        <v>84</v>
      </c>
      <c r="AY210" s="195" t="s">
        <v>574</v>
      </c>
    </row>
    <row r="211" spans="2:65" s="1" customFormat="1" ht="21.75" customHeight="1">
      <c r="B211" s="140"/>
      <c r="C211" s="168" t="s">
        <v>686</v>
      </c>
      <c r="D211" s="168" t="s">
        <v>576</v>
      </c>
      <c r="E211" s="169" t="s">
        <v>10584</v>
      </c>
      <c r="F211" s="170" t="s">
        <v>10585</v>
      </c>
      <c r="G211" s="171" t="s">
        <v>584</v>
      </c>
      <c r="H211" s="172">
        <v>4840.7839999999997</v>
      </c>
      <c r="I211" s="173"/>
      <c r="J211" s="174">
        <f>ROUND(I211*H211,2)</f>
        <v>0</v>
      </c>
      <c r="K211" s="175"/>
      <c r="L211" s="34"/>
      <c r="M211" s="176" t="s">
        <v>1</v>
      </c>
      <c r="N211" s="139" t="s">
        <v>43</v>
      </c>
      <c r="P211" s="177">
        <f>O211*H211</f>
        <v>0</v>
      </c>
      <c r="Q211" s="177">
        <v>0</v>
      </c>
      <c r="R211" s="177">
        <f>Q211*H211</f>
        <v>0</v>
      </c>
      <c r="S211" s="177">
        <v>0</v>
      </c>
      <c r="T211" s="178">
        <f>S211*H211</f>
        <v>0</v>
      </c>
      <c r="AR211" s="179" t="s">
        <v>580</v>
      </c>
      <c r="AT211" s="179" t="s">
        <v>576</v>
      </c>
      <c r="AU211" s="179" t="s">
        <v>89</v>
      </c>
      <c r="AY211" s="17" t="s">
        <v>574</v>
      </c>
      <c r="BE211" s="102">
        <f>IF(N211="základná",J211,0)</f>
        <v>0</v>
      </c>
      <c r="BF211" s="102">
        <f>IF(N211="znížená",J211,0)</f>
        <v>0</v>
      </c>
      <c r="BG211" s="102">
        <f>IF(N211="zákl. prenesená",J211,0)</f>
        <v>0</v>
      </c>
      <c r="BH211" s="102">
        <f>IF(N211="zníž. prenesená",J211,0)</f>
        <v>0</v>
      </c>
      <c r="BI211" s="102">
        <f>IF(N211="nulová",J211,0)</f>
        <v>0</v>
      </c>
      <c r="BJ211" s="17" t="s">
        <v>89</v>
      </c>
      <c r="BK211" s="102">
        <f>ROUND(I211*H211,2)</f>
        <v>0</v>
      </c>
      <c r="BL211" s="17" t="s">
        <v>580</v>
      </c>
      <c r="BM211" s="179" t="s">
        <v>10586</v>
      </c>
    </row>
    <row r="212" spans="2:65" s="13" customFormat="1" ht="12">
      <c r="B212" s="187"/>
      <c r="D212" s="181" t="s">
        <v>586</v>
      </c>
      <c r="E212" s="188" t="s">
        <v>1</v>
      </c>
      <c r="F212" s="189" t="s">
        <v>10587</v>
      </c>
      <c r="H212" s="190">
        <v>4840.7839999999997</v>
      </c>
      <c r="I212" s="191"/>
      <c r="L212" s="187"/>
      <c r="M212" s="192"/>
      <c r="T212" s="193"/>
      <c r="AT212" s="188" t="s">
        <v>586</v>
      </c>
      <c r="AU212" s="188" t="s">
        <v>89</v>
      </c>
      <c r="AV212" s="13" t="s">
        <v>89</v>
      </c>
      <c r="AW212" s="13" t="s">
        <v>31</v>
      </c>
      <c r="AX212" s="13" t="s">
        <v>77</v>
      </c>
      <c r="AY212" s="188" t="s">
        <v>574</v>
      </c>
    </row>
    <row r="213" spans="2:65" s="14" customFormat="1" ht="12">
      <c r="B213" s="194"/>
      <c r="D213" s="181" t="s">
        <v>586</v>
      </c>
      <c r="E213" s="195" t="s">
        <v>1</v>
      </c>
      <c r="F213" s="196" t="s">
        <v>596</v>
      </c>
      <c r="H213" s="197">
        <v>4840.7839999999997</v>
      </c>
      <c r="I213" s="198"/>
      <c r="L213" s="194"/>
      <c r="M213" s="199"/>
      <c r="T213" s="200"/>
      <c r="AT213" s="195" t="s">
        <v>586</v>
      </c>
      <c r="AU213" s="195" t="s">
        <v>89</v>
      </c>
      <c r="AV213" s="14" t="s">
        <v>580</v>
      </c>
      <c r="AW213" s="14" t="s">
        <v>31</v>
      </c>
      <c r="AX213" s="14" t="s">
        <v>84</v>
      </c>
      <c r="AY213" s="195" t="s">
        <v>574</v>
      </c>
    </row>
    <row r="214" spans="2:65" s="1" customFormat="1" ht="33" customHeight="1">
      <c r="B214" s="140"/>
      <c r="C214" s="168" t="s">
        <v>691</v>
      </c>
      <c r="D214" s="168" t="s">
        <v>576</v>
      </c>
      <c r="E214" s="169" t="s">
        <v>10588</v>
      </c>
      <c r="F214" s="170" t="s">
        <v>10589</v>
      </c>
      <c r="G214" s="171" t="s">
        <v>584</v>
      </c>
      <c r="H214" s="172">
        <v>2315.5</v>
      </c>
      <c r="I214" s="173"/>
      <c r="J214" s="174">
        <f>ROUND(I214*H214,2)</f>
        <v>0</v>
      </c>
      <c r="K214" s="175"/>
      <c r="L214" s="34"/>
      <c r="M214" s="176" t="s">
        <v>1</v>
      </c>
      <c r="N214" s="139" t="s">
        <v>43</v>
      </c>
      <c r="P214" s="177">
        <f>O214*H214</f>
        <v>0</v>
      </c>
      <c r="Q214" s="177">
        <v>0</v>
      </c>
      <c r="R214" s="177">
        <f>Q214*H214</f>
        <v>0</v>
      </c>
      <c r="S214" s="177">
        <v>0</v>
      </c>
      <c r="T214" s="178">
        <f>S214*H214</f>
        <v>0</v>
      </c>
      <c r="AR214" s="179" t="s">
        <v>580</v>
      </c>
      <c r="AT214" s="179" t="s">
        <v>576</v>
      </c>
      <c r="AU214" s="179" t="s">
        <v>89</v>
      </c>
      <c r="AY214" s="17" t="s">
        <v>574</v>
      </c>
      <c r="BE214" s="102">
        <f>IF(N214="základná",J214,0)</f>
        <v>0</v>
      </c>
      <c r="BF214" s="102">
        <f>IF(N214="znížená",J214,0)</f>
        <v>0</v>
      </c>
      <c r="BG214" s="102">
        <f>IF(N214="zákl. prenesená",J214,0)</f>
        <v>0</v>
      </c>
      <c r="BH214" s="102">
        <f>IF(N214="zníž. prenesená",J214,0)</f>
        <v>0</v>
      </c>
      <c r="BI214" s="102">
        <f>IF(N214="nulová",J214,0)</f>
        <v>0</v>
      </c>
      <c r="BJ214" s="17" t="s">
        <v>89</v>
      </c>
      <c r="BK214" s="102">
        <f>ROUND(I214*H214,2)</f>
        <v>0</v>
      </c>
      <c r="BL214" s="17" t="s">
        <v>580</v>
      </c>
      <c r="BM214" s="179" t="s">
        <v>10590</v>
      </c>
    </row>
    <row r="215" spans="2:65" s="12" customFormat="1" ht="12">
      <c r="B215" s="180"/>
      <c r="D215" s="181" t="s">
        <v>586</v>
      </c>
      <c r="E215" s="182" t="s">
        <v>1</v>
      </c>
      <c r="F215" s="183" t="s">
        <v>10591</v>
      </c>
      <c r="H215" s="182" t="s">
        <v>1</v>
      </c>
      <c r="I215" s="184"/>
      <c r="L215" s="180"/>
      <c r="M215" s="185"/>
      <c r="T215" s="186"/>
      <c r="AT215" s="182" t="s">
        <v>586</v>
      </c>
      <c r="AU215" s="182" t="s">
        <v>89</v>
      </c>
      <c r="AV215" s="12" t="s">
        <v>84</v>
      </c>
      <c r="AW215" s="12" t="s">
        <v>31</v>
      </c>
      <c r="AX215" s="12" t="s">
        <v>77</v>
      </c>
      <c r="AY215" s="182" t="s">
        <v>574</v>
      </c>
    </row>
    <row r="216" spans="2:65" s="13" customFormat="1" ht="12">
      <c r="B216" s="187"/>
      <c r="D216" s="181" t="s">
        <v>586</v>
      </c>
      <c r="E216" s="188" t="s">
        <v>1</v>
      </c>
      <c r="F216" s="189" t="s">
        <v>10592</v>
      </c>
      <c r="H216" s="190">
        <v>2315.5</v>
      </c>
      <c r="I216" s="191"/>
      <c r="L216" s="187"/>
      <c r="M216" s="192"/>
      <c r="T216" s="193"/>
      <c r="AT216" s="188" t="s">
        <v>586</v>
      </c>
      <c r="AU216" s="188" t="s">
        <v>89</v>
      </c>
      <c r="AV216" s="13" t="s">
        <v>89</v>
      </c>
      <c r="AW216" s="13" t="s">
        <v>31</v>
      </c>
      <c r="AX216" s="13" t="s">
        <v>77</v>
      </c>
      <c r="AY216" s="188" t="s">
        <v>574</v>
      </c>
    </row>
    <row r="217" spans="2:65" s="14" customFormat="1" ht="12">
      <c r="B217" s="194"/>
      <c r="D217" s="181" t="s">
        <v>586</v>
      </c>
      <c r="E217" s="195" t="s">
        <v>1</v>
      </c>
      <c r="F217" s="196" t="s">
        <v>596</v>
      </c>
      <c r="H217" s="197">
        <v>2315.5</v>
      </c>
      <c r="I217" s="198"/>
      <c r="L217" s="194"/>
      <c r="M217" s="199"/>
      <c r="T217" s="200"/>
      <c r="AT217" s="195" t="s">
        <v>586</v>
      </c>
      <c r="AU217" s="195" t="s">
        <v>89</v>
      </c>
      <c r="AV217" s="14" t="s">
        <v>580</v>
      </c>
      <c r="AW217" s="14" t="s">
        <v>31</v>
      </c>
      <c r="AX217" s="14" t="s">
        <v>84</v>
      </c>
      <c r="AY217" s="195" t="s">
        <v>574</v>
      </c>
    </row>
    <row r="218" spans="2:65" s="1" customFormat="1" ht="16.5" customHeight="1">
      <c r="B218" s="140"/>
      <c r="C218" s="168" t="s">
        <v>697</v>
      </c>
      <c r="D218" s="168" t="s">
        <v>576</v>
      </c>
      <c r="E218" s="169" t="s">
        <v>10593</v>
      </c>
      <c r="F218" s="170" t="s">
        <v>10594</v>
      </c>
      <c r="G218" s="171" t="s">
        <v>584</v>
      </c>
      <c r="H218" s="172">
        <v>2315.5</v>
      </c>
      <c r="I218" s="173"/>
      <c r="J218" s="174">
        <f>ROUND(I218*H218,2)</f>
        <v>0</v>
      </c>
      <c r="K218" s="175"/>
      <c r="L218" s="34"/>
      <c r="M218" s="176" t="s">
        <v>1</v>
      </c>
      <c r="N218" s="139" t="s">
        <v>43</v>
      </c>
      <c r="P218" s="177">
        <f>O218*H218</f>
        <v>0</v>
      </c>
      <c r="Q218" s="177">
        <v>0</v>
      </c>
      <c r="R218" s="177">
        <f>Q218*H218</f>
        <v>0</v>
      </c>
      <c r="S218" s="177">
        <v>0</v>
      </c>
      <c r="T218" s="178">
        <f>S218*H218</f>
        <v>0</v>
      </c>
      <c r="AR218" s="179" t="s">
        <v>580</v>
      </c>
      <c r="AT218" s="179" t="s">
        <v>576</v>
      </c>
      <c r="AU218" s="179" t="s">
        <v>89</v>
      </c>
      <c r="AY218" s="17" t="s">
        <v>574</v>
      </c>
      <c r="BE218" s="102">
        <f>IF(N218="základná",J218,0)</f>
        <v>0</v>
      </c>
      <c r="BF218" s="102">
        <f>IF(N218="znížená",J218,0)</f>
        <v>0</v>
      </c>
      <c r="BG218" s="102">
        <f>IF(N218="zákl. prenesená",J218,0)</f>
        <v>0</v>
      </c>
      <c r="BH218" s="102">
        <f>IF(N218="zníž. prenesená",J218,0)</f>
        <v>0</v>
      </c>
      <c r="BI218" s="102">
        <f>IF(N218="nulová",J218,0)</f>
        <v>0</v>
      </c>
      <c r="BJ218" s="17" t="s">
        <v>89</v>
      </c>
      <c r="BK218" s="102">
        <f>ROUND(I218*H218,2)</f>
        <v>0</v>
      </c>
      <c r="BL218" s="17" t="s">
        <v>580</v>
      </c>
      <c r="BM218" s="179" t="s">
        <v>10595</v>
      </c>
    </row>
    <row r="219" spans="2:65" s="12" customFormat="1" ht="24">
      <c r="B219" s="180"/>
      <c r="D219" s="181" t="s">
        <v>586</v>
      </c>
      <c r="E219" s="182" t="s">
        <v>1</v>
      </c>
      <c r="F219" s="183" t="s">
        <v>10596</v>
      </c>
      <c r="H219" s="182" t="s">
        <v>1</v>
      </c>
      <c r="I219" s="184"/>
      <c r="L219" s="180"/>
      <c r="M219" s="185"/>
      <c r="T219" s="186"/>
      <c r="AT219" s="182" t="s">
        <v>586</v>
      </c>
      <c r="AU219" s="182" t="s">
        <v>89</v>
      </c>
      <c r="AV219" s="12" t="s">
        <v>84</v>
      </c>
      <c r="AW219" s="12" t="s">
        <v>31</v>
      </c>
      <c r="AX219" s="12" t="s">
        <v>77</v>
      </c>
      <c r="AY219" s="182" t="s">
        <v>574</v>
      </c>
    </row>
    <row r="220" spans="2:65" s="13" customFormat="1" ht="12">
      <c r="B220" s="187"/>
      <c r="D220" s="181" t="s">
        <v>586</v>
      </c>
      <c r="E220" s="188" t="s">
        <v>1</v>
      </c>
      <c r="F220" s="189" t="s">
        <v>10592</v>
      </c>
      <c r="H220" s="190">
        <v>2315.5</v>
      </c>
      <c r="I220" s="191"/>
      <c r="L220" s="187"/>
      <c r="M220" s="192"/>
      <c r="T220" s="193"/>
      <c r="AT220" s="188" t="s">
        <v>586</v>
      </c>
      <c r="AU220" s="188" t="s">
        <v>89</v>
      </c>
      <c r="AV220" s="13" t="s">
        <v>89</v>
      </c>
      <c r="AW220" s="13" t="s">
        <v>31</v>
      </c>
      <c r="AX220" s="13" t="s">
        <v>77</v>
      </c>
      <c r="AY220" s="188" t="s">
        <v>574</v>
      </c>
    </row>
    <row r="221" spans="2:65" s="14" customFormat="1" ht="12">
      <c r="B221" s="194"/>
      <c r="D221" s="181" t="s">
        <v>586</v>
      </c>
      <c r="E221" s="195" t="s">
        <v>1</v>
      </c>
      <c r="F221" s="196" t="s">
        <v>596</v>
      </c>
      <c r="H221" s="197">
        <v>2315.5</v>
      </c>
      <c r="I221" s="198"/>
      <c r="L221" s="194"/>
      <c r="M221" s="199"/>
      <c r="T221" s="200"/>
      <c r="AT221" s="195" t="s">
        <v>586</v>
      </c>
      <c r="AU221" s="195" t="s">
        <v>89</v>
      </c>
      <c r="AV221" s="14" t="s">
        <v>580</v>
      </c>
      <c r="AW221" s="14" t="s">
        <v>31</v>
      </c>
      <c r="AX221" s="14" t="s">
        <v>84</v>
      </c>
      <c r="AY221" s="195" t="s">
        <v>574</v>
      </c>
    </row>
    <row r="222" spans="2:65" s="1" customFormat="1" ht="16.5" customHeight="1">
      <c r="B222" s="140"/>
      <c r="C222" s="208" t="s">
        <v>7</v>
      </c>
      <c r="D222" s="208" t="s">
        <v>1858</v>
      </c>
      <c r="E222" s="209" t="s">
        <v>10597</v>
      </c>
      <c r="F222" s="210" t="s">
        <v>10598</v>
      </c>
      <c r="G222" s="211" t="s">
        <v>1671</v>
      </c>
      <c r="H222" s="212">
        <v>71.549000000000007</v>
      </c>
      <c r="I222" s="213"/>
      <c r="J222" s="214">
        <f>ROUND(I222*H222,2)</f>
        <v>0</v>
      </c>
      <c r="K222" s="215"/>
      <c r="L222" s="216"/>
      <c r="M222" s="217" t="s">
        <v>1</v>
      </c>
      <c r="N222" s="218" t="s">
        <v>43</v>
      </c>
      <c r="P222" s="177">
        <f>O222*H222</f>
        <v>0</v>
      </c>
      <c r="Q222" s="177">
        <v>0</v>
      </c>
      <c r="R222" s="177">
        <f>Q222*H222</f>
        <v>0</v>
      </c>
      <c r="S222" s="177">
        <v>0</v>
      </c>
      <c r="T222" s="178">
        <f>S222*H222</f>
        <v>0</v>
      </c>
      <c r="AR222" s="179" t="s">
        <v>626</v>
      </c>
      <c r="AT222" s="179" t="s">
        <v>1858</v>
      </c>
      <c r="AU222" s="179" t="s">
        <v>89</v>
      </c>
      <c r="AY222" s="17" t="s">
        <v>574</v>
      </c>
      <c r="BE222" s="102">
        <f>IF(N222="základná",J222,0)</f>
        <v>0</v>
      </c>
      <c r="BF222" s="102">
        <f>IF(N222="znížená",J222,0)</f>
        <v>0</v>
      </c>
      <c r="BG222" s="102">
        <f>IF(N222="zákl. prenesená",J222,0)</f>
        <v>0</v>
      </c>
      <c r="BH222" s="102">
        <f>IF(N222="zníž. prenesená",J222,0)</f>
        <v>0</v>
      </c>
      <c r="BI222" s="102">
        <f>IF(N222="nulová",J222,0)</f>
        <v>0</v>
      </c>
      <c r="BJ222" s="17" t="s">
        <v>89</v>
      </c>
      <c r="BK222" s="102">
        <f>ROUND(I222*H222,2)</f>
        <v>0</v>
      </c>
      <c r="BL222" s="17" t="s">
        <v>580</v>
      </c>
      <c r="BM222" s="179" t="s">
        <v>10599</v>
      </c>
    </row>
    <row r="223" spans="2:65" s="13" customFormat="1" ht="12">
      <c r="B223" s="187"/>
      <c r="D223" s="181" t="s">
        <v>586</v>
      </c>
      <c r="E223" s="188" t="s">
        <v>1</v>
      </c>
      <c r="F223" s="189" t="s">
        <v>10600</v>
      </c>
      <c r="H223" s="190">
        <v>71.549000000000007</v>
      </c>
      <c r="I223" s="191"/>
      <c r="L223" s="187"/>
      <c r="M223" s="192"/>
      <c r="T223" s="193"/>
      <c r="AT223" s="188" t="s">
        <v>586</v>
      </c>
      <c r="AU223" s="188" t="s">
        <v>89</v>
      </c>
      <c r="AV223" s="13" t="s">
        <v>89</v>
      </c>
      <c r="AW223" s="13" t="s">
        <v>31</v>
      </c>
      <c r="AX223" s="13" t="s">
        <v>77</v>
      </c>
      <c r="AY223" s="188" t="s">
        <v>574</v>
      </c>
    </row>
    <row r="224" spans="2:65" s="14" customFormat="1" ht="12">
      <c r="B224" s="194"/>
      <c r="D224" s="181" t="s">
        <v>586</v>
      </c>
      <c r="E224" s="195" t="s">
        <v>1</v>
      </c>
      <c r="F224" s="196" t="s">
        <v>596</v>
      </c>
      <c r="H224" s="197">
        <v>71.549000000000007</v>
      </c>
      <c r="I224" s="198"/>
      <c r="L224" s="194"/>
      <c r="M224" s="199"/>
      <c r="T224" s="200"/>
      <c r="AT224" s="195" t="s">
        <v>586</v>
      </c>
      <c r="AU224" s="195" t="s">
        <v>89</v>
      </c>
      <c r="AV224" s="14" t="s">
        <v>580</v>
      </c>
      <c r="AW224" s="14" t="s">
        <v>31</v>
      </c>
      <c r="AX224" s="14" t="s">
        <v>84</v>
      </c>
      <c r="AY224" s="195" t="s">
        <v>574</v>
      </c>
    </row>
    <row r="225" spans="2:65" s="11" customFormat="1" ht="23" customHeight="1">
      <c r="B225" s="156"/>
      <c r="D225" s="157" t="s">
        <v>76</v>
      </c>
      <c r="E225" s="166" t="s">
        <v>89</v>
      </c>
      <c r="F225" s="166" t="s">
        <v>736</v>
      </c>
      <c r="I225" s="159"/>
      <c r="J225" s="167">
        <f>BK225</f>
        <v>0</v>
      </c>
      <c r="L225" s="156"/>
      <c r="M225" s="161"/>
      <c r="P225" s="162">
        <f>SUM(P226:P243)</f>
        <v>0</v>
      </c>
      <c r="R225" s="162">
        <f>SUM(R226:R243)</f>
        <v>0</v>
      </c>
      <c r="T225" s="163">
        <f>SUM(T226:T243)</f>
        <v>0</v>
      </c>
      <c r="AR225" s="157" t="s">
        <v>84</v>
      </c>
      <c r="AT225" s="164" t="s">
        <v>76</v>
      </c>
      <c r="AU225" s="164" t="s">
        <v>84</v>
      </c>
      <c r="AY225" s="157" t="s">
        <v>574</v>
      </c>
      <c r="BK225" s="165">
        <f>SUM(BK226:BK243)</f>
        <v>0</v>
      </c>
    </row>
    <row r="226" spans="2:65" s="1" customFormat="1" ht="16.5" customHeight="1">
      <c r="B226" s="140"/>
      <c r="C226" s="168" t="s">
        <v>727</v>
      </c>
      <c r="D226" s="168" t="s">
        <v>576</v>
      </c>
      <c r="E226" s="169" t="s">
        <v>10601</v>
      </c>
      <c r="F226" s="170" t="s">
        <v>10602</v>
      </c>
      <c r="G226" s="171" t="s">
        <v>611</v>
      </c>
      <c r="H226" s="172">
        <v>180</v>
      </c>
      <c r="I226" s="173"/>
      <c r="J226" s="174">
        <f>ROUND(I226*H226,2)</f>
        <v>0</v>
      </c>
      <c r="K226" s="175"/>
      <c r="L226" s="34"/>
      <c r="M226" s="176" t="s">
        <v>1</v>
      </c>
      <c r="N226" s="139" t="s">
        <v>43</v>
      </c>
      <c r="P226" s="177">
        <f>O226*H226</f>
        <v>0</v>
      </c>
      <c r="Q226" s="177">
        <v>0</v>
      </c>
      <c r="R226" s="177">
        <f>Q226*H226</f>
        <v>0</v>
      </c>
      <c r="S226" s="177">
        <v>0</v>
      </c>
      <c r="T226" s="178">
        <f>S226*H226</f>
        <v>0</v>
      </c>
      <c r="AR226" s="179" t="s">
        <v>580</v>
      </c>
      <c r="AT226" s="179" t="s">
        <v>576</v>
      </c>
      <c r="AU226" s="179" t="s">
        <v>89</v>
      </c>
      <c r="AY226" s="17" t="s">
        <v>574</v>
      </c>
      <c r="BE226" s="102">
        <f>IF(N226="základná",J226,0)</f>
        <v>0</v>
      </c>
      <c r="BF226" s="102">
        <f>IF(N226="znížená",J226,0)</f>
        <v>0</v>
      </c>
      <c r="BG226" s="102">
        <f>IF(N226="zákl. prenesená",J226,0)</f>
        <v>0</v>
      </c>
      <c r="BH226" s="102">
        <f>IF(N226="zníž. prenesená",J226,0)</f>
        <v>0</v>
      </c>
      <c r="BI226" s="102">
        <f>IF(N226="nulová",J226,0)</f>
        <v>0</v>
      </c>
      <c r="BJ226" s="17" t="s">
        <v>89</v>
      </c>
      <c r="BK226" s="102">
        <f>ROUND(I226*H226,2)</f>
        <v>0</v>
      </c>
      <c r="BL226" s="17" t="s">
        <v>580</v>
      </c>
      <c r="BM226" s="179" t="s">
        <v>10603</v>
      </c>
    </row>
    <row r="227" spans="2:65" s="12" customFormat="1" ht="24">
      <c r="B227" s="180"/>
      <c r="D227" s="181" t="s">
        <v>586</v>
      </c>
      <c r="E227" s="182" t="s">
        <v>1</v>
      </c>
      <c r="F227" s="183" t="s">
        <v>10604</v>
      </c>
      <c r="H227" s="182" t="s">
        <v>1</v>
      </c>
      <c r="I227" s="184"/>
      <c r="L227" s="180"/>
      <c r="M227" s="185"/>
      <c r="T227" s="186"/>
      <c r="AT227" s="182" t="s">
        <v>586</v>
      </c>
      <c r="AU227" s="182" t="s">
        <v>89</v>
      </c>
      <c r="AV227" s="12" t="s">
        <v>84</v>
      </c>
      <c r="AW227" s="12" t="s">
        <v>31</v>
      </c>
      <c r="AX227" s="12" t="s">
        <v>77</v>
      </c>
      <c r="AY227" s="182" t="s">
        <v>574</v>
      </c>
    </row>
    <row r="228" spans="2:65" s="13" customFormat="1" ht="12">
      <c r="B228" s="187"/>
      <c r="D228" s="181" t="s">
        <v>586</v>
      </c>
      <c r="E228" s="188" t="s">
        <v>1</v>
      </c>
      <c r="F228" s="189" t="s">
        <v>10605</v>
      </c>
      <c r="H228" s="190">
        <v>180</v>
      </c>
      <c r="I228" s="191"/>
      <c r="L228" s="187"/>
      <c r="M228" s="192"/>
      <c r="T228" s="193"/>
      <c r="AT228" s="188" t="s">
        <v>586</v>
      </c>
      <c r="AU228" s="188" t="s">
        <v>89</v>
      </c>
      <c r="AV228" s="13" t="s">
        <v>89</v>
      </c>
      <c r="AW228" s="13" t="s">
        <v>31</v>
      </c>
      <c r="AX228" s="13" t="s">
        <v>77</v>
      </c>
      <c r="AY228" s="188" t="s">
        <v>574</v>
      </c>
    </row>
    <row r="229" spans="2:65" s="14" customFormat="1" ht="12">
      <c r="B229" s="194"/>
      <c r="D229" s="181" t="s">
        <v>586</v>
      </c>
      <c r="E229" s="195" t="s">
        <v>1</v>
      </c>
      <c r="F229" s="196" t="s">
        <v>596</v>
      </c>
      <c r="H229" s="197">
        <v>180</v>
      </c>
      <c r="I229" s="198"/>
      <c r="L229" s="194"/>
      <c r="M229" s="199"/>
      <c r="T229" s="200"/>
      <c r="AT229" s="195" t="s">
        <v>586</v>
      </c>
      <c r="AU229" s="195" t="s">
        <v>89</v>
      </c>
      <c r="AV229" s="14" t="s">
        <v>580</v>
      </c>
      <c r="AW229" s="14" t="s">
        <v>31</v>
      </c>
      <c r="AX229" s="14" t="s">
        <v>84</v>
      </c>
      <c r="AY229" s="195" t="s">
        <v>574</v>
      </c>
    </row>
    <row r="230" spans="2:65" s="1" customFormat="1" ht="24.25" customHeight="1">
      <c r="B230" s="140"/>
      <c r="C230" s="168" t="s">
        <v>732</v>
      </c>
      <c r="D230" s="168" t="s">
        <v>576</v>
      </c>
      <c r="E230" s="169" t="s">
        <v>10606</v>
      </c>
      <c r="F230" s="170" t="s">
        <v>10607</v>
      </c>
      <c r="G230" s="171" t="s">
        <v>584</v>
      </c>
      <c r="H230" s="172">
        <v>3440.36</v>
      </c>
      <c r="I230" s="173"/>
      <c r="J230" s="174">
        <f>ROUND(I230*H230,2)</f>
        <v>0</v>
      </c>
      <c r="K230" s="175"/>
      <c r="L230" s="34"/>
      <c r="M230" s="176" t="s">
        <v>1</v>
      </c>
      <c r="N230" s="139" t="s">
        <v>43</v>
      </c>
      <c r="P230" s="177">
        <f>O230*H230</f>
        <v>0</v>
      </c>
      <c r="Q230" s="177">
        <v>0</v>
      </c>
      <c r="R230" s="177">
        <f>Q230*H230</f>
        <v>0</v>
      </c>
      <c r="S230" s="177">
        <v>0</v>
      </c>
      <c r="T230" s="178">
        <f>S230*H230</f>
        <v>0</v>
      </c>
      <c r="AR230" s="179" t="s">
        <v>580</v>
      </c>
      <c r="AT230" s="179" t="s">
        <v>576</v>
      </c>
      <c r="AU230" s="179" t="s">
        <v>89</v>
      </c>
      <c r="AY230" s="17" t="s">
        <v>574</v>
      </c>
      <c r="BE230" s="102">
        <f>IF(N230="základná",J230,0)</f>
        <v>0</v>
      </c>
      <c r="BF230" s="102">
        <f>IF(N230="znížená",J230,0)</f>
        <v>0</v>
      </c>
      <c r="BG230" s="102">
        <f>IF(N230="zákl. prenesená",J230,0)</f>
        <v>0</v>
      </c>
      <c r="BH230" s="102">
        <f>IF(N230="zníž. prenesená",J230,0)</f>
        <v>0</v>
      </c>
      <c r="BI230" s="102">
        <f>IF(N230="nulová",J230,0)</f>
        <v>0</v>
      </c>
      <c r="BJ230" s="17" t="s">
        <v>89</v>
      </c>
      <c r="BK230" s="102">
        <f>ROUND(I230*H230,2)</f>
        <v>0</v>
      </c>
      <c r="BL230" s="17" t="s">
        <v>580</v>
      </c>
      <c r="BM230" s="179" t="s">
        <v>10608</v>
      </c>
    </row>
    <row r="231" spans="2:65" s="12" customFormat="1" ht="24">
      <c r="B231" s="180"/>
      <c r="D231" s="181" t="s">
        <v>586</v>
      </c>
      <c r="E231" s="182" t="s">
        <v>1</v>
      </c>
      <c r="F231" s="183" t="s">
        <v>10609</v>
      </c>
      <c r="H231" s="182" t="s">
        <v>1</v>
      </c>
      <c r="I231" s="184"/>
      <c r="L231" s="180"/>
      <c r="M231" s="185"/>
      <c r="T231" s="186"/>
      <c r="AT231" s="182" t="s">
        <v>586</v>
      </c>
      <c r="AU231" s="182" t="s">
        <v>89</v>
      </c>
      <c r="AV231" s="12" t="s">
        <v>84</v>
      </c>
      <c r="AW231" s="12" t="s">
        <v>31</v>
      </c>
      <c r="AX231" s="12" t="s">
        <v>77</v>
      </c>
      <c r="AY231" s="182" t="s">
        <v>574</v>
      </c>
    </row>
    <row r="232" spans="2:65" s="13" customFormat="1" ht="12">
      <c r="B232" s="187"/>
      <c r="D232" s="181" t="s">
        <v>586</v>
      </c>
      <c r="E232" s="188" t="s">
        <v>1</v>
      </c>
      <c r="F232" s="189" t="s">
        <v>10610</v>
      </c>
      <c r="H232" s="190">
        <v>3440.36</v>
      </c>
      <c r="I232" s="191"/>
      <c r="L232" s="187"/>
      <c r="M232" s="192"/>
      <c r="T232" s="193"/>
      <c r="AT232" s="188" t="s">
        <v>586</v>
      </c>
      <c r="AU232" s="188" t="s">
        <v>89</v>
      </c>
      <c r="AV232" s="13" t="s">
        <v>89</v>
      </c>
      <c r="AW232" s="13" t="s">
        <v>31</v>
      </c>
      <c r="AX232" s="13" t="s">
        <v>77</v>
      </c>
      <c r="AY232" s="188" t="s">
        <v>574</v>
      </c>
    </row>
    <row r="233" spans="2:65" s="14" customFormat="1" ht="12">
      <c r="B233" s="194"/>
      <c r="D233" s="181" t="s">
        <v>586</v>
      </c>
      <c r="E233" s="195" t="s">
        <v>1</v>
      </c>
      <c r="F233" s="196" t="s">
        <v>596</v>
      </c>
      <c r="H233" s="197">
        <v>3440.36</v>
      </c>
      <c r="I233" s="198"/>
      <c r="L233" s="194"/>
      <c r="M233" s="199"/>
      <c r="T233" s="200"/>
      <c r="AT233" s="195" t="s">
        <v>586</v>
      </c>
      <c r="AU233" s="195" t="s">
        <v>89</v>
      </c>
      <c r="AV233" s="14" t="s">
        <v>580</v>
      </c>
      <c r="AW233" s="14" t="s">
        <v>31</v>
      </c>
      <c r="AX233" s="14" t="s">
        <v>84</v>
      </c>
      <c r="AY233" s="195" t="s">
        <v>574</v>
      </c>
    </row>
    <row r="234" spans="2:65" s="1" customFormat="1" ht="16.5" customHeight="1">
      <c r="B234" s="140"/>
      <c r="C234" s="208" t="s">
        <v>737</v>
      </c>
      <c r="D234" s="208" t="s">
        <v>1858</v>
      </c>
      <c r="E234" s="209" t="s">
        <v>10611</v>
      </c>
      <c r="F234" s="210" t="s">
        <v>10612</v>
      </c>
      <c r="G234" s="211" t="s">
        <v>584</v>
      </c>
      <c r="H234" s="212">
        <v>3784.3960000000002</v>
      </c>
      <c r="I234" s="213"/>
      <c r="J234" s="214">
        <f>ROUND(I234*H234,2)</f>
        <v>0</v>
      </c>
      <c r="K234" s="215"/>
      <c r="L234" s="216"/>
      <c r="M234" s="217" t="s">
        <v>1</v>
      </c>
      <c r="N234" s="218" t="s">
        <v>43</v>
      </c>
      <c r="P234" s="177">
        <f>O234*H234</f>
        <v>0</v>
      </c>
      <c r="Q234" s="177">
        <v>0</v>
      </c>
      <c r="R234" s="177">
        <f>Q234*H234</f>
        <v>0</v>
      </c>
      <c r="S234" s="177">
        <v>0</v>
      </c>
      <c r="T234" s="178">
        <f>S234*H234</f>
        <v>0</v>
      </c>
      <c r="AR234" s="179" t="s">
        <v>626</v>
      </c>
      <c r="AT234" s="179" t="s">
        <v>1858</v>
      </c>
      <c r="AU234" s="179" t="s">
        <v>89</v>
      </c>
      <c r="AY234" s="17" t="s">
        <v>574</v>
      </c>
      <c r="BE234" s="102">
        <f>IF(N234="základná",J234,0)</f>
        <v>0</v>
      </c>
      <c r="BF234" s="102">
        <f>IF(N234="znížená",J234,0)</f>
        <v>0</v>
      </c>
      <c r="BG234" s="102">
        <f>IF(N234="zákl. prenesená",J234,0)</f>
        <v>0</v>
      </c>
      <c r="BH234" s="102">
        <f>IF(N234="zníž. prenesená",J234,0)</f>
        <v>0</v>
      </c>
      <c r="BI234" s="102">
        <f>IF(N234="nulová",J234,0)</f>
        <v>0</v>
      </c>
      <c r="BJ234" s="17" t="s">
        <v>89</v>
      </c>
      <c r="BK234" s="102">
        <f>ROUND(I234*H234,2)</f>
        <v>0</v>
      </c>
      <c r="BL234" s="17" t="s">
        <v>580</v>
      </c>
      <c r="BM234" s="179" t="s">
        <v>10613</v>
      </c>
    </row>
    <row r="235" spans="2:65" s="13" customFormat="1" ht="12">
      <c r="B235" s="187"/>
      <c r="D235" s="181" t="s">
        <v>586</v>
      </c>
      <c r="E235" s="188" t="s">
        <v>1</v>
      </c>
      <c r="F235" s="189" t="s">
        <v>10614</v>
      </c>
      <c r="H235" s="190">
        <v>3784.3960000000002</v>
      </c>
      <c r="I235" s="191"/>
      <c r="L235" s="187"/>
      <c r="M235" s="192"/>
      <c r="T235" s="193"/>
      <c r="AT235" s="188" t="s">
        <v>586</v>
      </c>
      <c r="AU235" s="188" t="s">
        <v>89</v>
      </c>
      <c r="AV235" s="13" t="s">
        <v>89</v>
      </c>
      <c r="AW235" s="13" t="s">
        <v>31</v>
      </c>
      <c r="AX235" s="13" t="s">
        <v>77</v>
      </c>
      <c r="AY235" s="188" t="s">
        <v>574</v>
      </c>
    </row>
    <row r="236" spans="2:65" s="14" customFormat="1" ht="12">
      <c r="B236" s="194"/>
      <c r="D236" s="181" t="s">
        <v>586</v>
      </c>
      <c r="E236" s="195" t="s">
        <v>1</v>
      </c>
      <c r="F236" s="196" t="s">
        <v>596</v>
      </c>
      <c r="H236" s="197">
        <v>3784.3960000000002</v>
      </c>
      <c r="I236" s="198"/>
      <c r="L236" s="194"/>
      <c r="M236" s="199"/>
      <c r="T236" s="200"/>
      <c r="AT236" s="195" t="s">
        <v>586</v>
      </c>
      <c r="AU236" s="195" t="s">
        <v>89</v>
      </c>
      <c r="AV236" s="14" t="s">
        <v>580</v>
      </c>
      <c r="AW236" s="14" t="s">
        <v>31</v>
      </c>
      <c r="AX236" s="14" t="s">
        <v>84</v>
      </c>
      <c r="AY236" s="195" t="s">
        <v>574</v>
      </c>
    </row>
    <row r="237" spans="2:65" s="1" customFormat="1" ht="24.25" customHeight="1">
      <c r="B237" s="140"/>
      <c r="C237" s="168" t="s">
        <v>749</v>
      </c>
      <c r="D237" s="168" t="s">
        <v>576</v>
      </c>
      <c r="E237" s="169" t="s">
        <v>10615</v>
      </c>
      <c r="F237" s="170" t="s">
        <v>10616</v>
      </c>
      <c r="G237" s="171" t="s">
        <v>584</v>
      </c>
      <c r="H237" s="172">
        <v>1498.2</v>
      </c>
      <c r="I237" s="173"/>
      <c r="J237" s="174">
        <f>ROUND(I237*H237,2)</f>
        <v>0</v>
      </c>
      <c r="K237" s="175"/>
      <c r="L237" s="34"/>
      <c r="M237" s="176" t="s">
        <v>1</v>
      </c>
      <c r="N237" s="139" t="s">
        <v>43</v>
      </c>
      <c r="P237" s="177">
        <f>O237*H237</f>
        <v>0</v>
      </c>
      <c r="Q237" s="177">
        <v>0</v>
      </c>
      <c r="R237" s="177">
        <f>Q237*H237</f>
        <v>0</v>
      </c>
      <c r="S237" s="177">
        <v>0</v>
      </c>
      <c r="T237" s="178">
        <f>S237*H237</f>
        <v>0</v>
      </c>
      <c r="AR237" s="179" t="s">
        <v>580</v>
      </c>
      <c r="AT237" s="179" t="s">
        <v>576</v>
      </c>
      <c r="AU237" s="179" t="s">
        <v>89</v>
      </c>
      <c r="AY237" s="17" t="s">
        <v>574</v>
      </c>
      <c r="BE237" s="102">
        <f>IF(N237="základná",J237,0)</f>
        <v>0</v>
      </c>
      <c r="BF237" s="102">
        <f>IF(N237="znížená",J237,0)</f>
        <v>0</v>
      </c>
      <c r="BG237" s="102">
        <f>IF(N237="zákl. prenesená",J237,0)</f>
        <v>0</v>
      </c>
      <c r="BH237" s="102">
        <f>IF(N237="zníž. prenesená",J237,0)</f>
        <v>0</v>
      </c>
      <c r="BI237" s="102">
        <f>IF(N237="nulová",J237,0)</f>
        <v>0</v>
      </c>
      <c r="BJ237" s="17" t="s">
        <v>89</v>
      </c>
      <c r="BK237" s="102">
        <f>ROUND(I237*H237,2)</f>
        <v>0</v>
      </c>
      <c r="BL237" s="17" t="s">
        <v>580</v>
      </c>
      <c r="BM237" s="179" t="s">
        <v>10617</v>
      </c>
    </row>
    <row r="238" spans="2:65" s="12" customFormat="1" ht="36">
      <c r="B238" s="180"/>
      <c r="D238" s="181" t="s">
        <v>586</v>
      </c>
      <c r="E238" s="182" t="s">
        <v>1</v>
      </c>
      <c r="F238" s="183" t="s">
        <v>10618</v>
      </c>
      <c r="H238" s="182" t="s">
        <v>1</v>
      </c>
      <c r="I238" s="184"/>
      <c r="L238" s="180"/>
      <c r="M238" s="185"/>
      <c r="T238" s="186"/>
      <c r="AT238" s="182" t="s">
        <v>586</v>
      </c>
      <c r="AU238" s="182" t="s">
        <v>89</v>
      </c>
      <c r="AV238" s="12" t="s">
        <v>84</v>
      </c>
      <c r="AW238" s="12" t="s">
        <v>31</v>
      </c>
      <c r="AX238" s="12" t="s">
        <v>77</v>
      </c>
      <c r="AY238" s="182" t="s">
        <v>574</v>
      </c>
    </row>
    <row r="239" spans="2:65" s="13" customFormat="1" ht="12">
      <c r="B239" s="187"/>
      <c r="D239" s="181" t="s">
        <v>586</v>
      </c>
      <c r="E239" s="188" t="s">
        <v>1</v>
      </c>
      <c r="F239" s="189" t="s">
        <v>10619</v>
      </c>
      <c r="H239" s="190">
        <v>1498.2</v>
      </c>
      <c r="I239" s="191"/>
      <c r="L239" s="187"/>
      <c r="M239" s="192"/>
      <c r="T239" s="193"/>
      <c r="AT239" s="188" t="s">
        <v>586</v>
      </c>
      <c r="AU239" s="188" t="s">
        <v>89</v>
      </c>
      <c r="AV239" s="13" t="s">
        <v>89</v>
      </c>
      <c r="AW239" s="13" t="s">
        <v>31</v>
      </c>
      <c r="AX239" s="13" t="s">
        <v>77</v>
      </c>
      <c r="AY239" s="188" t="s">
        <v>574</v>
      </c>
    </row>
    <row r="240" spans="2:65" s="14" customFormat="1" ht="12">
      <c r="B240" s="194"/>
      <c r="D240" s="181" t="s">
        <v>586</v>
      </c>
      <c r="E240" s="195" t="s">
        <v>1</v>
      </c>
      <c r="F240" s="196" t="s">
        <v>596</v>
      </c>
      <c r="H240" s="197">
        <v>1498.2</v>
      </c>
      <c r="I240" s="198"/>
      <c r="L240" s="194"/>
      <c r="M240" s="199"/>
      <c r="T240" s="200"/>
      <c r="AT240" s="195" t="s">
        <v>586</v>
      </c>
      <c r="AU240" s="195" t="s">
        <v>89</v>
      </c>
      <c r="AV240" s="14" t="s">
        <v>580</v>
      </c>
      <c r="AW240" s="14" t="s">
        <v>31</v>
      </c>
      <c r="AX240" s="14" t="s">
        <v>84</v>
      </c>
      <c r="AY240" s="195" t="s">
        <v>574</v>
      </c>
    </row>
    <row r="241" spans="2:65" s="1" customFormat="1" ht="16.5" customHeight="1">
      <c r="B241" s="140"/>
      <c r="C241" s="208" t="s">
        <v>784</v>
      </c>
      <c r="D241" s="208" t="s">
        <v>1858</v>
      </c>
      <c r="E241" s="209" t="s">
        <v>10620</v>
      </c>
      <c r="F241" s="210" t="s">
        <v>10621</v>
      </c>
      <c r="G241" s="211" t="s">
        <v>584</v>
      </c>
      <c r="H241" s="212">
        <v>1722.93</v>
      </c>
      <c r="I241" s="213"/>
      <c r="J241" s="214">
        <f>ROUND(I241*H241,2)</f>
        <v>0</v>
      </c>
      <c r="K241" s="215"/>
      <c r="L241" s="216"/>
      <c r="M241" s="217" t="s">
        <v>1</v>
      </c>
      <c r="N241" s="218" t="s">
        <v>43</v>
      </c>
      <c r="P241" s="177">
        <f>O241*H241</f>
        <v>0</v>
      </c>
      <c r="Q241" s="177">
        <v>0</v>
      </c>
      <c r="R241" s="177">
        <f>Q241*H241</f>
        <v>0</v>
      </c>
      <c r="S241" s="177">
        <v>0</v>
      </c>
      <c r="T241" s="178">
        <f>S241*H241</f>
        <v>0</v>
      </c>
      <c r="AR241" s="179" t="s">
        <v>626</v>
      </c>
      <c r="AT241" s="179" t="s">
        <v>1858</v>
      </c>
      <c r="AU241" s="179" t="s">
        <v>89</v>
      </c>
      <c r="AY241" s="17" t="s">
        <v>574</v>
      </c>
      <c r="BE241" s="102">
        <f>IF(N241="základná",J241,0)</f>
        <v>0</v>
      </c>
      <c r="BF241" s="102">
        <f>IF(N241="znížená",J241,0)</f>
        <v>0</v>
      </c>
      <c r="BG241" s="102">
        <f>IF(N241="zákl. prenesená",J241,0)</f>
        <v>0</v>
      </c>
      <c r="BH241" s="102">
        <f>IF(N241="zníž. prenesená",J241,0)</f>
        <v>0</v>
      </c>
      <c r="BI241" s="102">
        <f>IF(N241="nulová",J241,0)</f>
        <v>0</v>
      </c>
      <c r="BJ241" s="17" t="s">
        <v>89</v>
      </c>
      <c r="BK241" s="102">
        <f>ROUND(I241*H241,2)</f>
        <v>0</v>
      </c>
      <c r="BL241" s="17" t="s">
        <v>580</v>
      </c>
      <c r="BM241" s="179" t="s">
        <v>10622</v>
      </c>
    </row>
    <row r="242" spans="2:65" s="13" customFormat="1" ht="12">
      <c r="B242" s="187"/>
      <c r="D242" s="181" t="s">
        <v>586</v>
      </c>
      <c r="E242" s="188" t="s">
        <v>1</v>
      </c>
      <c r="F242" s="189" t="s">
        <v>10623</v>
      </c>
      <c r="H242" s="190">
        <v>1722.93</v>
      </c>
      <c r="I242" s="191"/>
      <c r="L242" s="187"/>
      <c r="M242" s="192"/>
      <c r="T242" s="193"/>
      <c r="AT242" s="188" t="s">
        <v>586</v>
      </c>
      <c r="AU242" s="188" t="s">
        <v>89</v>
      </c>
      <c r="AV242" s="13" t="s">
        <v>89</v>
      </c>
      <c r="AW242" s="13" t="s">
        <v>31</v>
      </c>
      <c r="AX242" s="13" t="s">
        <v>77</v>
      </c>
      <c r="AY242" s="188" t="s">
        <v>574</v>
      </c>
    </row>
    <row r="243" spans="2:65" s="14" customFormat="1" ht="12">
      <c r="B243" s="194"/>
      <c r="D243" s="181" t="s">
        <v>586</v>
      </c>
      <c r="E243" s="195" t="s">
        <v>1</v>
      </c>
      <c r="F243" s="196" t="s">
        <v>596</v>
      </c>
      <c r="H243" s="197">
        <v>1722.93</v>
      </c>
      <c r="I243" s="198"/>
      <c r="L243" s="194"/>
      <c r="M243" s="199"/>
      <c r="T243" s="200"/>
      <c r="AT243" s="195" t="s">
        <v>586</v>
      </c>
      <c r="AU243" s="195" t="s">
        <v>89</v>
      </c>
      <c r="AV243" s="14" t="s">
        <v>580</v>
      </c>
      <c r="AW243" s="14" t="s">
        <v>31</v>
      </c>
      <c r="AX243" s="14" t="s">
        <v>84</v>
      </c>
      <c r="AY243" s="195" t="s">
        <v>574</v>
      </c>
    </row>
    <row r="244" spans="2:65" s="11" customFormat="1" ht="23" customHeight="1">
      <c r="B244" s="156"/>
      <c r="D244" s="157" t="s">
        <v>76</v>
      </c>
      <c r="E244" s="166" t="s">
        <v>580</v>
      </c>
      <c r="F244" s="166" t="s">
        <v>1469</v>
      </c>
      <c r="I244" s="159"/>
      <c r="J244" s="167">
        <f>BK244</f>
        <v>0</v>
      </c>
      <c r="L244" s="156"/>
      <c r="M244" s="161"/>
      <c r="P244" s="162">
        <f>SUM(P245:P248)</f>
        <v>0</v>
      </c>
      <c r="R244" s="162">
        <f>SUM(R245:R248)</f>
        <v>0</v>
      </c>
      <c r="T244" s="163">
        <f>SUM(T245:T248)</f>
        <v>0</v>
      </c>
      <c r="AR244" s="157" t="s">
        <v>84</v>
      </c>
      <c r="AT244" s="164" t="s">
        <v>76</v>
      </c>
      <c r="AU244" s="164" t="s">
        <v>84</v>
      </c>
      <c r="AY244" s="157" t="s">
        <v>574</v>
      </c>
      <c r="BK244" s="165">
        <f>SUM(BK245:BK248)</f>
        <v>0</v>
      </c>
    </row>
    <row r="245" spans="2:65" s="1" customFormat="1" ht="33" customHeight="1">
      <c r="B245" s="140"/>
      <c r="C245" s="168" t="s">
        <v>805</v>
      </c>
      <c r="D245" s="168" t="s">
        <v>576</v>
      </c>
      <c r="E245" s="169" t="s">
        <v>10624</v>
      </c>
      <c r="F245" s="170" t="s">
        <v>10625</v>
      </c>
      <c r="G245" s="171" t="s">
        <v>629</v>
      </c>
      <c r="H245" s="172">
        <v>1.526</v>
      </c>
      <c r="I245" s="173"/>
      <c r="J245" s="174">
        <f>ROUND(I245*H245,2)</f>
        <v>0</v>
      </c>
      <c r="K245" s="175"/>
      <c r="L245" s="34"/>
      <c r="M245" s="176" t="s">
        <v>1</v>
      </c>
      <c r="N245" s="139" t="s">
        <v>43</v>
      </c>
      <c r="P245" s="177">
        <f>O245*H245</f>
        <v>0</v>
      </c>
      <c r="Q245" s="177">
        <v>0</v>
      </c>
      <c r="R245" s="177">
        <f>Q245*H245</f>
        <v>0</v>
      </c>
      <c r="S245" s="177">
        <v>0</v>
      </c>
      <c r="T245" s="178">
        <f>S245*H245</f>
        <v>0</v>
      </c>
      <c r="AR245" s="179" t="s">
        <v>580</v>
      </c>
      <c r="AT245" s="179" t="s">
        <v>576</v>
      </c>
      <c r="AU245" s="179" t="s">
        <v>89</v>
      </c>
      <c r="AY245" s="17" t="s">
        <v>574</v>
      </c>
      <c r="BE245" s="102">
        <f>IF(N245="základná",J245,0)</f>
        <v>0</v>
      </c>
      <c r="BF245" s="102">
        <f>IF(N245="znížená",J245,0)</f>
        <v>0</v>
      </c>
      <c r="BG245" s="102">
        <f>IF(N245="zákl. prenesená",J245,0)</f>
        <v>0</v>
      </c>
      <c r="BH245" s="102">
        <f>IF(N245="zníž. prenesená",J245,0)</f>
        <v>0</v>
      </c>
      <c r="BI245" s="102">
        <f>IF(N245="nulová",J245,0)</f>
        <v>0</v>
      </c>
      <c r="BJ245" s="17" t="s">
        <v>89</v>
      </c>
      <c r="BK245" s="102">
        <f>ROUND(I245*H245,2)</f>
        <v>0</v>
      </c>
      <c r="BL245" s="17" t="s">
        <v>580</v>
      </c>
      <c r="BM245" s="179" t="s">
        <v>10626</v>
      </c>
    </row>
    <row r="246" spans="2:65" s="12" customFormat="1" ht="12">
      <c r="B246" s="180"/>
      <c r="D246" s="181" t="s">
        <v>586</v>
      </c>
      <c r="E246" s="182" t="s">
        <v>1</v>
      </c>
      <c r="F246" s="183" t="s">
        <v>10627</v>
      </c>
      <c r="H246" s="182" t="s">
        <v>1</v>
      </c>
      <c r="I246" s="184"/>
      <c r="L246" s="180"/>
      <c r="M246" s="185"/>
      <c r="T246" s="186"/>
      <c r="AT246" s="182" t="s">
        <v>586</v>
      </c>
      <c r="AU246" s="182" t="s">
        <v>89</v>
      </c>
      <c r="AV246" s="12" t="s">
        <v>84</v>
      </c>
      <c r="AW246" s="12" t="s">
        <v>31</v>
      </c>
      <c r="AX246" s="12" t="s">
        <v>77</v>
      </c>
      <c r="AY246" s="182" t="s">
        <v>574</v>
      </c>
    </row>
    <row r="247" spans="2:65" s="13" customFormat="1" ht="12">
      <c r="B247" s="187"/>
      <c r="D247" s="181" t="s">
        <v>586</v>
      </c>
      <c r="E247" s="188" t="s">
        <v>1</v>
      </c>
      <c r="F247" s="189" t="s">
        <v>10628</v>
      </c>
      <c r="H247" s="190">
        <v>1.526</v>
      </c>
      <c r="I247" s="191"/>
      <c r="L247" s="187"/>
      <c r="M247" s="192"/>
      <c r="T247" s="193"/>
      <c r="AT247" s="188" t="s">
        <v>586</v>
      </c>
      <c r="AU247" s="188" t="s">
        <v>89</v>
      </c>
      <c r="AV247" s="13" t="s">
        <v>89</v>
      </c>
      <c r="AW247" s="13" t="s">
        <v>31</v>
      </c>
      <c r="AX247" s="13" t="s">
        <v>77</v>
      </c>
      <c r="AY247" s="188" t="s">
        <v>574</v>
      </c>
    </row>
    <row r="248" spans="2:65" s="14" customFormat="1" ht="12">
      <c r="B248" s="194"/>
      <c r="D248" s="181" t="s">
        <v>586</v>
      </c>
      <c r="E248" s="195" t="s">
        <v>1</v>
      </c>
      <c r="F248" s="196" t="s">
        <v>596</v>
      </c>
      <c r="H248" s="197">
        <v>1.526</v>
      </c>
      <c r="I248" s="198"/>
      <c r="L248" s="194"/>
      <c r="M248" s="199"/>
      <c r="T248" s="200"/>
      <c r="AT248" s="195" t="s">
        <v>586</v>
      </c>
      <c r="AU248" s="195" t="s">
        <v>89</v>
      </c>
      <c r="AV248" s="14" t="s">
        <v>580</v>
      </c>
      <c r="AW248" s="14" t="s">
        <v>31</v>
      </c>
      <c r="AX248" s="14" t="s">
        <v>84</v>
      </c>
      <c r="AY248" s="195" t="s">
        <v>574</v>
      </c>
    </row>
    <row r="249" spans="2:65" s="11" customFormat="1" ht="23" customHeight="1">
      <c r="B249" s="156"/>
      <c r="D249" s="157" t="s">
        <v>76</v>
      </c>
      <c r="E249" s="166" t="s">
        <v>608</v>
      </c>
      <c r="F249" s="166" t="s">
        <v>1811</v>
      </c>
      <c r="I249" s="159"/>
      <c r="J249" s="167">
        <f>BK249</f>
        <v>0</v>
      </c>
      <c r="L249" s="156"/>
      <c r="M249" s="161"/>
      <c r="P249" s="162">
        <f>SUM(P250:P319)</f>
        <v>0</v>
      </c>
      <c r="R249" s="162">
        <f>SUM(R250:R319)</f>
        <v>0</v>
      </c>
      <c r="T249" s="163">
        <f>SUM(T250:T319)</f>
        <v>0</v>
      </c>
      <c r="AR249" s="157" t="s">
        <v>84</v>
      </c>
      <c r="AT249" s="164" t="s">
        <v>76</v>
      </c>
      <c r="AU249" s="164" t="s">
        <v>84</v>
      </c>
      <c r="AY249" s="157" t="s">
        <v>574</v>
      </c>
      <c r="BK249" s="165">
        <f>SUM(BK250:BK319)</f>
        <v>0</v>
      </c>
    </row>
    <row r="250" spans="2:65" s="1" customFormat="1" ht="24.25" customHeight="1">
      <c r="B250" s="140"/>
      <c r="C250" s="168" t="s">
        <v>809</v>
      </c>
      <c r="D250" s="168" t="s">
        <v>576</v>
      </c>
      <c r="E250" s="169" t="s">
        <v>10629</v>
      </c>
      <c r="F250" s="170" t="s">
        <v>10630</v>
      </c>
      <c r="G250" s="171" t="s">
        <v>584</v>
      </c>
      <c r="H250" s="172">
        <v>1117.4839999999999</v>
      </c>
      <c r="I250" s="173"/>
      <c r="J250" s="174">
        <f>ROUND(I250*H250,2)</f>
        <v>0</v>
      </c>
      <c r="K250" s="175"/>
      <c r="L250" s="34"/>
      <c r="M250" s="176" t="s">
        <v>1</v>
      </c>
      <c r="N250" s="139" t="s">
        <v>43</v>
      </c>
      <c r="P250" s="177">
        <f>O250*H250</f>
        <v>0</v>
      </c>
      <c r="Q250" s="177">
        <v>0</v>
      </c>
      <c r="R250" s="177">
        <f>Q250*H250</f>
        <v>0</v>
      </c>
      <c r="S250" s="177">
        <v>0</v>
      </c>
      <c r="T250" s="178">
        <f>S250*H250</f>
        <v>0</v>
      </c>
      <c r="AR250" s="179" t="s">
        <v>580</v>
      </c>
      <c r="AT250" s="179" t="s">
        <v>576</v>
      </c>
      <c r="AU250" s="179" t="s">
        <v>89</v>
      </c>
      <c r="AY250" s="17" t="s">
        <v>574</v>
      </c>
      <c r="BE250" s="102">
        <f>IF(N250="základná",J250,0)</f>
        <v>0</v>
      </c>
      <c r="BF250" s="102">
        <f>IF(N250="znížená",J250,0)</f>
        <v>0</v>
      </c>
      <c r="BG250" s="102">
        <f>IF(N250="zákl. prenesená",J250,0)</f>
        <v>0</v>
      </c>
      <c r="BH250" s="102">
        <f>IF(N250="zníž. prenesená",J250,0)</f>
        <v>0</v>
      </c>
      <c r="BI250" s="102">
        <f>IF(N250="nulová",J250,0)</f>
        <v>0</v>
      </c>
      <c r="BJ250" s="17" t="s">
        <v>89</v>
      </c>
      <c r="BK250" s="102">
        <f>ROUND(I250*H250,2)</f>
        <v>0</v>
      </c>
      <c r="BL250" s="17" t="s">
        <v>580</v>
      </c>
      <c r="BM250" s="179" t="s">
        <v>10631</v>
      </c>
    </row>
    <row r="251" spans="2:65" s="12" customFormat="1" ht="24">
      <c r="B251" s="180"/>
      <c r="D251" s="181" t="s">
        <v>586</v>
      </c>
      <c r="E251" s="182" t="s">
        <v>1</v>
      </c>
      <c r="F251" s="183" t="s">
        <v>10632</v>
      </c>
      <c r="H251" s="182" t="s">
        <v>1</v>
      </c>
      <c r="I251" s="184"/>
      <c r="L251" s="180"/>
      <c r="M251" s="185"/>
      <c r="T251" s="186"/>
      <c r="AT251" s="182" t="s">
        <v>586</v>
      </c>
      <c r="AU251" s="182" t="s">
        <v>89</v>
      </c>
      <c r="AV251" s="12" t="s">
        <v>84</v>
      </c>
      <c r="AW251" s="12" t="s">
        <v>31</v>
      </c>
      <c r="AX251" s="12" t="s">
        <v>77</v>
      </c>
      <c r="AY251" s="182" t="s">
        <v>574</v>
      </c>
    </row>
    <row r="252" spans="2:65" s="13" customFormat="1" ht="12">
      <c r="B252" s="187"/>
      <c r="D252" s="181" t="s">
        <v>586</v>
      </c>
      <c r="E252" s="188" t="s">
        <v>1</v>
      </c>
      <c r="F252" s="189" t="s">
        <v>10633</v>
      </c>
      <c r="H252" s="190">
        <v>1117.4839999999999</v>
      </c>
      <c r="I252" s="191"/>
      <c r="L252" s="187"/>
      <c r="M252" s="192"/>
      <c r="T252" s="193"/>
      <c r="AT252" s="188" t="s">
        <v>586</v>
      </c>
      <c r="AU252" s="188" t="s">
        <v>89</v>
      </c>
      <c r="AV252" s="13" t="s">
        <v>89</v>
      </c>
      <c r="AW252" s="13" t="s">
        <v>31</v>
      </c>
      <c r="AX252" s="13" t="s">
        <v>77</v>
      </c>
      <c r="AY252" s="188" t="s">
        <v>574</v>
      </c>
    </row>
    <row r="253" spans="2:65" s="14" customFormat="1" ht="12">
      <c r="B253" s="194"/>
      <c r="D253" s="181" t="s">
        <v>586</v>
      </c>
      <c r="E253" s="195" t="s">
        <v>1</v>
      </c>
      <c r="F253" s="196" t="s">
        <v>596</v>
      </c>
      <c r="H253" s="197">
        <v>1117.4839999999999</v>
      </c>
      <c r="I253" s="198"/>
      <c r="L253" s="194"/>
      <c r="M253" s="199"/>
      <c r="T253" s="200"/>
      <c r="AT253" s="195" t="s">
        <v>586</v>
      </c>
      <c r="AU253" s="195" t="s">
        <v>89</v>
      </c>
      <c r="AV253" s="14" t="s">
        <v>580</v>
      </c>
      <c r="AW253" s="14" t="s">
        <v>31</v>
      </c>
      <c r="AX253" s="14" t="s">
        <v>84</v>
      </c>
      <c r="AY253" s="195" t="s">
        <v>574</v>
      </c>
    </row>
    <row r="254" spans="2:65" s="1" customFormat="1" ht="24.25" customHeight="1">
      <c r="B254" s="140"/>
      <c r="C254" s="168" t="s">
        <v>824</v>
      </c>
      <c r="D254" s="168" t="s">
        <v>576</v>
      </c>
      <c r="E254" s="169" t="s">
        <v>10634</v>
      </c>
      <c r="F254" s="170" t="s">
        <v>10635</v>
      </c>
      <c r="G254" s="171" t="s">
        <v>584</v>
      </c>
      <c r="H254" s="172">
        <v>225.94</v>
      </c>
      <c r="I254" s="173"/>
      <c r="J254" s="174">
        <f>ROUND(I254*H254,2)</f>
        <v>0</v>
      </c>
      <c r="K254" s="175"/>
      <c r="L254" s="34"/>
      <c r="M254" s="176" t="s">
        <v>1</v>
      </c>
      <c r="N254" s="139" t="s">
        <v>43</v>
      </c>
      <c r="P254" s="177">
        <f>O254*H254</f>
        <v>0</v>
      </c>
      <c r="Q254" s="177">
        <v>0</v>
      </c>
      <c r="R254" s="177">
        <f>Q254*H254</f>
        <v>0</v>
      </c>
      <c r="S254" s="177">
        <v>0</v>
      </c>
      <c r="T254" s="178">
        <f>S254*H254</f>
        <v>0</v>
      </c>
      <c r="AR254" s="179" t="s">
        <v>580</v>
      </c>
      <c r="AT254" s="179" t="s">
        <v>576</v>
      </c>
      <c r="AU254" s="179" t="s">
        <v>89</v>
      </c>
      <c r="AY254" s="17" t="s">
        <v>574</v>
      </c>
      <c r="BE254" s="102">
        <f>IF(N254="základná",J254,0)</f>
        <v>0</v>
      </c>
      <c r="BF254" s="102">
        <f>IF(N254="znížená",J254,0)</f>
        <v>0</v>
      </c>
      <c r="BG254" s="102">
        <f>IF(N254="zákl. prenesená",J254,0)</f>
        <v>0</v>
      </c>
      <c r="BH254" s="102">
        <f>IF(N254="zníž. prenesená",J254,0)</f>
        <v>0</v>
      </c>
      <c r="BI254" s="102">
        <f>IF(N254="nulová",J254,0)</f>
        <v>0</v>
      </c>
      <c r="BJ254" s="17" t="s">
        <v>89</v>
      </c>
      <c r="BK254" s="102">
        <f>ROUND(I254*H254,2)</f>
        <v>0</v>
      </c>
      <c r="BL254" s="17" t="s">
        <v>580</v>
      </c>
      <c r="BM254" s="179" t="s">
        <v>10636</v>
      </c>
    </row>
    <row r="255" spans="2:65" s="12" customFormat="1" ht="24">
      <c r="B255" s="180"/>
      <c r="D255" s="181" t="s">
        <v>586</v>
      </c>
      <c r="E255" s="182" t="s">
        <v>1</v>
      </c>
      <c r="F255" s="183" t="s">
        <v>10637</v>
      </c>
      <c r="H255" s="182" t="s">
        <v>1</v>
      </c>
      <c r="I255" s="184"/>
      <c r="L255" s="180"/>
      <c r="M255" s="185"/>
      <c r="T255" s="186"/>
      <c r="AT255" s="182" t="s">
        <v>586</v>
      </c>
      <c r="AU255" s="182" t="s">
        <v>89</v>
      </c>
      <c r="AV255" s="12" t="s">
        <v>84</v>
      </c>
      <c r="AW255" s="12" t="s">
        <v>31</v>
      </c>
      <c r="AX255" s="12" t="s">
        <v>77</v>
      </c>
      <c r="AY255" s="182" t="s">
        <v>574</v>
      </c>
    </row>
    <row r="256" spans="2:65" s="13" customFormat="1" ht="12">
      <c r="B256" s="187"/>
      <c r="D256" s="181" t="s">
        <v>586</v>
      </c>
      <c r="E256" s="188" t="s">
        <v>1</v>
      </c>
      <c r="F256" s="189" t="s">
        <v>10638</v>
      </c>
      <c r="H256" s="190">
        <v>225.94</v>
      </c>
      <c r="I256" s="191"/>
      <c r="L256" s="187"/>
      <c r="M256" s="192"/>
      <c r="T256" s="193"/>
      <c r="AT256" s="188" t="s">
        <v>586</v>
      </c>
      <c r="AU256" s="188" t="s">
        <v>89</v>
      </c>
      <c r="AV256" s="13" t="s">
        <v>89</v>
      </c>
      <c r="AW256" s="13" t="s">
        <v>31</v>
      </c>
      <c r="AX256" s="13" t="s">
        <v>77</v>
      </c>
      <c r="AY256" s="188" t="s">
        <v>574</v>
      </c>
    </row>
    <row r="257" spans="2:65" s="14" customFormat="1" ht="12">
      <c r="B257" s="194"/>
      <c r="D257" s="181" t="s">
        <v>586</v>
      </c>
      <c r="E257" s="195" t="s">
        <v>1</v>
      </c>
      <c r="F257" s="196" t="s">
        <v>596</v>
      </c>
      <c r="H257" s="197">
        <v>225.94</v>
      </c>
      <c r="I257" s="198"/>
      <c r="L257" s="194"/>
      <c r="M257" s="199"/>
      <c r="T257" s="200"/>
      <c r="AT257" s="195" t="s">
        <v>586</v>
      </c>
      <c r="AU257" s="195" t="s">
        <v>89</v>
      </c>
      <c r="AV257" s="14" t="s">
        <v>580</v>
      </c>
      <c r="AW257" s="14" t="s">
        <v>31</v>
      </c>
      <c r="AX257" s="14" t="s">
        <v>84</v>
      </c>
      <c r="AY257" s="195" t="s">
        <v>574</v>
      </c>
    </row>
    <row r="258" spans="2:65" s="1" customFormat="1" ht="24.25" customHeight="1">
      <c r="B258" s="140"/>
      <c r="C258" s="168" t="s">
        <v>840</v>
      </c>
      <c r="D258" s="168" t="s">
        <v>576</v>
      </c>
      <c r="E258" s="169" t="s">
        <v>10639</v>
      </c>
      <c r="F258" s="170" t="s">
        <v>10640</v>
      </c>
      <c r="G258" s="171" t="s">
        <v>584</v>
      </c>
      <c r="H258" s="172">
        <v>1942.16</v>
      </c>
      <c r="I258" s="173"/>
      <c r="J258" s="174">
        <f>ROUND(I258*H258,2)</f>
        <v>0</v>
      </c>
      <c r="K258" s="175"/>
      <c r="L258" s="34"/>
      <c r="M258" s="176" t="s">
        <v>1</v>
      </c>
      <c r="N258" s="139" t="s">
        <v>43</v>
      </c>
      <c r="P258" s="177">
        <f>O258*H258</f>
        <v>0</v>
      </c>
      <c r="Q258" s="177">
        <v>0</v>
      </c>
      <c r="R258" s="177">
        <f>Q258*H258</f>
        <v>0</v>
      </c>
      <c r="S258" s="177">
        <v>0</v>
      </c>
      <c r="T258" s="178">
        <f>S258*H258</f>
        <v>0</v>
      </c>
      <c r="AR258" s="179" t="s">
        <v>580</v>
      </c>
      <c r="AT258" s="179" t="s">
        <v>576</v>
      </c>
      <c r="AU258" s="179" t="s">
        <v>89</v>
      </c>
      <c r="AY258" s="17" t="s">
        <v>574</v>
      </c>
      <c r="BE258" s="102">
        <f>IF(N258="základná",J258,0)</f>
        <v>0</v>
      </c>
      <c r="BF258" s="102">
        <f>IF(N258="znížená",J258,0)</f>
        <v>0</v>
      </c>
      <c r="BG258" s="102">
        <f>IF(N258="zákl. prenesená",J258,0)</f>
        <v>0</v>
      </c>
      <c r="BH258" s="102">
        <f>IF(N258="zníž. prenesená",J258,0)</f>
        <v>0</v>
      </c>
      <c r="BI258" s="102">
        <f>IF(N258="nulová",J258,0)</f>
        <v>0</v>
      </c>
      <c r="BJ258" s="17" t="s">
        <v>89</v>
      </c>
      <c r="BK258" s="102">
        <f>ROUND(I258*H258,2)</f>
        <v>0</v>
      </c>
      <c r="BL258" s="17" t="s">
        <v>580</v>
      </c>
      <c r="BM258" s="179" t="s">
        <v>10641</v>
      </c>
    </row>
    <row r="259" spans="2:65" s="12" customFormat="1" ht="24">
      <c r="B259" s="180"/>
      <c r="D259" s="181" t="s">
        <v>586</v>
      </c>
      <c r="E259" s="182" t="s">
        <v>1</v>
      </c>
      <c r="F259" s="183" t="s">
        <v>10642</v>
      </c>
      <c r="H259" s="182" t="s">
        <v>1</v>
      </c>
      <c r="I259" s="184"/>
      <c r="L259" s="180"/>
      <c r="M259" s="185"/>
      <c r="T259" s="186"/>
      <c r="AT259" s="182" t="s">
        <v>586</v>
      </c>
      <c r="AU259" s="182" t="s">
        <v>89</v>
      </c>
      <c r="AV259" s="12" t="s">
        <v>84</v>
      </c>
      <c r="AW259" s="12" t="s">
        <v>31</v>
      </c>
      <c r="AX259" s="12" t="s">
        <v>77</v>
      </c>
      <c r="AY259" s="182" t="s">
        <v>574</v>
      </c>
    </row>
    <row r="260" spans="2:65" s="13" customFormat="1" ht="12">
      <c r="B260" s="187"/>
      <c r="D260" s="181" t="s">
        <v>586</v>
      </c>
      <c r="E260" s="188" t="s">
        <v>1</v>
      </c>
      <c r="F260" s="189" t="s">
        <v>10643</v>
      </c>
      <c r="H260" s="190">
        <v>1942.16</v>
      </c>
      <c r="I260" s="191"/>
      <c r="L260" s="187"/>
      <c r="M260" s="192"/>
      <c r="T260" s="193"/>
      <c r="AT260" s="188" t="s">
        <v>586</v>
      </c>
      <c r="AU260" s="188" t="s">
        <v>89</v>
      </c>
      <c r="AV260" s="13" t="s">
        <v>89</v>
      </c>
      <c r="AW260" s="13" t="s">
        <v>31</v>
      </c>
      <c r="AX260" s="13" t="s">
        <v>77</v>
      </c>
      <c r="AY260" s="188" t="s">
        <v>574</v>
      </c>
    </row>
    <row r="261" spans="2:65" s="14" customFormat="1" ht="12">
      <c r="B261" s="194"/>
      <c r="D261" s="181" t="s">
        <v>586</v>
      </c>
      <c r="E261" s="195" t="s">
        <v>1</v>
      </c>
      <c r="F261" s="196" t="s">
        <v>596</v>
      </c>
      <c r="H261" s="197">
        <v>1942.16</v>
      </c>
      <c r="I261" s="198"/>
      <c r="L261" s="194"/>
      <c r="M261" s="199"/>
      <c r="T261" s="200"/>
      <c r="AT261" s="195" t="s">
        <v>586</v>
      </c>
      <c r="AU261" s="195" t="s">
        <v>89</v>
      </c>
      <c r="AV261" s="14" t="s">
        <v>580</v>
      </c>
      <c r="AW261" s="14" t="s">
        <v>31</v>
      </c>
      <c r="AX261" s="14" t="s">
        <v>84</v>
      </c>
      <c r="AY261" s="195" t="s">
        <v>574</v>
      </c>
    </row>
    <row r="262" spans="2:65" s="1" customFormat="1" ht="24.25" customHeight="1">
      <c r="B262" s="140"/>
      <c r="C262" s="168" t="s">
        <v>849</v>
      </c>
      <c r="D262" s="168" t="s">
        <v>576</v>
      </c>
      <c r="E262" s="169" t="s">
        <v>10644</v>
      </c>
      <c r="F262" s="170" t="s">
        <v>10645</v>
      </c>
      <c r="G262" s="171" t="s">
        <v>584</v>
      </c>
      <c r="H262" s="172">
        <v>1498.2</v>
      </c>
      <c r="I262" s="173"/>
      <c r="J262" s="174">
        <f>ROUND(I262*H262,2)</f>
        <v>0</v>
      </c>
      <c r="K262" s="175"/>
      <c r="L262" s="34"/>
      <c r="M262" s="176" t="s">
        <v>1</v>
      </c>
      <c r="N262" s="139" t="s">
        <v>43</v>
      </c>
      <c r="P262" s="177">
        <f>O262*H262</f>
        <v>0</v>
      </c>
      <c r="Q262" s="177">
        <v>0</v>
      </c>
      <c r="R262" s="177">
        <f>Q262*H262</f>
        <v>0</v>
      </c>
      <c r="S262" s="177">
        <v>0</v>
      </c>
      <c r="T262" s="178">
        <f>S262*H262</f>
        <v>0</v>
      </c>
      <c r="AR262" s="179" t="s">
        <v>580</v>
      </c>
      <c r="AT262" s="179" t="s">
        <v>576</v>
      </c>
      <c r="AU262" s="179" t="s">
        <v>89</v>
      </c>
      <c r="AY262" s="17" t="s">
        <v>574</v>
      </c>
      <c r="BE262" s="102">
        <f>IF(N262="základná",J262,0)</f>
        <v>0</v>
      </c>
      <c r="BF262" s="102">
        <f>IF(N262="znížená",J262,0)</f>
        <v>0</v>
      </c>
      <c r="BG262" s="102">
        <f>IF(N262="zákl. prenesená",J262,0)</f>
        <v>0</v>
      </c>
      <c r="BH262" s="102">
        <f>IF(N262="zníž. prenesená",J262,0)</f>
        <v>0</v>
      </c>
      <c r="BI262" s="102">
        <f>IF(N262="nulová",J262,0)</f>
        <v>0</v>
      </c>
      <c r="BJ262" s="17" t="s">
        <v>89</v>
      </c>
      <c r="BK262" s="102">
        <f>ROUND(I262*H262,2)</f>
        <v>0</v>
      </c>
      <c r="BL262" s="17" t="s">
        <v>580</v>
      </c>
      <c r="BM262" s="179" t="s">
        <v>10646</v>
      </c>
    </row>
    <row r="263" spans="2:65" s="12" customFormat="1" ht="24">
      <c r="B263" s="180"/>
      <c r="D263" s="181" t="s">
        <v>586</v>
      </c>
      <c r="E263" s="182" t="s">
        <v>1</v>
      </c>
      <c r="F263" s="183" t="s">
        <v>10647</v>
      </c>
      <c r="H263" s="182" t="s">
        <v>1</v>
      </c>
      <c r="I263" s="184"/>
      <c r="L263" s="180"/>
      <c r="M263" s="185"/>
      <c r="T263" s="186"/>
      <c r="AT263" s="182" t="s">
        <v>586</v>
      </c>
      <c r="AU263" s="182" t="s">
        <v>89</v>
      </c>
      <c r="AV263" s="12" t="s">
        <v>84</v>
      </c>
      <c r="AW263" s="12" t="s">
        <v>31</v>
      </c>
      <c r="AX263" s="12" t="s">
        <v>77</v>
      </c>
      <c r="AY263" s="182" t="s">
        <v>574</v>
      </c>
    </row>
    <row r="264" spans="2:65" s="13" customFormat="1" ht="12">
      <c r="B264" s="187"/>
      <c r="D264" s="181" t="s">
        <v>586</v>
      </c>
      <c r="E264" s="188" t="s">
        <v>1</v>
      </c>
      <c r="F264" s="189" t="s">
        <v>10619</v>
      </c>
      <c r="H264" s="190">
        <v>1498.2</v>
      </c>
      <c r="I264" s="191"/>
      <c r="L264" s="187"/>
      <c r="M264" s="192"/>
      <c r="T264" s="193"/>
      <c r="AT264" s="188" t="s">
        <v>586</v>
      </c>
      <c r="AU264" s="188" t="s">
        <v>89</v>
      </c>
      <c r="AV264" s="13" t="s">
        <v>89</v>
      </c>
      <c r="AW264" s="13" t="s">
        <v>31</v>
      </c>
      <c r="AX264" s="13" t="s">
        <v>77</v>
      </c>
      <c r="AY264" s="188" t="s">
        <v>574</v>
      </c>
    </row>
    <row r="265" spans="2:65" s="14" customFormat="1" ht="12">
      <c r="B265" s="194"/>
      <c r="D265" s="181" t="s">
        <v>586</v>
      </c>
      <c r="E265" s="195" t="s">
        <v>1</v>
      </c>
      <c r="F265" s="196" t="s">
        <v>596</v>
      </c>
      <c r="H265" s="197">
        <v>1498.2</v>
      </c>
      <c r="I265" s="198"/>
      <c r="L265" s="194"/>
      <c r="M265" s="199"/>
      <c r="T265" s="200"/>
      <c r="AT265" s="195" t="s">
        <v>586</v>
      </c>
      <c r="AU265" s="195" t="s">
        <v>89</v>
      </c>
      <c r="AV265" s="14" t="s">
        <v>580</v>
      </c>
      <c r="AW265" s="14" t="s">
        <v>31</v>
      </c>
      <c r="AX265" s="14" t="s">
        <v>84</v>
      </c>
      <c r="AY265" s="195" t="s">
        <v>574</v>
      </c>
    </row>
    <row r="266" spans="2:65" s="1" customFormat="1" ht="33" customHeight="1">
      <c r="B266" s="140"/>
      <c r="C266" s="168" t="s">
        <v>854</v>
      </c>
      <c r="D266" s="168" t="s">
        <v>576</v>
      </c>
      <c r="E266" s="169" t="s">
        <v>10648</v>
      </c>
      <c r="F266" s="170" t="s">
        <v>10649</v>
      </c>
      <c r="G266" s="171" t="s">
        <v>584</v>
      </c>
      <c r="H266" s="172">
        <v>1064.27</v>
      </c>
      <c r="I266" s="173"/>
      <c r="J266" s="174">
        <f>ROUND(I266*H266,2)</f>
        <v>0</v>
      </c>
      <c r="K266" s="175"/>
      <c r="L266" s="34"/>
      <c r="M266" s="176" t="s">
        <v>1</v>
      </c>
      <c r="N266" s="139" t="s">
        <v>43</v>
      </c>
      <c r="P266" s="177">
        <f>O266*H266</f>
        <v>0</v>
      </c>
      <c r="Q266" s="177">
        <v>0</v>
      </c>
      <c r="R266" s="177">
        <f>Q266*H266</f>
        <v>0</v>
      </c>
      <c r="S266" s="177">
        <v>0</v>
      </c>
      <c r="T266" s="178">
        <f>S266*H266</f>
        <v>0</v>
      </c>
      <c r="AR266" s="179" t="s">
        <v>580</v>
      </c>
      <c r="AT266" s="179" t="s">
        <v>576</v>
      </c>
      <c r="AU266" s="179" t="s">
        <v>89</v>
      </c>
      <c r="AY266" s="17" t="s">
        <v>574</v>
      </c>
      <c r="BE266" s="102">
        <f>IF(N266="základná",J266,0)</f>
        <v>0</v>
      </c>
      <c r="BF266" s="102">
        <f>IF(N266="znížená",J266,0)</f>
        <v>0</v>
      </c>
      <c r="BG266" s="102">
        <f>IF(N266="zákl. prenesená",J266,0)</f>
        <v>0</v>
      </c>
      <c r="BH266" s="102">
        <f>IF(N266="zníž. prenesená",J266,0)</f>
        <v>0</v>
      </c>
      <c r="BI266" s="102">
        <f>IF(N266="nulová",J266,0)</f>
        <v>0</v>
      </c>
      <c r="BJ266" s="17" t="s">
        <v>89</v>
      </c>
      <c r="BK266" s="102">
        <f>ROUND(I266*H266,2)</f>
        <v>0</v>
      </c>
      <c r="BL266" s="17" t="s">
        <v>580</v>
      </c>
      <c r="BM266" s="179" t="s">
        <v>10650</v>
      </c>
    </row>
    <row r="267" spans="2:65" s="12" customFormat="1" ht="24">
      <c r="B267" s="180"/>
      <c r="D267" s="181" t="s">
        <v>586</v>
      </c>
      <c r="E267" s="182" t="s">
        <v>1</v>
      </c>
      <c r="F267" s="183" t="s">
        <v>10632</v>
      </c>
      <c r="H267" s="182" t="s">
        <v>1</v>
      </c>
      <c r="I267" s="184"/>
      <c r="L267" s="180"/>
      <c r="M267" s="185"/>
      <c r="T267" s="186"/>
      <c r="AT267" s="182" t="s">
        <v>586</v>
      </c>
      <c r="AU267" s="182" t="s">
        <v>89</v>
      </c>
      <c r="AV267" s="12" t="s">
        <v>84</v>
      </c>
      <c r="AW267" s="12" t="s">
        <v>31</v>
      </c>
      <c r="AX267" s="12" t="s">
        <v>77</v>
      </c>
      <c r="AY267" s="182" t="s">
        <v>574</v>
      </c>
    </row>
    <row r="268" spans="2:65" s="13" customFormat="1" ht="12">
      <c r="B268" s="187"/>
      <c r="D268" s="181" t="s">
        <v>586</v>
      </c>
      <c r="E268" s="188" t="s">
        <v>1</v>
      </c>
      <c r="F268" s="189" t="s">
        <v>10651</v>
      </c>
      <c r="H268" s="190">
        <v>1064.27</v>
      </c>
      <c r="I268" s="191"/>
      <c r="L268" s="187"/>
      <c r="M268" s="192"/>
      <c r="T268" s="193"/>
      <c r="AT268" s="188" t="s">
        <v>586</v>
      </c>
      <c r="AU268" s="188" t="s">
        <v>89</v>
      </c>
      <c r="AV268" s="13" t="s">
        <v>89</v>
      </c>
      <c r="AW268" s="13" t="s">
        <v>31</v>
      </c>
      <c r="AX268" s="13" t="s">
        <v>77</v>
      </c>
      <c r="AY268" s="188" t="s">
        <v>574</v>
      </c>
    </row>
    <row r="269" spans="2:65" s="14" customFormat="1" ht="12">
      <c r="B269" s="194"/>
      <c r="D269" s="181" t="s">
        <v>586</v>
      </c>
      <c r="E269" s="195" t="s">
        <v>1</v>
      </c>
      <c r="F269" s="196" t="s">
        <v>596</v>
      </c>
      <c r="H269" s="197">
        <v>1064.27</v>
      </c>
      <c r="I269" s="198"/>
      <c r="L269" s="194"/>
      <c r="M269" s="199"/>
      <c r="T269" s="200"/>
      <c r="AT269" s="195" t="s">
        <v>586</v>
      </c>
      <c r="AU269" s="195" t="s">
        <v>89</v>
      </c>
      <c r="AV269" s="14" t="s">
        <v>580</v>
      </c>
      <c r="AW269" s="14" t="s">
        <v>31</v>
      </c>
      <c r="AX269" s="14" t="s">
        <v>84</v>
      </c>
      <c r="AY269" s="195" t="s">
        <v>574</v>
      </c>
    </row>
    <row r="270" spans="2:65" s="1" customFormat="1" ht="38" customHeight="1">
      <c r="B270" s="140"/>
      <c r="C270" s="168" t="s">
        <v>860</v>
      </c>
      <c r="D270" s="168" t="s">
        <v>576</v>
      </c>
      <c r="E270" s="169" t="s">
        <v>10652</v>
      </c>
      <c r="F270" s="170" t="s">
        <v>10653</v>
      </c>
      <c r="G270" s="171" t="s">
        <v>584</v>
      </c>
      <c r="H270" s="172">
        <v>205.4</v>
      </c>
      <c r="I270" s="173"/>
      <c r="J270" s="174">
        <f>ROUND(I270*H270,2)</f>
        <v>0</v>
      </c>
      <c r="K270" s="175"/>
      <c r="L270" s="34"/>
      <c r="M270" s="176" t="s">
        <v>1</v>
      </c>
      <c r="N270" s="139" t="s">
        <v>43</v>
      </c>
      <c r="P270" s="177">
        <f>O270*H270</f>
        <v>0</v>
      </c>
      <c r="Q270" s="177">
        <v>0</v>
      </c>
      <c r="R270" s="177">
        <f>Q270*H270</f>
        <v>0</v>
      </c>
      <c r="S270" s="177">
        <v>0</v>
      </c>
      <c r="T270" s="178">
        <f>S270*H270</f>
        <v>0</v>
      </c>
      <c r="AR270" s="179" t="s">
        <v>580</v>
      </c>
      <c r="AT270" s="179" t="s">
        <v>576</v>
      </c>
      <c r="AU270" s="179" t="s">
        <v>89</v>
      </c>
      <c r="AY270" s="17" t="s">
        <v>574</v>
      </c>
      <c r="BE270" s="102">
        <f>IF(N270="základná",J270,0)</f>
        <v>0</v>
      </c>
      <c r="BF270" s="102">
        <f>IF(N270="znížená",J270,0)</f>
        <v>0</v>
      </c>
      <c r="BG270" s="102">
        <f>IF(N270="zákl. prenesená",J270,0)</f>
        <v>0</v>
      </c>
      <c r="BH270" s="102">
        <f>IF(N270="zníž. prenesená",J270,0)</f>
        <v>0</v>
      </c>
      <c r="BI270" s="102">
        <f>IF(N270="nulová",J270,0)</f>
        <v>0</v>
      </c>
      <c r="BJ270" s="17" t="s">
        <v>89</v>
      </c>
      <c r="BK270" s="102">
        <f>ROUND(I270*H270,2)</f>
        <v>0</v>
      </c>
      <c r="BL270" s="17" t="s">
        <v>580</v>
      </c>
      <c r="BM270" s="179" t="s">
        <v>10654</v>
      </c>
    </row>
    <row r="271" spans="2:65" s="12" customFormat="1" ht="24">
      <c r="B271" s="180"/>
      <c r="D271" s="181" t="s">
        <v>586</v>
      </c>
      <c r="E271" s="182" t="s">
        <v>1</v>
      </c>
      <c r="F271" s="183" t="s">
        <v>10637</v>
      </c>
      <c r="H271" s="182" t="s">
        <v>1</v>
      </c>
      <c r="I271" s="184"/>
      <c r="L271" s="180"/>
      <c r="M271" s="185"/>
      <c r="T271" s="186"/>
      <c r="AT271" s="182" t="s">
        <v>586</v>
      </c>
      <c r="AU271" s="182" t="s">
        <v>89</v>
      </c>
      <c r="AV271" s="12" t="s">
        <v>84</v>
      </c>
      <c r="AW271" s="12" t="s">
        <v>31</v>
      </c>
      <c r="AX271" s="12" t="s">
        <v>77</v>
      </c>
      <c r="AY271" s="182" t="s">
        <v>574</v>
      </c>
    </row>
    <row r="272" spans="2:65" s="13" customFormat="1" ht="12">
      <c r="B272" s="187"/>
      <c r="D272" s="181" t="s">
        <v>586</v>
      </c>
      <c r="E272" s="188" t="s">
        <v>1</v>
      </c>
      <c r="F272" s="189" t="s">
        <v>10655</v>
      </c>
      <c r="H272" s="190">
        <v>205.4</v>
      </c>
      <c r="I272" s="191"/>
      <c r="L272" s="187"/>
      <c r="M272" s="192"/>
      <c r="T272" s="193"/>
      <c r="AT272" s="188" t="s">
        <v>586</v>
      </c>
      <c r="AU272" s="188" t="s">
        <v>89</v>
      </c>
      <c r="AV272" s="13" t="s">
        <v>89</v>
      </c>
      <c r="AW272" s="13" t="s">
        <v>31</v>
      </c>
      <c r="AX272" s="13" t="s">
        <v>77</v>
      </c>
      <c r="AY272" s="188" t="s">
        <v>574</v>
      </c>
    </row>
    <row r="273" spans="2:65" s="14" customFormat="1" ht="12">
      <c r="B273" s="194"/>
      <c r="D273" s="181" t="s">
        <v>586</v>
      </c>
      <c r="E273" s="195" t="s">
        <v>1</v>
      </c>
      <c r="F273" s="196" t="s">
        <v>596</v>
      </c>
      <c r="H273" s="197">
        <v>205.4</v>
      </c>
      <c r="I273" s="198"/>
      <c r="L273" s="194"/>
      <c r="M273" s="199"/>
      <c r="T273" s="200"/>
      <c r="AT273" s="195" t="s">
        <v>586</v>
      </c>
      <c r="AU273" s="195" t="s">
        <v>89</v>
      </c>
      <c r="AV273" s="14" t="s">
        <v>580</v>
      </c>
      <c r="AW273" s="14" t="s">
        <v>31</v>
      </c>
      <c r="AX273" s="14" t="s">
        <v>84</v>
      </c>
      <c r="AY273" s="195" t="s">
        <v>574</v>
      </c>
    </row>
    <row r="274" spans="2:65" s="1" customFormat="1" ht="38" customHeight="1">
      <c r="B274" s="140"/>
      <c r="C274" s="168" t="s">
        <v>886</v>
      </c>
      <c r="D274" s="168" t="s">
        <v>576</v>
      </c>
      <c r="E274" s="169" t="s">
        <v>10656</v>
      </c>
      <c r="F274" s="170" t="s">
        <v>10657</v>
      </c>
      <c r="G274" s="171" t="s">
        <v>584</v>
      </c>
      <c r="H274" s="172">
        <v>1362</v>
      </c>
      <c r="I274" s="173"/>
      <c r="J274" s="174">
        <f>ROUND(I274*H274,2)</f>
        <v>0</v>
      </c>
      <c r="K274" s="175"/>
      <c r="L274" s="34"/>
      <c r="M274" s="176" t="s">
        <v>1</v>
      </c>
      <c r="N274" s="139" t="s">
        <v>43</v>
      </c>
      <c r="P274" s="177">
        <f>O274*H274</f>
        <v>0</v>
      </c>
      <c r="Q274" s="177">
        <v>0</v>
      </c>
      <c r="R274" s="177">
        <f>Q274*H274</f>
        <v>0</v>
      </c>
      <c r="S274" s="177">
        <v>0</v>
      </c>
      <c r="T274" s="178">
        <f>S274*H274</f>
        <v>0</v>
      </c>
      <c r="AR274" s="179" t="s">
        <v>580</v>
      </c>
      <c r="AT274" s="179" t="s">
        <v>576</v>
      </c>
      <c r="AU274" s="179" t="s">
        <v>89</v>
      </c>
      <c r="AY274" s="17" t="s">
        <v>574</v>
      </c>
      <c r="BE274" s="102">
        <f>IF(N274="základná",J274,0)</f>
        <v>0</v>
      </c>
      <c r="BF274" s="102">
        <f>IF(N274="znížená",J274,0)</f>
        <v>0</v>
      </c>
      <c r="BG274" s="102">
        <f>IF(N274="zákl. prenesená",J274,0)</f>
        <v>0</v>
      </c>
      <c r="BH274" s="102">
        <f>IF(N274="zníž. prenesená",J274,0)</f>
        <v>0</v>
      </c>
      <c r="BI274" s="102">
        <f>IF(N274="nulová",J274,0)</f>
        <v>0</v>
      </c>
      <c r="BJ274" s="17" t="s">
        <v>89</v>
      </c>
      <c r="BK274" s="102">
        <f>ROUND(I274*H274,2)</f>
        <v>0</v>
      </c>
      <c r="BL274" s="17" t="s">
        <v>580</v>
      </c>
      <c r="BM274" s="179" t="s">
        <v>10658</v>
      </c>
    </row>
    <row r="275" spans="2:65" s="12" customFormat="1" ht="24">
      <c r="B275" s="180"/>
      <c r="D275" s="181" t="s">
        <v>586</v>
      </c>
      <c r="E275" s="182" t="s">
        <v>1</v>
      </c>
      <c r="F275" s="183" t="s">
        <v>10647</v>
      </c>
      <c r="H275" s="182" t="s">
        <v>1</v>
      </c>
      <c r="I275" s="184"/>
      <c r="L275" s="180"/>
      <c r="M275" s="185"/>
      <c r="T275" s="186"/>
      <c r="AT275" s="182" t="s">
        <v>586</v>
      </c>
      <c r="AU275" s="182" t="s">
        <v>89</v>
      </c>
      <c r="AV275" s="12" t="s">
        <v>84</v>
      </c>
      <c r="AW275" s="12" t="s">
        <v>31</v>
      </c>
      <c r="AX275" s="12" t="s">
        <v>77</v>
      </c>
      <c r="AY275" s="182" t="s">
        <v>574</v>
      </c>
    </row>
    <row r="276" spans="2:65" s="13" customFormat="1" ht="12">
      <c r="B276" s="187"/>
      <c r="D276" s="181" t="s">
        <v>586</v>
      </c>
      <c r="E276" s="188" t="s">
        <v>1</v>
      </c>
      <c r="F276" s="189" t="s">
        <v>10659</v>
      </c>
      <c r="H276" s="190">
        <v>1362</v>
      </c>
      <c r="I276" s="191"/>
      <c r="L276" s="187"/>
      <c r="M276" s="192"/>
      <c r="T276" s="193"/>
      <c r="AT276" s="188" t="s">
        <v>586</v>
      </c>
      <c r="AU276" s="188" t="s">
        <v>89</v>
      </c>
      <c r="AV276" s="13" t="s">
        <v>89</v>
      </c>
      <c r="AW276" s="13" t="s">
        <v>31</v>
      </c>
      <c r="AX276" s="13" t="s">
        <v>77</v>
      </c>
      <c r="AY276" s="188" t="s">
        <v>574</v>
      </c>
    </row>
    <row r="277" spans="2:65" s="14" customFormat="1" ht="12">
      <c r="B277" s="194"/>
      <c r="D277" s="181" t="s">
        <v>586</v>
      </c>
      <c r="E277" s="195" t="s">
        <v>1</v>
      </c>
      <c r="F277" s="196" t="s">
        <v>596</v>
      </c>
      <c r="H277" s="197">
        <v>1362</v>
      </c>
      <c r="I277" s="198"/>
      <c r="L277" s="194"/>
      <c r="M277" s="199"/>
      <c r="T277" s="200"/>
      <c r="AT277" s="195" t="s">
        <v>586</v>
      </c>
      <c r="AU277" s="195" t="s">
        <v>89</v>
      </c>
      <c r="AV277" s="14" t="s">
        <v>580</v>
      </c>
      <c r="AW277" s="14" t="s">
        <v>31</v>
      </c>
      <c r="AX277" s="14" t="s">
        <v>84</v>
      </c>
      <c r="AY277" s="195" t="s">
        <v>574</v>
      </c>
    </row>
    <row r="278" spans="2:65" s="1" customFormat="1" ht="38" customHeight="1">
      <c r="B278" s="140"/>
      <c r="C278" s="168" t="s">
        <v>901</v>
      </c>
      <c r="D278" s="168" t="s">
        <v>576</v>
      </c>
      <c r="E278" s="169" t="s">
        <v>10660</v>
      </c>
      <c r="F278" s="170" t="s">
        <v>10661</v>
      </c>
      <c r="G278" s="171" t="s">
        <v>584</v>
      </c>
      <c r="H278" s="172">
        <v>1765.6</v>
      </c>
      <c r="I278" s="173"/>
      <c r="J278" s="174">
        <f>ROUND(I278*H278,2)</f>
        <v>0</v>
      </c>
      <c r="K278" s="175"/>
      <c r="L278" s="34"/>
      <c r="M278" s="176" t="s">
        <v>1</v>
      </c>
      <c r="N278" s="139" t="s">
        <v>43</v>
      </c>
      <c r="P278" s="177">
        <f>O278*H278</f>
        <v>0</v>
      </c>
      <c r="Q278" s="177">
        <v>0</v>
      </c>
      <c r="R278" s="177">
        <f>Q278*H278</f>
        <v>0</v>
      </c>
      <c r="S278" s="177">
        <v>0</v>
      </c>
      <c r="T278" s="178">
        <f>S278*H278</f>
        <v>0</v>
      </c>
      <c r="AR278" s="179" t="s">
        <v>580</v>
      </c>
      <c r="AT278" s="179" t="s">
        <v>576</v>
      </c>
      <c r="AU278" s="179" t="s">
        <v>89</v>
      </c>
      <c r="AY278" s="17" t="s">
        <v>574</v>
      </c>
      <c r="BE278" s="102">
        <f>IF(N278="základná",J278,0)</f>
        <v>0</v>
      </c>
      <c r="BF278" s="102">
        <f>IF(N278="znížená",J278,0)</f>
        <v>0</v>
      </c>
      <c r="BG278" s="102">
        <f>IF(N278="zákl. prenesená",J278,0)</f>
        <v>0</v>
      </c>
      <c r="BH278" s="102">
        <f>IF(N278="zníž. prenesená",J278,0)</f>
        <v>0</v>
      </c>
      <c r="BI278" s="102">
        <f>IF(N278="nulová",J278,0)</f>
        <v>0</v>
      </c>
      <c r="BJ278" s="17" t="s">
        <v>89</v>
      </c>
      <c r="BK278" s="102">
        <f>ROUND(I278*H278,2)</f>
        <v>0</v>
      </c>
      <c r="BL278" s="17" t="s">
        <v>580</v>
      </c>
      <c r="BM278" s="179" t="s">
        <v>10662</v>
      </c>
    </row>
    <row r="279" spans="2:65" s="12" customFormat="1" ht="24">
      <c r="B279" s="180"/>
      <c r="D279" s="181" t="s">
        <v>586</v>
      </c>
      <c r="E279" s="182" t="s">
        <v>1</v>
      </c>
      <c r="F279" s="183" t="s">
        <v>10642</v>
      </c>
      <c r="H279" s="182" t="s">
        <v>1</v>
      </c>
      <c r="I279" s="184"/>
      <c r="L279" s="180"/>
      <c r="M279" s="185"/>
      <c r="T279" s="186"/>
      <c r="AT279" s="182" t="s">
        <v>586</v>
      </c>
      <c r="AU279" s="182" t="s">
        <v>89</v>
      </c>
      <c r="AV279" s="12" t="s">
        <v>84</v>
      </c>
      <c r="AW279" s="12" t="s">
        <v>31</v>
      </c>
      <c r="AX279" s="12" t="s">
        <v>77</v>
      </c>
      <c r="AY279" s="182" t="s">
        <v>574</v>
      </c>
    </row>
    <row r="280" spans="2:65" s="13" customFormat="1" ht="12">
      <c r="B280" s="187"/>
      <c r="D280" s="181" t="s">
        <v>586</v>
      </c>
      <c r="E280" s="188" t="s">
        <v>1</v>
      </c>
      <c r="F280" s="189" t="s">
        <v>10663</v>
      </c>
      <c r="H280" s="190">
        <v>1765.6</v>
      </c>
      <c r="I280" s="191"/>
      <c r="L280" s="187"/>
      <c r="M280" s="192"/>
      <c r="T280" s="193"/>
      <c r="AT280" s="188" t="s">
        <v>586</v>
      </c>
      <c r="AU280" s="188" t="s">
        <v>89</v>
      </c>
      <c r="AV280" s="13" t="s">
        <v>89</v>
      </c>
      <c r="AW280" s="13" t="s">
        <v>31</v>
      </c>
      <c r="AX280" s="13" t="s">
        <v>77</v>
      </c>
      <c r="AY280" s="188" t="s">
        <v>574</v>
      </c>
    </row>
    <row r="281" spans="2:65" s="14" customFormat="1" ht="12">
      <c r="B281" s="194"/>
      <c r="D281" s="181" t="s">
        <v>586</v>
      </c>
      <c r="E281" s="195" t="s">
        <v>1</v>
      </c>
      <c r="F281" s="196" t="s">
        <v>596</v>
      </c>
      <c r="H281" s="197">
        <v>1765.6</v>
      </c>
      <c r="I281" s="198"/>
      <c r="L281" s="194"/>
      <c r="M281" s="199"/>
      <c r="T281" s="200"/>
      <c r="AT281" s="195" t="s">
        <v>586</v>
      </c>
      <c r="AU281" s="195" t="s">
        <v>89</v>
      </c>
      <c r="AV281" s="14" t="s">
        <v>580</v>
      </c>
      <c r="AW281" s="14" t="s">
        <v>31</v>
      </c>
      <c r="AX281" s="14" t="s">
        <v>84</v>
      </c>
      <c r="AY281" s="195" t="s">
        <v>574</v>
      </c>
    </row>
    <row r="282" spans="2:65" s="1" customFormat="1" ht="33" customHeight="1">
      <c r="B282" s="140"/>
      <c r="C282" s="168" t="s">
        <v>905</v>
      </c>
      <c r="D282" s="168" t="s">
        <v>576</v>
      </c>
      <c r="E282" s="169" t="s">
        <v>10664</v>
      </c>
      <c r="F282" s="170" t="s">
        <v>10665</v>
      </c>
      <c r="G282" s="171" t="s">
        <v>584</v>
      </c>
      <c r="H282" s="172">
        <v>205.4</v>
      </c>
      <c r="I282" s="173"/>
      <c r="J282" s="174">
        <f>ROUND(I282*H282,2)</f>
        <v>0</v>
      </c>
      <c r="K282" s="175"/>
      <c r="L282" s="34"/>
      <c r="M282" s="176" t="s">
        <v>1</v>
      </c>
      <c r="N282" s="139" t="s">
        <v>43</v>
      </c>
      <c r="P282" s="177">
        <f>O282*H282</f>
        <v>0</v>
      </c>
      <c r="Q282" s="177">
        <v>0</v>
      </c>
      <c r="R282" s="177">
        <f>Q282*H282</f>
        <v>0</v>
      </c>
      <c r="S282" s="177">
        <v>0</v>
      </c>
      <c r="T282" s="178">
        <f>S282*H282</f>
        <v>0</v>
      </c>
      <c r="AR282" s="179" t="s">
        <v>580</v>
      </c>
      <c r="AT282" s="179" t="s">
        <v>576</v>
      </c>
      <c r="AU282" s="179" t="s">
        <v>89</v>
      </c>
      <c r="AY282" s="17" t="s">
        <v>574</v>
      </c>
      <c r="BE282" s="102">
        <f>IF(N282="základná",J282,0)</f>
        <v>0</v>
      </c>
      <c r="BF282" s="102">
        <f>IF(N282="znížená",J282,0)</f>
        <v>0</v>
      </c>
      <c r="BG282" s="102">
        <f>IF(N282="zákl. prenesená",J282,0)</f>
        <v>0</v>
      </c>
      <c r="BH282" s="102">
        <f>IF(N282="zníž. prenesená",J282,0)</f>
        <v>0</v>
      </c>
      <c r="BI282" s="102">
        <f>IF(N282="nulová",J282,0)</f>
        <v>0</v>
      </c>
      <c r="BJ282" s="17" t="s">
        <v>89</v>
      </c>
      <c r="BK282" s="102">
        <f>ROUND(I282*H282,2)</f>
        <v>0</v>
      </c>
      <c r="BL282" s="17" t="s">
        <v>580</v>
      </c>
      <c r="BM282" s="179" t="s">
        <v>10666</v>
      </c>
    </row>
    <row r="283" spans="2:65" s="12" customFormat="1" ht="24">
      <c r="B283" s="180"/>
      <c r="D283" s="181" t="s">
        <v>586</v>
      </c>
      <c r="E283" s="182" t="s">
        <v>1</v>
      </c>
      <c r="F283" s="183" t="s">
        <v>10637</v>
      </c>
      <c r="H283" s="182" t="s">
        <v>1</v>
      </c>
      <c r="I283" s="184"/>
      <c r="L283" s="180"/>
      <c r="M283" s="185"/>
      <c r="T283" s="186"/>
      <c r="AT283" s="182" t="s">
        <v>586</v>
      </c>
      <c r="AU283" s="182" t="s">
        <v>89</v>
      </c>
      <c r="AV283" s="12" t="s">
        <v>84</v>
      </c>
      <c r="AW283" s="12" t="s">
        <v>31</v>
      </c>
      <c r="AX283" s="12" t="s">
        <v>77</v>
      </c>
      <c r="AY283" s="182" t="s">
        <v>574</v>
      </c>
    </row>
    <row r="284" spans="2:65" s="13" customFormat="1" ht="12">
      <c r="B284" s="187"/>
      <c r="D284" s="181" t="s">
        <v>586</v>
      </c>
      <c r="E284" s="188" t="s">
        <v>1</v>
      </c>
      <c r="F284" s="189" t="s">
        <v>10655</v>
      </c>
      <c r="H284" s="190">
        <v>205.4</v>
      </c>
      <c r="I284" s="191"/>
      <c r="L284" s="187"/>
      <c r="M284" s="192"/>
      <c r="T284" s="193"/>
      <c r="AT284" s="188" t="s">
        <v>586</v>
      </c>
      <c r="AU284" s="188" t="s">
        <v>89</v>
      </c>
      <c r="AV284" s="13" t="s">
        <v>89</v>
      </c>
      <c r="AW284" s="13" t="s">
        <v>31</v>
      </c>
      <c r="AX284" s="13" t="s">
        <v>77</v>
      </c>
      <c r="AY284" s="188" t="s">
        <v>574</v>
      </c>
    </row>
    <row r="285" spans="2:65" s="14" customFormat="1" ht="12">
      <c r="B285" s="194"/>
      <c r="D285" s="181" t="s">
        <v>586</v>
      </c>
      <c r="E285" s="195" t="s">
        <v>1</v>
      </c>
      <c r="F285" s="196" t="s">
        <v>596</v>
      </c>
      <c r="H285" s="197">
        <v>205.4</v>
      </c>
      <c r="I285" s="198"/>
      <c r="L285" s="194"/>
      <c r="M285" s="199"/>
      <c r="T285" s="200"/>
      <c r="AT285" s="195" t="s">
        <v>586</v>
      </c>
      <c r="AU285" s="195" t="s">
        <v>89</v>
      </c>
      <c r="AV285" s="14" t="s">
        <v>580</v>
      </c>
      <c r="AW285" s="14" t="s">
        <v>31</v>
      </c>
      <c r="AX285" s="14" t="s">
        <v>84</v>
      </c>
      <c r="AY285" s="195" t="s">
        <v>574</v>
      </c>
    </row>
    <row r="286" spans="2:65" s="1" customFormat="1" ht="33" customHeight="1">
      <c r="B286" s="140"/>
      <c r="C286" s="168" t="s">
        <v>920</v>
      </c>
      <c r="D286" s="168" t="s">
        <v>576</v>
      </c>
      <c r="E286" s="169" t="s">
        <v>10667</v>
      </c>
      <c r="F286" s="170" t="s">
        <v>10668</v>
      </c>
      <c r="G286" s="171" t="s">
        <v>584</v>
      </c>
      <c r="H286" s="172">
        <v>3626.2</v>
      </c>
      <c r="I286" s="173"/>
      <c r="J286" s="174">
        <f>ROUND(I286*H286,2)</f>
        <v>0</v>
      </c>
      <c r="K286" s="175"/>
      <c r="L286" s="34"/>
      <c r="M286" s="176" t="s">
        <v>1</v>
      </c>
      <c r="N286" s="139" t="s">
        <v>43</v>
      </c>
      <c r="P286" s="177">
        <f>O286*H286</f>
        <v>0</v>
      </c>
      <c r="Q286" s="177">
        <v>0</v>
      </c>
      <c r="R286" s="177">
        <f>Q286*H286</f>
        <v>0</v>
      </c>
      <c r="S286" s="177">
        <v>0</v>
      </c>
      <c r="T286" s="178">
        <f>S286*H286</f>
        <v>0</v>
      </c>
      <c r="AR286" s="179" t="s">
        <v>580</v>
      </c>
      <c r="AT286" s="179" t="s">
        <v>576</v>
      </c>
      <c r="AU286" s="179" t="s">
        <v>89</v>
      </c>
      <c r="AY286" s="17" t="s">
        <v>574</v>
      </c>
      <c r="BE286" s="102">
        <f>IF(N286="základná",J286,0)</f>
        <v>0</v>
      </c>
      <c r="BF286" s="102">
        <f>IF(N286="znížená",J286,0)</f>
        <v>0</v>
      </c>
      <c r="BG286" s="102">
        <f>IF(N286="zákl. prenesená",J286,0)</f>
        <v>0</v>
      </c>
      <c r="BH286" s="102">
        <f>IF(N286="zníž. prenesená",J286,0)</f>
        <v>0</v>
      </c>
      <c r="BI286" s="102">
        <f>IF(N286="nulová",J286,0)</f>
        <v>0</v>
      </c>
      <c r="BJ286" s="17" t="s">
        <v>89</v>
      </c>
      <c r="BK286" s="102">
        <f>ROUND(I286*H286,2)</f>
        <v>0</v>
      </c>
      <c r="BL286" s="17" t="s">
        <v>580</v>
      </c>
      <c r="BM286" s="179" t="s">
        <v>10669</v>
      </c>
    </row>
    <row r="287" spans="2:65" s="13" customFormat="1" ht="12">
      <c r="B287" s="187"/>
      <c r="D287" s="181" t="s">
        <v>586</v>
      </c>
      <c r="E287" s="188" t="s">
        <v>1</v>
      </c>
      <c r="F287" s="189" t="s">
        <v>10670</v>
      </c>
      <c r="H287" s="190">
        <v>3626.2</v>
      </c>
      <c r="I287" s="191"/>
      <c r="L287" s="187"/>
      <c r="M287" s="192"/>
      <c r="T287" s="193"/>
      <c r="AT287" s="188" t="s">
        <v>586</v>
      </c>
      <c r="AU287" s="188" t="s">
        <v>89</v>
      </c>
      <c r="AV287" s="13" t="s">
        <v>89</v>
      </c>
      <c r="AW287" s="13" t="s">
        <v>31</v>
      </c>
      <c r="AX287" s="13" t="s">
        <v>77</v>
      </c>
      <c r="AY287" s="188" t="s">
        <v>574</v>
      </c>
    </row>
    <row r="288" spans="2:65" s="14" customFormat="1" ht="12">
      <c r="B288" s="194"/>
      <c r="D288" s="181" t="s">
        <v>586</v>
      </c>
      <c r="E288" s="195" t="s">
        <v>1</v>
      </c>
      <c r="F288" s="196" t="s">
        <v>596</v>
      </c>
      <c r="H288" s="197">
        <v>3626.2</v>
      </c>
      <c r="I288" s="198"/>
      <c r="L288" s="194"/>
      <c r="M288" s="199"/>
      <c r="T288" s="200"/>
      <c r="AT288" s="195" t="s">
        <v>586</v>
      </c>
      <c r="AU288" s="195" t="s">
        <v>89</v>
      </c>
      <c r="AV288" s="14" t="s">
        <v>580</v>
      </c>
      <c r="AW288" s="14" t="s">
        <v>31</v>
      </c>
      <c r="AX288" s="14" t="s">
        <v>84</v>
      </c>
      <c r="AY288" s="195" t="s">
        <v>574</v>
      </c>
    </row>
    <row r="289" spans="2:65" s="1" customFormat="1" ht="33" customHeight="1">
      <c r="B289" s="140"/>
      <c r="C289" s="168" t="s">
        <v>952</v>
      </c>
      <c r="D289" s="168" t="s">
        <v>576</v>
      </c>
      <c r="E289" s="169" t="s">
        <v>10671</v>
      </c>
      <c r="F289" s="170" t="s">
        <v>10672</v>
      </c>
      <c r="G289" s="171" t="s">
        <v>584</v>
      </c>
      <c r="H289" s="172">
        <v>205.4</v>
      </c>
      <c r="I289" s="173"/>
      <c r="J289" s="174">
        <f>ROUND(I289*H289,2)</f>
        <v>0</v>
      </c>
      <c r="K289" s="175"/>
      <c r="L289" s="34"/>
      <c r="M289" s="176" t="s">
        <v>1</v>
      </c>
      <c r="N289" s="139" t="s">
        <v>43</v>
      </c>
      <c r="P289" s="177">
        <f>O289*H289</f>
        <v>0</v>
      </c>
      <c r="Q289" s="177">
        <v>0</v>
      </c>
      <c r="R289" s="177">
        <f>Q289*H289</f>
        <v>0</v>
      </c>
      <c r="S289" s="177">
        <v>0</v>
      </c>
      <c r="T289" s="178">
        <f>S289*H289</f>
        <v>0</v>
      </c>
      <c r="AR289" s="179" t="s">
        <v>580</v>
      </c>
      <c r="AT289" s="179" t="s">
        <v>576</v>
      </c>
      <c r="AU289" s="179" t="s">
        <v>89</v>
      </c>
      <c r="AY289" s="17" t="s">
        <v>574</v>
      </c>
      <c r="BE289" s="102">
        <f>IF(N289="základná",J289,0)</f>
        <v>0</v>
      </c>
      <c r="BF289" s="102">
        <f>IF(N289="znížená",J289,0)</f>
        <v>0</v>
      </c>
      <c r="BG289" s="102">
        <f>IF(N289="zákl. prenesená",J289,0)</f>
        <v>0</v>
      </c>
      <c r="BH289" s="102">
        <f>IF(N289="zníž. prenesená",J289,0)</f>
        <v>0</v>
      </c>
      <c r="BI289" s="102">
        <f>IF(N289="nulová",J289,0)</f>
        <v>0</v>
      </c>
      <c r="BJ289" s="17" t="s">
        <v>89</v>
      </c>
      <c r="BK289" s="102">
        <f>ROUND(I289*H289,2)</f>
        <v>0</v>
      </c>
      <c r="BL289" s="17" t="s">
        <v>580</v>
      </c>
      <c r="BM289" s="179" t="s">
        <v>10673</v>
      </c>
    </row>
    <row r="290" spans="2:65" s="12" customFormat="1" ht="24">
      <c r="B290" s="180"/>
      <c r="D290" s="181" t="s">
        <v>586</v>
      </c>
      <c r="E290" s="182" t="s">
        <v>1</v>
      </c>
      <c r="F290" s="183" t="s">
        <v>10637</v>
      </c>
      <c r="H290" s="182" t="s">
        <v>1</v>
      </c>
      <c r="I290" s="184"/>
      <c r="L290" s="180"/>
      <c r="M290" s="185"/>
      <c r="T290" s="186"/>
      <c r="AT290" s="182" t="s">
        <v>586</v>
      </c>
      <c r="AU290" s="182" t="s">
        <v>89</v>
      </c>
      <c r="AV290" s="12" t="s">
        <v>84</v>
      </c>
      <c r="AW290" s="12" t="s">
        <v>31</v>
      </c>
      <c r="AX290" s="12" t="s">
        <v>77</v>
      </c>
      <c r="AY290" s="182" t="s">
        <v>574</v>
      </c>
    </row>
    <row r="291" spans="2:65" s="13" customFormat="1" ht="12">
      <c r="B291" s="187"/>
      <c r="D291" s="181" t="s">
        <v>586</v>
      </c>
      <c r="E291" s="188" t="s">
        <v>1</v>
      </c>
      <c r="F291" s="189" t="s">
        <v>10655</v>
      </c>
      <c r="H291" s="190">
        <v>205.4</v>
      </c>
      <c r="I291" s="191"/>
      <c r="L291" s="187"/>
      <c r="M291" s="192"/>
      <c r="T291" s="193"/>
      <c r="AT291" s="188" t="s">
        <v>586</v>
      </c>
      <c r="AU291" s="188" t="s">
        <v>89</v>
      </c>
      <c r="AV291" s="13" t="s">
        <v>89</v>
      </c>
      <c r="AW291" s="13" t="s">
        <v>31</v>
      </c>
      <c r="AX291" s="13" t="s">
        <v>77</v>
      </c>
      <c r="AY291" s="188" t="s">
        <v>574</v>
      </c>
    </row>
    <row r="292" spans="2:65" s="14" customFormat="1" ht="12">
      <c r="B292" s="194"/>
      <c r="D292" s="181" t="s">
        <v>586</v>
      </c>
      <c r="E292" s="195" t="s">
        <v>1</v>
      </c>
      <c r="F292" s="196" t="s">
        <v>596</v>
      </c>
      <c r="H292" s="197">
        <v>205.4</v>
      </c>
      <c r="I292" s="198"/>
      <c r="L292" s="194"/>
      <c r="M292" s="199"/>
      <c r="T292" s="200"/>
      <c r="AT292" s="195" t="s">
        <v>586</v>
      </c>
      <c r="AU292" s="195" t="s">
        <v>89</v>
      </c>
      <c r="AV292" s="14" t="s">
        <v>580</v>
      </c>
      <c r="AW292" s="14" t="s">
        <v>31</v>
      </c>
      <c r="AX292" s="14" t="s">
        <v>84</v>
      </c>
      <c r="AY292" s="195" t="s">
        <v>574</v>
      </c>
    </row>
    <row r="293" spans="2:65" s="1" customFormat="1" ht="33" customHeight="1">
      <c r="B293" s="140"/>
      <c r="C293" s="168" t="s">
        <v>970</v>
      </c>
      <c r="D293" s="168" t="s">
        <v>576</v>
      </c>
      <c r="E293" s="169" t="s">
        <v>10674</v>
      </c>
      <c r="F293" s="170" t="s">
        <v>10675</v>
      </c>
      <c r="G293" s="171" t="s">
        <v>584</v>
      </c>
      <c r="H293" s="172">
        <v>1860.6</v>
      </c>
      <c r="I293" s="173"/>
      <c r="J293" s="174">
        <f>ROUND(I293*H293,2)</f>
        <v>0</v>
      </c>
      <c r="K293" s="175"/>
      <c r="L293" s="34"/>
      <c r="M293" s="176" t="s">
        <v>1</v>
      </c>
      <c r="N293" s="139" t="s">
        <v>43</v>
      </c>
      <c r="P293" s="177">
        <f>O293*H293</f>
        <v>0</v>
      </c>
      <c r="Q293" s="177">
        <v>0</v>
      </c>
      <c r="R293" s="177">
        <f>Q293*H293</f>
        <v>0</v>
      </c>
      <c r="S293" s="177">
        <v>0</v>
      </c>
      <c r="T293" s="178">
        <f>S293*H293</f>
        <v>0</v>
      </c>
      <c r="AR293" s="179" t="s">
        <v>580</v>
      </c>
      <c r="AT293" s="179" t="s">
        <v>576</v>
      </c>
      <c r="AU293" s="179" t="s">
        <v>89</v>
      </c>
      <c r="AY293" s="17" t="s">
        <v>574</v>
      </c>
      <c r="BE293" s="102">
        <f>IF(N293="základná",J293,0)</f>
        <v>0</v>
      </c>
      <c r="BF293" s="102">
        <f>IF(N293="znížená",J293,0)</f>
        <v>0</v>
      </c>
      <c r="BG293" s="102">
        <f>IF(N293="zákl. prenesená",J293,0)</f>
        <v>0</v>
      </c>
      <c r="BH293" s="102">
        <f>IF(N293="zníž. prenesená",J293,0)</f>
        <v>0</v>
      </c>
      <c r="BI293" s="102">
        <f>IF(N293="nulová",J293,0)</f>
        <v>0</v>
      </c>
      <c r="BJ293" s="17" t="s">
        <v>89</v>
      </c>
      <c r="BK293" s="102">
        <f>ROUND(I293*H293,2)</f>
        <v>0</v>
      </c>
      <c r="BL293" s="17" t="s">
        <v>580</v>
      </c>
      <c r="BM293" s="179" t="s">
        <v>10676</v>
      </c>
    </row>
    <row r="294" spans="2:65" s="12" customFormat="1" ht="24">
      <c r="B294" s="180"/>
      <c r="D294" s="181" t="s">
        <v>586</v>
      </c>
      <c r="E294" s="182" t="s">
        <v>1</v>
      </c>
      <c r="F294" s="183" t="s">
        <v>10642</v>
      </c>
      <c r="H294" s="182" t="s">
        <v>1</v>
      </c>
      <c r="I294" s="184"/>
      <c r="L294" s="180"/>
      <c r="M294" s="185"/>
      <c r="T294" s="186"/>
      <c r="AT294" s="182" t="s">
        <v>586</v>
      </c>
      <c r="AU294" s="182" t="s">
        <v>89</v>
      </c>
      <c r="AV294" s="12" t="s">
        <v>84</v>
      </c>
      <c r="AW294" s="12" t="s">
        <v>31</v>
      </c>
      <c r="AX294" s="12" t="s">
        <v>77</v>
      </c>
      <c r="AY294" s="182" t="s">
        <v>574</v>
      </c>
    </row>
    <row r="295" spans="2:65" s="13" customFormat="1" ht="12">
      <c r="B295" s="187"/>
      <c r="D295" s="181" t="s">
        <v>586</v>
      </c>
      <c r="E295" s="188" t="s">
        <v>1</v>
      </c>
      <c r="F295" s="189" t="s">
        <v>10677</v>
      </c>
      <c r="H295" s="190">
        <v>1765.6</v>
      </c>
      <c r="I295" s="191"/>
      <c r="L295" s="187"/>
      <c r="M295" s="192"/>
      <c r="T295" s="193"/>
      <c r="AT295" s="188" t="s">
        <v>586</v>
      </c>
      <c r="AU295" s="188" t="s">
        <v>89</v>
      </c>
      <c r="AV295" s="13" t="s">
        <v>89</v>
      </c>
      <c r="AW295" s="13" t="s">
        <v>31</v>
      </c>
      <c r="AX295" s="13" t="s">
        <v>77</v>
      </c>
      <c r="AY295" s="188" t="s">
        <v>574</v>
      </c>
    </row>
    <row r="296" spans="2:65" s="13" customFormat="1" ht="12">
      <c r="B296" s="187"/>
      <c r="D296" s="181" t="s">
        <v>586</v>
      </c>
      <c r="E296" s="188" t="s">
        <v>1</v>
      </c>
      <c r="F296" s="189" t="s">
        <v>10678</v>
      </c>
      <c r="H296" s="190">
        <v>95</v>
      </c>
      <c r="I296" s="191"/>
      <c r="L296" s="187"/>
      <c r="M296" s="192"/>
      <c r="T296" s="193"/>
      <c r="AT296" s="188" t="s">
        <v>586</v>
      </c>
      <c r="AU296" s="188" t="s">
        <v>89</v>
      </c>
      <c r="AV296" s="13" t="s">
        <v>89</v>
      </c>
      <c r="AW296" s="13" t="s">
        <v>31</v>
      </c>
      <c r="AX296" s="13" t="s">
        <v>77</v>
      </c>
      <c r="AY296" s="188" t="s">
        <v>574</v>
      </c>
    </row>
    <row r="297" spans="2:65" s="14" customFormat="1" ht="12">
      <c r="B297" s="194"/>
      <c r="D297" s="181" t="s">
        <v>586</v>
      </c>
      <c r="E297" s="195" t="s">
        <v>1</v>
      </c>
      <c r="F297" s="196" t="s">
        <v>596</v>
      </c>
      <c r="H297" s="197">
        <v>1860.6</v>
      </c>
      <c r="I297" s="198"/>
      <c r="L297" s="194"/>
      <c r="M297" s="199"/>
      <c r="T297" s="200"/>
      <c r="AT297" s="195" t="s">
        <v>586</v>
      </c>
      <c r="AU297" s="195" t="s">
        <v>89</v>
      </c>
      <c r="AV297" s="14" t="s">
        <v>580</v>
      </c>
      <c r="AW297" s="14" t="s">
        <v>31</v>
      </c>
      <c r="AX297" s="14" t="s">
        <v>84</v>
      </c>
      <c r="AY297" s="195" t="s">
        <v>574</v>
      </c>
    </row>
    <row r="298" spans="2:65" s="1" customFormat="1" ht="33" customHeight="1">
      <c r="B298" s="140"/>
      <c r="C298" s="168" t="s">
        <v>974</v>
      </c>
      <c r="D298" s="168" t="s">
        <v>576</v>
      </c>
      <c r="E298" s="169" t="s">
        <v>10679</v>
      </c>
      <c r="F298" s="170" t="s">
        <v>10680</v>
      </c>
      <c r="G298" s="171" t="s">
        <v>584</v>
      </c>
      <c r="H298" s="172">
        <v>1765.6</v>
      </c>
      <c r="I298" s="173"/>
      <c r="J298" s="174">
        <f>ROUND(I298*H298,2)</f>
        <v>0</v>
      </c>
      <c r="K298" s="175"/>
      <c r="L298" s="34"/>
      <c r="M298" s="176" t="s">
        <v>1</v>
      </c>
      <c r="N298" s="139" t="s">
        <v>43</v>
      </c>
      <c r="P298" s="177">
        <f>O298*H298</f>
        <v>0</v>
      </c>
      <c r="Q298" s="177">
        <v>0</v>
      </c>
      <c r="R298" s="177">
        <f>Q298*H298</f>
        <v>0</v>
      </c>
      <c r="S298" s="177">
        <v>0</v>
      </c>
      <c r="T298" s="178">
        <f>S298*H298</f>
        <v>0</v>
      </c>
      <c r="AR298" s="179" t="s">
        <v>580</v>
      </c>
      <c r="AT298" s="179" t="s">
        <v>576</v>
      </c>
      <c r="AU298" s="179" t="s">
        <v>89</v>
      </c>
      <c r="AY298" s="17" t="s">
        <v>574</v>
      </c>
      <c r="BE298" s="102">
        <f>IF(N298="základná",J298,0)</f>
        <v>0</v>
      </c>
      <c r="BF298" s="102">
        <f>IF(N298="znížená",J298,0)</f>
        <v>0</v>
      </c>
      <c r="BG298" s="102">
        <f>IF(N298="zákl. prenesená",J298,0)</f>
        <v>0</v>
      </c>
      <c r="BH298" s="102">
        <f>IF(N298="zníž. prenesená",J298,0)</f>
        <v>0</v>
      </c>
      <c r="BI298" s="102">
        <f>IF(N298="nulová",J298,0)</f>
        <v>0</v>
      </c>
      <c r="BJ298" s="17" t="s">
        <v>89</v>
      </c>
      <c r="BK298" s="102">
        <f>ROUND(I298*H298,2)</f>
        <v>0</v>
      </c>
      <c r="BL298" s="17" t="s">
        <v>580</v>
      </c>
      <c r="BM298" s="179" t="s">
        <v>10681</v>
      </c>
    </row>
    <row r="299" spans="2:65" s="12" customFormat="1" ht="24">
      <c r="B299" s="180"/>
      <c r="D299" s="181" t="s">
        <v>586</v>
      </c>
      <c r="E299" s="182" t="s">
        <v>1</v>
      </c>
      <c r="F299" s="183" t="s">
        <v>10642</v>
      </c>
      <c r="H299" s="182" t="s">
        <v>1</v>
      </c>
      <c r="I299" s="184"/>
      <c r="L299" s="180"/>
      <c r="M299" s="185"/>
      <c r="T299" s="186"/>
      <c r="AT299" s="182" t="s">
        <v>586</v>
      </c>
      <c r="AU299" s="182" t="s">
        <v>89</v>
      </c>
      <c r="AV299" s="12" t="s">
        <v>84</v>
      </c>
      <c r="AW299" s="12" t="s">
        <v>31</v>
      </c>
      <c r="AX299" s="12" t="s">
        <v>77</v>
      </c>
      <c r="AY299" s="182" t="s">
        <v>574</v>
      </c>
    </row>
    <row r="300" spans="2:65" s="13" customFormat="1" ht="12">
      <c r="B300" s="187"/>
      <c r="D300" s="181" t="s">
        <v>586</v>
      </c>
      <c r="E300" s="188" t="s">
        <v>1</v>
      </c>
      <c r="F300" s="189" t="s">
        <v>10663</v>
      </c>
      <c r="H300" s="190">
        <v>1765.6</v>
      </c>
      <c r="I300" s="191"/>
      <c r="L300" s="187"/>
      <c r="M300" s="192"/>
      <c r="T300" s="193"/>
      <c r="AT300" s="188" t="s">
        <v>586</v>
      </c>
      <c r="AU300" s="188" t="s">
        <v>89</v>
      </c>
      <c r="AV300" s="13" t="s">
        <v>89</v>
      </c>
      <c r="AW300" s="13" t="s">
        <v>31</v>
      </c>
      <c r="AX300" s="13" t="s">
        <v>77</v>
      </c>
      <c r="AY300" s="188" t="s">
        <v>574</v>
      </c>
    </row>
    <row r="301" spans="2:65" s="14" customFormat="1" ht="12">
      <c r="B301" s="194"/>
      <c r="D301" s="181" t="s">
        <v>586</v>
      </c>
      <c r="E301" s="195" t="s">
        <v>1</v>
      </c>
      <c r="F301" s="196" t="s">
        <v>596</v>
      </c>
      <c r="H301" s="197">
        <v>1765.6</v>
      </c>
      <c r="I301" s="198"/>
      <c r="L301" s="194"/>
      <c r="M301" s="199"/>
      <c r="T301" s="200"/>
      <c r="AT301" s="195" t="s">
        <v>586</v>
      </c>
      <c r="AU301" s="195" t="s">
        <v>89</v>
      </c>
      <c r="AV301" s="14" t="s">
        <v>580</v>
      </c>
      <c r="AW301" s="14" t="s">
        <v>31</v>
      </c>
      <c r="AX301" s="14" t="s">
        <v>84</v>
      </c>
      <c r="AY301" s="195" t="s">
        <v>574</v>
      </c>
    </row>
    <row r="302" spans="2:65" s="1" customFormat="1" ht="33" customHeight="1">
      <c r="B302" s="140"/>
      <c r="C302" s="168" t="s">
        <v>993</v>
      </c>
      <c r="D302" s="168" t="s">
        <v>576</v>
      </c>
      <c r="E302" s="169" t="s">
        <v>10682</v>
      </c>
      <c r="F302" s="170" t="s">
        <v>10683</v>
      </c>
      <c r="G302" s="171" t="s">
        <v>584</v>
      </c>
      <c r="H302" s="172">
        <v>1064.27</v>
      </c>
      <c r="I302" s="173"/>
      <c r="J302" s="174">
        <f>ROUND(I302*H302,2)</f>
        <v>0</v>
      </c>
      <c r="K302" s="175"/>
      <c r="L302" s="34"/>
      <c r="M302" s="176" t="s">
        <v>1</v>
      </c>
      <c r="N302" s="139" t="s">
        <v>43</v>
      </c>
      <c r="P302" s="177">
        <f>O302*H302</f>
        <v>0</v>
      </c>
      <c r="Q302" s="177">
        <v>0</v>
      </c>
      <c r="R302" s="177">
        <f>Q302*H302</f>
        <v>0</v>
      </c>
      <c r="S302" s="177">
        <v>0</v>
      </c>
      <c r="T302" s="178">
        <f>S302*H302</f>
        <v>0</v>
      </c>
      <c r="AR302" s="179" t="s">
        <v>580</v>
      </c>
      <c r="AT302" s="179" t="s">
        <v>576</v>
      </c>
      <c r="AU302" s="179" t="s">
        <v>89</v>
      </c>
      <c r="AY302" s="17" t="s">
        <v>574</v>
      </c>
      <c r="BE302" s="102">
        <f>IF(N302="základná",J302,0)</f>
        <v>0</v>
      </c>
      <c r="BF302" s="102">
        <f>IF(N302="znížená",J302,0)</f>
        <v>0</v>
      </c>
      <c r="BG302" s="102">
        <f>IF(N302="zákl. prenesená",J302,0)</f>
        <v>0</v>
      </c>
      <c r="BH302" s="102">
        <f>IF(N302="zníž. prenesená",J302,0)</f>
        <v>0</v>
      </c>
      <c r="BI302" s="102">
        <f>IF(N302="nulová",J302,0)</f>
        <v>0</v>
      </c>
      <c r="BJ302" s="17" t="s">
        <v>89</v>
      </c>
      <c r="BK302" s="102">
        <f>ROUND(I302*H302,2)</f>
        <v>0</v>
      </c>
      <c r="BL302" s="17" t="s">
        <v>580</v>
      </c>
      <c r="BM302" s="179" t="s">
        <v>10684</v>
      </c>
    </row>
    <row r="303" spans="2:65" s="12" customFormat="1" ht="36">
      <c r="B303" s="180"/>
      <c r="D303" s="181" t="s">
        <v>586</v>
      </c>
      <c r="E303" s="182" t="s">
        <v>1</v>
      </c>
      <c r="F303" s="183" t="s">
        <v>10685</v>
      </c>
      <c r="H303" s="182" t="s">
        <v>1</v>
      </c>
      <c r="I303" s="184"/>
      <c r="L303" s="180"/>
      <c r="M303" s="185"/>
      <c r="T303" s="186"/>
      <c r="AT303" s="182" t="s">
        <v>586</v>
      </c>
      <c r="AU303" s="182" t="s">
        <v>89</v>
      </c>
      <c r="AV303" s="12" t="s">
        <v>84</v>
      </c>
      <c r="AW303" s="12" t="s">
        <v>31</v>
      </c>
      <c r="AX303" s="12" t="s">
        <v>77</v>
      </c>
      <c r="AY303" s="182" t="s">
        <v>574</v>
      </c>
    </row>
    <row r="304" spans="2:65" s="13" customFormat="1" ht="12">
      <c r="B304" s="187"/>
      <c r="D304" s="181" t="s">
        <v>586</v>
      </c>
      <c r="E304" s="188" t="s">
        <v>1</v>
      </c>
      <c r="F304" s="189" t="s">
        <v>10651</v>
      </c>
      <c r="H304" s="190">
        <v>1064.27</v>
      </c>
      <c r="I304" s="191"/>
      <c r="L304" s="187"/>
      <c r="M304" s="192"/>
      <c r="T304" s="193"/>
      <c r="AT304" s="188" t="s">
        <v>586</v>
      </c>
      <c r="AU304" s="188" t="s">
        <v>89</v>
      </c>
      <c r="AV304" s="13" t="s">
        <v>89</v>
      </c>
      <c r="AW304" s="13" t="s">
        <v>31</v>
      </c>
      <c r="AX304" s="13" t="s">
        <v>77</v>
      </c>
      <c r="AY304" s="188" t="s">
        <v>574</v>
      </c>
    </row>
    <row r="305" spans="2:65" s="14" customFormat="1" ht="12">
      <c r="B305" s="194"/>
      <c r="D305" s="181" t="s">
        <v>586</v>
      </c>
      <c r="E305" s="195" t="s">
        <v>1</v>
      </c>
      <c r="F305" s="196" t="s">
        <v>596</v>
      </c>
      <c r="H305" s="197">
        <v>1064.27</v>
      </c>
      <c r="I305" s="198"/>
      <c r="L305" s="194"/>
      <c r="M305" s="199"/>
      <c r="T305" s="200"/>
      <c r="AT305" s="195" t="s">
        <v>586</v>
      </c>
      <c r="AU305" s="195" t="s">
        <v>89</v>
      </c>
      <c r="AV305" s="14" t="s">
        <v>580</v>
      </c>
      <c r="AW305" s="14" t="s">
        <v>31</v>
      </c>
      <c r="AX305" s="14" t="s">
        <v>84</v>
      </c>
      <c r="AY305" s="195" t="s">
        <v>574</v>
      </c>
    </row>
    <row r="306" spans="2:65" s="1" customFormat="1" ht="38" customHeight="1">
      <c r="B306" s="140"/>
      <c r="C306" s="168" t="s">
        <v>1001</v>
      </c>
      <c r="D306" s="168" t="s">
        <v>576</v>
      </c>
      <c r="E306" s="169" t="s">
        <v>10686</v>
      </c>
      <c r="F306" s="170" t="s">
        <v>10687</v>
      </c>
      <c r="G306" s="171" t="s">
        <v>584</v>
      </c>
      <c r="H306" s="172">
        <v>1362</v>
      </c>
      <c r="I306" s="173"/>
      <c r="J306" s="174">
        <f>ROUND(I306*H306,2)</f>
        <v>0</v>
      </c>
      <c r="K306" s="175"/>
      <c r="L306" s="34"/>
      <c r="M306" s="176" t="s">
        <v>1</v>
      </c>
      <c r="N306" s="139" t="s">
        <v>43</v>
      </c>
      <c r="P306" s="177">
        <f>O306*H306</f>
        <v>0</v>
      </c>
      <c r="Q306" s="177">
        <v>0</v>
      </c>
      <c r="R306" s="177">
        <f>Q306*H306</f>
        <v>0</v>
      </c>
      <c r="S306" s="177">
        <v>0</v>
      </c>
      <c r="T306" s="178">
        <f>S306*H306</f>
        <v>0</v>
      </c>
      <c r="AR306" s="179" t="s">
        <v>580</v>
      </c>
      <c r="AT306" s="179" t="s">
        <v>576</v>
      </c>
      <c r="AU306" s="179" t="s">
        <v>89</v>
      </c>
      <c r="AY306" s="17" t="s">
        <v>574</v>
      </c>
      <c r="BE306" s="102">
        <f>IF(N306="základná",J306,0)</f>
        <v>0</v>
      </c>
      <c r="BF306" s="102">
        <f>IF(N306="znížená",J306,0)</f>
        <v>0</v>
      </c>
      <c r="BG306" s="102">
        <f>IF(N306="zákl. prenesená",J306,0)</f>
        <v>0</v>
      </c>
      <c r="BH306" s="102">
        <f>IF(N306="zníž. prenesená",J306,0)</f>
        <v>0</v>
      </c>
      <c r="BI306" s="102">
        <f>IF(N306="nulová",J306,0)</f>
        <v>0</v>
      </c>
      <c r="BJ306" s="17" t="s">
        <v>89</v>
      </c>
      <c r="BK306" s="102">
        <f>ROUND(I306*H306,2)</f>
        <v>0</v>
      </c>
      <c r="BL306" s="17" t="s">
        <v>580</v>
      </c>
      <c r="BM306" s="179" t="s">
        <v>10688</v>
      </c>
    </row>
    <row r="307" spans="2:65" s="12" customFormat="1" ht="24">
      <c r="B307" s="180"/>
      <c r="D307" s="181" t="s">
        <v>586</v>
      </c>
      <c r="E307" s="182" t="s">
        <v>1</v>
      </c>
      <c r="F307" s="183" t="s">
        <v>10689</v>
      </c>
      <c r="H307" s="182" t="s">
        <v>1</v>
      </c>
      <c r="I307" s="184"/>
      <c r="L307" s="180"/>
      <c r="M307" s="185"/>
      <c r="T307" s="186"/>
      <c r="AT307" s="182" t="s">
        <v>586</v>
      </c>
      <c r="AU307" s="182" t="s">
        <v>89</v>
      </c>
      <c r="AV307" s="12" t="s">
        <v>84</v>
      </c>
      <c r="AW307" s="12" t="s">
        <v>31</v>
      </c>
      <c r="AX307" s="12" t="s">
        <v>77</v>
      </c>
      <c r="AY307" s="182" t="s">
        <v>574</v>
      </c>
    </row>
    <row r="308" spans="2:65" s="13" customFormat="1" ht="12">
      <c r="B308" s="187"/>
      <c r="D308" s="181" t="s">
        <v>586</v>
      </c>
      <c r="E308" s="188" t="s">
        <v>1</v>
      </c>
      <c r="F308" s="189" t="s">
        <v>10659</v>
      </c>
      <c r="H308" s="190">
        <v>1362</v>
      </c>
      <c r="I308" s="191"/>
      <c r="L308" s="187"/>
      <c r="M308" s="192"/>
      <c r="T308" s="193"/>
      <c r="AT308" s="188" t="s">
        <v>586</v>
      </c>
      <c r="AU308" s="188" t="s">
        <v>89</v>
      </c>
      <c r="AV308" s="13" t="s">
        <v>89</v>
      </c>
      <c r="AW308" s="13" t="s">
        <v>31</v>
      </c>
      <c r="AX308" s="13" t="s">
        <v>77</v>
      </c>
      <c r="AY308" s="188" t="s">
        <v>574</v>
      </c>
    </row>
    <row r="309" spans="2:65" s="14" customFormat="1" ht="12">
      <c r="B309" s="194"/>
      <c r="D309" s="181" t="s">
        <v>586</v>
      </c>
      <c r="E309" s="195" t="s">
        <v>1</v>
      </c>
      <c r="F309" s="196" t="s">
        <v>596</v>
      </c>
      <c r="H309" s="197">
        <v>1362</v>
      </c>
      <c r="I309" s="198"/>
      <c r="L309" s="194"/>
      <c r="M309" s="199"/>
      <c r="T309" s="200"/>
      <c r="AT309" s="195" t="s">
        <v>586</v>
      </c>
      <c r="AU309" s="195" t="s">
        <v>89</v>
      </c>
      <c r="AV309" s="14" t="s">
        <v>580</v>
      </c>
      <c r="AW309" s="14" t="s">
        <v>31</v>
      </c>
      <c r="AX309" s="14" t="s">
        <v>84</v>
      </c>
      <c r="AY309" s="195" t="s">
        <v>574</v>
      </c>
    </row>
    <row r="310" spans="2:65" s="1" customFormat="1" ht="16.5" customHeight="1">
      <c r="B310" s="140"/>
      <c r="C310" s="208" t="s">
        <v>1007</v>
      </c>
      <c r="D310" s="208" t="s">
        <v>1858</v>
      </c>
      <c r="E310" s="209" t="s">
        <v>10690</v>
      </c>
      <c r="F310" s="210" t="s">
        <v>10691</v>
      </c>
      <c r="G310" s="211" t="s">
        <v>584</v>
      </c>
      <c r="H310" s="212">
        <v>1389.24</v>
      </c>
      <c r="I310" s="213"/>
      <c r="J310" s="214">
        <f>ROUND(I310*H310,2)</f>
        <v>0</v>
      </c>
      <c r="K310" s="215"/>
      <c r="L310" s="216"/>
      <c r="M310" s="217" t="s">
        <v>1</v>
      </c>
      <c r="N310" s="218" t="s">
        <v>43</v>
      </c>
      <c r="P310" s="177">
        <f>O310*H310</f>
        <v>0</v>
      </c>
      <c r="Q310" s="177">
        <v>0</v>
      </c>
      <c r="R310" s="177">
        <f>Q310*H310</f>
        <v>0</v>
      </c>
      <c r="S310" s="177">
        <v>0</v>
      </c>
      <c r="T310" s="178">
        <f>S310*H310</f>
        <v>0</v>
      </c>
      <c r="AR310" s="179" t="s">
        <v>626</v>
      </c>
      <c r="AT310" s="179" t="s">
        <v>1858</v>
      </c>
      <c r="AU310" s="179" t="s">
        <v>89</v>
      </c>
      <c r="AY310" s="17" t="s">
        <v>574</v>
      </c>
      <c r="BE310" s="102">
        <f>IF(N310="základná",J310,0)</f>
        <v>0</v>
      </c>
      <c r="BF310" s="102">
        <f>IF(N310="znížená",J310,0)</f>
        <v>0</v>
      </c>
      <c r="BG310" s="102">
        <f>IF(N310="zákl. prenesená",J310,0)</f>
        <v>0</v>
      </c>
      <c r="BH310" s="102">
        <f>IF(N310="zníž. prenesená",J310,0)</f>
        <v>0</v>
      </c>
      <c r="BI310" s="102">
        <f>IF(N310="nulová",J310,0)</f>
        <v>0</v>
      </c>
      <c r="BJ310" s="17" t="s">
        <v>89</v>
      </c>
      <c r="BK310" s="102">
        <f>ROUND(I310*H310,2)</f>
        <v>0</v>
      </c>
      <c r="BL310" s="17" t="s">
        <v>580</v>
      </c>
      <c r="BM310" s="179" t="s">
        <v>10692</v>
      </c>
    </row>
    <row r="311" spans="2:65" s="13" customFormat="1" ht="12">
      <c r="B311" s="187"/>
      <c r="D311" s="181" t="s">
        <v>586</v>
      </c>
      <c r="E311" s="188" t="s">
        <v>1</v>
      </c>
      <c r="F311" s="189" t="s">
        <v>10693</v>
      </c>
      <c r="H311" s="190">
        <v>1389.24</v>
      </c>
      <c r="I311" s="191"/>
      <c r="L311" s="187"/>
      <c r="M311" s="192"/>
      <c r="T311" s="193"/>
      <c r="AT311" s="188" t="s">
        <v>586</v>
      </c>
      <c r="AU311" s="188" t="s">
        <v>89</v>
      </c>
      <c r="AV311" s="13" t="s">
        <v>89</v>
      </c>
      <c r="AW311" s="13" t="s">
        <v>31</v>
      </c>
      <c r="AX311" s="13" t="s">
        <v>77</v>
      </c>
      <c r="AY311" s="188" t="s">
        <v>574</v>
      </c>
    </row>
    <row r="312" spans="2:65" s="14" customFormat="1" ht="12">
      <c r="B312" s="194"/>
      <c r="D312" s="181" t="s">
        <v>586</v>
      </c>
      <c r="E312" s="195" t="s">
        <v>1</v>
      </c>
      <c r="F312" s="196" t="s">
        <v>596</v>
      </c>
      <c r="H312" s="197">
        <v>1389.24</v>
      </c>
      <c r="I312" s="198"/>
      <c r="L312" s="194"/>
      <c r="M312" s="199"/>
      <c r="T312" s="200"/>
      <c r="AT312" s="195" t="s">
        <v>586</v>
      </c>
      <c r="AU312" s="195" t="s">
        <v>89</v>
      </c>
      <c r="AV312" s="14" t="s">
        <v>580</v>
      </c>
      <c r="AW312" s="14" t="s">
        <v>31</v>
      </c>
      <c r="AX312" s="14" t="s">
        <v>84</v>
      </c>
      <c r="AY312" s="195" t="s">
        <v>574</v>
      </c>
    </row>
    <row r="313" spans="2:65" s="1" customFormat="1" ht="16.5" customHeight="1">
      <c r="B313" s="140"/>
      <c r="C313" s="168" t="s">
        <v>1015</v>
      </c>
      <c r="D313" s="168" t="s">
        <v>576</v>
      </c>
      <c r="E313" s="169" t="s">
        <v>10694</v>
      </c>
      <c r="F313" s="170" t="s">
        <v>10695</v>
      </c>
      <c r="G313" s="171" t="s">
        <v>584</v>
      </c>
      <c r="H313" s="172">
        <v>12.6</v>
      </c>
      <c r="I313" s="173"/>
      <c r="J313" s="174">
        <f>ROUND(I313*H313,2)</f>
        <v>0</v>
      </c>
      <c r="K313" s="175"/>
      <c r="L313" s="34"/>
      <c r="M313" s="176" t="s">
        <v>1</v>
      </c>
      <c r="N313" s="139" t="s">
        <v>43</v>
      </c>
      <c r="P313" s="177">
        <f>O313*H313</f>
        <v>0</v>
      </c>
      <c r="Q313" s="177">
        <v>0</v>
      </c>
      <c r="R313" s="177">
        <f>Q313*H313</f>
        <v>0</v>
      </c>
      <c r="S313" s="177">
        <v>0</v>
      </c>
      <c r="T313" s="178">
        <f>S313*H313</f>
        <v>0</v>
      </c>
      <c r="AR313" s="179" t="s">
        <v>580</v>
      </c>
      <c r="AT313" s="179" t="s">
        <v>576</v>
      </c>
      <c r="AU313" s="179" t="s">
        <v>89</v>
      </c>
      <c r="AY313" s="17" t="s">
        <v>574</v>
      </c>
      <c r="BE313" s="102">
        <f>IF(N313="základná",J313,0)</f>
        <v>0</v>
      </c>
      <c r="BF313" s="102">
        <f>IF(N313="znížená",J313,0)</f>
        <v>0</v>
      </c>
      <c r="BG313" s="102">
        <f>IF(N313="zákl. prenesená",J313,0)</f>
        <v>0</v>
      </c>
      <c r="BH313" s="102">
        <f>IF(N313="zníž. prenesená",J313,0)</f>
        <v>0</v>
      </c>
      <c r="BI313" s="102">
        <f>IF(N313="nulová",J313,0)</f>
        <v>0</v>
      </c>
      <c r="BJ313" s="17" t="s">
        <v>89</v>
      </c>
      <c r="BK313" s="102">
        <f>ROUND(I313*H313,2)</f>
        <v>0</v>
      </c>
      <c r="BL313" s="17" t="s">
        <v>580</v>
      </c>
      <c r="BM313" s="179" t="s">
        <v>10696</v>
      </c>
    </row>
    <row r="314" spans="2:65" s="12" customFormat="1" ht="36">
      <c r="B314" s="180"/>
      <c r="D314" s="181" t="s">
        <v>586</v>
      </c>
      <c r="E314" s="182" t="s">
        <v>1</v>
      </c>
      <c r="F314" s="183" t="s">
        <v>10697</v>
      </c>
      <c r="H314" s="182" t="s">
        <v>1</v>
      </c>
      <c r="I314" s="184"/>
      <c r="L314" s="180"/>
      <c r="M314" s="185"/>
      <c r="T314" s="186"/>
      <c r="AT314" s="182" t="s">
        <v>586</v>
      </c>
      <c r="AU314" s="182" t="s">
        <v>89</v>
      </c>
      <c r="AV314" s="12" t="s">
        <v>84</v>
      </c>
      <c r="AW314" s="12" t="s">
        <v>31</v>
      </c>
      <c r="AX314" s="12" t="s">
        <v>77</v>
      </c>
      <c r="AY314" s="182" t="s">
        <v>574</v>
      </c>
    </row>
    <row r="315" spans="2:65" s="13" customFormat="1" ht="12">
      <c r="B315" s="187"/>
      <c r="D315" s="181" t="s">
        <v>586</v>
      </c>
      <c r="E315" s="188" t="s">
        <v>1</v>
      </c>
      <c r="F315" s="189" t="s">
        <v>10698</v>
      </c>
      <c r="H315" s="190">
        <v>9.64</v>
      </c>
      <c r="I315" s="191"/>
      <c r="L315" s="187"/>
      <c r="M315" s="192"/>
      <c r="T315" s="193"/>
      <c r="AT315" s="188" t="s">
        <v>586</v>
      </c>
      <c r="AU315" s="188" t="s">
        <v>89</v>
      </c>
      <c r="AV315" s="13" t="s">
        <v>89</v>
      </c>
      <c r="AW315" s="13" t="s">
        <v>31</v>
      </c>
      <c r="AX315" s="13" t="s">
        <v>77</v>
      </c>
      <c r="AY315" s="188" t="s">
        <v>574</v>
      </c>
    </row>
    <row r="316" spans="2:65" s="13" customFormat="1" ht="12">
      <c r="B316" s="187"/>
      <c r="D316" s="181" t="s">
        <v>586</v>
      </c>
      <c r="E316" s="188" t="s">
        <v>1</v>
      </c>
      <c r="F316" s="189" t="s">
        <v>10699</v>
      </c>
      <c r="H316" s="190">
        <v>2.96</v>
      </c>
      <c r="I316" s="191"/>
      <c r="L316" s="187"/>
      <c r="M316" s="192"/>
      <c r="T316" s="193"/>
      <c r="AT316" s="188" t="s">
        <v>586</v>
      </c>
      <c r="AU316" s="188" t="s">
        <v>89</v>
      </c>
      <c r="AV316" s="13" t="s">
        <v>89</v>
      </c>
      <c r="AW316" s="13" t="s">
        <v>31</v>
      </c>
      <c r="AX316" s="13" t="s">
        <v>77</v>
      </c>
      <c r="AY316" s="188" t="s">
        <v>574</v>
      </c>
    </row>
    <row r="317" spans="2:65" s="14" customFormat="1" ht="12">
      <c r="B317" s="194"/>
      <c r="D317" s="181" t="s">
        <v>586</v>
      </c>
      <c r="E317" s="195" t="s">
        <v>1</v>
      </c>
      <c r="F317" s="196" t="s">
        <v>596</v>
      </c>
      <c r="H317" s="197">
        <v>12.6</v>
      </c>
      <c r="I317" s="198"/>
      <c r="L317" s="194"/>
      <c r="M317" s="199"/>
      <c r="T317" s="200"/>
      <c r="AT317" s="195" t="s">
        <v>586</v>
      </c>
      <c r="AU317" s="195" t="s">
        <v>89</v>
      </c>
      <c r="AV317" s="14" t="s">
        <v>580</v>
      </c>
      <c r="AW317" s="14" t="s">
        <v>31</v>
      </c>
      <c r="AX317" s="14" t="s">
        <v>84</v>
      </c>
      <c r="AY317" s="195" t="s">
        <v>574</v>
      </c>
    </row>
    <row r="318" spans="2:65" s="1" customFormat="1" ht="24.25" customHeight="1">
      <c r="B318" s="140"/>
      <c r="C318" s="208" t="s">
        <v>1064</v>
      </c>
      <c r="D318" s="208" t="s">
        <v>1858</v>
      </c>
      <c r="E318" s="209" t="s">
        <v>10700</v>
      </c>
      <c r="F318" s="210" t="s">
        <v>10701</v>
      </c>
      <c r="G318" s="211" t="s">
        <v>584</v>
      </c>
      <c r="H318" s="212">
        <v>9.9290000000000003</v>
      </c>
      <c r="I318" s="213"/>
      <c r="J318" s="214">
        <f>ROUND(I318*H318,2)</f>
        <v>0</v>
      </c>
      <c r="K318" s="215"/>
      <c r="L318" s="216"/>
      <c r="M318" s="217" t="s">
        <v>1</v>
      </c>
      <c r="N318" s="218" t="s">
        <v>43</v>
      </c>
      <c r="P318" s="177">
        <f>O318*H318</f>
        <v>0</v>
      </c>
      <c r="Q318" s="177">
        <v>0</v>
      </c>
      <c r="R318" s="177">
        <f>Q318*H318</f>
        <v>0</v>
      </c>
      <c r="S318" s="177">
        <v>0</v>
      </c>
      <c r="T318" s="178">
        <f>S318*H318</f>
        <v>0</v>
      </c>
      <c r="AR318" s="179" t="s">
        <v>626</v>
      </c>
      <c r="AT318" s="179" t="s">
        <v>1858</v>
      </c>
      <c r="AU318" s="179" t="s">
        <v>89</v>
      </c>
      <c r="AY318" s="17" t="s">
        <v>574</v>
      </c>
      <c r="BE318" s="102">
        <f>IF(N318="základná",J318,0)</f>
        <v>0</v>
      </c>
      <c r="BF318" s="102">
        <f>IF(N318="znížená",J318,0)</f>
        <v>0</v>
      </c>
      <c r="BG318" s="102">
        <f>IF(N318="zákl. prenesená",J318,0)</f>
        <v>0</v>
      </c>
      <c r="BH318" s="102">
        <f>IF(N318="zníž. prenesená",J318,0)</f>
        <v>0</v>
      </c>
      <c r="BI318" s="102">
        <f>IF(N318="nulová",J318,0)</f>
        <v>0</v>
      </c>
      <c r="BJ318" s="17" t="s">
        <v>89</v>
      </c>
      <c r="BK318" s="102">
        <f>ROUND(I318*H318,2)</f>
        <v>0</v>
      </c>
      <c r="BL318" s="17" t="s">
        <v>580</v>
      </c>
      <c r="BM318" s="179" t="s">
        <v>10702</v>
      </c>
    </row>
    <row r="319" spans="2:65" s="1" customFormat="1" ht="24.25" customHeight="1">
      <c r="B319" s="140"/>
      <c r="C319" s="208" t="s">
        <v>1070</v>
      </c>
      <c r="D319" s="208" t="s">
        <v>1858</v>
      </c>
      <c r="E319" s="209" t="s">
        <v>10703</v>
      </c>
      <c r="F319" s="210" t="s">
        <v>10704</v>
      </c>
      <c r="G319" s="211" t="s">
        <v>584</v>
      </c>
      <c r="H319" s="212">
        <v>3.0489999999999999</v>
      </c>
      <c r="I319" s="213"/>
      <c r="J319" s="214">
        <f>ROUND(I319*H319,2)</f>
        <v>0</v>
      </c>
      <c r="K319" s="215"/>
      <c r="L319" s="216"/>
      <c r="M319" s="217" t="s">
        <v>1</v>
      </c>
      <c r="N319" s="218" t="s">
        <v>43</v>
      </c>
      <c r="P319" s="177">
        <f>O319*H319</f>
        <v>0</v>
      </c>
      <c r="Q319" s="177">
        <v>0</v>
      </c>
      <c r="R319" s="177">
        <f>Q319*H319</f>
        <v>0</v>
      </c>
      <c r="S319" s="177">
        <v>0</v>
      </c>
      <c r="T319" s="178">
        <f>S319*H319</f>
        <v>0</v>
      </c>
      <c r="AR319" s="179" t="s">
        <v>626</v>
      </c>
      <c r="AT319" s="179" t="s">
        <v>1858</v>
      </c>
      <c r="AU319" s="179" t="s">
        <v>89</v>
      </c>
      <c r="AY319" s="17" t="s">
        <v>574</v>
      </c>
      <c r="BE319" s="102">
        <f>IF(N319="základná",J319,0)</f>
        <v>0</v>
      </c>
      <c r="BF319" s="102">
        <f>IF(N319="znížená",J319,0)</f>
        <v>0</v>
      </c>
      <c r="BG319" s="102">
        <f>IF(N319="zákl. prenesená",J319,0)</f>
        <v>0</v>
      </c>
      <c r="BH319" s="102">
        <f>IF(N319="zníž. prenesená",J319,0)</f>
        <v>0</v>
      </c>
      <c r="BI319" s="102">
        <f>IF(N319="nulová",J319,0)</f>
        <v>0</v>
      </c>
      <c r="BJ319" s="17" t="s">
        <v>89</v>
      </c>
      <c r="BK319" s="102">
        <f>ROUND(I319*H319,2)</f>
        <v>0</v>
      </c>
      <c r="BL319" s="17" t="s">
        <v>580</v>
      </c>
      <c r="BM319" s="179" t="s">
        <v>10705</v>
      </c>
    </row>
    <row r="320" spans="2:65" s="11" customFormat="1" ht="23" customHeight="1">
      <c r="B320" s="156"/>
      <c r="D320" s="157" t="s">
        <v>76</v>
      </c>
      <c r="E320" s="166" t="s">
        <v>626</v>
      </c>
      <c r="F320" s="166" t="s">
        <v>10706</v>
      </c>
      <c r="I320" s="159"/>
      <c r="J320" s="167">
        <f>BK320</f>
        <v>0</v>
      </c>
      <c r="L320" s="156"/>
      <c r="M320" s="161"/>
      <c r="P320" s="162">
        <f>SUM(P321:P334)</f>
        <v>0</v>
      </c>
      <c r="R320" s="162">
        <f>SUM(R321:R334)</f>
        <v>0</v>
      </c>
      <c r="T320" s="163">
        <f>SUM(T321:T334)</f>
        <v>0</v>
      </c>
      <c r="AR320" s="157" t="s">
        <v>84</v>
      </c>
      <c r="AT320" s="164" t="s">
        <v>76</v>
      </c>
      <c r="AU320" s="164" t="s">
        <v>84</v>
      </c>
      <c r="AY320" s="157" t="s">
        <v>574</v>
      </c>
      <c r="BK320" s="165">
        <f>SUM(BK321:BK334)</f>
        <v>0</v>
      </c>
    </row>
    <row r="321" spans="2:65" s="1" customFormat="1" ht="24.25" customHeight="1">
      <c r="B321" s="140"/>
      <c r="C321" s="168" t="s">
        <v>1075</v>
      </c>
      <c r="D321" s="168" t="s">
        <v>576</v>
      </c>
      <c r="E321" s="169" t="s">
        <v>10707</v>
      </c>
      <c r="F321" s="170" t="s">
        <v>10708</v>
      </c>
      <c r="G321" s="171" t="s">
        <v>579</v>
      </c>
      <c r="H321" s="172">
        <v>9</v>
      </c>
      <c r="I321" s="173"/>
      <c r="J321" s="174">
        <f>ROUND(I321*H321,2)</f>
        <v>0</v>
      </c>
      <c r="K321" s="175"/>
      <c r="L321" s="34"/>
      <c r="M321" s="176" t="s">
        <v>1</v>
      </c>
      <c r="N321" s="139" t="s">
        <v>43</v>
      </c>
      <c r="P321" s="177">
        <f>O321*H321</f>
        <v>0</v>
      </c>
      <c r="Q321" s="177">
        <v>0</v>
      </c>
      <c r="R321" s="177">
        <f>Q321*H321</f>
        <v>0</v>
      </c>
      <c r="S321" s="177">
        <v>0</v>
      </c>
      <c r="T321" s="178">
        <f>S321*H321</f>
        <v>0</v>
      </c>
      <c r="AR321" s="179" t="s">
        <v>580</v>
      </c>
      <c r="AT321" s="179" t="s">
        <v>576</v>
      </c>
      <c r="AU321" s="179" t="s">
        <v>89</v>
      </c>
      <c r="AY321" s="17" t="s">
        <v>574</v>
      </c>
      <c r="BE321" s="102">
        <f>IF(N321="základná",J321,0)</f>
        <v>0</v>
      </c>
      <c r="BF321" s="102">
        <f>IF(N321="znížená",J321,0)</f>
        <v>0</v>
      </c>
      <c r="BG321" s="102">
        <f>IF(N321="zákl. prenesená",J321,0)</f>
        <v>0</v>
      </c>
      <c r="BH321" s="102">
        <f>IF(N321="zníž. prenesená",J321,0)</f>
        <v>0</v>
      </c>
      <c r="BI321" s="102">
        <f>IF(N321="nulová",J321,0)</f>
        <v>0</v>
      </c>
      <c r="BJ321" s="17" t="s">
        <v>89</v>
      </c>
      <c r="BK321" s="102">
        <f>ROUND(I321*H321,2)</f>
        <v>0</v>
      </c>
      <c r="BL321" s="17" t="s">
        <v>580</v>
      </c>
      <c r="BM321" s="179" t="s">
        <v>10709</v>
      </c>
    </row>
    <row r="322" spans="2:65" s="12" customFormat="1" ht="36">
      <c r="B322" s="180"/>
      <c r="D322" s="181" t="s">
        <v>586</v>
      </c>
      <c r="E322" s="182" t="s">
        <v>1</v>
      </c>
      <c r="F322" s="183" t="s">
        <v>10710</v>
      </c>
      <c r="H322" s="182" t="s">
        <v>1</v>
      </c>
      <c r="I322" s="184"/>
      <c r="L322" s="180"/>
      <c r="M322" s="185"/>
      <c r="T322" s="186"/>
      <c r="AT322" s="182" t="s">
        <v>586</v>
      </c>
      <c r="AU322" s="182" t="s">
        <v>89</v>
      </c>
      <c r="AV322" s="12" t="s">
        <v>84</v>
      </c>
      <c r="AW322" s="12" t="s">
        <v>31</v>
      </c>
      <c r="AX322" s="12" t="s">
        <v>77</v>
      </c>
      <c r="AY322" s="182" t="s">
        <v>574</v>
      </c>
    </row>
    <row r="323" spans="2:65" s="13" customFormat="1" ht="12">
      <c r="B323" s="187"/>
      <c r="D323" s="181" t="s">
        <v>586</v>
      </c>
      <c r="E323" s="188" t="s">
        <v>1</v>
      </c>
      <c r="F323" s="189" t="s">
        <v>639</v>
      </c>
      <c r="H323" s="190">
        <v>9</v>
      </c>
      <c r="I323" s="191"/>
      <c r="L323" s="187"/>
      <c r="M323" s="192"/>
      <c r="T323" s="193"/>
      <c r="AT323" s="188" t="s">
        <v>586</v>
      </c>
      <c r="AU323" s="188" t="s">
        <v>89</v>
      </c>
      <c r="AV323" s="13" t="s">
        <v>89</v>
      </c>
      <c r="AW323" s="13" t="s">
        <v>31</v>
      </c>
      <c r="AX323" s="13" t="s">
        <v>77</v>
      </c>
      <c r="AY323" s="188" t="s">
        <v>574</v>
      </c>
    </row>
    <row r="324" spans="2:65" s="14" customFormat="1" ht="12">
      <c r="B324" s="194"/>
      <c r="D324" s="181" t="s">
        <v>586</v>
      </c>
      <c r="E324" s="195" t="s">
        <v>1</v>
      </c>
      <c r="F324" s="196" t="s">
        <v>596</v>
      </c>
      <c r="H324" s="197">
        <v>9</v>
      </c>
      <c r="I324" s="198"/>
      <c r="L324" s="194"/>
      <c r="M324" s="199"/>
      <c r="T324" s="200"/>
      <c r="AT324" s="195" t="s">
        <v>586</v>
      </c>
      <c r="AU324" s="195" t="s">
        <v>89</v>
      </c>
      <c r="AV324" s="14" t="s">
        <v>580</v>
      </c>
      <c r="AW324" s="14" t="s">
        <v>31</v>
      </c>
      <c r="AX324" s="14" t="s">
        <v>84</v>
      </c>
      <c r="AY324" s="195" t="s">
        <v>574</v>
      </c>
    </row>
    <row r="325" spans="2:65" s="1" customFormat="1" ht="24.25" customHeight="1">
      <c r="B325" s="140"/>
      <c r="C325" s="208" t="s">
        <v>1080</v>
      </c>
      <c r="D325" s="208" t="s">
        <v>1858</v>
      </c>
      <c r="E325" s="209" t="s">
        <v>10711</v>
      </c>
      <c r="F325" s="210" t="s">
        <v>10712</v>
      </c>
      <c r="G325" s="211" t="s">
        <v>579</v>
      </c>
      <c r="H325" s="212">
        <v>9</v>
      </c>
      <c r="I325" s="213"/>
      <c r="J325" s="214">
        <f>ROUND(I325*H325,2)</f>
        <v>0</v>
      </c>
      <c r="K325" s="215"/>
      <c r="L325" s="216"/>
      <c r="M325" s="217" t="s">
        <v>1</v>
      </c>
      <c r="N325" s="218" t="s">
        <v>43</v>
      </c>
      <c r="P325" s="177">
        <f>O325*H325</f>
        <v>0</v>
      </c>
      <c r="Q325" s="177">
        <v>0</v>
      </c>
      <c r="R325" s="177">
        <f>Q325*H325</f>
        <v>0</v>
      </c>
      <c r="S325" s="177">
        <v>0</v>
      </c>
      <c r="T325" s="178">
        <f>S325*H325</f>
        <v>0</v>
      </c>
      <c r="AR325" s="179" t="s">
        <v>626</v>
      </c>
      <c r="AT325" s="179" t="s">
        <v>1858</v>
      </c>
      <c r="AU325" s="179" t="s">
        <v>89</v>
      </c>
      <c r="AY325" s="17" t="s">
        <v>574</v>
      </c>
      <c r="BE325" s="102">
        <f>IF(N325="základná",J325,0)</f>
        <v>0</v>
      </c>
      <c r="BF325" s="102">
        <f>IF(N325="znížená",J325,0)</f>
        <v>0</v>
      </c>
      <c r="BG325" s="102">
        <f>IF(N325="zákl. prenesená",J325,0)</f>
        <v>0</v>
      </c>
      <c r="BH325" s="102">
        <f>IF(N325="zníž. prenesená",J325,0)</f>
        <v>0</v>
      </c>
      <c r="BI325" s="102">
        <f>IF(N325="nulová",J325,0)</f>
        <v>0</v>
      </c>
      <c r="BJ325" s="17" t="s">
        <v>89</v>
      </c>
      <c r="BK325" s="102">
        <f>ROUND(I325*H325,2)</f>
        <v>0</v>
      </c>
      <c r="BL325" s="17" t="s">
        <v>580</v>
      </c>
      <c r="BM325" s="179" t="s">
        <v>10713</v>
      </c>
    </row>
    <row r="326" spans="2:65" s="1" customFormat="1" ht="24.25" customHeight="1">
      <c r="B326" s="140"/>
      <c r="C326" s="208" t="s">
        <v>1085</v>
      </c>
      <c r="D326" s="208" t="s">
        <v>1858</v>
      </c>
      <c r="E326" s="209" t="s">
        <v>10714</v>
      </c>
      <c r="F326" s="210" t="s">
        <v>10715</v>
      </c>
      <c r="G326" s="211" t="s">
        <v>579</v>
      </c>
      <c r="H326" s="212">
        <v>9</v>
      </c>
      <c r="I326" s="213"/>
      <c r="J326" s="214">
        <f>ROUND(I326*H326,2)</f>
        <v>0</v>
      </c>
      <c r="K326" s="215"/>
      <c r="L326" s="216"/>
      <c r="M326" s="217" t="s">
        <v>1</v>
      </c>
      <c r="N326" s="218" t="s">
        <v>43</v>
      </c>
      <c r="P326" s="177">
        <f>O326*H326</f>
        <v>0</v>
      </c>
      <c r="Q326" s="177">
        <v>0</v>
      </c>
      <c r="R326" s="177">
        <f>Q326*H326</f>
        <v>0</v>
      </c>
      <c r="S326" s="177">
        <v>0</v>
      </c>
      <c r="T326" s="178">
        <f>S326*H326</f>
        <v>0</v>
      </c>
      <c r="AR326" s="179" t="s">
        <v>626</v>
      </c>
      <c r="AT326" s="179" t="s">
        <v>1858</v>
      </c>
      <c r="AU326" s="179" t="s">
        <v>89</v>
      </c>
      <c r="AY326" s="17" t="s">
        <v>574</v>
      </c>
      <c r="BE326" s="102">
        <f>IF(N326="základná",J326,0)</f>
        <v>0</v>
      </c>
      <c r="BF326" s="102">
        <f>IF(N326="znížená",J326,0)</f>
        <v>0</v>
      </c>
      <c r="BG326" s="102">
        <f>IF(N326="zákl. prenesená",J326,0)</f>
        <v>0</v>
      </c>
      <c r="BH326" s="102">
        <f>IF(N326="zníž. prenesená",J326,0)</f>
        <v>0</v>
      </c>
      <c r="BI326" s="102">
        <f>IF(N326="nulová",J326,0)</f>
        <v>0</v>
      </c>
      <c r="BJ326" s="17" t="s">
        <v>89</v>
      </c>
      <c r="BK326" s="102">
        <f>ROUND(I326*H326,2)</f>
        <v>0</v>
      </c>
      <c r="BL326" s="17" t="s">
        <v>580</v>
      </c>
      <c r="BM326" s="179" t="s">
        <v>10716</v>
      </c>
    </row>
    <row r="327" spans="2:65" s="1" customFormat="1" ht="24.25" customHeight="1">
      <c r="B327" s="140"/>
      <c r="C327" s="208" t="s">
        <v>1090</v>
      </c>
      <c r="D327" s="208" t="s">
        <v>1858</v>
      </c>
      <c r="E327" s="209" t="s">
        <v>10717</v>
      </c>
      <c r="F327" s="210" t="s">
        <v>10718</v>
      </c>
      <c r="G327" s="211" t="s">
        <v>579</v>
      </c>
      <c r="H327" s="212">
        <v>9</v>
      </c>
      <c r="I327" s="213"/>
      <c r="J327" s="214">
        <f>ROUND(I327*H327,2)</f>
        <v>0</v>
      </c>
      <c r="K327" s="215"/>
      <c r="L327" s="216"/>
      <c r="M327" s="217" t="s">
        <v>1</v>
      </c>
      <c r="N327" s="218" t="s">
        <v>43</v>
      </c>
      <c r="P327" s="177">
        <f>O327*H327</f>
        <v>0</v>
      </c>
      <c r="Q327" s="177">
        <v>0</v>
      </c>
      <c r="R327" s="177">
        <f>Q327*H327</f>
        <v>0</v>
      </c>
      <c r="S327" s="177">
        <v>0</v>
      </c>
      <c r="T327" s="178">
        <f>S327*H327</f>
        <v>0</v>
      </c>
      <c r="AR327" s="179" t="s">
        <v>626</v>
      </c>
      <c r="AT327" s="179" t="s">
        <v>1858</v>
      </c>
      <c r="AU327" s="179" t="s">
        <v>89</v>
      </c>
      <c r="AY327" s="17" t="s">
        <v>574</v>
      </c>
      <c r="BE327" s="102">
        <f>IF(N327="základná",J327,0)</f>
        <v>0</v>
      </c>
      <c r="BF327" s="102">
        <f>IF(N327="znížená",J327,0)</f>
        <v>0</v>
      </c>
      <c r="BG327" s="102">
        <f>IF(N327="zákl. prenesená",J327,0)</f>
        <v>0</v>
      </c>
      <c r="BH327" s="102">
        <f>IF(N327="zníž. prenesená",J327,0)</f>
        <v>0</v>
      </c>
      <c r="BI327" s="102">
        <f>IF(N327="nulová",J327,0)</f>
        <v>0</v>
      </c>
      <c r="BJ327" s="17" t="s">
        <v>89</v>
      </c>
      <c r="BK327" s="102">
        <f>ROUND(I327*H327,2)</f>
        <v>0</v>
      </c>
      <c r="BL327" s="17" t="s">
        <v>580</v>
      </c>
      <c r="BM327" s="179" t="s">
        <v>10719</v>
      </c>
    </row>
    <row r="328" spans="2:65" s="1" customFormat="1" ht="24.25" customHeight="1">
      <c r="B328" s="140"/>
      <c r="C328" s="208" t="s">
        <v>1095</v>
      </c>
      <c r="D328" s="208" t="s">
        <v>1858</v>
      </c>
      <c r="E328" s="209" t="s">
        <v>10720</v>
      </c>
      <c r="F328" s="210" t="s">
        <v>10721</v>
      </c>
      <c r="G328" s="211" t="s">
        <v>579</v>
      </c>
      <c r="H328" s="212">
        <v>9</v>
      </c>
      <c r="I328" s="213"/>
      <c r="J328" s="214">
        <f>ROUND(I328*H328,2)</f>
        <v>0</v>
      </c>
      <c r="K328" s="215"/>
      <c r="L328" s="216"/>
      <c r="M328" s="217" t="s">
        <v>1</v>
      </c>
      <c r="N328" s="218" t="s">
        <v>43</v>
      </c>
      <c r="P328" s="177">
        <f>O328*H328</f>
        <v>0</v>
      </c>
      <c r="Q328" s="177">
        <v>0</v>
      </c>
      <c r="R328" s="177">
        <f>Q328*H328</f>
        <v>0</v>
      </c>
      <c r="S328" s="177">
        <v>0</v>
      </c>
      <c r="T328" s="178">
        <f>S328*H328</f>
        <v>0</v>
      </c>
      <c r="AR328" s="179" t="s">
        <v>626</v>
      </c>
      <c r="AT328" s="179" t="s">
        <v>1858</v>
      </c>
      <c r="AU328" s="179" t="s">
        <v>89</v>
      </c>
      <c r="AY328" s="17" t="s">
        <v>574</v>
      </c>
      <c r="BE328" s="102">
        <f>IF(N328="základná",J328,0)</f>
        <v>0</v>
      </c>
      <c r="BF328" s="102">
        <f>IF(N328="znížená",J328,0)</f>
        <v>0</v>
      </c>
      <c r="BG328" s="102">
        <f>IF(N328="zákl. prenesená",J328,0)</f>
        <v>0</v>
      </c>
      <c r="BH328" s="102">
        <f>IF(N328="zníž. prenesená",J328,0)</f>
        <v>0</v>
      </c>
      <c r="BI328" s="102">
        <f>IF(N328="nulová",J328,0)</f>
        <v>0</v>
      </c>
      <c r="BJ328" s="17" t="s">
        <v>89</v>
      </c>
      <c r="BK328" s="102">
        <f>ROUND(I328*H328,2)</f>
        <v>0</v>
      </c>
      <c r="BL328" s="17" t="s">
        <v>580</v>
      </c>
      <c r="BM328" s="179" t="s">
        <v>10722</v>
      </c>
    </row>
    <row r="329" spans="2:65" s="1" customFormat="1" ht="24.25" customHeight="1">
      <c r="B329" s="140"/>
      <c r="C329" s="168" t="s">
        <v>1100</v>
      </c>
      <c r="D329" s="168" t="s">
        <v>576</v>
      </c>
      <c r="E329" s="169" t="s">
        <v>10723</v>
      </c>
      <c r="F329" s="170" t="s">
        <v>10724</v>
      </c>
      <c r="G329" s="171" t="s">
        <v>579</v>
      </c>
      <c r="H329" s="172">
        <v>9</v>
      </c>
      <c r="I329" s="173"/>
      <c r="J329" s="174">
        <f>ROUND(I329*H329,2)</f>
        <v>0</v>
      </c>
      <c r="K329" s="175"/>
      <c r="L329" s="34"/>
      <c r="M329" s="176" t="s">
        <v>1</v>
      </c>
      <c r="N329" s="139" t="s">
        <v>43</v>
      </c>
      <c r="P329" s="177">
        <f>O329*H329</f>
        <v>0</v>
      </c>
      <c r="Q329" s="177">
        <v>0</v>
      </c>
      <c r="R329" s="177">
        <f>Q329*H329</f>
        <v>0</v>
      </c>
      <c r="S329" s="177">
        <v>0</v>
      </c>
      <c r="T329" s="178">
        <f>S329*H329</f>
        <v>0</v>
      </c>
      <c r="AR329" s="179" t="s">
        <v>580</v>
      </c>
      <c r="AT329" s="179" t="s">
        <v>576</v>
      </c>
      <c r="AU329" s="179" t="s">
        <v>89</v>
      </c>
      <c r="AY329" s="17" t="s">
        <v>574</v>
      </c>
      <c r="BE329" s="102">
        <f>IF(N329="základná",J329,0)</f>
        <v>0</v>
      </c>
      <c r="BF329" s="102">
        <f>IF(N329="znížená",J329,0)</f>
        <v>0</v>
      </c>
      <c r="BG329" s="102">
        <f>IF(N329="zákl. prenesená",J329,0)</f>
        <v>0</v>
      </c>
      <c r="BH329" s="102">
        <f>IF(N329="zníž. prenesená",J329,0)</f>
        <v>0</v>
      </c>
      <c r="BI329" s="102">
        <f>IF(N329="nulová",J329,0)</f>
        <v>0</v>
      </c>
      <c r="BJ329" s="17" t="s">
        <v>89</v>
      </c>
      <c r="BK329" s="102">
        <f>ROUND(I329*H329,2)</f>
        <v>0</v>
      </c>
      <c r="BL329" s="17" t="s">
        <v>580</v>
      </c>
      <c r="BM329" s="179" t="s">
        <v>10725</v>
      </c>
    </row>
    <row r="330" spans="2:65" s="12" customFormat="1" ht="24">
      <c r="B330" s="180"/>
      <c r="D330" s="181" t="s">
        <v>586</v>
      </c>
      <c r="E330" s="182" t="s">
        <v>1</v>
      </c>
      <c r="F330" s="183" t="s">
        <v>10726</v>
      </c>
      <c r="H330" s="182" t="s">
        <v>1</v>
      </c>
      <c r="I330" s="184"/>
      <c r="L330" s="180"/>
      <c r="M330" s="185"/>
      <c r="T330" s="186"/>
      <c r="AT330" s="182" t="s">
        <v>586</v>
      </c>
      <c r="AU330" s="182" t="s">
        <v>89</v>
      </c>
      <c r="AV330" s="12" t="s">
        <v>84</v>
      </c>
      <c r="AW330" s="12" t="s">
        <v>31</v>
      </c>
      <c r="AX330" s="12" t="s">
        <v>77</v>
      </c>
      <c r="AY330" s="182" t="s">
        <v>574</v>
      </c>
    </row>
    <row r="331" spans="2:65" s="13" customFormat="1" ht="12">
      <c r="B331" s="187"/>
      <c r="D331" s="181" t="s">
        <v>586</v>
      </c>
      <c r="E331" s="188" t="s">
        <v>1</v>
      </c>
      <c r="F331" s="189" t="s">
        <v>639</v>
      </c>
      <c r="H331" s="190">
        <v>9</v>
      </c>
      <c r="I331" s="191"/>
      <c r="L331" s="187"/>
      <c r="M331" s="192"/>
      <c r="T331" s="193"/>
      <c r="AT331" s="188" t="s">
        <v>586</v>
      </c>
      <c r="AU331" s="188" t="s">
        <v>89</v>
      </c>
      <c r="AV331" s="13" t="s">
        <v>89</v>
      </c>
      <c r="AW331" s="13" t="s">
        <v>31</v>
      </c>
      <c r="AX331" s="13" t="s">
        <v>77</v>
      </c>
      <c r="AY331" s="188" t="s">
        <v>574</v>
      </c>
    </row>
    <row r="332" spans="2:65" s="14" customFormat="1" ht="12">
      <c r="B332" s="194"/>
      <c r="D332" s="181" t="s">
        <v>586</v>
      </c>
      <c r="E332" s="195" t="s">
        <v>1</v>
      </c>
      <c r="F332" s="196" t="s">
        <v>596</v>
      </c>
      <c r="H332" s="197">
        <v>9</v>
      </c>
      <c r="I332" s="198"/>
      <c r="L332" s="194"/>
      <c r="M332" s="199"/>
      <c r="T332" s="200"/>
      <c r="AT332" s="195" t="s">
        <v>586</v>
      </c>
      <c r="AU332" s="195" t="s">
        <v>89</v>
      </c>
      <c r="AV332" s="14" t="s">
        <v>580</v>
      </c>
      <c r="AW332" s="14" t="s">
        <v>31</v>
      </c>
      <c r="AX332" s="14" t="s">
        <v>84</v>
      </c>
      <c r="AY332" s="195" t="s">
        <v>574</v>
      </c>
    </row>
    <row r="333" spans="2:65" s="1" customFormat="1" ht="24.25" customHeight="1">
      <c r="B333" s="140"/>
      <c r="C333" s="208" t="s">
        <v>1104</v>
      </c>
      <c r="D333" s="208" t="s">
        <v>1858</v>
      </c>
      <c r="E333" s="209" t="s">
        <v>10727</v>
      </c>
      <c r="F333" s="210" t="s">
        <v>10728</v>
      </c>
      <c r="G333" s="211" t="s">
        <v>579</v>
      </c>
      <c r="H333" s="212">
        <v>9</v>
      </c>
      <c r="I333" s="213"/>
      <c r="J333" s="214">
        <f>ROUND(I333*H333,2)</f>
        <v>0</v>
      </c>
      <c r="K333" s="215"/>
      <c r="L333" s="216"/>
      <c r="M333" s="217" t="s">
        <v>1</v>
      </c>
      <c r="N333" s="218" t="s">
        <v>43</v>
      </c>
      <c r="P333" s="177">
        <f>O333*H333</f>
        <v>0</v>
      </c>
      <c r="Q333" s="177">
        <v>0</v>
      </c>
      <c r="R333" s="177">
        <f>Q333*H333</f>
        <v>0</v>
      </c>
      <c r="S333" s="177">
        <v>0</v>
      </c>
      <c r="T333" s="178">
        <f>S333*H333</f>
        <v>0</v>
      </c>
      <c r="AR333" s="179" t="s">
        <v>626</v>
      </c>
      <c r="AT333" s="179" t="s">
        <v>1858</v>
      </c>
      <c r="AU333" s="179" t="s">
        <v>89</v>
      </c>
      <c r="AY333" s="17" t="s">
        <v>574</v>
      </c>
      <c r="BE333" s="102">
        <f>IF(N333="základná",J333,0)</f>
        <v>0</v>
      </c>
      <c r="BF333" s="102">
        <f>IF(N333="znížená",J333,0)</f>
        <v>0</v>
      </c>
      <c r="BG333" s="102">
        <f>IF(N333="zákl. prenesená",J333,0)</f>
        <v>0</v>
      </c>
      <c r="BH333" s="102">
        <f>IF(N333="zníž. prenesená",J333,0)</f>
        <v>0</v>
      </c>
      <c r="BI333" s="102">
        <f>IF(N333="nulová",J333,0)</f>
        <v>0</v>
      </c>
      <c r="BJ333" s="17" t="s">
        <v>89</v>
      </c>
      <c r="BK333" s="102">
        <f>ROUND(I333*H333,2)</f>
        <v>0</v>
      </c>
      <c r="BL333" s="17" t="s">
        <v>580</v>
      </c>
      <c r="BM333" s="179" t="s">
        <v>10729</v>
      </c>
    </row>
    <row r="334" spans="2:65" s="1" customFormat="1" ht="24.25" customHeight="1">
      <c r="B334" s="140"/>
      <c r="C334" s="208" t="s">
        <v>1108</v>
      </c>
      <c r="D334" s="208" t="s">
        <v>1858</v>
      </c>
      <c r="E334" s="209" t="s">
        <v>10730</v>
      </c>
      <c r="F334" s="210" t="s">
        <v>10731</v>
      </c>
      <c r="G334" s="211" t="s">
        <v>579</v>
      </c>
      <c r="H334" s="212">
        <v>9</v>
      </c>
      <c r="I334" s="213"/>
      <c r="J334" s="214">
        <f>ROUND(I334*H334,2)</f>
        <v>0</v>
      </c>
      <c r="K334" s="215"/>
      <c r="L334" s="216"/>
      <c r="M334" s="217" t="s">
        <v>1</v>
      </c>
      <c r="N334" s="218" t="s">
        <v>43</v>
      </c>
      <c r="P334" s="177">
        <f>O334*H334</f>
        <v>0</v>
      </c>
      <c r="Q334" s="177">
        <v>0</v>
      </c>
      <c r="R334" s="177">
        <f>Q334*H334</f>
        <v>0</v>
      </c>
      <c r="S334" s="177">
        <v>0</v>
      </c>
      <c r="T334" s="178">
        <f>S334*H334</f>
        <v>0</v>
      </c>
      <c r="AR334" s="179" t="s">
        <v>626</v>
      </c>
      <c r="AT334" s="179" t="s">
        <v>1858</v>
      </c>
      <c r="AU334" s="179" t="s">
        <v>89</v>
      </c>
      <c r="AY334" s="17" t="s">
        <v>574</v>
      </c>
      <c r="BE334" s="102">
        <f>IF(N334="základná",J334,0)</f>
        <v>0</v>
      </c>
      <c r="BF334" s="102">
        <f>IF(N334="znížená",J334,0)</f>
        <v>0</v>
      </c>
      <c r="BG334" s="102">
        <f>IF(N334="zákl. prenesená",J334,0)</f>
        <v>0</v>
      </c>
      <c r="BH334" s="102">
        <f>IF(N334="zníž. prenesená",J334,0)</f>
        <v>0</v>
      </c>
      <c r="BI334" s="102">
        <f>IF(N334="nulová",J334,0)</f>
        <v>0</v>
      </c>
      <c r="BJ334" s="17" t="s">
        <v>89</v>
      </c>
      <c r="BK334" s="102">
        <f>ROUND(I334*H334,2)</f>
        <v>0</v>
      </c>
      <c r="BL334" s="17" t="s">
        <v>580</v>
      </c>
      <c r="BM334" s="179" t="s">
        <v>10732</v>
      </c>
    </row>
    <row r="335" spans="2:65" s="11" customFormat="1" ht="23" customHeight="1">
      <c r="B335" s="156"/>
      <c r="D335" s="157" t="s">
        <v>76</v>
      </c>
      <c r="E335" s="166" t="s">
        <v>639</v>
      </c>
      <c r="F335" s="166" t="s">
        <v>2356</v>
      </c>
      <c r="I335" s="159"/>
      <c r="J335" s="167">
        <f>BK335</f>
        <v>0</v>
      </c>
      <c r="L335" s="156"/>
      <c r="M335" s="161"/>
      <c r="P335" s="162">
        <f>SUM(P336:P422)</f>
        <v>0</v>
      </c>
      <c r="R335" s="162">
        <f>SUM(R336:R422)</f>
        <v>0</v>
      </c>
      <c r="T335" s="163">
        <f>SUM(T336:T422)</f>
        <v>0</v>
      </c>
      <c r="AR335" s="157" t="s">
        <v>84</v>
      </c>
      <c r="AT335" s="164" t="s">
        <v>76</v>
      </c>
      <c r="AU335" s="164" t="s">
        <v>84</v>
      </c>
      <c r="AY335" s="157" t="s">
        <v>574</v>
      </c>
      <c r="BK335" s="165">
        <f>SUM(BK336:BK422)</f>
        <v>0</v>
      </c>
    </row>
    <row r="336" spans="2:65" s="1" customFormat="1" ht="24.25" customHeight="1">
      <c r="B336" s="140"/>
      <c r="C336" s="168" t="s">
        <v>1112</v>
      </c>
      <c r="D336" s="168" t="s">
        <v>576</v>
      </c>
      <c r="E336" s="169" t="s">
        <v>10733</v>
      </c>
      <c r="F336" s="170" t="s">
        <v>10734</v>
      </c>
      <c r="G336" s="171" t="s">
        <v>579</v>
      </c>
      <c r="H336" s="172">
        <v>31</v>
      </c>
      <c r="I336" s="173"/>
      <c r="J336" s="174">
        <f>ROUND(I336*H336,2)</f>
        <v>0</v>
      </c>
      <c r="K336" s="175"/>
      <c r="L336" s="34"/>
      <c r="M336" s="176" t="s">
        <v>1</v>
      </c>
      <c r="N336" s="139" t="s">
        <v>43</v>
      </c>
      <c r="P336" s="177">
        <f>O336*H336</f>
        <v>0</v>
      </c>
      <c r="Q336" s="177">
        <v>0</v>
      </c>
      <c r="R336" s="177">
        <f>Q336*H336</f>
        <v>0</v>
      </c>
      <c r="S336" s="177">
        <v>0</v>
      </c>
      <c r="T336" s="178">
        <f>S336*H336</f>
        <v>0</v>
      </c>
      <c r="AR336" s="179" t="s">
        <v>580</v>
      </c>
      <c r="AT336" s="179" t="s">
        <v>576</v>
      </c>
      <c r="AU336" s="179" t="s">
        <v>89</v>
      </c>
      <c r="AY336" s="17" t="s">
        <v>574</v>
      </c>
      <c r="BE336" s="102">
        <f>IF(N336="základná",J336,0)</f>
        <v>0</v>
      </c>
      <c r="BF336" s="102">
        <f>IF(N336="znížená",J336,0)</f>
        <v>0</v>
      </c>
      <c r="BG336" s="102">
        <f>IF(N336="zákl. prenesená",J336,0)</f>
        <v>0</v>
      </c>
      <c r="BH336" s="102">
        <f>IF(N336="zníž. prenesená",J336,0)</f>
        <v>0</v>
      </c>
      <c r="BI336" s="102">
        <f>IF(N336="nulová",J336,0)</f>
        <v>0</v>
      </c>
      <c r="BJ336" s="17" t="s">
        <v>89</v>
      </c>
      <c r="BK336" s="102">
        <f>ROUND(I336*H336,2)</f>
        <v>0</v>
      </c>
      <c r="BL336" s="17" t="s">
        <v>580</v>
      </c>
      <c r="BM336" s="179" t="s">
        <v>10735</v>
      </c>
    </row>
    <row r="337" spans="2:65" s="12" customFormat="1" ht="36">
      <c r="B337" s="180"/>
      <c r="D337" s="181" t="s">
        <v>586</v>
      </c>
      <c r="E337" s="182" t="s">
        <v>1</v>
      </c>
      <c r="F337" s="183" t="s">
        <v>10736</v>
      </c>
      <c r="H337" s="182" t="s">
        <v>1</v>
      </c>
      <c r="I337" s="184"/>
      <c r="L337" s="180"/>
      <c r="M337" s="185"/>
      <c r="T337" s="186"/>
      <c r="AT337" s="182" t="s">
        <v>586</v>
      </c>
      <c r="AU337" s="182" t="s">
        <v>89</v>
      </c>
      <c r="AV337" s="12" t="s">
        <v>84</v>
      </c>
      <c r="AW337" s="12" t="s">
        <v>31</v>
      </c>
      <c r="AX337" s="12" t="s">
        <v>77</v>
      </c>
      <c r="AY337" s="182" t="s">
        <v>574</v>
      </c>
    </row>
    <row r="338" spans="2:65" s="13" customFormat="1" ht="12">
      <c r="B338" s="187"/>
      <c r="D338" s="181" t="s">
        <v>586</v>
      </c>
      <c r="E338" s="188" t="s">
        <v>1</v>
      </c>
      <c r="F338" s="189" t="s">
        <v>854</v>
      </c>
      <c r="H338" s="190">
        <v>31</v>
      </c>
      <c r="I338" s="191"/>
      <c r="L338" s="187"/>
      <c r="M338" s="192"/>
      <c r="T338" s="193"/>
      <c r="AT338" s="188" t="s">
        <v>586</v>
      </c>
      <c r="AU338" s="188" t="s">
        <v>89</v>
      </c>
      <c r="AV338" s="13" t="s">
        <v>89</v>
      </c>
      <c r="AW338" s="13" t="s">
        <v>31</v>
      </c>
      <c r="AX338" s="13" t="s">
        <v>77</v>
      </c>
      <c r="AY338" s="188" t="s">
        <v>574</v>
      </c>
    </row>
    <row r="339" spans="2:65" s="14" customFormat="1" ht="12">
      <c r="B339" s="194"/>
      <c r="D339" s="181" t="s">
        <v>586</v>
      </c>
      <c r="E339" s="195" t="s">
        <v>1</v>
      </c>
      <c r="F339" s="196" t="s">
        <v>596</v>
      </c>
      <c r="H339" s="197">
        <v>31</v>
      </c>
      <c r="I339" s="198"/>
      <c r="L339" s="194"/>
      <c r="M339" s="199"/>
      <c r="T339" s="200"/>
      <c r="AT339" s="195" t="s">
        <v>586</v>
      </c>
      <c r="AU339" s="195" t="s">
        <v>89</v>
      </c>
      <c r="AV339" s="14" t="s">
        <v>580</v>
      </c>
      <c r="AW339" s="14" t="s">
        <v>31</v>
      </c>
      <c r="AX339" s="14" t="s">
        <v>84</v>
      </c>
      <c r="AY339" s="195" t="s">
        <v>574</v>
      </c>
    </row>
    <row r="340" spans="2:65" s="1" customFormat="1" ht="38" customHeight="1">
      <c r="B340" s="140"/>
      <c r="C340" s="208" t="s">
        <v>1116</v>
      </c>
      <c r="D340" s="208" t="s">
        <v>1858</v>
      </c>
      <c r="E340" s="209" t="s">
        <v>10737</v>
      </c>
      <c r="F340" s="210" t="s">
        <v>10738</v>
      </c>
      <c r="G340" s="211" t="s">
        <v>579</v>
      </c>
      <c r="H340" s="212">
        <v>4</v>
      </c>
      <c r="I340" s="213"/>
      <c r="J340" s="214">
        <f t="shared" ref="J340:J357" si="5">ROUND(I340*H340,2)</f>
        <v>0</v>
      </c>
      <c r="K340" s="215"/>
      <c r="L340" s="216"/>
      <c r="M340" s="217" t="s">
        <v>1</v>
      </c>
      <c r="N340" s="218" t="s">
        <v>43</v>
      </c>
      <c r="P340" s="177">
        <f t="shared" ref="P340:P357" si="6">O340*H340</f>
        <v>0</v>
      </c>
      <c r="Q340" s="177">
        <v>0</v>
      </c>
      <c r="R340" s="177">
        <f t="shared" ref="R340:R357" si="7">Q340*H340</f>
        <v>0</v>
      </c>
      <c r="S340" s="177">
        <v>0</v>
      </c>
      <c r="T340" s="178">
        <f t="shared" ref="T340:T357" si="8">S340*H340</f>
        <v>0</v>
      </c>
      <c r="AR340" s="179" t="s">
        <v>626</v>
      </c>
      <c r="AT340" s="179" t="s">
        <v>1858</v>
      </c>
      <c r="AU340" s="179" t="s">
        <v>89</v>
      </c>
      <c r="AY340" s="17" t="s">
        <v>574</v>
      </c>
      <c r="BE340" s="102">
        <f t="shared" ref="BE340:BE357" si="9">IF(N340="základná",J340,0)</f>
        <v>0</v>
      </c>
      <c r="BF340" s="102">
        <f t="shared" ref="BF340:BF357" si="10">IF(N340="znížená",J340,0)</f>
        <v>0</v>
      </c>
      <c r="BG340" s="102">
        <f t="shared" ref="BG340:BG357" si="11">IF(N340="zákl. prenesená",J340,0)</f>
        <v>0</v>
      </c>
      <c r="BH340" s="102">
        <f t="shared" ref="BH340:BH357" si="12">IF(N340="zníž. prenesená",J340,0)</f>
        <v>0</v>
      </c>
      <c r="BI340" s="102">
        <f t="shared" ref="BI340:BI357" si="13">IF(N340="nulová",J340,0)</f>
        <v>0</v>
      </c>
      <c r="BJ340" s="17" t="s">
        <v>89</v>
      </c>
      <c r="BK340" s="102">
        <f t="shared" ref="BK340:BK357" si="14">ROUND(I340*H340,2)</f>
        <v>0</v>
      </c>
      <c r="BL340" s="17" t="s">
        <v>580</v>
      </c>
      <c r="BM340" s="179" t="s">
        <v>10739</v>
      </c>
    </row>
    <row r="341" spans="2:65" s="1" customFormat="1" ht="33" customHeight="1">
      <c r="B341" s="140"/>
      <c r="C341" s="208" t="s">
        <v>1122</v>
      </c>
      <c r="D341" s="208" t="s">
        <v>1858</v>
      </c>
      <c r="E341" s="209" t="s">
        <v>10740</v>
      </c>
      <c r="F341" s="210" t="s">
        <v>10741</v>
      </c>
      <c r="G341" s="211" t="s">
        <v>579</v>
      </c>
      <c r="H341" s="212">
        <v>1</v>
      </c>
      <c r="I341" s="213"/>
      <c r="J341" s="214">
        <f t="shared" si="5"/>
        <v>0</v>
      </c>
      <c r="K341" s="215"/>
      <c r="L341" s="216"/>
      <c r="M341" s="217" t="s">
        <v>1</v>
      </c>
      <c r="N341" s="218" t="s">
        <v>43</v>
      </c>
      <c r="P341" s="177">
        <f t="shared" si="6"/>
        <v>0</v>
      </c>
      <c r="Q341" s="177">
        <v>0</v>
      </c>
      <c r="R341" s="177">
        <f t="shared" si="7"/>
        <v>0</v>
      </c>
      <c r="S341" s="177">
        <v>0</v>
      </c>
      <c r="T341" s="178">
        <f t="shared" si="8"/>
        <v>0</v>
      </c>
      <c r="AR341" s="179" t="s">
        <v>626</v>
      </c>
      <c r="AT341" s="179" t="s">
        <v>1858</v>
      </c>
      <c r="AU341" s="179" t="s">
        <v>89</v>
      </c>
      <c r="AY341" s="17" t="s">
        <v>574</v>
      </c>
      <c r="BE341" s="102">
        <f t="shared" si="9"/>
        <v>0</v>
      </c>
      <c r="BF341" s="102">
        <f t="shared" si="10"/>
        <v>0</v>
      </c>
      <c r="BG341" s="102">
        <f t="shared" si="11"/>
        <v>0</v>
      </c>
      <c r="BH341" s="102">
        <f t="shared" si="12"/>
        <v>0</v>
      </c>
      <c r="BI341" s="102">
        <f t="shared" si="13"/>
        <v>0</v>
      </c>
      <c r="BJ341" s="17" t="s">
        <v>89</v>
      </c>
      <c r="BK341" s="102">
        <f t="shared" si="14"/>
        <v>0</v>
      </c>
      <c r="BL341" s="17" t="s">
        <v>580</v>
      </c>
      <c r="BM341" s="179" t="s">
        <v>10742</v>
      </c>
    </row>
    <row r="342" spans="2:65" s="1" customFormat="1" ht="33" customHeight="1">
      <c r="B342" s="140"/>
      <c r="C342" s="208" t="s">
        <v>1127</v>
      </c>
      <c r="D342" s="208" t="s">
        <v>1858</v>
      </c>
      <c r="E342" s="209" t="s">
        <v>10743</v>
      </c>
      <c r="F342" s="210" t="s">
        <v>10744</v>
      </c>
      <c r="G342" s="211" t="s">
        <v>579</v>
      </c>
      <c r="H342" s="212">
        <v>2</v>
      </c>
      <c r="I342" s="213"/>
      <c r="J342" s="214">
        <f t="shared" si="5"/>
        <v>0</v>
      </c>
      <c r="K342" s="215"/>
      <c r="L342" s="216"/>
      <c r="M342" s="217" t="s">
        <v>1</v>
      </c>
      <c r="N342" s="218" t="s">
        <v>43</v>
      </c>
      <c r="P342" s="177">
        <f t="shared" si="6"/>
        <v>0</v>
      </c>
      <c r="Q342" s="177">
        <v>0</v>
      </c>
      <c r="R342" s="177">
        <f t="shared" si="7"/>
        <v>0</v>
      </c>
      <c r="S342" s="177">
        <v>0</v>
      </c>
      <c r="T342" s="178">
        <f t="shared" si="8"/>
        <v>0</v>
      </c>
      <c r="AR342" s="179" t="s">
        <v>626</v>
      </c>
      <c r="AT342" s="179" t="s">
        <v>1858</v>
      </c>
      <c r="AU342" s="179" t="s">
        <v>89</v>
      </c>
      <c r="AY342" s="17" t="s">
        <v>574</v>
      </c>
      <c r="BE342" s="102">
        <f t="shared" si="9"/>
        <v>0</v>
      </c>
      <c r="BF342" s="102">
        <f t="shared" si="10"/>
        <v>0</v>
      </c>
      <c r="BG342" s="102">
        <f t="shared" si="11"/>
        <v>0</v>
      </c>
      <c r="BH342" s="102">
        <f t="shared" si="12"/>
        <v>0</v>
      </c>
      <c r="BI342" s="102">
        <f t="shared" si="13"/>
        <v>0</v>
      </c>
      <c r="BJ342" s="17" t="s">
        <v>89</v>
      </c>
      <c r="BK342" s="102">
        <f t="shared" si="14"/>
        <v>0</v>
      </c>
      <c r="BL342" s="17" t="s">
        <v>580</v>
      </c>
      <c r="BM342" s="179" t="s">
        <v>10745</v>
      </c>
    </row>
    <row r="343" spans="2:65" s="1" customFormat="1" ht="33" customHeight="1">
      <c r="B343" s="140"/>
      <c r="C343" s="208" t="s">
        <v>1131</v>
      </c>
      <c r="D343" s="208" t="s">
        <v>1858</v>
      </c>
      <c r="E343" s="209" t="s">
        <v>10746</v>
      </c>
      <c r="F343" s="210" t="s">
        <v>10747</v>
      </c>
      <c r="G343" s="211" t="s">
        <v>579</v>
      </c>
      <c r="H343" s="212">
        <v>1</v>
      </c>
      <c r="I343" s="213"/>
      <c r="J343" s="214">
        <f t="shared" si="5"/>
        <v>0</v>
      </c>
      <c r="K343" s="215"/>
      <c r="L343" s="216"/>
      <c r="M343" s="217" t="s">
        <v>1</v>
      </c>
      <c r="N343" s="218" t="s">
        <v>43</v>
      </c>
      <c r="P343" s="177">
        <f t="shared" si="6"/>
        <v>0</v>
      </c>
      <c r="Q343" s="177">
        <v>0</v>
      </c>
      <c r="R343" s="177">
        <f t="shared" si="7"/>
        <v>0</v>
      </c>
      <c r="S343" s="177">
        <v>0</v>
      </c>
      <c r="T343" s="178">
        <f t="shared" si="8"/>
        <v>0</v>
      </c>
      <c r="AR343" s="179" t="s">
        <v>626</v>
      </c>
      <c r="AT343" s="179" t="s">
        <v>1858</v>
      </c>
      <c r="AU343" s="179" t="s">
        <v>89</v>
      </c>
      <c r="AY343" s="17" t="s">
        <v>574</v>
      </c>
      <c r="BE343" s="102">
        <f t="shared" si="9"/>
        <v>0</v>
      </c>
      <c r="BF343" s="102">
        <f t="shared" si="10"/>
        <v>0</v>
      </c>
      <c r="BG343" s="102">
        <f t="shared" si="11"/>
        <v>0</v>
      </c>
      <c r="BH343" s="102">
        <f t="shared" si="12"/>
        <v>0</v>
      </c>
      <c r="BI343" s="102">
        <f t="shared" si="13"/>
        <v>0</v>
      </c>
      <c r="BJ343" s="17" t="s">
        <v>89</v>
      </c>
      <c r="BK343" s="102">
        <f t="shared" si="14"/>
        <v>0</v>
      </c>
      <c r="BL343" s="17" t="s">
        <v>580</v>
      </c>
      <c r="BM343" s="179" t="s">
        <v>10748</v>
      </c>
    </row>
    <row r="344" spans="2:65" s="1" customFormat="1" ht="38" customHeight="1">
      <c r="B344" s="140"/>
      <c r="C344" s="208" t="s">
        <v>1136</v>
      </c>
      <c r="D344" s="208" t="s">
        <v>1858</v>
      </c>
      <c r="E344" s="209" t="s">
        <v>10749</v>
      </c>
      <c r="F344" s="210" t="s">
        <v>10750</v>
      </c>
      <c r="G344" s="211" t="s">
        <v>579</v>
      </c>
      <c r="H344" s="212">
        <v>1</v>
      </c>
      <c r="I344" s="213"/>
      <c r="J344" s="214">
        <f t="shared" si="5"/>
        <v>0</v>
      </c>
      <c r="K344" s="215"/>
      <c r="L344" s="216"/>
      <c r="M344" s="217" t="s">
        <v>1</v>
      </c>
      <c r="N344" s="218" t="s">
        <v>43</v>
      </c>
      <c r="P344" s="177">
        <f t="shared" si="6"/>
        <v>0</v>
      </c>
      <c r="Q344" s="177">
        <v>0</v>
      </c>
      <c r="R344" s="177">
        <f t="shared" si="7"/>
        <v>0</v>
      </c>
      <c r="S344" s="177">
        <v>0</v>
      </c>
      <c r="T344" s="178">
        <f t="shared" si="8"/>
        <v>0</v>
      </c>
      <c r="AR344" s="179" t="s">
        <v>626</v>
      </c>
      <c r="AT344" s="179" t="s">
        <v>1858</v>
      </c>
      <c r="AU344" s="179" t="s">
        <v>89</v>
      </c>
      <c r="AY344" s="17" t="s">
        <v>574</v>
      </c>
      <c r="BE344" s="102">
        <f t="shared" si="9"/>
        <v>0</v>
      </c>
      <c r="BF344" s="102">
        <f t="shared" si="10"/>
        <v>0</v>
      </c>
      <c r="BG344" s="102">
        <f t="shared" si="11"/>
        <v>0</v>
      </c>
      <c r="BH344" s="102">
        <f t="shared" si="12"/>
        <v>0</v>
      </c>
      <c r="BI344" s="102">
        <f t="shared" si="13"/>
        <v>0</v>
      </c>
      <c r="BJ344" s="17" t="s">
        <v>89</v>
      </c>
      <c r="BK344" s="102">
        <f t="shared" si="14"/>
        <v>0</v>
      </c>
      <c r="BL344" s="17" t="s">
        <v>580</v>
      </c>
      <c r="BM344" s="179" t="s">
        <v>10751</v>
      </c>
    </row>
    <row r="345" spans="2:65" s="1" customFormat="1" ht="49.25" customHeight="1">
      <c r="B345" s="140"/>
      <c r="C345" s="208" t="s">
        <v>1149</v>
      </c>
      <c r="D345" s="208" t="s">
        <v>1858</v>
      </c>
      <c r="E345" s="209" t="s">
        <v>10752</v>
      </c>
      <c r="F345" s="210" t="s">
        <v>10753</v>
      </c>
      <c r="G345" s="211" t="s">
        <v>579</v>
      </c>
      <c r="H345" s="212">
        <v>1</v>
      </c>
      <c r="I345" s="213"/>
      <c r="J345" s="214">
        <f t="shared" si="5"/>
        <v>0</v>
      </c>
      <c r="K345" s="215"/>
      <c r="L345" s="216"/>
      <c r="M345" s="217" t="s">
        <v>1</v>
      </c>
      <c r="N345" s="218" t="s">
        <v>43</v>
      </c>
      <c r="P345" s="177">
        <f t="shared" si="6"/>
        <v>0</v>
      </c>
      <c r="Q345" s="177">
        <v>0</v>
      </c>
      <c r="R345" s="177">
        <f t="shared" si="7"/>
        <v>0</v>
      </c>
      <c r="S345" s="177">
        <v>0</v>
      </c>
      <c r="T345" s="178">
        <f t="shared" si="8"/>
        <v>0</v>
      </c>
      <c r="AR345" s="179" t="s">
        <v>626</v>
      </c>
      <c r="AT345" s="179" t="s">
        <v>1858</v>
      </c>
      <c r="AU345" s="179" t="s">
        <v>89</v>
      </c>
      <c r="AY345" s="17" t="s">
        <v>574</v>
      </c>
      <c r="BE345" s="102">
        <f t="shared" si="9"/>
        <v>0</v>
      </c>
      <c r="BF345" s="102">
        <f t="shared" si="10"/>
        <v>0</v>
      </c>
      <c r="BG345" s="102">
        <f t="shared" si="11"/>
        <v>0</v>
      </c>
      <c r="BH345" s="102">
        <f t="shared" si="12"/>
        <v>0</v>
      </c>
      <c r="BI345" s="102">
        <f t="shared" si="13"/>
        <v>0</v>
      </c>
      <c r="BJ345" s="17" t="s">
        <v>89</v>
      </c>
      <c r="BK345" s="102">
        <f t="shared" si="14"/>
        <v>0</v>
      </c>
      <c r="BL345" s="17" t="s">
        <v>580</v>
      </c>
      <c r="BM345" s="179" t="s">
        <v>10754</v>
      </c>
    </row>
    <row r="346" spans="2:65" s="1" customFormat="1" ht="33" customHeight="1">
      <c r="B346" s="140"/>
      <c r="C346" s="208" t="s">
        <v>1157</v>
      </c>
      <c r="D346" s="208" t="s">
        <v>1858</v>
      </c>
      <c r="E346" s="209" t="s">
        <v>10755</v>
      </c>
      <c r="F346" s="210" t="s">
        <v>10756</v>
      </c>
      <c r="G346" s="211" t="s">
        <v>579</v>
      </c>
      <c r="H346" s="212">
        <v>5</v>
      </c>
      <c r="I346" s="213"/>
      <c r="J346" s="214">
        <f t="shared" si="5"/>
        <v>0</v>
      </c>
      <c r="K346" s="215"/>
      <c r="L346" s="216"/>
      <c r="M346" s="217" t="s">
        <v>1</v>
      </c>
      <c r="N346" s="218" t="s">
        <v>43</v>
      </c>
      <c r="P346" s="177">
        <f t="shared" si="6"/>
        <v>0</v>
      </c>
      <c r="Q346" s="177">
        <v>0</v>
      </c>
      <c r="R346" s="177">
        <f t="shared" si="7"/>
        <v>0</v>
      </c>
      <c r="S346" s="177">
        <v>0</v>
      </c>
      <c r="T346" s="178">
        <f t="shared" si="8"/>
        <v>0</v>
      </c>
      <c r="AR346" s="179" t="s">
        <v>626</v>
      </c>
      <c r="AT346" s="179" t="s">
        <v>1858</v>
      </c>
      <c r="AU346" s="179" t="s">
        <v>89</v>
      </c>
      <c r="AY346" s="17" t="s">
        <v>574</v>
      </c>
      <c r="BE346" s="102">
        <f t="shared" si="9"/>
        <v>0</v>
      </c>
      <c r="BF346" s="102">
        <f t="shared" si="10"/>
        <v>0</v>
      </c>
      <c r="BG346" s="102">
        <f t="shared" si="11"/>
        <v>0</v>
      </c>
      <c r="BH346" s="102">
        <f t="shared" si="12"/>
        <v>0</v>
      </c>
      <c r="BI346" s="102">
        <f t="shared" si="13"/>
        <v>0</v>
      </c>
      <c r="BJ346" s="17" t="s">
        <v>89</v>
      </c>
      <c r="BK346" s="102">
        <f t="shared" si="14"/>
        <v>0</v>
      </c>
      <c r="BL346" s="17" t="s">
        <v>580</v>
      </c>
      <c r="BM346" s="179" t="s">
        <v>10757</v>
      </c>
    </row>
    <row r="347" spans="2:65" s="1" customFormat="1" ht="38" customHeight="1">
      <c r="B347" s="140"/>
      <c r="C347" s="208" t="s">
        <v>1161</v>
      </c>
      <c r="D347" s="208" t="s">
        <v>1858</v>
      </c>
      <c r="E347" s="209" t="s">
        <v>10758</v>
      </c>
      <c r="F347" s="210" t="s">
        <v>10759</v>
      </c>
      <c r="G347" s="211" t="s">
        <v>579</v>
      </c>
      <c r="H347" s="212">
        <v>1</v>
      </c>
      <c r="I347" s="213"/>
      <c r="J347" s="214">
        <f t="shared" si="5"/>
        <v>0</v>
      </c>
      <c r="K347" s="215"/>
      <c r="L347" s="216"/>
      <c r="M347" s="217" t="s">
        <v>1</v>
      </c>
      <c r="N347" s="218" t="s">
        <v>43</v>
      </c>
      <c r="P347" s="177">
        <f t="shared" si="6"/>
        <v>0</v>
      </c>
      <c r="Q347" s="177">
        <v>0</v>
      </c>
      <c r="R347" s="177">
        <f t="shared" si="7"/>
        <v>0</v>
      </c>
      <c r="S347" s="177">
        <v>0</v>
      </c>
      <c r="T347" s="178">
        <f t="shared" si="8"/>
        <v>0</v>
      </c>
      <c r="AR347" s="179" t="s">
        <v>626</v>
      </c>
      <c r="AT347" s="179" t="s">
        <v>1858</v>
      </c>
      <c r="AU347" s="179" t="s">
        <v>89</v>
      </c>
      <c r="AY347" s="17" t="s">
        <v>574</v>
      </c>
      <c r="BE347" s="102">
        <f t="shared" si="9"/>
        <v>0</v>
      </c>
      <c r="BF347" s="102">
        <f t="shared" si="10"/>
        <v>0</v>
      </c>
      <c r="BG347" s="102">
        <f t="shared" si="11"/>
        <v>0</v>
      </c>
      <c r="BH347" s="102">
        <f t="shared" si="12"/>
        <v>0</v>
      </c>
      <c r="BI347" s="102">
        <f t="shared" si="13"/>
        <v>0</v>
      </c>
      <c r="BJ347" s="17" t="s">
        <v>89</v>
      </c>
      <c r="BK347" s="102">
        <f t="shared" si="14"/>
        <v>0</v>
      </c>
      <c r="BL347" s="17" t="s">
        <v>580</v>
      </c>
      <c r="BM347" s="179" t="s">
        <v>10760</v>
      </c>
    </row>
    <row r="348" spans="2:65" s="1" customFormat="1" ht="33" customHeight="1">
      <c r="B348" s="140"/>
      <c r="C348" s="208" t="s">
        <v>1170</v>
      </c>
      <c r="D348" s="208" t="s">
        <v>1858</v>
      </c>
      <c r="E348" s="209" t="s">
        <v>10761</v>
      </c>
      <c r="F348" s="210" t="s">
        <v>10762</v>
      </c>
      <c r="G348" s="211" t="s">
        <v>579</v>
      </c>
      <c r="H348" s="212">
        <v>2</v>
      </c>
      <c r="I348" s="213"/>
      <c r="J348" s="214">
        <f t="shared" si="5"/>
        <v>0</v>
      </c>
      <c r="K348" s="215"/>
      <c r="L348" s="216"/>
      <c r="M348" s="217" t="s">
        <v>1</v>
      </c>
      <c r="N348" s="218" t="s">
        <v>43</v>
      </c>
      <c r="P348" s="177">
        <f t="shared" si="6"/>
        <v>0</v>
      </c>
      <c r="Q348" s="177">
        <v>0</v>
      </c>
      <c r="R348" s="177">
        <f t="shared" si="7"/>
        <v>0</v>
      </c>
      <c r="S348" s="177">
        <v>0</v>
      </c>
      <c r="T348" s="178">
        <f t="shared" si="8"/>
        <v>0</v>
      </c>
      <c r="AR348" s="179" t="s">
        <v>626</v>
      </c>
      <c r="AT348" s="179" t="s">
        <v>1858</v>
      </c>
      <c r="AU348" s="179" t="s">
        <v>89</v>
      </c>
      <c r="AY348" s="17" t="s">
        <v>574</v>
      </c>
      <c r="BE348" s="102">
        <f t="shared" si="9"/>
        <v>0</v>
      </c>
      <c r="BF348" s="102">
        <f t="shared" si="10"/>
        <v>0</v>
      </c>
      <c r="BG348" s="102">
        <f t="shared" si="11"/>
        <v>0</v>
      </c>
      <c r="BH348" s="102">
        <f t="shared" si="12"/>
        <v>0</v>
      </c>
      <c r="BI348" s="102">
        <f t="shared" si="13"/>
        <v>0</v>
      </c>
      <c r="BJ348" s="17" t="s">
        <v>89</v>
      </c>
      <c r="BK348" s="102">
        <f t="shared" si="14"/>
        <v>0</v>
      </c>
      <c r="BL348" s="17" t="s">
        <v>580</v>
      </c>
      <c r="BM348" s="179" t="s">
        <v>10763</v>
      </c>
    </row>
    <row r="349" spans="2:65" s="1" customFormat="1" ht="38" customHeight="1">
      <c r="B349" s="140"/>
      <c r="C349" s="208" t="s">
        <v>1263</v>
      </c>
      <c r="D349" s="208" t="s">
        <v>1858</v>
      </c>
      <c r="E349" s="209" t="s">
        <v>10764</v>
      </c>
      <c r="F349" s="210" t="s">
        <v>10765</v>
      </c>
      <c r="G349" s="211" t="s">
        <v>579</v>
      </c>
      <c r="H349" s="212">
        <v>4</v>
      </c>
      <c r="I349" s="213"/>
      <c r="J349" s="214">
        <f t="shared" si="5"/>
        <v>0</v>
      </c>
      <c r="K349" s="215"/>
      <c r="L349" s="216"/>
      <c r="M349" s="217" t="s">
        <v>1</v>
      </c>
      <c r="N349" s="218" t="s">
        <v>43</v>
      </c>
      <c r="P349" s="177">
        <f t="shared" si="6"/>
        <v>0</v>
      </c>
      <c r="Q349" s="177">
        <v>0</v>
      </c>
      <c r="R349" s="177">
        <f t="shared" si="7"/>
        <v>0</v>
      </c>
      <c r="S349" s="177">
        <v>0</v>
      </c>
      <c r="T349" s="178">
        <f t="shared" si="8"/>
        <v>0</v>
      </c>
      <c r="AR349" s="179" t="s">
        <v>626</v>
      </c>
      <c r="AT349" s="179" t="s">
        <v>1858</v>
      </c>
      <c r="AU349" s="179" t="s">
        <v>89</v>
      </c>
      <c r="AY349" s="17" t="s">
        <v>574</v>
      </c>
      <c r="BE349" s="102">
        <f t="shared" si="9"/>
        <v>0</v>
      </c>
      <c r="BF349" s="102">
        <f t="shared" si="10"/>
        <v>0</v>
      </c>
      <c r="BG349" s="102">
        <f t="shared" si="11"/>
        <v>0</v>
      </c>
      <c r="BH349" s="102">
        <f t="shared" si="12"/>
        <v>0</v>
      </c>
      <c r="BI349" s="102">
        <f t="shared" si="13"/>
        <v>0</v>
      </c>
      <c r="BJ349" s="17" t="s">
        <v>89</v>
      </c>
      <c r="BK349" s="102">
        <f t="shared" si="14"/>
        <v>0</v>
      </c>
      <c r="BL349" s="17" t="s">
        <v>580</v>
      </c>
      <c r="BM349" s="179" t="s">
        <v>10766</v>
      </c>
    </row>
    <row r="350" spans="2:65" s="1" customFormat="1" ht="38" customHeight="1">
      <c r="B350" s="140"/>
      <c r="C350" s="208" t="s">
        <v>1320</v>
      </c>
      <c r="D350" s="208" t="s">
        <v>1858</v>
      </c>
      <c r="E350" s="209" t="s">
        <v>10767</v>
      </c>
      <c r="F350" s="210" t="s">
        <v>10768</v>
      </c>
      <c r="G350" s="211" t="s">
        <v>579</v>
      </c>
      <c r="H350" s="212">
        <v>1</v>
      </c>
      <c r="I350" s="213"/>
      <c r="J350" s="214">
        <f t="shared" si="5"/>
        <v>0</v>
      </c>
      <c r="K350" s="215"/>
      <c r="L350" s="216"/>
      <c r="M350" s="217" t="s">
        <v>1</v>
      </c>
      <c r="N350" s="218" t="s">
        <v>43</v>
      </c>
      <c r="P350" s="177">
        <f t="shared" si="6"/>
        <v>0</v>
      </c>
      <c r="Q350" s="177">
        <v>0</v>
      </c>
      <c r="R350" s="177">
        <f t="shared" si="7"/>
        <v>0</v>
      </c>
      <c r="S350" s="177">
        <v>0</v>
      </c>
      <c r="T350" s="178">
        <f t="shared" si="8"/>
        <v>0</v>
      </c>
      <c r="AR350" s="179" t="s">
        <v>626</v>
      </c>
      <c r="AT350" s="179" t="s">
        <v>1858</v>
      </c>
      <c r="AU350" s="179" t="s">
        <v>89</v>
      </c>
      <c r="AY350" s="17" t="s">
        <v>574</v>
      </c>
      <c r="BE350" s="102">
        <f t="shared" si="9"/>
        <v>0</v>
      </c>
      <c r="BF350" s="102">
        <f t="shared" si="10"/>
        <v>0</v>
      </c>
      <c r="BG350" s="102">
        <f t="shared" si="11"/>
        <v>0</v>
      </c>
      <c r="BH350" s="102">
        <f t="shared" si="12"/>
        <v>0</v>
      </c>
      <c r="BI350" s="102">
        <f t="shared" si="13"/>
        <v>0</v>
      </c>
      <c r="BJ350" s="17" t="s">
        <v>89</v>
      </c>
      <c r="BK350" s="102">
        <f t="shared" si="14"/>
        <v>0</v>
      </c>
      <c r="BL350" s="17" t="s">
        <v>580</v>
      </c>
      <c r="BM350" s="179" t="s">
        <v>10769</v>
      </c>
    </row>
    <row r="351" spans="2:65" s="1" customFormat="1" ht="33" customHeight="1">
      <c r="B351" s="140"/>
      <c r="C351" s="208" t="s">
        <v>1324</v>
      </c>
      <c r="D351" s="208" t="s">
        <v>1858</v>
      </c>
      <c r="E351" s="209" t="s">
        <v>10770</v>
      </c>
      <c r="F351" s="210" t="s">
        <v>10771</v>
      </c>
      <c r="G351" s="211" t="s">
        <v>579</v>
      </c>
      <c r="H351" s="212">
        <v>1</v>
      </c>
      <c r="I351" s="213"/>
      <c r="J351" s="214">
        <f t="shared" si="5"/>
        <v>0</v>
      </c>
      <c r="K351" s="215"/>
      <c r="L351" s="216"/>
      <c r="M351" s="217" t="s">
        <v>1</v>
      </c>
      <c r="N351" s="218" t="s">
        <v>43</v>
      </c>
      <c r="P351" s="177">
        <f t="shared" si="6"/>
        <v>0</v>
      </c>
      <c r="Q351" s="177">
        <v>0</v>
      </c>
      <c r="R351" s="177">
        <f t="shared" si="7"/>
        <v>0</v>
      </c>
      <c r="S351" s="177">
        <v>0</v>
      </c>
      <c r="T351" s="178">
        <f t="shared" si="8"/>
        <v>0</v>
      </c>
      <c r="AR351" s="179" t="s">
        <v>626</v>
      </c>
      <c r="AT351" s="179" t="s">
        <v>1858</v>
      </c>
      <c r="AU351" s="179" t="s">
        <v>89</v>
      </c>
      <c r="AY351" s="17" t="s">
        <v>574</v>
      </c>
      <c r="BE351" s="102">
        <f t="shared" si="9"/>
        <v>0</v>
      </c>
      <c r="BF351" s="102">
        <f t="shared" si="10"/>
        <v>0</v>
      </c>
      <c r="BG351" s="102">
        <f t="shared" si="11"/>
        <v>0</v>
      </c>
      <c r="BH351" s="102">
        <f t="shared" si="12"/>
        <v>0</v>
      </c>
      <c r="BI351" s="102">
        <f t="shared" si="13"/>
        <v>0</v>
      </c>
      <c r="BJ351" s="17" t="s">
        <v>89</v>
      </c>
      <c r="BK351" s="102">
        <f t="shared" si="14"/>
        <v>0</v>
      </c>
      <c r="BL351" s="17" t="s">
        <v>580</v>
      </c>
      <c r="BM351" s="179" t="s">
        <v>10772</v>
      </c>
    </row>
    <row r="352" spans="2:65" s="1" customFormat="1" ht="33" customHeight="1">
      <c r="B352" s="140"/>
      <c r="C352" s="208" t="s">
        <v>1364</v>
      </c>
      <c r="D352" s="208" t="s">
        <v>1858</v>
      </c>
      <c r="E352" s="209" t="s">
        <v>10773</v>
      </c>
      <c r="F352" s="210" t="s">
        <v>10774</v>
      </c>
      <c r="G352" s="211" t="s">
        <v>579</v>
      </c>
      <c r="H352" s="212">
        <v>1</v>
      </c>
      <c r="I352" s="213"/>
      <c r="J352" s="214">
        <f t="shared" si="5"/>
        <v>0</v>
      </c>
      <c r="K352" s="215"/>
      <c r="L352" s="216"/>
      <c r="M352" s="217" t="s">
        <v>1</v>
      </c>
      <c r="N352" s="218" t="s">
        <v>43</v>
      </c>
      <c r="P352" s="177">
        <f t="shared" si="6"/>
        <v>0</v>
      </c>
      <c r="Q352" s="177">
        <v>0</v>
      </c>
      <c r="R352" s="177">
        <f t="shared" si="7"/>
        <v>0</v>
      </c>
      <c r="S352" s="177">
        <v>0</v>
      </c>
      <c r="T352" s="178">
        <f t="shared" si="8"/>
        <v>0</v>
      </c>
      <c r="AR352" s="179" t="s">
        <v>626</v>
      </c>
      <c r="AT352" s="179" t="s">
        <v>1858</v>
      </c>
      <c r="AU352" s="179" t="s">
        <v>89</v>
      </c>
      <c r="AY352" s="17" t="s">
        <v>574</v>
      </c>
      <c r="BE352" s="102">
        <f t="shared" si="9"/>
        <v>0</v>
      </c>
      <c r="BF352" s="102">
        <f t="shared" si="10"/>
        <v>0</v>
      </c>
      <c r="BG352" s="102">
        <f t="shared" si="11"/>
        <v>0</v>
      </c>
      <c r="BH352" s="102">
        <f t="shared" si="12"/>
        <v>0</v>
      </c>
      <c r="BI352" s="102">
        <f t="shared" si="13"/>
        <v>0</v>
      </c>
      <c r="BJ352" s="17" t="s">
        <v>89</v>
      </c>
      <c r="BK352" s="102">
        <f t="shared" si="14"/>
        <v>0</v>
      </c>
      <c r="BL352" s="17" t="s">
        <v>580</v>
      </c>
      <c r="BM352" s="179" t="s">
        <v>10775</v>
      </c>
    </row>
    <row r="353" spans="2:65" s="1" customFormat="1" ht="38" customHeight="1">
      <c r="B353" s="140"/>
      <c r="C353" s="208" t="s">
        <v>1370</v>
      </c>
      <c r="D353" s="208" t="s">
        <v>1858</v>
      </c>
      <c r="E353" s="209" t="s">
        <v>10776</v>
      </c>
      <c r="F353" s="210" t="s">
        <v>10777</v>
      </c>
      <c r="G353" s="211" t="s">
        <v>579</v>
      </c>
      <c r="H353" s="212">
        <v>2</v>
      </c>
      <c r="I353" s="213"/>
      <c r="J353" s="214">
        <f t="shared" si="5"/>
        <v>0</v>
      </c>
      <c r="K353" s="215"/>
      <c r="L353" s="216"/>
      <c r="M353" s="217" t="s">
        <v>1</v>
      </c>
      <c r="N353" s="218" t="s">
        <v>43</v>
      </c>
      <c r="P353" s="177">
        <f t="shared" si="6"/>
        <v>0</v>
      </c>
      <c r="Q353" s="177">
        <v>0</v>
      </c>
      <c r="R353" s="177">
        <f t="shared" si="7"/>
        <v>0</v>
      </c>
      <c r="S353" s="177">
        <v>0</v>
      </c>
      <c r="T353" s="178">
        <f t="shared" si="8"/>
        <v>0</v>
      </c>
      <c r="AR353" s="179" t="s">
        <v>626</v>
      </c>
      <c r="AT353" s="179" t="s">
        <v>1858</v>
      </c>
      <c r="AU353" s="179" t="s">
        <v>89</v>
      </c>
      <c r="AY353" s="17" t="s">
        <v>574</v>
      </c>
      <c r="BE353" s="102">
        <f t="shared" si="9"/>
        <v>0</v>
      </c>
      <c r="BF353" s="102">
        <f t="shared" si="10"/>
        <v>0</v>
      </c>
      <c r="BG353" s="102">
        <f t="shared" si="11"/>
        <v>0</v>
      </c>
      <c r="BH353" s="102">
        <f t="shared" si="12"/>
        <v>0</v>
      </c>
      <c r="BI353" s="102">
        <f t="shared" si="13"/>
        <v>0</v>
      </c>
      <c r="BJ353" s="17" t="s">
        <v>89</v>
      </c>
      <c r="BK353" s="102">
        <f t="shared" si="14"/>
        <v>0</v>
      </c>
      <c r="BL353" s="17" t="s">
        <v>580</v>
      </c>
      <c r="BM353" s="179" t="s">
        <v>10778</v>
      </c>
    </row>
    <row r="354" spans="2:65" s="1" customFormat="1" ht="38" customHeight="1">
      <c r="B354" s="140"/>
      <c r="C354" s="208" t="s">
        <v>1408</v>
      </c>
      <c r="D354" s="208" t="s">
        <v>1858</v>
      </c>
      <c r="E354" s="209" t="s">
        <v>10779</v>
      </c>
      <c r="F354" s="210" t="s">
        <v>10780</v>
      </c>
      <c r="G354" s="211" t="s">
        <v>579</v>
      </c>
      <c r="H354" s="212">
        <v>2</v>
      </c>
      <c r="I354" s="213"/>
      <c r="J354" s="214">
        <f t="shared" si="5"/>
        <v>0</v>
      </c>
      <c r="K354" s="215"/>
      <c r="L354" s="216"/>
      <c r="M354" s="217" t="s">
        <v>1</v>
      </c>
      <c r="N354" s="218" t="s">
        <v>43</v>
      </c>
      <c r="P354" s="177">
        <f t="shared" si="6"/>
        <v>0</v>
      </c>
      <c r="Q354" s="177">
        <v>0</v>
      </c>
      <c r="R354" s="177">
        <f t="shared" si="7"/>
        <v>0</v>
      </c>
      <c r="S354" s="177">
        <v>0</v>
      </c>
      <c r="T354" s="178">
        <f t="shared" si="8"/>
        <v>0</v>
      </c>
      <c r="AR354" s="179" t="s">
        <v>626</v>
      </c>
      <c r="AT354" s="179" t="s">
        <v>1858</v>
      </c>
      <c r="AU354" s="179" t="s">
        <v>89</v>
      </c>
      <c r="AY354" s="17" t="s">
        <v>574</v>
      </c>
      <c r="BE354" s="102">
        <f t="shared" si="9"/>
        <v>0</v>
      </c>
      <c r="BF354" s="102">
        <f t="shared" si="10"/>
        <v>0</v>
      </c>
      <c r="BG354" s="102">
        <f t="shared" si="11"/>
        <v>0</v>
      </c>
      <c r="BH354" s="102">
        <f t="shared" si="12"/>
        <v>0</v>
      </c>
      <c r="BI354" s="102">
        <f t="shared" si="13"/>
        <v>0</v>
      </c>
      <c r="BJ354" s="17" t="s">
        <v>89</v>
      </c>
      <c r="BK354" s="102">
        <f t="shared" si="14"/>
        <v>0</v>
      </c>
      <c r="BL354" s="17" t="s">
        <v>580</v>
      </c>
      <c r="BM354" s="179" t="s">
        <v>10781</v>
      </c>
    </row>
    <row r="355" spans="2:65" s="1" customFormat="1" ht="33" customHeight="1">
      <c r="B355" s="140"/>
      <c r="C355" s="208" t="s">
        <v>1415</v>
      </c>
      <c r="D355" s="208" t="s">
        <v>1858</v>
      </c>
      <c r="E355" s="209" t="s">
        <v>10782</v>
      </c>
      <c r="F355" s="210" t="s">
        <v>10783</v>
      </c>
      <c r="G355" s="211" t="s">
        <v>579</v>
      </c>
      <c r="H355" s="212">
        <v>1</v>
      </c>
      <c r="I355" s="213"/>
      <c r="J355" s="214">
        <f t="shared" si="5"/>
        <v>0</v>
      </c>
      <c r="K355" s="215"/>
      <c r="L355" s="216"/>
      <c r="M355" s="217" t="s">
        <v>1</v>
      </c>
      <c r="N355" s="218" t="s">
        <v>43</v>
      </c>
      <c r="P355" s="177">
        <f t="shared" si="6"/>
        <v>0</v>
      </c>
      <c r="Q355" s="177">
        <v>0</v>
      </c>
      <c r="R355" s="177">
        <f t="shared" si="7"/>
        <v>0</v>
      </c>
      <c r="S355" s="177">
        <v>0</v>
      </c>
      <c r="T355" s="178">
        <f t="shared" si="8"/>
        <v>0</v>
      </c>
      <c r="AR355" s="179" t="s">
        <v>626</v>
      </c>
      <c r="AT355" s="179" t="s">
        <v>1858</v>
      </c>
      <c r="AU355" s="179" t="s">
        <v>89</v>
      </c>
      <c r="AY355" s="17" t="s">
        <v>574</v>
      </c>
      <c r="BE355" s="102">
        <f t="shared" si="9"/>
        <v>0</v>
      </c>
      <c r="BF355" s="102">
        <f t="shared" si="10"/>
        <v>0</v>
      </c>
      <c r="BG355" s="102">
        <f t="shared" si="11"/>
        <v>0</v>
      </c>
      <c r="BH355" s="102">
        <f t="shared" si="12"/>
        <v>0</v>
      </c>
      <c r="BI355" s="102">
        <f t="shared" si="13"/>
        <v>0</v>
      </c>
      <c r="BJ355" s="17" t="s">
        <v>89</v>
      </c>
      <c r="BK355" s="102">
        <f t="shared" si="14"/>
        <v>0</v>
      </c>
      <c r="BL355" s="17" t="s">
        <v>580</v>
      </c>
      <c r="BM355" s="179" t="s">
        <v>10784</v>
      </c>
    </row>
    <row r="356" spans="2:65" s="1" customFormat="1" ht="38" customHeight="1">
      <c r="B356" s="140"/>
      <c r="C356" s="208" t="s">
        <v>1421</v>
      </c>
      <c r="D356" s="208" t="s">
        <v>1858</v>
      </c>
      <c r="E356" s="209" t="s">
        <v>10785</v>
      </c>
      <c r="F356" s="210" t="s">
        <v>10786</v>
      </c>
      <c r="G356" s="211" t="s">
        <v>579</v>
      </c>
      <c r="H356" s="212">
        <v>1</v>
      </c>
      <c r="I356" s="213"/>
      <c r="J356" s="214">
        <f t="shared" si="5"/>
        <v>0</v>
      </c>
      <c r="K356" s="215"/>
      <c r="L356" s="216"/>
      <c r="M356" s="217" t="s">
        <v>1</v>
      </c>
      <c r="N356" s="218" t="s">
        <v>43</v>
      </c>
      <c r="P356" s="177">
        <f t="shared" si="6"/>
        <v>0</v>
      </c>
      <c r="Q356" s="177">
        <v>0</v>
      </c>
      <c r="R356" s="177">
        <f t="shared" si="7"/>
        <v>0</v>
      </c>
      <c r="S356" s="177">
        <v>0</v>
      </c>
      <c r="T356" s="178">
        <f t="shared" si="8"/>
        <v>0</v>
      </c>
      <c r="AR356" s="179" t="s">
        <v>626</v>
      </c>
      <c r="AT356" s="179" t="s">
        <v>1858</v>
      </c>
      <c r="AU356" s="179" t="s">
        <v>89</v>
      </c>
      <c r="AY356" s="17" t="s">
        <v>574</v>
      </c>
      <c r="BE356" s="102">
        <f t="shared" si="9"/>
        <v>0</v>
      </c>
      <c r="BF356" s="102">
        <f t="shared" si="10"/>
        <v>0</v>
      </c>
      <c r="BG356" s="102">
        <f t="shared" si="11"/>
        <v>0</v>
      </c>
      <c r="BH356" s="102">
        <f t="shared" si="12"/>
        <v>0</v>
      </c>
      <c r="BI356" s="102">
        <f t="shared" si="13"/>
        <v>0</v>
      </c>
      <c r="BJ356" s="17" t="s">
        <v>89</v>
      </c>
      <c r="BK356" s="102">
        <f t="shared" si="14"/>
        <v>0</v>
      </c>
      <c r="BL356" s="17" t="s">
        <v>580</v>
      </c>
      <c r="BM356" s="179" t="s">
        <v>10787</v>
      </c>
    </row>
    <row r="357" spans="2:65" s="1" customFormat="1" ht="24.25" customHeight="1">
      <c r="B357" s="140"/>
      <c r="C357" s="168" t="s">
        <v>1435</v>
      </c>
      <c r="D357" s="168" t="s">
        <v>576</v>
      </c>
      <c r="E357" s="169" t="s">
        <v>10788</v>
      </c>
      <c r="F357" s="170" t="s">
        <v>10789</v>
      </c>
      <c r="G357" s="171" t="s">
        <v>611</v>
      </c>
      <c r="H357" s="172">
        <v>11</v>
      </c>
      <c r="I357" s="173"/>
      <c r="J357" s="174">
        <f t="shared" si="5"/>
        <v>0</v>
      </c>
      <c r="K357" s="175"/>
      <c r="L357" s="34"/>
      <c r="M357" s="176" t="s">
        <v>1</v>
      </c>
      <c r="N357" s="139" t="s">
        <v>43</v>
      </c>
      <c r="P357" s="177">
        <f t="shared" si="6"/>
        <v>0</v>
      </c>
      <c r="Q357" s="177">
        <v>0</v>
      </c>
      <c r="R357" s="177">
        <f t="shared" si="7"/>
        <v>0</v>
      </c>
      <c r="S357" s="177">
        <v>0</v>
      </c>
      <c r="T357" s="178">
        <f t="shared" si="8"/>
        <v>0</v>
      </c>
      <c r="AR357" s="179" t="s">
        <v>580</v>
      </c>
      <c r="AT357" s="179" t="s">
        <v>576</v>
      </c>
      <c r="AU357" s="179" t="s">
        <v>89</v>
      </c>
      <c r="AY357" s="17" t="s">
        <v>574</v>
      </c>
      <c r="BE357" s="102">
        <f t="shared" si="9"/>
        <v>0</v>
      </c>
      <c r="BF357" s="102">
        <f t="shared" si="10"/>
        <v>0</v>
      </c>
      <c r="BG357" s="102">
        <f t="shared" si="11"/>
        <v>0</v>
      </c>
      <c r="BH357" s="102">
        <f t="shared" si="12"/>
        <v>0</v>
      </c>
      <c r="BI357" s="102">
        <f t="shared" si="13"/>
        <v>0</v>
      </c>
      <c r="BJ357" s="17" t="s">
        <v>89</v>
      </c>
      <c r="BK357" s="102">
        <f t="shared" si="14"/>
        <v>0</v>
      </c>
      <c r="BL357" s="17" t="s">
        <v>580</v>
      </c>
      <c r="BM357" s="179" t="s">
        <v>10790</v>
      </c>
    </row>
    <row r="358" spans="2:65" s="12" customFormat="1" ht="24">
      <c r="B358" s="180"/>
      <c r="D358" s="181" t="s">
        <v>586</v>
      </c>
      <c r="E358" s="182" t="s">
        <v>1</v>
      </c>
      <c r="F358" s="183" t="s">
        <v>10791</v>
      </c>
      <c r="H358" s="182" t="s">
        <v>1</v>
      </c>
      <c r="I358" s="184"/>
      <c r="L358" s="180"/>
      <c r="M358" s="185"/>
      <c r="T358" s="186"/>
      <c r="AT358" s="182" t="s">
        <v>586</v>
      </c>
      <c r="AU358" s="182" t="s">
        <v>89</v>
      </c>
      <c r="AV358" s="12" t="s">
        <v>84</v>
      </c>
      <c r="AW358" s="12" t="s">
        <v>31</v>
      </c>
      <c r="AX358" s="12" t="s">
        <v>77</v>
      </c>
      <c r="AY358" s="182" t="s">
        <v>574</v>
      </c>
    </row>
    <row r="359" spans="2:65" s="13" customFormat="1" ht="12">
      <c r="B359" s="187"/>
      <c r="D359" s="181" t="s">
        <v>586</v>
      </c>
      <c r="E359" s="188" t="s">
        <v>1</v>
      </c>
      <c r="F359" s="189" t="s">
        <v>10792</v>
      </c>
      <c r="H359" s="190">
        <v>11</v>
      </c>
      <c r="I359" s="191"/>
      <c r="L359" s="187"/>
      <c r="M359" s="192"/>
      <c r="T359" s="193"/>
      <c r="AT359" s="188" t="s">
        <v>586</v>
      </c>
      <c r="AU359" s="188" t="s">
        <v>89</v>
      </c>
      <c r="AV359" s="13" t="s">
        <v>89</v>
      </c>
      <c r="AW359" s="13" t="s">
        <v>31</v>
      </c>
      <c r="AX359" s="13" t="s">
        <v>77</v>
      </c>
      <c r="AY359" s="188" t="s">
        <v>574</v>
      </c>
    </row>
    <row r="360" spans="2:65" s="14" customFormat="1" ht="12">
      <c r="B360" s="194"/>
      <c r="D360" s="181" t="s">
        <v>586</v>
      </c>
      <c r="E360" s="195" t="s">
        <v>1</v>
      </c>
      <c r="F360" s="196" t="s">
        <v>596</v>
      </c>
      <c r="H360" s="197">
        <v>11</v>
      </c>
      <c r="I360" s="198"/>
      <c r="L360" s="194"/>
      <c r="M360" s="199"/>
      <c r="T360" s="200"/>
      <c r="AT360" s="195" t="s">
        <v>586</v>
      </c>
      <c r="AU360" s="195" t="s">
        <v>89</v>
      </c>
      <c r="AV360" s="14" t="s">
        <v>580</v>
      </c>
      <c r="AW360" s="14" t="s">
        <v>31</v>
      </c>
      <c r="AX360" s="14" t="s">
        <v>84</v>
      </c>
      <c r="AY360" s="195" t="s">
        <v>574</v>
      </c>
    </row>
    <row r="361" spans="2:65" s="1" customFormat="1" ht="38" customHeight="1">
      <c r="B361" s="140"/>
      <c r="C361" s="168" t="s">
        <v>1444</v>
      </c>
      <c r="D361" s="168" t="s">
        <v>576</v>
      </c>
      <c r="E361" s="169" t="s">
        <v>10793</v>
      </c>
      <c r="F361" s="170" t="s">
        <v>10794</v>
      </c>
      <c r="G361" s="171" t="s">
        <v>611</v>
      </c>
      <c r="H361" s="172">
        <v>425.5</v>
      </c>
      <c r="I361" s="173"/>
      <c r="J361" s="174">
        <f>ROUND(I361*H361,2)</f>
        <v>0</v>
      </c>
      <c r="K361" s="175"/>
      <c r="L361" s="34"/>
      <c r="M361" s="176" t="s">
        <v>1</v>
      </c>
      <c r="N361" s="139" t="s">
        <v>43</v>
      </c>
      <c r="P361" s="177">
        <f>O361*H361</f>
        <v>0</v>
      </c>
      <c r="Q361" s="177">
        <v>0</v>
      </c>
      <c r="R361" s="177">
        <f>Q361*H361</f>
        <v>0</v>
      </c>
      <c r="S361" s="177">
        <v>0</v>
      </c>
      <c r="T361" s="178">
        <f>S361*H361</f>
        <v>0</v>
      </c>
      <c r="AR361" s="179" t="s">
        <v>580</v>
      </c>
      <c r="AT361" s="179" t="s">
        <v>576</v>
      </c>
      <c r="AU361" s="179" t="s">
        <v>89</v>
      </c>
      <c r="AY361" s="17" t="s">
        <v>574</v>
      </c>
      <c r="BE361" s="102">
        <f>IF(N361="základná",J361,0)</f>
        <v>0</v>
      </c>
      <c r="BF361" s="102">
        <f>IF(N361="znížená",J361,0)</f>
        <v>0</v>
      </c>
      <c r="BG361" s="102">
        <f>IF(N361="zákl. prenesená",J361,0)</f>
        <v>0</v>
      </c>
      <c r="BH361" s="102">
        <f>IF(N361="zníž. prenesená",J361,0)</f>
        <v>0</v>
      </c>
      <c r="BI361" s="102">
        <f>IF(N361="nulová",J361,0)</f>
        <v>0</v>
      </c>
      <c r="BJ361" s="17" t="s">
        <v>89</v>
      </c>
      <c r="BK361" s="102">
        <f>ROUND(I361*H361,2)</f>
        <v>0</v>
      </c>
      <c r="BL361" s="17" t="s">
        <v>580</v>
      </c>
      <c r="BM361" s="179" t="s">
        <v>10795</v>
      </c>
    </row>
    <row r="362" spans="2:65" s="12" customFormat="1" ht="24">
      <c r="B362" s="180"/>
      <c r="D362" s="181" t="s">
        <v>586</v>
      </c>
      <c r="E362" s="182" t="s">
        <v>1</v>
      </c>
      <c r="F362" s="183" t="s">
        <v>10796</v>
      </c>
      <c r="H362" s="182" t="s">
        <v>1</v>
      </c>
      <c r="I362" s="184"/>
      <c r="L362" s="180"/>
      <c r="M362" s="185"/>
      <c r="T362" s="186"/>
      <c r="AT362" s="182" t="s">
        <v>586</v>
      </c>
      <c r="AU362" s="182" t="s">
        <v>89</v>
      </c>
      <c r="AV362" s="12" t="s">
        <v>84</v>
      </c>
      <c r="AW362" s="12" t="s">
        <v>31</v>
      </c>
      <c r="AX362" s="12" t="s">
        <v>77</v>
      </c>
      <c r="AY362" s="182" t="s">
        <v>574</v>
      </c>
    </row>
    <row r="363" spans="2:65" s="13" customFormat="1" ht="12">
      <c r="B363" s="187"/>
      <c r="D363" s="181" t="s">
        <v>586</v>
      </c>
      <c r="E363" s="188" t="s">
        <v>1</v>
      </c>
      <c r="F363" s="189" t="s">
        <v>10797</v>
      </c>
      <c r="H363" s="190">
        <v>425.5</v>
      </c>
      <c r="I363" s="191"/>
      <c r="L363" s="187"/>
      <c r="M363" s="192"/>
      <c r="T363" s="193"/>
      <c r="AT363" s="188" t="s">
        <v>586</v>
      </c>
      <c r="AU363" s="188" t="s">
        <v>89</v>
      </c>
      <c r="AV363" s="13" t="s">
        <v>89</v>
      </c>
      <c r="AW363" s="13" t="s">
        <v>31</v>
      </c>
      <c r="AX363" s="13" t="s">
        <v>77</v>
      </c>
      <c r="AY363" s="188" t="s">
        <v>574</v>
      </c>
    </row>
    <row r="364" spans="2:65" s="14" customFormat="1" ht="12">
      <c r="B364" s="194"/>
      <c r="D364" s="181" t="s">
        <v>586</v>
      </c>
      <c r="E364" s="195" t="s">
        <v>1</v>
      </c>
      <c r="F364" s="196" t="s">
        <v>596</v>
      </c>
      <c r="H364" s="197">
        <v>425.5</v>
      </c>
      <c r="I364" s="198"/>
      <c r="L364" s="194"/>
      <c r="M364" s="199"/>
      <c r="T364" s="200"/>
      <c r="AT364" s="195" t="s">
        <v>586</v>
      </c>
      <c r="AU364" s="195" t="s">
        <v>89</v>
      </c>
      <c r="AV364" s="14" t="s">
        <v>580</v>
      </c>
      <c r="AW364" s="14" t="s">
        <v>31</v>
      </c>
      <c r="AX364" s="14" t="s">
        <v>84</v>
      </c>
      <c r="AY364" s="195" t="s">
        <v>574</v>
      </c>
    </row>
    <row r="365" spans="2:65" s="1" customFormat="1" ht="38" customHeight="1">
      <c r="B365" s="140"/>
      <c r="C365" s="168" t="s">
        <v>1448</v>
      </c>
      <c r="D365" s="168" t="s">
        <v>576</v>
      </c>
      <c r="E365" s="169" t="s">
        <v>10798</v>
      </c>
      <c r="F365" s="170" t="s">
        <v>10799</v>
      </c>
      <c r="G365" s="171" t="s">
        <v>611</v>
      </c>
      <c r="H365" s="172">
        <v>257.04000000000002</v>
      </c>
      <c r="I365" s="173"/>
      <c r="J365" s="174">
        <f>ROUND(I365*H365,2)</f>
        <v>0</v>
      </c>
      <c r="K365" s="175"/>
      <c r="L365" s="34"/>
      <c r="M365" s="176" t="s">
        <v>1</v>
      </c>
      <c r="N365" s="139" t="s">
        <v>43</v>
      </c>
      <c r="P365" s="177">
        <f>O365*H365</f>
        <v>0</v>
      </c>
      <c r="Q365" s="177">
        <v>0</v>
      </c>
      <c r="R365" s="177">
        <f>Q365*H365</f>
        <v>0</v>
      </c>
      <c r="S365" s="177">
        <v>0</v>
      </c>
      <c r="T365" s="178">
        <f>S365*H365</f>
        <v>0</v>
      </c>
      <c r="AR365" s="179" t="s">
        <v>580</v>
      </c>
      <c r="AT365" s="179" t="s">
        <v>576</v>
      </c>
      <c r="AU365" s="179" t="s">
        <v>89</v>
      </c>
      <c r="AY365" s="17" t="s">
        <v>574</v>
      </c>
      <c r="BE365" s="102">
        <f>IF(N365="základná",J365,0)</f>
        <v>0</v>
      </c>
      <c r="BF365" s="102">
        <f>IF(N365="znížená",J365,0)</f>
        <v>0</v>
      </c>
      <c r="BG365" s="102">
        <f>IF(N365="zákl. prenesená",J365,0)</f>
        <v>0</v>
      </c>
      <c r="BH365" s="102">
        <f>IF(N365="zníž. prenesená",J365,0)</f>
        <v>0</v>
      </c>
      <c r="BI365" s="102">
        <f>IF(N365="nulová",J365,0)</f>
        <v>0</v>
      </c>
      <c r="BJ365" s="17" t="s">
        <v>89</v>
      </c>
      <c r="BK365" s="102">
        <f>ROUND(I365*H365,2)</f>
        <v>0</v>
      </c>
      <c r="BL365" s="17" t="s">
        <v>580</v>
      </c>
      <c r="BM365" s="179" t="s">
        <v>10800</v>
      </c>
    </row>
    <row r="366" spans="2:65" s="12" customFormat="1" ht="24">
      <c r="B366" s="180"/>
      <c r="D366" s="181" t="s">
        <v>586</v>
      </c>
      <c r="E366" s="182" t="s">
        <v>1</v>
      </c>
      <c r="F366" s="183" t="s">
        <v>10796</v>
      </c>
      <c r="H366" s="182" t="s">
        <v>1</v>
      </c>
      <c r="I366" s="184"/>
      <c r="L366" s="180"/>
      <c r="M366" s="185"/>
      <c r="T366" s="186"/>
      <c r="AT366" s="182" t="s">
        <v>586</v>
      </c>
      <c r="AU366" s="182" t="s">
        <v>89</v>
      </c>
      <c r="AV366" s="12" t="s">
        <v>84</v>
      </c>
      <c r="AW366" s="12" t="s">
        <v>31</v>
      </c>
      <c r="AX366" s="12" t="s">
        <v>77</v>
      </c>
      <c r="AY366" s="182" t="s">
        <v>574</v>
      </c>
    </row>
    <row r="367" spans="2:65" s="13" customFormat="1" ht="12">
      <c r="B367" s="187"/>
      <c r="D367" s="181" t="s">
        <v>586</v>
      </c>
      <c r="E367" s="188" t="s">
        <v>1</v>
      </c>
      <c r="F367" s="189" t="s">
        <v>10801</v>
      </c>
      <c r="H367" s="190">
        <v>204.1</v>
      </c>
      <c r="I367" s="191"/>
      <c r="L367" s="187"/>
      <c r="M367" s="192"/>
      <c r="T367" s="193"/>
      <c r="AT367" s="188" t="s">
        <v>586</v>
      </c>
      <c r="AU367" s="188" t="s">
        <v>89</v>
      </c>
      <c r="AV367" s="13" t="s">
        <v>89</v>
      </c>
      <c r="AW367" s="13" t="s">
        <v>31</v>
      </c>
      <c r="AX367" s="13" t="s">
        <v>77</v>
      </c>
      <c r="AY367" s="188" t="s">
        <v>574</v>
      </c>
    </row>
    <row r="368" spans="2:65" s="13" customFormat="1" ht="12">
      <c r="B368" s="187"/>
      <c r="D368" s="181" t="s">
        <v>586</v>
      </c>
      <c r="E368" s="188" t="s">
        <v>1</v>
      </c>
      <c r="F368" s="189" t="s">
        <v>10802</v>
      </c>
      <c r="H368" s="190">
        <v>52.94</v>
      </c>
      <c r="I368" s="191"/>
      <c r="L368" s="187"/>
      <c r="M368" s="192"/>
      <c r="T368" s="193"/>
      <c r="AT368" s="188" t="s">
        <v>586</v>
      </c>
      <c r="AU368" s="188" t="s">
        <v>89</v>
      </c>
      <c r="AV368" s="13" t="s">
        <v>89</v>
      </c>
      <c r="AW368" s="13" t="s">
        <v>31</v>
      </c>
      <c r="AX368" s="13" t="s">
        <v>77</v>
      </c>
      <c r="AY368" s="188" t="s">
        <v>574</v>
      </c>
    </row>
    <row r="369" spans="2:65" s="14" customFormat="1" ht="12">
      <c r="B369" s="194"/>
      <c r="D369" s="181" t="s">
        <v>586</v>
      </c>
      <c r="E369" s="195" t="s">
        <v>1</v>
      </c>
      <c r="F369" s="196" t="s">
        <v>596</v>
      </c>
      <c r="H369" s="197">
        <v>257.04000000000002</v>
      </c>
      <c r="I369" s="198"/>
      <c r="L369" s="194"/>
      <c r="M369" s="199"/>
      <c r="T369" s="200"/>
      <c r="AT369" s="195" t="s">
        <v>586</v>
      </c>
      <c r="AU369" s="195" t="s">
        <v>89</v>
      </c>
      <c r="AV369" s="14" t="s">
        <v>580</v>
      </c>
      <c r="AW369" s="14" t="s">
        <v>31</v>
      </c>
      <c r="AX369" s="14" t="s">
        <v>84</v>
      </c>
      <c r="AY369" s="195" t="s">
        <v>574</v>
      </c>
    </row>
    <row r="370" spans="2:65" s="1" customFormat="1" ht="38" customHeight="1">
      <c r="B370" s="140"/>
      <c r="C370" s="168" t="s">
        <v>289</v>
      </c>
      <c r="D370" s="168" t="s">
        <v>576</v>
      </c>
      <c r="E370" s="169" t="s">
        <v>10803</v>
      </c>
      <c r="F370" s="170" t="s">
        <v>10804</v>
      </c>
      <c r="G370" s="171" t="s">
        <v>584</v>
      </c>
      <c r="H370" s="172">
        <v>28.7</v>
      </c>
      <c r="I370" s="173"/>
      <c r="J370" s="174">
        <f>ROUND(I370*H370,2)</f>
        <v>0</v>
      </c>
      <c r="K370" s="175"/>
      <c r="L370" s="34"/>
      <c r="M370" s="176" t="s">
        <v>1</v>
      </c>
      <c r="N370" s="139" t="s">
        <v>43</v>
      </c>
      <c r="P370" s="177">
        <f>O370*H370</f>
        <v>0</v>
      </c>
      <c r="Q370" s="177">
        <v>0</v>
      </c>
      <c r="R370" s="177">
        <f>Q370*H370</f>
        <v>0</v>
      </c>
      <c r="S370" s="177">
        <v>0</v>
      </c>
      <c r="T370" s="178">
        <f>S370*H370</f>
        <v>0</v>
      </c>
      <c r="AR370" s="179" t="s">
        <v>580</v>
      </c>
      <c r="AT370" s="179" t="s">
        <v>576</v>
      </c>
      <c r="AU370" s="179" t="s">
        <v>89</v>
      </c>
      <c r="AY370" s="17" t="s">
        <v>574</v>
      </c>
      <c r="BE370" s="102">
        <f>IF(N370="základná",J370,0)</f>
        <v>0</v>
      </c>
      <c r="BF370" s="102">
        <f>IF(N370="znížená",J370,0)</f>
        <v>0</v>
      </c>
      <c r="BG370" s="102">
        <f>IF(N370="zákl. prenesená",J370,0)</f>
        <v>0</v>
      </c>
      <c r="BH370" s="102">
        <f>IF(N370="zníž. prenesená",J370,0)</f>
        <v>0</v>
      </c>
      <c r="BI370" s="102">
        <f>IF(N370="nulová",J370,0)</f>
        <v>0</v>
      </c>
      <c r="BJ370" s="17" t="s">
        <v>89</v>
      </c>
      <c r="BK370" s="102">
        <f>ROUND(I370*H370,2)</f>
        <v>0</v>
      </c>
      <c r="BL370" s="17" t="s">
        <v>580</v>
      </c>
      <c r="BM370" s="179" t="s">
        <v>10805</v>
      </c>
    </row>
    <row r="371" spans="2:65" s="12" customFormat="1" ht="24">
      <c r="B371" s="180"/>
      <c r="D371" s="181" t="s">
        <v>586</v>
      </c>
      <c r="E371" s="182" t="s">
        <v>1</v>
      </c>
      <c r="F371" s="183" t="s">
        <v>10796</v>
      </c>
      <c r="H371" s="182" t="s">
        <v>1</v>
      </c>
      <c r="I371" s="184"/>
      <c r="L371" s="180"/>
      <c r="M371" s="185"/>
      <c r="T371" s="186"/>
      <c r="AT371" s="182" t="s">
        <v>586</v>
      </c>
      <c r="AU371" s="182" t="s">
        <v>89</v>
      </c>
      <c r="AV371" s="12" t="s">
        <v>84</v>
      </c>
      <c r="AW371" s="12" t="s">
        <v>31</v>
      </c>
      <c r="AX371" s="12" t="s">
        <v>77</v>
      </c>
      <c r="AY371" s="182" t="s">
        <v>574</v>
      </c>
    </row>
    <row r="372" spans="2:65" s="13" customFormat="1" ht="12">
      <c r="B372" s="187"/>
      <c r="D372" s="181" t="s">
        <v>586</v>
      </c>
      <c r="E372" s="188" t="s">
        <v>1</v>
      </c>
      <c r="F372" s="189" t="s">
        <v>10806</v>
      </c>
      <c r="H372" s="190">
        <v>5</v>
      </c>
      <c r="I372" s="191"/>
      <c r="L372" s="187"/>
      <c r="M372" s="192"/>
      <c r="T372" s="193"/>
      <c r="AT372" s="188" t="s">
        <v>586</v>
      </c>
      <c r="AU372" s="188" t="s">
        <v>89</v>
      </c>
      <c r="AV372" s="13" t="s">
        <v>89</v>
      </c>
      <c r="AW372" s="13" t="s">
        <v>31</v>
      </c>
      <c r="AX372" s="13" t="s">
        <v>77</v>
      </c>
      <c r="AY372" s="188" t="s">
        <v>574</v>
      </c>
    </row>
    <row r="373" spans="2:65" s="13" customFormat="1" ht="12">
      <c r="B373" s="187"/>
      <c r="D373" s="181" t="s">
        <v>586</v>
      </c>
      <c r="E373" s="188" t="s">
        <v>1</v>
      </c>
      <c r="F373" s="189" t="s">
        <v>10807</v>
      </c>
      <c r="H373" s="190">
        <v>6</v>
      </c>
      <c r="I373" s="191"/>
      <c r="L373" s="187"/>
      <c r="M373" s="192"/>
      <c r="T373" s="193"/>
      <c r="AT373" s="188" t="s">
        <v>586</v>
      </c>
      <c r="AU373" s="188" t="s">
        <v>89</v>
      </c>
      <c r="AV373" s="13" t="s">
        <v>89</v>
      </c>
      <c r="AW373" s="13" t="s">
        <v>31</v>
      </c>
      <c r="AX373" s="13" t="s">
        <v>77</v>
      </c>
      <c r="AY373" s="188" t="s">
        <v>574</v>
      </c>
    </row>
    <row r="374" spans="2:65" s="13" customFormat="1" ht="12">
      <c r="B374" s="187"/>
      <c r="D374" s="181" t="s">
        <v>586</v>
      </c>
      <c r="E374" s="188" t="s">
        <v>1</v>
      </c>
      <c r="F374" s="189" t="s">
        <v>10808</v>
      </c>
      <c r="H374" s="190">
        <v>3</v>
      </c>
      <c r="I374" s="191"/>
      <c r="L374" s="187"/>
      <c r="M374" s="192"/>
      <c r="T374" s="193"/>
      <c r="AT374" s="188" t="s">
        <v>586</v>
      </c>
      <c r="AU374" s="188" t="s">
        <v>89</v>
      </c>
      <c r="AV374" s="13" t="s">
        <v>89</v>
      </c>
      <c r="AW374" s="13" t="s">
        <v>31</v>
      </c>
      <c r="AX374" s="13" t="s">
        <v>77</v>
      </c>
      <c r="AY374" s="188" t="s">
        <v>574</v>
      </c>
    </row>
    <row r="375" spans="2:65" s="13" customFormat="1" ht="12">
      <c r="B375" s="187"/>
      <c r="D375" s="181" t="s">
        <v>586</v>
      </c>
      <c r="E375" s="188" t="s">
        <v>1</v>
      </c>
      <c r="F375" s="189" t="s">
        <v>10809</v>
      </c>
      <c r="H375" s="190">
        <v>14.7</v>
      </c>
      <c r="I375" s="191"/>
      <c r="L375" s="187"/>
      <c r="M375" s="192"/>
      <c r="T375" s="193"/>
      <c r="AT375" s="188" t="s">
        <v>586</v>
      </c>
      <c r="AU375" s="188" t="s">
        <v>89</v>
      </c>
      <c r="AV375" s="13" t="s">
        <v>89</v>
      </c>
      <c r="AW375" s="13" t="s">
        <v>31</v>
      </c>
      <c r="AX375" s="13" t="s">
        <v>77</v>
      </c>
      <c r="AY375" s="188" t="s">
        <v>574</v>
      </c>
    </row>
    <row r="376" spans="2:65" s="14" customFormat="1" ht="12">
      <c r="B376" s="194"/>
      <c r="D376" s="181" t="s">
        <v>586</v>
      </c>
      <c r="E376" s="195" t="s">
        <v>1</v>
      </c>
      <c r="F376" s="196" t="s">
        <v>596</v>
      </c>
      <c r="H376" s="197">
        <v>28.7</v>
      </c>
      <c r="I376" s="198"/>
      <c r="L376" s="194"/>
      <c r="M376" s="199"/>
      <c r="T376" s="200"/>
      <c r="AT376" s="195" t="s">
        <v>586</v>
      </c>
      <c r="AU376" s="195" t="s">
        <v>89</v>
      </c>
      <c r="AV376" s="14" t="s">
        <v>580</v>
      </c>
      <c r="AW376" s="14" t="s">
        <v>31</v>
      </c>
      <c r="AX376" s="14" t="s">
        <v>84</v>
      </c>
      <c r="AY376" s="195" t="s">
        <v>574</v>
      </c>
    </row>
    <row r="377" spans="2:65" s="1" customFormat="1" ht="24.25" customHeight="1">
      <c r="B377" s="140"/>
      <c r="C377" s="168" t="s">
        <v>1461</v>
      </c>
      <c r="D377" s="168" t="s">
        <v>576</v>
      </c>
      <c r="E377" s="169" t="s">
        <v>10810</v>
      </c>
      <c r="F377" s="170" t="s">
        <v>10811</v>
      </c>
      <c r="G377" s="171" t="s">
        <v>611</v>
      </c>
      <c r="H377" s="172">
        <v>682.54</v>
      </c>
      <c r="I377" s="173"/>
      <c r="J377" s="174">
        <f>ROUND(I377*H377,2)</f>
        <v>0</v>
      </c>
      <c r="K377" s="175"/>
      <c r="L377" s="34"/>
      <c r="M377" s="176" t="s">
        <v>1</v>
      </c>
      <c r="N377" s="139" t="s">
        <v>43</v>
      </c>
      <c r="P377" s="177">
        <f>O377*H377</f>
        <v>0</v>
      </c>
      <c r="Q377" s="177">
        <v>0</v>
      </c>
      <c r="R377" s="177">
        <f>Q377*H377</f>
        <v>0</v>
      </c>
      <c r="S377" s="177">
        <v>0</v>
      </c>
      <c r="T377" s="178">
        <f>S377*H377</f>
        <v>0</v>
      </c>
      <c r="AR377" s="179" t="s">
        <v>580</v>
      </c>
      <c r="AT377" s="179" t="s">
        <v>576</v>
      </c>
      <c r="AU377" s="179" t="s">
        <v>89</v>
      </c>
      <c r="AY377" s="17" t="s">
        <v>574</v>
      </c>
      <c r="BE377" s="102">
        <f>IF(N377="základná",J377,0)</f>
        <v>0</v>
      </c>
      <c r="BF377" s="102">
        <f>IF(N377="znížená",J377,0)</f>
        <v>0</v>
      </c>
      <c r="BG377" s="102">
        <f>IF(N377="zákl. prenesená",J377,0)</f>
        <v>0</v>
      </c>
      <c r="BH377" s="102">
        <f>IF(N377="zníž. prenesená",J377,0)</f>
        <v>0</v>
      </c>
      <c r="BI377" s="102">
        <f>IF(N377="nulová",J377,0)</f>
        <v>0</v>
      </c>
      <c r="BJ377" s="17" t="s">
        <v>89</v>
      </c>
      <c r="BK377" s="102">
        <f>ROUND(I377*H377,2)</f>
        <v>0</v>
      </c>
      <c r="BL377" s="17" t="s">
        <v>580</v>
      </c>
      <c r="BM377" s="179" t="s">
        <v>10812</v>
      </c>
    </row>
    <row r="378" spans="2:65" s="13" customFormat="1" ht="12">
      <c r="B378" s="187"/>
      <c r="D378" s="181" t="s">
        <v>586</v>
      </c>
      <c r="E378" s="188" t="s">
        <v>1</v>
      </c>
      <c r="F378" s="189" t="s">
        <v>10813</v>
      </c>
      <c r="H378" s="190">
        <v>682.54</v>
      </c>
      <c r="I378" s="191"/>
      <c r="L378" s="187"/>
      <c r="M378" s="192"/>
      <c r="T378" s="193"/>
      <c r="AT378" s="188" t="s">
        <v>586</v>
      </c>
      <c r="AU378" s="188" t="s">
        <v>89</v>
      </c>
      <c r="AV378" s="13" t="s">
        <v>89</v>
      </c>
      <c r="AW378" s="13" t="s">
        <v>31</v>
      </c>
      <c r="AX378" s="13" t="s">
        <v>77</v>
      </c>
      <c r="AY378" s="188" t="s">
        <v>574</v>
      </c>
    </row>
    <row r="379" spans="2:65" s="14" customFormat="1" ht="12">
      <c r="B379" s="194"/>
      <c r="D379" s="181" t="s">
        <v>586</v>
      </c>
      <c r="E379" s="195" t="s">
        <v>1</v>
      </c>
      <c r="F379" s="196" t="s">
        <v>596</v>
      </c>
      <c r="H379" s="197">
        <v>682.54</v>
      </c>
      <c r="I379" s="198"/>
      <c r="L379" s="194"/>
      <c r="M379" s="199"/>
      <c r="T379" s="200"/>
      <c r="AT379" s="195" t="s">
        <v>586</v>
      </c>
      <c r="AU379" s="195" t="s">
        <v>89</v>
      </c>
      <c r="AV379" s="14" t="s">
        <v>580</v>
      </c>
      <c r="AW379" s="14" t="s">
        <v>31</v>
      </c>
      <c r="AX379" s="14" t="s">
        <v>84</v>
      </c>
      <c r="AY379" s="195" t="s">
        <v>574</v>
      </c>
    </row>
    <row r="380" spans="2:65" s="1" customFormat="1" ht="24.25" customHeight="1">
      <c r="B380" s="140"/>
      <c r="C380" s="168" t="s">
        <v>1470</v>
      </c>
      <c r="D380" s="168" t="s">
        <v>576</v>
      </c>
      <c r="E380" s="169" t="s">
        <v>10814</v>
      </c>
      <c r="F380" s="170" t="s">
        <v>10815</v>
      </c>
      <c r="G380" s="171" t="s">
        <v>584</v>
      </c>
      <c r="H380" s="172">
        <v>28.7</v>
      </c>
      <c r="I380" s="173"/>
      <c r="J380" s="174">
        <f>ROUND(I380*H380,2)</f>
        <v>0</v>
      </c>
      <c r="K380" s="175"/>
      <c r="L380" s="34"/>
      <c r="M380" s="176" t="s">
        <v>1</v>
      </c>
      <c r="N380" s="139" t="s">
        <v>43</v>
      </c>
      <c r="P380" s="177">
        <f>O380*H380</f>
        <v>0</v>
      </c>
      <c r="Q380" s="177">
        <v>0</v>
      </c>
      <c r="R380" s="177">
        <f>Q380*H380</f>
        <v>0</v>
      </c>
      <c r="S380" s="177">
        <v>0</v>
      </c>
      <c r="T380" s="178">
        <f>S380*H380</f>
        <v>0</v>
      </c>
      <c r="AR380" s="179" t="s">
        <v>580</v>
      </c>
      <c r="AT380" s="179" t="s">
        <v>576</v>
      </c>
      <c r="AU380" s="179" t="s">
        <v>89</v>
      </c>
      <c r="AY380" s="17" t="s">
        <v>574</v>
      </c>
      <c r="BE380" s="102">
        <f>IF(N380="základná",J380,0)</f>
        <v>0</v>
      </c>
      <c r="BF380" s="102">
        <f>IF(N380="znížená",J380,0)</f>
        <v>0</v>
      </c>
      <c r="BG380" s="102">
        <f>IF(N380="zákl. prenesená",J380,0)</f>
        <v>0</v>
      </c>
      <c r="BH380" s="102">
        <f>IF(N380="zníž. prenesená",J380,0)</f>
        <v>0</v>
      </c>
      <c r="BI380" s="102">
        <f>IF(N380="nulová",J380,0)</f>
        <v>0</v>
      </c>
      <c r="BJ380" s="17" t="s">
        <v>89</v>
      </c>
      <c r="BK380" s="102">
        <f>ROUND(I380*H380,2)</f>
        <v>0</v>
      </c>
      <c r="BL380" s="17" t="s">
        <v>580</v>
      </c>
      <c r="BM380" s="179" t="s">
        <v>10816</v>
      </c>
    </row>
    <row r="381" spans="2:65" s="13" customFormat="1" ht="12">
      <c r="B381" s="187"/>
      <c r="D381" s="181" t="s">
        <v>586</v>
      </c>
      <c r="E381" s="188" t="s">
        <v>1</v>
      </c>
      <c r="F381" s="189" t="s">
        <v>10817</v>
      </c>
      <c r="H381" s="190">
        <v>28.7</v>
      </c>
      <c r="I381" s="191"/>
      <c r="L381" s="187"/>
      <c r="M381" s="192"/>
      <c r="T381" s="193"/>
      <c r="AT381" s="188" t="s">
        <v>586</v>
      </c>
      <c r="AU381" s="188" t="s">
        <v>89</v>
      </c>
      <c r="AV381" s="13" t="s">
        <v>89</v>
      </c>
      <c r="AW381" s="13" t="s">
        <v>31</v>
      </c>
      <c r="AX381" s="13" t="s">
        <v>77</v>
      </c>
      <c r="AY381" s="188" t="s">
        <v>574</v>
      </c>
    </row>
    <row r="382" spans="2:65" s="14" customFormat="1" ht="12">
      <c r="B382" s="194"/>
      <c r="D382" s="181" t="s">
        <v>586</v>
      </c>
      <c r="E382" s="195" t="s">
        <v>1</v>
      </c>
      <c r="F382" s="196" t="s">
        <v>596</v>
      </c>
      <c r="H382" s="197">
        <v>28.7</v>
      </c>
      <c r="I382" s="198"/>
      <c r="L382" s="194"/>
      <c r="M382" s="199"/>
      <c r="T382" s="200"/>
      <c r="AT382" s="195" t="s">
        <v>586</v>
      </c>
      <c r="AU382" s="195" t="s">
        <v>89</v>
      </c>
      <c r="AV382" s="14" t="s">
        <v>580</v>
      </c>
      <c r="AW382" s="14" t="s">
        <v>31</v>
      </c>
      <c r="AX382" s="14" t="s">
        <v>84</v>
      </c>
      <c r="AY382" s="195" t="s">
        <v>574</v>
      </c>
    </row>
    <row r="383" spans="2:65" s="1" customFormat="1" ht="33" customHeight="1">
      <c r="B383" s="140"/>
      <c r="C383" s="168" t="s">
        <v>1534</v>
      </c>
      <c r="D383" s="168" t="s">
        <v>576</v>
      </c>
      <c r="E383" s="169" t="s">
        <v>10818</v>
      </c>
      <c r="F383" s="170" t="s">
        <v>10819</v>
      </c>
      <c r="G383" s="171" t="s">
        <v>611</v>
      </c>
      <c r="H383" s="172">
        <v>990</v>
      </c>
      <c r="I383" s="173"/>
      <c r="J383" s="174">
        <f>ROUND(I383*H383,2)</f>
        <v>0</v>
      </c>
      <c r="K383" s="175"/>
      <c r="L383" s="34"/>
      <c r="M383" s="176" t="s">
        <v>1</v>
      </c>
      <c r="N383" s="139" t="s">
        <v>43</v>
      </c>
      <c r="P383" s="177">
        <f>O383*H383</f>
        <v>0</v>
      </c>
      <c r="Q383" s="177">
        <v>0</v>
      </c>
      <c r="R383" s="177">
        <f>Q383*H383</f>
        <v>0</v>
      </c>
      <c r="S383" s="177">
        <v>0</v>
      </c>
      <c r="T383" s="178">
        <f>S383*H383</f>
        <v>0</v>
      </c>
      <c r="AR383" s="179" t="s">
        <v>580</v>
      </c>
      <c r="AT383" s="179" t="s">
        <v>576</v>
      </c>
      <c r="AU383" s="179" t="s">
        <v>89</v>
      </c>
      <c r="AY383" s="17" t="s">
        <v>574</v>
      </c>
      <c r="BE383" s="102">
        <f>IF(N383="základná",J383,0)</f>
        <v>0</v>
      </c>
      <c r="BF383" s="102">
        <f>IF(N383="znížená",J383,0)</f>
        <v>0</v>
      </c>
      <c r="BG383" s="102">
        <f>IF(N383="zákl. prenesená",J383,0)</f>
        <v>0</v>
      </c>
      <c r="BH383" s="102">
        <f>IF(N383="zníž. prenesená",J383,0)</f>
        <v>0</v>
      </c>
      <c r="BI383" s="102">
        <f>IF(N383="nulová",J383,0)</f>
        <v>0</v>
      </c>
      <c r="BJ383" s="17" t="s">
        <v>89</v>
      </c>
      <c r="BK383" s="102">
        <f>ROUND(I383*H383,2)</f>
        <v>0</v>
      </c>
      <c r="BL383" s="17" t="s">
        <v>580</v>
      </c>
      <c r="BM383" s="179" t="s">
        <v>10820</v>
      </c>
    </row>
    <row r="384" spans="2:65" s="13" customFormat="1" ht="12">
      <c r="B384" s="187"/>
      <c r="D384" s="181" t="s">
        <v>586</v>
      </c>
      <c r="E384" s="188" t="s">
        <v>1</v>
      </c>
      <c r="F384" s="189" t="s">
        <v>10821</v>
      </c>
      <c r="H384" s="190">
        <v>745</v>
      </c>
      <c r="I384" s="191"/>
      <c r="L384" s="187"/>
      <c r="M384" s="192"/>
      <c r="T384" s="193"/>
      <c r="AT384" s="188" t="s">
        <v>586</v>
      </c>
      <c r="AU384" s="188" t="s">
        <v>89</v>
      </c>
      <c r="AV384" s="13" t="s">
        <v>89</v>
      </c>
      <c r="AW384" s="13" t="s">
        <v>31</v>
      </c>
      <c r="AX384" s="13" t="s">
        <v>77</v>
      </c>
      <c r="AY384" s="188" t="s">
        <v>574</v>
      </c>
    </row>
    <row r="385" spans="2:65" s="13" customFormat="1" ht="12">
      <c r="B385" s="187"/>
      <c r="D385" s="181" t="s">
        <v>586</v>
      </c>
      <c r="E385" s="188" t="s">
        <v>1</v>
      </c>
      <c r="F385" s="189" t="s">
        <v>10822</v>
      </c>
      <c r="H385" s="190">
        <v>245</v>
      </c>
      <c r="I385" s="191"/>
      <c r="L385" s="187"/>
      <c r="M385" s="192"/>
      <c r="T385" s="193"/>
      <c r="AT385" s="188" t="s">
        <v>586</v>
      </c>
      <c r="AU385" s="188" t="s">
        <v>89</v>
      </c>
      <c r="AV385" s="13" t="s">
        <v>89</v>
      </c>
      <c r="AW385" s="13" t="s">
        <v>31</v>
      </c>
      <c r="AX385" s="13" t="s">
        <v>77</v>
      </c>
      <c r="AY385" s="188" t="s">
        <v>574</v>
      </c>
    </row>
    <row r="386" spans="2:65" s="14" customFormat="1" ht="12">
      <c r="B386" s="194"/>
      <c r="D386" s="181" t="s">
        <v>586</v>
      </c>
      <c r="E386" s="195" t="s">
        <v>1</v>
      </c>
      <c r="F386" s="196" t="s">
        <v>596</v>
      </c>
      <c r="H386" s="197">
        <v>990</v>
      </c>
      <c r="I386" s="198"/>
      <c r="L386" s="194"/>
      <c r="M386" s="199"/>
      <c r="T386" s="200"/>
      <c r="AT386" s="195" t="s">
        <v>586</v>
      </c>
      <c r="AU386" s="195" t="s">
        <v>89</v>
      </c>
      <c r="AV386" s="14" t="s">
        <v>580</v>
      </c>
      <c r="AW386" s="14" t="s">
        <v>31</v>
      </c>
      <c r="AX386" s="14" t="s">
        <v>84</v>
      </c>
      <c r="AY386" s="195" t="s">
        <v>574</v>
      </c>
    </row>
    <row r="387" spans="2:65" s="1" customFormat="1" ht="16.5" customHeight="1">
      <c r="B387" s="140"/>
      <c r="C387" s="208" t="s">
        <v>1551</v>
      </c>
      <c r="D387" s="208" t="s">
        <v>1858</v>
      </c>
      <c r="E387" s="209" t="s">
        <v>10823</v>
      </c>
      <c r="F387" s="210" t="s">
        <v>10824</v>
      </c>
      <c r="G387" s="211" t="s">
        <v>579</v>
      </c>
      <c r="H387" s="212">
        <v>752.45</v>
      </c>
      <c r="I387" s="213"/>
      <c r="J387" s="214">
        <f>ROUND(I387*H387,2)</f>
        <v>0</v>
      </c>
      <c r="K387" s="215"/>
      <c r="L387" s="216"/>
      <c r="M387" s="217" t="s">
        <v>1</v>
      </c>
      <c r="N387" s="218" t="s">
        <v>43</v>
      </c>
      <c r="P387" s="177">
        <f>O387*H387</f>
        <v>0</v>
      </c>
      <c r="Q387" s="177">
        <v>0</v>
      </c>
      <c r="R387" s="177">
        <f>Q387*H387</f>
        <v>0</v>
      </c>
      <c r="S387" s="177">
        <v>0</v>
      </c>
      <c r="T387" s="178">
        <f>S387*H387</f>
        <v>0</v>
      </c>
      <c r="AR387" s="179" t="s">
        <v>626</v>
      </c>
      <c r="AT387" s="179" t="s">
        <v>1858</v>
      </c>
      <c r="AU387" s="179" t="s">
        <v>89</v>
      </c>
      <c r="AY387" s="17" t="s">
        <v>574</v>
      </c>
      <c r="BE387" s="102">
        <f>IF(N387="základná",J387,0)</f>
        <v>0</v>
      </c>
      <c r="BF387" s="102">
        <f>IF(N387="znížená",J387,0)</f>
        <v>0</v>
      </c>
      <c r="BG387" s="102">
        <f>IF(N387="zákl. prenesená",J387,0)</f>
        <v>0</v>
      </c>
      <c r="BH387" s="102">
        <f>IF(N387="zníž. prenesená",J387,0)</f>
        <v>0</v>
      </c>
      <c r="BI387" s="102">
        <f>IF(N387="nulová",J387,0)</f>
        <v>0</v>
      </c>
      <c r="BJ387" s="17" t="s">
        <v>89</v>
      </c>
      <c r="BK387" s="102">
        <f>ROUND(I387*H387,2)</f>
        <v>0</v>
      </c>
      <c r="BL387" s="17" t="s">
        <v>580</v>
      </c>
      <c r="BM387" s="179" t="s">
        <v>10825</v>
      </c>
    </row>
    <row r="388" spans="2:65" s="1" customFormat="1" ht="24.25" customHeight="1">
      <c r="B388" s="140"/>
      <c r="C388" s="208" t="s">
        <v>1584</v>
      </c>
      <c r="D388" s="208" t="s">
        <v>1858</v>
      </c>
      <c r="E388" s="209" t="s">
        <v>10826</v>
      </c>
      <c r="F388" s="210" t="s">
        <v>10827</v>
      </c>
      <c r="G388" s="211" t="s">
        <v>579</v>
      </c>
      <c r="H388" s="212">
        <v>247.45</v>
      </c>
      <c r="I388" s="213"/>
      <c r="J388" s="214">
        <f>ROUND(I388*H388,2)</f>
        <v>0</v>
      </c>
      <c r="K388" s="215"/>
      <c r="L388" s="216"/>
      <c r="M388" s="217" t="s">
        <v>1</v>
      </c>
      <c r="N388" s="218" t="s">
        <v>43</v>
      </c>
      <c r="P388" s="177">
        <f>O388*H388</f>
        <v>0</v>
      </c>
      <c r="Q388" s="177">
        <v>0</v>
      </c>
      <c r="R388" s="177">
        <f>Q388*H388</f>
        <v>0</v>
      </c>
      <c r="S388" s="177">
        <v>0</v>
      </c>
      <c r="T388" s="178">
        <f>S388*H388</f>
        <v>0</v>
      </c>
      <c r="AR388" s="179" t="s">
        <v>626</v>
      </c>
      <c r="AT388" s="179" t="s">
        <v>1858</v>
      </c>
      <c r="AU388" s="179" t="s">
        <v>89</v>
      </c>
      <c r="AY388" s="17" t="s">
        <v>574</v>
      </c>
      <c r="BE388" s="102">
        <f>IF(N388="základná",J388,0)</f>
        <v>0</v>
      </c>
      <c r="BF388" s="102">
        <f>IF(N388="znížená",J388,0)</f>
        <v>0</v>
      </c>
      <c r="BG388" s="102">
        <f>IF(N388="zákl. prenesená",J388,0)</f>
        <v>0</v>
      </c>
      <c r="BH388" s="102">
        <f>IF(N388="zníž. prenesená",J388,0)</f>
        <v>0</v>
      </c>
      <c r="BI388" s="102">
        <f>IF(N388="nulová",J388,0)</f>
        <v>0</v>
      </c>
      <c r="BJ388" s="17" t="s">
        <v>89</v>
      </c>
      <c r="BK388" s="102">
        <f>ROUND(I388*H388,2)</f>
        <v>0</v>
      </c>
      <c r="BL388" s="17" t="s">
        <v>580</v>
      </c>
      <c r="BM388" s="179" t="s">
        <v>10828</v>
      </c>
    </row>
    <row r="389" spans="2:65" s="1" customFormat="1" ht="38" customHeight="1">
      <c r="B389" s="140"/>
      <c r="C389" s="168" t="s">
        <v>1588</v>
      </c>
      <c r="D389" s="168" t="s">
        <v>576</v>
      </c>
      <c r="E389" s="169" t="s">
        <v>10829</v>
      </c>
      <c r="F389" s="170" t="s">
        <v>10830</v>
      </c>
      <c r="G389" s="171" t="s">
        <v>611</v>
      </c>
      <c r="H389" s="172">
        <v>680</v>
      </c>
      <c r="I389" s="173"/>
      <c r="J389" s="174">
        <f>ROUND(I389*H389,2)</f>
        <v>0</v>
      </c>
      <c r="K389" s="175"/>
      <c r="L389" s="34"/>
      <c r="M389" s="176" t="s">
        <v>1</v>
      </c>
      <c r="N389" s="139" t="s">
        <v>43</v>
      </c>
      <c r="P389" s="177">
        <f>O389*H389</f>
        <v>0</v>
      </c>
      <c r="Q389" s="177">
        <v>0</v>
      </c>
      <c r="R389" s="177">
        <f>Q389*H389</f>
        <v>0</v>
      </c>
      <c r="S389" s="177">
        <v>0</v>
      </c>
      <c r="T389" s="178">
        <f>S389*H389</f>
        <v>0</v>
      </c>
      <c r="AR389" s="179" t="s">
        <v>580</v>
      </c>
      <c r="AT389" s="179" t="s">
        <v>576</v>
      </c>
      <c r="AU389" s="179" t="s">
        <v>89</v>
      </c>
      <c r="AY389" s="17" t="s">
        <v>574</v>
      </c>
      <c r="BE389" s="102">
        <f>IF(N389="základná",J389,0)</f>
        <v>0</v>
      </c>
      <c r="BF389" s="102">
        <f>IF(N389="znížená",J389,0)</f>
        <v>0</v>
      </c>
      <c r="BG389" s="102">
        <f>IF(N389="zákl. prenesená",J389,0)</f>
        <v>0</v>
      </c>
      <c r="BH389" s="102">
        <f>IF(N389="zníž. prenesená",J389,0)</f>
        <v>0</v>
      </c>
      <c r="BI389" s="102">
        <f>IF(N389="nulová",J389,0)</f>
        <v>0</v>
      </c>
      <c r="BJ389" s="17" t="s">
        <v>89</v>
      </c>
      <c r="BK389" s="102">
        <f>ROUND(I389*H389,2)</f>
        <v>0</v>
      </c>
      <c r="BL389" s="17" t="s">
        <v>580</v>
      </c>
      <c r="BM389" s="179" t="s">
        <v>10831</v>
      </c>
    </row>
    <row r="390" spans="2:65" s="13" customFormat="1" ht="12">
      <c r="B390" s="187"/>
      <c r="D390" s="181" t="s">
        <v>586</v>
      </c>
      <c r="E390" s="188" t="s">
        <v>1</v>
      </c>
      <c r="F390" s="189" t="s">
        <v>10832</v>
      </c>
      <c r="H390" s="190">
        <v>680</v>
      </c>
      <c r="I390" s="191"/>
      <c r="L390" s="187"/>
      <c r="M390" s="192"/>
      <c r="T390" s="193"/>
      <c r="AT390" s="188" t="s">
        <v>586</v>
      </c>
      <c r="AU390" s="188" t="s">
        <v>89</v>
      </c>
      <c r="AV390" s="13" t="s">
        <v>89</v>
      </c>
      <c r="AW390" s="13" t="s">
        <v>31</v>
      </c>
      <c r="AX390" s="13" t="s">
        <v>77</v>
      </c>
      <c r="AY390" s="188" t="s">
        <v>574</v>
      </c>
    </row>
    <row r="391" spans="2:65" s="14" customFormat="1" ht="12">
      <c r="B391" s="194"/>
      <c r="D391" s="181" t="s">
        <v>586</v>
      </c>
      <c r="E391" s="195" t="s">
        <v>1</v>
      </c>
      <c r="F391" s="196" t="s">
        <v>596</v>
      </c>
      <c r="H391" s="197">
        <v>680</v>
      </c>
      <c r="I391" s="198"/>
      <c r="L391" s="194"/>
      <c r="M391" s="199"/>
      <c r="T391" s="200"/>
      <c r="AT391" s="195" t="s">
        <v>586</v>
      </c>
      <c r="AU391" s="195" t="s">
        <v>89</v>
      </c>
      <c r="AV391" s="14" t="s">
        <v>580</v>
      </c>
      <c r="AW391" s="14" t="s">
        <v>31</v>
      </c>
      <c r="AX391" s="14" t="s">
        <v>84</v>
      </c>
      <c r="AY391" s="195" t="s">
        <v>574</v>
      </c>
    </row>
    <row r="392" spans="2:65" s="1" customFormat="1" ht="21.75" customHeight="1">
      <c r="B392" s="140"/>
      <c r="C392" s="208" t="s">
        <v>1593</v>
      </c>
      <c r="D392" s="208" t="s">
        <v>1858</v>
      </c>
      <c r="E392" s="209" t="s">
        <v>10833</v>
      </c>
      <c r="F392" s="210" t="s">
        <v>10834</v>
      </c>
      <c r="G392" s="211" t="s">
        <v>579</v>
      </c>
      <c r="H392" s="212">
        <v>686.8</v>
      </c>
      <c r="I392" s="213"/>
      <c r="J392" s="214">
        <f>ROUND(I392*H392,2)</f>
        <v>0</v>
      </c>
      <c r="K392" s="215"/>
      <c r="L392" s="216"/>
      <c r="M392" s="217" t="s">
        <v>1</v>
      </c>
      <c r="N392" s="218" t="s">
        <v>43</v>
      </c>
      <c r="P392" s="177">
        <f>O392*H392</f>
        <v>0</v>
      </c>
      <c r="Q392" s="177">
        <v>0</v>
      </c>
      <c r="R392" s="177">
        <f>Q392*H392</f>
        <v>0</v>
      </c>
      <c r="S392" s="177">
        <v>0</v>
      </c>
      <c r="T392" s="178">
        <f>S392*H392</f>
        <v>0</v>
      </c>
      <c r="AR392" s="179" t="s">
        <v>626</v>
      </c>
      <c r="AT392" s="179" t="s">
        <v>1858</v>
      </c>
      <c r="AU392" s="179" t="s">
        <v>89</v>
      </c>
      <c r="AY392" s="17" t="s">
        <v>574</v>
      </c>
      <c r="BE392" s="102">
        <f>IF(N392="základná",J392,0)</f>
        <v>0</v>
      </c>
      <c r="BF392" s="102">
        <f>IF(N392="znížená",J392,0)</f>
        <v>0</v>
      </c>
      <c r="BG392" s="102">
        <f>IF(N392="zákl. prenesená",J392,0)</f>
        <v>0</v>
      </c>
      <c r="BH392" s="102">
        <f>IF(N392="zníž. prenesená",J392,0)</f>
        <v>0</v>
      </c>
      <c r="BI392" s="102">
        <f>IF(N392="nulová",J392,0)</f>
        <v>0</v>
      </c>
      <c r="BJ392" s="17" t="s">
        <v>89</v>
      </c>
      <c r="BK392" s="102">
        <f>ROUND(I392*H392,2)</f>
        <v>0</v>
      </c>
      <c r="BL392" s="17" t="s">
        <v>580</v>
      </c>
      <c r="BM392" s="179" t="s">
        <v>10835</v>
      </c>
    </row>
    <row r="393" spans="2:65" s="13" customFormat="1" ht="12">
      <c r="B393" s="187"/>
      <c r="D393" s="181" t="s">
        <v>586</v>
      </c>
      <c r="E393" s="188" t="s">
        <v>1</v>
      </c>
      <c r="F393" s="189" t="s">
        <v>10836</v>
      </c>
      <c r="H393" s="190">
        <v>686.8</v>
      </c>
      <c r="I393" s="191"/>
      <c r="L393" s="187"/>
      <c r="M393" s="192"/>
      <c r="T393" s="193"/>
      <c r="AT393" s="188" t="s">
        <v>586</v>
      </c>
      <c r="AU393" s="188" t="s">
        <v>89</v>
      </c>
      <c r="AV393" s="13" t="s">
        <v>89</v>
      </c>
      <c r="AW393" s="13" t="s">
        <v>31</v>
      </c>
      <c r="AX393" s="13" t="s">
        <v>77</v>
      </c>
      <c r="AY393" s="188" t="s">
        <v>574</v>
      </c>
    </row>
    <row r="394" spans="2:65" s="14" customFormat="1" ht="12">
      <c r="B394" s="194"/>
      <c r="D394" s="181" t="s">
        <v>586</v>
      </c>
      <c r="E394" s="195" t="s">
        <v>1</v>
      </c>
      <c r="F394" s="196" t="s">
        <v>596</v>
      </c>
      <c r="H394" s="197">
        <v>686.8</v>
      </c>
      <c r="I394" s="198"/>
      <c r="L394" s="194"/>
      <c r="M394" s="199"/>
      <c r="T394" s="200"/>
      <c r="AT394" s="195" t="s">
        <v>586</v>
      </c>
      <c r="AU394" s="195" t="s">
        <v>89</v>
      </c>
      <c r="AV394" s="14" t="s">
        <v>580</v>
      </c>
      <c r="AW394" s="14" t="s">
        <v>31</v>
      </c>
      <c r="AX394" s="14" t="s">
        <v>84</v>
      </c>
      <c r="AY394" s="195" t="s">
        <v>574</v>
      </c>
    </row>
    <row r="395" spans="2:65" s="1" customFormat="1" ht="38" customHeight="1">
      <c r="B395" s="140"/>
      <c r="C395" s="168" t="s">
        <v>1597</v>
      </c>
      <c r="D395" s="168" t="s">
        <v>576</v>
      </c>
      <c r="E395" s="169" t="s">
        <v>10837</v>
      </c>
      <c r="F395" s="170" t="s">
        <v>10838</v>
      </c>
      <c r="G395" s="171" t="s">
        <v>584</v>
      </c>
      <c r="H395" s="172">
        <v>209</v>
      </c>
      <c r="I395" s="173"/>
      <c r="J395" s="174">
        <f>ROUND(I395*H395,2)</f>
        <v>0</v>
      </c>
      <c r="K395" s="175"/>
      <c r="L395" s="34"/>
      <c r="M395" s="176" t="s">
        <v>1</v>
      </c>
      <c r="N395" s="139" t="s">
        <v>43</v>
      </c>
      <c r="P395" s="177">
        <f>O395*H395</f>
        <v>0</v>
      </c>
      <c r="Q395" s="177">
        <v>0</v>
      </c>
      <c r="R395" s="177">
        <f>Q395*H395</f>
        <v>0</v>
      </c>
      <c r="S395" s="177">
        <v>0</v>
      </c>
      <c r="T395" s="178">
        <f>S395*H395</f>
        <v>0</v>
      </c>
      <c r="AR395" s="179" t="s">
        <v>580</v>
      </c>
      <c r="AT395" s="179" t="s">
        <v>576</v>
      </c>
      <c r="AU395" s="179" t="s">
        <v>89</v>
      </c>
      <c r="AY395" s="17" t="s">
        <v>574</v>
      </c>
      <c r="BE395" s="102">
        <f>IF(N395="základná",J395,0)</f>
        <v>0</v>
      </c>
      <c r="BF395" s="102">
        <f>IF(N395="znížená",J395,0)</f>
        <v>0</v>
      </c>
      <c r="BG395" s="102">
        <f>IF(N395="zákl. prenesená",J395,0)</f>
        <v>0</v>
      </c>
      <c r="BH395" s="102">
        <f>IF(N395="zníž. prenesená",J395,0)</f>
        <v>0</v>
      </c>
      <c r="BI395" s="102">
        <f>IF(N395="nulová",J395,0)</f>
        <v>0</v>
      </c>
      <c r="BJ395" s="17" t="s">
        <v>89</v>
      </c>
      <c r="BK395" s="102">
        <f>ROUND(I395*H395,2)</f>
        <v>0</v>
      </c>
      <c r="BL395" s="17" t="s">
        <v>580</v>
      </c>
      <c r="BM395" s="179" t="s">
        <v>10839</v>
      </c>
    </row>
    <row r="396" spans="2:65" s="12" customFormat="1" ht="24">
      <c r="B396" s="180"/>
      <c r="D396" s="181" t="s">
        <v>586</v>
      </c>
      <c r="E396" s="182" t="s">
        <v>1</v>
      </c>
      <c r="F396" s="183" t="s">
        <v>10840</v>
      </c>
      <c r="H396" s="182" t="s">
        <v>1</v>
      </c>
      <c r="I396" s="184"/>
      <c r="L396" s="180"/>
      <c r="M396" s="185"/>
      <c r="T396" s="186"/>
      <c r="AT396" s="182" t="s">
        <v>586</v>
      </c>
      <c r="AU396" s="182" t="s">
        <v>89</v>
      </c>
      <c r="AV396" s="12" t="s">
        <v>84</v>
      </c>
      <c r="AW396" s="12" t="s">
        <v>31</v>
      </c>
      <c r="AX396" s="12" t="s">
        <v>77</v>
      </c>
      <c r="AY396" s="182" t="s">
        <v>574</v>
      </c>
    </row>
    <row r="397" spans="2:65" s="13" customFormat="1" ht="12">
      <c r="B397" s="187"/>
      <c r="D397" s="181" t="s">
        <v>586</v>
      </c>
      <c r="E397" s="188" t="s">
        <v>1</v>
      </c>
      <c r="F397" s="189" t="s">
        <v>10841</v>
      </c>
      <c r="H397" s="190">
        <v>209</v>
      </c>
      <c r="I397" s="191"/>
      <c r="L397" s="187"/>
      <c r="M397" s="192"/>
      <c r="T397" s="193"/>
      <c r="AT397" s="188" t="s">
        <v>586</v>
      </c>
      <c r="AU397" s="188" t="s">
        <v>89</v>
      </c>
      <c r="AV397" s="13" t="s">
        <v>89</v>
      </c>
      <c r="AW397" s="13" t="s">
        <v>31</v>
      </c>
      <c r="AX397" s="13" t="s">
        <v>77</v>
      </c>
      <c r="AY397" s="188" t="s">
        <v>574</v>
      </c>
    </row>
    <row r="398" spans="2:65" s="14" customFormat="1" ht="12">
      <c r="B398" s="194"/>
      <c r="D398" s="181" t="s">
        <v>586</v>
      </c>
      <c r="E398" s="195" t="s">
        <v>1</v>
      </c>
      <c r="F398" s="196" t="s">
        <v>596</v>
      </c>
      <c r="H398" s="197">
        <v>209</v>
      </c>
      <c r="I398" s="198"/>
      <c r="L398" s="194"/>
      <c r="M398" s="199"/>
      <c r="T398" s="200"/>
      <c r="AT398" s="195" t="s">
        <v>586</v>
      </c>
      <c r="AU398" s="195" t="s">
        <v>89</v>
      </c>
      <c r="AV398" s="14" t="s">
        <v>580</v>
      </c>
      <c r="AW398" s="14" t="s">
        <v>31</v>
      </c>
      <c r="AX398" s="14" t="s">
        <v>84</v>
      </c>
      <c r="AY398" s="195" t="s">
        <v>574</v>
      </c>
    </row>
    <row r="399" spans="2:65" s="1" customFormat="1" ht="24.25" customHeight="1">
      <c r="B399" s="140"/>
      <c r="C399" s="208" t="s">
        <v>1609</v>
      </c>
      <c r="D399" s="208" t="s">
        <v>1858</v>
      </c>
      <c r="E399" s="209" t="s">
        <v>10842</v>
      </c>
      <c r="F399" s="210" t="s">
        <v>10843</v>
      </c>
      <c r="G399" s="211" t="s">
        <v>584</v>
      </c>
      <c r="H399" s="212">
        <v>240.35</v>
      </c>
      <c r="I399" s="213"/>
      <c r="J399" s="214">
        <f>ROUND(I399*H399,2)</f>
        <v>0</v>
      </c>
      <c r="K399" s="215"/>
      <c r="L399" s="216"/>
      <c r="M399" s="217" t="s">
        <v>1</v>
      </c>
      <c r="N399" s="218" t="s">
        <v>43</v>
      </c>
      <c r="P399" s="177">
        <f>O399*H399</f>
        <v>0</v>
      </c>
      <c r="Q399" s="177">
        <v>0</v>
      </c>
      <c r="R399" s="177">
        <f>Q399*H399</f>
        <v>0</v>
      </c>
      <c r="S399" s="177">
        <v>0</v>
      </c>
      <c r="T399" s="178">
        <f>S399*H399</f>
        <v>0</v>
      </c>
      <c r="AR399" s="179" t="s">
        <v>626</v>
      </c>
      <c r="AT399" s="179" t="s">
        <v>1858</v>
      </c>
      <c r="AU399" s="179" t="s">
        <v>89</v>
      </c>
      <c r="AY399" s="17" t="s">
        <v>574</v>
      </c>
      <c r="BE399" s="102">
        <f>IF(N399="základná",J399,0)</f>
        <v>0</v>
      </c>
      <c r="BF399" s="102">
        <f>IF(N399="znížená",J399,0)</f>
        <v>0</v>
      </c>
      <c r="BG399" s="102">
        <f>IF(N399="zákl. prenesená",J399,0)</f>
        <v>0</v>
      </c>
      <c r="BH399" s="102">
        <f>IF(N399="zníž. prenesená",J399,0)</f>
        <v>0</v>
      </c>
      <c r="BI399" s="102">
        <f>IF(N399="nulová",J399,0)</f>
        <v>0</v>
      </c>
      <c r="BJ399" s="17" t="s">
        <v>89</v>
      </c>
      <c r="BK399" s="102">
        <f>ROUND(I399*H399,2)</f>
        <v>0</v>
      </c>
      <c r="BL399" s="17" t="s">
        <v>580</v>
      </c>
      <c r="BM399" s="179" t="s">
        <v>10844</v>
      </c>
    </row>
    <row r="400" spans="2:65" s="13" customFormat="1" ht="12">
      <c r="B400" s="187"/>
      <c r="D400" s="181" t="s">
        <v>586</v>
      </c>
      <c r="E400" s="188" t="s">
        <v>1</v>
      </c>
      <c r="F400" s="189" t="s">
        <v>10845</v>
      </c>
      <c r="H400" s="190">
        <v>240.35</v>
      </c>
      <c r="I400" s="191"/>
      <c r="L400" s="187"/>
      <c r="M400" s="192"/>
      <c r="T400" s="193"/>
      <c r="AT400" s="188" t="s">
        <v>586</v>
      </c>
      <c r="AU400" s="188" t="s">
        <v>89</v>
      </c>
      <c r="AV400" s="13" t="s">
        <v>89</v>
      </c>
      <c r="AW400" s="13" t="s">
        <v>31</v>
      </c>
      <c r="AX400" s="13" t="s">
        <v>77</v>
      </c>
      <c r="AY400" s="188" t="s">
        <v>574</v>
      </c>
    </row>
    <row r="401" spans="2:65" s="14" customFormat="1" ht="12">
      <c r="B401" s="194"/>
      <c r="D401" s="181" t="s">
        <v>586</v>
      </c>
      <c r="E401" s="195" t="s">
        <v>1</v>
      </c>
      <c r="F401" s="196" t="s">
        <v>596</v>
      </c>
      <c r="H401" s="197">
        <v>240.35</v>
      </c>
      <c r="I401" s="198"/>
      <c r="L401" s="194"/>
      <c r="M401" s="199"/>
      <c r="T401" s="200"/>
      <c r="AT401" s="195" t="s">
        <v>586</v>
      </c>
      <c r="AU401" s="195" t="s">
        <v>89</v>
      </c>
      <c r="AV401" s="14" t="s">
        <v>580</v>
      </c>
      <c r="AW401" s="14" t="s">
        <v>31</v>
      </c>
      <c r="AX401" s="14" t="s">
        <v>84</v>
      </c>
      <c r="AY401" s="195" t="s">
        <v>574</v>
      </c>
    </row>
    <row r="402" spans="2:65" s="1" customFormat="1" ht="24.25" customHeight="1">
      <c r="B402" s="140"/>
      <c r="C402" s="168" t="s">
        <v>1638</v>
      </c>
      <c r="D402" s="168" t="s">
        <v>576</v>
      </c>
      <c r="E402" s="169" t="s">
        <v>10846</v>
      </c>
      <c r="F402" s="170" t="s">
        <v>10847</v>
      </c>
      <c r="G402" s="171" t="s">
        <v>611</v>
      </c>
      <c r="H402" s="172">
        <v>154.5</v>
      </c>
      <c r="I402" s="173"/>
      <c r="J402" s="174">
        <f>ROUND(I402*H402,2)</f>
        <v>0</v>
      </c>
      <c r="K402" s="175"/>
      <c r="L402" s="34"/>
      <c r="M402" s="176" t="s">
        <v>1</v>
      </c>
      <c r="N402" s="139" t="s">
        <v>43</v>
      </c>
      <c r="P402" s="177">
        <f>O402*H402</f>
        <v>0</v>
      </c>
      <c r="Q402" s="177">
        <v>0</v>
      </c>
      <c r="R402" s="177">
        <f>Q402*H402</f>
        <v>0</v>
      </c>
      <c r="S402" s="177">
        <v>0</v>
      </c>
      <c r="T402" s="178">
        <f>S402*H402</f>
        <v>0</v>
      </c>
      <c r="AR402" s="179" t="s">
        <v>580</v>
      </c>
      <c r="AT402" s="179" t="s">
        <v>576</v>
      </c>
      <c r="AU402" s="179" t="s">
        <v>89</v>
      </c>
      <c r="AY402" s="17" t="s">
        <v>574</v>
      </c>
      <c r="BE402" s="102">
        <f>IF(N402="základná",J402,0)</f>
        <v>0</v>
      </c>
      <c r="BF402" s="102">
        <f>IF(N402="znížená",J402,0)</f>
        <v>0</v>
      </c>
      <c r="BG402" s="102">
        <f>IF(N402="zákl. prenesená",J402,0)</f>
        <v>0</v>
      </c>
      <c r="BH402" s="102">
        <f>IF(N402="zníž. prenesená",J402,0)</f>
        <v>0</v>
      </c>
      <c r="BI402" s="102">
        <f>IF(N402="nulová",J402,0)</f>
        <v>0</v>
      </c>
      <c r="BJ402" s="17" t="s">
        <v>89</v>
      </c>
      <c r="BK402" s="102">
        <f>ROUND(I402*H402,2)</f>
        <v>0</v>
      </c>
      <c r="BL402" s="17" t="s">
        <v>580</v>
      </c>
      <c r="BM402" s="179" t="s">
        <v>10848</v>
      </c>
    </row>
    <row r="403" spans="2:65" s="12" customFormat="1" ht="24">
      <c r="B403" s="180"/>
      <c r="D403" s="181" t="s">
        <v>586</v>
      </c>
      <c r="E403" s="182" t="s">
        <v>1</v>
      </c>
      <c r="F403" s="183" t="s">
        <v>10849</v>
      </c>
      <c r="H403" s="182" t="s">
        <v>1</v>
      </c>
      <c r="I403" s="184"/>
      <c r="L403" s="180"/>
      <c r="M403" s="185"/>
      <c r="T403" s="186"/>
      <c r="AT403" s="182" t="s">
        <v>586</v>
      </c>
      <c r="AU403" s="182" t="s">
        <v>89</v>
      </c>
      <c r="AV403" s="12" t="s">
        <v>84</v>
      </c>
      <c r="AW403" s="12" t="s">
        <v>31</v>
      </c>
      <c r="AX403" s="12" t="s">
        <v>77</v>
      </c>
      <c r="AY403" s="182" t="s">
        <v>574</v>
      </c>
    </row>
    <row r="404" spans="2:65" s="13" customFormat="1" ht="24">
      <c r="B404" s="187"/>
      <c r="D404" s="181" t="s">
        <v>586</v>
      </c>
      <c r="E404" s="188" t="s">
        <v>1</v>
      </c>
      <c r="F404" s="189" t="s">
        <v>10850</v>
      </c>
      <c r="H404" s="190">
        <v>104.5</v>
      </c>
      <c r="I404" s="191"/>
      <c r="L404" s="187"/>
      <c r="M404" s="192"/>
      <c r="T404" s="193"/>
      <c r="AT404" s="188" t="s">
        <v>586</v>
      </c>
      <c r="AU404" s="188" t="s">
        <v>89</v>
      </c>
      <c r="AV404" s="13" t="s">
        <v>89</v>
      </c>
      <c r="AW404" s="13" t="s">
        <v>31</v>
      </c>
      <c r="AX404" s="13" t="s">
        <v>77</v>
      </c>
      <c r="AY404" s="188" t="s">
        <v>574</v>
      </c>
    </row>
    <row r="405" spans="2:65" s="13" customFormat="1" ht="12">
      <c r="B405" s="187"/>
      <c r="D405" s="181" t="s">
        <v>586</v>
      </c>
      <c r="E405" s="188" t="s">
        <v>1</v>
      </c>
      <c r="F405" s="189" t="s">
        <v>10851</v>
      </c>
      <c r="H405" s="190">
        <v>50</v>
      </c>
      <c r="I405" s="191"/>
      <c r="L405" s="187"/>
      <c r="M405" s="192"/>
      <c r="T405" s="193"/>
      <c r="AT405" s="188" t="s">
        <v>586</v>
      </c>
      <c r="AU405" s="188" t="s">
        <v>89</v>
      </c>
      <c r="AV405" s="13" t="s">
        <v>89</v>
      </c>
      <c r="AW405" s="13" t="s">
        <v>31</v>
      </c>
      <c r="AX405" s="13" t="s">
        <v>77</v>
      </c>
      <c r="AY405" s="188" t="s">
        <v>574</v>
      </c>
    </row>
    <row r="406" spans="2:65" s="14" customFormat="1" ht="12">
      <c r="B406" s="194"/>
      <c r="D406" s="181" t="s">
        <v>586</v>
      </c>
      <c r="E406" s="195" t="s">
        <v>1</v>
      </c>
      <c r="F406" s="196" t="s">
        <v>596</v>
      </c>
      <c r="H406" s="197">
        <v>154.5</v>
      </c>
      <c r="I406" s="198"/>
      <c r="L406" s="194"/>
      <c r="M406" s="199"/>
      <c r="T406" s="200"/>
      <c r="AT406" s="195" t="s">
        <v>586</v>
      </c>
      <c r="AU406" s="195" t="s">
        <v>89</v>
      </c>
      <c r="AV406" s="14" t="s">
        <v>580</v>
      </c>
      <c r="AW406" s="14" t="s">
        <v>31</v>
      </c>
      <c r="AX406" s="14" t="s">
        <v>84</v>
      </c>
      <c r="AY406" s="195" t="s">
        <v>574</v>
      </c>
    </row>
    <row r="407" spans="2:65" s="1" customFormat="1" ht="24.25" customHeight="1">
      <c r="B407" s="140"/>
      <c r="C407" s="168" t="s">
        <v>1643</v>
      </c>
      <c r="D407" s="168" t="s">
        <v>576</v>
      </c>
      <c r="E407" s="169" t="s">
        <v>10852</v>
      </c>
      <c r="F407" s="170" t="s">
        <v>10853</v>
      </c>
      <c r="G407" s="171" t="s">
        <v>611</v>
      </c>
      <c r="H407" s="172">
        <v>104.5</v>
      </c>
      <c r="I407" s="173"/>
      <c r="J407" s="174">
        <f>ROUND(I407*H407,2)</f>
        <v>0</v>
      </c>
      <c r="K407" s="175"/>
      <c r="L407" s="34"/>
      <c r="M407" s="176" t="s">
        <v>1</v>
      </c>
      <c r="N407" s="139" t="s">
        <v>43</v>
      </c>
      <c r="P407" s="177">
        <f>O407*H407</f>
        <v>0</v>
      </c>
      <c r="Q407" s="177">
        <v>0</v>
      </c>
      <c r="R407" s="177">
        <f>Q407*H407</f>
        <v>0</v>
      </c>
      <c r="S407" s="177">
        <v>0</v>
      </c>
      <c r="T407" s="178">
        <f>S407*H407</f>
        <v>0</v>
      </c>
      <c r="AR407" s="179" t="s">
        <v>580</v>
      </c>
      <c r="AT407" s="179" t="s">
        <v>576</v>
      </c>
      <c r="AU407" s="179" t="s">
        <v>89</v>
      </c>
      <c r="AY407" s="17" t="s">
        <v>574</v>
      </c>
      <c r="BE407" s="102">
        <f>IF(N407="základná",J407,0)</f>
        <v>0</v>
      </c>
      <c r="BF407" s="102">
        <f>IF(N407="znížená",J407,0)</f>
        <v>0</v>
      </c>
      <c r="BG407" s="102">
        <f>IF(N407="zákl. prenesená",J407,0)</f>
        <v>0</v>
      </c>
      <c r="BH407" s="102">
        <f>IF(N407="zníž. prenesená",J407,0)</f>
        <v>0</v>
      </c>
      <c r="BI407" s="102">
        <f>IF(N407="nulová",J407,0)</f>
        <v>0</v>
      </c>
      <c r="BJ407" s="17" t="s">
        <v>89</v>
      </c>
      <c r="BK407" s="102">
        <f>ROUND(I407*H407,2)</f>
        <v>0</v>
      </c>
      <c r="BL407" s="17" t="s">
        <v>580</v>
      </c>
      <c r="BM407" s="179" t="s">
        <v>10854</v>
      </c>
    </row>
    <row r="408" spans="2:65" s="12" customFormat="1" ht="24">
      <c r="B408" s="180"/>
      <c r="D408" s="181" t="s">
        <v>586</v>
      </c>
      <c r="E408" s="182" t="s">
        <v>1</v>
      </c>
      <c r="F408" s="183" t="s">
        <v>10855</v>
      </c>
      <c r="H408" s="182" t="s">
        <v>1</v>
      </c>
      <c r="I408" s="184"/>
      <c r="L408" s="180"/>
      <c r="M408" s="185"/>
      <c r="T408" s="186"/>
      <c r="AT408" s="182" t="s">
        <v>586</v>
      </c>
      <c r="AU408" s="182" t="s">
        <v>89</v>
      </c>
      <c r="AV408" s="12" t="s">
        <v>84</v>
      </c>
      <c r="AW408" s="12" t="s">
        <v>31</v>
      </c>
      <c r="AX408" s="12" t="s">
        <v>77</v>
      </c>
      <c r="AY408" s="182" t="s">
        <v>574</v>
      </c>
    </row>
    <row r="409" spans="2:65" s="13" customFormat="1" ht="12">
      <c r="B409" s="187"/>
      <c r="D409" s="181" t="s">
        <v>586</v>
      </c>
      <c r="E409" s="188" t="s">
        <v>1</v>
      </c>
      <c r="F409" s="189" t="s">
        <v>10856</v>
      </c>
      <c r="H409" s="190">
        <v>104.5</v>
      </c>
      <c r="I409" s="191"/>
      <c r="L409" s="187"/>
      <c r="M409" s="192"/>
      <c r="T409" s="193"/>
      <c r="AT409" s="188" t="s">
        <v>586</v>
      </c>
      <c r="AU409" s="188" t="s">
        <v>89</v>
      </c>
      <c r="AV409" s="13" t="s">
        <v>89</v>
      </c>
      <c r="AW409" s="13" t="s">
        <v>31</v>
      </c>
      <c r="AX409" s="13" t="s">
        <v>77</v>
      </c>
      <c r="AY409" s="188" t="s">
        <v>574</v>
      </c>
    </row>
    <row r="410" spans="2:65" s="14" customFormat="1" ht="12">
      <c r="B410" s="194"/>
      <c r="D410" s="181" t="s">
        <v>586</v>
      </c>
      <c r="E410" s="195" t="s">
        <v>1</v>
      </c>
      <c r="F410" s="196" t="s">
        <v>596</v>
      </c>
      <c r="H410" s="197">
        <v>104.5</v>
      </c>
      <c r="I410" s="198"/>
      <c r="L410" s="194"/>
      <c r="M410" s="199"/>
      <c r="T410" s="200"/>
      <c r="AT410" s="195" t="s">
        <v>586</v>
      </c>
      <c r="AU410" s="195" t="s">
        <v>89</v>
      </c>
      <c r="AV410" s="14" t="s">
        <v>580</v>
      </c>
      <c r="AW410" s="14" t="s">
        <v>31</v>
      </c>
      <c r="AX410" s="14" t="s">
        <v>84</v>
      </c>
      <c r="AY410" s="195" t="s">
        <v>574</v>
      </c>
    </row>
    <row r="411" spans="2:65" s="1" customFormat="1" ht="24.25" customHeight="1">
      <c r="B411" s="140"/>
      <c r="C411" s="168" t="s">
        <v>1649</v>
      </c>
      <c r="D411" s="168" t="s">
        <v>576</v>
      </c>
      <c r="E411" s="169" t="s">
        <v>10857</v>
      </c>
      <c r="F411" s="170" t="s">
        <v>10858</v>
      </c>
      <c r="G411" s="171" t="s">
        <v>584</v>
      </c>
      <c r="H411" s="172">
        <v>8.73</v>
      </c>
      <c r="I411" s="173"/>
      <c r="J411" s="174">
        <f>ROUND(I411*H411,2)</f>
        <v>0</v>
      </c>
      <c r="K411" s="175"/>
      <c r="L411" s="34"/>
      <c r="M411" s="176" t="s">
        <v>1</v>
      </c>
      <c r="N411" s="139" t="s">
        <v>43</v>
      </c>
      <c r="P411" s="177">
        <f>O411*H411</f>
        <v>0</v>
      </c>
      <c r="Q411" s="177">
        <v>0</v>
      </c>
      <c r="R411" s="177">
        <f>Q411*H411</f>
        <v>0</v>
      </c>
      <c r="S411" s="177">
        <v>0</v>
      </c>
      <c r="T411" s="178">
        <f>S411*H411</f>
        <v>0</v>
      </c>
      <c r="AR411" s="179" t="s">
        <v>580</v>
      </c>
      <c r="AT411" s="179" t="s">
        <v>576</v>
      </c>
      <c r="AU411" s="179" t="s">
        <v>89</v>
      </c>
      <c r="AY411" s="17" t="s">
        <v>574</v>
      </c>
      <c r="BE411" s="102">
        <f>IF(N411="základná",J411,0)</f>
        <v>0</v>
      </c>
      <c r="BF411" s="102">
        <f>IF(N411="znížená",J411,0)</f>
        <v>0</v>
      </c>
      <c r="BG411" s="102">
        <f>IF(N411="zákl. prenesená",J411,0)</f>
        <v>0</v>
      </c>
      <c r="BH411" s="102">
        <f>IF(N411="zníž. prenesená",J411,0)</f>
        <v>0</v>
      </c>
      <c r="BI411" s="102">
        <f>IF(N411="nulová",J411,0)</f>
        <v>0</v>
      </c>
      <c r="BJ411" s="17" t="s">
        <v>89</v>
      </c>
      <c r="BK411" s="102">
        <f>ROUND(I411*H411,2)</f>
        <v>0</v>
      </c>
      <c r="BL411" s="17" t="s">
        <v>580</v>
      </c>
      <c r="BM411" s="179" t="s">
        <v>10859</v>
      </c>
    </row>
    <row r="412" spans="2:65" s="13" customFormat="1" ht="12">
      <c r="B412" s="187"/>
      <c r="D412" s="181" t="s">
        <v>586</v>
      </c>
      <c r="E412" s="188" t="s">
        <v>1</v>
      </c>
      <c r="F412" s="189" t="s">
        <v>10860</v>
      </c>
      <c r="H412" s="190">
        <v>8.73</v>
      </c>
      <c r="I412" s="191"/>
      <c r="L412" s="187"/>
      <c r="M412" s="192"/>
      <c r="T412" s="193"/>
      <c r="AT412" s="188" t="s">
        <v>586</v>
      </c>
      <c r="AU412" s="188" t="s">
        <v>89</v>
      </c>
      <c r="AV412" s="13" t="s">
        <v>89</v>
      </c>
      <c r="AW412" s="13" t="s">
        <v>31</v>
      </c>
      <c r="AX412" s="13" t="s">
        <v>77</v>
      </c>
      <c r="AY412" s="188" t="s">
        <v>574</v>
      </c>
    </row>
    <row r="413" spans="2:65" s="14" customFormat="1" ht="12">
      <c r="B413" s="194"/>
      <c r="D413" s="181" t="s">
        <v>586</v>
      </c>
      <c r="E413" s="195" t="s">
        <v>1</v>
      </c>
      <c r="F413" s="196" t="s">
        <v>596</v>
      </c>
      <c r="H413" s="197">
        <v>8.73</v>
      </c>
      <c r="I413" s="198"/>
      <c r="L413" s="194"/>
      <c r="M413" s="199"/>
      <c r="T413" s="200"/>
      <c r="AT413" s="195" t="s">
        <v>586</v>
      </c>
      <c r="AU413" s="195" t="s">
        <v>89</v>
      </c>
      <c r="AV413" s="14" t="s">
        <v>580</v>
      </c>
      <c r="AW413" s="14" t="s">
        <v>31</v>
      </c>
      <c r="AX413" s="14" t="s">
        <v>84</v>
      </c>
      <c r="AY413" s="195" t="s">
        <v>574</v>
      </c>
    </row>
    <row r="414" spans="2:65" s="1" customFormat="1" ht="38" customHeight="1">
      <c r="B414" s="140"/>
      <c r="C414" s="168" t="s">
        <v>1654</v>
      </c>
      <c r="D414" s="168" t="s">
        <v>576</v>
      </c>
      <c r="E414" s="169" t="s">
        <v>10861</v>
      </c>
      <c r="F414" s="170" t="s">
        <v>10862</v>
      </c>
      <c r="G414" s="171" t="s">
        <v>611</v>
      </c>
      <c r="H414" s="172">
        <v>40.299999999999997</v>
      </c>
      <c r="I414" s="173"/>
      <c r="J414" s="174">
        <f>ROUND(I414*H414,2)</f>
        <v>0</v>
      </c>
      <c r="K414" s="175"/>
      <c r="L414" s="34"/>
      <c r="M414" s="176" t="s">
        <v>1</v>
      </c>
      <c r="N414" s="139" t="s">
        <v>43</v>
      </c>
      <c r="P414" s="177">
        <f>O414*H414</f>
        <v>0</v>
      </c>
      <c r="Q414" s="177">
        <v>0</v>
      </c>
      <c r="R414" s="177">
        <f>Q414*H414</f>
        <v>0</v>
      </c>
      <c r="S414" s="177">
        <v>0</v>
      </c>
      <c r="T414" s="178">
        <f>S414*H414</f>
        <v>0</v>
      </c>
      <c r="AR414" s="179" t="s">
        <v>580</v>
      </c>
      <c r="AT414" s="179" t="s">
        <v>576</v>
      </c>
      <c r="AU414" s="179" t="s">
        <v>89</v>
      </c>
      <c r="AY414" s="17" t="s">
        <v>574</v>
      </c>
      <c r="BE414" s="102">
        <f>IF(N414="základná",J414,0)</f>
        <v>0</v>
      </c>
      <c r="BF414" s="102">
        <f>IF(N414="znížená",J414,0)</f>
        <v>0</v>
      </c>
      <c r="BG414" s="102">
        <f>IF(N414="zákl. prenesená",J414,0)</f>
        <v>0</v>
      </c>
      <c r="BH414" s="102">
        <f>IF(N414="zníž. prenesená",J414,0)</f>
        <v>0</v>
      </c>
      <c r="BI414" s="102">
        <f>IF(N414="nulová",J414,0)</f>
        <v>0</v>
      </c>
      <c r="BJ414" s="17" t="s">
        <v>89</v>
      </c>
      <c r="BK414" s="102">
        <f>ROUND(I414*H414,2)</f>
        <v>0</v>
      </c>
      <c r="BL414" s="17" t="s">
        <v>580</v>
      </c>
      <c r="BM414" s="179" t="s">
        <v>10863</v>
      </c>
    </row>
    <row r="415" spans="2:65" s="12" customFormat="1" ht="36">
      <c r="B415" s="180"/>
      <c r="D415" s="181" t="s">
        <v>586</v>
      </c>
      <c r="E415" s="182" t="s">
        <v>1</v>
      </c>
      <c r="F415" s="183" t="s">
        <v>10864</v>
      </c>
      <c r="H415" s="182" t="s">
        <v>1</v>
      </c>
      <c r="I415" s="184"/>
      <c r="L415" s="180"/>
      <c r="M415" s="185"/>
      <c r="T415" s="186"/>
      <c r="AT415" s="182" t="s">
        <v>586</v>
      </c>
      <c r="AU415" s="182" t="s">
        <v>89</v>
      </c>
      <c r="AV415" s="12" t="s">
        <v>84</v>
      </c>
      <c r="AW415" s="12" t="s">
        <v>31</v>
      </c>
      <c r="AX415" s="12" t="s">
        <v>77</v>
      </c>
      <c r="AY415" s="182" t="s">
        <v>574</v>
      </c>
    </row>
    <row r="416" spans="2:65" s="13" customFormat="1" ht="12">
      <c r="B416" s="187"/>
      <c r="D416" s="181" t="s">
        <v>586</v>
      </c>
      <c r="E416" s="188" t="s">
        <v>1</v>
      </c>
      <c r="F416" s="189" t="s">
        <v>10865</v>
      </c>
      <c r="H416" s="190">
        <v>40.299999999999997</v>
      </c>
      <c r="I416" s="191"/>
      <c r="L416" s="187"/>
      <c r="M416" s="192"/>
      <c r="T416" s="193"/>
      <c r="AT416" s="188" t="s">
        <v>586</v>
      </c>
      <c r="AU416" s="188" t="s">
        <v>89</v>
      </c>
      <c r="AV416" s="13" t="s">
        <v>89</v>
      </c>
      <c r="AW416" s="13" t="s">
        <v>31</v>
      </c>
      <c r="AX416" s="13" t="s">
        <v>77</v>
      </c>
      <c r="AY416" s="188" t="s">
        <v>574</v>
      </c>
    </row>
    <row r="417" spans="2:65" s="14" customFormat="1" ht="12">
      <c r="B417" s="194"/>
      <c r="D417" s="181" t="s">
        <v>586</v>
      </c>
      <c r="E417" s="195" t="s">
        <v>1</v>
      </c>
      <c r="F417" s="196" t="s">
        <v>596</v>
      </c>
      <c r="H417" s="197">
        <v>40.299999999999997</v>
      </c>
      <c r="I417" s="198"/>
      <c r="L417" s="194"/>
      <c r="M417" s="199"/>
      <c r="T417" s="200"/>
      <c r="AT417" s="195" t="s">
        <v>586</v>
      </c>
      <c r="AU417" s="195" t="s">
        <v>89</v>
      </c>
      <c r="AV417" s="14" t="s">
        <v>580</v>
      </c>
      <c r="AW417" s="14" t="s">
        <v>31</v>
      </c>
      <c r="AX417" s="14" t="s">
        <v>84</v>
      </c>
      <c r="AY417" s="195" t="s">
        <v>574</v>
      </c>
    </row>
    <row r="418" spans="2:65" s="1" customFormat="1" ht="33" customHeight="1">
      <c r="B418" s="140"/>
      <c r="C418" s="208" t="s">
        <v>1659</v>
      </c>
      <c r="D418" s="208" t="s">
        <v>1858</v>
      </c>
      <c r="E418" s="209" t="s">
        <v>10866</v>
      </c>
      <c r="F418" s="210" t="s">
        <v>10867</v>
      </c>
      <c r="G418" s="211" t="s">
        <v>579</v>
      </c>
      <c r="H418" s="212">
        <v>40.299999999999997</v>
      </c>
      <c r="I418" s="213"/>
      <c r="J418" s="214">
        <f>ROUND(I418*H418,2)</f>
        <v>0</v>
      </c>
      <c r="K418" s="215"/>
      <c r="L418" s="216"/>
      <c r="M418" s="217" t="s">
        <v>1</v>
      </c>
      <c r="N418" s="218" t="s">
        <v>43</v>
      </c>
      <c r="P418" s="177">
        <f>O418*H418</f>
        <v>0</v>
      </c>
      <c r="Q418" s="177">
        <v>0</v>
      </c>
      <c r="R418" s="177">
        <f>Q418*H418</f>
        <v>0</v>
      </c>
      <c r="S418" s="177">
        <v>0</v>
      </c>
      <c r="T418" s="178">
        <f>S418*H418</f>
        <v>0</v>
      </c>
      <c r="AR418" s="179" t="s">
        <v>626</v>
      </c>
      <c r="AT418" s="179" t="s">
        <v>1858</v>
      </c>
      <c r="AU418" s="179" t="s">
        <v>89</v>
      </c>
      <c r="AY418" s="17" t="s">
        <v>574</v>
      </c>
      <c r="BE418" s="102">
        <f>IF(N418="základná",J418,0)</f>
        <v>0</v>
      </c>
      <c r="BF418" s="102">
        <f>IF(N418="znížená",J418,0)</f>
        <v>0</v>
      </c>
      <c r="BG418" s="102">
        <f>IF(N418="zákl. prenesená",J418,0)</f>
        <v>0</v>
      </c>
      <c r="BH418" s="102">
        <f>IF(N418="zníž. prenesená",J418,0)</f>
        <v>0</v>
      </c>
      <c r="BI418" s="102">
        <f>IF(N418="nulová",J418,0)</f>
        <v>0</v>
      </c>
      <c r="BJ418" s="17" t="s">
        <v>89</v>
      </c>
      <c r="BK418" s="102">
        <f>ROUND(I418*H418,2)</f>
        <v>0</v>
      </c>
      <c r="BL418" s="17" t="s">
        <v>580</v>
      </c>
      <c r="BM418" s="179" t="s">
        <v>10868</v>
      </c>
    </row>
    <row r="419" spans="2:65" s="1" customFormat="1" ht="44.25" customHeight="1">
      <c r="B419" s="140"/>
      <c r="C419" s="208" t="s">
        <v>1663</v>
      </c>
      <c r="D419" s="208" t="s">
        <v>1858</v>
      </c>
      <c r="E419" s="209" t="s">
        <v>10869</v>
      </c>
      <c r="F419" s="210" t="s">
        <v>10870</v>
      </c>
      <c r="G419" s="211" t="s">
        <v>579</v>
      </c>
      <c r="H419" s="212">
        <v>4</v>
      </c>
      <c r="I419" s="213"/>
      <c r="J419" s="214">
        <f>ROUND(I419*H419,2)</f>
        <v>0</v>
      </c>
      <c r="K419" s="215"/>
      <c r="L419" s="216"/>
      <c r="M419" s="217" t="s">
        <v>1</v>
      </c>
      <c r="N419" s="218" t="s">
        <v>43</v>
      </c>
      <c r="P419" s="177">
        <f>O419*H419</f>
        <v>0</v>
      </c>
      <c r="Q419" s="177">
        <v>0</v>
      </c>
      <c r="R419" s="177">
        <f>Q419*H419</f>
        <v>0</v>
      </c>
      <c r="S419" s="177">
        <v>0</v>
      </c>
      <c r="T419" s="178">
        <f>S419*H419</f>
        <v>0</v>
      </c>
      <c r="AR419" s="179" t="s">
        <v>626</v>
      </c>
      <c r="AT419" s="179" t="s">
        <v>1858</v>
      </c>
      <c r="AU419" s="179" t="s">
        <v>89</v>
      </c>
      <c r="AY419" s="17" t="s">
        <v>574</v>
      </c>
      <c r="BE419" s="102">
        <f>IF(N419="základná",J419,0)</f>
        <v>0</v>
      </c>
      <c r="BF419" s="102">
        <f>IF(N419="znížená",J419,0)</f>
        <v>0</v>
      </c>
      <c r="BG419" s="102">
        <f>IF(N419="zákl. prenesená",J419,0)</f>
        <v>0</v>
      </c>
      <c r="BH419" s="102">
        <f>IF(N419="zníž. prenesená",J419,0)</f>
        <v>0</v>
      </c>
      <c r="BI419" s="102">
        <f>IF(N419="nulová",J419,0)</f>
        <v>0</v>
      </c>
      <c r="BJ419" s="17" t="s">
        <v>89</v>
      </c>
      <c r="BK419" s="102">
        <f>ROUND(I419*H419,2)</f>
        <v>0</v>
      </c>
      <c r="BL419" s="17" t="s">
        <v>580</v>
      </c>
      <c r="BM419" s="179" t="s">
        <v>10871</v>
      </c>
    </row>
    <row r="420" spans="2:65" s="13" customFormat="1" ht="12">
      <c r="B420" s="187"/>
      <c r="D420" s="181" t="s">
        <v>586</v>
      </c>
      <c r="E420" s="188" t="s">
        <v>1</v>
      </c>
      <c r="F420" s="189" t="s">
        <v>580</v>
      </c>
      <c r="H420" s="190">
        <v>4</v>
      </c>
      <c r="I420" s="191"/>
      <c r="L420" s="187"/>
      <c r="M420" s="192"/>
      <c r="T420" s="193"/>
      <c r="AT420" s="188" t="s">
        <v>586</v>
      </c>
      <c r="AU420" s="188" t="s">
        <v>89</v>
      </c>
      <c r="AV420" s="13" t="s">
        <v>89</v>
      </c>
      <c r="AW420" s="13" t="s">
        <v>31</v>
      </c>
      <c r="AX420" s="13" t="s">
        <v>77</v>
      </c>
      <c r="AY420" s="188" t="s">
        <v>574</v>
      </c>
    </row>
    <row r="421" spans="2:65" s="14" customFormat="1" ht="12">
      <c r="B421" s="194"/>
      <c r="D421" s="181" t="s">
        <v>586</v>
      </c>
      <c r="E421" s="195" t="s">
        <v>1</v>
      </c>
      <c r="F421" s="196" t="s">
        <v>596</v>
      </c>
      <c r="H421" s="197">
        <v>4</v>
      </c>
      <c r="I421" s="198"/>
      <c r="L421" s="194"/>
      <c r="M421" s="199"/>
      <c r="T421" s="200"/>
      <c r="AT421" s="195" t="s">
        <v>586</v>
      </c>
      <c r="AU421" s="195" t="s">
        <v>89</v>
      </c>
      <c r="AV421" s="14" t="s">
        <v>580</v>
      </c>
      <c r="AW421" s="14" t="s">
        <v>31</v>
      </c>
      <c r="AX421" s="14" t="s">
        <v>84</v>
      </c>
      <c r="AY421" s="195" t="s">
        <v>574</v>
      </c>
    </row>
    <row r="422" spans="2:65" s="1" customFormat="1" ht="38" customHeight="1">
      <c r="B422" s="140"/>
      <c r="C422" s="208" t="s">
        <v>1668</v>
      </c>
      <c r="D422" s="208" t="s">
        <v>1858</v>
      </c>
      <c r="E422" s="209" t="s">
        <v>10872</v>
      </c>
      <c r="F422" s="210" t="s">
        <v>10873</v>
      </c>
      <c r="G422" s="211" t="s">
        <v>579</v>
      </c>
      <c r="H422" s="212">
        <v>40.299999999999997</v>
      </c>
      <c r="I422" s="213"/>
      <c r="J422" s="214">
        <f>ROUND(I422*H422,2)</f>
        <v>0</v>
      </c>
      <c r="K422" s="215"/>
      <c r="L422" s="216"/>
      <c r="M422" s="217" t="s">
        <v>1</v>
      </c>
      <c r="N422" s="218" t="s">
        <v>43</v>
      </c>
      <c r="P422" s="177">
        <f>O422*H422</f>
        <v>0</v>
      </c>
      <c r="Q422" s="177">
        <v>0</v>
      </c>
      <c r="R422" s="177">
        <f>Q422*H422</f>
        <v>0</v>
      </c>
      <c r="S422" s="177">
        <v>0</v>
      </c>
      <c r="T422" s="178">
        <f>S422*H422</f>
        <v>0</v>
      </c>
      <c r="AR422" s="179" t="s">
        <v>626</v>
      </c>
      <c r="AT422" s="179" t="s">
        <v>1858</v>
      </c>
      <c r="AU422" s="179" t="s">
        <v>89</v>
      </c>
      <c r="AY422" s="17" t="s">
        <v>574</v>
      </c>
      <c r="BE422" s="102">
        <f>IF(N422="základná",J422,0)</f>
        <v>0</v>
      </c>
      <c r="BF422" s="102">
        <f>IF(N422="znížená",J422,0)</f>
        <v>0</v>
      </c>
      <c r="BG422" s="102">
        <f>IF(N422="zákl. prenesená",J422,0)</f>
        <v>0</v>
      </c>
      <c r="BH422" s="102">
        <f>IF(N422="zníž. prenesená",J422,0)</f>
        <v>0</v>
      </c>
      <c r="BI422" s="102">
        <f>IF(N422="nulová",J422,0)</f>
        <v>0</v>
      </c>
      <c r="BJ422" s="17" t="s">
        <v>89</v>
      </c>
      <c r="BK422" s="102">
        <f>ROUND(I422*H422,2)</f>
        <v>0</v>
      </c>
      <c r="BL422" s="17" t="s">
        <v>580</v>
      </c>
      <c r="BM422" s="179" t="s">
        <v>10874</v>
      </c>
    </row>
    <row r="423" spans="2:65" s="11" customFormat="1" ht="23" customHeight="1">
      <c r="B423" s="156"/>
      <c r="D423" s="157" t="s">
        <v>76</v>
      </c>
      <c r="E423" s="166" t="s">
        <v>1733</v>
      </c>
      <c r="F423" s="166" t="s">
        <v>2996</v>
      </c>
      <c r="I423" s="159"/>
      <c r="J423" s="167">
        <f>BK423</f>
        <v>0</v>
      </c>
      <c r="L423" s="156"/>
      <c r="M423" s="161"/>
      <c r="P423" s="162">
        <f>P424</f>
        <v>0</v>
      </c>
      <c r="R423" s="162">
        <f>R424</f>
        <v>0</v>
      </c>
      <c r="T423" s="163">
        <f>T424</f>
        <v>0</v>
      </c>
      <c r="AR423" s="157" t="s">
        <v>84</v>
      </c>
      <c r="AT423" s="164" t="s">
        <v>76</v>
      </c>
      <c r="AU423" s="164" t="s">
        <v>84</v>
      </c>
      <c r="AY423" s="157" t="s">
        <v>574</v>
      </c>
      <c r="BK423" s="165">
        <f>BK424</f>
        <v>0</v>
      </c>
    </row>
    <row r="424" spans="2:65" s="1" customFormat="1" ht="33" customHeight="1">
      <c r="B424" s="140"/>
      <c r="C424" s="168" t="s">
        <v>1673</v>
      </c>
      <c r="D424" s="168" t="s">
        <v>576</v>
      </c>
      <c r="E424" s="169" t="s">
        <v>10875</v>
      </c>
      <c r="F424" s="170" t="s">
        <v>10876</v>
      </c>
      <c r="G424" s="171" t="s">
        <v>694</v>
      </c>
      <c r="H424" s="172">
        <v>8828.0159999999996</v>
      </c>
      <c r="I424" s="173"/>
      <c r="J424" s="174">
        <f>ROUND(I424*H424,2)</f>
        <v>0</v>
      </c>
      <c r="K424" s="175"/>
      <c r="L424" s="34"/>
      <c r="M424" s="176" t="s">
        <v>1</v>
      </c>
      <c r="N424" s="139" t="s">
        <v>43</v>
      </c>
      <c r="P424" s="177">
        <f>O424*H424</f>
        <v>0</v>
      </c>
      <c r="Q424" s="177">
        <v>0</v>
      </c>
      <c r="R424" s="177">
        <f>Q424*H424</f>
        <v>0</v>
      </c>
      <c r="S424" s="177">
        <v>0</v>
      </c>
      <c r="T424" s="178">
        <f>S424*H424</f>
        <v>0</v>
      </c>
      <c r="AR424" s="179" t="s">
        <v>580</v>
      </c>
      <c r="AT424" s="179" t="s">
        <v>576</v>
      </c>
      <c r="AU424" s="179" t="s">
        <v>89</v>
      </c>
      <c r="AY424" s="17" t="s">
        <v>574</v>
      </c>
      <c r="BE424" s="102">
        <f>IF(N424="základná",J424,0)</f>
        <v>0</v>
      </c>
      <c r="BF424" s="102">
        <f>IF(N424="znížená",J424,0)</f>
        <v>0</v>
      </c>
      <c r="BG424" s="102">
        <f>IF(N424="zákl. prenesená",J424,0)</f>
        <v>0</v>
      </c>
      <c r="BH424" s="102">
        <f>IF(N424="zníž. prenesená",J424,0)</f>
        <v>0</v>
      </c>
      <c r="BI424" s="102">
        <f>IF(N424="nulová",J424,0)</f>
        <v>0</v>
      </c>
      <c r="BJ424" s="17" t="s">
        <v>89</v>
      </c>
      <c r="BK424" s="102">
        <f>ROUND(I424*H424,2)</f>
        <v>0</v>
      </c>
      <c r="BL424" s="17" t="s">
        <v>580</v>
      </c>
      <c r="BM424" s="179" t="s">
        <v>10877</v>
      </c>
    </row>
    <row r="425" spans="2:65" s="11" customFormat="1" ht="26" customHeight="1">
      <c r="B425" s="156"/>
      <c r="D425" s="157" t="s">
        <v>76</v>
      </c>
      <c r="E425" s="158" t="s">
        <v>515</v>
      </c>
      <c r="F425" s="158" t="s">
        <v>10878</v>
      </c>
      <c r="I425" s="159"/>
      <c r="J425" s="160">
        <f>BK425</f>
        <v>0</v>
      </c>
      <c r="L425" s="156"/>
      <c r="M425" s="161"/>
      <c r="P425" s="162">
        <f>SUM(P426:P433)</f>
        <v>0</v>
      </c>
      <c r="R425" s="162">
        <f>SUM(R426:R433)</f>
        <v>0</v>
      </c>
      <c r="T425" s="163">
        <f>SUM(T426:T433)</f>
        <v>0</v>
      </c>
      <c r="AR425" s="157" t="s">
        <v>608</v>
      </c>
      <c r="AT425" s="164" t="s">
        <v>76</v>
      </c>
      <c r="AU425" s="164" t="s">
        <v>77</v>
      </c>
      <c r="AY425" s="157" t="s">
        <v>574</v>
      </c>
      <c r="BK425" s="165">
        <f>SUM(BK426:BK433)</f>
        <v>0</v>
      </c>
    </row>
    <row r="426" spans="2:65" s="1" customFormat="1" ht="16.5" customHeight="1">
      <c r="B426" s="140"/>
      <c r="C426" s="168" t="s">
        <v>1682</v>
      </c>
      <c r="D426" s="168" t="s">
        <v>576</v>
      </c>
      <c r="E426" s="169" t="s">
        <v>10879</v>
      </c>
      <c r="F426" s="170" t="s">
        <v>10880</v>
      </c>
      <c r="G426" s="171" t="s">
        <v>579</v>
      </c>
      <c r="H426" s="172">
        <v>1</v>
      </c>
      <c r="I426" s="173"/>
      <c r="J426" s="174">
        <f>ROUND(I426*H426,2)</f>
        <v>0</v>
      </c>
      <c r="K426" s="175"/>
      <c r="L426" s="34"/>
      <c r="M426" s="176" t="s">
        <v>1</v>
      </c>
      <c r="N426" s="139" t="s">
        <v>43</v>
      </c>
      <c r="P426" s="177">
        <f>O426*H426</f>
        <v>0</v>
      </c>
      <c r="Q426" s="177">
        <v>0</v>
      </c>
      <c r="R426" s="177">
        <f>Q426*H426</f>
        <v>0</v>
      </c>
      <c r="S426" s="177">
        <v>0</v>
      </c>
      <c r="T426" s="178">
        <f>S426*H426</f>
        <v>0</v>
      </c>
      <c r="AR426" s="179" t="s">
        <v>580</v>
      </c>
      <c r="AT426" s="179" t="s">
        <v>576</v>
      </c>
      <c r="AU426" s="179" t="s">
        <v>84</v>
      </c>
      <c r="AY426" s="17" t="s">
        <v>574</v>
      </c>
      <c r="BE426" s="102">
        <f>IF(N426="základná",J426,0)</f>
        <v>0</v>
      </c>
      <c r="BF426" s="102">
        <f>IF(N426="znížená",J426,0)</f>
        <v>0</v>
      </c>
      <c r="BG426" s="102">
        <f>IF(N426="zákl. prenesená",J426,0)</f>
        <v>0</v>
      </c>
      <c r="BH426" s="102">
        <f>IF(N426="zníž. prenesená",J426,0)</f>
        <v>0</v>
      </c>
      <c r="BI426" s="102">
        <f>IF(N426="nulová",J426,0)</f>
        <v>0</v>
      </c>
      <c r="BJ426" s="17" t="s">
        <v>89</v>
      </c>
      <c r="BK426" s="102">
        <f>ROUND(I426*H426,2)</f>
        <v>0</v>
      </c>
      <c r="BL426" s="17" t="s">
        <v>580</v>
      </c>
      <c r="BM426" s="179" t="s">
        <v>10881</v>
      </c>
    </row>
    <row r="427" spans="2:65" s="12" customFormat="1" ht="24">
      <c r="B427" s="180"/>
      <c r="D427" s="181" t="s">
        <v>586</v>
      </c>
      <c r="E427" s="182" t="s">
        <v>1</v>
      </c>
      <c r="F427" s="183" t="s">
        <v>10882</v>
      </c>
      <c r="H427" s="182" t="s">
        <v>1</v>
      </c>
      <c r="I427" s="184"/>
      <c r="L427" s="180"/>
      <c r="M427" s="185"/>
      <c r="T427" s="186"/>
      <c r="AT427" s="182" t="s">
        <v>586</v>
      </c>
      <c r="AU427" s="182" t="s">
        <v>84</v>
      </c>
      <c r="AV427" s="12" t="s">
        <v>84</v>
      </c>
      <c r="AW427" s="12" t="s">
        <v>31</v>
      </c>
      <c r="AX427" s="12" t="s">
        <v>77</v>
      </c>
      <c r="AY427" s="182" t="s">
        <v>574</v>
      </c>
    </row>
    <row r="428" spans="2:65" s="13" customFormat="1" ht="12">
      <c r="B428" s="187"/>
      <c r="D428" s="181" t="s">
        <v>586</v>
      </c>
      <c r="E428" s="188" t="s">
        <v>1</v>
      </c>
      <c r="F428" s="189" t="s">
        <v>84</v>
      </c>
      <c r="H428" s="190">
        <v>1</v>
      </c>
      <c r="I428" s="191"/>
      <c r="L428" s="187"/>
      <c r="M428" s="192"/>
      <c r="T428" s="193"/>
      <c r="AT428" s="188" t="s">
        <v>586</v>
      </c>
      <c r="AU428" s="188" t="s">
        <v>84</v>
      </c>
      <c r="AV428" s="13" t="s">
        <v>89</v>
      </c>
      <c r="AW428" s="13" t="s">
        <v>31</v>
      </c>
      <c r="AX428" s="13" t="s">
        <v>77</v>
      </c>
      <c r="AY428" s="188" t="s">
        <v>574</v>
      </c>
    </row>
    <row r="429" spans="2:65" s="14" customFormat="1" ht="12">
      <c r="B429" s="194"/>
      <c r="D429" s="181" t="s">
        <v>586</v>
      </c>
      <c r="E429" s="195" t="s">
        <v>1</v>
      </c>
      <c r="F429" s="196" t="s">
        <v>596</v>
      </c>
      <c r="H429" s="197">
        <v>1</v>
      </c>
      <c r="I429" s="198"/>
      <c r="L429" s="194"/>
      <c r="M429" s="199"/>
      <c r="T429" s="200"/>
      <c r="AT429" s="195" t="s">
        <v>586</v>
      </c>
      <c r="AU429" s="195" t="s">
        <v>84</v>
      </c>
      <c r="AV429" s="14" t="s">
        <v>580</v>
      </c>
      <c r="AW429" s="14" t="s">
        <v>31</v>
      </c>
      <c r="AX429" s="14" t="s">
        <v>84</v>
      </c>
      <c r="AY429" s="195" t="s">
        <v>574</v>
      </c>
    </row>
    <row r="430" spans="2:65" s="1" customFormat="1" ht="21.75" customHeight="1">
      <c r="B430" s="140"/>
      <c r="C430" s="168" t="s">
        <v>1687</v>
      </c>
      <c r="D430" s="168" t="s">
        <v>576</v>
      </c>
      <c r="E430" s="169" t="s">
        <v>10883</v>
      </c>
      <c r="F430" s="170" t="s">
        <v>10884</v>
      </c>
      <c r="G430" s="171" t="s">
        <v>579</v>
      </c>
      <c r="H430" s="172">
        <v>1</v>
      </c>
      <c r="I430" s="173"/>
      <c r="J430" s="174">
        <f>ROUND(I430*H430,2)</f>
        <v>0</v>
      </c>
      <c r="K430" s="175"/>
      <c r="L430" s="34"/>
      <c r="M430" s="176" t="s">
        <v>1</v>
      </c>
      <c r="N430" s="139" t="s">
        <v>43</v>
      </c>
      <c r="P430" s="177">
        <f>O430*H430</f>
        <v>0</v>
      </c>
      <c r="Q430" s="177">
        <v>0</v>
      </c>
      <c r="R430" s="177">
        <f>Q430*H430</f>
        <v>0</v>
      </c>
      <c r="S430" s="177">
        <v>0</v>
      </c>
      <c r="T430" s="178">
        <f>S430*H430</f>
        <v>0</v>
      </c>
      <c r="AR430" s="179" t="s">
        <v>580</v>
      </c>
      <c r="AT430" s="179" t="s">
        <v>576</v>
      </c>
      <c r="AU430" s="179" t="s">
        <v>84</v>
      </c>
      <c r="AY430" s="17" t="s">
        <v>574</v>
      </c>
      <c r="BE430" s="102">
        <f>IF(N430="základná",J430,0)</f>
        <v>0</v>
      </c>
      <c r="BF430" s="102">
        <f>IF(N430="znížená",J430,0)</f>
        <v>0</v>
      </c>
      <c r="BG430" s="102">
        <f>IF(N430="zákl. prenesená",J430,0)</f>
        <v>0</v>
      </c>
      <c r="BH430" s="102">
        <f>IF(N430="zníž. prenesená",J430,0)</f>
        <v>0</v>
      </c>
      <c r="BI430" s="102">
        <f>IF(N430="nulová",J430,0)</f>
        <v>0</v>
      </c>
      <c r="BJ430" s="17" t="s">
        <v>89</v>
      </c>
      <c r="BK430" s="102">
        <f>ROUND(I430*H430,2)</f>
        <v>0</v>
      </c>
      <c r="BL430" s="17" t="s">
        <v>580</v>
      </c>
      <c r="BM430" s="179" t="s">
        <v>10885</v>
      </c>
    </row>
    <row r="431" spans="2:65" s="12" customFormat="1" ht="24">
      <c r="B431" s="180"/>
      <c r="D431" s="181" t="s">
        <v>586</v>
      </c>
      <c r="E431" s="182" t="s">
        <v>1</v>
      </c>
      <c r="F431" s="183" t="s">
        <v>10886</v>
      </c>
      <c r="H431" s="182" t="s">
        <v>1</v>
      </c>
      <c r="I431" s="184"/>
      <c r="L431" s="180"/>
      <c r="M431" s="185"/>
      <c r="T431" s="186"/>
      <c r="AT431" s="182" t="s">
        <v>586</v>
      </c>
      <c r="AU431" s="182" t="s">
        <v>84</v>
      </c>
      <c r="AV431" s="12" t="s">
        <v>84</v>
      </c>
      <c r="AW431" s="12" t="s">
        <v>31</v>
      </c>
      <c r="AX431" s="12" t="s">
        <v>77</v>
      </c>
      <c r="AY431" s="182" t="s">
        <v>574</v>
      </c>
    </row>
    <row r="432" spans="2:65" s="13" customFormat="1" ht="12">
      <c r="B432" s="187"/>
      <c r="D432" s="181" t="s">
        <v>586</v>
      </c>
      <c r="E432" s="188" t="s">
        <v>1</v>
      </c>
      <c r="F432" s="189" t="s">
        <v>84</v>
      </c>
      <c r="H432" s="190">
        <v>1</v>
      </c>
      <c r="I432" s="191"/>
      <c r="L432" s="187"/>
      <c r="M432" s="192"/>
      <c r="T432" s="193"/>
      <c r="AT432" s="188" t="s">
        <v>586</v>
      </c>
      <c r="AU432" s="188" t="s">
        <v>84</v>
      </c>
      <c r="AV432" s="13" t="s">
        <v>89</v>
      </c>
      <c r="AW432" s="13" t="s">
        <v>31</v>
      </c>
      <c r="AX432" s="13" t="s">
        <v>77</v>
      </c>
      <c r="AY432" s="188" t="s">
        <v>574</v>
      </c>
    </row>
    <row r="433" spans="2:51" s="14" customFormat="1" ht="12">
      <c r="B433" s="194"/>
      <c r="D433" s="181" t="s">
        <v>586</v>
      </c>
      <c r="E433" s="195" t="s">
        <v>1</v>
      </c>
      <c r="F433" s="196" t="s">
        <v>596</v>
      </c>
      <c r="H433" s="197">
        <v>1</v>
      </c>
      <c r="I433" s="198"/>
      <c r="L433" s="194"/>
      <c r="M433" s="220"/>
      <c r="N433" s="221"/>
      <c r="O433" s="221"/>
      <c r="P433" s="221"/>
      <c r="Q433" s="221"/>
      <c r="R433" s="221"/>
      <c r="S433" s="221"/>
      <c r="T433" s="222"/>
      <c r="AT433" s="195" t="s">
        <v>586</v>
      </c>
      <c r="AU433" s="195" t="s">
        <v>84</v>
      </c>
      <c r="AV433" s="14" t="s">
        <v>580</v>
      </c>
      <c r="AW433" s="14" t="s">
        <v>31</v>
      </c>
      <c r="AX433" s="14" t="s">
        <v>84</v>
      </c>
      <c r="AY433" s="195" t="s">
        <v>574</v>
      </c>
    </row>
    <row r="434" spans="2:51" s="1" customFormat="1" ht="7" customHeight="1">
      <c r="B434" s="49"/>
      <c r="C434" s="50"/>
      <c r="D434" s="50"/>
      <c r="E434" s="50"/>
      <c r="F434" s="50"/>
      <c r="G434" s="50"/>
      <c r="H434" s="50"/>
      <c r="I434" s="50"/>
      <c r="J434" s="50"/>
      <c r="K434" s="50"/>
      <c r="L434" s="34"/>
    </row>
  </sheetData>
  <autoFilter ref="C134:K433" xr:uid="{00000000-0009-0000-0000-00000E000000}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49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127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s="1" customFormat="1" ht="12" customHeight="1">
      <c r="B8" s="34"/>
      <c r="D8" s="27" t="s">
        <v>182</v>
      </c>
      <c r="L8" s="34"/>
    </row>
    <row r="9" spans="2:46" s="1" customFormat="1" ht="30" customHeight="1">
      <c r="B9" s="34"/>
      <c r="E9" s="256" t="s">
        <v>10887</v>
      </c>
      <c r="F9" s="285"/>
      <c r="G9" s="285"/>
      <c r="H9" s="285"/>
      <c r="L9" s="34"/>
    </row>
    <row r="10" spans="2:46" s="1" customFormat="1">
      <c r="B10" s="34"/>
      <c r="L10" s="34"/>
    </row>
    <row r="11" spans="2:46" s="1" customFormat="1" ht="12" customHeight="1">
      <c r="B11" s="34"/>
      <c r="D11" s="27" t="s">
        <v>17</v>
      </c>
      <c r="F11" s="25" t="s">
        <v>1</v>
      </c>
      <c r="I11" s="27" t="s">
        <v>18</v>
      </c>
      <c r="J11" s="25" t="s">
        <v>1</v>
      </c>
      <c r="L11" s="34"/>
    </row>
    <row r="12" spans="2:46" s="1" customFormat="1" ht="12" customHeight="1">
      <c r="B12" s="34"/>
      <c r="D12" s="27" t="s">
        <v>19</v>
      </c>
      <c r="F12" s="25" t="s">
        <v>20</v>
      </c>
      <c r="I12" s="27" t="s">
        <v>21</v>
      </c>
      <c r="J12" s="57" t="str">
        <f>'Rekapitulácia stavby'!AN8</f>
        <v>22. 5. 2024</v>
      </c>
      <c r="L12" s="34"/>
    </row>
    <row r="13" spans="2:46" s="1" customFormat="1" ht="11" customHeight="1">
      <c r="B13" s="34"/>
      <c r="L13" s="34"/>
    </row>
    <row r="14" spans="2:46" s="1" customFormat="1" ht="12" customHeight="1">
      <c r="B14" s="34"/>
      <c r="D14" s="27" t="s">
        <v>23</v>
      </c>
      <c r="I14" s="27" t="s">
        <v>24</v>
      </c>
      <c r="J14" s="25" t="s">
        <v>1</v>
      </c>
      <c r="L14" s="34"/>
    </row>
    <row r="15" spans="2:46" s="1" customFormat="1" ht="18" customHeight="1">
      <c r="B15" s="34"/>
      <c r="E15" s="25" t="s">
        <v>25</v>
      </c>
      <c r="I15" s="27" t="s">
        <v>26</v>
      </c>
      <c r="J15" s="25" t="s">
        <v>1</v>
      </c>
      <c r="L15" s="34"/>
    </row>
    <row r="16" spans="2:46" s="1" customFormat="1" ht="7" customHeight="1">
      <c r="B16" s="34"/>
      <c r="L16" s="34"/>
    </row>
    <row r="17" spans="2:12" s="1" customFormat="1" ht="12" customHeight="1">
      <c r="B17" s="34"/>
      <c r="D17" s="27" t="s">
        <v>27</v>
      </c>
      <c r="I17" s="27" t="s">
        <v>24</v>
      </c>
      <c r="J17" s="28" t="str">
        <f>'Rekapitulácia stavby'!AN13</f>
        <v>Vyplň údaj</v>
      </c>
      <c r="L17" s="34"/>
    </row>
    <row r="18" spans="2:12" s="1" customFormat="1" ht="18" customHeight="1">
      <c r="B18" s="34"/>
      <c r="E18" s="284" t="str">
        <f>'Rekapitulácia stavby'!E14</f>
        <v>Vyplň údaj</v>
      </c>
      <c r="F18" s="268"/>
      <c r="G18" s="268"/>
      <c r="H18" s="268"/>
      <c r="I18" s="27" t="s">
        <v>26</v>
      </c>
      <c r="J18" s="28" t="str">
        <f>'Rekapitulácia stavby'!AN14</f>
        <v>Vyplň údaj</v>
      </c>
      <c r="L18" s="34"/>
    </row>
    <row r="19" spans="2:12" s="1" customFormat="1" ht="7" customHeight="1">
      <c r="B19" s="34"/>
      <c r="L19" s="34"/>
    </row>
    <row r="20" spans="2:12" s="1" customFormat="1" ht="12" customHeight="1">
      <c r="B20" s="34"/>
      <c r="D20" s="27" t="s">
        <v>29</v>
      </c>
      <c r="I20" s="27" t="s">
        <v>24</v>
      </c>
      <c r="J20" s="25" t="s">
        <v>1</v>
      </c>
      <c r="L20" s="34"/>
    </row>
    <row r="21" spans="2:12" s="1" customFormat="1" ht="18" customHeight="1">
      <c r="B21" s="34"/>
      <c r="E21" s="25" t="s">
        <v>30</v>
      </c>
      <c r="I21" s="27" t="s">
        <v>26</v>
      </c>
      <c r="J21" s="25" t="s">
        <v>1</v>
      </c>
      <c r="L21" s="34"/>
    </row>
    <row r="22" spans="2:12" s="1" customFormat="1" ht="7" customHeight="1">
      <c r="B22" s="34"/>
      <c r="L22" s="34"/>
    </row>
    <row r="23" spans="2:12" s="1" customFormat="1" ht="12" customHeight="1">
      <c r="B23" s="34"/>
      <c r="D23" s="27" t="s">
        <v>32</v>
      </c>
      <c r="I23" s="27" t="s">
        <v>24</v>
      </c>
      <c r="J23" s="25" t="s">
        <v>1</v>
      </c>
      <c r="L23" s="34"/>
    </row>
    <row r="24" spans="2:12" s="1" customFormat="1" ht="18" customHeight="1">
      <c r="B24" s="34"/>
      <c r="E24" s="25"/>
      <c r="I24" s="27" t="s">
        <v>26</v>
      </c>
      <c r="J24" s="25" t="s">
        <v>1</v>
      </c>
      <c r="L24" s="34"/>
    </row>
    <row r="25" spans="2:12" s="1" customFormat="1" ht="7" customHeight="1">
      <c r="B25" s="34"/>
      <c r="L25" s="34"/>
    </row>
    <row r="26" spans="2:12" s="1" customFormat="1" ht="12" customHeight="1">
      <c r="B26" s="34"/>
      <c r="D26" s="27" t="s">
        <v>34</v>
      </c>
      <c r="L26" s="34"/>
    </row>
    <row r="27" spans="2:12" s="7" customFormat="1" ht="16.5" customHeight="1">
      <c r="B27" s="111"/>
      <c r="E27" s="272" t="s">
        <v>1</v>
      </c>
      <c r="F27" s="272"/>
      <c r="G27" s="272"/>
      <c r="H27" s="272"/>
      <c r="L27" s="111"/>
    </row>
    <row r="28" spans="2:12" s="1" customFormat="1" ht="7" customHeight="1">
      <c r="B28" s="34"/>
      <c r="L28" s="34"/>
    </row>
    <row r="29" spans="2:12" s="1" customFormat="1" ht="7" customHeight="1">
      <c r="B29" s="34"/>
      <c r="D29" s="58"/>
      <c r="E29" s="58"/>
      <c r="F29" s="58"/>
      <c r="G29" s="58"/>
      <c r="H29" s="58"/>
      <c r="I29" s="58"/>
      <c r="J29" s="58"/>
      <c r="K29" s="58"/>
      <c r="L29" s="34"/>
    </row>
    <row r="30" spans="2:12" s="1" customFormat="1" ht="14.5" customHeight="1">
      <c r="B30" s="34"/>
      <c r="D30" s="25" t="s">
        <v>245</v>
      </c>
      <c r="J30" s="33">
        <f>J96</f>
        <v>0</v>
      </c>
      <c r="L30" s="34"/>
    </row>
    <row r="31" spans="2:12" s="1" customFormat="1" ht="14.5" customHeight="1">
      <c r="B31" s="34"/>
      <c r="D31" s="32" t="s">
        <v>157</v>
      </c>
      <c r="J31" s="33">
        <f>J103</f>
        <v>0</v>
      </c>
      <c r="L31" s="34"/>
    </row>
    <row r="32" spans="2:12" s="1" customFormat="1" ht="25.25" customHeight="1">
      <c r="B32" s="34"/>
      <c r="D32" s="113" t="s">
        <v>37</v>
      </c>
      <c r="J32" s="71">
        <f>ROUND(J30 + J31, 2)</f>
        <v>0</v>
      </c>
      <c r="L32" s="34"/>
    </row>
    <row r="33" spans="2:12" s="1" customFormat="1" ht="7" customHeight="1">
      <c r="B33" s="34"/>
      <c r="D33" s="58"/>
      <c r="E33" s="58"/>
      <c r="F33" s="58"/>
      <c r="G33" s="58"/>
      <c r="H33" s="58"/>
      <c r="I33" s="58"/>
      <c r="J33" s="58"/>
      <c r="K33" s="58"/>
      <c r="L33" s="34"/>
    </row>
    <row r="34" spans="2:12" s="1" customFormat="1" ht="14.5" customHeight="1">
      <c r="B34" s="34"/>
      <c r="F34" s="37" t="s">
        <v>39</v>
      </c>
      <c r="I34" s="37" t="s">
        <v>38</v>
      </c>
      <c r="J34" s="37" t="s">
        <v>40</v>
      </c>
      <c r="L34" s="34"/>
    </row>
    <row r="35" spans="2:12" s="1" customFormat="1" ht="14.5" customHeight="1">
      <c r="B35" s="34"/>
      <c r="D35" s="60" t="s">
        <v>41</v>
      </c>
      <c r="E35" s="39" t="s">
        <v>42</v>
      </c>
      <c r="F35" s="114">
        <f>ROUND((SUM(BE103:BE110) + SUM(BE130:BE148)),  2)</f>
        <v>0</v>
      </c>
      <c r="G35" s="115"/>
      <c r="H35" s="115"/>
      <c r="I35" s="116">
        <v>0.2</v>
      </c>
      <c r="J35" s="114">
        <f>ROUND(((SUM(BE103:BE110) + SUM(BE130:BE148))*I35),  2)</f>
        <v>0</v>
      </c>
      <c r="L35" s="34"/>
    </row>
    <row r="36" spans="2:12" s="1" customFormat="1" ht="14.5" customHeight="1">
      <c r="B36" s="34"/>
      <c r="E36" s="39" t="s">
        <v>43</v>
      </c>
      <c r="F36" s="114">
        <f>ROUND((SUM(BF103:BF110) + SUM(BF130:BF148)),  2)</f>
        <v>0</v>
      </c>
      <c r="G36" s="115"/>
      <c r="H36" s="115"/>
      <c r="I36" s="116">
        <v>0.2</v>
      </c>
      <c r="J36" s="114">
        <f>ROUND(((SUM(BF103:BF110) + SUM(BF130:BF148))*I36),  2)</f>
        <v>0</v>
      </c>
      <c r="L36" s="34"/>
    </row>
    <row r="37" spans="2:12" s="1" customFormat="1" ht="14.5" hidden="1" customHeight="1">
      <c r="B37" s="34"/>
      <c r="E37" s="27" t="s">
        <v>44</v>
      </c>
      <c r="F37" s="91">
        <f>ROUND((SUM(BG103:BG110) + SUM(BG130:BG148)),  2)</f>
        <v>0</v>
      </c>
      <c r="I37" s="117">
        <v>0.2</v>
      </c>
      <c r="J37" s="91">
        <f>0</f>
        <v>0</v>
      </c>
      <c r="L37" s="34"/>
    </row>
    <row r="38" spans="2:12" s="1" customFormat="1" ht="14.5" hidden="1" customHeight="1">
      <c r="B38" s="34"/>
      <c r="E38" s="27" t="s">
        <v>45</v>
      </c>
      <c r="F38" s="91">
        <f>ROUND((SUM(BH103:BH110) + SUM(BH130:BH148)),  2)</f>
        <v>0</v>
      </c>
      <c r="I38" s="117">
        <v>0.2</v>
      </c>
      <c r="J38" s="91">
        <f>0</f>
        <v>0</v>
      </c>
      <c r="L38" s="34"/>
    </row>
    <row r="39" spans="2:12" s="1" customFormat="1" ht="14.5" hidden="1" customHeight="1">
      <c r="B39" s="34"/>
      <c r="E39" s="39" t="s">
        <v>46</v>
      </c>
      <c r="F39" s="114">
        <f>ROUND((SUM(BI103:BI110) + SUM(BI130:BI148)),  2)</f>
        <v>0</v>
      </c>
      <c r="G39" s="115"/>
      <c r="H39" s="115"/>
      <c r="I39" s="116">
        <v>0</v>
      </c>
      <c r="J39" s="114">
        <f>0</f>
        <v>0</v>
      </c>
      <c r="L39" s="34"/>
    </row>
    <row r="40" spans="2:12" s="1" customFormat="1" ht="7" customHeight="1">
      <c r="B40" s="34"/>
      <c r="L40" s="34"/>
    </row>
    <row r="41" spans="2:12" s="1" customFormat="1" ht="25.25" customHeight="1">
      <c r="B41" s="34"/>
      <c r="C41" s="107"/>
      <c r="D41" s="118" t="s">
        <v>47</v>
      </c>
      <c r="E41" s="62"/>
      <c r="F41" s="62"/>
      <c r="G41" s="119" t="s">
        <v>48</v>
      </c>
      <c r="H41" s="120" t="s">
        <v>49</v>
      </c>
      <c r="I41" s="62"/>
      <c r="J41" s="121">
        <f>SUM(J32:J39)</f>
        <v>0</v>
      </c>
      <c r="K41" s="122"/>
      <c r="L41" s="34"/>
    </row>
    <row r="42" spans="2:12" s="1" customFormat="1" ht="14.5" customHeight="1">
      <c r="B42" s="34"/>
      <c r="L42" s="34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47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47" s="1" customFormat="1" ht="25" customHeight="1">
      <c r="B82" s="34"/>
      <c r="C82" s="21" t="s">
        <v>386</v>
      </c>
      <c r="L82" s="34"/>
    </row>
    <row r="83" spans="2:47" s="1" customFormat="1" ht="7" customHeight="1">
      <c r="B83" s="34"/>
      <c r="L83" s="34"/>
    </row>
    <row r="84" spans="2:47" s="1" customFormat="1" ht="12" customHeight="1">
      <c r="B84" s="34"/>
      <c r="C84" s="27" t="s">
        <v>15</v>
      </c>
      <c r="L84" s="34"/>
    </row>
    <row r="85" spans="2:47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47" s="1" customFormat="1" ht="12" customHeight="1">
      <c r="B86" s="34"/>
      <c r="C86" s="27" t="s">
        <v>182</v>
      </c>
      <c r="L86" s="34"/>
    </row>
    <row r="87" spans="2:47" s="1" customFormat="1" ht="30" customHeight="1">
      <c r="B87" s="34"/>
      <c r="E87" s="256" t="str">
        <f>E9</f>
        <v>03 - SO301 Jednotná kanalizačná prípojka a jednotná areálová kanalizácia</v>
      </c>
      <c r="F87" s="285"/>
      <c r="G87" s="285"/>
      <c r="H87" s="285"/>
      <c r="L87" s="34"/>
    </row>
    <row r="88" spans="2:47" s="1" customFormat="1" ht="7" customHeight="1">
      <c r="B88" s="34"/>
      <c r="L88" s="34"/>
    </row>
    <row r="89" spans="2:47" s="1" customFormat="1" ht="12" customHeight="1">
      <c r="B89" s="34"/>
      <c r="C89" s="27" t="s">
        <v>19</v>
      </c>
      <c r="F89" s="25" t="str">
        <f>F12</f>
        <v>Okružná 2469, Zvolen</v>
      </c>
      <c r="I89" s="27" t="s">
        <v>21</v>
      </c>
      <c r="J89" s="57" t="str">
        <f>IF(J12="","",J12)</f>
        <v>22. 5. 2024</v>
      </c>
      <c r="L89" s="34"/>
    </row>
    <row r="90" spans="2:47" s="1" customFormat="1" ht="7" customHeight="1">
      <c r="B90" s="34"/>
      <c r="L90" s="34"/>
    </row>
    <row r="91" spans="2:47" s="1" customFormat="1" ht="15.25" customHeight="1">
      <c r="B91" s="34"/>
      <c r="C91" s="27" t="s">
        <v>23</v>
      </c>
      <c r="F91" s="25" t="str">
        <f>E15</f>
        <v>Úrad Banskobystrického samosprávneho kraja</v>
      </c>
      <c r="I91" s="27" t="s">
        <v>29</v>
      </c>
      <c r="J91" s="30" t="str">
        <f>E21</f>
        <v>N/A s.r.o. Bratislava</v>
      </c>
      <c r="L91" s="34"/>
    </row>
    <row r="92" spans="2:47" s="1" customFormat="1" ht="15.25" customHeight="1">
      <c r="B92" s="34"/>
      <c r="C92" s="27" t="s">
        <v>27</v>
      </c>
      <c r="F92" s="25" t="str">
        <f>IF(E18="","",E18)</f>
        <v>Vyplň údaj</v>
      </c>
      <c r="I92" s="27" t="s">
        <v>32</v>
      </c>
      <c r="J92" s="30">
        <f>E24</f>
        <v>0</v>
      </c>
      <c r="L92" s="34"/>
    </row>
    <row r="93" spans="2:47" s="1" customFormat="1" ht="10.25" customHeight="1">
      <c r="B93" s="34"/>
      <c r="L93" s="34"/>
    </row>
    <row r="94" spans="2:47" s="1" customFormat="1" ht="29.25" customHeight="1">
      <c r="B94" s="34"/>
      <c r="C94" s="125" t="s">
        <v>416</v>
      </c>
      <c r="D94" s="107"/>
      <c r="E94" s="107"/>
      <c r="F94" s="107"/>
      <c r="G94" s="107"/>
      <c r="H94" s="107"/>
      <c r="I94" s="107"/>
      <c r="J94" s="126" t="s">
        <v>417</v>
      </c>
      <c r="K94" s="107"/>
      <c r="L94" s="34"/>
    </row>
    <row r="95" spans="2:47" s="1" customFormat="1" ht="10.25" customHeight="1">
      <c r="B95" s="34"/>
      <c r="L95" s="34"/>
    </row>
    <row r="96" spans="2:47" s="1" customFormat="1" ht="23" customHeight="1">
      <c r="B96" s="34"/>
      <c r="C96" s="127" t="s">
        <v>422</v>
      </c>
      <c r="J96" s="71">
        <f>J130</f>
        <v>0</v>
      </c>
      <c r="L96" s="34"/>
      <c r="AU96" s="17" t="s">
        <v>423</v>
      </c>
    </row>
    <row r="97" spans="2:65" s="8" customFormat="1" ht="25" customHeight="1">
      <c r="B97" s="128"/>
      <c r="D97" s="129" t="s">
        <v>10888</v>
      </c>
      <c r="E97" s="130"/>
      <c r="F97" s="130"/>
      <c r="G97" s="130"/>
      <c r="H97" s="130"/>
      <c r="I97" s="130"/>
      <c r="J97" s="131">
        <f>J131</f>
        <v>0</v>
      </c>
      <c r="L97" s="128"/>
    </row>
    <row r="98" spans="2:65" s="9" customFormat="1" ht="20" customHeight="1">
      <c r="B98" s="133"/>
      <c r="D98" s="134" t="s">
        <v>10889</v>
      </c>
      <c r="E98" s="135"/>
      <c r="F98" s="135"/>
      <c r="G98" s="135"/>
      <c r="H98" s="135"/>
      <c r="I98" s="135"/>
      <c r="J98" s="136">
        <f>J132</f>
        <v>0</v>
      </c>
      <c r="L98" s="133"/>
    </row>
    <row r="99" spans="2:65" s="9" customFormat="1" ht="20" customHeight="1">
      <c r="B99" s="133"/>
      <c r="D99" s="134" t="s">
        <v>10890</v>
      </c>
      <c r="E99" s="135"/>
      <c r="F99" s="135"/>
      <c r="G99" s="135"/>
      <c r="H99" s="135"/>
      <c r="I99" s="135"/>
      <c r="J99" s="136">
        <f>J137</f>
        <v>0</v>
      </c>
      <c r="L99" s="133"/>
    </row>
    <row r="100" spans="2:65" s="9" customFormat="1" ht="20" customHeight="1">
      <c r="B100" s="133"/>
      <c r="D100" s="134" t="s">
        <v>10891</v>
      </c>
      <c r="E100" s="135"/>
      <c r="F100" s="135"/>
      <c r="G100" s="135"/>
      <c r="H100" s="135"/>
      <c r="I100" s="135"/>
      <c r="J100" s="136">
        <f>J142</f>
        <v>0</v>
      </c>
      <c r="L100" s="133"/>
    </row>
    <row r="101" spans="2:65" s="1" customFormat="1" ht="21.75" customHeight="1">
      <c r="B101" s="34"/>
      <c r="L101" s="34"/>
    </row>
    <row r="102" spans="2:65" s="1" customFormat="1" ht="7" customHeight="1">
      <c r="B102" s="34"/>
      <c r="L102" s="34"/>
    </row>
    <row r="103" spans="2:65" s="1" customFormat="1" ht="29.25" customHeight="1">
      <c r="B103" s="34"/>
      <c r="C103" s="127" t="s">
        <v>511</v>
      </c>
      <c r="J103" s="138">
        <f>ROUND(J104 + J105 + J106 + J107 + J108 + J109,2)</f>
        <v>0</v>
      </c>
      <c r="L103" s="34"/>
      <c r="N103" s="139" t="s">
        <v>41</v>
      </c>
    </row>
    <row r="104" spans="2:65" s="1" customFormat="1" ht="18" customHeight="1">
      <c r="B104" s="140"/>
      <c r="C104" s="141"/>
      <c r="D104" s="232" t="s">
        <v>514</v>
      </c>
      <c r="E104" s="286"/>
      <c r="F104" s="286"/>
      <c r="G104" s="141"/>
      <c r="H104" s="141"/>
      <c r="I104" s="141"/>
      <c r="J104" s="99">
        <v>0</v>
      </c>
      <c r="K104" s="141"/>
      <c r="L104" s="140"/>
      <c r="M104" s="141"/>
      <c r="N104" s="143" t="s">
        <v>43</v>
      </c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4" t="s">
        <v>515</v>
      </c>
      <c r="AZ104" s="141"/>
      <c r="BA104" s="141"/>
      <c r="BB104" s="141"/>
      <c r="BC104" s="141"/>
      <c r="BD104" s="141"/>
      <c r="BE104" s="146">
        <f t="shared" ref="BE104:BE109" si="0">IF(N104="základná",J104,0)</f>
        <v>0</v>
      </c>
      <c r="BF104" s="146">
        <f t="shared" ref="BF104:BF109" si="1">IF(N104="znížená",J104,0)</f>
        <v>0</v>
      </c>
      <c r="BG104" s="146">
        <f t="shared" ref="BG104:BG109" si="2">IF(N104="zákl. prenesená",J104,0)</f>
        <v>0</v>
      </c>
      <c r="BH104" s="146">
        <f t="shared" ref="BH104:BH109" si="3">IF(N104="zníž. prenesená",J104,0)</f>
        <v>0</v>
      </c>
      <c r="BI104" s="146">
        <f t="shared" ref="BI104:BI109" si="4">IF(N104="nulová",J104,0)</f>
        <v>0</v>
      </c>
      <c r="BJ104" s="144" t="s">
        <v>89</v>
      </c>
      <c r="BK104" s="141"/>
      <c r="BL104" s="141"/>
      <c r="BM104" s="141"/>
    </row>
    <row r="105" spans="2:65" s="1" customFormat="1" ht="18" customHeight="1">
      <c r="B105" s="140"/>
      <c r="C105" s="141"/>
      <c r="D105" s="232" t="s">
        <v>518</v>
      </c>
      <c r="E105" s="286"/>
      <c r="F105" s="286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si="0"/>
        <v>0</v>
      </c>
      <c r="BF105" s="146">
        <f t="shared" si="1"/>
        <v>0</v>
      </c>
      <c r="BG105" s="146">
        <f t="shared" si="2"/>
        <v>0</v>
      </c>
      <c r="BH105" s="146">
        <f t="shared" si="3"/>
        <v>0</v>
      </c>
      <c r="BI105" s="146">
        <f t="shared" si="4"/>
        <v>0</v>
      </c>
      <c r="BJ105" s="144" t="s">
        <v>89</v>
      </c>
      <c r="BK105" s="141"/>
      <c r="BL105" s="141"/>
      <c r="BM105" s="141"/>
    </row>
    <row r="106" spans="2:65" s="1" customFormat="1" ht="18" customHeight="1">
      <c r="B106" s="140"/>
      <c r="C106" s="141"/>
      <c r="D106" s="232" t="s">
        <v>521</v>
      </c>
      <c r="E106" s="286"/>
      <c r="F106" s="286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>
      <c r="B107" s="140"/>
      <c r="C107" s="141"/>
      <c r="D107" s="232" t="s">
        <v>524</v>
      </c>
      <c r="E107" s="286"/>
      <c r="F107" s="286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>
      <c r="B108" s="140"/>
      <c r="C108" s="141"/>
      <c r="D108" s="232" t="s">
        <v>527</v>
      </c>
      <c r="E108" s="286"/>
      <c r="F108" s="286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>
      <c r="B109" s="140"/>
      <c r="C109" s="141"/>
      <c r="D109" s="142" t="s">
        <v>530</v>
      </c>
      <c r="E109" s="141"/>
      <c r="F109" s="141"/>
      <c r="G109" s="141"/>
      <c r="H109" s="141"/>
      <c r="I109" s="141"/>
      <c r="J109" s="99">
        <f>ROUND(J30*T109,2)</f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531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>
      <c r="B110" s="34"/>
      <c r="L110" s="34"/>
    </row>
    <row r="111" spans="2:65" s="1" customFormat="1" ht="29.25" customHeight="1">
      <c r="B111" s="34"/>
      <c r="C111" s="106" t="s">
        <v>162</v>
      </c>
      <c r="D111" s="107"/>
      <c r="E111" s="107"/>
      <c r="F111" s="107"/>
      <c r="G111" s="107"/>
      <c r="H111" s="107"/>
      <c r="I111" s="107"/>
      <c r="J111" s="108">
        <f>ROUND(J96+J103,2)</f>
        <v>0</v>
      </c>
      <c r="K111" s="107"/>
      <c r="L111" s="34"/>
    </row>
    <row r="112" spans="2:65" s="1" customFormat="1" ht="7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4"/>
    </row>
    <row r="116" spans="2:12" s="1" customFormat="1" ht="7" customHeight="1"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34"/>
    </row>
    <row r="117" spans="2:12" s="1" customFormat="1" ht="25" customHeight="1">
      <c r="B117" s="34"/>
      <c r="C117" s="21" t="s">
        <v>548</v>
      </c>
      <c r="L117" s="34"/>
    </row>
    <row r="118" spans="2:12" s="1" customFormat="1" ht="7" customHeight="1">
      <c r="B118" s="34"/>
      <c r="L118" s="34"/>
    </row>
    <row r="119" spans="2:12" s="1" customFormat="1" ht="12" customHeight="1">
      <c r="B119" s="34"/>
      <c r="C119" s="27" t="s">
        <v>15</v>
      </c>
      <c r="L119" s="34"/>
    </row>
    <row r="120" spans="2:12" s="1" customFormat="1" ht="26.25" customHeight="1">
      <c r="B120" s="34"/>
      <c r="E120" s="287" t="str">
        <f>E7</f>
        <v>Revitalizácia budovy a areálu bývalého Gymnázia Mateja Bela vo Zvolene</v>
      </c>
      <c r="F120" s="288"/>
      <c r="G120" s="288"/>
      <c r="H120" s="288"/>
      <c r="L120" s="34"/>
    </row>
    <row r="121" spans="2:12" s="1" customFormat="1" ht="12" customHeight="1">
      <c r="B121" s="34"/>
      <c r="C121" s="27" t="s">
        <v>182</v>
      </c>
      <c r="L121" s="34"/>
    </row>
    <row r="122" spans="2:12" s="1" customFormat="1" ht="30" customHeight="1">
      <c r="B122" s="34"/>
      <c r="E122" s="256" t="str">
        <f>E9</f>
        <v>03 - SO301 Jednotná kanalizačná prípojka a jednotná areálová kanalizácia</v>
      </c>
      <c r="F122" s="285"/>
      <c r="G122" s="285"/>
      <c r="H122" s="285"/>
      <c r="L122" s="34"/>
    </row>
    <row r="123" spans="2:12" s="1" customFormat="1" ht="7" customHeight="1">
      <c r="B123" s="34"/>
      <c r="L123" s="34"/>
    </row>
    <row r="124" spans="2:12" s="1" customFormat="1" ht="12" customHeight="1">
      <c r="B124" s="34"/>
      <c r="C124" s="27" t="s">
        <v>19</v>
      </c>
      <c r="F124" s="25" t="str">
        <f>F12</f>
        <v>Okružná 2469, Zvolen</v>
      </c>
      <c r="I124" s="27" t="s">
        <v>21</v>
      </c>
      <c r="J124" s="57" t="str">
        <f>IF(J12="","",J12)</f>
        <v>22. 5. 2024</v>
      </c>
      <c r="L124" s="34"/>
    </row>
    <row r="125" spans="2:12" s="1" customFormat="1" ht="7" customHeight="1">
      <c r="B125" s="34"/>
      <c r="L125" s="34"/>
    </row>
    <row r="126" spans="2:12" s="1" customFormat="1" ht="15.25" customHeight="1">
      <c r="B126" s="34"/>
      <c r="C126" s="27" t="s">
        <v>23</v>
      </c>
      <c r="F126" s="25" t="str">
        <f>E15</f>
        <v>Úrad Banskobystrického samosprávneho kraja</v>
      </c>
      <c r="I126" s="27" t="s">
        <v>29</v>
      </c>
      <c r="J126" s="30" t="str">
        <f>E21</f>
        <v>N/A s.r.o. Bratislava</v>
      </c>
      <c r="L126" s="34"/>
    </row>
    <row r="127" spans="2:12" s="1" customFormat="1" ht="15.25" customHeight="1">
      <c r="B127" s="34"/>
      <c r="C127" s="27" t="s">
        <v>27</v>
      </c>
      <c r="F127" s="25" t="str">
        <f>IF(E18="","",E18)</f>
        <v>Vyplň údaj</v>
      </c>
      <c r="I127" s="27" t="s">
        <v>32</v>
      </c>
      <c r="J127" s="30">
        <f>E24</f>
        <v>0</v>
      </c>
      <c r="L127" s="34"/>
    </row>
    <row r="128" spans="2:12" s="1" customFormat="1" ht="10.25" customHeight="1">
      <c r="B128" s="34"/>
      <c r="L128" s="34"/>
    </row>
    <row r="129" spans="2:65" s="10" customFormat="1" ht="29.25" customHeight="1">
      <c r="B129" s="147"/>
      <c r="C129" s="148" t="s">
        <v>561</v>
      </c>
      <c r="D129" s="149" t="s">
        <v>62</v>
      </c>
      <c r="E129" s="149" t="s">
        <v>58</v>
      </c>
      <c r="F129" s="149" t="s">
        <v>59</v>
      </c>
      <c r="G129" s="149" t="s">
        <v>562</v>
      </c>
      <c r="H129" s="149" t="s">
        <v>563</v>
      </c>
      <c r="I129" s="149" t="s">
        <v>564</v>
      </c>
      <c r="J129" s="150" t="s">
        <v>417</v>
      </c>
      <c r="K129" s="151" t="s">
        <v>565</v>
      </c>
      <c r="L129" s="147"/>
      <c r="M129" s="64" t="s">
        <v>1</v>
      </c>
      <c r="N129" s="65" t="s">
        <v>41</v>
      </c>
      <c r="O129" s="65" t="s">
        <v>566</v>
      </c>
      <c r="P129" s="65" t="s">
        <v>567</v>
      </c>
      <c r="Q129" s="65" t="s">
        <v>568</v>
      </c>
      <c r="R129" s="65" t="s">
        <v>569</v>
      </c>
      <c r="S129" s="65" t="s">
        <v>570</v>
      </c>
      <c r="T129" s="66" t="s">
        <v>571</v>
      </c>
    </row>
    <row r="130" spans="2:65" s="1" customFormat="1" ht="23" customHeight="1">
      <c r="B130" s="34"/>
      <c r="C130" s="69" t="s">
        <v>245</v>
      </c>
      <c r="J130" s="152">
        <f>BK130</f>
        <v>0</v>
      </c>
      <c r="L130" s="34"/>
      <c r="M130" s="67"/>
      <c r="N130" s="58"/>
      <c r="O130" s="58"/>
      <c r="P130" s="153">
        <f>P131</f>
        <v>0</v>
      </c>
      <c r="Q130" s="58"/>
      <c r="R130" s="153">
        <f>R131</f>
        <v>0</v>
      </c>
      <c r="S130" s="58"/>
      <c r="T130" s="154">
        <f>T131</f>
        <v>0</v>
      </c>
      <c r="AT130" s="17" t="s">
        <v>76</v>
      </c>
      <c r="AU130" s="17" t="s">
        <v>423</v>
      </c>
      <c r="BK130" s="155">
        <f>BK131</f>
        <v>0</v>
      </c>
    </row>
    <row r="131" spans="2:65" s="11" customFormat="1" ht="26" customHeight="1">
      <c r="B131" s="156"/>
      <c r="D131" s="157" t="s">
        <v>76</v>
      </c>
      <c r="E131" s="158" t="s">
        <v>7100</v>
      </c>
      <c r="F131" s="158" t="s">
        <v>10892</v>
      </c>
      <c r="I131" s="159"/>
      <c r="J131" s="160">
        <f>BK131</f>
        <v>0</v>
      </c>
      <c r="L131" s="156"/>
      <c r="M131" s="161"/>
      <c r="P131" s="162">
        <f>P132+P137+P142</f>
        <v>0</v>
      </c>
      <c r="R131" s="162">
        <f>R132+R137+R142</f>
        <v>0</v>
      </c>
      <c r="T131" s="163">
        <f>T132+T137+T142</f>
        <v>0</v>
      </c>
      <c r="AR131" s="157" t="s">
        <v>84</v>
      </c>
      <c r="AT131" s="164" t="s">
        <v>76</v>
      </c>
      <c r="AU131" s="164" t="s">
        <v>77</v>
      </c>
      <c r="AY131" s="157" t="s">
        <v>574</v>
      </c>
      <c r="BK131" s="165">
        <f>BK132+BK137+BK142</f>
        <v>0</v>
      </c>
    </row>
    <row r="132" spans="2:65" s="11" customFormat="1" ht="23" customHeight="1">
      <c r="B132" s="156"/>
      <c r="D132" s="157" t="s">
        <v>76</v>
      </c>
      <c r="E132" s="166" t="s">
        <v>7124</v>
      </c>
      <c r="F132" s="166" t="s">
        <v>10893</v>
      </c>
      <c r="I132" s="159"/>
      <c r="J132" s="167">
        <f>BK132</f>
        <v>0</v>
      </c>
      <c r="L132" s="156"/>
      <c r="M132" s="161"/>
      <c r="P132" s="162">
        <f>SUM(P133:P136)</f>
        <v>0</v>
      </c>
      <c r="R132" s="162">
        <f>SUM(R133:R136)</f>
        <v>0</v>
      </c>
      <c r="T132" s="163">
        <f>SUM(T133:T136)</f>
        <v>0</v>
      </c>
      <c r="AR132" s="157" t="s">
        <v>84</v>
      </c>
      <c r="AT132" s="164" t="s">
        <v>76</v>
      </c>
      <c r="AU132" s="164" t="s">
        <v>84</v>
      </c>
      <c r="AY132" s="157" t="s">
        <v>574</v>
      </c>
      <c r="BK132" s="165">
        <f>SUM(BK133:BK136)</f>
        <v>0</v>
      </c>
    </row>
    <row r="133" spans="2:65" s="1" customFormat="1" ht="24.25" customHeight="1">
      <c r="B133" s="140"/>
      <c r="C133" s="208" t="s">
        <v>84</v>
      </c>
      <c r="D133" s="208" t="s">
        <v>1858</v>
      </c>
      <c r="E133" s="209" t="s">
        <v>10894</v>
      </c>
      <c r="F133" s="210" t="s">
        <v>10895</v>
      </c>
      <c r="G133" s="211" t="s">
        <v>7104</v>
      </c>
      <c r="H133" s="212">
        <v>185</v>
      </c>
      <c r="I133" s="213"/>
      <c r="J133" s="214">
        <f>ROUND(I133*H133,2)</f>
        <v>0</v>
      </c>
      <c r="K133" s="215"/>
      <c r="L133" s="216"/>
      <c r="M133" s="217" t="s">
        <v>1</v>
      </c>
      <c r="N133" s="218" t="s">
        <v>43</v>
      </c>
      <c r="P133" s="177">
        <f>O133*H133</f>
        <v>0</v>
      </c>
      <c r="Q133" s="177">
        <v>0</v>
      </c>
      <c r="R133" s="177">
        <f>Q133*H133</f>
        <v>0</v>
      </c>
      <c r="S133" s="177">
        <v>0</v>
      </c>
      <c r="T133" s="178">
        <f>S133*H133</f>
        <v>0</v>
      </c>
      <c r="AR133" s="179" t="s">
        <v>626</v>
      </c>
      <c r="AT133" s="179" t="s">
        <v>1858</v>
      </c>
      <c r="AU133" s="179" t="s">
        <v>89</v>
      </c>
      <c r="AY133" s="17" t="s">
        <v>574</v>
      </c>
      <c r="BE133" s="102">
        <f>IF(N133="základná",J133,0)</f>
        <v>0</v>
      </c>
      <c r="BF133" s="102">
        <f>IF(N133="znížená",J133,0)</f>
        <v>0</v>
      </c>
      <c r="BG133" s="102">
        <f>IF(N133="zákl. prenesená",J133,0)</f>
        <v>0</v>
      </c>
      <c r="BH133" s="102">
        <f>IF(N133="zníž. prenesená",J133,0)</f>
        <v>0</v>
      </c>
      <c r="BI133" s="102">
        <f>IF(N133="nulová",J133,0)</f>
        <v>0</v>
      </c>
      <c r="BJ133" s="17" t="s">
        <v>89</v>
      </c>
      <c r="BK133" s="102">
        <f>ROUND(I133*H133,2)</f>
        <v>0</v>
      </c>
      <c r="BL133" s="17" t="s">
        <v>580</v>
      </c>
      <c r="BM133" s="179" t="s">
        <v>10896</v>
      </c>
    </row>
    <row r="134" spans="2:65" s="1" customFormat="1" ht="24.25" customHeight="1">
      <c r="B134" s="140"/>
      <c r="C134" s="208" t="s">
        <v>89</v>
      </c>
      <c r="D134" s="208" t="s">
        <v>1858</v>
      </c>
      <c r="E134" s="209" t="s">
        <v>10897</v>
      </c>
      <c r="F134" s="210" t="s">
        <v>10898</v>
      </c>
      <c r="G134" s="211" t="s">
        <v>7104</v>
      </c>
      <c r="H134" s="212">
        <v>17</v>
      </c>
      <c r="I134" s="213"/>
      <c r="J134" s="214">
        <f>ROUND(I134*H134,2)</f>
        <v>0</v>
      </c>
      <c r="K134" s="215"/>
      <c r="L134" s="216"/>
      <c r="M134" s="217" t="s">
        <v>1</v>
      </c>
      <c r="N134" s="218" t="s">
        <v>43</v>
      </c>
      <c r="P134" s="177">
        <f>O134*H134</f>
        <v>0</v>
      </c>
      <c r="Q134" s="177">
        <v>0</v>
      </c>
      <c r="R134" s="177">
        <f>Q134*H134</f>
        <v>0</v>
      </c>
      <c r="S134" s="177">
        <v>0</v>
      </c>
      <c r="T134" s="178">
        <f>S134*H134</f>
        <v>0</v>
      </c>
      <c r="AR134" s="179" t="s">
        <v>626</v>
      </c>
      <c r="AT134" s="179" t="s">
        <v>1858</v>
      </c>
      <c r="AU134" s="179" t="s">
        <v>89</v>
      </c>
      <c r="AY134" s="17" t="s">
        <v>574</v>
      </c>
      <c r="BE134" s="102">
        <f>IF(N134="základná",J134,0)</f>
        <v>0</v>
      </c>
      <c r="BF134" s="102">
        <f>IF(N134="znížená",J134,0)</f>
        <v>0</v>
      </c>
      <c r="BG134" s="102">
        <f>IF(N134="zákl. prenesená",J134,0)</f>
        <v>0</v>
      </c>
      <c r="BH134" s="102">
        <f>IF(N134="zníž. prenesená",J134,0)</f>
        <v>0</v>
      </c>
      <c r="BI134" s="102">
        <f>IF(N134="nulová",J134,0)</f>
        <v>0</v>
      </c>
      <c r="BJ134" s="17" t="s">
        <v>89</v>
      </c>
      <c r="BK134" s="102">
        <f>ROUND(I134*H134,2)</f>
        <v>0</v>
      </c>
      <c r="BL134" s="17" t="s">
        <v>580</v>
      </c>
      <c r="BM134" s="179" t="s">
        <v>10899</v>
      </c>
    </row>
    <row r="135" spans="2:65" s="1" customFormat="1" ht="24.25" customHeight="1">
      <c r="B135" s="140"/>
      <c r="C135" s="208" t="s">
        <v>597</v>
      </c>
      <c r="D135" s="208" t="s">
        <v>1858</v>
      </c>
      <c r="E135" s="209" t="s">
        <v>10900</v>
      </c>
      <c r="F135" s="210" t="s">
        <v>7107</v>
      </c>
      <c r="G135" s="211" t="s">
        <v>7104</v>
      </c>
      <c r="H135" s="212">
        <v>72</v>
      </c>
      <c r="I135" s="213"/>
      <c r="J135" s="214">
        <f>ROUND(I135*H135,2)</f>
        <v>0</v>
      </c>
      <c r="K135" s="215"/>
      <c r="L135" s="216"/>
      <c r="M135" s="217" t="s">
        <v>1</v>
      </c>
      <c r="N135" s="218" t="s">
        <v>43</v>
      </c>
      <c r="P135" s="177">
        <f>O135*H135</f>
        <v>0</v>
      </c>
      <c r="Q135" s="177">
        <v>0</v>
      </c>
      <c r="R135" s="177">
        <f>Q135*H135</f>
        <v>0</v>
      </c>
      <c r="S135" s="177">
        <v>0</v>
      </c>
      <c r="T135" s="178">
        <f>S135*H135</f>
        <v>0</v>
      </c>
      <c r="AR135" s="179" t="s">
        <v>626</v>
      </c>
      <c r="AT135" s="179" t="s">
        <v>1858</v>
      </c>
      <c r="AU135" s="179" t="s">
        <v>89</v>
      </c>
      <c r="AY135" s="17" t="s">
        <v>574</v>
      </c>
      <c r="BE135" s="102">
        <f>IF(N135="základná",J135,0)</f>
        <v>0</v>
      </c>
      <c r="BF135" s="102">
        <f>IF(N135="znížená",J135,0)</f>
        <v>0</v>
      </c>
      <c r="BG135" s="102">
        <f>IF(N135="zákl. prenesená",J135,0)</f>
        <v>0</v>
      </c>
      <c r="BH135" s="102">
        <f>IF(N135="zníž. prenesená",J135,0)</f>
        <v>0</v>
      </c>
      <c r="BI135" s="102">
        <f>IF(N135="nulová",J135,0)</f>
        <v>0</v>
      </c>
      <c r="BJ135" s="17" t="s">
        <v>89</v>
      </c>
      <c r="BK135" s="102">
        <f>ROUND(I135*H135,2)</f>
        <v>0</v>
      </c>
      <c r="BL135" s="17" t="s">
        <v>580</v>
      </c>
      <c r="BM135" s="179" t="s">
        <v>10901</v>
      </c>
    </row>
    <row r="136" spans="2:65" s="1" customFormat="1" ht="24.25" customHeight="1">
      <c r="B136" s="140"/>
      <c r="C136" s="208" t="s">
        <v>580</v>
      </c>
      <c r="D136" s="208" t="s">
        <v>1858</v>
      </c>
      <c r="E136" s="209" t="s">
        <v>10902</v>
      </c>
      <c r="F136" s="210" t="s">
        <v>7103</v>
      </c>
      <c r="G136" s="211" t="s">
        <v>7104</v>
      </c>
      <c r="H136" s="212">
        <v>10</v>
      </c>
      <c r="I136" s="213"/>
      <c r="J136" s="214">
        <f>ROUND(I136*H136,2)</f>
        <v>0</v>
      </c>
      <c r="K136" s="215"/>
      <c r="L136" s="216"/>
      <c r="M136" s="217" t="s">
        <v>1</v>
      </c>
      <c r="N136" s="218" t="s">
        <v>43</v>
      </c>
      <c r="P136" s="177">
        <f>O136*H136</f>
        <v>0</v>
      </c>
      <c r="Q136" s="177">
        <v>0</v>
      </c>
      <c r="R136" s="177">
        <f>Q136*H136</f>
        <v>0</v>
      </c>
      <c r="S136" s="177">
        <v>0</v>
      </c>
      <c r="T136" s="178">
        <f>S136*H136</f>
        <v>0</v>
      </c>
      <c r="AR136" s="179" t="s">
        <v>626</v>
      </c>
      <c r="AT136" s="179" t="s">
        <v>1858</v>
      </c>
      <c r="AU136" s="179" t="s">
        <v>89</v>
      </c>
      <c r="AY136" s="17" t="s">
        <v>574</v>
      </c>
      <c r="BE136" s="102">
        <f>IF(N136="základná",J136,0)</f>
        <v>0</v>
      </c>
      <c r="BF136" s="102">
        <f>IF(N136="znížená",J136,0)</f>
        <v>0</v>
      </c>
      <c r="BG136" s="102">
        <f>IF(N136="zákl. prenesená",J136,0)</f>
        <v>0</v>
      </c>
      <c r="BH136" s="102">
        <f>IF(N136="zníž. prenesená",J136,0)</f>
        <v>0</v>
      </c>
      <c r="BI136" s="102">
        <f>IF(N136="nulová",J136,0)</f>
        <v>0</v>
      </c>
      <c r="BJ136" s="17" t="s">
        <v>89</v>
      </c>
      <c r="BK136" s="102">
        <f>ROUND(I136*H136,2)</f>
        <v>0</v>
      </c>
      <c r="BL136" s="17" t="s">
        <v>580</v>
      </c>
      <c r="BM136" s="179" t="s">
        <v>10903</v>
      </c>
    </row>
    <row r="137" spans="2:65" s="11" customFormat="1" ht="23" customHeight="1">
      <c r="B137" s="156"/>
      <c r="D137" s="157" t="s">
        <v>76</v>
      </c>
      <c r="E137" s="166" t="s">
        <v>7180</v>
      </c>
      <c r="F137" s="166" t="s">
        <v>10904</v>
      </c>
      <c r="I137" s="159"/>
      <c r="J137" s="167">
        <f>BK137</f>
        <v>0</v>
      </c>
      <c r="L137" s="156"/>
      <c r="M137" s="161"/>
      <c r="P137" s="162">
        <f>SUM(P138:P141)</f>
        <v>0</v>
      </c>
      <c r="R137" s="162">
        <f>SUM(R138:R141)</f>
        <v>0</v>
      </c>
      <c r="T137" s="163">
        <f>SUM(T138:T141)</f>
        <v>0</v>
      </c>
      <c r="AR137" s="157" t="s">
        <v>84</v>
      </c>
      <c r="AT137" s="164" t="s">
        <v>76</v>
      </c>
      <c r="AU137" s="164" t="s">
        <v>84</v>
      </c>
      <c r="AY137" s="157" t="s">
        <v>574</v>
      </c>
      <c r="BK137" s="165">
        <f>SUM(BK138:BK141)</f>
        <v>0</v>
      </c>
    </row>
    <row r="138" spans="2:65" s="1" customFormat="1" ht="24.25" customHeight="1">
      <c r="B138" s="140"/>
      <c r="C138" s="208" t="s">
        <v>608</v>
      </c>
      <c r="D138" s="208" t="s">
        <v>1858</v>
      </c>
      <c r="E138" s="209" t="s">
        <v>10905</v>
      </c>
      <c r="F138" s="210" t="s">
        <v>10906</v>
      </c>
      <c r="G138" s="211" t="s">
        <v>579</v>
      </c>
      <c r="H138" s="212">
        <v>15</v>
      </c>
      <c r="I138" s="213"/>
      <c r="J138" s="214">
        <f>ROUND(I138*H138,2)</f>
        <v>0</v>
      </c>
      <c r="K138" s="215"/>
      <c r="L138" s="216"/>
      <c r="M138" s="217" t="s">
        <v>1</v>
      </c>
      <c r="N138" s="218" t="s">
        <v>43</v>
      </c>
      <c r="P138" s="177">
        <f>O138*H138</f>
        <v>0</v>
      </c>
      <c r="Q138" s="177">
        <v>0</v>
      </c>
      <c r="R138" s="177">
        <f>Q138*H138</f>
        <v>0</v>
      </c>
      <c r="S138" s="177">
        <v>0</v>
      </c>
      <c r="T138" s="178">
        <f>S138*H138</f>
        <v>0</v>
      </c>
      <c r="AR138" s="179" t="s">
        <v>626</v>
      </c>
      <c r="AT138" s="179" t="s">
        <v>1858</v>
      </c>
      <c r="AU138" s="179" t="s">
        <v>89</v>
      </c>
      <c r="AY138" s="17" t="s">
        <v>574</v>
      </c>
      <c r="BE138" s="102">
        <f>IF(N138="základná",J138,0)</f>
        <v>0</v>
      </c>
      <c r="BF138" s="102">
        <f>IF(N138="znížená",J138,0)</f>
        <v>0</v>
      </c>
      <c r="BG138" s="102">
        <f>IF(N138="zákl. prenesená",J138,0)</f>
        <v>0</v>
      </c>
      <c r="BH138" s="102">
        <f>IF(N138="zníž. prenesená",J138,0)</f>
        <v>0</v>
      </c>
      <c r="BI138" s="102">
        <f>IF(N138="nulová",J138,0)</f>
        <v>0</v>
      </c>
      <c r="BJ138" s="17" t="s">
        <v>89</v>
      </c>
      <c r="BK138" s="102">
        <f>ROUND(I138*H138,2)</f>
        <v>0</v>
      </c>
      <c r="BL138" s="17" t="s">
        <v>580</v>
      </c>
      <c r="BM138" s="179" t="s">
        <v>10907</v>
      </c>
    </row>
    <row r="139" spans="2:65" s="1" customFormat="1" ht="24.25" customHeight="1">
      <c r="B139" s="140"/>
      <c r="C139" s="168" t="s">
        <v>616</v>
      </c>
      <c r="D139" s="168" t="s">
        <v>576</v>
      </c>
      <c r="E139" s="169" t="s">
        <v>10908</v>
      </c>
      <c r="F139" s="170" t="s">
        <v>10909</v>
      </c>
      <c r="G139" s="171" t="s">
        <v>629</v>
      </c>
      <c r="H139" s="172">
        <v>430</v>
      </c>
      <c r="I139" s="173"/>
      <c r="J139" s="174">
        <f>ROUND(I139*H139,2)</f>
        <v>0</v>
      </c>
      <c r="K139" s="175"/>
      <c r="L139" s="34"/>
      <c r="M139" s="176" t="s">
        <v>1</v>
      </c>
      <c r="N139" s="139" t="s">
        <v>43</v>
      </c>
      <c r="P139" s="177">
        <f>O139*H139</f>
        <v>0</v>
      </c>
      <c r="Q139" s="177">
        <v>0</v>
      </c>
      <c r="R139" s="177">
        <f>Q139*H139</f>
        <v>0</v>
      </c>
      <c r="S139" s="177">
        <v>0</v>
      </c>
      <c r="T139" s="178">
        <f>S139*H139</f>
        <v>0</v>
      </c>
      <c r="AR139" s="179" t="s">
        <v>580</v>
      </c>
      <c r="AT139" s="179" t="s">
        <v>576</v>
      </c>
      <c r="AU139" s="179" t="s">
        <v>89</v>
      </c>
      <c r="AY139" s="17" t="s">
        <v>574</v>
      </c>
      <c r="BE139" s="102">
        <f>IF(N139="základná",J139,0)</f>
        <v>0</v>
      </c>
      <c r="BF139" s="102">
        <f>IF(N139="znížená",J139,0)</f>
        <v>0</v>
      </c>
      <c r="BG139" s="102">
        <f>IF(N139="zákl. prenesená",J139,0)</f>
        <v>0</v>
      </c>
      <c r="BH139" s="102">
        <f>IF(N139="zníž. prenesená",J139,0)</f>
        <v>0</v>
      </c>
      <c r="BI139" s="102">
        <f>IF(N139="nulová",J139,0)</f>
        <v>0</v>
      </c>
      <c r="BJ139" s="17" t="s">
        <v>89</v>
      </c>
      <c r="BK139" s="102">
        <f>ROUND(I139*H139,2)</f>
        <v>0</v>
      </c>
      <c r="BL139" s="17" t="s">
        <v>580</v>
      </c>
      <c r="BM139" s="179" t="s">
        <v>10910</v>
      </c>
    </row>
    <row r="140" spans="2:65" s="1" customFormat="1" ht="16.5" customHeight="1">
      <c r="B140" s="140"/>
      <c r="C140" s="168" t="s">
        <v>621</v>
      </c>
      <c r="D140" s="168" t="s">
        <v>576</v>
      </c>
      <c r="E140" s="169" t="s">
        <v>10911</v>
      </c>
      <c r="F140" s="170" t="s">
        <v>10912</v>
      </c>
      <c r="G140" s="171" t="s">
        <v>629</v>
      </c>
      <c r="H140" s="172">
        <v>15</v>
      </c>
      <c r="I140" s="173"/>
      <c r="J140" s="174">
        <f>ROUND(I140*H140,2)</f>
        <v>0</v>
      </c>
      <c r="K140" s="175"/>
      <c r="L140" s="34"/>
      <c r="M140" s="176" t="s">
        <v>1</v>
      </c>
      <c r="N140" s="139" t="s">
        <v>43</v>
      </c>
      <c r="P140" s="177">
        <f>O140*H140</f>
        <v>0</v>
      </c>
      <c r="Q140" s="177">
        <v>0</v>
      </c>
      <c r="R140" s="177">
        <f>Q140*H140</f>
        <v>0</v>
      </c>
      <c r="S140" s="177">
        <v>0</v>
      </c>
      <c r="T140" s="178">
        <f>S140*H140</f>
        <v>0</v>
      </c>
      <c r="AR140" s="179" t="s">
        <v>580</v>
      </c>
      <c r="AT140" s="179" t="s">
        <v>576</v>
      </c>
      <c r="AU140" s="179" t="s">
        <v>89</v>
      </c>
      <c r="AY140" s="17" t="s">
        <v>574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7" t="s">
        <v>89</v>
      </c>
      <c r="BK140" s="102">
        <f>ROUND(I140*H140,2)</f>
        <v>0</v>
      </c>
      <c r="BL140" s="17" t="s">
        <v>580</v>
      </c>
      <c r="BM140" s="179" t="s">
        <v>10913</v>
      </c>
    </row>
    <row r="141" spans="2:65" s="1" customFormat="1" ht="16.5" customHeight="1">
      <c r="B141" s="140"/>
      <c r="C141" s="168" t="s">
        <v>626</v>
      </c>
      <c r="D141" s="168" t="s">
        <v>576</v>
      </c>
      <c r="E141" s="169" t="s">
        <v>10914</v>
      </c>
      <c r="F141" s="170" t="s">
        <v>10915</v>
      </c>
      <c r="G141" s="171" t="s">
        <v>629</v>
      </c>
      <c r="H141" s="172">
        <v>3.2</v>
      </c>
      <c r="I141" s="173"/>
      <c r="J141" s="174">
        <f>ROUND(I141*H141,2)</f>
        <v>0</v>
      </c>
      <c r="K141" s="175"/>
      <c r="L141" s="34"/>
      <c r="M141" s="176" t="s">
        <v>1</v>
      </c>
      <c r="N141" s="139" t="s">
        <v>43</v>
      </c>
      <c r="P141" s="177">
        <f>O141*H141</f>
        <v>0</v>
      </c>
      <c r="Q141" s="177">
        <v>0</v>
      </c>
      <c r="R141" s="177">
        <f>Q141*H141</f>
        <v>0</v>
      </c>
      <c r="S141" s="177">
        <v>0</v>
      </c>
      <c r="T141" s="178">
        <f>S141*H141</f>
        <v>0</v>
      </c>
      <c r="AR141" s="179" t="s">
        <v>580</v>
      </c>
      <c r="AT141" s="179" t="s">
        <v>576</v>
      </c>
      <c r="AU141" s="179" t="s">
        <v>89</v>
      </c>
      <c r="AY141" s="17" t="s">
        <v>574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7" t="s">
        <v>89</v>
      </c>
      <c r="BK141" s="102">
        <f>ROUND(I141*H141,2)</f>
        <v>0</v>
      </c>
      <c r="BL141" s="17" t="s">
        <v>580</v>
      </c>
      <c r="BM141" s="179" t="s">
        <v>10916</v>
      </c>
    </row>
    <row r="142" spans="2:65" s="11" customFormat="1" ht="23" customHeight="1">
      <c r="B142" s="156"/>
      <c r="D142" s="157" t="s">
        <v>76</v>
      </c>
      <c r="E142" s="166" t="s">
        <v>7245</v>
      </c>
      <c r="F142" s="166" t="s">
        <v>6134</v>
      </c>
      <c r="I142" s="159"/>
      <c r="J142" s="167">
        <f>BK142</f>
        <v>0</v>
      </c>
      <c r="L142" s="156"/>
      <c r="M142" s="161"/>
      <c r="P142" s="162">
        <f>SUM(P143:P148)</f>
        <v>0</v>
      </c>
      <c r="R142" s="162">
        <f>SUM(R143:R148)</f>
        <v>0</v>
      </c>
      <c r="T142" s="163">
        <f>SUM(T143:T148)</f>
        <v>0</v>
      </c>
      <c r="AR142" s="157" t="s">
        <v>84</v>
      </c>
      <c r="AT142" s="164" t="s">
        <v>76</v>
      </c>
      <c r="AU142" s="164" t="s">
        <v>84</v>
      </c>
      <c r="AY142" s="157" t="s">
        <v>574</v>
      </c>
      <c r="BK142" s="165">
        <f>SUM(BK143:BK148)</f>
        <v>0</v>
      </c>
    </row>
    <row r="143" spans="2:65" s="1" customFormat="1" ht="21.75" customHeight="1">
      <c r="B143" s="140"/>
      <c r="C143" s="208" t="s">
        <v>639</v>
      </c>
      <c r="D143" s="208" t="s">
        <v>1858</v>
      </c>
      <c r="E143" s="209" t="s">
        <v>10917</v>
      </c>
      <c r="F143" s="210" t="s">
        <v>10918</v>
      </c>
      <c r="G143" s="211" t="s">
        <v>579</v>
      </c>
      <c r="H143" s="212">
        <v>1</v>
      </c>
      <c r="I143" s="213"/>
      <c r="J143" s="214">
        <f t="shared" ref="J143:J148" si="5">ROUND(I143*H143,2)</f>
        <v>0</v>
      </c>
      <c r="K143" s="215"/>
      <c r="L143" s="216"/>
      <c r="M143" s="217" t="s">
        <v>1</v>
      </c>
      <c r="N143" s="218" t="s">
        <v>43</v>
      </c>
      <c r="P143" s="177">
        <f t="shared" ref="P143:P148" si="6">O143*H143</f>
        <v>0</v>
      </c>
      <c r="Q143" s="177">
        <v>0</v>
      </c>
      <c r="R143" s="177">
        <f t="shared" ref="R143:R148" si="7">Q143*H143</f>
        <v>0</v>
      </c>
      <c r="S143" s="177">
        <v>0</v>
      </c>
      <c r="T143" s="178">
        <f t="shared" ref="T143:T148" si="8">S143*H143</f>
        <v>0</v>
      </c>
      <c r="AR143" s="179" t="s">
        <v>626</v>
      </c>
      <c r="AT143" s="179" t="s">
        <v>1858</v>
      </c>
      <c r="AU143" s="179" t="s">
        <v>89</v>
      </c>
      <c r="AY143" s="17" t="s">
        <v>574</v>
      </c>
      <c r="BE143" s="102">
        <f t="shared" ref="BE143:BE148" si="9">IF(N143="základná",J143,0)</f>
        <v>0</v>
      </c>
      <c r="BF143" s="102">
        <f t="shared" ref="BF143:BF148" si="10">IF(N143="znížená",J143,0)</f>
        <v>0</v>
      </c>
      <c r="BG143" s="102">
        <f t="shared" ref="BG143:BG148" si="11">IF(N143="zákl. prenesená",J143,0)</f>
        <v>0</v>
      </c>
      <c r="BH143" s="102">
        <f t="shared" ref="BH143:BH148" si="12">IF(N143="zníž. prenesená",J143,0)</f>
        <v>0</v>
      </c>
      <c r="BI143" s="102">
        <f t="shared" ref="BI143:BI148" si="13">IF(N143="nulová",J143,0)</f>
        <v>0</v>
      </c>
      <c r="BJ143" s="17" t="s">
        <v>89</v>
      </c>
      <c r="BK143" s="102">
        <f t="shared" ref="BK143:BK148" si="14">ROUND(I143*H143,2)</f>
        <v>0</v>
      </c>
      <c r="BL143" s="17" t="s">
        <v>580</v>
      </c>
      <c r="BM143" s="179" t="s">
        <v>10919</v>
      </c>
    </row>
    <row r="144" spans="2:65" s="1" customFormat="1" ht="16.5" customHeight="1">
      <c r="B144" s="140"/>
      <c r="C144" s="168" t="s">
        <v>115</v>
      </c>
      <c r="D144" s="168" t="s">
        <v>576</v>
      </c>
      <c r="E144" s="169" t="s">
        <v>10920</v>
      </c>
      <c r="F144" s="170" t="s">
        <v>10921</v>
      </c>
      <c r="G144" s="171" t="s">
        <v>579</v>
      </c>
      <c r="H144" s="172">
        <v>1</v>
      </c>
      <c r="I144" s="173"/>
      <c r="J144" s="174">
        <f t="shared" si="5"/>
        <v>0</v>
      </c>
      <c r="K144" s="175"/>
      <c r="L144" s="34"/>
      <c r="M144" s="176" t="s">
        <v>1</v>
      </c>
      <c r="N144" s="139" t="s">
        <v>43</v>
      </c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AR144" s="179" t="s">
        <v>580</v>
      </c>
      <c r="AT144" s="179" t="s">
        <v>576</v>
      </c>
      <c r="AU144" s="179" t="s">
        <v>89</v>
      </c>
      <c r="AY144" s="17" t="s">
        <v>574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89</v>
      </c>
      <c r="BK144" s="102">
        <f t="shared" si="14"/>
        <v>0</v>
      </c>
      <c r="BL144" s="17" t="s">
        <v>580</v>
      </c>
      <c r="BM144" s="179" t="s">
        <v>10922</v>
      </c>
    </row>
    <row r="145" spans="2:65" s="1" customFormat="1" ht="24.25" customHeight="1">
      <c r="B145" s="140"/>
      <c r="C145" s="168" t="s">
        <v>118</v>
      </c>
      <c r="D145" s="168" t="s">
        <v>576</v>
      </c>
      <c r="E145" s="169" t="s">
        <v>10923</v>
      </c>
      <c r="F145" s="170" t="s">
        <v>10924</v>
      </c>
      <c r="G145" s="171" t="s">
        <v>7104</v>
      </c>
      <c r="H145" s="172">
        <v>155</v>
      </c>
      <c r="I145" s="173"/>
      <c r="J145" s="174">
        <f t="shared" si="5"/>
        <v>0</v>
      </c>
      <c r="K145" s="175"/>
      <c r="L145" s="34"/>
      <c r="M145" s="176" t="s">
        <v>1</v>
      </c>
      <c r="N145" s="139" t="s">
        <v>43</v>
      </c>
      <c r="P145" s="177">
        <f t="shared" si="6"/>
        <v>0</v>
      </c>
      <c r="Q145" s="177">
        <v>0</v>
      </c>
      <c r="R145" s="177">
        <f t="shared" si="7"/>
        <v>0</v>
      </c>
      <c r="S145" s="177">
        <v>0</v>
      </c>
      <c r="T145" s="178">
        <f t="shared" si="8"/>
        <v>0</v>
      </c>
      <c r="AR145" s="179" t="s">
        <v>580</v>
      </c>
      <c r="AT145" s="179" t="s">
        <v>576</v>
      </c>
      <c r="AU145" s="179" t="s">
        <v>89</v>
      </c>
      <c r="AY145" s="17" t="s">
        <v>574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89</v>
      </c>
      <c r="BK145" s="102">
        <f t="shared" si="14"/>
        <v>0</v>
      </c>
      <c r="BL145" s="17" t="s">
        <v>580</v>
      </c>
      <c r="BM145" s="179" t="s">
        <v>10925</v>
      </c>
    </row>
    <row r="146" spans="2:65" s="1" customFormat="1" ht="16.5" customHeight="1">
      <c r="B146" s="140"/>
      <c r="C146" s="168" t="s">
        <v>121</v>
      </c>
      <c r="D146" s="168" t="s">
        <v>576</v>
      </c>
      <c r="E146" s="169" t="s">
        <v>10926</v>
      </c>
      <c r="F146" s="170" t="s">
        <v>10927</v>
      </c>
      <c r="G146" s="171" t="s">
        <v>579</v>
      </c>
      <c r="H146" s="172">
        <v>1</v>
      </c>
      <c r="I146" s="173"/>
      <c r="J146" s="174">
        <f t="shared" si="5"/>
        <v>0</v>
      </c>
      <c r="K146" s="175"/>
      <c r="L146" s="34"/>
      <c r="M146" s="176" t="s">
        <v>1</v>
      </c>
      <c r="N146" s="139" t="s">
        <v>43</v>
      </c>
      <c r="P146" s="177">
        <f t="shared" si="6"/>
        <v>0</v>
      </c>
      <c r="Q146" s="177">
        <v>0</v>
      </c>
      <c r="R146" s="177">
        <f t="shared" si="7"/>
        <v>0</v>
      </c>
      <c r="S146" s="177">
        <v>0</v>
      </c>
      <c r="T146" s="178">
        <f t="shared" si="8"/>
        <v>0</v>
      </c>
      <c r="AR146" s="179" t="s">
        <v>580</v>
      </c>
      <c r="AT146" s="179" t="s">
        <v>576</v>
      </c>
      <c r="AU146" s="179" t="s">
        <v>89</v>
      </c>
      <c r="AY146" s="17" t="s">
        <v>574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89</v>
      </c>
      <c r="BK146" s="102">
        <f t="shared" si="14"/>
        <v>0</v>
      </c>
      <c r="BL146" s="17" t="s">
        <v>580</v>
      </c>
      <c r="BM146" s="179" t="s">
        <v>10928</v>
      </c>
    </row>
    <row r="147" spans="2:65" s="1" customFormat="1" ht="16.5" customHeight="1">
      <c r="B147" s="140"/>
      <c r="C147" s="168" t="s">
        <v>660</v>
      </c>
      <c r="D147" s="168" t="s">
        <v>576</v>
      </c>
      <c r="E147" s="169" t="s">
        <v>10929</v>
      </c>
      <c r="F147" s="170" t="s">
        <v>7328</v>
      </c>
      <c r="G147" s="171" t="s">
        <v>579</v>
      </c>
      <c r="H147" s="172">
        <v>1</v>
      </c>
      <c r="I147" s="173"/>
      <c r="J147" s="174">
        <f t="shared" si="5"/>
        <v>0</v>
      </c>
      <c r="K147" s="175"/>
      <c r="L147" s="34"/>
      <c r="M147" s="176" t="s">
        <v>1</v>
      </c>
      <c r="N147" s="139" t="s">
        <v>43</v>
      </c>
      <c r="P147" s="177">
        <f t="shared" si="6"/>
        <v>0</v>
      </c>
      <c r="Q147" s="177">
        <v>0</v>
      </c>
      <c r="R147" s="177">
        <f t="shared" si="7"/>
        <v>0</v>
      </c>
      <c r="S147" s="177">
        <v>0</v>
      </c>
      <c r="T147" s="178">
        <f t="shared" si="8"/>
        <v>0</v>
      </c>
      <c r="AR147" s="179" t="s">
        <v>580</v>
      </c>
      <c r="AT147" s="179" t="s">
        <v>576</v>
      </c>
      <c r="AU147" s="179" t="s">
        <v>89</v>
      </c>
      <c r="AY147" s="17" t="s">
        <v>574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89</v>
      </c>
      <c r="BK147" s="102">
        <f t="shared" si="14"/>
        <v>0</v>
      </c>
      <c r="BL147" s="17" t="s">
        <v>580</v>
      </c>
      <c r="BM147" s="179" t="s">
        <v>10930</v>
      </c>
    </row>
    <row r="148" spans="2:65" s="1" customFormat="1" ht="16.5" customHeight="1">
      <c r="B148" s="140"/>
      <c r="C148" s="168" t="s">
        <v>664</v>
      </c>
      <c r="D148" s="168" t="s">
        <v>576</v>
      </c>
      <c r="E148" s="169" t="s">
        <v>10931</v>
      </c>
      <c r="F148" s="170" t="s">
        <v>7331</v>
      </c>
      <c r="G148" s="171" t="s">
        <v>579</v>
      </c>
      <c r="H148" s="172">
        <v>1</v>
      </c>
      <c r="I148" s="173"/>
      <c r="J148" s="174">
        <f t="shared" si="5"/>
        <v>0</v>
      </c>
      <c r="K148" s="175"/>
      <c r="L148" s="34"/>
      <c r="M148" s="223" t="s">
        <v>1</v>
      </c>
      <c r="N148" s="224" t="s">
        <v>43</v>
      </c>
      <c r="O148" s="225"/>
      <c r="P148" s="226">
        <f t="shared" si="6"/>
        <v>0</v>
      </c>
      <c r="Q148" s="226">
        <v>0</v>
      </c>
      <c r="R148" s="226">
        <f t="shared" si="7"/>
        <v>0</v>
      </c>
      <c r="S148" s="226">
        <v>0</v>
      </c>
      <c r="T148" s="227">
        <f t="shared" si="8"/>
        <v>0</v>
      </c>
      <c r="AR148" s="179" t="s">
        <v>580</v>
      </c>
      <c r="AT148" s="179" t="s">
        <v>576</v>
      </c>
      <c r="AU148" s="179" t="s">
        <v>89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580</v>
      </c>
      <c r="BM148" s="179" t="s">
        <v>10932</v>
      </c>
    </row>
    <row r="149" spans="2:65" s="1" customFormat="1" ht="7" customHeight="1">
      <c r="B149" s="49"/>
      <c r="C149" s="50"/>
      <c r="D149" s="50"/>
      <c r="E149" s="50"/>
      <c r="F149" s="50"/>
      <c r="G149" s="50"/>
      <c r="H149" s="50"/>
      <c r="I149" s="50"/>
      <c r="J149" s="50"/>
      <c r="K149" s="50"/>
      <c r="L149" s="34"/>
    </row>
  </sheetData>
  <autoFilter ref="C129:K148" xr:uid="{00000000-0009-0000-0000-00000F000000}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52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129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s="1" customFormat="1" ht="12" customHeight="1">
      <c r="B8" s="34"/>
      <c r="D8" s="27" t="s">
        <v>182</v>
      </c>
      <c r="L8" s="34"/>
    </row>
    <row r="9" spans="2:46" s="1" customFormat="1" ht="16.5" customHeight="1">
      <c r="B9" s="34"/>
      <c r="E9" s="256" t="s">
        <v>10933</v>
      </c>
      <c r="F9" s="285"/>
      <c r="G9" s="285"/>
      <c r="H9" s="285"/>
      <c r="L9" s="34"/>
    </row>
    <row r="10" spans="2:46" s="1" customFormat="1">
      <c r="B10" s="34"/>
      <c r="L10" s="34"/>
    </row>
    <row r="11" spans="2:46" s="1" customFormat="1" ht="12" customHeight="1">
      <c r="B11" s="34"/>
      <c r="D11" s="27" t="s">
        <v>17</v>
      </c>
      <c r="F11" s="25" t="s">
        <v>1</v>
      </c>
      <c r="I11" s="27" t="s">
        <v>18</v>
      </c>
      <c r="J11" s="25" t="s">
        <v>1</v>
      </c>
      <c r="L11" s="34"/>
    </row>
    <row r="12" spans="2:46" s="1" customFormat="1" ht="12" customHeight="1">
      <c r="B12" s="34"/>
      <c r="D12" s="27" t="s">
        <v>19</v>
      </c>
      <c r="F12" s="25" t="s">
        <v>20</v>
      </c>
      <c r="I12" s="27" t="s">
        <v>21</v>
      </c>
      <c r="J12" s="57" t="str">
        <f>'Rekapitulácia stavby'!AN8</f>
        <v>22. 5. 2024</v>
      </c>
      <c r="L12" s="34"/>
    </row>
    <row r="13" spans="2:46" s="1" customFormat="1" ht="11" customHeight="1">
      <c r="B13" s="34"/>
      <c r="L13" s="34"/>
    </row>
    <row r="14" spans="2:46" s="1" customFormat="1" ht="12" customHeight="1">
      <c r="B14" s="34"/>
      <c r="D14" s="27" t="s">
        <v>23</v>
      </c>
      <c r="I14" s="27" t="s">
        <v>24</v>
      </c>
      <c r="J14" s="25" t="s">
        <v>1</v>
      </c>
      <c r="L14" s="34"/>
    </row>
    <row r="15" spans="2:46" s="1" customFormat="1" ht="18" customHeight="1">
      <c r="B15" s="34"/>
      <c r="E15" s="25" t="s">
        <v>25</v>
      </c>
      <c r="I15" s="27" t="s">
        <v>26</v>
      </c>
      <c r="J15" s="25" t="s">
        <v>1</v>
      </c>
      <c r="L15" s="34"/>
    </row>
    <row r="16" spans="2:46" s="1" customFormat="1" ht="7" customHeight="1">
      <c r="B16" s="34"/>
      <c r="L16" s="34"/>
    </row>
    <row r="17" spans="2:12" s="1" customFormat="1" ht="12" customHeight="1">
      <c r="B17" s="34"/>
      <c r="D17" s="27" t="s">
        <v>27</v>
      </c>
      <c r="I17" s="27" t="s">
        <v>24</v>
      </c>
      <c r="J17" s="28" t="str">
        <f>'Rekapitulácia stavby'!AN13</f>
        <v>Vyplň údaj</v>
      </c>
      <c r="L17" s="34"/>
    </row>
    <row r="18" spans="2:12" s="1" customFormat="1" ht="18" customHeight="1">
      <c r="B18" s="34"/>
      <c r="E18" s="284" t="str">
        <f>'Rekapitulácia stavby'!E14</f>
        <v>Vyplň údaj</v>
      </c>
      <c r="F18" s="268"/>
      <c r="G18" s="268"/>
      <c r="H18" s="268"/>
      <c r="I18" s="27" t="s">
        <v>26</v>
      </c>
      <c r="J18" s="28" t="str">
        <f>'Rekapitulácia stavby'!AN14</f>
        <v>Vyplň údaj</v>
      </c>
      <c r="L18" s="34"/>
    </row>
    <row r="19" spans="2:12" s="1" customFormat="1" ht="7" customHeight="1">
      <c r="B19" s="34"/>
      <c r="L19" s="34"/>
    </row>
    <row r="20" spans="2:12" s="1" customFormat="1" ht="12" customHeight="1">
      <c r="B20" s="34"/>
      <c r="D20" s="27" t="s">
        <v>29</v>
      </c>
      <c r="I20" s="27" t="s">
        <v>24</v>
      </c>
      <c r="J20" s="25" t="s">
        <v>1</v>
      </c>
      <c r="L20" s="34"/>
    </row>
    <row r="21" spans="2:12" s="1" customFormat="1" ht="18" customHeight="1">
      <c r="B21" s="34"/>
      <c r="E21" s="25" t="s">
        <v>30</v>
      </c>
      <c r="I21" s="27" t="s">
        <v>26</v>
      </c>
      <c r="J21" s="25" t="s">
        <v>1</v>
      </c>
      <c r="L21" s="34"/>
    </row>
    <row r="22" spans="2:12" s="1" customFormat="1" ht="7" customHeight="1">
      <c r="B22" s="34"/>
      <c r="L22" s="34"/>
    </row>
    <row r="23" spans="2:12" s="1" customFormat="1" ht="12" customHeight="1">
      <c r="B23" s="34"/>
      <c r="D23" s="27" t="s">
        <v>32</v>
      </c>
      <c r="I23" s="27" t="s">
        <v>24</v>
      </c>
      <c r="J23" s="25" t="s">
        <v>1</v>
      </c>
      <c r="L23" s="34"/>
    </row>
    <row r="24" spans="2:12" s="1" customFormat="1" ht="18" customHeight="1">
      <c r="B24" s="34"/>
      <c r="E24" s="25"/>
      <c r="I24" s="27" t="s">
        <v>26</v>
      </c>
      <c r="J24" s="25" t="s">
        <v>1</v>
      </c>
      <c r="L24" s="34"/>
    </row>
    <row r="25" spans="2:12" s="1" customFormat="1" ht="7" customHeight="1">
      <c r="B25" s="34"/>
      <c r="L25" s="34"/>
    </row>
    <row r="26" spans="2:12" s="1" customFormat="1" ht="12" customHeight="1">
      <c r="B26" s="34"/>
      <c r="D26" s="27" t="s">
        <v>34</v>
      </c>
      <c r="L26" s="34"/>
    </row>
    <row r="27" spans="2:12" s="7" customFormat="1" ht="16.5" customHeight="1">
      <c r="B27" s="111"/>
      <c r="E27" s="272" t="s">
        <v>1</v>
      </c>
      <c r="F27" s="272"/>
      <c r="G27" s="272"/>
      <c r="H27" s="272"/>
      <c r="L27" s="111"/>
    </row>
    <row r="28" spans="2:12" s="1" customFormat="1" ht="7" customHeight="1">
      <c r="B28" s="34"/>
      <c r="L28" s="34"/>
    </row>
    <row r="29" spans="2:12" s="1" customFormat="1" ht="7" customHeight="1">
      <c r="B29" s="34"/>
      <c r="D29" s="58"/>
      <c r="E29" s="58"/>
      <c r="F29" s="58"/>
      <c r="G29" s="58"/>
      <c r="H29" s="58"/>
      <c r="I29" s="58"/>
      <c r="J29" s="58"/>
      <c r="K29" s="58"/>
      <c r="L29" s="34"/>
    </row>
    <row r="30" spans="2:12" s="1" customFormat="1" ht="14.5" customHeight="1">
      <c r="B30" s="34"/>
      <c r="D30" s="25" t="s">
        <v>245</v>
      </c>
      <c r="J30" s="33">
        <f>J96</f>
        <v>0</v>
      </c>
      <c r="L30" s="34"/>
    </row>
    <row r="31" spans="2:12" s="1" customFormat="1" ht="14.5" customHeight="1">
      <c r="B31" s="34"/>
      <c r="D31" s="32" t="s">
        <v>157</v>
      </c>
      <c r="J31" s="33">
        <f>J103</f>
        <v>0</v>
      </c>
      <c r="L31" s="34"/>
    </row>
    <row r="32" spans="2:12" s="1" customFormat="1" ht="25.25" customHeight="1">
      <c r="B32" s="34"/>
      <c r="D32" s="113" t="s">
        <v>37</v>
      </c>
      <c r="J32" s="71">
        <f>ROUND(J30 + J31, 2)</f>
        <v>0</v>
      </c>
      <c r="L32" s="34"/>
    </row>
    <row r="33" spans="2:12" s="1" customFormat="1" ht="7" customHeight="1">
      <c r="B33" s="34"/>
      <c r="D33" s="58"/>
      <c r="E33" s="58"/>
      <c r="F33" s="58"/>
      <c r="G33" s="58"/>
      <c r="H33" s="58"/>
      <c r="I33" s="58"/>
      <c r="J33" s="58"/>
      <c r="K33" s="58"/>
      <c r="L33" s="34"/>
    </row>
    <row r="34" spans="2:12" s="1" customFormat="1" ht="14.5" customHeight="1">
      <c r="B34" s="34"/>
      <c r="F34" s="37" t="s">
        <v>39</v>
      </c>
      <c r="I34" s="37" t="s">
        <v>38</v>
      </c>
      <c r="J34" s="37" t="s">
        <v>40</v>
      </c>
      <c r="L34" s="34"/>
    </row>
    <row r="35" spans="2:12" s="1" customFormat="1" ht="14.5" customHeight="1">
      <c r="B35" s="34"/>
      <c r="D35" s="60" t="s">
        <v>41</v>
      </c>
      <c r="E35" s="39" t="s">
        <v>42</v>
      </c>
      <c r="F35" s="114">
        <f>ROUND((SUM(BE103:BE110) + SUM(BE130:BE151)),  2)</f>
        <v>0</v>
      </c>
      <c r="G35" s="115"/>
      <c r="H35" s="115"/>
      <c r="I35" s="116">
        <v>0.2</v>
      </c>
      <c r="J35" s="114">
        <f>ROUND(((SUM(BE103:BE110) + SUM(BE130:BE151))*I35),  2)</f>
        <v>0</v>
      </c>
      <c r="L35" s="34"/>
    </row>
    <row r="36" spans="2:12" s="1" customFormat="1" ht="14.5" customHeight="1">
      <c r="B36" s="34"/>
      <c r="E36" s="39" t="s">
        <v>43</v>
      </c>
      <c r="F36" s="114">
        <f>ROUND((SUM(BF103:BF110) + SUM(BF130:BF151)),  2)</f>
        <v>0</v>
      </c>
      <c r="G36" s="115"/>
      <c r="H36" s="115"/>
      <c r="I36" s="116">
        <v>0.2</v>
      </c>
      <c r="J36" s="114">
        <f>ROUND(((SUM(BF103:BF110) + SUM(BF130:BF151))*I36),  2)</f>
        <v>0</v>
      </c>
      <c r="L36" s="34"/>
    </row>
    <row r="37" spans="2:12" s="1" customFormat="1" ht="14.5" hidden="1" customHeight="1">
      <c r="B37" s="34"/>
      <c r="E37" s="27" t="s">
        <v>44</v>
      </c>
      <c r="F37" s="91">
        <f>ROUND((SUM(BG103:BG110) + SUM(BG130:BG151)),  2)</f>
        <v>0</v>
      </c>
      <c r="I37" s="117">
        <v>0.2</v>
      </c>
      <c r="J37" s="91">
        <f>0</f>
        <v>0</v>
      </c>
      <c r="L37" s="34"/>
    </row>
    <row r="38" spans="2:12" s="1" customFormat="1" ht="14.5" hidden="1" customHeight="1">
      <c r="B38" s="34"/>
      <c r="E38" s="27" t="s">
        <v>45</v>
      </c>
      <c r="F38" s="91">
        <f>ROUND((SUM(BH103:BH110) + SUM(BH130:BH151)),  2)</f>
        <v>0</v>
      </c>
      <c r="I38" s="117">
        <v>0.2</v>
      </c>
      <c r="J38" s="91">
        <f>0</f>
        <v>0</v>
      </c>
      <c r="L38" s="34"/>
    </row>
    <row r="39" spans="2:12" s="1" customFormat="1" ht="14.5" hidden="1" customHeight="1">
      <c r="B39" s="34"/>
      <c r="E39" s="39" t="s">
        <v>46</v>
      </c>
      <c r="F39" s="114">
        <f>ROUND((SUM(BI103:BI110) + SUM(BI130:BI151)),  2)</f>
        <v>0</v>
      </c>
      <c r="G39" s="115"/>
      <c r="H39" s="115"/>
      <c r="I39" s="116">
        <v>0</v>
      </c>
      <c r="J39" s="114">
        <f>0</f>
        <v>0</v>
      </c>
      <c r="L39" s="34"/>
    </row>
    <row r="40" spans="2:12" s="1" customFormat="1" ht="7" customHeight="1">
      <c r="B40" s="34"/>
      <c r="L40" s="34"/>
    </row>
    <row r="41" spans="2:12" s="1" customFormat="1" ht="25.25" customHeight="1">
      <c r="B41" s="34"/>
      <c r="C41" s="107"/>
      <c r="D41" s="118" t="s">
        <v>47</v>
      </c>
      <c r="E41" s="62"/>
      <c r="F41" s="62"/>
      <c r="G41" s="119" t="s">
        <v>48</v>
      </c>
      <c r="H41" s="120" t="s">
        <v>49</v>
      </c>
      <c r="I41" s="62"/>
      <c r="J41" s="121">
        <f>SUM(J32:J39)</f>
        <v>0</v>
      </c>
      <c r="K41" s="122"/>
      <c r="L41" s="34"/>
    </row>
    <row r="42" spans="2:12" s="1" customFormat="1" ht="14.5" customHeight="1">
      <c r="B42" s="34"/>
      <c r="L42" s="34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47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47" s="1" customFormat="1" ht="25" customHeight="1">
      <c r="B82" s="34"/>
      <c r="C82" s="21" t="s">
        <v>386</v>
      </c>
      <c r="L82" s="34"/>
    </row>
    <row r="83" spans="2:47" s="1" customFormat="1" ht="7" customHeight="1">
      <c r="B83" s="34"/>
      <c r="L83" s="34"/>
    </row>
    <row r="84" spans="2:47" s="1" customFormat="1" ht="12" customHeight="1">
      <c r="B84" s="34"/>
      <c r="C84" s="27" t="s">
        <v>15</v>
      </c>
      <c r="L84" s="34"/>
    </row>
    <row r="85" spans="2:47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47" s="1" customFormat="1" ht="12" customHeight="1">
      <c r="B86" s="34"/>
      <c r="C86" s="27" t="s">
        <v>182</v>
      </c>
      <c r="L86" s="34"/>
    </row>
    <row r="87" spans="2:47" s="1" customFormat="1" ht="16.5" customHeight="1">
      <c r="B87" s="34"/>
      <c r="E87" s="256" t="str">
        <f>E9</f>
        <v>04 - SO302 Vodovodná prípojka a areálový rozvod vody</v>
      </c>
      <c r="F87" s="285"/>
      <c r="G87" s="285"/>
      <c r="H87" s="285"/>
      <c r="L87" s="34"/>
    </row>
    <row r="88" spans="2:47" s="1" customFormat="1" ht="7" customHeight="1">
      <c r="B88" s="34"/>
      <c r="L88" s="34"/>
    </row>
    <row r="89" spans="2:47" s="1" customFormat="1" ht="12" customHeight="1">
      <c r="B89" s="34"/>
      <c r="C89" s="27" t="s">
        <v>19</v>
      </c>
      <c r="F89" s="25" t="str">
        <f>F12</f>
        <v>Okružná 2469, Zvolen</v>
      </c>
      <c r="I89" s="27" t="s">
        <v>21</v>
      </c>
      <c r="J89" s="57" t="str">
        <f>IF(J12="","",J12)</f>
        <v>22. 5. 2024</v>
      </c>
      <c r="L89" s="34"/>
    </row>
    <row r="90" spans="2:47" s="1" customFormat="1" ht="7" customHeight="1">
      <c r="B90" s="34"/>
      <c r="L90" s="34"/>
    </row>
    <row r="91" spans="2:47" s="1" customFormat="1" ht="15.25" customHeight="1">
      <c r="B91" s="34"/>
      <c r="C91" s="27" t="s">
        <v>23</v>
      </c>
      <c r="F91" s="25" t="str">
        <f>E15</f>
        <v>Úrad Banskobystrického samosprávneho kraja</v>
      </c>
      <c r="I91" s="27" t="s">
        <v>29</v>
      </c>
      <c r="J91" s="30" t="str">
        <f>E21</f>
        <v>N/A s.r.o. Bratislava</v>
      </c>
      <c r="L91" s="34"/>
    </row>
    <row r="92" spans="2:47" s="1" customFormat="1" ht="15.25" customHeight="1">
      <c r="B92" s="34"/>
      <c r="C92" s="27" t="s">
        <v>27</v>
      </c>
      <c r="F92" s="25" t="str">
        <f>IF(E18="","",E18)</f>
        <v>Vyplň údaj</v>
      </c>
      <c r="I92" s="27" t="s">
        <v>32</v>
      </c>
      <c r="J92" s="30">
        <f>E24</f>
        <v>0</v>
      </c>
      <c r="L92" s="34"/>
    </row>
    <row r="93" spans="2:47" s="1" customFormat="1" ht="10.25" customHeight="1">
      <c r="B93" s="34"/>
      <c r="L93" s="34"/>
    </row>
    <row r="94" spans="2:47" s="1" customFormat="1" ht="29.25" customHeight="1">
      <c r="B94" s="34"/>
      <c r="C94" s="125" t="s">
        <v>416</v>
      </c>
      <c r="D94" s="107"/>
      <c r="E94" s="107"/>
      <c r="F94" s="107"/>
      <c r="G94" s="107"/>
      <c r="H94" s="107"/>
      <c r="I94" s="107"/>
      <c r="J94" s="126" t="s">
        <v>417</v>
      </c>
      <c r="K94" s="107"/>
      <c r="L94" s="34"/>
    </row>
    <row r="95" spans="2:47" s="1" customFormat="1" ht="10.25" customHeight="1">
      <c r="B95" s="34"/>
      <c r="L95" s="34"/>
    </row>
    <row r="96" spans="2:47" s="1" customFormat="1" ht="23" customHeight="1">
      <c r="B96" s="34"/>
      <c r="C96" s="127" t="s">
        <v>422</v>
      </c>
      <c r="J96" s="71">
        <f>J130</f>
        <v>0</v>
      </c>
      <c r="L96" s="34"/>
      <c r="AU96" s="17" t="s">
        <v>423</v>
      </c>
    </row>
    <row r="97" spans="2:65" s="8" customFormat="1" ht="25" customHeight="1">
      <c r="B97" s="128"/>
      <c r="D97" s="129" t="s">
        <v>10934</v>
      </c>
      <c r="E97" s="130"/>
      <c r="F97" s="130"/>
      <c r="G97" s="130"/>
      <c r="H97" s="130"/>
      <c r="I97" s="130"/>
      <c r="J97" s="131">
        <f>J131</f>
        <v>0</v>
      </c>
      <c r="L97" s="128"/>
    </row>
    <row r="98" spans="2:65" s="9" customFormat="1" ht="20" customHeight="1">
      <c r="B98" s="133"/>
      <c r="D98" s="134" t="s">
        <v>10935</v>
      </c>
      <c r="E98" s="135"/>
      <c r="F98" s="135"/>
      <c r="G98" s="135"/>
      <c r="H98" s="135"/>
      <c r="I98" s="135"/>
      <c r="J98" s="136">
        <f>J132</f>
        <v>0</v>
      </c>
      <c r="L98" s="133"/>
    </row>
    <row r="99" spans="2:65" s="9" customFormat="1" ht="20" customHeight="1">
      <c r="B99" s="133"/>
      <c r="D99" s="134" t="s">
        <v>10936</v>
      </c>
      <c r="E99" s="135"/>
      <c r="F99" s="135"/>
      <c r="G99" s="135"/>
      <c r="H99" s="135"/>
      <c r="I99" s="135"/>
      <c r="J99" s="136">
        <f>J139</f>
        <v>0</v>
      </c>
      <c r="L99" s="133"/>
    </row>
    <row r="100" spans="2:65" s="9" customFormat="1" ht="14.75" customHeight="1">
      <c r="B100" s="133"/>
      <c r="D100" s="134" t="s">
        <v>10937</v>
      </c>
      <c r="E100" s="135"/>
      <c r="F100" s="135"/>
      <c r="G100" s="135"/>
      <c r="H100" s="135"/>
      <c r="I100" s="135"/>
      <c r="J100" s="136">
        <f>J145</f>
        <v>0</v>
      </c>
      <c r="L100" s="133"/>
    </row>
    <row r="101" spans="2:65" s="1" customFormat="1" ht="21.75" customHeight="1">
      <c r="B101" s="34"/>
      <c r="L101" s="34"/>
    </row>
    <row r="102" spans="2:65" s="1" customFormat="1" ht="7" customHeight="1">
      <c r="B102" s="34"/>
      <c r="L102" s="34"/>
    </row>
    <row r="103" spans="2:65" s="1" customFormat="1" ht="29.25" customHeight="1">
      <c r="B103" s="34"/>
      <c r="C103" s="127" t="s">
        <v>511</v>
      </c>
      <c r="J103" s="138">
        <f>ROUND(J104 + J105 + J106 + J107 + J108 + J109,2)</f>
        <v>0</v>
      </c>
      <c r="L103" s="34"/>
      <c r="N103" s="139" t="s">
        <v>41</v>
      </c>
    </row>
    <row r="104" spans="2:65" s="1" customFormat="1" ht="18" customHeight="1">
      <c r="B104" s="140"/>
      <c r="C104" s="141"/>
      <c r="D104" s="232" t="s">
        <v>514</v>
      </c>
      <c r="E104" s="286"/>
      <c r="F104" s="286"/>
      <c r="G104" s="141"/>
      <c r="H104" s="141"/>
      <c r="I104" s="141"/>
      <c r="J104" s="99">
        <v>0</v>
      </c>
      <c r="K104" s="141"/>
      <c r="L104" s="140"/>
      <c r="M104" s="141"/>
      <c r="N104" s="143" t="s">
        <v>43</v>
      </c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4" t="s">
        <v>515</v>
      </c>
      <c r="AZ104" s="141"/>
      <c r="BA104" s="141"/>
      <c r="BB104" s="141"/>
      <c r="BC104" s="141"/>
      <c r="BD104" s="141"/>
      <c r="BE104" s="146">
        <f t="shared" ref="BE104:BE109" si="0">IF(N104="základná",J104,0)</f>
        <v>0</v>
      </c>
      <c r="BF104" s="146">
        <f t="shared" ref="BF104:BF109" si="1">IF(N104="znížená",J104,0)</f>
        <v>0</v>
      </c>
      <c r="BG104" s="146">
        <f t="shared" ref="BG104:BG109" si="2">IF(N104="zákl. prenesená",J104,0)</f>
        <v>0</v>
      </c>
      <c r="BH104" s="146">
        <f t="shared" ref="BH104:BH109" si="3">IF(N104="zníž. prenesená",J104,0)</f>
        <v>0</v>
      </c>
      <c r="BI104" s="146">
        <f t="shared" ref="BI104:BI109" si="4">IF(N104="nulová",J104,0)</f>
        <v>0</v>
      </c>
      <c r="BJ104" s="144" t="s">
        <v>89</v>
      </c>
      <c r="BK104" s="141"/>
      <c r="BL104" s="141"/>
      <c r="BM104" s="141"/>
    </row>
    <row r="105" spans="2:65" s="1" customFormat="1" ht="18" customHeight="1">
      <c r="B105" s="140"/>
      <c r="C105" s="141"/>
      <c r="D105" s="232" t="s">
        <v>518</v>
      </c>
      <c r="E105" s="286"/>
      <c r="F105" s="286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si="0"/>
        <v>0</v>
      </c>
      <c r="BF105" s="146">
        <f t="shared" si="1"/>
        <v>0</v>
      </c>
      <c r="BG105" s="146">
        <f t="shared" si="2"/>
        <v>0</v>
      </c>
      <c r="BH105" s="146">
        <f t="shared" si="3"/>
        <v>0</v>
      </c>
      <c r="BI105" s="146">
        <f t="shared" si="4"/>
        <v>0</v>
      </c>
      <c r="BJ105" s="144" t="s">
        <v>89</v>
      </c>
      <c r="BK105" s="141"/>
      <c r="BL105" s="141"/>
      <c r="BM105" s="141"/>
    </row>
    <row r="106" spans="2:65" s="1" customFormat="1" ht="18" customHeight="1">
      <c r="B106" s="140"/>
      <c r="C106" s="141"/>
      <c r="D106" s="232" t="s">
        <v>521</v>
      </c>
      <c r="E106" s="286"/>
      <c r="F106" s="286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>
      <c r="B107" s="140"/>
      <c r="C107" s="141"/>
      <c r="D107" s="232" t="s">
        <v>524</v>
      </c>
      <c r="E107" s="286"/>
      <c r="F107" s="286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>
      <c r="B108" s="140"/>
      <c r="C108" s="141"/>
      <c r="D108" s="232" t="s">
        <v>527</v>
      </c>
      <c r="E108" s="286"/>
      <c r="F108" s="286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>
      <c r="B109" s="140"/>
      <c r="C109" s="141"/>
      <c r="D109" s="142" t="s">
        <v>530</v>
      </c>
      <c r="E109" s="141"/>
      <c r="F109" s="141"/>
      <c r="G109" s="141"/>
      <c r="H109" s="141"/>
      <c r="I109" s="141"/>
      <c r="J109" s="99">
        <f>ROUND(J30*T109,2)</f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531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>
      <c r="B110" s="34"/>
      <c r="L110" s="34"/>
    </row>
    <row r="111" spans="2:65" s="1" customFormat="1" ht="29.25" customHeight="1">
      <c r="B111" s="34"/>
      <c r="C111" s="106" t="s">
        <v>162</v>
      </c>
      <c r="D111" s="107"/>
      <c r="E111" s="107"/>
      <c r="F111" s="107"/>
      <c r="G111" s="107"/>
      <c r="H111" s="107"/>
      <c r="I111" s="107"/>
      <c r="J111" s="108">
        <f>ROUND(J96+J103,2)</f>
        <v>0</v>
      </c>
      <c r="K111" s="107"/>
      <c r="L111" s="34"/>
    </row>
    <row r="112" spans="2:65" s="1" customFormat="1" ht="7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4"/>
    </row>
    <row r="116" spans="2:12" s="1" customFormat="1" ht="7" customHeight="1"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34"/>
    </row>
    <row r="117" spans="2:12" s="1" customFormat="1" ht="25" customHeight="1">
      <c r="B117" s="34"/>
      <c r="C117" s="21" t="s">
        <v>548</v>
      </c>
      <c r="L117" s="34"/>
    </row>
    <row r="118" spans="2:12" s="1" customFormat="1" ht="7" customHeight="1">
      <c r="B118" s="34"/>
      <c r="L118" s="34"/>
    </row>
    <row r="119" spans="2:12" s="1" customFormat="1" ht="12" customHeight="1">
      <c r="B119" s="34"/>
      <c r="C119" s="27" t="s">
        <v>15</v>
      </c>
      <c r="L119" s="34"/>
    </row>
    <row r="120" spans="2:12" s="1" customFormat="1" ht="26.25" customHeight="1">
      <c r="B120" s="34"/>
      <c r="E120" s="287" t="str">
        <f>E7</f>
        <v>Revitalizácia budovy a areálu bývalého Gymnázia Mateja Bela vo Zvolene</v>
      </c>
      <c r="F120" s="288"/>
      <c r="G120" s="288"/>
      <c r="H120" s="288"/>
      <c r="L120" s="34"/>
    </row>
    <row r="121" spans="2:12" s="1" customFormat="1" ht="12" customHeight="1">
      <c r="B121" s="34"/>
      <c r="C121" s="27" t="s">
        <v>182</v>
      </c>
      <c r="L121" s="34"/>
    </row>
    <row r="122" spans="2:12" s="1" customFormat="1" ht="16.5" customHeight="1">
      <c r="B122" s="34"/>
      <c r="E122" s="256" t="str">
        <f>E9</f>
        <v>04 - SO302 Vodovodná prípojka a areálový rozvod vody</v>
      </c>
      <c r="F122" s="285"/>
      <c r="G122" s="285"/>
      <c r="H122" s="285"/>
      <c r="L122" s="34"/>
    </row>
    <row r="123" spans="2:12" s="1" customFormat="1" ht="7" customHeight="1">
      <c r="B123" s="34"/>
      <c r="L123" s="34"/>
    </row>
    <row r="124" spans="2:12" s="1" customFormat="1" ht="12" customHeight="1">
      <c r="B124" s="34"/>
      <c r="C124" s="27" t="s">
        <v>19</v>
      </c>
      <c r="F124" s="25" t="str">
        <f>F12</f>
        <v>Okružná 2469, Zvolen</v>
      </c>
      <c r="I124" s="27" t="s">
        <v>21</v>
      </c>
      <c r="J124" s="57" t="str">
        <f>IF(J12="","",J12)</f>
        <v>22. 5. 2024</v>
      </c>
      <c r="L124" s="34"/>
    </row>
    <row r="125" spans="2:12" s="1" customFormat="1" ht="7" customHeight="1">
      <c r="B125" s="34"/>
      <c r="L125" s="34"/>
    </row>
    <row r="126" spans="2:12" s="1" customFormat="1" ht="15.25" customHeight="1">
      <c r="B126" s="34"/>
      <c r="C126" s="27" t="s">
        <v>23</v>
      </c>
      <c r="F126" s="25" t="str">
        <f>E15</f>
        <v>Úrad Banskobystrického samosprávneho kraja</v>
      </c>
      <c r="I126" s="27" t="s">
        <v>29</v>
      </c>
      <c r="J126" s="30" t="str">
        <f>E21</f>
        <v>N/A s.r.o. Bratislava</v>
      </c>
      <c r="L126" s="34"/>
    </row>
    <row r="127" spans="2:12" s="1" customFormat="1" ht="15.25" customHeight="1">
      <c r="B127" s="34"/>
      <c r="C127" s="27" t="s">
        <v>27</v>
      </c>
      <c r="F127" s="25" t="str">
        <f>IF(E18="","",E18)</f>
        <v>Vyplň údaj</v>
      </c>
      <c r="I127" s="27" t="s">
        <v>32</v>
      </c>
      <c r="J127" s="30">
        <f>E24</f>
        <v>0</v>
      </c>
      <c r="L127" s="34"/>
    </row>
    <row r="128" spans="2:12" s="1" customFormat="1" ht="10.25" customHeight="1">
      <c r="B128" s="34"/>
      <c r="L128" s="34"/>
    </row>
    <row r="129" spans="2:65" s="10" customFormat="1" ht="29.25" customHeight="1">
      <c r="B129" s="147"/>
      <c r="C129" s="148" t="s">
        <v>561</v>
      </c>
      <c r="D129" s="149" t="s">
        <v>62</v>
      </c>
      <c r="E129" s="149" t="s">
        <v>58</v>
      </c>
      <c r="F129" s="149" t="s">
        <v>59</v>
      </c>
      <c r="G129" s="149" t="s">
        <v>562</v>
      </c>
      <c r="H129" s="149" t="s">
        <v>563</v>
      </c>
      <c r="I129" s="149" t="s">
        <v>564</v>
      </c>
      <c r="J129" s="150" t="s">
        <v>417</v>
      </c>
      <c r="K129" s="151" t="s">
        <v>565</v>
      </c>
      <c r="L129" s="147"/>
      <c r="M129" s="64" t="s">
        <v>1</v>
      </c>
      <c r="N129" s="65" t="s">
        <v>41</v>
      </c>
      <c r="O129" s="65" t="s">
        <v>566</v>
      </c>
      <c r="P129" s="65" t="s">
        <v>567</v>
      </c>
      <c r="Q129" s="65" t="s">
        <v>568</v>
      </c>
      <c r="R129" s="65" t="s">
        <v>569</v>
      </c>
      <c r="S129" s="65" t="s">
        <v>570</v>
      </c>
      <c r="T129" s="66" t="s">
        <v>571</v>
      </c>
    </row>
    <row r="130" spans="2:65" s="1" customFormat="1" ht="23" customHeight="1">
      <c r="B130" s="34"/>
      <c r="C130" s="69" t="s">
        <v>245</v>
      </c>
      <c r="J130" s="152">
        <f>BK130</f>
        <v>0</v>
      </c>
      <c r="L130" s="34"/>
      <c r="M130" s="67"/>
      <c r="N130" s="58"/>
      <c r="O130" s="58"/>
      <c r="P130" s="153">
        <f>P131</f>
        <v>0</v>
      </c>
      <c r="Q130" s="58"/>
      <c r="R130" s="153">
        <f>R131</f>
        <v>0</v>
      </c>
      <c r="S130" s="58"/>
      <c r="T130" s="154">
        <f>T131</f>
        <v>0</v>
      </c>
      <c r="AT130" s="17" t="s">
        <v>76</v>
      </c>
      <c r="AU130" s="17" t="s">
        <v>423</v>
      </c>
      <c r="BK130" s="155">
        <f>BK131</f>
        <v>0</v>
      </c>
    </row>
    <row r="131" spans="2:65" s="11" customFormat="1" ht="26" customHeight="1">
      <c r="B131" s="156"/>
      <c r="D131" s="157" t="s">
        <v>76</v>
      </c>
      <c r="E131" s="158" t="s">
        <v>7292</v>
      </c>
      <c r="F131" s="158" t="s">
        <v>10938</v>
      </c>
      <c r="I131" s="159"/>
      <c r="J131" s="160">
        <f>BK131</f>
        <v>0</v>
      </c>
      <c r="L131" s="156"/>
      <c r="M131" s="161"/>
      <c r="P131" s="162">
        <f>P132+P139</f>
        <v>0</v>
      </c>
      <c r="R131" s="162">
        <f>R132+R139</f>
        <v>0</v>
      </c>
      <c r="T131" s="163">
        <f>T132+T139</f>
        <v>0</v>
      </c>
      <c r="AR131" s="157" t="s">
        <v>84</v>
      </c>
      <c r="AT131" s="164" t="s">
        <v>76</v>
      </c>
      <c r="AU131" s="164" t="s">
        <v>77</v>
      </c>
      <c r="AY131" s="157" t="s">
        <v>574</v>
      </c>
      <c r="BK131" s="165">
        <f>BK132+BK139</f>
        <v>0</v>
      </c>
    </row>
    <row r="132" spans="2:65" s="11" customFormat="1" ht="23" customHeight="1">
      <c r="B132" s="156"/>
      <c r="D132" s="157" t="s">
        <v>76</v>
      </c>
      <c r="E132" s="166" t="s">
        <v>8508</v>
      </c>
      <c r="F132" s="166" t="s">
        <v>10939</v>
      </c>
      <c r="I132" s="159"/>
      <c r="J132" s="167">
        <f>BK132</f>
        <v>0</v>
      </c>
      <c r="L132" s="156"/>
      <c r="M132" s="161"/>
      <c r="P132" s="162">
        <f>SUM(P133:P138)</f>
        <v>0</v>
      </c>
      <c r="R132" s="162">
        <f>SUM(R133:R138)</f>
        <v>0</v>
      </c>
      <c r="T132" s="163">
        <f>SUM(T133:T138)</f>
        <v>0</v>
      </c>
      <c r="AR132" s="157" t="s">
        <v>84</v>
      </c>
      <c r="AT132" s="164" t="s">
        <v>76</v>
      </c>
      <c r="AU132" s="164" t="s">
        <v>84</v>
      </c>
      <c r="AY132" s="157" t="s">
        <v>574</v>
      </c>
      <c r="BK132" s="165">
        <f>SUM(BK133:BK138)</f>
        <v>0</v>
      </c>
    </row>
    <row r="133" spans="2:65" s="1" customFormat="1" ht="16.5" customHeight="1">
      <c r="B133" s="140"/>
      <c r="C133" s="208" t="s">
        <v>84</v>
      </c>
      <c r="D133" s="208" t="s">
        <v>1858</v>
      </c>
      <c r="E133" s="209" t="s">
        <v>10940</v>
      </c>
      <c r="F133" s="210" t="s">
        <v>10941</v>
      </c>
      <c r="G133" s="211" t="s">
        <v>7104</v>
      </c>
      <c r="H133" s="212">
        <v>105</v>
      </c>
      <c r="I133" s="213"/>
      <c r="J133" s="214">
        <f t="shared" ref="J133:J138" si="5">ROUND(I133*H133,2)</f>
        <v>0</v>
      </c>
      <c r="K133" s="215"/>
      <c r="L133" s="216"/>
      <c r="M133" s="217" t="s">
        <v>1</v>
      </c>
      <c r="N133" s="218" t="s">
        <v>43</v>
      </c>
      <c r="P133" s="177">
        <f t="shared" ref="P133:P138" si="6">O133*H133</f>
        <v>0</v>
      </c>
      <c r="Q133" s="177">
        <v>0</v>
      </c>
      <c r="R133" s="177">
        <f t="shared" ref="R133:R138" si="7">Q133*H133</f>
        <v>0</v>
      </c>
      <c r="S133" s="177">
        <v>0</v>
      </c>
      <c r="T133" s="178">
        <f t="shared" ref="T133:T138" si="8">S133*H133</f>
        <v>0</v>
      </c>
      <c r="AR133" s="179" t="s">
        <v>626</v>
      </c>
      <c r="AT133" s="179" t="s">
        <v>1858</v>
      </c>
      <c r="AU133" s="179" t="s">
        <v>89</v>
      </c>
      <c r="AY133" s="17" t="s">
        <v>574</v>
      </c>
      <c r="BE133" s="102">
        <f t="shared" ref="BE133:BE138" si="9">IF(N133="základná",J133,0)</f>
        <v>0</v>
      </c>
      <c r="BF133" s="102">
        <f t="shared" ref="BF133:BF138" si="10">IF(N133="znížená",J133,0)</f>
        <v>0</v>
      </c>
      <c r="BG133" s="102">
        <f t="shared" ref="BG133:BG138" si="11">IF(N133="zákl. prenesená",J133,0)</f>
        <v>0</v>
      </c>
      <c r="BH133" s="102">
        <f t="shared" ref="BH133:BH138" si="12">IF(N133="zníž. prenesená",J133,0)</f>
        <v>0</v>
      </c>
      <c r="BI133" s="102">
        <f t="shared" ref="BI133:BI138" si="13">IF(N133="nulová",J133,0)</f>
        <v>0</v>
      </c>
      <c r="BJ133" s="17" t="s">
        <v>89</v>
      </c>
      <c r="BK133" s="102">
        <f t="shared" ref="BK133:BK138" si="14">ROUND(I133*H133,2)</f>
        <v>0</v>
      </c>
      <c r="BL133" s="17" t="s">
        <v>580</v>
      </c>
      <c r="BM133" s="179" t="s">
        <v>10942</v>
      </c>
    </row>
    <row r="134" spans="2:65" s="1" customFormat="1" ht="16.5" customHeight="1">
      <c r="B134" s="140"/>
      <c r="C134" s="208" t="s">
        <v>89</v>
      </c>
      <c r="D134" s="208" t="s">
        <v>1858</v>
      </c>
      <c r="E134" s="209" t="s">
        <v>10943</v>
      </c>
      <c r="F134" s="210" t="s">
        <v>10944</v>
      </c>
      <c r="G134" s="211" t="s">
        <v>7104</v>
      </c>
      <c r="H134" s="212">
        <v>76</v>
      </c>
      <c r="I134" s="213"/>
      <c r="J134" s="214">
        <f t="shared" si="5"/>
        <v>0</v>
      </c>
      <c r="K134" s="215"/>
      <c r="L134" s="216"/>
      <c r="M134" s="217" t="s">
        <v>1</v>
      </c>
      <c r="N134" s="218" t="s">
        <v>43</v>
      </c>
      <c r="P134" s="177">
        <f t="shared" si="6"/>
        <v>0</v>
      </c>
      <c r="Q134" s="177">
        <v>0</v>
      </c>
      <c r="R134" s="177">
        <f t="shared" si="7"/>
        <v>0</v>
      </c>
      <c r="S134" s="177">
        <v>0</v>
      </c>
      <c r="T134" s="178">
        <f t="shared" si="8"/>
        <v>0</v>
      </c>
      <c r="AR134" s="179" t="s">
        <v>626</v>
      </c>
      <c r="AT134" s="179" t="s">
        <v>1858</v>
      </c>
      <c r="AU134" s="179" t="s">
        <v>89</v>
      </c>
      <c r="AY134" s="17" t="s">
        <v>574</v>
      </c>
      <c r="BE134" s="102">
        <f t="shared" si="9"/>
        <v>0</v>
      </c>
      <c r="BF134" s="102">
        <f t="shared" si="10"/>
        <v>0</v>
      </c>
      <c r="BG134" s="102">
        <f t="shared" si="11"/>
        <v>0</v>
      </c>
      <c r="BH134" s="102">
        <f t="shared" si="12"/>
        <v>0</v>
      </c>
      <c r="BI134" s="102">
        <f t="shared" si="13"/>
        <v>0</v>
      </c>
      <c r="BJ134" s="17" t="s">
        <v>89</v>
      </c>
      <c r="BK134" s="102">
        <f t="shared" si="14"/>
        <v>0</v>
      </c>
      <c r="BL134" s="17" t="s">
        <v>580</v>
      </c>
      <c r="BM134" s="179" t="s">
        <v>10945</v>
      </c>
    </row>
    <row r="135" spans="2:65" s="1" customFormat="1" ht="16.5" customHeight="1">
      <c r="B135" s="140"/>
      <c r="C135" s="208" t="s">
        <v>597</v>
      </c>
      <c r="D135" s="208" t="s">
        <v>1858</v>
      </c>
      <c r="E135" s="209" t="s">
        <v>10946</v>
      </c>
      <c r="F135" s="210" t="s">
        <v>10947</v>
      </c>
      <c r="G135" s="211" t="s">
        <v>7104</v>
      </c>
      <c r="H135" s="212">
        <v>23</v>
      </c>
      <c r="I135" s="213"/>
      <c r="J135" s="214">
        <f t="shared" si="5"/>
        <v>0</v>
      </c>
      <c r="K135" s="215"/>
      <c r="L135" s="216"/>
      <c r="M135" s="217" t="s">
        <v>1</v>
      </c>
      <c r="N135" s="218" t="s">
        <v>43</v>
      </c>
      <c r="P135" s="177">
        <f t="shared" si="6"/>
        <v>0</v>
      </c>
      <c r="Q135" s="177">
        <v>0</v>
      </c>
      <c r="R135" s="177">
        <f t="shared" si="7"/>
        <v>0</v>
      </c>
      <c r="S135" s="177">
        <v>0</v>
      </c>
      <c r="T135" s="178">
        <f t="shared" si="8"/>
        <v>0</v>
      </c>
      <c r="AR135" s="179" t="s">
        <v>626</v>
      </c>
      <c r="AT135" s="179" t="s">
        <v>1858</v>
      </c>
      <c r="AU135" s="179" t="s">
        <v>89</v>
      </c>
      <c r="AY135" s="17" t="s">
        <v>574</v>
      </c>
      <c r="BE135" s="102">
        <f t="shared" si="9"/>
        <v>0</v>
      </c>
      <c r="BF135" s="102">
        <f t="shared" si="10"/>
        <v>0</v>
      </c>
      <c r="BG135" s="102">
        <f t="shared" si="11"/>
        <v>0</v>
      </c>
      <c r="BH135" s="102">
        <f t="shared" si="12"/>
        <v>0</v>
      </c>
      <c r="BI135" s="102">
        <f t="shared" si="13"/>
        <v>0</v>
      </c>
      <c r="BJ135" s="17" t="s">
        <v>89</v>
      </c>
      <c r="BK135" s="102">
        <f t="shared" si="14"/>
        <v>0</v>
      </c>
      <c r="BL135" s="17" t="s">
        <v>580</v>
      </c>
      <c r="BM135" s="179" t="s">
        <v>10948</v>
      </c>
    </row>
    <row r="136" spans="2:65" s="1" customFormat="1" ht="16.5" customHeight="1">
      <c r="B136" s="140"/>
      <c r="C136" s="208" t="s">
        <v>580</v>
      </c>
      <c r="D136" s="208" t="s">
        <v>1858</v>
      </c>
      <c r="E136" s="209" t="s">
        <v>10949</v>
      </c>
      <c r="F136" s="210" t="s">
        <v>10950</v>
      </c>
      <c r="G136" s="211" t="s">
        <v>7104</v>
      </c>
      <c r="H136" s="212">
        <v>23</v>
      </c>
      <c r="I136" s="213"/>
      <c r="J136" s="214">
        <f t="shared" si="5"/>
        <v>0</v>
      </c>
      <c r="K136" s="215"/>
      <c r="L136" s="216"/>
      <c r="M136" s="217" t="s">
        <v>1</v>
      </c>
      <c r="N136" s="218" t="s">
        <v>43</v>
      </c>
      <c r="P136" s="177">
        <f t="shared" si="6"/>
        <v>0</v>
      </c>
      <c r="Q136" s="177">
        <v>0</v>
      </c>
      <c r="R136" s="177">
        <f t="shared" si="7"/>
        <v>0</v>
      </c>
      <c r="S136" s="177">
        <v>0</v>
      </c>
      <c r="T136" s="178">
        <f t="shared" si="8"/>
        <v>0</v>
      </c>
      <c r="AR136" s="179" t="s">
        <v>626</v>
      </c>
      <c r="AT136" s="179" t="s">
        <v>1858</v>
      </c>
      <c r="AU136" s="179" t="s">
        <v>89</v>
      </c>
      <c r="AY136" s="17" t="s">
        <v>574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17" t="s">
        <v>89</v>
      </c>
      <c r="BK136" s="102">
        <f t="shared" si="14"/>
        <v>0</v>
      </c>
      <c r="BL136" s="17" t="s">
        <v>580</v>
      </c>
      <c r="BM136" s="179" t="s">
        <v>10951</v>
      </c>
    </row>
    <row r="137" spans="2:65" s="1" customFormat="1" ht="16.5" customHeight="1">
      <c r="B137" s="140"/>
      <c r="C137" s="208" t="s">
        <v>608</v>
      </c>
      <c r="D137" s="208" t="s">
        <v>1858</v>
      </c>
      <c r="E137" s="209" t="s">
        <v>10952</v>
      </c>
      <c r="F137" s="210" t="s">
        <v>10953</v>
      </c>
      <c r="G137" s="211" t="s">
        <v>7104</v>
      </c>
      <c r="H137" s="212">
        <v>227</v>
      </c>
      <c r="I137" s="213"/>
      <c r="J137" s="214">
        <f t="shared" si="5"/>
        <v>0</v>
      </c>
      <c r="K137" s="215"/>
      <c r="L137" s="216"/>
      <c r="M137" s="217" t="s">
        <v>1</v>
      </c>
      <c r="N137" s="218" t="s">
        <v>43</v>
      </c>
      <c r="P137" s="177">
        <f t="shared" si="6"/>
        <v>0</v>
      </c>
      <c r="Q137" s="177">
        <v>0</v>
      </c>
      <c r="R137" s="177">
        <f t="shared" si="7"/>
        <v>0</v>
      </c>
      <c r="S137" s="177">
        <v>0</v>
      </c>
      <c r="T137" s="178">
        <f t="shared" si="8"/>
        <v>0</v>
      </c>
      <c r="AR137" s="179" t="s">
        <v>626</v>
      </c>
      <c r="AT137" s="179" t="s">
        <v>1858</v>
      </c>
      <c r="AU137" s="179" t="s">
        <v>89</v>
      </c>
      <c r="AY137" s="17" t="s">
        <v>574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7" t="s">
        <v>89</v>
      </c>
      <c r="BK137" s="102">
        <f t="shared" si="14"/>
        <v>0</v>
      </c>
      <c r="BL137" s="17" t="s">
        <v>580</v>
      </c>
      <c r="BM137" s="179" t="s">
        <v>10954</v>
      </c>
    </row>
    <row r="138" spans="2:65" s="1" customFormat="1" ht="16.5" customHeight="1">
      <c r="B138" s="140"/>
      <c r="C138" s="168" t="s">
        <v>616</v>
      </c>
      <c r="D138" s="168" t="s">
        <v>576</v>
      </c>
      <c r="E138" s="169" t="s">
        <v>10955</v>
      </c>
      <c r="F138" s="170" t="s">
        <v>10956</v>
      </c>
      <c r="G138" s="171" t="s">
        <v>629</v>
      </c>
      <c r="H138" s="172">
        <v>3</v>
      </c>
      <c r="I138" s="173"/>
      <c r="J138" s="174">
        <f t="shared" si="5"/>
        <v>0</v>
      </c>
      <c r="K138" s="175"/>
      <c r="L138" s="34"/>
      <c r="M138" s="176" t="s">
        <v>1</v>
      </c>
      <c r="N138" s="139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580</v>
      </c>
      <c r="AT138" s="179" t="s">
        <v>576</v>
      </c>
      <c r="AU138" s="179" t="s">
        <v>89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10957</v>
      </c>
    </row>
    <row r="139" spans="2:65" s="11" customFormat="1" ht="23" customHeight="1">
      <c r="B139" s="156"/>
      <c r="D139" s="157" t="s">
        <v>76</v>
      </c>
      <c r="E139" s="166" t="s">
        <v>8753</v>
      </c>
      <c r="F139" s="166" t="s">
        <v>10958</v>
      </c>
      <c r="I139" s="159"/>
      <c r="J139" s="167">
        <f>BK139</f>
        <v>0</v>
      </c>
      <c r="L139" s="156"/>
      <c r="M139" s="161"/>
      <c r="P139" s="162">
        <f>P140+SUM(P141:P145)</f>
        <v>0</v>
      </c>
      <c r="R139" s="162">
        <f>R140+SUM(R141:R145)</f>
        <v>0</v>
      </c>
      <c r="T139" s="163">
        <f>T140+SUM(T141:T145)</f>
        <v>0</v>
      </c>
      <c r="AR139" s="157" t="s">
        <v>84</v>
      </c>
      <c r="AT139" s="164" t="s">
        <v>76</v>
      </c>
      <c r="AU139" s="164" t="s">
        <v>84</v>
      </c>
      <c r="AY139" s="157" t="s">
        <v>574</v>
      </c>
      <c r="BK139" s="165">
        <f>BK140+SUM(BK141:BK145)</f>
        <v>0</v>
      </c>
    </row>
    <row r="140" spans="2:65" s="1" customFormat="1" ht="16.5" customHeight="1">
      <c r="B140" s="140"/>
      <c r="C140" s="208" t="s">
        <v>621</v>
      </c>
      <c r="D140" s="208" t="s">
        <v>1858</v>
      </c>
      <c r="E140" s="209" t="s">
        <v>10959</v>
      </c>
      <c r="F140" s="210" t="s">
        <v>10960</v>
      </c>
      <c r="G140" s="211" t="s">
        <v>579</v>
      </c>
      <c r="H140" s="212">
        <v>1</v>
      </c>
      <c r="I140" s="213"/>
      <c r="J140" s="214">
        <f>ROUND(I140*H140,2)</f>
        <v>0</v>
      </c>
      <c r="K140" s="215"/>
      <c r="L140" s="216"/>
      <c r="M140" s="217" t="s">
        <v>1</v>
      </c>
      <c r="N140" s="218" t="s">
        <v>43</v>
      </c>
      <c r="P140" s="177">
        <f>O140*H140</f>
        <v>0</v>
      </c>
      <c r="Q140" s="177">
        <v>0</v>
      </c>
      <c r="R140" s="177">
        <f>Q140*H140</f>
        <v>0</v>
      </c>
      <c r="S140" s="177">
        <v>0</v>
      </c>
      <c r="T140" s="178">
        <f>S140*H140</f>
        <v>0</v>
      </c>
      <c r="AR140" s="179" t="s">
        <v>626</v>
      </c>
      <c r="AT140" s="179" t="s">
        <v>1858</v>
      </c>
      <c r="AU140" s="179" t="s">
        <v>89</v>
      </c>
      <c r="AY140" s="17" t="s">
        <v>574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7" t="s">
        <v>89</v>
      </c>
      <c r="BK140" s="102">
        <f>ROUND(I140*H140,2)</f>
        <v>0</v>
      </c>
      <c r="BL140" s="17" t="s">
        <v>580</v>
      </c>
      <c r="BM140" s="179" t="s">
        <v>10961</v>
      </c>
    </row>
    <row r="141" spans="2:65" s="1" customFormat="1" ht="44.25" customHeight="1">
      <c r="B141" s="140"/>
      <c r="C141" s="208" t="s">
        <v>626</v>
      </c>
      <c r="D141" s="208" t="s">
        <v>1858</v>
      </c>
      <c r="E141" s="209" t="s">
        <v>10962</v>
      </c>
      <c r="F141" s="210" t="s">
        <v>10963</v>
      </c>
      <c r="G141" s="211" t="s">
        <v>579</v>
      </c>
      <c r="H141" s="212">
        <v>1</v>
      </c>
      <c r="I141" s="213"/>
      <c r="J141" s="214">
        <f>ROUND(I141*H141,2)</f>
        <v>0</v>
      </c>
      <c r="K141" s="215"/>
      <c r="L141" s="216"/>
      <c r="M141" s="217" t="s">
        <v>1</v>
      </c>
      <c r="N141" s="218" t="s">
        <v>43</v>
      </c>
      <c r="P141" s="177">
        <f>O141*H141</f>
        <v>0</v>
      </c>
      <c r="Q141" s="177">
        <v>0</v>
      </c>
      <c r="R141" s="177">
        <f>Q141*H141</f>
        <v>0</v>
      </c>
      <c r="S141" s="177">
        <v>0</v>
      </c>
      <c r="T141" s="178">
        <f>S141*H141</f>
        <v>0</v>
      </c>
      <c r="AR141" s="179" t="s">
        <v>626</v>
      </c>
      <c r="AT141" s="179" t="s">
        <v>1858</v>
      </c>
      <c r="AU141" s="179" t="s">
        <v>89</v>
      </c>
      <c r="AY141" s="17" t="s">
        <v>574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7" t="s">
        <v>89</v>
      </c>
      <c r="BK141" s="102">
        <f>ROUND(I141*H141,2)</f>
        <v>0</v>
      </c>
      <c r="BL141" s="17" t="s">
        <v>580</v>
      </c>
      <c r="BM141" s="179" t="s">
        <v>10964</v>
      </c>
    </row>
    <row r="142" spans="2:65" s="1" customFormat="1" ht="24.25" customHeight="1">
      <c r="B142" s="140"/>
      <c r="C142" s="168" t="s">
        <v>639</v>
      </c>
      <c r="D142" s="168" t="s">
        <v>576</v>
      </c>
      <c r="E142" s="169" t="s">
        <v>10965</v>
      </c>
      <c r="F142" s="170" t="s">
        <v>10909</v>
      </c>
      <c r="G142" s="171" t="s">
        <v>629</v>
      </c>
      <c r="H142" s="172">
        <v>280</v>
      </c>
      <c r="I142" s="173"/>
      <c r="J142" s="174">
        <f>ROUND(I142*H142,2)</f>
        <v>0</v>
      </c>
      <c r="K142" s="175"/>
      <c r="L142" s="34"/>
      <c r="M142" s="176" t="s">
        <v>1</v>
      </c>
      <c r="N142" s="139" t="s">
        <v>43</v>
      </c>
      <c r="P142" s="177">
        <f>O142*H142</f>
        <v>0</v>
      </c>
      <c r="Q142" s="177">
        <v>0</v>
      </c>
      <c r="R142" s="177">
        <f>Q142*H142</f>
        <v>0</v>
      </c>
      <c r="S142" s="177">
        <v>0</v>
      </c>
      <c r="T142" s="178">
        <f>S142*H142</f>
        <v>0</v>
      </c>
      <c r="AR142" s="179" t="s">
        <v>580</v>
      </c>
      <c r="AT142" s="179" t="s">
        <v>576</v>
      </c>
      <c r="AU142" s="179" t="s">
        <v>89</v>
      </c>
      <c r="AY142" s="17" t="s">
        <v>574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89</v>
      </c>
      <c r="BK142" s="102">
        <f>ROUND(I142*H142,2)</f>
        <v>0</v>
      </c>
      <c r="BL142" s="17" t="s">
        <v>580</v>
      </c>
      <c r="BM142" s="179" t="s">
        <v>10966</v>
      </c>
    </row>
    <row r="143" spans="2:65" s="1" customFormat="1" ht="16.5" customHeight="1">
      <c r="B143" s="140"/>
      <c r="C143" s="168" t="s">
        <v>115</v>
      </c>
      <c r="D143" s="168" t="s">
        <v>576</v>
      </c>
      <c r="E143" s="169" t="s">
        <v>10967</v>
      </c>
      <c r="F143" s="170" t="s">
        <v>10912</v>
      </c>
      <c r="G143" s="171" t="s">
        <v>629</v>
      </c>
      <c r="H143" s="172">
        <v>8</v>
      </c>
      <c r="I143" s="173"/>
      <c r="J143" s="174">
        <f>ROUND(I143*H143,2)</f>
        <v>0</v>
      </c>
      <c r="K143" s="175"/>
      <c r="L143" s="34"/>
      <c r="M143" s="176" t="s">
        <v>1</v>
      </c>
      <c r="N143" s="139" t="s">
        <v>43</v>
      </c>
      <c r="P143" s="177">
        <f>O143*H143</f>
        <v>0</v>
      </c>
      <c r="Q143" s="177">
        <v>0</v>
      </c>
      <c r="R143" s="177">
        <f>Q143*H143</f>
        <v>0</v>
      </c>
      <c r="S143" s="177">
        <v>0</v>
      </c>
      <c r="T143" s="178">
        <f>S143*H143</f>
        <v>0</v>
      </c>
      <c r="AR143" s="179" t="s">
        <v>580</v>
      </c>
      <c r="AT143" s="179" t="s">
        <v>576</v>
      </c>
      <c r="AU143" s="179" t="s">
        <v>89</v>
      </c>
      <c r="AY143" s="17" t="s">
        <v>574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7" t="s">
        <v>89</v>
      </c>
      <c r="BK143" s="102">
        <f>ROUND(I143*H143,2)</f>
        <v>0</v>
      </c>
      <c r="BL143" s="17" t="s">
        <v>580</v>
      </c>
      <c r="BM143" s="179" t="s">
        <v>10968</v>
      </c>
    </row>
    <row r="144" spans="2:65" s="1" customFormat="1" ht="16.5" customHeight="1">
      <c r="B144" s="140"/>
      <c r="C144" s="168" t="s">
        <v>118</v>
      </c>
      <c r="D144" s="168" t="s">
        <v>576</v>
      </c>
      <c r="E144" s="169" t="s">
        <v>10969</v>
      </c>
      <c r="F144" s="170" t="s">
        <v>10915</v>
      </c>
      <c r="G144" s="171" t="s">
        <v>629</v>
      </c>
      <c r="H144" s="172">
        <v>9</v>
      </c>
      <c r="I144" s="173"/>
      <c r="J144" s="174">
        <f>ROUND(I144*H144,2)</f>
        <v>0</v>
      </c>
      <c r="K144" s="175"/>
      <c r="L144" s="34"/>
      <c r="M144" s="176" t="s">
        <v>1</v>
      </c>
      <c r="N144" s="139" t="s">
        <v>43</v>
      </c>
      <c r="P144" s="177">
        <f>O144*H144</f>
        <v>0</v>
      </c>
      <c r="Q144" s="177">
        <v>0</v>
      </c>
      <c r="R144" s="177">
        <f>Q144*H144</f>
        <v>0</v>
      </c>
      <c r="S144" s="177">
        <v>0</v>
      </c>
      <c r="T144" s="178">
        <f>S144*H144</f>
        <v>0</v>
      </c>
      <c r="AR144" s="179" t="s">
        <v>580</v>
      </c>
      <c r="AT144" s="179" t="s">
        <v>576</v>
      </c>
      <c r="AU144" s="179" t="s">
        <v>89</v>
      </c>
      <c r="AY144" s="17" t="s">
        <v>574</v>
      </c>
      <c r="BE144" s="102">
        <f>IF(N144="základná",J144,0)</f>
        <v>0</v>
      </c>
      <c r="BF144" s="102">
        <f>IF(N144="znížená",J144,0)</f>
        <v>0</v>
      </c>
      <c r="BG144" s="102">
        <f>IF(N144="zákl. prenesená",J144,0)</f>
        <v>0</v>
      </c>
      <c r="BH144" s="102">
        <f>IF(N144="zníž. prenesená",J144,0)</f>
        <v>0</v>
      </c>
      <c r="BI144" s="102">
        <f>IF(N144="nulová",J144,0)</f>
        <v>0</v>
      </c>
      <c r="BJ144" s="17" t="s">
        <v>89</v>
      </c>
      <c r="BK144" s="102">
        <f>ROUND(I144*H144,2)</f>
        <v>0</v>
      </c>
      <c r="BL144" s="17" t="s">
        <v>580</v>
      </c>
      <c r="BM144" s="179" t="s">
        <v>10970</v>
      </c>
    </row>
    <row r="145" spans="2:65" s="11" customFormat="1" ht="20.75" customHeight="1">
      <c r="B145" s="156"/>
      <c r="D145" s="157" t="s">
        <v>76</v>
      </c>
      <c r="E145" s="166" t="s">
        <v>7245</v>
      </c>
      <c r="F145" s="166" t="s">
        <v>6134</v>
      </c>
      <c r="I145" s="159"/>
      <c r="J145" s="167">
        <f>BK145</f>
        <v>0</v>
      </c>
      <c r="L145" s="156"/>
      <c r="M145" s="161"/>
      <c r="P145" s="162">
        <f>SUM(P146:P151)</f>
        <v>0</v>
      </c>
      <c r="R145" s="162">
        <f>SUM(R146:R151)</f>
        <v>0</v>
      </c>
      <c r="T145" s="163">
        <f>SUM(T146:T151)</f>
        <v>0</v>
      </c>
      <c r="AR145" s="157" t="s">
        <v>84</v>
      </c>
      <c r="AT145" s="164" t="s">
        <v>76</v>
      </c>
      <c r="AU145" s="164" t="s">
        <v>89</v>
      </c>
      <c r="AY145" s="157" t="s">
        <v>574</v>
      </c>
      <c r="BK145" s="165">
        <f>SUM(BK146:BK151)</f>
        <v>0</v>
      </c>
    </row>
    <row r="146" spans="2:65" s="1" customFormat="1" ht="16.5" customHeight="1">
      <c r="B146" s="140"/>
      <c r="C146" s="208" t="s">
        <v>121</v>
      </c>
      <c r="D146" s="208" t="s">
        <v>1858</v>
      </c>
      <c r="E146" s="209" t="s">
        <v>10971</v>
      </c>
      <c r="F146" s="210" t="s">
        <v>10972</v>
      </c>
      <c r="G146" s="211" t="s">
        <v>579</v>
      </c>
      <c r="H146" s="212">
        <v>1</v>
      </c>
      <c r="I146" s="213"/>
      <c r="J146" s="214">
        <f t="shared" ref="J146:J151" si="15">ROUND(I146*H146,2)</f>
        <v>0</v>
      </c>
      <c r="K146" s="215"/>
      <c r="L146" s="216"/>
      <c r="M146" s="217" t="s">
        <v>1</v>
      </c>
      <c r="N146" s="218" t="s">
        <v>43</v>
      </c>
      <c r="P146" s="177">
        <f t="shared" ref="P146:P151" si="16">O146*H146</f>
        <v>0</v>
      </c>
      <c r="Q146" s="177">
        <v>0</v>
      </c>
      <c r="R146" s="177">
        <f t="shared" ref="R146:R151" si="17">Q146*H146</f>
        <v>0</v>
      </c>
      <c r="S146" s="177">
        <v>0</v>
      </c>
      <c r="T146" s="178">
        <f t="shared" ref="T146:T151" si="18">S146*H146</f>
        <v>0</v>
      </c>
      <c r="AR146" s="179" t="s">
        <v>626</v>
      </c>
      <c r="AT146" s="179" t="s">
        <v>1858</v>
      </c>
      <c r="AU146" s="179" t="s">
        <v>597</v>
      </c>
      <c r="AY146" s="17" t="s">
        <v>574</v>
      </c>
      <c r="BE146" s="102">
        <f t="shared" ref="BE146:BE151" si="19">IF(N146="základná",J146,0)</f>
        <v>0</v>
      </c>
      <c r="BF146" s="102">
        <f t="shared" ref="BF146:BF151" si="20">IF(N146="znížená",J146,0)</f>
        <v>0</v>
      </c>
      <c r="BG146" s="102">
        <f t="shared" ref="BG146:BG151" si="21">IF(N146="zákl. prenesená",J146,0)</f>
        <v>0</v>
      </c>
      <c r="BH146" s="102">
        <f t="shared" ref="BH146:BH151" si="22">IF(N146="zníž. prenesená",J146,0)</f>
        <v>0</v>
      </c>
      <c r="BI146" s="102">
        <f t="shared" ref="BI146:BI151" si="23">IF(N146="nulová",J146,0)</f>
        <v>0</v>
      </c>
      <c r="BJ146" s="17" t="s">
        <v>89</v>
      </c>
      <c r="BK146" s="102">
        <f t="shared" ref="BK146:BK151" si="24">ROUND(I146*H146,2)</f>
        <v>0</v>
      </c>
      <c r="BL146" s="17" t="s">
        <v>580</v>
      </c>
      <c r="BM146" s="179" t="s">
        <v>10973</v>
      </c>
    </row>
    <row r="147" spans="2:65" s="1" customFormat="1" ht="16.5" customHeight="1">
      <c r="B147" s="140"/>
      <c r="C147" s="168" t="s">
        <v>660</v>
      </c>
      <c r="D147" s="168" t="s">
        <v>576</v>
      </c>
      <c r="E147" s="169" t="s">
        <v>10974</v>
      </c>
      <c r="F147" s="170" t="s">
        <v>10921</v>
      </c>
      <c r="G147" s="171" t="s">
        <v>579</v>
      </c>
      <c r="H147" s="172">
        <v>1</v>
      </c>
      <c r="I147" s="173"/>
      <c r="J147" s="174">
        <f t="shared" si="15"/>
        <v>0</v>
      </c>
      <c r="K147" s="175"/>
      <c r="L147" s="34"/>
      <c r="M147" s="176" t="s">
        <v>1</v>
      </c>
      <c r="N147" s="139" t="s">
        <v>43</v>
      </c>
      <c r="P147" s="177">
        <f t="shared" si="16"/>
        <v>0</v>
      </c>
      <c r="Q147" s="177">
        <v>0</v>
      </c>
      <c r="R147" s="177">
        <f t="shared" si="17"/>
        <v>0</v>
      </c>
      <c r="S147" s="177">
        <v>0</v>
      </c>
      <c r="T147" s="178">
        <f t="shared" si="18"/>
        <v>0</v>
      </c>
      <c r="AR147" s="179" t="s">
        <v>580</v>
      </c>
      <c r="AT147" s="179" t="s">
        <v>576</v>
      </c>
      <c r="AU147" s="179" t="s">
        <v>597</v>
      </c>
      <c r="AY147" s="17" t="s">
        <v>574</v>
      </c>
      <c r="BE147" s="102">
        <f t="shared" si="19"/>
        <v>0</v>
      </c>
      <c r="BF147" s="102">
        <f t="shared" si="20"/>
        <v>0</v>
      </c>
      <c r="BG147" s="102">
        <f t="shared" si="21"/>
        <v>0</v>
      </c>
      <c r="BH147" s="102">
        <f t="shared" si="22"/>
        <v>0</v>
      </c>
      <c r="BI147" s="102">
        <f t="shared" si="23"/>
        <v>0</v>
      </c>
      <c r="BJ147" s="17" t="s">
        <v>89</v>
      </c>
      <c r="BK147" s="102">
        <f t="shared" si="24"/>
        <v>0</v>
      </c>
      <c r="BL147" s="17" t="s">
        <v>580</v>
      </c>
      <c r="BM147" s="179" t="s">
        <v>10975</v>
      </c>
    </row>
    <row r="148" spans="2:65" s="1" customFormat="1" ht="16.5" customHeight="1">
      <c r="B148" s="140"/>
      <c r="C148" s="168" t="s">
        <v>664</v>
      </c>
      <c r="D148" s="168" t="s">
        <v>576</v>
      </c>
      <c r="E148" s="169" t="s">
        <v>10976</v>
      </c>
      <c r="F148" s="170" t="s">
        <v>10977</v>
      </c>
      <c r="G148" s="171" t="s">
        <v>579</v>
      </c>
      <c r="H148" s="172">
        <v>1</v>
      </c>
      <c r="I148" s="173"/>
      <c r="J148" s="174">
        <f t="shared" si="15"/>
        <v>0</v>
      </c>
      <c r="K148" s="175"/>
      <c r="L148" s="34"/>
      <c r="M148" s="176" t="s">
        <v>1</v>
      </c>
      <c r="N148" s="139" t="s">
        <v>43</v>
      </c>
      <c r="P148" s="177">
        <f t="shared" si="16"/>
        <v>0</v>
      </c>
      <c r="Q148" s="177">
        <v>0</v>
      </c>
      <c r="R148" s="177">
        <f t="shared" si="17"/>
        <v>0</v>
      </c>
      <c r="S148" s="177">
        <v>0</v>
      </c>
      <c r="T148" s="178">
        <f t="shared" si="18"/>
        <v>0</v>
      </c>
      <c r="AR148" s="179" t="s">
        <v>580</v>
      </c>
      <c r="AT148" s="179" t="s">
        <v>576</v>
      </c>
      <c r="AU148" s="179" t="s">
        <v>597</v>
      </c>
      <c r="AY148" s="17" t="s">
        <v>574</v>
      </c>
      <c r="BE148" s="102">
        <f t="shared" si="19"/>
        <v>0</v>
      </c>
      <c r="BF148" s="102">
        <f t="shared" si="20"/>
        <v>0</v>
      </c>
      <c r="BG148" s="102">
        <f t="shared" si="21"/>
        <v>0</v>
      </c>
      <c r="BH148" s="102">
        <f t="shared" si="22"/>
        <v>0</v>
      </c>
      <c r="BI148" s="102">
        <f t="shared" si="23"/>
        <v>0</v>
      </c>
      <c r="BJ148" s="17" t="s">
        <v>89</v>
      </c>
      <c r="BK148" s="102">
        <f t="shared" si="24"/>
        <v>0</v>
      </c>
      <c r="BL148" s="17" t="s">
        <v>580</v>
      </c>
      <c r="BM148" s="179" t="s">
        <v>10978</v>
      </c>
    </row>
    <row r="149" spans="2:65" s="1" customFormat="1" ht="16.5" customHeight="1">
      <c r="B149" s="140"/>
      <c r="C149" s="168" t="s">
        <v>676</v>
      </c>
      <c r="D149" s="168" t="s">
        <v>576</v>
      </c>
      <c r="E149" s="169" t="s">
        <v>10979</v>
      </c>
      <c r="F149" s="170" t="s">
        <v>10980</v>
      </c>
      <c r="G149" s="171" t="s">
        <v>579</v>
      </c>
      <c r="H149" s="172">
        <v>1</v>
      </c>
      <c r="I149" s="173"/>
      <c r="J149" s="174">
        <f t="shared" si="15"/>
        <v>0</v>
      </c>
      <c r="K149" s="175"/>
      <c r="L149" s="34"/>
      <c r="M149" s="176" t="s">
        <v>1</v>
      </c>
      <c r="N149" s="139" t="s">
        <v>43</v>
      </c>
      <c r="P149" s="177">
        <f t="shared" si="16"/>
        <v>0</v>
      </c>
      <c r="Q149" s="177">
        <v>0</v>
      </c>
      <c r="R149" s="177">
        <f t="shared" si="17"/>
        <v>0</v>
      </c>
      <c r="S149" s="177">
        <v>0</v>
      </c>
      <c r="T149" s="178">
        <f t="shared" si="18"/>
        <v>0</v>
      </c>
      <c r="AR149" s="179" t="s">
        <v>580</v>
      </c>
      <c r="AT149" s="179" t="s">
        <v>576</v>
      </c>
      <c r="AU149" s="179" t="s">
        <v>597</v>
      </c>
      <c r="AY149" s="17" t="s">
        <v>574</v>
      </c>
      <c r="BE149" s="102">
        <f t="shared" si="19"/>
        <v>0</v>
      </c>
      <c r="BF149" s="102">
        <f t="shared" si="20"/>
        <v>0</v>
      </c>
      <c r="BG149" s="102">
        <f t="shared" si="21"/>
        <v>0</v>
      </c>
      <c r="BH149" s="102">
        <f t="shared" si="22"/>
        <v>0</v>
      </c>
      <c r="BI149" s="102">
        <f t="shared" si="23"/>
        <v>0</v>
      </c>
      <c r="BJ149" s="17" t="s">
        <v>89</v>
      </c>
      <c r="BK149" s="102">
        <f t="shared" si="24"/>
        <v>0</v>
      </c>
      <c r="BL149" s="17" t="s">
        <v>580</v>
      </c>
      <c r="BM149" s="179" t="s">
        <v>10981</v>
      </c>
    </row>
    <row r="150" spans="2:65" s="1" customFormat="1" ht="16.5" customHeight="1">
      <c r="B150" s="140"/>
      <c r="C150" s="168" t="s">
        <v>680</v>
      </c>
      <c r="D150" s="168" t="s">
        <v>576</v>
      </c>
      <c r="E150" s="169" t="s">
        <v>10982</v>
      </c>
      <c r="F150" s="170" t="s">
        <v>7328</v>
      </c>
      <c r="G150" s="171" t="s">
        <v>579</v>
      </c>
      <c r="H150" s="172">
        <v>1</v>
      </c>
      <c r="I150" s="173"/>
      <c r="J150" s="174">
        <f t="shared" si="15"/>
        <v>0</v>
      </c>
      <c r="K150" s="175"/>
      <c r="L150" s="34"/>
      <c r="M150" s="176" t="s">
        <v>1</v>
      </c>
      <c r="N150" s="139" t="s">
        <v>43</v>
      </c>
      <c r="P150" s="177">
        <f t="shared" si="16"/>
        <v>0</v>
      </c>
      <c r="Q150" s="177">
        <v>0</v>
      </c>
      <c r="R150" s="177">
        <f t="shared" si="17"/>
        <v>0</v>
      </c>
      <c r="S150" s="177">
        <v>0</v>
      </c>
      <c r="T150" s="178">
        <f t="shared" si="18"/>
        <v>0</v>
      </c>
      <c r="AR150" s="179" t="s">
        <v>580</v>
      </c>
      <c r="AT150" s="179" t="s">
        <v>576</v>
      </c>
      <c r="AU150" s="179" t="s">
        <v>597</v>
      </c>
      <c r="AY150" s="17" t="s">
        <v>574</v>
      </c>
      <c r="BE150" s="102">
        <f t="shared" si="19"/>
        <v>0</v>
      </c>
      <c r="BF150" s="102">
        <f t="shared" si="20"/>
        <v>0</v>
      </c>
      <c r="BG150" s="102">
        <f t="shared" si="21"/>
        <v>0</v>
      </c>
      <c r="BH150" s="102">
        <f t="shared" si="22"/>
        <v>0</v>
      </c>
      <c r="BI150" s="102">
        <f t="shared" si="23"/>
        <v>0</v>
      </c>
      <c r="BJ150" s="17" t="s">
        <v>89</v>
      </c>
      <c r="BK150" s="102">
        <f t="shared" si="24"/>
        <v>0</v>
      </c>
      <c r="BL150" s="17" t="s">
        <v>580</v>
      </c>
      <c r="BM150" s="179" t="s">
        <v>10983</v>
      </c>
    </row>
    <row r="151" spans="2:65" s="1" customFormat="1" ht="16.5" customHeight="1">
      <c r="B151" s="140"/>
      <c r="C151" s="168" t="s">
        <v>686</v>
      </c>
      <c r="D151" s="168" t="s">
        <v>576</v>
      </c>
      <c r="E151" s="169" t="s">
        <v>10984</v>
      </c>
      <c r="F151" s="170" t="s">
        <v>7331</v>
      </c>
      <c r="G151" s="171" t="s">
        <v>579</v>
      </c>
      <c r="H151" s="172">
        <v>1</v>
      </c>
      <c r="I151" s="173"/>
      <c r="J151" s="174">
        <f t="shared" si="15"/>
        <v>0</v>
      </c>
      <c r="K151" s="175"/>
      <c r="L151" s="34"/>
      <c r="M151" s="223" t="s">
        <v>1</v>
      </c>
      <c r="N151" s="224" t="s">
        <v>43</v>
      </c>
      <c r="O151" s="225"/>
      <c r="P151" s="226">
        <f t="shared" si="16"/>
        <v>0</v>
      </c>
      <c r="Q151" s="226">
        <v>0</v>
      </c>
      <c r="R151" s="226">
        <f t="shared" si="17"/>
        <v>0</v>
      </c>
      <c r="S151" s="226">
        <v>0</v>
      </c>
      <c r="T151" s="227">
        <f t="shared" si="18"/>
        <v>0</v>
      </c>
      <c r="AR151" s="179" t="s">
        <v>580</v>
      </c>
      <c r="AT151" s="179" t="s">
        <v>576</v>
      </c>
      <c r="AU151" s="179" t="s">
        <v>597</v>
      </c>
      <c r="AY151" s="17" t="s">
        <v>574</v>
      </c>
      <c r="BE151" s="102">
        <f t="shared" si="19"/>
        <v>0</v>
      </c>
      <c r="BF151" s="102">
        <f t="shared" si="20"/>
        <v>0</v>
      </c>
      <c r="BG151" s="102">
        <f t="shared" si="21"/>
        <v>0</v>
      </c>
      <c r="BH151" s="102">
        <f t="shared" si="22"/>
        <v>0</v>
      </c>
      <c r="BI151" s="102">
        <f t="shared" si="23"/>
        <v>0</v>
      </c>
      <c r="BJ151" s="17" t="s">
        <v>89</v>
      </c>
      <c r="BK151" s="102">
        <f t="shared" si="24"/>
        <v>0</v>
      </c>
      <c r="BL151" s="17" t="s">
        <v>580</v>
      </c>
      <c r="BM151" s="179" t="s">
        <v>10985</v>
      </c>
    </row>
    <row r="152" spans="2:65" s="1" customFormat="1" ht="7" customHeight="1">
      <c r="B152" s="49"/>
      <c r="C152" s="50"/>
      <c r="D152" s="50"/>
      <c r="E152" s="50"/>
      <c r="F152" s="50"/>
      <c r="G152" s="50"/>
      <c r="H152" s="50"/>
      <c r="I152" s="50"/>
      <c r="J152" s="50"/>
      <c r="K152" s="50"/>
      <c r="L152" s="34"/>
    </row>
  </sheetData>
  <autoFilter ref="C129:K151" xr:uid="{00000000-0009-0000-0000-000010000000}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97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131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s="1" customFormat="1" ht="12" customHeight="1">
      <c r="B8" s="34"/>
      <c r="D8" s="27" t="s">
        <v>182</v>
      </c>
      <c r="L8" s="34"/>
    </row>
    <row r="9" spans="2:46" s="1" customFormat="1" ht="30" customHeight="1">
      <c r="B9" s="34"/>
      <c r="E9" s="256" t="s">
        <v>10986</v>
      </c>
      <c r="F9" s="285"/>
      <c r="G9" s="285"/>
      <c r="H9" s="285"/>
      <c r="L9" s="34"/>
    </row>
    <row r="10" spans="2:46" s="1" customFormat="1">
      <c r="B10" s="34"/>
      <c r="L10" s="34"/>
    </row>
    <row r="11" spans="2:46" s="1" customFormat="1" ht="12" customHeight="1">
      <c r="B11" s="34"/>
      <c r="D11" s="27" t="s">
        <v>17</v>
      </c>
      <c r="F11" s="25" t="s">
        <v>1</v>
      </c>
      <c r="I11" s="27" t="s">
        <v>18</v>
      </c>
      <c r="J11" s="25" t="s">
        <v>1</v>
      </c>
      <c r="L11" s="34"/>
    </row>
    <row r="12" spans="2:46" s="1" customFormat="1" ht="12" customHeight="1">
      <c r="B12" s="34"/>
      <c r="D12" s="27" t="s">
        <v>19</v>
      </c>
      <c r="F12" s="25" t="s">
        <v>20</v>
      </c>
      <c r="I12" s="27" t="s">
        <v>21</v>
      </c>
      <c r="J12" s="57" t="str">
        <f>'Rekapitulácia stavby'!AN8</f>
        <v>22. 5. 2024</v>
      </c>
      <c r="L12" s="34"/>
    </row>
    <row r="13" spans="2:46" s="1" customFormat="1" ht="11" customHeight="1">
      <c r="B13" s="34"/>
      <c r="L13" s="34"/>
    </row>
    <row r="14" spans="2:46" s="1" customFormat="1" ht="12" customHeight="1">
      <c r="B14" s="34"/>
      <c r="D14" s="27" t="s">
        <v>23</v>
      </c>
      <c r="I14" s="27" t="s">
        <v>24</v>
      </c>
      <c r="J14" s="25" t="s">
        <v>1</v>
      </c>
      <c r="L14" s="34"/>
    </row>
    <row r="15" spans="2:46" s="1" customFormat="1" ht="18" customHeight="1">
      <c r="B15" s="34"/>
      <c r="E15" s="25" t="s">
        <v>25</v>
      </c>
      <c r="I15" s="27" t="s">
        <v>26</v>
      </c>
      <c r="J15" s="25" t="s">
        <v>1</v>
      </c>
      <c r="L15" s="34"/>
    </row>
    <row r="16" spans="2:46" s="1" customFormat="1" ht="7" customHeight="1">
      <c r="B16" s="34"/>
      <c r="L16" s="34"/>
    </row>
    <row r="17" spans="2:12" s="1" customFormat="1" ht="12" customHeight="1">
      <c r="B17" s="34"/>
      <c r="D17" s="27" t="s">
        <v>27</v>
      </c>
      <c r="I17" s="27" t="s">
        <v>24</v>
      </c>
      <c r="J17" s="28" t="str">
        <f>'Rekapitulácia stavby'!AN13</f>
        <v>Vyplň údaj</v>
      </c>
      <c r="L17" s="34"/>
    </row>
    <row r="18" spans="2:12" s="1" customFormat="1" ht="18" customHeight="1">
      <c r="B18" s="34"/>
      <c r="E18" s="284" t="str">
        <f>'Rekapitulácia stavby'!E14</f>
        <v>Vyplň údaj</v>
      </c>
      <c r="F18" s="268"/>
      <c r="G18" s="268"/>
      <c r="H18" s="268"/>
      <c r="I18" s="27" t="s">
        <v>26</v>
      </c>
      <c r="J18" s="28" t="str">
        <f>'Rekapitulácia stavby'!AN14</f>
        <v>Vyplň údaj</v>
      </c>
      <c r="L18" s="34"/>
    </row>
    <row r="19" spans="2:12" s="1" customFormat="1" ht="7" customHeight="1">
      <c r="B19" s="34"/>
      <c r="L19" s="34"/>
    </row>
    <row r="20" spans="2:12" s="1" customFormat="1" ht="12" customHeight="1">
      <c r="B20" s="34"/>
      <c r="D20" s="27" t="s">
        <v>29</v>
      </c>
      <c r="I20" s="27" t="s">
        <v>24</v>
      </c>
      <c r="J20" s="25" t="s">
        <v>1</v>
      </c>
      <c r="L20" s="34"/>
    </row>
    <row r="21" spans="2:12" s="1" customFormat="1" ht="18" customHeight="1">
      <c r="B21" s="34"/>
      <c r="E21" s="25" t="s">
        <v>30</v>
      </c>
      <c r="I21" s="27" t="s">
        <v>26</v>
      </c>
      <c r="J21" s="25" t="s">
        <v>1</v>
      </c>
      <c r="L21" s="34"/>
    </row>
    <row r="22" spans="2:12" s="1" customFormat="1" ht="7" customHeight="1">
      <c r="B22" s="34"/>
      <c r="L22" s="34"/>
    </row>
    <row r="23" spans="2:12" s="1" customFormat="1" ht="12" customHeight="1">
      <c r="B23" s="34"/>
      <c r="D23" s="27" t="s">
        <v>32</v>
      </c>
      <c r="I23" s="27" t="s">
        <v>24</v>
      </c>
      <c r="J23" s="25" t="s">
        <v>1</v>
      </c>
      <c r="L23" s="34"/>
    </row>
    <row r="24" spans="2:12" s="1" customFormat="1" ht="18" customHeight="1">
      <c r="B24" s="34"/>
      <c r="E24" s="25"/>
      <c r="I24" s="27" t="s">
        <v>26</v>
      </c>
      <c r="J24" s="25" t="s">
        <v>1</v>
      </c>
      <c r="L24" s="34"/>
    </row>
    <row r="25" spans="2:12" s="1" customFormat="1" ht="7" customHeight="1">
      <c r="B25" s="34"/>
      <c r="L25" s="34"/>
    </row>
    <row r="26" spans="2:12" s="1" customFormat="1" ht="12" customHeight="1">
      <c r="B26" s="34"/>
      <c r="D26" s="27" t="s">
        <v>34</v>
      </c>
      <c r="L26" s="34"/>
    </row>
    <row r="27" spans="2:12" s="7" customFormat="1" ht="16.5" customHeight="1">
      <c r="B27" s="111"/>
      <c r="E27" s="272" t="s">
        <v>1</v>
      </c>
      <c r="F27" s="272"/>
      <c r="G27" s="272"/>
      <c r="H27" s="272"/>
      <c r="L27" s="111"/>
    </row>
    <row r="28" spans="2:12" s="1" customFormat="1" ht="7" customHeight="1">
      <c r="B28" s="34"/>
      <c r="L28" s="34"/>
    </row>
    <row r="29" spans="2:12" s="1" customFormat="1" ht="7" customHeight="1">
      <c r="B29" s="34"/>
      <c r="D29" s="58"/>
      <c r="E29" s="58"/>
      <c r="F29" s="58"/>
      <c r="G29" s="58"/>
      <c r="H29" s="58"/>
      <c r="I29" s="58"/>
      <c r="J29" s="58"/>
      <c r="K29" s="58"/>
      <c r="L29" s="34"/>
    </row>
    <row r="30" spans="2:12" s="1" customFormat="1" ht="14.5" customHeight="1">
      <c r="B30" s="34"/>
      <c r="D30" s="25" t="s">
        <v>245</v>
      </c>
      <c r="J30" s="33">
        <f>J96</f>
        <v>0</v>
      </c>
      <c r="L30" s="34"/>
    </row>
    <row r="31" spans="2:12" s="1" customFormat="1" ht="14.5" customHeight="1">
      <c r="B31" s="34"/>
      <c r="D31" s="32" t="s">
        <v>157</v>
      </c>
      <c r="J31" s="33">
        <f>J104</f>
        <v>0</v>
      </c>
      <c r="L31" s="34"/>
    </row>
    <row r="32" spans="2:12" s="1" customFormat="1" ht="25.25" customHeight="1">
      <c r="B32" s="34"/>
      <c r="D32" s="113" t="s">
        <v>37</v>
      </c>
      <c r="J32" s="71">
        <f>ROUND(J30 + J31, 2)</f>
        <v>0</v>
      </c>
      <c r="L32" s="34"/>
    </row>
    <row r="33" spans="2:12" s="1" customFormat="1" ht="7" customHeight="1">
      <c r="B33" s="34"/>
      <c r="D33" s="58"/>
      <c r="E33" s="58"/>
      <c r="F33" s="58"/>
      <c r="G33" s="58"/>
      <c r="H33" s="58"/>
      <c r="I33" s="58"/>
      <c r="J33" s="58"/>
      <c r="K33" s="58"/>
      <c r="L33" s="34"/>
    </row>
    <row r="34" spans="2:12" s="1" customFormat="1" ht="14.5" customHeight="1">
      <c r="B34" s="34"/>
      <c r="F34" s="37" t="s">
        <v>39</v>
      </c>
      <c r="I34" s="37" t="s">
        <v>38</v>
      </c>
      <c r="J34" s="37" t="s">
        <v>40</v>
      </c>
      <c r="L34" s="34"/>
    </row>
    <row r="35" spans="2:12" s="1" customFormat="1" ht="14.5" customHeight="1">
      <c r="B35" s="34"/>
      <c r="D35" s="60" t="s">
        <v>41</v>
      </c>
      <c r="E35" s="39" t="s">
        <v>42</v>
      </c>
      <c r="F35" s="114">
        <f>ROUND((SUM(BE104:BE111) + SUM(BE131:BE196)),  2)</f>
        <v>0</v>
      </c>
      <c r="G35" s="115"/>
      <c r="H35" s="115"/>
      <c r="I35" s="116">
        <v>0.2</v>
      </c>
      <c r="J35" s="114">
        <f>ROUND(((SUM(BE104:BE111) + SUM(BE131:BE196))*I35),  2)</f>
        <v>0</v>
      </c>
      <c r="L35" s="34"/>
    </row>
    <row r="36" spans="2:12" s="1" customFormat="1" ht="14.5" customHeight="1">
      <c r="B36" s="34"/>
      <c r="E36" s="39" t="s">
        <v>43</v>
      </c>
      <c r="F36" s="114">
        <f>ROUND((SUM(BF104:BF111) + SUM(BF131:BF196)),  2)</f>
        <v>0</v>
      </c>
      <c r="G36" s="115"/>
      <c r="H36" s="115"/>
      <c r="I36" s="116">
        <v>0.2</v>
      </c>
      <c r="J36" s="114">
        <f>ROUND(((SUM(BF104:BF111) + SUM(BF131:BF196))*I36),  2)</f>
        <v>0</v>
      </c>
      <c r="L36" s="34"/>
    </row>
    <row r="37" spans="2:12" s="1" customFormat="1" ht="14.5" hidden="1" customHeight="1">
      <c r="B37" s="34"/>
      <c r="E37" s="27" t="s">
        <v>44</v>
      </c>
      <c r="F37" s="91">
        <f>ROUND((SUM(BG104:BG111) + SUM(BG131:BG196)),  2)</f>
        <v>0</v>
      </c>
      <c r="I37" s="117">
        <v>0.2</v>
      </c>
      <c r="J37" s="91">
        <f>0</f>
        <v>0</v>
      </c>
      <c r="L37" s="34"/>
    </row>
    <row r="38" spans="2:12" s="1" customFormat="1" ht="14.5" hidden="1" customHeight="1">
      <c r="B38" s="34"/>
      <c r="E38" s="27" t="s">
        <v>45</v>
      </c>
      <c r="F38" s="91">
        <f>ROUND((SUM(BH104:BH111) + SUM(BH131:BH196)),  2)</f>
        <v>0</v>
      </c>
      <c r="I38" s="117">
        <v>0.2</v>
      </c>
      <c r="J38" s="91">
        <f>0</f>
        <v>0</v>
      </c>
      <c r="L38" s="34"/>
    </row>
    <row r="39" spans="2:12" s="1" customFormat="1" ht="14.5" hidden="1" customHeight="1">
      <c r="B39" s="34"/>
      <c r="E39" s="39" t="s">
        <v>46</v>
      </c>
      <c r="F39" s="114">
        <f>ROUND((SUM(BI104:BI111) + SUM(BI131:BI196)),  2)</f>
        <v>0</v>
      </c>
      <c r="G39" s="115"/>
      <c r="H39" s="115"/>
      <c r="I39" s="116">
        <v>0</v>
      </c>
      <c r="J39" s="114">
        <f>0</f>
        <v>0</v>
      </c>
      <c r="L39" s="34"/>
    </row>
    <row r="40" spans="2:12" s="1" customFormat="1" ht="7" customHeight="1">
      <c r="B40" s="34"/>
      <c r="L40" s="34"/>
    </row>
    <row r="41" spans="2:12" s="1" customFormat="1" ht="25.25" customHeight="1">
      <c r="B41" s="34"/>
      <c r="C41" s="107"/>
      <c r="D41" s="118" t="s">
        <v>47</v>
      </c>
      <c r="E41" s="62"/>
      <c r="F41" s="62"/>
      <c r="G41" s="119" t="s">
        <v>48</v>
      </c>
      <c r="H41" s="120" t="s">
        <v>49</v>
      </c>
      <c r="I41" s="62"/>
      <c r="J41" s="121">
        <f>SUM(J32:J39)</f>
        <v>0</v>
      </c>
      <c r="K41" s="122"/>
      <c r="L41" s="34"/>
    </row>
    <row r="42" spans="2:12" s="1" customFormat="1" ht="14.5" customHeight="1">
      <c r="B42" s="34"/>
      <c r="L42" s="34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47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47" s="1" customFormat="1" ht="25" customHeight="1">
      <c r="B82" s="34"/>
      <c r="C82" s="21" t="s">
        <v>386</v>
      </c>
      <c r="L82" s="34"/>
    </row>
    <row r="83" spans="2:47" s="1" customFormat="1" ht="7" customHeight="1">
      <c r="B83" s="34"/>
      <c r="L83" s="34"/>
    </row>
    <row r="84" spans="2:47" s="1" customFormat="1" ht="12" customHeight="1">
      <c r="B84" s="34"/>
      <c r="C84" s="27" t="s">
        <v>15</v>
      </c>
      <c r="L84" s="34"/>
    </row>
    <row r="85" spans="2:47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47" s="1" customFormat="1" ht="12" customHeight="1">
      <c r="B86" s="34"/>
      <c r="C86" s="27" t="s">
        <v>182</v>
      </c>
      <c r="L86" s="34"/>
    </row>
    <row r="87" spans="2:47" s="1" customFormat="1" ht="30" customHeight="1">
      <c r="B87" s="34"/>
      <c r="E87" s="256" t="str">
        <f>E9</f>
        <v>05 - SO501 Areálové NN rozvody a VO, SO502 Rekonštrukcia VO</v>
      </c>
      <c r="F87" s="285"/>
      <c r="G87" s="285"/>
      <c r="H87" s="285"/>
      <c r="L87" s="34"/>
    </row>
    <row r="88" spans="2:47" s="1" customFormat="1" ht="7" customHeight="1">
      <c r="B88" s="34"/>
      <c r="L88" s="34"/>
    </row>
    <row r="89" spans="2:47" s="1" customFormat="1" ht="12" customHeight="1">
      <c r="B89" s="34"/>
      <c r="C89" s="27" t="s">
        <v>19</v>
      </c>
      <c r="F89" s="25" t="str">
        <f>F12</f>
        <v>Okružná 2469, Zvolen</v>
      </c>
      <c r="I89" s="27" t="s">
        <v>21</v>
      </c>
      <c r="J89" s="57" t="str">
        <f>IF(J12="","",J12)</f>
        <v>22. 5. 2024</v>
      </c>
      <c r="L89" s="34"/>
    </row>
    <row r="90" spans="2:47" s="1" customFormat="1" ht="7" customHeight="1">
      <c r="B90" s="34"/>
      <c r="L90" s="34"/>
    </row>
    <row r="91" spans="2:47" s="1" customFormat="1" ht="15.25" customHeight="1">
      <c r="B91" s="34"/>
      <c r="C91" s="27" t="s">
        <v>23</v>
      </c>
      <c r="F91" s="25" t="str">
        <f>E15</f>
        <v>Úrad Banskobystrického samosprávneho kraja</v>
      </c>
      <c r="I91" s="27" t="s">
        <v>29</v>
      </c>
      <c r="J91" s="30" t="str">
        <f>E21</f>
        <v>N/A s.r.o. Bratislava</v>
      </c>
      <c r="L91" s="34"/>
    </row>
    <row r="92" spans="2:47" s="1" customFormat="1" ht="15.25" customHeight="1">
      <c r="B92" s="34"/>
      <c r="C92" s="27" t="s">
        <v>27</v>
      </c>
      <c r="F92" s="25" t="str">
        <f>IF(E18="","",E18)</f>
        <v>Vyplň údaj</v>
      </c>
      <c r="I92" s="27" t="s">
        <v>32</v>
      </c>
      <c r="J92" s="30">
        <f>E24</f>
        <v>0</v>
      </c>
      <c r="L92" s="34"/>
    </row>
    <row r="93" spans="2:47" s="1" customFormat="1" ht="10.25" customHeight="1">
      <c r="B93" s="34"/>
      <c r="L93" s="34"/>
    </row>
    <row r="94" spans="2:47" s="1" customFormat="1" ht="29.25" customHeight="1">
      <c r="B94" s="34"/>
      <c r="C94" s="125" t="s">
        <v>416</v>
      </c>
      <c r="D94" s="107"/>
      <c r="E94" s="107"/>
      <c r="F94" s="107"/>
      <c r="G94" s="107"/>
      <c r="H94" s="107"/>
      <c r="I94" s="107"/>
      <c r="J94" s="126" t="s">
        <v>417</v>
      </c>
      <c r="K94" s="107"/>
      <c r="L94" s="34"/>
    </row>
    <row r="95" spans="2:47" s="1" customFormat="1" ht="10.25" customHeight="1">
      <c r="B95" s="34"/>
      <c r="L95" s="34"/>
    </row>
    <row r="96" spans="2:47" s="1" customFormat="1" ht="23" customHeight="1">
      <c r="B96" s="34"/>
      <c r="C96" s="127" t="s">
        <v>422</v>
      </c>
      <c r="J96" s="71">
        <f>J131</f>
        <v>0</v>
      </c>
      <c r="L96" s="34"/>
      <c r="AU96" s="17" t="s">
        <v>423</v>
      </c>
    </row>
    <row r="97" spans="2:65" s="8" customFormat="1" ht="25" customHeight="1">
      <c r="B97" s="128"/>
      <c r="D97" s="129" t="s">
        <v>9036</v>
      </c>
      <c r="E97" s="130"/>
      <c r="F97" s="130"/>
      <c r="G97" s="130"/>
      <c r="H97" s="130"/>
      <c r="I97" s="130"/>
      <c r="J97" s="131">
        <f>J132</f>
        <v>0</v>
      </c>
      <c r="L97" s="128"/>
    </row>
    <row r="98" spans="2:65" s="8" customFormat="1" ht="25" customHeight="1">
      <c r="B98" s="128"/>
      <c r="D98" s="129" t="s">
        <v>10987</v>
      </c>
      <c r="E98" s="130"/>
      <c r="F98" s="130"/>
      <c r="G98" s="130"/>
      <c r="H98" s="130"/>
      <c r="I98" s="130"/>
      <c r="J98" s="131">
        <f>J151</f>
        <v>0</v>
      </c>
      <c r="L98" s="128"/>
    </row>
    <row r="99" spans="2:65" s="8" customFormat="1" ht="25" customHeight="1">
      <c r="B99" s="128"/>
      <c r="D99" s="129" t="s">
        <v>10988</v>
      </c>
      <c r="E99" s="130"/>
      <c r="F99" s="130"/>
      <c r="G99" s="130"/>
      <c r="H99" s="130"/>
      <c r="I99" s="130"/>
      <c r="J99" s="131">
        <f>J162</f>
        <v>0</v>
      </c>
      <c r="L99" s="128"/>
    </row>
    <row r="100" spans="2:65" s="8" customFormat="1" ht="25" customHeight="1">
      <c r="B100" s="128"/>
      <c r="D100" s="129" t="s">
        <v>10989</v>
      </c>
      <c r="E100" s="130"/>
      <c r="F100" s="130"/>
      <c r="G100" s="130"/>
      <c r="H100" s="130"/>
      <c r="I100" s="130"/>
      <c r="J100" s="131">
        <f>J165</f>
        <v>0</v>
      </c>
      <c r="L100" s="128"/>
    </row>
    <row r="101" spans="2:65" s="8" customFormat="1" ht="25" customHeight="1">
      <c r="B101" s="128"/>
      <c r="D101" s="129" t="s">
        <v>10990</v>
      </c>
      <c r="E101" s="130"/>
      <c r="F101" s="130"/>
      <c r="G101" s="130"/>
      <c r="H101" s="130"/>
      <c r="I101" s="130"/>
      <c r="J101" s="131">
        <f>J188</f>
        <v>0</v>
      </c>
      <c r="L101" s="128"/>
    </row>
    <row r="102" spans="2:65" s="1" customFormat="1" ht="21.75" customHeight="1">
      <c r="B102" s="34"/>
      <c r="L102" s="34"/>
    </row>
    <row r="103" spans="2:65" s="1" customFormat="1" ht="7" customHeight="1">
      <c r="B103" s="34"/>
      <c r="L103" s="34"/>
    </row>
    <row r="104" spans="2:65" s="1" customFormat="1" ht="29.25" customHeight="1">
      <c r="B104" s="34"/>
      <c r="C104" s="127" t="s">
        <v>511</v>
      </c>
      <c r="J104" s="138">
        <f>ROUND(J105 + J106 + J107 + J108 + J109 + J110,2)</f>
        <v>0</v>
      </c>
      <c r="L104" s="34"/>
      <c r="N104" s="139" t="s">
        <v>41</v>
      </c>
    </row>
    <row r="105" spans="2:65" s="1" customFormat="1" ht="18" customHeight="1">
      <c r="B105" s="140"/>
      <c r="C105" s="141"/>
      <c r="D105" s="232" t="s">
        <v>514</v>
      </c>
      <c r="E105" s="286"/>
      <c r="F105" s="286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ref="BE105:BE110" si="0">IF(N105="základná",J105,0)</f>
        <v>0</v>
      </c>
      <c r="BF105" s="146">
        <f t="shared" ref="BF105:BF110" si="1">IF(N105="znížená",J105,0)</f>
        <v>0</v>
      </c>
      <c r="BG105" s="146">
        <f t="shared" ref="BG105:BG110" si="2">IF(N105="zákl. prenesená",J105,0)</f>
        <v>0</v>
      </c>
      <c r="BH105" s="146">
        <f t="shared" ref="BH105:BH110" si="3">IF(N105="zníž. prenesená",J105,0)</f>
        <v>0</v>
      </c>
      <c r="BI105" s="146">
        <f t="shared" ref="BI105:BI110" si="4">IF(N105="nulová",J105,0)</f>
        <v>0</v>
      </c>
      <c r="BJ105" s="144" t="s">
        <v>89</v>
      </c>
      <c r="BK105" s="141"/>
      <c r="BL105" s="141"/>
      <c r="BM105" s="141"/>
    </row>
    <row r="106" spans="2:65" s="1" customFormat="1" ht="18" customHeight="1">
      <c r="B106" s="140"/>
      <c r="C106" s="141"/>
      <c r="D106" s="232" t="s">
        <v>518</v>
      </c>
      <c r="E106" s="286"/>
      <c r="F106" s="286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>
      <c r="B107" s="140"/>
      <c r="C107" s="141"/>
      <c r="D107" s="232" t="s">
        <v>521</v>
      </c>
      <c r="E107" s="286"/>
      <c r="F107" s="286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>
      <c r="B108" s="140"/>
      <c r="C108" s="141"/>
      <c r="D108" s="232" t="s">
        <v>524</v>
      </c>
      <c r="E108" s="286"/>
      <c r="F108" s="286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>
      <c r="B109" s="140"/>
      <c r="C109" s="141"/>
      <c r="D109" s="232" t="s">
        <v>527</v>
      </c>
      <c r="E109" s="286"/>
      <c r="F109" s="286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>
      <c r="B110" s="140"/>
      <c r="C110" s="141"/>
      <c r="D110" s="142" t="s">
        <v>530</v>
      </c>
      <c r="E110" s="141"/>
      <c r="F110" s="141"/>
      <c r="G110" s="141"/>
      <c r="H110" s="141"/>
      <c r="I110" s="141"/>
      <c r="J110" s="99">
        <f>ROUND(J30*T110,2)</f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531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>
      <c r="B111" s="34"/>
      <c r="L111" s="34"/>
    </row>
    <row r="112" spans="2:65" s="1" customFormat="1" ht="29.25" customHeight="1">
      <c r="B112" s="34"/>
      <c r="C112" s="106" t="s">
        <v>162</v>
      </c>
      <c r="D112" s="107"/>
      <c r="E112" s="107"/>
      <c r="F112" s="107"/>
      <c r="G112" s="107"/>
      <c r="H112" s="107"/>
      <c r="I112" s="107"/>
      <c r="J112" s="108">
        <f>ROUND(J96+J104,2)</f>
        <v>0</v>
      </c>
      <c r="K112" s="107"/>
      <c r="L112" s="34"/>
    </row>
    <row r="113" spans="2:12" s="1" customFormat="1" ht="7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4"/>
    </row>
    <row r="117" spans="2:12" s="1" customFormat="1" ht="7" customHeight="1"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34"/>
    </row>
    <row r="118" spans="2:12" s="1" customFormat="1" ht="25" customHeight="1">
      <c r="B118" s="34"/>
      <c r="C118" s="21" t="s">
        <v>548</v>
      </c>
      <c r="L118" s="34"/>
    </row>
    <row r="119" spans="2:12" s="1" customFormat="1" ht="7" customHeight="1">
      <c r="B119" s="34"/>
      <c r="L119" s="34"/>
    </row>
    <row r="120" spans="2:12" s="1" customFormat="1" ht="12" customHeight="1">
      <c r="B120" s="34"/>
      <c r="C120" s="27" t="s">
        <v>15</v>
      </c>
      <c r="L120" s="34"/>
    </row>
    <row r="121" spans="2:12" s="1" customFormat="1" ht="26.25" customHeight="1">
      <c r="B121" s="34"/>
      <c r="E121" s="287" t="str">
        <f>E7</f>
        <v>Revitalizácia budovy a areálu bývalého Gymnázia Mateja Bela vo Zvolene</v>
      </c>
      <c r="F121" s="288"/>
      <c r="G121" s="288"/>
      <c r="H121" s="288"/>
      <c r="L121" s="34"/>
    </row>
    <row r="122" spans="2:12" s="1" customFormat="1" ht="12" customHeight="1">
      <c r="B122" s="34"/>
      <c r="C122" s="27" t="s">
        <v>182</v>
      </c>
      <c r="L122" s="34"/>
    </row>
    <row r="123" spans="2:12" s="1" customFormat="1" ht="30" customHeight="1">
      <c r="B123" s="34"/>
      <c r="E123" s="256" t="str">
        <f>E9</f>
        <v>05 - SO501 Areálové NN rozvody a VO, SO502 Rekonštrukcia VO</v>
      </c>
      <c r="F123" s="285"/>
      <c r="G123" s="285"/>
      <c r="H123" s="285"/>
      <c r="L123" s="34"/>
    </row>
    <row r="124" spans="2:12" s="1" customFormat="1" ht="7" customHeight="1">
      <c r="B124" s="34"/>
      <c r="L124" s="34"/>
    </row>
    <row r="125" spans="2:12" s="1" customFormat="1" ht="12" customHeight="1">
      <c r="B125" s="34"/>
      <c r="C125" s="27" t="s">
        <v>19</v>
      </c>
      <c r="F125" s="25" t="str">
        <f>F12</f>
        <v>Okružná 2469, Zvolen</v>
      </c>
      <c r="I125" s="27" t="s">
        <v>21</v>
      </c>
      <c r="J125" s="57" t="str">
        <f>IF(J12="","",J12)</f>
        <v>22. 5. 2024</v>
      </c>
      <c r="L125" s="34"/>
    </row>
    <row r="126" spans="2:12" s="1" customFormat="1" ht="7" customHeight="1">
      <c r="B126" s="34"/>
      <c r="L126" s="34"/>
    </row>
    <row r="127" spans="2:12" s="1" customFormat="1" ht="15.25" customHeight="1">
      <c r="B127" s="34"/>
      <c r="C127" s="27" t="s">
        <v>23</v>
      </c>
      <c r="F127" s="25" t="str">
        <f>E15</f>
        <v>Úrad Banskobystrického samosprávneho kraja</v>
      </c>
      <c r="I127" s="27" t="s">
        <v>29</v>
      </c>
      <c r="J127" s="30" t="str">
        <f>E21</f>
        <v>N/A s.r.o. Bratislava</v>
      </c>
      <c r="L127" s="34"/>
    </row>
    <row r="128" spans="2:12" s="1" customFormat="1" ht="15.25" customHeight="1">
      <c r="B128" s="34"/>
      <c r="C128" s="27" t="s">
        <v>27</v>
      </c>
      <c r="F128" s="25" t="str">
        <f>IF(E18="","",E18)</f>
        <v>Vyplň údaj</v>
      </c>
      <c r="I128" s="27" t="s">
        <v>32</v>
      </c>
      <c r="J128" s="30">
        <f>E24</f>
        <v>0</v>
      </c>
      <c r="L128" s="34"/>
    </row>
    <row r="129" spans="2:65" s="1" customFormat="1" ht="10.25" customHeight="1">
      <c r="B129" s="34"/>
      <c r="L129" s="34"/>
    </row>
    <row r="130" spans="2:65" s="10" customFormat="1" ht="29.25" customHeight="1">
      <c r="B130" s="147"/>
      <c r="C130" s="148" t="s">
        <v>561</v>
      </c>
      <c r="D130" s="149" t="s">
        <v>62</v>
      </c>
      <c r="E130" s="149" t="s">
        <v>58</v>
      </c>
      <c r="F130" s="149" t="s">
        <v>59</v>
      </c>
      <c r="G130" s="149" t="s">
        <v>562</v>
      </c>
      <c r="H130" s="149" t="s">
        <v>563</v>
      </c>
      <c r="I130" s="149" t="s">
        <v>564</v>
      </c>
      <c r="J130" s="150" t="s">
        <v>417</v>
      </c>
      <c r="K130" s="151" t="s">
        <v>565</v>
      </c>
      <c r="L130" s="147"/>
      <c r="M130" s="64" t="s">
        <v>1</v>
      </c>
      <c r="N130" s="65" t="s">
        <v>41</v>
      </c>
      <c r="O130" s="65" t="s">
        <v>566</v>
      </c>
      <c r="P130" s="65" t="s">
        <v>567</v>
      </c>
      <c r="Q130" s="65" t="s">
        <v>568</v>
      </c>
      <c r="R130" s="65" t="s">
        <v>569</v>
      </c>
      <c r="S130" s="65" t="s">
        <v>570</v>
      </c>
      <c r="T130" s="66" t="s">
        <v>571</v>
      </c>
    </row>
    <row r="131" spans="2:65" s="1" customFormat="1" ht="23" customHeight="1">
      <c r="B131" s="34"/>
      <c r="C131" s="69" t="s">
        <v>245</v>
      </c>
      <c r="J131" s="152">
        <f>BK131</f>
        <v>0</v>
      </c>
      <c r="L131" s="34"/>
      <c r="M131" s="67"/>
      <c r="N131" s="58"/>
      <c r="O131" s="58"/>
      <c r="P131" s="153">
        <f>P132+P151+P162+P165+P188</f>
        <v>0</v>
      </c>
      <c r="Q131" s="58"/>
      <c r="R131" s="153">
        <f>R132+R151+R162+R165+R188</f>
        <v>0</v>
      </c>
      <c r="S131" s="58"/>
      <c r="T131" s="154">
        <f>T132+T151+T162+T165+T188</f>
        <v>0</v>
      </c>
      <c r="AT131" s="17" t="s">
        <v>76</v>
      </c>
      <c r="AU131" s="17" t="s">
        <v>423</v>
      </c>
      <c r="BK131" s="155">
        <f>BK132+BK151+BK162+BK165+BK188</f>
        <v>0</v>
      </c>
    </row>
    <row r="132" spans="2:65" s="11" customFormat="1" ht="26" customHeight="1">
      <c r="B132" s="156"/>
      <c r="D132" s="157" t="s">
        <v>76</v>
      </c>
      <c r="E132" s="158" t="s">
        <v>7100</v>
      </c>
      <c r="F132" s="158" t="s">
        <v>9047</v>
      </c>
      <c r="I132" s="159"/>
      <c r="J132" s="160">
        <f>BK132</f>
        <v>0</v>
      </c>
      <c r="L132" s="156"/>
      <c r="M132" s="161"/>
      <c r="P132" s="162">
        <f>SUM(P133:P150)</f>
        <v>0</v>
      </c>
      <c r="R132" s="162">
        <f>SUM(R133:R150)</f>
        <v>0</v>
      </c>
      <c r="T132" s="163">
        <f>SUM(T133:T150)</f>
        <v>0</v>
      </c>
      <c r="AR132" s="157" t="s">
        <v>84</v>
      </c>
      <c r="AT132" s="164" t="s">
        <v>76</v>
      </c>
      <c r="AU132" s="164" t="s">
        <v>77</v>
      </c>
      <c r="AY132" s="157" t="s">
        <v>574</v>
      </c>
      <c r="BK132" s="165">
        <f>SUM(BK133:BK150)</f>
        <v>0</v>
      </c>
    </row>
    <row r="133" spans="2:65" s="1" customFormat="1" ht="16.5" customHeight="1">
      <c r="B133" s="140"/>
      <c r="C133" s="168" t="s">
        <v>84</v>
      </c>
      <c r="D133" s="168" t="s">
        <v>576</v>
      </c>
      <c r="E133" s="169" t="s">
        <v>9048</v>
      </c>
      <c r="F133" s="170" t="s">
        <v>10991</v>
      </c>
      <c r="G133" s="171" t="s">
        <v>611</v>
      </c>
      <c r="H133" s="172">
        <v>280</v>
      </c>
      <c r="I133" s="173"/>
      <c r="J133" s="174">
        <f t="shared" ref="J133:J150" si="5">ROUND(I133*H133,2)</f>
        <v>0</v>
      </c>
      <c r="K133" s="175"/>
      <c r="L133" s="34"/>
      <c r="M133" s="176" t="s">
        <v>1</v>
      </c>
      <c r="N133" s="139" t="s">
        <v>43</v>
      </c>
      <c r="P133" s="177">
        <f t="shared" ref="P133:P150" si="6">O133*H133</f>
        <v>0</v>
      </c>
      <c r="Q133" s="177">
        <v>0</v>
      </c>
      <c r="R133" s="177">
        <f t="shared" ref="R133:R150" si="7">Q133*H133</f>
        <v>0</v>
      </c>
      <c r="S133" s="177">
        <v>0</v>
      </c>
      <c r="T133" s="178">
        <f t="shared" ref="T133:T150" si="8">S133*H133</f>
        <v>0</v>
      </c>
      <c r="AR133" s="179" t="s">
        <v>580</v>
      </c>
      <c r="AT133" s="179" t="s">
        <v>576</v>
      </c>
      <c r="AU133" s="179" t="s">
        <v>84</v>
      </c>
      <c r="AY133" s="17" t="s">
        <v>574</v>
      </c>
      <c r="BE133" s="102">
        <f t="shared" ref="BE133:BE150" si="9">IF(N133="základná",J133,0)</f>
        <v>0</v>
      </c>
      <c r="BF133" s="102">
        <f t="shared" ref="BF133:BF150" si="10">IF(N133="znížená",J133,0)</f>
        <v>0</v>
      </c>
      <c r="BG133" s="102">
        <f t="shared" ref="BG133:BG150" si="11">IF(N133="zákl. prenesená",J133,0)</f>
        <v>0</v>
      </c>
      <c r="BH133" s="102">
        <f t="shared" ref="BH133:BH150" si="12">IF(N133="zníž. prenesená",J133,0)</f>
        <v>0</v>
      </c>
      <c r="BI133" s="102">
        <f t="shared" ref="BI133:BI150" si="13">IF(N133="nulová",J133,0)</f>
        <v>0</v>
      </c>
      <c r="BJ133" s="17" t="s">
        <v>89</v>
      </c>
      <c r="BK133" s="102">
        <f t="shared" ref="BK133:BK150" si="14">ROUND(I133*H133,2)</f>
        <v>0</v>
      </c>
      <c r="BL133" s="17" t="s">
        <v>580</v>
      </c>
      <c r="BM133" s="179" t="s">
        <v>10992</v>
      </c>
    </row>
    <row r="134" spans="2:65" s="1" customFormat="1" ht="16.5" customHeight="1">
      <c r="B134" s="140"/>
      <c r="C134" s="208" t="s">
        <v>89</v>
      </c>
      <c r="D134" s="208" t="s">
        <v>1858</v>
      </c>
      <c r="E134" s="209" t="s">
        <v>9051</v>
      </c>
      <c r="F134" s="210" t="s">
        <v>10991</v>
      </c>
      <c r="G134" s="211" t="s">
        <v>611</v>
      </c>
      <c r="H134" s="212">
        <v>280</v>
      </c>
      <c r="I134" s="213"/>
      <c r="J134" s="214">
        <f t="shared" si="5"/>
        <v>0</v>
      </c>
      <c r="K134" s="215"/>
      <c r="L134" s="216"/>
      <c r="M134" s="217" t="s">
        <v>1</v>
      </c>
      <c r="N134" s="218" t="s">
        <v>43</v>
      </c>
      <c r="P134" s="177">
        <f t="shared" si="6"/>
        <v>0</v>
      </c>
      <c r="Q134" s="177">
        <v>0</v>
      </c>
      <c r="R134" s="177">
        <f t="shared" si="7"/>
        <v>0</v>
      </c>
      <c r="S134" s="177">
        <v>0</v>
      </c>
      <c r="T134" s="178">
        <f t="shared" si="8"/>
        <v>0</v>
      </c>
      <c r="AR134" s="179" t="s">
        <v>626</v>
      </c>
      <c r="AT134" s="179" t="s">
        <v>1858</v>
      </c>
      <c r="AU134" s="179" t="s">
        <v>84</v>
      </c>
      <c r="AY134" s="17" t="s">
        <v>574</v>
      </c>
      <c r="BE134" s="102">
        <f t="shared" si="9"/>
        <v>0</v>
      </c>
      <c r="BF134" s="102">
        <f t="shared" si="10"/>
        <v>0</v>
      </c>
      <c r="BG134" s="102">
        <f t="shared" si="11"/>
        <v>0</v>
      </c>
      <c r="BH134" s="102">
        <f t="shared" si="12"/>
        <v>0</v>
      </c>
      <c r="BI134" s="102">
        <f t="shared" si="13"/>
        <v>0</v>
      </c>
      <c r="BJ134" s="17" t="s">
        <v>89</v>
      </c>
      <c r="BK134" s="102">
        <f t="shared" si="14"/>
        <v>0</v>
      </c>
      <c r="BL134" s="17" t="s">
        <v>580</v>
      </c>
      <c r="BM134" s="179" t="s">
        <v>10993</v>
      </c>
    </row>
    <row r="135" spans="2:65" s="1" customFormat="1" ht="16.5" customHeight="1">
      <c r="B135" s="140"/>
      <c r="C135" s="168" t="s">
        <v>597</v>
      </c>
      <c r="D135" s="168" t="s">
        <v>576</v>
      </c>
      <c r="E135" s="169" t="s">
        <v>9053</v>
      </c>
      <c r="F135" s="170" t="s">
        <v>10994</v>
      </c>
      <c r="G135" s="171" t="s">
        <v>611</v>
      </c>
      <c r="H135" s="172">
        <v>650</v>
      </c>
      <c r="I135" s="173"/>
      <c r="J135" s="174">
        <f t="shared" si="5"/>
        <v>0</v>
      </c>
      <c r="K135" s="175"/>
      <c r="L135" s="34"/>
      <c r="M135" s="176" t="s">
        <v>1</v>
      </c>
      <c r="N135" s="139" t="s">
        <v>43</v>
      </c>
      <c r="P135" s="177">
        <f t="shared" si="6"/>
        <v>0</v>
      </c>
      <c r="Q135" s="177">
        <v>0</v>
      </c>
      <c r="R135" s="177">
        <f t="shared" si="7"/>
        <v>0</v>
      </c>
      <c r="S135" s="177">
        <v>0</v>
      </c>
      <c r="T135" s="178">
        <f t="shared" si="8"/>
        <v>0</v>
      </c>
      <c r="AR135" s="179" t="s">
        <v>580</v>
      </c>
      <c r="AT135" s="179" t="s">
        <v>576</v>
      </c>
      <c r="AU135" s="179" t="s">
        <v>84</v>
      </c>
      <c r="AY135" s="17" t="s">
        <v>574</v>
      </c>
      <c r="BE135" s="102">
        <f t="shared" si="9"/>
        <v>0</v>
      </c>
      <c r="BF135" s="102">
        <f t="shared" si="10"/>
        <v>0</v>
      </c>
      <c r="BG135" s="102">
        <f t="shared" si="11"/>
        <v>0</v>
      </c>
      <c r="BH135" s="102">
        <f t="shared" si="12"/>
        <v>0</v>
      </c>
      <c r="BI135" s="102">
        <f t="shared" si="13"/>
        <v>0</v>
      </c>
      <c r="BJ135" s="17" t="s">
        <v>89</v>
      </c>
      <c r="BK135" s="102">
        <f t="shared" si="14"/>
        <v>0</v>
      </c>
      <c r="BL135" s="17" t="s">
        <v>580</v>
      </c>
      <c r="BM135" s="179" t="s">
        <v>10995</v>
      </c>
    </row>
    <row r="136" spans="2:65" s="1" customFormat="1" ht="16.5" customHeight="1">
      <c r="B136" s="140"/>
      <c r="C136" s="208" t="s">
        <v>580</v>
      </c>
      <c r="D136" s="208" t="s">
        <v>1858</v>
      </c>
      <c r="E136" s="209" t="s">
        <v>9056</v>
      </c>
      <c r="F136" s="210" t="s">
        <v>10994</v>
      </c>
      <c r="G136" s="211" t="s">
        <v>611</v>
      </c>
      <c r="H136" s="212">
        <v>650</v>
      </c>
      <c r="I136" s="213"/>
      <c r="J136" s="214">
        <f t="shared" si="5"/>
        <v>0</v>
      </c>
      <c r="K136" s="215"/>
      <c r="L136" s="216"/>
      <c r="M136" s="217" t="s">
        <v>1</v>
      </c>
      <c r="N136" s="218" t="s">
        <v>43</v>
      </c>
      <c r="P136" s="177">
        <f t="shared" si="6"/>
        <v>0</v>
      </c>
      <c r="Q136" s="177">
        <v>0</v>
      </c>
      <c r="R136" s="177">
        <f t="shared" si="7"/>
        <v>0</v>
      </c>
      <c r="S136" s="177">
        <v>0</v>
      </c>
      <c r="T136" s="178">
        <f t="shared" si="8"/>
        <v>0</v>
      </c>
      <c r="AR136" s="179" t="s">
        <v>626</v>
      </c>
      <c r="AT136" s="179" t="s">
        <v>1858</v>
      </c>
      <c r="AU136" s="179" t="s">
        <v>84</v>
      </c>
      <c r="AY136" s="17" t="s">
        <v>574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17" t="s">
        <v>89</v>
      </c>
      <c r="BK136" s="102">
        <f t="shared" si="14"/>
        <v>0</v>
      </c>
      <c r="BL136" s="17" t="s">
        <v>580</v>
      </c>
      <c r="BM136" s="179" t="s">
        <v>10996</v>
      </c>
    </row>
    <row r="137" spans="2:65" s="1" customFormat="1" ht="16.5" customHeight="1">
      <c r="B137" s="140"/>
      <c r="C137" s="168" t="s">
        <v>608</v>
      </c>
      <c r="D137" s="168" t="s">
        <v>576</v>
      </c>
      <c r="E137" s="169" t="s">
        <v>9058</v>
      </c>
      <c r="F137" s="170" t="s">
        <v>10997</v>
      </c>
      <c r="G137" s="171" t="s">
        <v>611</v>
      </c>
      <c r="H137" s="172">
        <v>1700</v>
      </c>
      <c r="I137" s="173"/>
      <c r="J137" s="174">
        <f t="shared" si="5"/>
        <v>0</v>
      </c>
      <c r="K137" s="175"/>
      <c r="L137" s="34"/>
      <c r="M137" s="176" t="s">
        <v>1</v>
      </c>
      <c r="N137" s="139" t="s">
        <v>43</v>
      </c>
      <c r="P137" s="177">
        <f t="shared" si="6"/>
        <v>0</v>
      </c>
      <c r="Q137" s="177">
        <v>0</v>
      </c>
      <c r="R137" s="177">
        <f t="shared" si="7"/>
        <v>0</v>
      </c>
      <c r="S137" s="177">
        <v>0</v>
      </c>
      <c r="T137" s="178">
        <f t="shared" si="8"/>
        <v>0</v>
      </c>
      <c r="AR137" s="179" t="s">
        <v>580</v>
      </c>
      <c r="AT137" s="179" t="s">
        <v>576</v>
      </c>
      <c r="AU137" s="179" t="s">
        <v>84</v>
      </c>
      <c r="AY137" s="17" t="s">
        <v>574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7" t="s">
        <v>89</v>
      </c>
      <c r="BK137" s="102">
        <f t="shared" si="14"/>
        <v>0</v>
      </c>
      <c r="BL137" s="17" t="s">
        <v>580</v>
      </c>
      <c r="BM137" s="179" t="s">
        <v>10998</v>
      </c>
    </row>
    <row r="138" spans="2:65" s="1" customFormat="1" ht="16.5" customHeight="1">
      <c r="B138" s="140"/>
      <c r="C138" s="208" t="s">
        <v>616</v>
      </c>
      <c r="D138" s="208" t="s">
        <v>1858</v>
      </c>
      <c r="E138" s="209" t="s">
        <v>9061</v>
      </c>
      <c r="F138" s="210" t="s">
        <v>10997</v>
      </c>
      <c r="G138" s="211" t="s">
        <v>611</v>
      </c>
      <c r="H138" s="212">
        <v>1700</v>
      </c>
      <c r="I138" s="213"/>
      <c r="J138" s="214">
        <f t="shared" si="5"/>
        <v>0</v>
      </c>
      <c r="K138" s="215"/>
      <c r="L138" s="216"/>
      <c r="M138" s="217" t="s">
        <v>1</v>
      </c>
      <c r="N138" s="218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626</v>
      </c>
      <c r="AT138" s="179" t="s">
        <v>1858</v>
      </c>
      <c r="AU138" s="179" t="s">
        <v>84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10999</v>
      </c>
    </row>
    <row r="139" spans="2:65" s="1" customFormat="1" ht="16.5" customHeight="1">
      <c r="B139" s="140"/>
      <c r="C139" s="168" t="s">
        <v>621</v>
      </c>
      <c r="D139" s="168" t="s">
        <v>576</v>
      </c>
      <c r="E139" s="169" t="s">
        <v>9063</v>
      </c>
      <c r="F139" s="170" t="s">
        <v>9775</v>
      </c>
      <c r="G139" s="171" t="s">
        <v>611</v>
      </c>
      <c r="H139" s="172">
        <v>1700</v>
      </c>
      <c r="I139" s="173"/>
      <c r="J139" s="174">
        <f t="shared" si="5"/>
        <v>0</v>
      </c>
      <c r="K139" s="175"/>
      <c r="L139" s="34"/>
      <c r="M139" s="176" t="s">
        <v>1</v>
      </c>
      <c r="N139" s="139" t="s">
        <v>43</v>
      </c>
      <c r="P139" s="177">
        <f t="shared" si="6"/>
        <v>0</v>
      </c>
      <c r="Q139" s="177">
        <v>0</v>
      </c>
      <c r="R139" s="177">
        <f t="shared" si="7"/>
        <v>0</v>
      </c>
      <c r="S139" s="177">
        <v>0</v>
      </c>
      <c r="T139" s="178">
        <f t="shared" si="8"/>
        <v>0</v>
      </c>
      <c r="AR139" s="179" t="s">
        <v>580</v>
      </c>
      <c r="AT139" s="179" t="s">
        <v>576</v>
      </c>
      <c r="AU139" s="179" t="s">
        <v>84</v>
      </c>
      <c r="AY139" s="17" t="s">
        <v>574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7" t="s">
        <v>89</v>
      </c>
      <c r="BK139" s="102">
        <f t="shared" si="14"/>
        <v>0</v>
      </c>
      <c r="BL139" s="17" t="s">
        <v>580</v>
      </c>
      <c r="BM139" s="179" t="s">
        <v>11000</v>
      </c>
    </row>
    <row r="140" spans="2:65" s="1" customFormat="1" ht="16.5" customHeight="1">
      <c r="B140" s="140"/>
      <c r="C140" s="208" t="s">
        <v>626</v>
      </c>
      <c r="D140" s="208" t="s">
        <v>1858</v>
      </c>
      <c r="E140" s="209" t="s">
        <v>9066</v>
      </c>
      <c r="F140" s="210" t="s">
        <v>9775</v>
      </c>
      <c r="G140" s="211" t="s">
        <v>611</v>
      </c>
      <c r="H140" s="212">
        <v>1700</v>
      </c>
      <c r="I140" s="213"/>
      <c r="J140" s="214">
        <f t="shared" si="5"/>
        <v>0</v>
      </c>
      <c r="K140" s="215"/>
      <c r="L140" s="216"/>
      <c r="M140" s="217" t="s">
        <v>1</v>
      </c>
      <c r="N140" s="218" t="s">
        <v>43</v>
      </c>
      <c r="P140" s="177">
        <f t="shared" si="6"/>
        <v>0</v>
      </c>
      <c r="Q140" s="177">
        <v>0</v>
      </c>
      <c r="R140" s="177">
        <f t="shared" si="7"/>
        <v>0</v>
      </c>
      <c r="S140" s="177">
        <v>0</v>
      </c>
      <c r="T140" s="178">
        <f t="shared" si="8"/>
        <v>0</v>
      </c>
      <c r="AR140" s="179" t="s">
        <v>626</v>
      </c>
      <c r="AT140" s="179" t="s">
        <v>1858</v>
      </c>
      <c r="AU140" s="179" t="s">
        <v>84</v>
      </c>
      <c r="AY140" s="17" t="s">
        <v>574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7" t="s">
        <v>89</v>
      </c>
      <c r="BK140" s="102">
        <f t="shared" si="14"/>
        <v>0</v>
      </c>
      <c r="BL140" s="17" t="s">
        <v>580</v>
      </c>
      <c r="BM140" s="179" t="s">
        <v>11001</v>
      </c>
    </row>
    <row r="141" spans="2:65" s="1" customFormat="1" ht="16.5" customHeight="1">
      <c r="B141" s="140"/>
      <c r="C141" s="168" t="s">
        <v>639</v>
      </c>
      <c r="D141" s="168" t="s">
        <v>576</v>
      </c>
      <c r="E141" s="169" t="s">
        <v>9068</v>
      </c>
      <c r="F141" s="170" t="s">
        <v>11002</v>
      </c>
      <c r="G141" s="171" t="s">
        <v>611</v>
      </c>
      <c r="H141" s="172">
        <v>650</v>
      </c>
      <c r="I141" s="173"/>
      <c r="J141" s="174">
        <f t="shared" si="5"/>
        <v>0</v>
      </c>
      <c r="K141" s="175"/>
      <c r="L141" s="34"/>
      <c r="M141" s="176" t="s">
        <v>1</v>
      </c>
      <c r="N141" s="139" t="s">
        <v>43</v>
      </c>
      <c r="P141" s="177">
        <f t="shared" si="6"/>
        <v>0</v>
      </c>
      <c r="Q141" s="177">
        <v>0</v>
      </c>
      <c r="R141" s="177">
        <f t="shared" si="7"/>
        <v>0</v>
      </c>
      <c r="S141" s="177">
        <v>0</v>
      </c>
      <c r="T141" s="178">
        <f t="shared" si="8"/>
        <v>0</v>
      </c>
      <c r="AR141" s="179" t="s">
        <v>580</v>
      </c>
      <c r="AT141" s="179" t="s">
        <v>576</v>
      </c>
      <c r="AU141" s="179" t="s">
        <v>84</v>
      </c>
      <c r="AY141" s="17" t="s">
        <v>574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7" t="s">
        <v>89</v>
      </c>
      <c r="BK141" s="102">
        <f t="shared" si="14"/>
        <v>0</v>
      </c>
      <c r="BL141" s="17" t="s">
        <v>580</v>
      </c>
      <c r="BM141" s="179" t="s">
        <v>11003</v>
      </c>
    </row>
    <row r="142" spans="2:65" s="1" customFormat="1" ht="16.5" customHeight="1">
      <c r="B142" s="140"/>
      <c r="C142" s="208" t="s">
        <v>115</v>
      </c>
      <c r="D142" s="208" t="s">
        <v>1858</v>
      </c>
      <c r="E142" s="209" t="s">
        <v>9071</v>
      </c>
      <c r="F142" s="210" t="s">
        <v>11002</v>
      </c>
      <c r="G142" s="211" t="s">
        <v>611</v>
      </c>
      <c r="H142" s="212">
        <v>650</v>
      </c>
      <c r="I142" s="213"/>
      <c r="J142" s="214">
        <f t="shared" si="5"/>
        <v>0</v>
      </c>
      <c r="K142" s="215"/>
      <c r="L142" s="216"/>
      <c r="M142" s="217" t="s">
        <v>1</v>
      </c>
      <c r="N142" s="218" t="s">
        <v>43</v>
      </c>
      <c r="P142" s="177">
        <f t="shared" si="6"/>
        <v>0</v>
      </c>
      <c r="Q142" s="177">
        <v>0</v>
      </c>
      <c r="R142" s="177">
        <f t="shared" si="7"/>
        <v>0</v>
      </c>
      <c r="S142" s="177">
        <v>0</v>
      </c>
      <c r="T142" s="178">
        <f t="shared" si="8"/>
        <v>0</v>
      </c>
      <c r="AR142" s="179" t="s">
        <v>626</v>
      </c>
      <c r="AT142" s="179" t="s">
        <v>1858</v>
      </c>
      <c r="AU142" s="179" t="s">
        <v>84</v>
      </c>
      <c r="AY142" s="17" t="s">
        <v>574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7" t="s">
        <v>89</v>
      </c>
      <c r="BK142" s="102">
        <f t="shared" si="14"/>
        <v>0</v>
      </c>
      <c r="BL142" s="17" t="s">
        <v>580</v>
      </c>
      <c r="BM142" s="179" t="s">
        <v>11004</v>
      </c>
    </row>
    <row r="143" spans="2:65" s="1" customFormat="1" ht="16.5" customHeight="1">
      <c r="B143" s="140"/>
      <c r="C143" s="168" t="s">
        <v>118</v>
      </c>
      <c r="D143" s="168" t="s">
        <v>576</v>
      </c>
      <c r="E143" s="169" t="s">
        <v>9073</v>
      </c>
      <c r="F143" s="170" t="s">
        <v>11005</v>
      </c>
      <c r="G143" s="171" t="s">
        <v>611</v>
      </c>
      <c r="H143" s="172">
        <v>120</v>
      </c>
      <c r="I143" s="173"/>
      <c r="J143" s="174">
        <f t="shared" si="5"/>
        <v>0</v>
      </c>
      <c r="K143" s="175"/>
      <c r="L143" s="34"/>
      <c r="M143" s="176" t="s">
        <v>1</v>
      </c>
      <c r="N143" s="139" t="s">
        <v>43</v>
      </c>
      <c r="P143" s="177">
        <f t="shared" si="6"/>
        <v>0</v>
      </c>
      <c r="Q143" s="177">
        <v>0</v>
      </c>
      <c r="R143" s="177">
        <f t="shared" si="7"/>
        <v>0</v>
      </c>
      <c r="S143" s="177">
        <v>0</v>
      </c>
      <c r="T143" s="178">
        <f t="shared" si="8"/>
        <v>0</v>
      </c>
      <c r="AR143" s="179" t="s">
        <v>580</v>
      </c>
      <c r="AT143" s="179" t="s">
        <v>576</v>
      </c>
      <c r="AU143" s="179" t="s">
        <v>84</v>
      </c>
      <c r="AY143" s="17" t="s">
        <v>574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89</v>
      </c>
      <c r="BK143" s="102">
        <f t="shared" si="14"/>
        <v>0</v>
      </c>
      <c r="BL143" s="17" t="s">
        <v>580</v>
      </c>
      <c r="BM143" s="179" t="s">
        <v>11006</v>
      </c>
    </row>
    <row r="144" spans="2:65" s="1" customFormat="1" ht="16.5" customHeight="1">
      <c r="B144" s="140"/>
      <c r="C144" s="208" t="s">
        <v>121</v>
      </c>
      <c r="D144" s="208" t="s">
        <v>1858</v>
      </c>
      <c r="E144" s="209" t="s">
        <v>9076</v>
      </c>
      <c r="F144" s="210" t="s">
        <v>11005</v>
      </c>
      <c r="G144" s="211" t="s">
        <v>611</v>
      </c>
      <c r="H144" s="212">
        <v>120</v>
      </c>
      <c r="I144" s="213"/>
      <c r="J144" s="214">
        <f t="shared" si="5"/>
        <v>0</v>
      </c>
      <c r="K144" s="215"/>
      <c r="L144" s="216"/>
      <c r="M144" s="217" t="s">
        <v>1</v>
      </c>
      <c r="N144" s="218" t="s">
        <v>43</v>
      </c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AR144" s="179" t="s">
        <v>626</v>
      </c>
      <c r="AT144" s="179" t="s">
        <v>1858</v>
      </c>
      <c r="AU144" s="179" t="s">
        <v>84</v>
      </c>
      <c r="AY144" s="17" t="s">
        <v>574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89</v>
      </c>
      <c r="BK144" s="102">
        <f t="shared" si="14"/>
        <v>0</v>
      </c>
      <c r="BL144" s="17" t="s">
        <v>580</v>
      </c>
      <c r="BM144" s="179" t="s">
        <v>11007</v>
      </c>
    </row>
    <row r="145" spans="2:65" s="1" customFormat="1" ht="16.5" customHeight="1">
      <c r="B145" s="140"/>
      <c r="C145" s="168" t="s">
        <v>660</v>
      </c>
      <c r="D145" s="168" t="s">
        <v>576</v>
      </c>
      <c r="E145" s="169" t="s">
        <v>9078</v>
      </c>
      <c r="F145" s="170" t="s">
        <v>11008</v>
      </c>
      <c r="G145" s="171" t="s">
        <v>1671</v>
      </c>
      <c r="H145" s="172">
        <v>650</v>
      </c>
      <c r="I145" s="173"/>
      <c r="J145" s="174">
        <f t="shared" si="5"/>
        <v>0</v>
      </c>
      <c r="K145" s="175"/>
      <c r="L145" s="34"/>
      <c r="M145" s="176" t="s">
        <v>1</v>
      </c>
      <c r="N145" s="139" t="s">
        <v>43</v>
      </c>
      <c r="P145" s="177">
        <f t="shared" si="6"/>
        <v>0</v>
      </c>
      <c r="Q145" s="177">
        <v>0</v>
      </c>
      <c r="R145" s="177">
        <f t="shared" si="7"/>
        <v>0</v>
      </c>
      <c r="S145" s="177">
        <v>0</v>
      </c>
      <c r="T145" s="178">
        <f t="shared" si="8"/>
        <v>0</v>
      </c>
      <c r="AR145" s="179" t="s">
        <v>580</v>
      </c>
      <c r="AT145" s="179" t="s">
        <v>576</v>
      </c>
      <c r="AU145" s="179" t="s">
        <v>84</v>
      </c>
      <c r="AY145" s="17" t="s">
        <v>574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89</v>
      </c>
      <c r="BK145" s="102">
        <f t="shared" si="14"/>
        <v>0</v>
      </c>
      <c r="BL145" s="17" t="s">
        <v>580</v>
      </c>
      <c r="BM145" s="179" t="s">
        <v>11009</v>
      </c>
    </row>
    <row r="146" spans="2:65" s="1" customFormat="1" ht="16.5" customHeight="1">
      <c r="B146" s="140"/>
      <c r="C146" s="208" t="s">
        <v>664</v>
      </c>
      <c r="D146" s="208" t="s">
        <v>1858</v>
      </c>
      <c r="E146" s="209" t="s">
        <v>9081</v>
      </c>
      <c r="F146" s="210" t="s">
        <v>11008</v>
      </c>
      <c r="G146" s="211" t="s">
        <v>1671</v>
      </c>
      <c r="H146" s="212">
        <v>650</v>
      </c>
      <c r="I146" s="213"/>
      <c r="J146" s="214">
        <f t="shared" si="5"/>
        <v>0</v>
      </c>
      <c r="K146" s="215"/>
      <c r="L146" s="216"/>
      <c r="M146" s="217" t="s">
        <v>1</v>
      </c>
      <c r="N146" s="218" t="s">
        <v>43</v>
      </c>
      <c r="P146" s="177">
        <f t="shared" si="6"/>
        <v>0</v>
      </c>
      <c r="Q146" s="177">
        <v>0</v>
      </c>
      <c r="R146" s="177">
        <f t="shared" si="7"/>
        <v>0</v>
      </c>
      <c r="S146" s="177">
        <v>0</v>
      </c>
      <c r="T146" s="178">
        <f t="shared" si="8"/>
        <v>0</v>
      </c>
      <c r="AR146" s="179" t="s">
        <v>626</v>
      </c>
      <c r="AT146" s="179" t="s">
        <v>1858</v>
      </c>
      <c r="AU146" s="179" t="s">
        <v>84</v>
      </c>
      <c r="AY146" s="17" t="s">
        <v>574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89</v>
      </c>
      <c r="BK146" s="102">
        <f t="shared" si="14"/>
        <v>0</v>
      </c>
      <c r="BL146" s="17" t="s">
        <v>580</v>
      </c>
      <c r="BM146" s="179" t="s">
        <v>11010</v>
      </c>
    </row>
    <row r="147" spans="2:65" s="1" customFormat="1" ht="16.5" customHeight="1">
      <c r="B147" s="140"/>
      <c r="C147" s="168" t="s">
        <v>676</v>
      </c>
      <c r="D147" s="168" t="s">
        <v>576</v>
      </c>
      <c r="E147" s="169" t="s">
        <v>9083</v>
      </c>
      <c r="F147" s="170" t="s">
        <v>11011</v>
      </c>
      <c r="G147" s="171" t="s">
        <v>611</v>
      </c>
      <c r="H147" s="172">
        <v>3200</v>
      </c>
      <c r="I147" s="173"/>
      <c r="J147" s="174">
        <f t="shared" si="5"/>
        <v>0</v>
      </c>
      <c r="K147" s="175"/>
      <c r="L147" s="34"/>
      <c r="M147" s="176" t="s">
        <v>1</v>
      </c>
      <c r="N147" s="139" t="s">
        <v>43</v>
      </c>
      <c r="P147" s="177">
        <f t="shared" si="6"/>
        <v>0</v>
      </c>
      <c r="Q147" s="177">
        <v>0</v>
      </c>
      <c r="R147" s="177">
        <f t="shared" si="7"/>
        <v>0</v>
      </c>
      <c r="S147" s="177">
        <v>0</v>
      </c>
      <c r="T147" s="178">
        <f t="shared" si="8"/>
        <v>0</v>
      </c>
      <c r="AR147" s="179" t="s">
        <v>580</v>
      </c>
      <c r="AT147" s="179" t="s">
        <v>576</v>
      </c>
      <c r="AU147" s="179" t="s">
        <v>84</v>
      </c>
      <c r="AY147" s="17" t="s">
        <v>574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89</v>
      </c>
      <c r="BK147" s="102">
        <f t="shared" si="14"/>
        <v>0</v>
      </c>
      <c r="BL147" s="17" t="s">
        <v>580</v>
      </c>
      <c r="BM147" s="179" t="s">
        <v>11012</v>
      </c>
    </row>
    <row r="148" spans="2:65" s="1" customFormat="1" ht="16.5" customHeight="1">
      <c r="B148" s="140"/>
      <c r="C148" s="208" t="s">
        <v>680</v>
      </c>
      <c r="D148" s="208" t="s">
        <v>1858</v>
      </c>
      <c r="E148" s="209" t="s">
        <v>9086</v>
      </c>
      <c r="F148" s="210" t="s">
        <v>11011</v>
      </c>
      <c r="G148" s="211" t="s">
        <v>611</v>
      </c>
      <c r="H148" s="212">
        <v>3200</v>
      </c>
      <c r="I148" s="213"/>
      <c r="J148" s="214">
        <f t="shared" si="5"/>
        <v>0</v>
      </c>
      <c r="K148" s="215"/>
      <c r="L148" s="216"/>
      <c r="M148" s="217" t="s">
        <v>1</v>
      </c>
      <c r="N148" s="218" t="s">
        <v>43</v>
      </c>
      <c r="P148" s="177">
        <f t="shared" si="6"/>
        <v>0</v>
      </c>
      <c r="Q148" s="177">
        <v>0</v>
      </c>
      <c r="R148" s="177">
        <f t="shared" si="7"/>
        <v>0</v>
      </c>
      <c r="S148" s="177">
        <v>0</v>
      </c>
      <c r="T148" s="178">
        <f t="shared" si="8"/>
        <v>0</v>
      </c>
      <c r="AR148" s="179" t="s">
        <v>626</v>
      </c>
      <c r="AT148" s="179" t="s">
        <v>1858</v>
      </c>
      <c r="AU148" s="179" t="s">
        <v>84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580</v>
      </c>
      <c r="BM148" s="179" t="s">
        <v>11013</v>
      </c>
    </row>
    <row r="149" spans="2:65" s="1" customFormat="1" ht="16.5" customHeight="1">
      <c r="B149" s="140"/>
      <c r="C149" s="168" t="s">
        <v>686</v>
      </c>
      <c r="D149" s="168" t="s">
        <v>576</v>
      </c>
      <c r="E149" s="169" t="s">
        <v>9088</v>
      </c>
      <c r="F149" s="170" t="s">
        <v>11014</v>
      </c>
      <c r="G149" s="171" t="s">
        <v>611</v>
      </c>
      <c r="H149" s="172">
        <v>1000</v>
      </c>
      <c r="I149" s="173"/>
      <c r="J149" s="174">
        <f t="shared" si="5"/>
        <v>0</v>
      </c>
      <c r="K149" s="175"/>
      <c r="L149" s="34"/>
      <c r="M149" s="176" t="s">
        <v>1</v>
      </c>
      <c r="N149" s="139" t="s">
        <v>43</v>
      </c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AR149" s="179" t="s">
        <v>580</v>
      </c>
      <c r="AT149" s="179" t="s">
        <v>576</v>
      </c>
      <c r="AU149" s="179" t="s">
        <v>84</v>
      </c>
      <c r="AY149" s="17" t="s">
        <v>574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89</v>
      </c>
      <c r="BK149" s="102">
        <f t="shared" si="14"/>
        <v>0</v>
      </c>
      <c r="BL149" s="17" t="s">
        <v>580</v>
      </c>
      <c r="BM149" s="179" t="s">
        <v>11015</v>
      </c>
    </row>
    <row r="150" spans="2:65" s="1" customFormat="1" ht="16.5" customHeight="1">
      <c r="B150" s="140"/>
      <c r="C150" s="208" t="s">
        <v>691</v>
      </c>
      <c r="D150" s="208" t="s">
        <v>1858</v>
      </c>
      <c r="E150" s="209" t="s">
        <v>9091</v>
      </c>
      <c r="F150" s="210" t="s">
        <v>11014</v>
      </c>
      <c r="G150" s="211" t="s">
        <v>611</v>
      </c>
      <c r="H150" s="212">
        <v>1000</v>
      </c>
      <c r="I150" s="213"/>
      <c r="J150" s="214">
        <f t="shared" si="5"/>
        <v>0</v>
      </c>
      <c r="K150" s="215"/>
      <c r="L150" s="216"/>
      <c r="M150" s="217" t="s">
        <v>1</v>
      </c>
      <c r="N150" s="218" t="s">
        <v>43</v>
      </c>
      <c r="P150" s="177">
        <f t="shared" si="6"/>
        <v>0</v>
      </c>
      <c r="Q150" s="177">
        <v>0</v>
      </c>
      <c r="R150" s="177">
        <f t="shared" si="7"/>
        <v>0</v>
      </c>
      <c r="S150" s="177">
        <v>0</v>
      </c>
      <c r="T150" s="178">
        <f t="shared" si="8"/>
        <v>0</v>
      </c>
      <c r="AR150" s="179" t="s">
        <v>626</v>
      </c>
      <c r="AT150" s="179" t="s">
        <v>1858</v>
      </c>
      <c r="AU150" s="179" t="s">
        <v>84</v>
      </c>
      <c r="AY150" s="17" t="s">
        <v>574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89</v>
      </c>
      <c r="BK150" s="102">
        <f t="shared" si="14"/>
        <v>0</v>
      </c>
      <c r="BL150" s="17" t="s">
        <v>580</v>
      </c>
      <c r="BM150" s="179" t="s">
        <v>11016</v>
      </c>
    </row>
    <row r="151" spans="2:65" s="11" customFormat="1" ht="26" customHeight="1">
      <c r="B151" s="156"/>
      <c r="D151" s="157" t="s">
        <v>76</v>
      </c>
      <c r="E151" s="158" t="s">
        <v>7124</v>
      </c>
      <c r="F151" s="158" t="s">
        <v>575</v>
      </c>
      <c r="I151" s="159"/>
      <c r="J151" s="160">
        <f>BK151</f>
        <v>0</v>
      </c>
      <c r="L151" s="156"/>
      <c r="M151" s="161"/>
      <c r="P151" s="162">
        <f>SUM(P152:P161)</f>
        <v>0</v>
      </c>
      <c r="R151" s="162">
        <f>SUM(R152:R161)</f>
        <v>0</v>
      </c>
      <c r="T151" s="163">
        <f>SUM(T152:T161)</f>
        <v>0</v>
      </c>
      <c r="AR151" s="157" t="s">
        <v>84</v>
      </c>
      <c r="AT151" s="164" t="s">
        <v>76</v>
      </c>
      <c r="AU151" s="164" t="s">
        <v>77</v>
      </c>
      <c r="AY151" s="157" t="s">
        <v>574</v>
      </c>
      <c r="BK151" s="165">
        <f>SUM(BK152:BK161)</f>
        <v>0</v>
      </c>
    </row>
    <row r="152" spans="2:65" s="1" customFormat="1" ht="24.25" customHeight="1">
      <c r="B152" s="140"/>
      <c r="C152" s="168" t="s">
        <v>697</v>
      </c>
      <c r="D152" s="168" t="s">
        <v>576</v>
      </c>
      <c r="E152" s="169" t="s">
        <v>9093</v>
      </c>
      <c r="F152" s="170" t="s">
        <v>11017</v>
      </c>
      <c r="G152" s="171" t="s">
        <v>611</v>
      </c>
      <c r="H152" s="172">
        <v>650</v>
      </c>
      <c r="I152" s="173"/>
      <c r="J152" s="174">
        <f t="shared" ref="J152:J161" si="15">ROUND(I152*H152,2)</f>
        <v>0</v>
      </c>
      <c r="K152" s="175"/>
      <c r="L152" s="34"/>
      <c r="M152" s="176" t="s">
        <v>1</v>
      </c>
      <c r="N152" s="139" t="s">
        <v>43</v>
      </c>
      <c r="P152" s="177">
        <f t="shared" ref="P152:P161" si="16">O152*H152</f>
        <v>0</v>
      </c>
      <c r="Q152" s="177">
        <v>0</v>
      </c>
      <c r="R152" s="177">
        <f t="shared" ref="R152:R161" si="17">Q152*H152</f>
        <v>0</v>
      </c>
      <c r="S152" s="177">
        <v>0</v>
      </c>
      <c r="T152" s="178">
        <f t="shared" ref="T152:T161" si="18">S152*H152</f>
        <v>0</v>
      </c>
      <c r="AR152" s="179" t="s">
        <v>580</v>
      </c>
      <c r="AT152" s="179" t="s">
        <v>576</v>
      </c>
      <c r="AU152" s="179" t="s">
        <v>84</v>
      </c>
      <c r="AY152" s="17" t="s">
        <v>574</v>
      </c>
      <c r="BE152" s="102">
        <f t="shared" ref="BE152:BE161" si="19">IF(N152="základná",J152,0)</f>
        <v>0</v>
      </c>
      <c r="BF152" s="102">
        <f t="shared" ref="BF152:BF161" si="20">IF(N152="znížená",J152,0)</f>
        <v>0</v>
      </c>
      <c r="BG152" s="102">
        <f t="shared" ref="BG152:BG161" si="21">IF(N152="zákl. prenesená",J152,0)</f>
        <v>0</v>
      </c>
      <c r="BH152" s="102">
        <f t="shared" ref="BH152:BH161" si="22">IF(N152="zníž. prenesená",J152,0)</f>
        <v>0</v>
      </c>
      <c r="BI152" s="102">
        <f t="shared" ref="BI152:BI161" si="23">IF(N152="nulová",J152,0)</f>
        <v>0</v>
      </c>
      <c r="BJ152" s="17" t="s">
        <v>89</v>
      </c>
      <c r="BK152" s="102">
        <f t="shared" ref="BK152:BK161" si="24">ROUND(I152*H152,2)</f>
        <v>0</v>
      </c>
      <c r="BL152" s="17" t="s">
        <v>580</v>
      </c>
      <c r="BM152" s="179" t="s">
        <v>11018</v>
      </c>
    </row>
    <row r="153" spans="2:65" s="1" customFormat="1" ht="24.25" customHeight="1">
      <c r="B153" s="140"/>
      <c r="C153" s="168" t="s">
        <v>7</v>
      </c>
      <c r="D153" s="168" t="s">
        <v>576</v>
      </c>
      <c r="E153" s="169" t="s">
        <v>9096</v>
      </c>
      <c r="F153" s="170" t="s">
        <v>11019</v>
      </c>
      <c r="G153" s="171" t="s">
        <v>611</v>
      </c>
      <c r="H153" s="172">
        <v>200</v>
      </c>
      <c r="I153" s="173"/>
      <c r="J153" s="174">
        <f t="shared" si="15"/>
        <v>0</v>
      </c>
      <c r="K153" s="175"/>
      <c r="L153" s="34"/>
      <c r="M153" s="176" t="s">
        <v>1</v>
      </c>
      <c r="N153" s="139" t="s">
        <v>43</v>
      </c>
      <c r="P153" s="177">
        <f t="shared" si="16"/>
        <v>0</v>
      </c>
      <c r="Q153" s="177">
        <v>0</v>
      </c>
      <c r="R153" s="177">
        <f t="shared" si="17"/>
        <v>0</v>
      </c>
      <c r="S153" s="177">
        <v>0</v>
      </c>
      <c r="T153" s="178">
        <f t="shared" si="18"/>
        <v>0</v>
      </c>
      <c r="AR153" s="179" t="s">
        <v>580</v>
      </c>
      <c r="AT153" s="179" t="s">
        <v>576</v>
      </c>
      <c r="AU153" s="179" t="s">
        <v>84</v>
      </c>
      <c r="AY153" s="17" t="s">
        <v>574</v>
      </c>
      <c r="BE153" s="102">
        <f t="shared" si="19"/>
        <v>0</v>
      </c>
      <c r="BF153" s="102">
        <f t="shared" si="20"/>
        <v>0</v>
      </c>
      <c r="BG153" s="102">
        <f t="shared" si="21"/>
        <v>0</v>
      </c>
      <c r="BH153" s="102">
        <f t="shared" si="22"/>
        <v>0</v>
      </c>
      <c r="BI153" s="102">
        <f t="shared" si="23"/>
        <v>0</v>
      </c>
      <c r="BJ153" s="17" t="s">
        <v>89</v>
      </c>
      <c r="BK153" s="102">
        <f t="shared" si="24"/>
        <v>0</v>
      </c>
      <c r="BL153" s="17" t="s">
        <v>580</v>
      </c>
      <c r="BM153" s="179" t="s">
        <v>11020</v>
      </c>
    </row>
    <row r="154" spans="2:65" s="1" customFormat="1" ht="55.5" customHeight="1">
      <c r="B154" s="140"/>
      <c r="C154" s="168" t="s">
        <v>727</v>
      </c>
      <c r="D154" s="168" t="s">
        <v>576</v>
      </c>
      <c r="E154" s="169" t="s">
        <v>9098</v>
      </c>
      <c r="F154" s="170" t="s">
        <v>11021</v>
      </c>
      <c r="G154" s="171" t="s">
        <v>611</v>
      </c>
      <c r="H154" s="172">
        <v>370</v>
      </c>
      <c r="I154" s="173"/>
      <c r="J154" s="174">
        <f t="shared" si="15"/>
        <v>0</v>
      </c>
      <c r="K154" s="175"/>
      <c r="L154" s="34"/>
      <c r="M154" s="176" t="s">
        <v>1</v>
      </c>
      <c r="N154" s="139" t="s">
        <v>43</v>
      </c>
      <c r="P154" s="177">
        <f t="shared" si="16"/>
        <v>0</v>
      </c>
      <c r="Q154" s="177">
        <v>0</v>
      </c>
      <c r="R154" s="177">
        <f t="shared" si="17"/>
        <v>0</v>
      </c>
      <c r="S154" s="177">
        <v>0</v>
      </c>
      <c r="T154" s="178">
        <f t="shared" si="18"/>
        <v>0</v>
      </c>
      <c r="AR154" s="179" t="s">
        <v>580</v>
      </c>
      <c r="AT154" s="179" t="s">
        <v>576</v>
      </c>
      <c r="AU154" s="179" t="s">
        <v>84</v>
      </c>
      <c r="AY154" s="17" t="s">
        <v>574</v>
      </c>
      <c r="BE154" s="102">
        <f t="shared" si="19"/>
        <v>0</v>
      </c>
      <c r="BF154" s="102">
        <f t="shared" si="20"/>
        <v>0</v>
      </c>
      <c r="BG154" s="102">
        <f t="shared" si="21"/>
        <v>0</v>
      </c>
      <c r="BH154" s="102">
        <f t="shared" si="22"/>
        <v>0</v>
      </c>
      <c r="BI154" s="102">
        <f t="shared" si="23"/>
        <v>0</v>
      </c>
      <c r="BJ154" s="17" t="s">
        <v>89</v>
      </c>
      <c r="BK154" s="102">
        <f t="shared" si="24"/>
        <v>0</v>
      </c>
      <c r="BL154" s="17" t="s">
        <v>580</v>
      </c>
      <c r="BM154" s="179" t="s">
        <v>11022</v>
      </c>
    </row>
    <row r="155" spans="2:65" s="1" customFormat="1" ht="49.25" customHeight="1">
      <c r="B155" s="140"/>
      <c r="C155" s="168" t="s">
        <v>732</v>
      </c>
      <c r="D155" s="168" t="s">
        <v>576</v>
      </c>
      <c r="E155" s="169" t="s">
        <v>9101</v>
      </c>
      <c r="F155" s="170" t="s">
        <v>11023</v>
      </c>
      <c r="G155" s="171" t="s">
        <v>611</v>
      </c>
      <c r="H155" s="172">
        <v>80</v>
      </c>
      <c r="I155" s="173"/>
      <c r="J155" s="174">
        <f t="shared" si="15"/>
        <v>0</v>
      </c>
      <c r="K155" s="175"/>
      <c r="L155" s="34"/>
      <c r="M155" s="176" t="s">
        <v>1</v>
      </c>
      <c r="N155" s="139" t="s">
        <v>43</v>
      </c>
      <c r="P155" s="177">
        <f t="shared" si="16"/>
        <v>0</v>
      </c>
      <c r="Q155" s="177">
        <v>0</v>
      </c>
      <c r="R155" s="177">
        <f t="shared" si="17"/>
        <v>0</v>
      </c>
      <c r="S155" s="177">
        <v>0</v>
      </c>
      <c r="T155" s="178">
        <f t="shared" si="18"/>
        <v>0</v>
      </c>
      <c r="AR155" s="179" t="s">
        <v>580</v>
      </c>
      <c r="AT155" s="179" t="s">
        <v>576</v>
      </c>
      <c r="AU155" s="179" t="s">
        <v>84</v>
      </c>
      <c r="AY155" s="17" t="s">
        <v>574</v>
      </c>
      <c r="BE155" s="102">
        <f t="shared" si="19"/>
        <v>0</v>
      </c>
      <c r="BF155" s="102">
        <f t="shared" si="20"/>
        <v>0</v>
      </c>
      <c r="BG155" s="102">
        <f t="shared" si="21"/>
        <v>0</v>
      </c>
      <c r="BH155" s="102">
        <f t="shared" si="22"/>
        <v>0</v>
      </c>
      <c r="BI155" s="102">
        <f t="shared" si="23"/>
        <v>0</v>
      </c>
      <c r="BJ155" s="17" t="s">
        <v>89</v>
      </c>
      <c r="BK155" s="102">
        <f t="shared" si="24"/>
        <v>0</v>
      </c>
      <c r="BL155" s="17" t="s">
        <v>580</v>
      </c>
      <c r="BM155" s="179" t="s">
        <v>11024</v>
      </c>
    </row>
    <row r="156" spans="2:65" s="1" customFormat="1" ht="21.75" customHeight="1">
      <c r="B156" s="140"/>
      <c r="C156" s="168" t="s">
        <v>737</v>
      </c>
      <c r="D156" s="168" t="s">
        <v>576</v>
      </c>
      <c r="E156" s="169" t="s">
        <v>9103</v>
      </c>
      <c r="F156" s="170" t="s">
        <v>11025</v>
      </c>
      <c r="G156" s="171" t="s">
        <v>579</v>
      </c>
      <c r="H156" s="172">
        <v>5</v>
      </c>
      <c r="I156" s="173"/>
      <c r="J156" s="174">
        <f t="shared" si="15"/>
        <v>0</v>
      </c>
      <c r="K156" s="175"/>
      <c r="L156" s="34"/>
      <c r="M156" s="176" t="s">
        <v>1</v>
      </c>
      <c r="N156" s="139" t="s">
        <v>43</v>
      </c>
      <c r="P156" s="177">
        <f t="shared" si="16"/>
        <v>0</v>
      </c>
      <c r="Q156" s="177">
        <v>0</v>
      </c>
      <c r="R156" s="177">
        <f t="shared" si="17"/>
        <v>0</v>
      </c>
      <c r="S156" s="177">
        <v>0</v>
      </c>
      <c r="T156" s="178">
        <f t="shared" si="18"/>
        <v>0</v>
      </c>
      <c r="AR156" s="179" t="s">
        <v>580</v>
      </c>
      <c r="AT156" s="179" t="s">
        <v>576</v>
      </c>
      <c r="AU156" s="179" t="s">
        <v>84</v>
      </c>
      <c r="AY156" s="17" t="s">
        <v>574</v>
      </c>
      <c r="BE156" s="102">
        <f t="shared" si="19"/>
        <v>0</v>
      </c>
      <c r="BF156" s="102">
        <f t="shared" si="20"/>
        <v>0</v>
      </c>
      <c r="BG156" s="102">
        <f t="shared" si="21"/>
        <v>0</v>
      </c>
      <c r="BH156" s="102">
        <f t="shared" si="22"/>
        <v>0</v>
      </c>
      <c r="BI156" s="102">
        <f t="shared" si="23"/>
        <v>0</v>
      </c>
      <c r="BJ156" s="17" t="s">
        <v>89</v>
      </c>
      <c r="BK156" s="102">
        <f t="shared" si="24"/>
        <v>0</v>
      </c>
      <c r="BL156" s="17" t="s">
        <v>580</v>
      </c>
      <c r="BM156" s="179" t="s">
        <v>11026</v>
      </c>
    </row>
    <row r="157" spans="2:65" s="1" customFormat="1" ht="21.75" customHeight="1">
      <c r="B157" s="140"/>
      <c r="C157" s="208" t="s">
        <v>749</v>
      </c>
      <c r="D157" s="208" t="s">
        <v>1858</v>
      </c>
      <c r="E157" s="209" t="s">
        <v>9106</v>
      </c>
      <c r="F157" s="210" t="s">
        <v>11025</v>
      </c>
      <c r="G157" s="211" t="s">
        <v>579</v>
      </c>
      <c r="H157" s="212">
        <v>5</v>
      </c>
      <c r="I157" s="213"/>
      <c r="J157" s="214">
        <f t="shared" si="15"/>
        <v>0</v>
      </c>
      <c r="K157" s="215"/>
      <c r="L157" s="216"/>
      <c r="M157" s="217" t="s">
        <v>1</v>
      </c>
      <c r="N157" s="218" t="s">
        <v>43</v>
      </c>
      <c r="P157" s="177">
        <f t="shared" si="16"/>
        <v>0</v>
      </c>
      <c r="Q157" s="177">
        <v>0</v>
      </c>
      <c r="R157" s="177">
        <f t="shared" si="17"/>
        <v>0</v>
      </c>
      <c r="S157" s="177">
        <v>0</v>
      </c>
      <c r="T157" s="178">
        <f t="shared" si="18"/>
        <v>0</v>
      </c>
      <c r="AR157" s="179" t="s">
        <v>626</v>
      </c>
      <c r="AT157" s="179" t="s">
        <v>1858</v>
      </c>
      <c r="AU157" s="179" t="s">
        <v>84</v>
      </c>
      <c r="AY157" s="17" t="s">
        <v>574</v>
      </c>
      <c r="BE157" s="102">
        <f t="shared" si="19"/>
        <v>0</v>
      </c>
      <c r="BF157" s="102">
        <f t="shared" si="20"/>
        <v>0</v>
      </c>
      <c r="BG157" s="102">
        <f t="shared" si="21"/>
        <v>0</v>
      </c>
      <c r="BH157" s="102">
        <f t="shared" si="22"/>
        <v>0</v>
      </c>
      <c r="BI157" s="102">
        <f t="shared" si="23"/>
        <v>0</v>
      </c>
      <c r="BJ157" s="17" t="s">
        <v>89</v>
      </c>
      <c r="BK157" s="102">
        <f t="shared" si="24"/>
        <v>0</v>
      </c>
      <c r="BL157" s="17" t="s">
        <v>580</v>
      </c>
      <c r="BM157" s="179" t="s">
        <v>11027</v>
      </c>
    </row>
    <row r="158" spans="2:65" s="1" customFormat="1" ht="16.5" customHeight="1">
      <c r="B158" s="140"/>
      <c r="C158" s="168" t="s">
        <v>784</v>
      </c>
      <c r="D158" s="168" t="s">
        <v>576</v>
      </c>
      <c r="E158" s="169" t="s">
        <v>9108</v>
      </c>
      <c r="F158" s="170" t="s">
        <v>11028</v>
      </c>
      <c r="G158" s="171" t="s">
        <v>611</v>
      </c>
      <c r="H158" s="172">
        <v>370</v>
      </c>
      <c r="I158" s="173"/>
      <c r="J158" s="174">
        <f t="shared" si="15"/>
        <v>0</v>
      </c>
      <c r="K158" s="175"/>
      <c r="L158" s="34"/>
      <c r="M158" s="176" t="s">
        <v>1</v>
      </c>
      <c r="N158" s="139" t="s">
        <v>43</v>
      </c>
      <c r="P158" s="177">
        <f t="shared" si="16"/>
        <v>0</v>
      </c>
      <c r="Q158" s="177">
        <v>0</v>
      </c>
      <c r="R158" s="177">
        <f t="shared" si="17"/>
        <v>0</v>
      </c>
      <c r="S158" s="177">
        <v>0</v>
      </c>
      <c r="T158" s="178">
        <f t="shared" si="18"/>
        <v>0</v>
      </c>
      <c r="AR158" s="179" t="s">
        <v>580</v>
      </c>
      <c r="AT158" s="179" t="s">
        <v>576</v>
      </c>
      <c r="AU158" s="179" t="s">
        <v>84</v>
      </c>
      <c r="AY158" s="17" t="s">
        <v>574</v>
      </c>
      <c r="BE158" s="102">
        <f t="shared" si="19"/>
        <v>0</v>
      </c>
      <c r="BF158" s="102">
        <f t="shared" si="20"/>
        <v>0</v>
      </c>
      <c r="BG158" s="102">
        <f t="shared" si="21"/>
        <v>0</v>
      </c>
      <c r="BH158" s="102">
        <f t="shared" si="22"/>
        <v>0</v>
      </c>
      <c r="BI158" s="102">
        <f t="shared" si="23"/>
        <v>0</v>
      </c>
      <c r="BJ158" s="17" t="s">
        <v>89</v>
      </c>
      <c r="BK158" s="102">
        <f t="shared" si="24"/>
        <v>0</v>
      </c>
      <c r="BL158" s="17" t="s">
        <v>580</v>
      </c>
      <c r="BM158" s="179" t="s">
        <v>11029</v>
      </c>
    </row>
    <row r="159" spans="2:65" s="1" customFormat="1" ht="16.5" customHeight="1">
      <c r="B159" s="140"/>
      <c r="C159" s="208" t="s">
        <v>805</v>
      </c>
      <c r="D159" s="208" t="s">
        <v>1858</v>
      </c>
      <c r="E159" s="209" t="s">
        <v>9111</v>
      </c>
      <c r="F159" s="210" t="s">
        <v>11028</v>
      </c>
      <c r="G159" s="211" t="s">
        <v>611</v>
      </c>
      <c r="H159" s="212">
        <v>370</v>
      </c>
      <c r="I159" s="213"/>
      <c r="J159" s="214">
        <f t="shared" si="15"/>
        <v>0</v>
      </c>
      <c r="K159" s="215"/>
      <c r="L159" s="216"/>
      <c r="M159" s="217" t="s">
        <v>1</v>
      </c>
      <c r="N159" s="218" t="s">
        <v>43</v>
      </c>
      <c r="P159" s="177">
        <f t="shared" si="16"/>
        <v>0</v>
      </c>
      <c r="Q159" s="177">
        <v>0</v>
      </c>
      <c r="R159" s="177">
        <f t="shared" si="17"/>
        <v>0</v>
      </c>
      <c r="S159" s="177">
        <v>0</v>
      </c>
      <c r="T159" s="178">
        <f t="shared" si="18"/>
        <v>0</v>
      </c>
      <c r="AR159" s="179" t="s">
        <v>626</v>
      </c>
      <c r="AT159" s="179" t="s">
        <v>1858</v>
      </c>
      <c r="AU159" s="179" t="s">
        <v>84</v>
      </c>
      <c r="AY159" s="17" t="s">
        <v>574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17" t="s">
        <v>89</v>
      </c>
      <c r="BK159" s="102">
        <f t="shared" si="24"/>
        <v>0</v>
      </c>
      <c r="BL159" s="17" t="s">
        <v>580</v>
      </c>
      <c r="BM159" s="179" t="s">
        <v>11030</v>
      </c>
    </row>
    <row r="160" spans="2:65" s="1" customFormat="1" ht="24.25" customHeight="1">
      <c r="B160" s="140"/>
      <c r="C160" s="168" t="s">
        <v>809</v>
      </c>
      <c r="D160" s="168" t="s">
        <v>576</v>
      </c>
      <c r="E160" s="169" t="s">
        <v>9113</v>
      </c>
      <c r="F160" s="170" t="s">
        <v>11031</v>
      </c>
      <c r="G160" s="171" t="s">
        <v>629</v>
      </c>
      <c r="H160" s="172">
        <v>12</v>
      </c>
      <c r="I160" s="173"/>
      <c r="J160" s="174">
        <f t="shared" si="15"/>
        <v>0</v>
      </c>
      <c r="K160" s="175"/>
      <c r="L160" s="34"/>
      <c r="M160" s="176" t="s">
        <v>1</v>
      </c>
      <c r="N160" s="139" t="s">
        <v>43</v>
      </c>
      <c r="P160" s="177">
        <f t="shared" si="16"/>
        <v>0</v>
      </c>
      <c r="Q160" s="177">
        <v>0</v>
      </c>
      <c r="R160" s="177">
        <f t="shared" si="17"/>
        <v>0</v>
      </c>
      <c r="S160" s="177">
        <v>0</v>
      </c>
      <c r="T160" s="178">
        <f t="shared" si="18"/>
        <v>0</v>
      </c>
      <c r="AR160" s="179" t="s">
        <v>580</v>
      </c>
      <c r="AT160" s="179" t="s">
        <v>576</v>
      </c>
      <c r="AU160" s="179" t="s">
        <v>84</v>
      </c>
      <c r="AY160" s="17" t="s">
        <v>574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17" t="s">
        <v>89</v>
      </c>
      <c r="BK160" s="102">
        <f t="shared" si="24"/>
        <v>0</v>
      </c>
      <c r="BL160" s="17" t="s">
        <v>580</v>
      </c>
      <c r="BM160" s="179" t="s">
        <v>11032</v>
      </c>
    </row>
    <row r="161" spans="2:65" s="1" customFormat="1" ht="24.25" customHeight="1">
      <c r="B161" s="140"/>
      <c r="C161" s="208" t="s">
        <v>824</v>
      </c>
      <c r="D161" s="208" t="s">
        <v>1858</v>
      </c>
      <c r="E161" s="209" t="s">
        <v>9116</v>
      </c>
      <c r="F161" s="210" t="s">
        <v>11031</v>
      </c>
      <c r="G161" s="211" t="s">
        <v>629</v>
      </c>
      <c r="H161" s="212">
        <v>12</v>
      </c>
      <c r="I161" s="213"/>
      <c r="J161" s="214">
        <f t="shared" si="15"/>
        <v>0</v>
      </c>
      <c r="K161" s="215"/>
      <c r="L161" s="216"/>
      <c r="M161" s="217" t="s">
        <v>1</v>
      </c>
      <c r="N161" s="218" t="s">
        <v>43</v>
      </c>
      <c r="P161" s="177">
        <f t="shared" si="16"/>
        <v>0</v>
      </c>
      <c r="Q161" s="177">
        <v>0</v>
      </c>
      <c r="R161" s="177">
        <f t="shared" si="17"/>
        <v>0</v>
      </c>
      <c r="S161" s="177">
        <v>0</v>
      </c>
      <c r="T161" s="178">
        <f t="shared" si="18"/>
        <v>0</v>
      </c>
      <c r="AR161" s="179" t="s">
        <v>626</v>
      </c>
      <c r="AT161" s="179" t="s">
        <v>1858</v>
      </c>
      <c r="AU161" s="179" t="s">
        <v>84</v>
      </c>
      <c r="AY161" s="17" t="s">
        <v>574</v>
      </c>
      <c r="BE161" s="102">
        <f t="shared" si="19"/>
        <v>0</v>
      </c>
      <c r="BF161" s="102">
        <f t="shared" si="20"/>
        <v>0</v>
      </c>
      <c r="BG161" s="102">
        <f t="shared" si="21"/>
        <v>0</v>
      </c>
      <c r="BH161" s="102">
        <f t="shared" si="22"/>
        <v>0</v>
      </c>
      <c r="BI161" s="102">
        <f t="shared" si="23"/>
        <v>0</v>
      </c>
      <c r="BJ161" s="17" t="s">
        <v>89</v>
      </c>
      <c r="BK161" s="102">
        <f t="shared" si="24"/>
        <v>0</v>
      </c>
      <c r="BL161" s="17" t="s">
        <v>580</v>
      </c>
      <c r="BM161" s="179" t="s">
        <v>11033</v>
      </c>
    </row>
    <row r="162" spans="2:65" s="11" customFormat="1" ht="26" customHeight="1">
      <c r="B162" s="156"/>
      <c r="D162" s="157" t="s">
        <v>76</v>
      </c>
      <c r="E162" s="158" t="s">
        <v>7180</v>
      </c>
      <c r="F162" s="158" t="s">
        <v>11034</v>
      </c>
      <c r="I162" s="159"/>
      <c r="J162" s="160">
        <f>BK162</f>
        <v>0</v>
      </c>
      <c r="L162" s="156"/>
      <c r="M162" s="161"/>
      <c r="P162" s="162">
        <f>SUM(P163:P164)</f>
        <v>0</v>
      </c>
      <c r="R162" s="162">
        <f>SUM(R163:R164)</f>
        <v>0</v>
      </c>
      <c r="T162" s="163">
        <f>SUM(T163:T164)</f>
        <v>0</v>
      </c>
      <c r="AR162" s="157" t="s">
        <v>84</v>
      </c>
      <c r="AT162" s="164" t="s">
        <v>76</v>
      </c>
      <c r="AU162" s="164" t="s">
        <v>77</v>
      </c>
      <c r="AY162" s="157" t="s">
        <v>574</v>
      </c>
      <c r="BK162" s="165">
        <f>SUM(BK163:BK164)</f>
        <v>0</v>
      </c>
    </row>
    <row r="163" spans="2:65" s="1" customFormat="1" ht="38" customHeight="1">
      <c r="B163" s="140"/>
      <c r="C163" s="168" t="s">
        <v>840</v>
      </c>
      <c r="D163" s="168" t="s">
        <v>576</v>
      </c>
      <c r="E163" s="169" t="s">
        <v>9118</v>
      </c>
      <c r="F163" s="170" t="s">
        <v>11035</v>
      </c>
      <c r="G163" s="171" t="s">
        <v>579</v>
      </c>
      <c r="H163" s="172">
        <v>2</v>
      </c>
      <c r="I163" s="173"/>
      <c r="J163" s="174">
        <f>ROUND(I163*H163,2)</f>
        <v>0</v>
      </c>
      <c r="K163" s="175"/>
      <c r="L163" s="34"/>
      <c r="M163" s="176" t="s">
        <v>1</v>
      </c>
      <c r="N163" s="139" t="s">
        <v>43</v>
      </c>
      <c r="P163" s="177">
        <f>O163*H163</f>
        <v>0</v>
      </c>
      <c r="Q163" s="177">
        <v>0</v>
      </c>
      <c r="R163" s="177">
        <f>Q163*H163</f>
        <v>0</v>
      </c>
      <c r="S163" s="177">
        <v>0</v>
      </c>
      <c r="T163" s="178">
        <f>S163*H163</f>
        <v>0</v>
      </c>
      <c r="AR163" s="179" t="s">
        <v>580</v>
      </c>
      <c r="AT163" s="179" t="s">
        <v>576</v>
      </c>
      <c r="AU163" s="179" t="s">
        <v>84</v>
      </c>
      <c r="AY163" s="17" t="s">
        <v>574</v>
      </c>
      <c r="BE163" s="102">
        <f>IF(N163="základná",J163,0)</f>
        <v>0</v>
      </c>
      <c r="BF163" s="102">
        <f>IF(N163="znížená",J163,0)</f>
        <v>0</v>
      </c>
      <c r="BG163" s="102">
        <f>IF(N163="zákl. prenesená",J163,0)</f>
        <v>0</v>
      </c>
      <c r="BH163" s="102">
        <f>IF(N163="zníž. prenesená",J163,0)</f>
        <v>0</v>
      </c>
      <c r="BI163" s="102">
        <f>IF(N163="nulová",J163,0)</f>
        <v>0</v>
      </c>
      <c r="BJ163" s="17" t="s">
        <v>89</v>
      </c>
      <c r="BK163" s="102">
        <f>ROUND(I163*H163,2)</f>
        <v>0</v>
      </c>
      <c r="BL163" s="17" t="s">
        <v>580</v>
      </c>
      <c r="BM163" s="179" t="s">
        <v>11036</v>
      </c>
    </row>
    <row r="164" spans="2:65" s="1" customFormat="1" ht="38" customHeight="1">
      <c r="B164" s="140"/>
      <c r="C164" s="208" t="s">
        <v>849</v>
      </c>
      <c r="D164" s="208" t="s">
        <v>1858</v>
      </c>
      <c r="E164" s="209" t="s">
        <v>9121</v>
      </c>
      <c r="F164" s="210" t="s">
        <v>11035</v>
      </c>
      <c r="G164" s="211" t="s">
        <v>579</v>
      </c>
      <c r="H164" s="212">
        <v>2</v>
      </c>
      <c r="I164" s="213"/>
      <c r="J164" s="214">
        <f>ROUND(I164*H164,2)</f>
        <v>0</v>
      </c>
      <c r="K164" s="215"/>
      <c r="L164" s="216"/>
      <c r="M164" s="217" t="s">
        <v>1</v>
      </c>
      <c r="N164" s="218" t="s">
        <v>43</v>
      </c>
      <c r="P164" s="177">
        <f>O164*H164</f>
        <v>0</v>
      </c>
      <c r="Q164" s="177">
        <v>0</v>
      </c>
      <c r="R164" s="177">
        <f>Q164*H164</f>
        <v>0</v>
      </c>
      <c r="S164" s="177">
        <v>0</v>
      </c>
      <c r="T164" s="178">
        <f>S164*H164</f>
        <v>0</v>
      </c>
      <c r="AR164" s="179" t="s">
        <v>626</v>
      </c>
      <c r="AT164" s="179" t="s">
        <v>1858</v>
      </c>
      <c r="AU164" s="179" t="s">
        <v>84</v>
      </c>
      <c r="AY164" s="17" t="s">
        <v>574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7" t="s">
        <v>89</v>
      </c>
      <c r="BK164" s="102">
        <f>ROUND(I164*H164,2)</f>
        <v>0</v>
      </c>
      <c r="BL164" s="17" t="s">
        <v>580</v>
      </c>
      <c r="BM164" s="179" t="s">
        <v>11037</v>
      </c>
    </row>
    <row r="165" spans="2:65" s="11" customFormat="1" ht="26" customHeight="1">
      <c r="B165" s="156"/>
      <c r="D165" s="157" t="s">
        <v>76</v>
      </c>
      <c r="E165" s="158" t="s">
        <v>7245</v>
      </c>
      <c r="F165" s="158" t="s">
        <v>11038</v>
      </c>
      <c r="I165" s="159"/>
      <c r="J165" s="160">
        <f>BK165</f>
        <v>0</v>
      </c>
      <c r="L165" s="156"/>
      <c r="M165" s="161"/>
      <c r="P165" s="162">
        <f>SUM(P166:P187)</f>
        <v>0</v>
      </c>
      <c r="R165" s="162">
        <f>SUM(R166:R187)</f>
        <v>0</v>
      </c>
      <c r="T165" s="163">
        <f>SUM(T166:T187)</f>
        <v>0</v>
      </c>
      <c r="AR165" s="157" t="s">
        <v>84</v>
      </c>
      <c r="AT165" s="164" t="s">
        <v>76</v>
      </c>
      <c r="AU165" s="164" t="s">
        <v>77</v>
      </c>
      <c r="AY165" s="157" t="s">
        <v>574</v>
      </c>
      <c r="BK165" s="165">
        <f>SUM(BK166:BK187)</f>
        <v>0</v>
      </c>
    </row>
    <row r="166" spans="2:65" s="1" customFormat="1" ht="38" customHeight="1">
      <c r="B166" s="140"/>
      <c r="C166" s="168" t="s">
        <v>854</v>
      </c>
      <c r="D166" s="168" t="s">
        <v>576</v>
      </c>
      <c r="E166" s="169" t="s">
        <v>9123</v>
      </c>
      <c r="F166" s="170" t="s">
        <v>11039</v>
      </c>
      <c r="G166" s="171" t="s">
        <v>579</v>
      </c>
      <c r="H166" s="172">
        <v>14</v>
      </c>
      <c r="I166" s="173"/>
      <c r="J166" s="174">
        <f t="shared" ref="J166:J187" si="25">ROUND(I166*H166,2)</f>
        <v>0</v>
      </c>
      <c r="K166" s="175"/>
      <c r="L166" s="34"/>
      <c r="M166" s="176" t="s">
        <v>1</v>
      </c>
      <c r="N166" s="139" t="s">
        <v>43</v>
      </c>
      <c r="P166" s="177">
        <f t="shared" ref="P166:P187" si="26">O166*H166</f>
        <v>0</v>
      </c>
      <c r="Q166" s="177">
        <v>0</v>
      </c>
      <c r="R166" s="177">
        <f t="shared" ref="R166:R187" si="27">Q166*H166</f>
        <v>0</v>
      </c>
      <c r="S166" s="177">
        <v>0</v>
      </c>
      <c r="T166" s="178">
        <f t="shared" ref="T166:T187" si="28">S166*H166</f>
        <v>0</v>
      </c>
      <c r="AR166" s="179" t="s">
        <v>580</v>
      </c>
      <c r="AT166" s="179" t="s">
        <v>576</v>
      </c>
      <c r="AU166" s="179" t="s">
        <v>84</v>
      </c>
      <c r="AY166" s="17" t="s">
        <v>574</v>
      </c>
      <c r="BE166" s="102">
        <f t="shared" ref="BE166:BE187" si="29">IF(N166="základná",J166,0)</f>
        <v>0</v>
      </c>
      <c r="BF166" s="102">
        <f t="shared" ref="BF166:BF187" si="30">IF(N166="znížená",J166,0)</f>
        <v>0</v>
      </c>
      <c r="BG166" s="102">
        <f t="shared" ref="BG166:BG187" si="31">IF(N166="zákl. prenesená",J166,0)</f>
        <v>0</v>
      </c>
      <c r="BH166" s="102">
        <f t="shared" ref="BH166:BH187" si="32">IF(N166="zníž. prenesená",J166,0)</f>
        <v>0</v>
      </c>
      <c r="BI166" s="102">
        <f t="shared" ref="BI166:BI187" si="33">IF(N166="nulová",J166,0)</f>
        <v>0</v>
      </c>
      <c r="BJ166" s="17" t="s">
        <v>89</v>
      </c>
      <c r="BK166" s="102">
        <f t="shared" ref="BK166:BK187" si="34">ROUND(I166*H166,2)</f>
        <v>0</v>
      </c>
      <c r="BL166" s="17" t="s">
        <v>580</v>
      </c>
      <c r="BM166" s="179" t="s">
        <v>11040</v>
      </c>
    </row>
    <row r="167" spans="2:65" s="1" customFormat="1" ht="38" customHeight="1">
      <c r="B167" s="140"/>
      <c r="C167" s="208" t="s">
        <v>860</v>
      </c>
      <c r="D167" s="208" t="s">
        <v>1858</v>
      </c>
      <c r="E167" s="209" t="s">
        <v>9126</v>
      </c>
      <c r="F167" s="210" t="s">
        <v>11039</v>
      </c>
      <c r="G167" s="211" t="s">
        <v>579</v>
      </c>
      <c r="H167" s="212">
        <v>14</v>
      </c>
      <c r="I167" s="213"/>
      <c r="J167" s="214">
        <f t="shared" si="25"/>
        <v>0</v>
      </c>
      <c r="K167" s="215"/>
      <c r="L167" s="216"/>
      <c r="M167" s="217" t="s">
        <v>1</v>
      </c>
      <c r="N167" s="218" t="s">
        <v>43</v>
      </c>
      <c r="P167" s="177">
        <f t="shared" si="26"/>
        <v>0</v>
      </c>
      <c r="Q167" s="177">
        <v>0</v>
      </c>
      <c r="R167" s="177">
        <f t="shared" si="27"/>
        <v>0</v>
      </c>
      <c r="S167" s="177">
        <v>0</v>
      </c>
      <c r="T167" s="178">
        <f t="shared" si="28"/>
        <v>0</v>
      </c>
      <c r="AR167" s="179" t="s">
        <v>626</v>
      </c>
      <c r="AT167" s="179" t="s">
        <v>1858</v>
      </c>
      <c r="AU167" s="179" t="s">
        <v>84</v>
      </c>
      <c r="AY167" s="17" t="s">
        <v>574</v>
      </c>
      <c r="BE167" s="102">
        <f t="shared" si="29"/>
        <v>0</v>
      </c>
      <c r="BF167" s="102">
        <f t="shared" si="30"/>
        <v>0</v>
      </c>
      <c r="BG167" s="102">
        <f t="shared" si="31"/>
        <v>0</v>
      </c>
      <c r="BH167" s="102">
        <f t="shared" si="32"/>
        <v>0</v>
      </c>
      <c r="BI167" s="102">
        <f t="shared" si="33"/>
        <v>0</v>
      </c>
      <c r="BJ167" s="17" t="s">
        <v>89</v>
      </c>
      <c r="BK167" s="102">
        <f t="shared" si="34"/>
        <v>0</v>
      </c>
      <c r="BL167" s="17" t="s">
        <v>580</v>
      </c>
      <c r="BM167" s="179" t="s">
        <v>11041</v>
      </c>
    </row>
    <row r="168" spans="2:65" s="1" customFormat="1" ht="24.25" customHeight="1">
      <c r="B168" s="140"/>
      <c r="C168" s="168" t="s">
        <v>886</v>
      </c>
      <c r="D168" s="168" t="s">
        <v>576</v>
      </c>
      <c r="E168" s="169" t="s">
        <v>9128</v>
      </c>
      <c r="F168" s="170" t="s">
        <v>11042</v>
      </c>
      <c r="G168" s="171" t="s">
        <v>579</v>
      </c>
      <c r="H168" s="172">
        <v>14</v>
      </c>
      <c r="I168" s="173"/>
      <c r="J168" s="174">
        <f t="shared" si="25"/>
        <v>0</v>
      </c>
      <c r="K168" s="175"/>
      <c r="L168" s="34"/>
      <c r="M168" s="176" t="s">
        <v>1</v>
      </c>
      <c r="N168" s="139" t="s">
        <v>43</v>
      </c>
      <c r="P168" s="177">
        <f t="shared" si="26"/>
        <v>0</v>
      </c>
      <c r="Q168" s="177">
        <v>0</v>
      </c>
      <c r="R168" s="177">
        <f t="shared" si="27"/>
        <v>0</v>
      </c>
      <c r="S168" s="177">
        <v>0</v>
      </c>
      <c r="T168" s="178">
        <f t="shared" si="28"/>
        <v>0</v>
      </c>
      <c r="AR168" s="179" t="s">
        <v>580</v>
      </c>
      <c r="AT168" s="179" t="s">
        <v>576</v>
      </c>
      <c r="AU168" s="179" t="s">
        <v>84</v>
      </c>
      <c r="AY168" s="17" t="s">
        <v>574</v>
      </c>
      <c r="BE168" s="102">
        <f t="shared" si="29"/>
        <v>0</v>
      </c>
      <c r="BF168" s="102">
        <f t="shared" si="30"/>
        <v>0</v>
      </c>
      <c r="BG168" s="102">
        <f t="shared" si="31"/>
        <v>0</v>
      </c>
      <c r="BH168" s="102">
        <f t="shared" si="32"/>
        <v>0</v>
      </c>
      <c r="BI168" s="102">
        <f t="shared" si="33"/>
        <v>0</v>
      </c>
      <c r="BJ168" s="17" t="s">
        <v>89</v>
      </c>
      <c r="BK168" s="102">
        <f t="shared" si="34"/>
        <v>0</v>
      </c>
      <c r="BL168" s="17" t="s">
        <v>580</v>
      </c>
      <c r="BM168" s="179" t="s">
        <v>11043</v>
      </c>
    </row>
    <row r="169" spans="2:65" s="1" customFormat="1" ht="24.25" customHeight="1">
      <c r="B169" s="140"/>
      <c r="C169" s="208" t="s">
        <v>901</v>
      </c>
      <c r="D169" s="208" t="s">
        <v>1858</v>
      </c>
      <c r="E169" s="209" t="s">
        <v>9131</v>
      </c>
      <c r="F169" s="210" t="s">
        <v>11042</v>
      </c>
      <c r="G169" s="211" t="s">
        <v>579</v>
      </c>
      <c r="H169" s="212">
        <v>14</v>
      </c>
      <c r="I169" s="213"/>
      <c r="J169" s="214">
        <f t="shared" si="25"/>
        <v>0</v>
      </c>
      <c r="K169" s="215"/>
      <c r="L169" s="216"/>
      <c r="M169" s="217" t="s">
        <v>1</v>
      </c>
      <c r="N169" s="218" t="s">
        <v>43</v>
      </c>
      <c r="P169" s="177">
        <f t="shared" si="26"/>
        <v>0</v>
      </c>
      <c r="Q169" s="177">
        <v>0</v>
      </c>
      <c r="R169" s="177">
        <f t="shared" si="27"/>
        <v>0</v>
      </c>
      <c r="S169" s="177">
        <v>0</v>
      </c>
      <c r="T169" s="178">
        <f t="shared" si="28"/>
        <v>0</v>
      </c>
      <c r="AR169" s="179" t="s">
        <v>626</v>
      </c>
      <c r="AT169" s="179" t="s">
        <v>1858</v>
      </c>
      <c r="AU169" s="179" t="s">
        <v>84</v>
      </c>
      <c r="AY169" s="17" t="s">
        <v>574</v>
      </c>
      <c r="BE169" s="102">
        <f t="shared" si="29"/>
        <v>0</v>
      </c>
      <c r="BF169" s="102">
        <f t="shared" si="30"/>
        <v>0</v>
      </c>
      <c r="BG169" s="102">
        <f t="shared" si="31"/>
        <v>0</v>
      </c>
      <c r="BH169" s="102">
        <f t="shared" si="32"/>
        <v>0</v>
      </c>
      <c r="BI169" s="102">
        <f t="shared" si="33"/>
        <v>0</v>
      </c>
      <c r="BJ169" s="17" t="s">
        <v>89</v>
      </c>
      <c r="BK169" s="102">
        <f t="shared" si="34"/>
        <v>0</v>
      </c>
      <c r="BL169" s="17" t="s">
        <v>580</v>
      </c>
      <c r="BM169" s="179" t="s">
        <v>11044</v>
      </c>
    </row>
    <row r="170" spans="2:65" s="1" customFormat="1" ht="38" customHeight="1">
      <c r="B170" s="140"/>
      <c r="C170" s="168" t="s">
        <v>905</v>
      </c>
      <c r="D170" s="168" t="s">
        <v>576</v>
      </c>
      <c r="E170" s="169" t="s">
        <v>9133</v>
      </c>
      <c r="F170" s="170" t="s">
        <v>11045</v>
      </c>
      <c r="G170" s="171" t="s">
        <v>579</v>
      </c>
      <c r="H170" s="172">
        <v>4</v>
      </c>
      <c r="I170" s="173"/>
      <c r="J170" s="174">
        <f t="shared" si="25"/>
        <v>0</v>
      </c>
      <c r="K170" s="175"/>
      <c r="L170" s="34"/>
      <c r="M170" s="176" t="s">
        <v>1</v>
      </c>
      <c r="N170" s="139" t="s">
        <v>43</v>
      </c>
      <c r="P170" s="177">
        <f t="shared" si="26"/>
        <v>0</v>
      </c>
      <c r="Q170" s="177">
        <v>0</v>
      </c>
      <c r="R170" s="177">
        <f t="shared" si="27"/>
        <v>0</v>
      </c>
      <c r="S170" s="177">
        <v>0</v>
      </c>
      <c r="T170" s="178">
        <f t="shared" si="28"/>
        <v>0</v>
      </c>
      <c r="AR170" s="179" t="s">
        <v>580</v>
      </c>
      <c r="AT170" s="179" t="s">
        <v>576</v>
      </c>
      <c r="AU170" s="179" t="s">
        <v>84</v>
      </c>
      <c r="AY170" s="17" t="s">
        <v>574</v>
      </c>
      <c r="BE170" s="102">
        <f t="shared" si="29"/>
        <v>0</v>
      </c>
      <c r="BF170" s="102">
        <f t="shared" si="30"/>
        <v>0</v>
      </c>
      <c r="BG170" s="102">
        <f t="shared" si="31"/>
        <v>0</v>
      </c>
      <c r="BH170" s="102">
        <f t="shared" si="32"/>
        <v>0</v>
      </c>
      <c r="BI170" s="102">
        <f t="shared" si="33"/>
        <v>0</v>
      </c>
      <c r="BJ170" s="17" t="s">
        <v>89</v>
      </c>
      <c r="BK170" s="102">
        <f t="shared" si="34"/>
        <v>0</v>
      </c>
      <c r="BL170" s="17" t="s">
        <v>580</v>
      </c>
      <c r="BM170" s="179" t="s">
        <v>11046</v>
      </c>
    </row>
    <row r="171" spans="2:65" s="1" customFormat="1" ht="38" customHeight="1">
      <c r="B171" s="140"/>
      <c r="C171" s="208" t="s">
        <v>920</v>
      </c>
      <c r="D171" s="208" t="s">
        <v>1858</v>
      </c>
      <c r="E171" s="209" t="s">
        <v>9136</v>
      </c>
      <c r="F171" s="210" t="s">
        <v>11045</v>
      </c>
      <c r="G171" s="211" t="s">
        <v>579</v>
      </c>
      <c r="H171" s="212">
        <v>4</v>
      </c>
      <c r="I171" s="213"/>
      <c r="J171" s="214">
        <f t="shared" si="25"/>
        <v>0</v>
      </c>
      <c r="K171" s="215"/>
      <c r="L171" s="216"/>
      <c r="M171" s="217" t="s">
        <v>1</v>
      </c>
      <c r="N171" s="218" t="s">
        <v>43</v>
      </c>
      <c r="P171" s="177">
        <f t="shared" si="26"/>
        <v>0</v>
      </c>
      <c r="Q171" s="177">
        <v>0</v>
      </c>
      <c r="R171" s="177">
        <f t="shared" si="27"/>
        <v>0</v>
      </c>
      <c r="S171" s="177">
        <v>0</v>
      </c>
      <c r="T171" s="178">
        <f t="shared" si="28"/>
        <v>0</v>
      </c>
      <c r="AR171" s="179" t="s">
        <v>626</v>
      </c>
      <c r="AT171" s="179" t="s">
        <v>1858</v>
      </c>
      <c r="AU171" s="179" t="s">
        <v>84</v>
      </c>
      <c r="AY171" s="17" t="s">
        <v>574</v>
      </c>
      <c r="BE171" s="102">
        <f t="shared" si="29"/>
        <v>0</v>
      </c>
      <c r="BF171" s="102">
        <f t="shared" si="30"/>
        <v>0</v>
      </c>
      <c r="BG171" s="102">
        <f t="shared" si="31"/>
        <v>0</v>
      </c>
      <c r="BH171" s="102">
        <f t="shared" si="32"/>
        <v>0</v>
      </c>
      <c r="BI171" s="102">
        <f t="shared" si="33"/>
        <v>0</v>
      </c>
      <c r="BJ171" s="17" t="s">
        <v>89</v>
      </c>
      <c r="BK171" s="102">
        <f t="shared" si="34"/>
        <v>0</v>
      </c>
      <c r="BL171" s="17" t="s">
        <v>580</v>
      </c>
      <c r="BM171" s="179" t="s">
        <v>11047</v>
      </c>
    </row>
    <row r="172" spans="2:65" s="1" customFormat="1" ht="24.25" customHeight="1">
      <c r="B172" s="140"/>
      <c r="C172" s="168" t="s">
        <v>952</v>
      </c>
      <c r="D172" s="168" t="s">
        <v>576</v>
      </c>
      <c r="E172" s="169" t="s">
        <v>9138</v>
      </c>
      <c r="F172" s="170" t="s">
        <v>11042</v>
      </c>
      <c r="G172" s="171" t="s">
        <v>579</v>
      </c>
      <c r="H172" s="172">
        <v>4</v>
      </c>
      <c r="I172" s="173"/>
      <c r="J172" s="174">
        <f t="shared" si="25"/>
        <v>0</v>
      </c>
      <c r="K172" s="175"/>
      <c r="L172" s="34"/>
      <c r="M172" s="176" t="s">
        <v>1</v>
      </c>
      <c r="N172" s="139" t="s">
        <v>43</v>
      </c>
      <c r="P172" s="177">
        <f t="shared" si="26"/>
        <v>0</v>
      </c>
      <c r="Q172" s="177">
        <v>0</v>
      </c>
      <c r="R172" s="177">
        <f t="shared" si="27"/>
        <v>0</v>
      </c>
      <c r="S172" s="177">
        <v>0</v>
      </c>
      <c r="T172" s="178">
        <f t="shared" si="28"/>
        <v>0</v>
      </c>
      <c r="AR172" s="179" t="s">
        <v>580</v>
      </c>
      <c r="AT172" s="179" t="s">
        <v>576</v>
      </c>
      <c r="AU172" s="179" t="s">
        <v>84</v>
      </c>
      <c r="AY172" s="17" t="s">
        <v>574</v>
      </c>
      <c r="BE172" s="102">
        <f t="shared" si="29"/>
        <v>0</v>
      </c>
      <c r="BF172" s="102">
        <f t="shared" si="30"/>
        <v>0</v>
      </c>
      <c r="BG172" s="102">
        <f t="shared" si="31"/>
        <v>0</v>
      </c>
      <c r="BH172" s="102">
        <f t="shared" si="32"/>
        <v>0</v>
      </c>
      <c r="BI172" s="102">
        <f t="shared" si="33"/>
        <v>0</v>
      </c>
      <c r="BJ172" s="17" t="s">
        <v>89</v>
      </c>
      <c r="BK172" s="102">
        <f t="shared" si="34"/>
        <v>0</v>
      </c>
      <c r="BL172" s="17" t="s">
        <v>580</v>
      </c>
      <c r="BM172" s="179" t="s">
        <v>11048</v>
      </c>
    </row>
    <row r="173" spans="2:65" s="1" customFormat="1" ht="24.25" customHeight="1">
      <c r="B173" s="140"/>
      <c r="C173" s="208" t="s">
        <v>970</v>
      </c>
      <c r="D173" s="208" t="s">
        <v>1858</v>
      </c>
      <c r="E173" s="209" t="s">
        <v>9141</v>
      </c>
      <c r="F173" s="210" t="s">
        <v>11042</v>
      </c>
      <c r="G173" s="211" t="s">
        <v>579</v>
      </c>
      <c r="H173" s="212">
        <v>4</v>
      </c>
      <c r="I173" s="213"/>
      <c r="J173" s="214">
        <f t="shared" si="25"/>
        <v>0</v>
      </c>
      <c r="K173" s="215"/>
      <c r="L173" s="216"/>
      <c r="M173" s="217" t="s">
        <v>1</v>
      </c>
      <c r="N173" s="218" t="s">
        <v>43</v>
      </c>
      <c r="P173" s="177">
        <f t="shared" si="26"/>
        <v>0</v>
      </c>
      <c r="Q173" s="177">
        <v>0</v>
      </c>
      <c r="R173" s="177">
        <f t="shared" si="27"/>
        <v>0</v>
      </c>
      <c r="S173" s="177">
        <v>0</v>
      </c>
      <c r="T173" s="178">
        <f t="shared" si="28"/>
        <v>0</v>
      </c>
      <c r="AR173" s="179" t="s">
        <v>626</v>
      </c>
      <c r="AT173" s="179" t="s">
        <v>1858</v>
      </c>
      <c r="AU173" s="179" t="s">
        <v>84</v>
      </c>
      <c r="AY173" s="17" t="s">
        <v>574</v>
      </c>
      <c r="BE173" s="102">
        <f t="shared" si="29"/>
        <v>0</v>
      </c>
      <c r="BF173" s="102">
        <f t="shared" si="30"/>
        <v>0</v>
      </c>
      <c r="BG173" s="102">
        <f t="shared" si="31"/>
        <v>0</v>
      </c>
      <c r="BH173" s="102">
        <f t="shared" si="32"/>
        <v>0</v>
      </c>
      <c r="BI173" s="102">
        <f t="shared" si="33"/>
        <v>0</v>
      </c>
      <c r="BJ173" s="17" t="s">
        <v>89</v>
      </c>
      <c r="BK173" s="102">
        <f t="shared" si="34"/>
        <v>0</v>
      </c>
      <c r="BL173" s="17" t="s">
        <v>580</v>
      </c>
      <c r="BM173" s="179" t="s">
        <v>11049</v>
      </c>
    </row>
    <row r="174" spans="2:65" s="1" customFormat="1" ht="33" customHeight="1">
      <c r="B174" s="140"/>
      <c r="C174" s="168" t="s">
        <v>974</v>
      </c>
      <c r="D174" s="168" t="s">
        <v>576</v>
      </c>
      <c r="E174" s="169" t="s">
        <v>9143</v>
      </c>
      <c r="F174" s="170" t="s">
        <v>11050</v>
      </c>
      <c r="G174" s="171" t="s">
        <v>579</v>
      </c>
      <c r="H174" s="172">
        <v>9</v>
      </c>
      <c r="I174" s="173"/>
      <c r="J174" s="174">
        <f t="shared" si="25"/>
        <v>0</v>
      </c>
      <c r="K174" s="175"/>
      <c r="L174" s="34"/>
      <c r="M174" s="176" t="s">
        <v>1</v>
      </c>
      <c r="N174" s="139" t="s">
        <v>43</v>
      </c>
      <c r="P174" s="177">
        <f t="shared" si="26"/>
        <v>0</v>
      </c>
      <c r="Q174" s="177">
        <v>0</v>
      </c>
      <c r="R174" s="177">
        <f t="shared" si="27"/>
        <v>0</v>
      </c>
      <c r="S174" s="177">
        <v>0</v>
      </c>
      <c r="T174" s="178">
        <f t="shared" si="28"/>
        <v>0</v>
      </c>
      <c r="AR174" s="179" t="s">
        <v>580</v>
      </c>
      <c r="AT174" s="179" t="s">
        <v>576</v>
      </c>
      <c r="AU174" s="179" t="s">
        <v>84</v>
      </c>
      <c r="AY174" s="17" t="s">
        <v>574</v>
      </c>
      <c r="BE174" s="102">
        <f t="shared" si="29"/>
        <v>0</v>
      </c>
      <c r="BF174" s="102">
        <f t="shared" si="30"/>
        <v>0</v>
      </c>
      <c r="BG174" s="102">
        <f t="shared" si="31"/>
        <v>0</v>
      </c>
      <c r="BH174" s="102">
        <f t="shared" si="32"/>
        <v>0</v>
      </c>
      <c r="BI174" s="102">
        <f t="shared" si="33"/>
        <v>0</v>
      </c>
      <c r="BJ174" s="17" t="s">
        <v>89</v>
      </c>
      <c r="BK174" s="102">
        <f t="shared" si="34"/>
        <v>0</v>
      </c>
      <c r="BL174" s="17" t="s">
        <v>580</v>
      </c>
      <c r="BM174" s="179" t="s">
        <v>11051</v>
      </c>
    </row>
    <row r="175" spans="2:65" s="1" customFormat="1" ht="33" customHeight="1">
      <c r="B175" s="140"/>
      <c r="C175" s="208" t="s">
        <v>993</v>
      </c>
      <c r="D175" s="208" t="s">
        <v>1858</v>
      </c>
      <c r="E175" s="209" t="s">
        <v>9146</v>
      </c>
      <c r="F175" s="210" t="s">
        <v>11050</v>
      </c>
      <c r="G175" s="211" t="s">
        <v>579</v>
      </c>
      <c r="H175" s="212">
        <v>9</v>
      </c>
      <c r="I175" s="213"/>
      <c r="J175" s="214">
        <f t="shared" si="25"/>
        <v>0</v>
      </c>
      <c r="K175" s="215"/>
      <c r="L175" s="216"/>
      <c r="M175" s="217" t="s">
        <v>1</v>
      </c>
      <c r="N175" s="218" t="s">
        <v>43</v>
      </c>
      <c r="P175" s="177">
        <f t="shared" si="26"/>
        <v>0</v>
      </c>
      <c r="Q175" s="177">
        <v>0</v>
      </c>
      <c r="R175" s="177">
        <f t="shared" si="27"/>
        <v>0</v>
      </c>
      <c r="S175" s="177">
        <v>0</v>
      </c>
      <c r="T175" s="178">
        <f t="shared" si="28"/>
        <v>0</v>
      </c>
      <c r="AR175" s="179" t="s">
        <v>626</v>
      </c>
      <c r="AT175" s="179" t="s">
        <v>1858</v>
      </c>
      <c r="AU175" s="179" t="s">
        <v>84</v>
      </c>
      <c r="AY175" s="17" t="s">
        <v>574</v>
      </c>
      <c r="BE175" s="102">
        <f t="shared" si="29"/>
        <v>0</v>
      </c>
      <c r="BF175" s="102">
        <f t="shared" si="30"/>
        <v>0</v>
      </c>
      <c r="BG175" s="102">
        <f t="shared" si="31"/>
        <v>0</v>
      </c>
      <c r="BH175" s="102">
        <f t="shared" si="32"/>
        <v>0</v>
      </c>
      <c r="BI175" s="102">
        <f t="shared" si="33"/>
        <v>0</v>
      </c>
      <c r="BJ175" s="17" t="s">
        <v>89</v>
      </c>
      <c r="BK175" s="102">
        <f t="shared" si="34"/>
        <v>0</v>
      </c>
      <c r="BL175" s="17" t="s">
        <v>580</v>
      </c>
      <c r="BM175" s="179" t="s">
        <v>11052</v>
      </c>
    </row>
    <row r="176" spans="2:65" s="1" customFormat="1" ht="24.25" customHeight="1">
      <c r="B176" s="140"/>
      <c r="C176" s="168" t="s">
        <v>1001</v>
      </c>
      <c r="D176" s="168" t="s">
        <v>576</v>
      </c>
      <c r="E176" s="169" t="s">
        <v>9148</v>
      </c>
      <c r="F176" s="170" t="s">
        <v>11053</v>
      </c>
      <c r="G176" s="171" t="s">
        <v>579</v>
      </c>
      <c r="H176" s="172">
        <v>9</v>
      </c>
      <c r="I176" s="173"/>
      <c r="J176" s="174">
        <f t="shared" si="25"/>
        <v>0</v>
      </c>
      <c r="K176" s="175"/>
      <c r="L176" s="34"/>
      <c r="M176" s="176" t="s">
        <v>1</v>
      </c>
      <c r="N176" s="139" t="s">
        <v>43</v>
      </c>
      <c r="P176" s="177">
        <f t="shared" si="26"/>
        <v>0</v>
      </c>
      <c r="Q176" s="177">
        <v>0</v>
      </c>
      <c r="R176" s="177">
        <f t="shared" si="27"/>
        <v>0</v>
      </c>
      <c r="S176" s="177">
        <v>0</v>
      </c>
      <c r="T176" s="178">
        <f t="shared" si="28"/>
        <v>0</v>
      </c>
      <c r="AR176" s="179" t="s">
        <v>580</v>
      </c>
      <c r="AT176" s="179" t="s">
        <v>576</v>
      </c>
      <c r="AU176" s="179" t="s">
        <v>84</v>
      </c>
      <c r="AY176" s="17" t="s">
        <v>574</v>
      </c>
      <c r="BE176" s="102">
        <f t="shared" si="29"/>
        <v>0</v>
      </c>
      <c r="BF176" s="102">
        <f t="shared" si="30"/>
        <v>0</v>
      </c>
      <c r="BG176" s="102">
        <f t="shared" si="31"/>
        <v>0</v>
      </c>
      <c r="BH176" s="102">
        <f t="shared" si="32"/>
        <v>0</v>
      </c>
      <c r="BI176" s="102">
        <f t="shared" si="33"/>
        <v>0</v>
      </c>
      <c r="BJ176" s="17" t="s">
        <v>89</v>
      </c>
      <c r="BK176" s="102">
        <f t="shared" si="34"/>
        <v>0</v>
      </c>
      <c r="BL176" s="17" t="s">
        <v>580</v>
      </c>
      <c r="BM176" s="179" t="s">
        <v>11054</v>
      </c>
    </row>
    <row r="177" spans="2:65" s="1" customFormat="1" ht="24.25" customHeight="1">
      <c r="B177" s="140"/>
      <c r="C177" s="208" t="s">
        <v>1007</v>
      </c>
      <c r="D177" s="208" t="s">
        <v>1858</v>
      </c>
      <c r="E177" s="209" t="s">
        <v>9151</v>
      </c>
      <c r="F177" s="210" t="s">
        <v>11053</v>
      </c>
      <c r="G177" s="211" t="s">
        <v>579</v>
      </c>
      <c r="H177" s="212">
        <v>9</v>
      </c>
      <c r="I177" s="213"/>
      <c r="J177" s="214">
        <f t="shared" si="25"/>
        <v>0</v>
      </c>
      <c r="K177" s="215"/>
      <c r="L177" s="216"/>
      <c r="M177" s="217" t="s">
        <v>1</v>
      </c>
      <c r="N177" s="218" t="s">
        <v>43</v>
      </c>
      <c r="P177" s="177">
        <f t="shared" si="26"/>
        <v>0</v>
      </c>
      <c r="Q177" s="177">
        <v>0</v>
      </c>
      <c r="R177" s="177">
        <f t="shared" si="27"/>
        <v>0</v>
      </c>
      <c r="S177" s="177">
        <v>0</v>
      </c>
      <c r="T177" s="178">
        <f t="shared" si="28"/>
        <v>0</v>
      </c>
      <c r="AR177" s="179" t="s">
        <v>626</v>
      </c>
      <c r="AT177" s="179" t="s">
        <v>1858</v>
      </c>
      <c r="AU177" s="179" t="s">
        <v>84</v>
      </c>
      <c r="AY177" s="17" t="s">
        <v>574</v>
      </c>
      <c r="BE177" s="102">
        <f t="shared" si="29"/>
        <v>0</v>
      </c>
      <c r="BF177" s="102">
        <f t="shared" si="30"/>
        <v>0</v>
      </c>
      <c r="BG177" s="102">
        <f t="shared" si="31"/>
        <v>0</v>
      </c>
      <c r="BH177" s="102">
        <f t="shared" si="32"/>
        <v>0</v>
      </c>
      <c r="BI177" s="102">
        <f t="shared" si="33"/>
        <v>0</v>
      </c>
      <c r="BJ177" s="17" t="s">
        <v>89</v>
      </c>
      <c r="BK177" s="102">
        <f t="shared" si="34"/>
        <v>0</v>
      </c>
      <c r="BL177" s="17" t="s">
        <v>580</v>
      </c>
      <c r="BM177" s="179" t="s">
        <v>11055</v>
      </c>
    </row>
    <row r="178" spans="2:65" s="1" customFormat="1" ht="33" customHeight="1">
      <c r="B178" s="140"/>
      <c r="C178" s="168" t="s">
        <v>1015</v>
      </c>
      <c r="D178" s="168" t="s">
        <v>576</v>
      </c>
      <c r="E178" s="169" t="s">
        <v>9153</v>
      </c>
      <c r="F178" s="170" t="s">
        <v>11056</v>
      </c>
      <c r="G178" s="171" t="s">
        <v>579</v>
      </c>
      <c r="H178" s="172">
        <v>3</v>
      </c>
      <c r="I178" s="173"/>
      <c r="J178" s="174">
        <f t="shared" si="25"/>
        <v>0</v>
      </c>
      <c r="K178" s="175"/>
      <c r="L178" s="34"/>
      <c r="M178" s="176" t="s">
        <v>1</v>
      </c>
      <c r="N178" s="139" t="s">
        <v>43</v>
      </c>
      <c r="P178" s="177">
        <f t="shared" si="26"/>
        <v>0</v>
      </c>
      <c r="Q178" s="177">
        <v>0</v>
      </c>
      <c r="R178" s="177">
        <f t="shared" si="27"/>
        <v>0</v>
      </c>
      <c r="S178" s="177">
        <v>0</v>
      </c>
      <c r="T178" s="178">
        <f t="shared" si="28"/>
        <v>0</v>
      </c>
      <c r="AR178" s="179" t="s">
        <v>580</v>
      </c>
      <c r="AT178" s="179" t="s">
        <v>576</v>
      </c>
      <c r="AU178" s="179" t="s">
        <v>84</v>
      </c>
      <c r="AY178" s="17" t="s">
        <v>574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89</v>
      </c>
      <c r="BK178" s="102">
        <f t="shared" si="34"/>
        <v>0</v>
      </c>
      <c r="BL178" s="17" t="s">
        <v>580</v>
      </c>
      <c r="BM178" s="179" t="s">
        <v>11057</v>
      </c>
    </row>
    <row r="179" spans="2:65" s="1" customFormat="1" ht="33" customHeight="1">
      <c r="B179" s="140"/>
      <c r="C179" s="208" t="s">
        <v>1064</v>
      </c>
      <c r="D179" s="208" t="s">
        <v>1858</v>
      </c>
      <c r="E179" s="209" t="s">
        <v>9156</v>
      </c>
      <c r="F179" s="210" t="s">
        <v>11056</v>
      </c>
      <c r="G179" s="211" t="s">
        <v>579</v>
      </c>
      <c r="H179" s="212">
        <v>3</v>
      </c>
      <c r="I179" s="213"/>
      <c r="J179" s="214">
        <f t="shared" si="25"/>
        <v>0</v>
      </c>
      <c r="K179" s="215"/>
      <c r="L179" s="216"/>
      <c r="M179" s="217" t="s">
        <v>1</v>
      </c>
      <c r="N179" s="218" t="s">
        <v>43</v>
      </c>
      <c r="P179" s="177">
        <f t="shared" si="26"/>
        <v>0</v>
      </c>
      <c r="Q179" s="177">
        <v>0</v>
      </c>
      <c r="R179" s="177">
        <f t="shared" si="27"/>
        <v>0</v>
      </c>
      <c r="S179" s="177">
        <v>0</v>
      </c>
      <c r="T179" s="178">
        <f t="shared" si="28"/>
        <v>0</v>
      </c>
      <c r="AR179" s="179" t="s">
        <v>626</v>
      </c>
      <c r="AT179" s="179" t="s">
        <v>1858</v>
      </c>
      <c r="AU179" s="179" t="s">
        <v>84</v>
      </c>
      <c r="AY179" s="17" t="s">
        <v>574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89</v>
      </c>
      <c r="BK179" s="102">
        <f t="shared" si="34"/>
        <v>0</v>
      </c>
      <c r="BL179" s="17" t="s">
        <v>580</v>
      </c>
      <c r="BM179" s="179" t="s">
        <v>11058</v>
      </c>
    </row>
    <row r="180" spans="2:65" s="1" customFormat="1" ht="33" customHeight="1">
      <c r="B180" s="140"/>
      <c r="C180" s="168" t="s">
        <v>1070</v>
      </c>
      <c r="D180" s="168" t="s">
        <v>576</v>
      </c>
      <c r="E180" s="169" t="s">
        <v>9158</v>
      </c>
      <c r="F180" s="170" t="s">
        <v>11059</v>
      </c>
      <c r="G180" s="171" t="s">
        <v>579</v>
      </c>
      <c r="H180" s="172">
        <v>4</v>
      </c>
      <c r="I180" s="173"/>
      <c r="J180" s="174">
        <f t="shared" si="25"/>
        <v>0</v>
      </c>
      <c r="K180" s="175"/>
      <c r="L180" s="34"/>
      <c r="M180" s="176" t="s">
        <v>1</v>
      </c>
      <c r="N180" s="139" t="s">
        <v>43</v>
      </c>
      <c r="P180" s="177">
        <f t="shared" si="26"/>
        <v>0</v>
      </c>
      <c r="Q180" s="177">
        <v>0</v>
      </c>
      <c r="R180" s="177">
        <f t="shared" si="27"/>
        <v>0</v>
      </c>
      <c r="S180" s="177">
        <v>0</v>
      </c>
      <c r="T180" s="178">
        <f t="shared" si="28"/>
        <v>0</v>
      </c>
      <c r="AR180" s="179" t="s">
        <v>580</v>
      </c>
      <c r="AT180" s="179" t="s">
        <v>576</v>
      </c>
      <c r="AU180" s="179" t="s">
        <v>84</v>
      </c>
      <c r="AY180" s="17" t="s">
        <v>574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89</v>
      </c>
      <c r="BK180" s="102">
        <f t="shared" si="34"/>
        <v>0</v>
      </c>
      <c r="BL180" s="17" t="s">
        <v>580</v>
      </c>
      <c r="BM180" s="179" t="s">
        <v>11060</v>
      </c>
    </row>
    <row r="181" spans="2:65" s="1" customFormat="1" ht="33" customHeight="1">
      <c r="B181" s="140"/>
      <c r="C181" s="208" t="s">
        <v>1075</v>
      </c>
      <c r="D181" s="208" t="s">
        <v>1858</v>
      </c>
      <c r="E181" s="209" t="s">
        <v>9161</v>
      </c>
      <c r="F181" s="210" t="s">
        <v>11059</v>
      </c>
      <c r="G181" s="211" t="s">
        <v>579</v>
      </c>
      <c r="H181" s="212">
        <v>4</v>
      </c>
      <c r="I181" s="213"/>
      <c r="J181" s="214">
        <f t="shared" si="25"/>
        <v>0</v>
      </c>
      <c r="K181" s="215"/>
      <c r="L181" s="216"/>
      <c r="M181" s="217" t="s">
        <v>1</v>
      </c>
      <c r="N181" s="218" t="s">
        <v>43</v>
      </c>
      <c r="P181" s="177">
        <f t="shared" si="26"/>
        <v>0</v>
      </c>
      <c r="Q181" s="177">
        <v>0</v>
      </c>
      <c r="R181" s="177">
        <f t="shared" si="27"/>
        <v>0</v>
      </c>
      <c r="S181" s="177">
        <v>0</v>
      </c>
      <c r="T181" s="178">
        <f t="shared" si="28"/>
        <v>0</v>
      </c>
      <c r="AR181" s="179" t="s">
        <v>626</v>
      </c>
      <c r="AT181" s="179" t="s">
        <v>1858</v>
      </c>
      <c r="AU181" s="179" t="s">
        <v>84</v>
      </c>
      <c r="AY181" s="17" t="s">
        <v>574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89</v>
      </c>
      <c r="BK181" s="102">
        <f t="shared" si="34"/>
        <v>0</v>
      </c>
      <c r="BL181" s="17" t="s">
        <v>580</v>
      </c>
      <c r="BM181" s="179" t="s">
        <v>11061</v>
      </c>
    </row>
    <row r="182" spans="2:65" s="1" customFormat="1" ht="24.25" customHeight="1">
      <c r="B182" s="140"/>
      <c r="C182" s="168" t="s">
        <v>1080</v>
      </c>
      <c r="D182" s="168" t="s">
        <v>576</v>
      </c>
      <c r="E182" s="169" t="s">
        <v>9163</v>
      </c>
      <c r="F182" s="170" t="s">
        <v>11042</v>
      </c>
      <c r="G182" s="171" t="s">
        <v>579</v>
      </c>
      <c r="H182" s="172">
        <v>4</v>
      </c>
      <c r="I182" s="173"/>
      <c r="J182" s="174">
        <f t="shared" si="25"/>
        <v>0</v>
      </c>
      <c r="K182" s="175"/>
      <c r="L182" s="34"/>
      <c r="M182" s="176" t="s">
        <v>1</v>
      </c>
      <c r="N182" s="139" t="s">
        <v>43</v>
      </c>
      <c r="P182" s="177">
        <f t="shared" si="26"/>
        <v>0</v>
      </c>
      <c r="Q182" s="177">
        <v>0</v>
      </c>
      <c r="R182" s="177">
        <f t="shared" si="27"/>
        <v>0</v>
      </c>
      <c r="S182" s="177">
        <v>0</v>
      </c>
      <c r="T182" s="178">
        <f t="shared" si="28"/>
        <v>0</v>
      </c>
      <c r="AR182" s="179" t="s">
        <v>580</v>
      </c>
      <c r="AT182" s="179" t="s">
        <v>576</v>
      </c>
      <c r="AU182" s="179" t="s">
        <v>84</v>
      </c>
      <c r="AY182" s="17" t="s">
        <v>574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17" t="s">
        <v>89</v>
      </c>
      <c r="BK182" s="102">
        <f t="shared" si="34"/>
        <v>0</v>
      </c>
      <c r="BL182" s="17" t="s">
        <v>580</v>
      </c>
      <c r="BM182" s="179" t="s">
        <v>11062</v>
      </c>
    </row>
    <row r="183" spans="2:65" s="1" customFormat="1" ht="24.25" customHeight="1">
      <c r="B183" s="140"/>
      <c r="C183" s="208" t="s">
        <v>1085</v>
      </c>
      <c r="D183" s="208" t="s">
        <v>1858</v>
      </c>
      <c r="E183" s="209" t="s">
        <v>9166</v>
      </c>
      <c r="F183" s="210" t="s">
        <v>11042</v>
      </c>
      <c r="G183" s="211" t="s">
        <v>579</v>
      </c>
      <c r="H183" s="212">
        <v>4</v>
      </c>
      <c r="I183" s="213"/>
      <c r="J183" s="214">
        <f t="shared" si="25"/>
        <v>0</v>
      </c>
      <c r="K183" s="215"/>
      <c r="L183" s="216"/>
      <c r="M183" s="217" t="s">
        <v>1</v>
      </c>
      <c r="N183" s="218" t="s">
        <v>43</v>
      </c>
      <c r="P183" s="177">
        <f t="shared" si="26"/>
        <v>0</v>
      </c>
      <c r="Q183" s="177">
        <v>0</v>
      </c>
      <c r="R183" s="177">
        <f t="shared" si="27"/>
        <v>0</v>
      </c>
      <c r="S183" s="177">
        <v>0</v>
      </c>
      <c r="T183" s="178">
        <f t="shared" si="28"/>
        <v>0</v>
      </c>
      <c r="AR183" s="179" t="s">
        <v>626</v>
      </c>
      <c r="AT183" s="179" t="s">
        <v>1858</v>
      </c>
      <c r="AU183" s="179" t="s">
        <v>84</v>
      </c>
      <c r="AY183" s="17" t="s">
        <v>574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17" t="s">
        <v>89</v>
      </c>
      <c r="BK183" s="102">
        <f t="shared" si="34"/>
        <v>0</v>
      </c>
      <c r="BL183" s="17" t="s">
        <v>580</v>
      </c>
      <c r="BM183" s="179" t="s">
        <v>11063</v>
      </c>
    </row>
    <row r="184" spans="2:65" s="1" customFormat="1" ht="33" customHeight="1">
      <c r="B184" s="140"/>
      <c r="C184" s="168" t="s">
        <v>1090</v>
      </c>
      <c r="D184" s="168" t="s">
        <v>576</v>
      </c>
      <c r="E184" s="169" t="s">
        <v>9168</v>
      </c>
      <c r="F184" s="170" t="s">
        <v>11064</v>
      </c>
      <c r="G184" s="171" t="s">
        <v>579</v>
      </c>
      <c r="H184" s="172">
        <v>2</v>
      </c>
      <c r="I184" s="173"/>
      <c r="J184" s="174">
        <f t="shared" si="25"/>
        <v>0</v>
      </c>
      <c r="K184" s="175"/>
      <c r="L184" s="34"/>
      <c r="M184" s="176" t="s">
        <v>1</v>
      </c>
      <c r="N184" s="139" t="s">
        <v>43</v>
      </c>
      <c r="P184" s="177">
        <f t="shared" si="26"/>
        <v>0</v>
      </c>
      <c r="Q184" s="177">
        <v>0</v>
      </c>
      <c r="R184" s="177">
        <f t="shared" si="27"/>
        <v>0</v>
      </c>
      <c r="S184" s="177">
        <v>0</v>
      </c>
      <c r="T184" s="178">
        <f t="shared" si="28"/>
        <v>0</v>
      </c>
      <c r="AR184" s="179" t="s">
        <v>580</v>
      </c>
      <c r="AT184" s="179" t="s">
        <v>576</v>
      </c>
      <c r="AU184" s="179" t="s">
        <v>84</v>
      </c>
      <c r="AY184" s="17" t="s">
        <v>574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17" t="s">
        <v>89</v>
      </c>
      <c r="BK184" s="102">
        <f t="shared" si="34"/>
        <v>0</v>
      </c>
      <c r="BL184" s="17" t="s">
        <v>580</v>
      </c>
      <c r="BM184" s="179" t="s">
        <v>11065</v>
      </c>
    </row>
    <row r="185" spans="2:65" s="1" customFormat="1" ht="33" customHeight="1">
      <c r="B185" s="140"/>
      <c r="C185" s="208" t="s">
        <v>1095</v>
      </c>
      <c r="D185" s="208" t="s">
        <v>1858</v>
      </c>
      <c r="E185" s="209" t="s">
        <v>9171</v>
      </c>
      <c r="F185" s="210" t="s">
        <v>11064</v>
      </c>
      <c r="G185" s="211" t="s">
        <v>579</v>
      </c>
      <c r="H185" s="212">
        <v>2</v>
      </c>
      <c r="I185" s="213"/>
      <c r="J185" s="214">
        <f t="shared" si="25"/>
        <v>0</v>
      </c>
      <c r="K185" s="215"/>
      <c r="L185" s="216"/>
      <c r="M185" s="217" t="s">
        <v>1</v>
      </c>
      <c r="N185" s="218" t="s">
        <v>43</v>
      </c>
      <c r="P185" s="177">
        <f t="shared" si="26"/>
        <v>0</v>
      </c>
      <c r="Q185" s="177">
        <v>0</v>
      </c>
      <c r="R185" s="177">
        <f t="shared" si="27"/>
        <v>0</v>
      </c>
      <c r="S185" s="177">
        <v>0</v>
      </c>
      <c r="T185" s="178">
        <f t="shared" si="28"/>
        <v>0</v>
      </c>
      <c r="AR185" s="179" t="s">
        <v>626</v>
      </c>
      <c r="AT185" s="179" t="s">
        <v>1858</v>
      </c>
      <c r="AU185" s="179" t="s">
        <v>84</v>
      </c>
      <c r="AY185" s="17" t="s">
        <v>574</v>
      </c>
      <c r="BE185" s="102">
        <f t="shared" si="29"/>
        <v>0</v>
      </c>
      <c r="BF185" s="102">
        <f t="shared" si="30"/>
        <v>0</v>
      </c>
      <c r="BG185" s="102">
        <f t="shared" si="31"/>
        <v>0</v>
      </c>
      <c r="BH185" s="102">
        <f t="shared" si="32"/>
        <v>0</v>
      </c>
      <c r="BI185" s="102">
        <f t="shared" si="33"/>
        <v>0</v>
      </c>
      <c r="BJ185" s="17" t="s">
        <v>89</v>
      </c>
      <c r="BK185" s="102">
        <f t="shared" si="34"/>
        <v>0</v>
      </c>
      <c r="BL185" s="17" t="s">
        <v>580</v>
      </c>
      <c r="BM185" s="179" t="s">
        <v>11066</v>
      </c>
    </row>
    <row r="186" spans="2:65" s="1" customFormat="1" ht="24.25" customHeight="1">
      <c r="B186" s="140"/>
      <c r="C186" s="168" t="s">
        <v>1100</v>
      </c>
      <c r="D186" s="168" t="s">
        <v>576</v>
      </c>
      <c r="E186" s="169" t="s">
        <v>9173</v>
      </c>
      <c r="F186" s="170" t="s">
        <v>11042</v>
      </c>
      <c r="G186" s="171" t="s">
        <v>579</v>
      </c>
      <c r="H186" s="172">
        <v>2</v>
      </c>
      <c r="I186" s="173"/>
      <c r="J186" s="174">
        <f t="shared" si="25"/>
        <v>0</v>
      </c>
      <c r="K186" s="175"/>
      <c r="L186" s="34"/>
      <c r="M186" s="176" t="s">
        <v>1</v>
      </c>
      <c r="N186" s="139" t="s">
        <v>43</v>
      </c>
      <c r="P186" s="177">
        <f t="shared" si="26"/>
        <v>0</v>
      </c>
      <c r="Q186" s="177">
        <v>0</v>
      </c>
      <c r="R186" s="177">
        <f t="shared" si="27"/>
        <v>0</v>
      </c>
      <c r="S186" s="177">
        <v>0</v>
      </c>
      <c r="T186" s="178">
        <f t="shared" si="28"/>
        <v>0</v>
      </c>
      <c r="AR186" s="179" t="s">
        <v>580</v>
      </c>
      <c r="AT186" s="179" t="s">
        <v>576</v>
      </c>
      <c r="AU186" s="179" t="s">
        <v>84</v>
      </c>
      <c r="AY186" s="17" t="s">
        <v>574</v>
      </c>
      <c r="BE186" s="102">
        <f t="shared" si="29"/>
        <v>0</v>
      </c>
      <c r="BF186" s="102">
        <f t="shared" si="30"/>
        <v>0</v>
      </c>
      <c r="BG186" s="102">
        <f t="shared" si="31"/>
        <v>0</v>
      </c>
      <c r="BH186" s="102">
        <f t="shared" si="32"/>
        <v>0</v>
      </c>
      <c r="BI186" s="102">
        <f t="shared" si="33"/>
        <v>0</v>
      </c>
      <c r="BJ186" s="17" t="s">
        <v>89</v>
      </c>
      <c r="BK186" s="102">
        <f t="shared" si="34"/>
        <v>0</v>
      </c>
      <c r="BL186" s="17" t="s">
        <v>580</v>
      </c>
      <c r="BM186" s="179" t="s">
        <v>11067</v>
      </c>
    </row>
    <row r="187" spans="2:65" s="1" customFormat="1" ht="24.25" customHeight="1">
      <c r="B187" s="140"/>
      <c r="C187" s="208" t="s">
        <v>1104</v>
      </c>
      <c r="D187" s="208" t="s">
        <v>1858</v>
      </c>
      <c r="E187" s="209" t="s">
        <v>9176</v>
      </c>
      <c r="F187" s="210" t="s">
        <v>11042</v>
      </c>
      <c r="G187" s="211" t="s">
        <v>579</v>
      </c>
      <c r="H187" s="212">
        <v>2</v>
      </c>
      <c r="I187" s="213"/>
      <c r="J187" s="214">
        <f t="shared" si="25"/>
        <v>0</v>
      </c>
      <c r="K187" s="215"/>
      <c r="L187" s="216"/>
      <c r="M187" s="217" t="s">
        <v>1</v>
      </c>
      <c r="N187" s="218" t="s">
        <v>43</v>
      </c>
      <c r="P187" s="177">
        <f t="shared" si="26"/>
        <v>0</v>
      </c>
      <c r="Q187" s="177">
        <v>0</v>
      </c>
      <c r="R187" s="177">
        <f t="shared" si="27"/>
        <v>0</v>
      </c>
      <c r="S187" s="177">
        <v>0</v>
      </c>
      <c r="T187" s="178">
        <f t="shared" si="28"/>
        <v>0</v>
      </c>
      <c r="AR187" s="179" t="s">
        <v>626</v>
      </c>
      <c r="AT187" s="179" t="s">
        <v>1858</v>
      </c>
      <c r="AU187" s="179" t="s">
        <v>84</v>
      </c>
      <c r="AY187" s="17" t="s">
        <v>574</v>
      </c>
      <c r="BE187" s="102">
        <f t="shared" si="29"/>
        <v>0</v>
      </c>
      <c r="BF187" s="102">
        <f t="shared" si="30"/>
        <v>0</v>
      </c>
      <c r="BG187" s="102">
        <f t="shared" si="31"/>
        <v>0</v>
      </c>
      <c r="BH187" s="102">
        <f t="shared" si="32"/>
        <v>0</v>
      </c>
      <c r="BI187" s="102">
        <f t="shared" si="33"/>
        <v>0</v>
      </c>
      <c r="BJ187" s="17" t="s">
        <v>89</v>
      </c>
      <c r="BK187" s="102">
        <f t="shared" si="34"/>
        <v>0</v>
      </c>
      <c r="BL187" s="17" t="s">
        <v>580</v>
      </c>
      <c r="BM187" s="179" t="s">
        <v>11068</v>
      </c>
    </row>
    <row r="188" spans="2:65" s="11" customFormat="1" ht="26" customHeight="1">
      <c r="B188" s="156"/>
      <c r="D188" s="157" t="s">
        <v>76</v>
      </c>
      <c r="E188" s="158" t="s">
        <v>7292</v>
      </c>
      <c r="F188" s="158" t="s">
        <v>9521</v>
      </c>
      <c r="I188" s="159"/>
      <c r="J188" s="160">
        <f>BK188</f>
        <v>0</v>
      </c>
      <c r="L188" s="156"/>
      <c r="M188" s="161"/>
      <c r="P188" s="162">
        <f>SUM(P189:P196)</f>
        <v>0</v>
      </c>
      <c r="R188" s="162">
        <f>SUM(R189:R196)</f>
        <v>0</v>
      </c>
      <c r="T188" s="163">
        <f>SUM(T189:T196)</f>
        <v>0</v>
      </c>
      <c r="AR188" s="157" t="s">
        <v>84</v>
      </c>
      <c r="AT188" s="164" t="s">
        <v>76</v>
      </c>
      <c r="AU188" s="164" t="s">
        <v>77</v>
      </c>
      <c r="AY188" s="157" t="s">
        <v>574</v>
      </c>
      <c r="BK188" s="165">
        <f>SUM(BK189:BK196)</f>
        <v>0</v>
      </c>
    </row>
    <row r="189" spans="2:65" s="1" customFormat="1" ht="24.25" customHeight="1">
      <c r="B189" s="140"/>
      <c r="C189" s="168" t="s">
        <v>1108</v>
      </c>
      <c r="D189" s="168" t="s">
        <v>576</v>
      </c>
      <c r="E189" s="169" t="s">
        <v>9178</v>
      </c>
      <c r="F189" s="170" t="s">
        <v>11069</v>
      </c>
      <c r="G189" s="171" t="s">
        <v>7793</v>
      </c>
      <c r="H189" s="172">
        <v>12</v>
      </c>
      <c r="I189" s="173"/>
      <c r="J189" s="174">
        <f t="shared" ref="J189:J196" si="35">ROUND(I189*H189,2)</f>
        <v>0</v>
      </c>
      <c r="K189" s="175"/>
      <c r="L189" s="34"/>
      <c r="M189" s="176" t="s">
        <v>1</v>
      </c>
      <c r="N189" s="139" t="s">
        <v>43</v>
      </c>
      <c r="P189" s="177">
        <f t="shared" ref="P189:P196" si="36">O189*H189</f>
        <v>0</v>
      </c>
      <c r="Q189" s="177">
        <v>0</v>
      </c>
      <c r="R189" s="177">
        <f t="shared" ref="R189:R196" si="37">Q189*H189</f>
        <v>0</v>
      </c>
      <c r="S189" s="177">
        <v>0</v>
      </c>
      <c r="T189" s="178">
        <f t="shared" ref="T189:T196" si="38">S189*H189</f>
        <v>0</v>
      </c>
      <c r="AR189" s="179" t="s">
        <v>580</v>
      </c>
      <c r="AT189" s="179" t="s">
        <v>576</v>
      </c>
      <c r="AU189" s="179" t="s">
        <v>84</v>
      </c>
      <c r="AY189" s="17" t="s">
        <v>574</v>
      </c>
      <c r="BE189" s="102">
        <f t="shared" ref="BE189:BE196" si="39">IF(N189="základná",J189,0)</f>
        <v>0</v>
      </c>
      <c r="BF189" s="102">
        <f t="shared" ref="BF189:BF196" si="40">IF(N189="znížená",J189,0)</f>
        <v>0</v>
      </c>
      <c r="BG189" s="102">
        <f t="shared" ref="BG189:BG196" si="41">IF(N189="zákl. prenesená",J189,0)</f>
        <v>0</v>
      </c>
      <c r="BH189" s="102">
        <f t="shared" ref="BH189:BH196" si="42">IF(N189="zníž. prenesená",J189,0)</f>
        <v>0</v>
      </c>
      <c r="BI189" s="102">
        <f t="shared" ref="BI189:BI196" si="43">IF(N189="nulová",J189,0)</f>
        <v>0</v>
      </c>
      <c r="BJ189" s="17" t="s">
        <v>89</v>
      </c>
      <c r="BK189" s="102">
        <f t="shared" ref="BK189:BK196" si="44">ROUND(I189*H189,2)</f>
        <v>0</v>
      </c>
      <c r="BL189" s="17" t="s">
        <v>580</v>
      </c>
      <c r="BM189" s="179" t="s">
        <v>11070</v>
      </c>
    </row>
    <row r="190" spans="2:65" s="1" customFormat="1" ht="38" customHeight="1">
      <c r="B190" s="140"/>
      <c r="C190" s="208" t="s">
        <v>1112</v>
      </c>
      <c r="D190" s="208" t="s">
        <v>1858</v>
      </c>
      <c r="E190" s="209" t="s">
        <v>9181</v>
      </c>
      <c r="F190" s="210" t="s">
        <v>9544</v>
      </c>
      <c r="G190" s="211" t="s">
        <v>3135</v>
      </c>
      <c r="H190" s="228"/>
      <c r="I190" s="213"/>
      <c r="J190" s="214">
        <f t="shared" si="35"/>
        <v>0</v>
      </c>
      <c r="K190" s="215"/>
      <c r="L190" s="216"/>
      <c r="M190" s="217" t="s">
        <v>1</v>
      </c>
      <c r="N190" s="218" t="s">
        <v>43</v>
      </c>
      <c r="P190" s="177">
        <f t="shared" si="36"/>
        <v>0</v>
      </c>
      <c r="Q190" s="177">
        <v>0</v>
      </c>
      <c r="R190" s="177">
        <f t="shared" si="37"/>
        <v>0</v>
      </c>
      <c r="S190" s="177">
        <v>0</v>
      </c>
      <c r="T190" s="178">
        <f t="shared" si="38"/>
        <v>0</v>
      </c>
      <c r="AR190" s="179" t="s">
        <v>626</v>
      </c>
      <c r="AT190" s="179" t="s">
        <v>1858</v>
      </c>
      <c r="AU190" s="179" t="s">
        <v>84</v>
      </c>
      <c r="AY190" s="17" t="s">
        <v>574</v>
      </c>
      <c r="BE190" s="102">
        <f t="shared" si="39"/>
        <v>0</v>
      </c>
      <c r="BF190" s="102">
        <f t="shared" si="40"/>
        <v>0</v>
      </c>
      <c r="BG190" s="102">
        <f t="shared" si="41"/>
        <v>0</v>
      </c>
      <c r="BH190" s="102">
        <f t="shared" si="42"/>
        <v>0</v>
      </c>
      <c r="BI190" s="102">
        <f t="shared" si="43"/>
        <v>0</v>
      </c>
      <c r="BJ190" s="17" t="s">
        <v>89</v>
      </c>
      <c r="BK190" s="102">
        <f t="shared" si="44"/>
        <v>0</v>
      </c>
      <c r="BL190" s="17" t="s">
        <v>580</v>
      </c>
      <c r="BM190" s="179" t="s">
        <v>11071</v>
      </c>
    </row>
    <row r="191" spans="2:65" s="1" customFormat="1" ht="16.5" customHeight="1">
      <c r="B191" s="140"/>
      <c r="C191" s="168" t="s">
        <v>1116</v>
      </c>
      <c r="D191" s="168" t="s">
        <v>576</v>
      </c>
      <c r="E191" s="169" t="s">
        <v>9183</v>
      </c>
      <c r="F191" s="170" t="s">
        <v>9547</v>
      </c>
      <c r="G191" s="171" t="s">
        <v>3135</v>
      </c>
      <c r="H191" s="219"/>
      <c r="I191" s="173"/>
      <c r="J191" s="174">
        <f t="shared" si="35"/>
        <v>0</v>
      </c>
      <c r="K191" s="175"/>
      <c r="L191" s="34"/>
      <c r="M191" s="176" t="s">
        <v>1</v>
      </c>
      <c r="N191" s="139" t="s">
        <v>43</v>
      </c>
      <c r="P191" s="177">
        <f t="shared" si="36"/>
        <v>0</v>
      </c>
      <c r="Q191" s="177">
        <v>0</v>
      </c>
      <c r="R191" s="177">
        <f t="shared" si="37"/>
        <v>0</v>
      </c>
      <c r="S191" s="177">
        <v>0</v>
      </c>
      <c r="T191" s="178">
        <f t="shared" si="38"/>
        <v>0</v>
      </c>
      <c r="AR191" s="179" t="s">
        <v>580</v>
      </c>
      <c r="AT191" s="179" t="s">
        <v>576</v>
      </c>
      <c r="AU191" s="179" t="s">
        <v>84</v>
      </c>
      <c r="AY191" s="17" t="s">
        <v>574</v>
      </c>
      <c r="BE191" s="102">
        <f t="shared" si="39"/>
        <v>0</v>
      </c>
      <c r="BF191" s="102">
        <f t="shared" si="40"/>
        <v>0</v>
      </c>
      <c r="BG191" s="102">
        <f t="shared" si="41"/>
        <v>0</v>
      </c>
      <c r="BH191" s="102">
        <f t="shared" si="42"/>
        <v>0</v>
      </c>
      <c r="BI191" s="102">
        <f t="shared" si="43"/>
        <v>0</v>
      </c>
      <c r="BJ191" s="17" t="s">
        <v>89</v>
      </c>
      <c r="BK191" s="102">
        <f t="shared" si="44"/>
        <v>0</v>
      </c>
      <c r="BL191" s="17" t="s">
        <v>580</v>
      </c>
      <c r="BM191" s="179" t="s">
        <v>11072</v>
      </c>
    </row>
    <row r="192" spans="2:65" s="1" customFormat="1" ht="16.5" customHeight="1">
      <c r="B192" s="140"/>
      <c r="C192" s="168" t="s">
        <v>1122</v>
      </c>
      <c r="D192" s="168" t="s">
        <v>576</v>
      </c>
      <c r="E192" s="169" t="s">
        <v>9186</v>
      </c>
      <c r="F192" s="170" t="s">
        <v>11073</v>
      </c>
      <c r="G192" s="171" t="s">
        <v>579</v>
      </c>
      <c r="H192" s="172">
        <v>1</v>
      </c>
      <c r="I192" s="173"/>
      <c r="J192" s="174">
        <f t="shared" si="35"/>
        <v>0</v>
      </c>
      <c r="K192" s="175"/>
      <c r="L192" s="34"/>
      <c r="M192" s="176" t="s">
        <v>1</v>
      </c>
      <c r="N192" s="139" t="s">
        <v>43</v>
      </c>
      <c r="P192" s="177">
        <f t="shared" si="36"/>
        <v>0</v>
      </c>
      <c r="Q192" s="177">
        <v>0</v>
      </c>
      <c r="R192" s="177">
        <f t="shared" si="37"/>
        <v>0</v>
      </c>
      <c r="S192" s="177">
        <v>0</v>
      </c>
      <c r="T192" s="178">
        <f t="shared" si="38"/>
        <v>0</v>
      </c>
      <c r="AR192" s="179" t="s">
        <v>580</v>
      </c>
      <c r="AT192" s="179" t="s">
        <v>576</v>
      </c>
      <c r="AU192" s="179" t="s">
        <v>84</v>
      </c>
      <c r="AY192" s="17" t="s">
        <v>574</v>
      </c>
      <c r="BE192" s="102">
        <f t="shared" si="39"/>
        <v>0</v>
      </c>
      <c r="BF192" s="102">
        <f t="shared" si="40"/>
        <v>0</v>
      </c>
      <c r="BG192" s="102">
        <f t="shared" si="41"/>
        <v>0</v>
      </c>
      <c r="BH192" s="102">
        <f t="shared" si="42"/>
        <v>0</v>
      </c>
      <c r="BI192" s="102">
        <f t="shared" si="43"/>
        <v>0</v>
      </c>
      <c r="BJ192" s="17" t="s">
        <v>89</v>
      </c>
      <c r="BK192" s="102">
        <f t="shared" si="44"/>
        <v>0</v>
      </c>
      <c r="BL192" s="17" t="s">
        <v>580</v>
      </c>
      <c r="BM192" s="179" t="s">
        <v>11074</v>
      </c>
    </row>
    <row r="193" spans="2:65" s="1" customFormat="1" ht="16.5" customHeight="1">
      <c r="B193" s="140"/>
      <c r="C193" s="208" t="s">
        <v>1127</v>
      </c>
      <c r="D193" s="208" t="s">
        <v>1858</v>
      </c>
      <c r="E193" s="209" t="s">
        <v>9188</v>
      </c>
      <c r="F193" s="210" t="s">
        <v>11073</v>
      </c>
      <c r="G193" s="211" t="s">
        <v>579</v>
      </c>
      <c r="H193" s="212">
        <v>1</v>
      </c>
      <c r="I193" s="213"/>
      <c r="J193" s="214">
        <f t="shared" si="35"/>
        <v>0</v>
      </c>
      <c r="K193" s="215"/>
      <c r="L193" s="216"/>
      <c r="M193" s="217" t="s">
        <v>1</v>
      </c>
      <c r="N193" s="218" t="s">
        <v>43</v>
      </c>
      <c r="P193" s="177">
        <f t="shared" si="36"/>
        <v>0</v>
      </c>
      <c r="Q193" s="177">
        <v>0</v>
      </c>
      <c r="R193" s="177">
        <f t="shared" si="37"/>
        <v>0</v>
      </c>
      <c r="S193" s="177">
        <v>0</v>
      </c>
      <c r="T193" s="178">
        <f t="shared" si="38"/>
        <v>0</v>
      </c>
      <c r="AR193" s="179" t="s">
        <v>626</v>
      </c>
      <c r="AT193" s="179" t="s">
        <v>1858</v>
      </c>
      <c r="AU193" s="179" t="s">
        <v>84</v>
      </c>
      <c r="AY193" s="17" t="s">
        <v>574</v>
      </c>
      <c r="BE193" s="102">
        <f t="shared" si="39"/>
        <v>0</v>
      </c>
      <c r="BF193" s="102">
        <f t="shared" si="40"/>
        <v>0</v>
      </c>
      <c r="BG193" s="102">
        <f t="shared" si="41"/>
        <v>0</v>
      </c>
      <c r="BH193" s="102">
        <f t="shared" si="42"/>
        <v>0</v>
      </c>
      <c r="BI193" s="102">
        <f t="shared" si="43"/>
        <v>0</v>
      </c>
      <c r="BJ193" s="17" t="s">
        <v>89</v>
      </c>
      <c r="BK193" s="102">
        <f t="shared" si="44"/>
        <v>0</v>
      </c>
      <c r="BL193" s="17" t="s">
        <v>580</v>
      </c>
      <c r="BM193" s="179" t="s">
        <v>11075</v>
      </c>
    </row>
    <row r="194" spans="2:65" s="1" customFormat="1" ht="16.5" customHeight="1">
      <c r="B194" s="140"/>
      <c r="C194" s="168" t="s">
        <v>1131</v>
      </c>
      <c r="D194" s="168" t="s">
        <v>576</v>
      </c>
      <c r="E194" s="169" t="s">
        <v>9191</v>
      </c>
      <c r="F194" s="170" t="s">
        <v>9601</v>
      </c>
      <c r="G194" s="171" t="s">
        <v>579</v>
      </c>
      <c r="H194" s="172">
        <v>500</v>
      </c>
      <c r="I194" s="173"/>
      <c r="J194" s="174">
        <f t="shared" si="35"/>
        <v>0</v>
      </c>
      <c r="K194" s="175"/>
      <c r="L194" s="34"/>
      <c r="M194" s="176" t="s">
        <v>1</v>
      </c>
      <c r="N194" s="139" t="s">
        <v>43</v>
      </c>
      <c r="P194" s="177">
        <f t="shared" si="36"/>
        <v>0</v>
      </c>
      <c r="Q194" s="177">
        <v>0</v>
      </c>
      <c r="R194" s="177">
        <f t="shared" si="37"/>
        <v>0</v>
      </c>
      <c r="S194" s="177">
        <v>0</v>
      </c>
      <c r="T194" s="178">
        <f t="shared" si="38"/>
        <v>0</v>
      </c>
      <c r="AR194" s="179" t="s">
        <v>580</v>
      </c>
      <c r="AT194" s="179" t="s">
        <v>576</v>
      </c>
      <c r="AU194" s="179" t="s">
        <v>84</v>
      </c>
      <c r="AY194" s="17" t="s">
        <v>574</v>
      </c>
      <c r="BE194" s="102">
        <f t="shared" si="39"/>
        <v>0</v>
      </c>
      <c r="BF194" s="102">
        <f t="shared" si="40"/>
        <v>0</v>
      </c>
      <c r="BG194" s="102">
        <f t="shared" si="41"/>
        <v>0</v>
      </c>
      <c r="BH194" s="102">
        <f t="shared" si="42"/>
        <v>0</v>
      </c>
      <c r="BI194" s="102">
        <f t="shared" si="43"/>
        <v>0</v>
      </c>
      <c r="BJ194" s="17" t="s">
        <v>89</v>
      </c>
      <c r="BK194" s="102">
        <f t="shared" si="44"/>
        <v>0</v>
      </c>
      <c r="BL194" s="17" t="s">
        <v>580</v>
      </c>
      <c r="BM194" s="179" t="s">
        <v>11076</v>
      </c>
    </row>
    <row r="195" spans="2:65" s="1" customFormat="1" ht="16.5" customHeight="1">
      <c r="B195" s="140"/>
      <c r="C195" s="208" t="s">
        <v>1136</v>
      </c>
      <c r="D195" s="208" t="s">
        <v>1858</v>
      </c>
      <c r="E195" s="209" t="s">
        <v>9193</v>
      </c>
      <c r="F195" s="210" t="s">
        <v>9601</v>
      </c>
      <c r="G195" s="211" t="s">
        <v>579</v>
      </c>
      <c r="H195" s="212">
        <v>500</v>
      </c>
      <c r="I195" s="213"/>
      <c r="J195" s="214">
        <f t="shared" si="35"/>
        <v>0</v>
      </c>
      <c r="K195" s="215"/>
      <c r="L195" s="216"/>
      <c r="M195" s="217" t="s">
        <v>1</v>
      </c>
      <c r="N195" s="218" t="s">
        <v>43</v>
      </c>
      <c r="P195" s="177">
        <f t="shared" si="36"/>
        <v>0</v>
      </c>
      <c r="Q195" s="177">
        <v>0</v>
      </c>
      <c r="R195" s="177">
        <f t="shared" si="37"/>
        <v>0</v>
      </c>
      <c r="S195" s="177">
        <v>0</v>
      </c>
      <c r="T195" s="178">
        <f t="shared" si="38"/>
        <v>0</v>
      </c>
      <c r="AR195" s="179" t="s">
        <v>626</v>
      </c>
      <c r="AT195" s="179" t="s">
        <v>1858</v>
      </c>
      <c r="AU195" s="179" t="s">
        <v>84</v>
      </c>
      <c r="AY195" s="17" t="s">
        <v>574</v>
      </c>
      <c r="BE195" s="102">
        <f t="shared" si="39"/>
        <v>0</v>
      </c>
      <c r="BF195" s="102">
        <f t="shared" si="40"/>
        <v>0</v>
      </c>
      <c r="BG195" s="102">
        <f t="shared" si="41"/>
        <v>0</v>
      </c>
      <c r="BH195" s="102">
        <f t="shared" si="42"/>
        <v>0</v>
      </c>
      <c r="BI195" s="102">
        <f t="shared" si="43"/>
        <v>0</v>
      </c>
      <c r="BJ195" s="17" t="s">
        <v>89</v>
      </c>
      <c r="BK195" s="102">
        <f t="shared" si="44"/>
        <v>0</v>
      </c>
      <c r="BL195" s="17" t="s">
        <v>580</v>
      </c>
      <c r="BM195" s="179" t="s">
        <v>11077</v>
      </c>
    </row>
    <row r="196" spans="2:65" s="1" customFormat="1" ht="16.5" customHeight="1">
      <c r="B196" s="140"/>
      <c r="C196" s="208" t="s">
        <v>1149</v>
      </c>
      <c r="D196" s="208" t="s">
        <v>1858</v>
      </c>
      <c r="E196" s="209" t="s">
        <v>9196</v>
      </c>
      <c r="F196" s="210" t="s">
        <v>9609</v>
      </c>
      <c r="G196" s="211" t="s">
        <v>579</v>
      </c>
      <c r="H196" s="212">
        <v>1</v>
      </c>
      <c r="I196" s="213"/>
      <c r="J196" s="214">
        <f t="shared" si="35"/>
        <v>0</v>
      </c>
      <c r="K196" s="215"/>
      <c r="L196" s="216"/>
      <c r="M196" s="229" t="s">
        <v>1</v>
      </c>
      <c r="N196" s="230" t="s">
        <v>43</v>
      </c>
      <c r="O196" s="225"/>
      <c r="P196" s="226">
        <f t="shared" si="36"/>
        <v>0</v>
      </c>
      <c r="Q196" s="226">
        <v>0</v>
      </c>
      <c r="R196" s="226">
        <f t="shared" si="37"/>
        <v>0</v>
      </c>
      <c r="S196" s="226">
        <v>0</v>
      </c>
      <c r="T196" s="227">
        <f t="shared" si="38"/>
        <v>0</v>
      </c>
      <c r="AR196" s="179" t="s">
        <v>626</v>
      </c>
      <c r="AT196" s="179" t="s">
        <v>1858</v>
      </c>
      <c r="AU196" s="179" t="s">
        <v>84</v>
      </c>
      <c r="AY196" s="17" t="s">
        <v>574</v>
      </c>
      <c r="BE196" s="102">
        <f t="shared" si="39"/>
        <v>0</v>
      </c>
      <c r="BF196" s="102">
        <f t="shared" si="40"/>
        <v>0</v>
      </c>
      <c r="BG196" s="102">
        <f t="shared" si="41"/>
        <v>0</v>
      </c>
      <c r="BH196" s="102">
        <f t="shared" si="42"/>
        <v>0</v>
      </c>
      <c r="BI196" s="102">
        <f t="shared" si="43"/>
        <v>0</v>
      </c>
      <c r="BJ196" s="17" t="s">
        <v>89</v>
      </c>
      <c r="BK196" s="102">
        <f t="shared" si="44"/>
        <v>0</v>
      </c>
      <c r="BL196" s="17" t="s">
        <v>580</v>
      </c>
      <c r="BM196" s="179" t="s">
        <v>11078</v>
      </c>
    </row>
    <row r="197" spans="2:65" s="1" customFormat="1" ht="7" customHeight="1">
      <c r="B197" s="49"/>
      <c r="C197" s="50"/>
      <c r="D197" s="50"/>
      <c r="E197" s="50"/>
      <c r="F197" s="50"/>
      <c r="G197" s="50"/>
      <c r="H197" s="50"/>
      <c r="I197" s="50"/>
      <c r="J197" s="50"/>
      <c r="K197" s="50"/>
      <c r="L197" s="34"/>
    </row>
  </sheetData>
  <autoFilter ref="C130:K196" xr:uid="{00000000-0009-0000-0000-000011000000}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360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135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ht="12" customHeight="1">
      <c r="B8" s="20"/>
      <c r="D8" s="27" t="s">
        <v>182</v>
      </c>
      <c r="L8" s="20"/>
    </row>
    <row r="9" spans="2:46" s="1" customFormat="1" ht="16.5" customHeight="1">
      <c r="B9" s="34"/>
      <c r="E9" s="287" t="s">
        <v>11079</v>
      </c>
      <c r="F9" s="285"/>
      <c r="G9" s="285"/>
      <c r="H9" s="285"/>
      <c r="L9" s="34"/>
    </row>
    <row r="10" spans="2:46" s="1" customFormat="1" ht="12" customHeight="1">
      <c r="B10" s="34"/>
      <c r="D10" s="27" t="s">
        <v>190</v>
      </c>
      <c r="L10" s="34"/>
    </row>
    <row r="11" spans="2:46" s="1" customFormat="1" ht="16.5" customHeight="1">
      <c r="B11" s="34"/>
      <c r="E11" s="256" t="s">
        <v>11080</v>
      </c>
      <c r="F11" s="285"/>
      <c r="G11" s="285"/>
      <c r="H11" s="285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>
      <c r="B18" s="34"/>
      <c r="L18" s="34"/>
    </row>
    <row r="19" spans="2:12" s="1" customFormat="1" ht="12" customHeight="1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8"/>
      <c r="G20" s="268"/>
      <c r="H20" s="268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>
      <c r="B21" s="34"/>
      <c r="L21" s="34"/>
    </row>
    <row r="22" spans="2:12" s="1" customFormat="1" ht="12" customHeight="1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>
      <c r="B24" s="34"/>
      <c r="L24" s="34"/>
    </row>
    <row r="25" spans="2:12" s="1" customFormat="1" ht="12" customHeight="1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>
      <c r="B27" s="34"/>
      <c r="L27" s="34"/>
    </row>
    <row r="28" spans="2:12" s="1" customFormat="1" ht="12" customHeight="1">
      <c r="B28" s="34"/>
      <c r="D28" s="27" t="s">
        <v>34</v>
      </c>
      <c r="L28" s="34"/>
    </row>
    <row r="29" spans="2:12" s="7" customFormat="1" ht="16.5" customHeight="1">
      <c r="B29" s="111"/>
      <c r="E29" s="272" t="s">
        <v>1</v>
      </c>
      <c r="F29" s="272"/>
      <c r="G29" s="272"/>
      <c r="H29" s="272"/>
      <c r="L29" s="111"/>
    </row>
    <row r="30" spans="2:12" s="1" customFormat="1" ht="7" customHeight="1">
      <c r="B30" s="34"/>
      <c r="L30" s="34"/>
    </row>
    <row r="31" spans="2:12" s="1" customFormat="1" ht="7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>
      <c r="B32" s="34"/>
      <c r="D32" s="25" t="s">
        <v>245</v>
      </c>
      <c r="J32" s="33">
        <f>J98</f>
        <v>0</v>
      </c>
      <c r="L32" s="34"/>
    </row>
    <row r="33" spans="2:12" s="1" customFormat="1" ht="14.5" customHeight="1">
      <c r="B33" s="34"/>
      <c r="D33" s="32" t="s">
        <v>157</v>
      </c>
      <c r="J33" s="33">
        <f>J111</f>
        <v>0</v>
      </c>
      <c r="L33" s="34"/>
    </row>
    <row r="34" spans="2:12" s="1" customFormat="1" ht="25.25" customHeight="1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>
      <c r="B37" s="34"/>
      <c r="D37" s="60" t="s">
        <v>41</v>
      </c>
      <c r="E37" s="39" t="s">
        <v>42</v>
      </c>
      <c r="F37" s="114">
        <f>ROUND((SUM(BE111:BE118) + SUM(BE140:BE359)),  2)</f>
        <v>0</v>
      </c>
      <c r="G37" s="115"/>
      <c r="H37" s="115"/>
      <c r="I37" s="116">
        <v>0.2</v>
      </c>
      <c r="J37" s="114">
        <f>ROUND(((SUM(BE111:BE118) + SUM(BE140:BE359))*I37),  2)</f>
        <v>0</v>
      </c>
      <c r="L37" s="34"/>
    </row>
    <row r="38" spans="2:12" s="1" customFormat="1" ht="14.5" customHeight="1">
      <c r="B38" s="34"/>
      <c r="E38" s="39" t="s">
        <v>43</v>
      </c>
      <c r="F38" s="114">
        <f>ROUND((SUM(BF111:BF118) + SUM(BF140:BF359)),  2)</f>
        <v>0</v>
      </c>
      <c r="G38" s="115"/>
      <c r="H38" s="115"/>
      <c r="I38" s="116">
        <v>0.2</v>
      </c>
      <c r="J38" s="114">
        <f>ROUND(((SUM(BF111:BF118) + SUM(BF140:BF359))*I38),  2)</f>
        <v>0</v>
      </c>
      <c r="L38" s="34"/>
    </row>
    <row r="39" spans="2:12" s="1" customFormat="1" ht="14.5" hidden="1" customHeight="1">
      <c r="B39" s="34"/>
      <c r="E39" s="27" t="s">
        <v>44</v>
      </c>
      <c r="F39" s="91">
        <f>ROUND((SUM(BG111:BG118) + SUM(BG140:BG359)),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>
      <c r="B40" s="34"/>
      <c r="E40" s="27" t="s">
        <v>45</v>
      </c>
      <c r="F40" s="91">
        <f>ROUND((SUM(BH111:BH118) + SUM(BH140:BH359)),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>
      <c r="B41" s="34"/>
      <c r="E41" s="39" t="s">
        <v>46</v>
      </c>
      <c r="F41" s="114">
        <f>ROUND((SUM(BI111:BI118) + SUM(BI140:BI359)),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>
      <c r="B42" s="34"/>
      <c r="L42" s="34"/>
    </row>
    <row r="43" spans="2:12" s="1" customFormat="1" ht="25.25" customHeight="1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>
      <c r="B44" s="34"/>
      <c r="L44" s="34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>
      <c r="B82" s="34"/>
      <c r="C82" s="21" t="s">
        <v>386</v>
      </c>
      <c r="L82" s="34"/>
    </row>
    <row r="83" spans="2:12" s="1" customFormat="1" ht="7" customHeight="1">
      <c r="B83" s="34"/>
      <c r="L83" s="34"/>
    </row>
    <row r="84" spans="2:12" s="1" customFormat="1" ht="12" customHeight="1">
      <c r="B84" s="34"/>
      <c r="C84" s="27" t="s">
        <v>15</v>
      </c>
      <c r="L84" s="34"/>
    </row>
    <row r="85" spans="2:12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12" ht="12" customHeight="1">
      <c r="B86" s="20"/>
      <c r="C86" s="27" t="s">
        <v>182</v>
      </c>
      <c r="L86" s="20"/>
    </row>
    <row r="87" spans="2:12" s="1" customFormat="1" ht="16.5" customHeight="1">
      <c r="B87" s="34"/>
      <c r="E87" s="287" t="s">
        <v>11079</v>
      </c>
      <c r="F87" s="285"/>
      <c r="G87" s="285"/>
      <c r="H87" s="285"/>
      <c r="L87" s="34"/>
    </row>
    <row r="88" spans="2:12" s="1" customFormat="1" ht="12" customHeight="1">
      <c r="B88" s="34"/>
      <c r="C88" s="27" t="s">
        <v>190</v>
      </c>
      <c r="L88" s="34"/>
    </row>
    <row r="89" spans="2:12" s="1" customFormat="1" ht="16.5" customHeight="1">
      <c r="B89" s="34"/>
      <c r="E89" s="256" t="str">
        <f>E11</f>
        <v xml:space="preserve">01 - SO601.1 Strešná záhrada </v>
      </c>
      <c r="F89" s="285"/>
      <c r="G89" s="285"/>
      <c r="H89" s="285"/>
      <c r="L89" s="34"/>
    </row>
    <row r="90" spans="2:12" s="1" customFormat="1" ht="7" customHeight="1">
      <c r="B90" s="34"/>
      <c r="L90" s="34"/>
    </row>
    <row r="91" spans="2:12" s="1" customFormat="1" ht="12" customHeight="1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>
      <c r="B92" s="34"/>
      <c r="L92" s="34"/>
    </row>
    <row r="93" spans="2:12" s="1" customFormat="1" ht="15.25" customHeight="1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25" customHeight="1">
      <c r="B95" s="34"/>
      <c r="L95" s="34"/>
    </row>
    <row r="96" spans="2:12" s="1" customFormat="1" ht="29.25" customHeight="1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25" customHeight="1">
      <c r="B97" s="34"/>
      <c r="L97" s="34"/>
    </row>
    <row r="98" spans="2:65" s="1" customFormat="1" ht="23" customHeight="1">
      <c r="B98" s="34"/>
      <c r="C98" s="127" t="s">
        <v>422</v>
      </c>
      <c r="J98" s="71">
        <f>J140</f>
        <v>0</v>
      </c>
      <c r="L98" s="34"/>
      <c r="AU98" s="17" t="s">
        <v>423</v>
      </c>
    </row>
    <row r="99" spans="2:65" s="8" customFormat="1" ht="25" customHeight="1">
      <c r="B99" s="128"/>
      <c r="D99" s="129" t="s">
        <v>426</v>
      </c>
      <c r="E99" s="130"/>
      <c r="F99" s="130"/>
      <c r="G99" s="130"/>
      <c r="H99" s="130"/>
      <c r="I99" s="130"/>
      <c r="J99" s="131">
        <f>J141</f>
        <v>0</v>
      </c>
      <c r="L99" s="128"/>
    </row>
    <row r="100" spans="2:65" s="9" customFormat="1" ht="20" customHeight="1">
      <c r="B100" s="133"/>
      <c r="D100" s="134" t="s">
        <v>429</v>
      </c>
      <c r="E100" s="135"/>
      <c r="F100" s="135"/>
      <c r="G100" s="135"/>
      <c r="H100" s="135"/>
      <c r="I100" s="135"/>
      <c r="J100" s="136">
        <f>J142</f>
        <v>0</v>
      </c>
      <c r="L100" s="133"/>
    </row>
    <row r="101" spans="2:65" s="9" customFormat="1" ht="20" customHeight="1">
      <c r="B101" s="133"/>
      <c r="D101" s="134" t="s">
        <v>432</v>
      </c>
      <c r="E101" s="135"/>
      <c r="F101" s="135"/>
      <c r="G101" s="135"/>
      <c r="H101" s="135"/>
      <c r="I101" s="135"/>
      <c r="J101" s="136">
        <f>J278</f>
        <v>0</v>
      </c>
      <c r="L101" s="133"/>
    </row>
    <row r="102" spans="2:65" s="9" customFormat="1" ht="20" customHeight="1">
      <c r="B102" s="133"/>
      <c r="D102" s="134" t="s">
        <v>444</v>
      </c>
      <c r="E102" s="135"/>
      <c r="F102" s="135"/>
      <c r="G102" s="135"/>
      <c r="H102" s="135"/>
      <c r="I102" s="135"/>
      <c r="J102" s="136">
        <f>J296</f>
        <v>0</v>
      </c>
      <c r="L102" s="133"/>
    </row>
    <row r="103" spans="2:65" s="9" customFormat="1" ht="20" customHeight="1">
      <c r="B103" s="133"/>
      <c r="D103" s="134" t="s">
        <v>450</v>
      </c>
      <c r="E103" s="135"/>
      <c r="F103" s="135"/>
      <c r="G103" s="135"/>
      <c r="H103" s="135"/>
      <c r="I103" s="135"/>
      <c r="J103" s="136">
        <f>J321</f>
        <v>0</v>
      </c>
      <c r="L103" s="133"/>
    </row>
    <row r="104" spans="2:65" s="8" customFormat="1" ht="25" customHeight="1">
      <c r="B104" s="128"/>
      <c r="D104" s="129" t="s">
        <v>453</v>
      </c>
      <c r="E104" s="130"/>
      <c r="F104" s="130"/>
      <c r="G104" s="130"/>
      <c r="H104" s="130"/>
      <c r="I104" s="130"/>
      <c r="J104" s="131">
        <f>J323</f>
        <v>0</v>
      </c>
      <c r="L104" s="128"/>
    </row>
    <row r="105" spans="2:65" s="9" customFormat="1" ht="20" customHeight="1">
      <c r="B105" s="133"/>
      <c r="D105" s="134" t="s">
        <v>459</v>
      </c>
      <c r="E105" s="135"/>
      <c r="F105" s="135"/>
      <c r="G105" s="135"/>
      <c r="H105" s="135"/>
      <c r="I105" s="135"/>
      <c r="J105" s="136">
        <f>J324</f>
        <v>0</v>
      </c>
      <c r="L105" s="133"/>
    </row>
    <row r="106" spans="2:65" s="9" customFormat="1" ht="20" customHeight="1">
      <c r="B106" s="133"/>
      <c r="D106" s="134" t="s">
        <v>462</v>
      </c>
      <c r="E106" s="135"/>
      <c r="F106" s="135"/>
      <c r="G106" s="135"/>
      <c r="H106" s="135"/>
      <c r="I106" s="135"/>
      <c r="J106" s="136">
        <f>J347</f>
        <v>0</v>
      </c>
      <c r="L106" s="133"/>
    </row>
    <row r="107" spans="2:65" s="9" customFormat="1" ht="20" customHeight="1">
      <c r="B107" s="133"/>
      <c r="D107" s="134" t="s">
        <v>483</v>
      </c>
      <c r="E107" s="135"/>
      <c r="F107" s="135"/>
      <c r="G107" s="135"/>
      <c r="H107" s="135"/>
      <c r="I107" s="135"/>
      <c r="J107" s="136">
        <f>J357</f>
        <v>0</v>
      </c>
      <c r="L107" s="133"/>
    </row>
    <row r="108" spans="2:65" s="8" customFormat="1" ht="25" customHeight="1">
      <c r="B108" s="128"/>
      <c r="D108" s="129" t="s">
        <v>11081</v>
      </c>
      <c r="E108" s="130"/>
      <c r="F108" s="130"/>
      <c r="G108" s="130"/>
      <c r="H108" s="130"/>
      <c r="I108" s="130"/>
      <c r="J108" s="131">
        <f>J358</f>
        <v>0</v>
      </c>
      <c r="L108" s="128"/>
    </row>
    <row r="109" spans="2:65" s="1" customFormat="1" ht="21.75" customHeight="1">
      <c r="B109" s="34"/>
      <c r="L109" s="34"/>
    </row>
    <row r="110" spans="2:65" s="1" customFormat="1" ht="7" customHeight="1">
      <c r="B110" s="34"/>
      <c r="L110" s="34"/>
    </row>
    <row r="111" spans="2:65" s="1" customFormat="1" ht="29.25" customHeight="1">
      <c r="B111" s="34"/>
      <c r="C111" s="127" t="s">
        <v>511</v>
      </c>
      <c r="J111" s="138">
        <f>ROUND(J112 + J113 + J114 + J115 + J116 + J117,2)</f>
        <v>0</v>
      </c>
      <c r="L111" s="34"/>
      <c r="N111" s="139" t="s">
        <v>41</v>
      </c>
    </row>
    <row r="112" spans="2:65" s="1" customFormat="1" ht="18" customHeight="1">
      <c r="B112" s="140"/>
      <c r="C112" s="141"/>
      <c r="D112" s="232" t="s">
        <v>514</v>
      </c>
      <c r="E112" s="286"/>
      <c r="F112" s="286"/>
      <c r="G112" s="141"/>
      <c r="H112" s="141"/>
      <c r="I112" s="141"/>
      <c r="J112" s="99">
        <v>0</v>
      </c>
      <c r="K112" s="141"/>
      <c r="L112" s="140"/>
      <c r="M112" s="141"/>
      <c r="N112" s="143" t="s">
        <v>43</v>
      </c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4" t="s">
        <v>515</v>
      </c>
      <c r="AZ112" s="141"/>
      <c r="BA112" s="141"/>
      <c r="BB112" s="141"/>
      <c r="BC112" s="141"/>
      <c r="BD112" s="141"/>
      <c r="BE112" s="146">
        <f t="shared" ref="BE112:BE117" si="0">IF(N112="základná",J112,0)</f>
        <v>0</v>
      </c>
      <c r="BF112" s="146">
        <f t="shared" ref="BF112:BF117" si="1">IF(N112="znížená",J112,0)</f>
        <v>0</v>
      </c>
      <c r="BG112" s="146">
        <f t="shared" ref="BG112:BG117" si="2">IF(N112="zákl. prenesená",J112,0)</f>
        <v>0</v>
      </c>
      <c r="BH112" s="146">
        <f t="shared" ref="BH112:BH117" si="3">IF(N112="zníž. prenesená",J112,0)</f>
        <v>0</v>
      </c>
      <c r="BI112" s="146">
        <f t="shared" ref="BI112:BI117" si="4">IF(N112="nulová",J112,0)</f>
        <v>0</v>
      </c>
      <c r="BJ112" s="144" t="s">
        <v>89</v>
      </c>
      <c r="BK112" s="141"/>
      <c r="BL112" s="141"/>
      <c r="BM112" s="141"/>
    </row>
    <row r="113" spans="2:65" s="1" customFormat="1" ht="18" customHeight="1">
      <c r="B113" s="140"/>
      <c r="C113" s="141"/>
      <c r="D113" s="232" t="s">
        <v>518</v>
      </c>
      <c r="E113" s="286"/>
      <c r="F113" s="286"/>
      <c r="G113" s="141"/>
      <c r="H113" s="141"/>
      <c r="I113" s="141"/>
      <c r="J113" s="99">
        <v>0</v>
      </c>
      <c r="K113" s="141"/>
      <c r="L113" s="140"/>
      <c r="M113" s="141"/>
      <c r="N113" s="143" t="s">
        <v>43</v>
      </c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4" t="s">
        <v>515</v>
      </c>
      <c r="AZ113" s="141"/>
      <c r="BA113" s="141"/>
      <c r="BB113" s="141"/>
      <c r="BC113" s="141"/>
      <c r="BD113" s="141"/>
      <c r="BE113" s="146">
        <f t="shared" si="0"/>
        <v>0</v>
      </c>
      <c r="BF113" s="146">
        <f t="shared" si="1"/>
        <v>0</v>
      </c>
      <c r="BG113" s="146">
        <f t="shared" si="2"/>
        <v>0</v>
      </c>
      <c r="BH113" s="146">
        <f t="shared" si="3"/>
        <v>0</v>
      </c>
      <c r="BI113" s="146">
        <f t="shared" si="4"/>
        <v>0</v>
      </c>
      <c r="BJ113" s="144" t="s">
        <v>89</v>
      </c>
      <c r="BK113" s="141"/>
      <c r="BL113" s="141"/>
      <c r="BM113" s="141"/>
    </row>
    <row r="114" spans="2:65" s="1" customFormat="1" ht="18" customHeight="1">
      <c r="B114" s="140"/>
      <c r="C114" s="141"/>
      <c r="D114" s="232" t="s">
        <v>521</v>
      </c>
      <c r="E114" s="286"/>
      <c r="F114" s="286"/>
      <c r="G114" s="141"/>
      <c r="H114" s="141"/>
      <c r="I114" s="141"/>
      <c r="J114" s="99">
        <v>0</v>
      </c>
      <c r="K114" s="141"/>
      <c r="L114" s="140"/>
      <c r="M114" s="141"/>
      <c r="N114" s="143" t="s">
        <v>43</v>
      </c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4" t="s">
        <v>515</v>
      </c>
      <c r="AZ114" s="141"/>
      <c r="BA114" s="141"/>
      <c r="BB114" s="141"/>
      <c r="BC114" s="141"/>
      <c r="BD114" s="141"/>
      <c r="BE114" s="146">
        <f t="shared" si="0"/>
        <v>0</v>
      </c>
      <c r="BF114" s="146">
        <f t="shared" si="1"/>
        <v>0</v>
      </c>
      <c r="BG114" s="146">
        <f t="shared" si="2"/>
        <v>0</v>
      </c>
      <c r="BH114" s="146">
        <f t="shared" si="3"/>
        <v>0</v>
      </c>
      <c r="BI114" s="146">
        <f t="shared" si="4"/>
        <v>0</v>
      </c>
      <c r="BJ114" s="144" t="s">
        <v>89</v>
      </c>
      <c r="BK114" s="141"/>
      <c r="BL114" s="141"/>
      <c r="BM114" s="141"/>
    </row>
    <row r="115" spans="2:65" s="1" customFormat="1" ht="18" customHeight="1">
      <c r="B115" s="140"/>
      <c r="C115" s="141"/>
      <c r="D115" s="232" t="s">
        <v>524</v>
      </c>
      <c r="E115" s="286"/>
      <c r="F115" s="286"/>
      <c r="G115" s="141"/>
      <c r="H115" s="141"/>
      <c r="I115" s="141"/>
      <c r="J115" s="99">
        <v>0</v>
      </c>
      <c r="K115" s="141"/>
      <c r="L115" s="140"/>
      <c r="M115" s="141"/>
      <c r="N115" s="143" t="s">
        <v>43</v>
      </c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4" t="s">
        <v>515</v>
      </c>
      <c r="AZ115" s="141"/>
      <c r="BA115" s="141"/>
      <c r="BB115" s="141"/>
      <c r="BC115" s="141"/>
      <c r="BD115" s="141"/>
      <c r="BE115" s="146">
        <f t="shared" si="0"/>
        <v>0</v>
      </c>
      <c r="BF115" s="146">
        <f t="shared" si="1"/>
        <v>0</v>
      </c>
      <c r="BG115" s="146">
        <f t="shared" si="2"/>
        <v>0</v>
      </c>
      <c r="BH115" s="146">
        <f t="shared" si="3"/>
        <v>0</v>
      </c>
      <c r="BI115" s="146">
        <f t="shared" si="4"/>
        <v>0</v>
      </c>
      <c r="BJ115" s="144" t="s">
        <v>89</v>
      </c>
      <c r="BK115" s="141"/>
      <c r="BL115" s="141"/>
      <c r="BM115" s="141"/>
    </row>
    <row r="116" spans="2:65" s="1" customFormat="1" ht="18" customHeight="1">
      <c r="B116" s="140"/>
      <c r="C116" s="141"/>
      <c r="D116" s="232" t="s">
        <v>527</v>
      </c>
      <c r="E116" s="286"/>
      <c r="F116" s="286"/>
      <c r="G116" s="141"/>
      <c r="H116" s="141"/>
      <c r="I116" s="141"/>
      <c r="J116" s="99">
        <v>0</v>
      </c>
      <c r="K116" s="141"/>
      <c r="L116" s="140"/>
      <c r="M116" s="141"/>
      <c r="N116" s="143" t="s">
        <v>43</v>
      </c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141"/>
      <c r="AH116" s="141"/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4" t="s">
        <v>515</v>
      </c>
      <c r="AZ116" s="141"/>
      <c r="BA116" s="141"/>
      <c r="BB116" s="141"/>
      <c r="BC116" s="141"/>
      <c r="BD116" s="141"/>
      <c r="BE116" s="146">
        <f t="shared" si="0"/>
        <v>0</v>
      </c>
      <c r="BF116" s="146">
        <f t="shared" si="1"/>
        <v>0</v>
      </c>
      <c r="BG116" s="146">
        <f t="shared" si="2"/>
        <v>0</v>
      </c>
      <c r="BH116" s="146">
        <f t="shared" si="3"/>
        <v>0</v>
      </c>
      <c r="BI116" s="146">
        <f t="shared" si="4"/>
        <v>0</v>
      </c>
      <c r="BJ116" s="144" t="s">
        <v>89</v>
      </c>
      <c r="BK116" s="141"/>
      <c r="BL116" s="141"/>
      <c r="BM116" s="141"/>
    </row>
    <row r="117" spans="2:65" s="1" customFormat="1" ht="18" customHeight="1">
      <c r="B117" s="140"/>
      <c r="C117" s="141"/>
      <c r="D117" s="142" t="s">
        <v>530</v>
      </c>
      <c r="E117" s="141"/>
      <c r="F117" s="141"/>
      <c r="G117" s="141"/>
      <c r="H117" s="141"/>
      <c r="I117" s="141"/>
      <c r="J117" s="99">
        <f>ROUND(J32*T117,2)</f>
        <v>0</v>
      </c>
      <c r="K117" s="141"/>
      <c r="L117" s="140"/>
      <c r="M117" s="141"/>
      <c r="N117" s="143" t="s">
        <v>43</v>
      </c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4" t="s">
        <v>531</v>
      </c>
      <c r="AZ117" s="141"/>
      <c r="BA117" s="141"/>
      <c r="BB117" s="141"/>
      <c r="BC117" s="141"/>
      <c r="BD117" s="141"/>
      <c r="BE117" s="146">
        <f t="shared" si="0"/>
        <v>0</v>
      </c>
      <c r="BF117" s="146">
        <f t="shared" si="1"/>
        <v>0</v>
      </c>
      <c r="BG117" s="146">
        <f t="shared" si="2"/>
        <v>0</v>
      </c>
      <c r="BH117" s="146">
        <f t="shared" si="3"/>
        <v>0</v>
      </c>
      <c r="BI117" s="146">
        <f t="shared" si="4"/>
        <v>0</v>
      </c>
      <c r="BJ117" s="144" t="s">
        <v>89</v>
      </c>
      <c r="BK117" s="141"/>
      <c r="BL117" s="141"/>
      <c r="BM117" s="141"/>
    </row>
    <row r="118" spans="2:65" s="1" customFormat="1">
      <c r="B118" s="34"/>
      <c r="L118" s="34"/>
    </row>
    <row r="119" spans="2:65" s="1" customFormat="1" ht="29.25" customHeight="1">
      <c r="B119" s="34"/>
      <c r="C119" s="106" t="s">
        <v>162</v>
      </c>
      <c r="D119" s="107"/>
      <c r="E119" s="107"/>
      <c r="F119" s="107"/>
      <c r="G119" s="107"/>
      <c r="H119" s="107"/>
      <c r="I119" s="107"/>
      <c r="J119" s="108">
        <f>ROUND(J98+J111,2)</f>
        <v>0</v>
      </c>
      <c r="K119" s="107"/>
      <c r="L119" s="34"/>
    </row>
    <row r="120" spans="2:65" s="1" customFormat="1" ht="7" customHeight="1"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34"/>
    </row>
    <row r="124" spans="2:65" s="1" customFormat="1" ht="7" customHeight="1">
      <c r="B124" s="51"/>
      <c r="C124" s="52"/>
      <c r="D124" s="52"/>
      <c r="E124" s="52"/>
      <c r="F124" s="52"/>
      <c r="G124" s="52"/>
      <c r="H124" s="52"/>
      <c r="I124" s="52"/>
      <c r="J124" s="52"/>
      <c r="K124" s="52"/>
      <c r="L124" s="34"/>
    </row>
    <row r="125" spans="2:65" s="1" customFormat="1" ht="25" customHeight="1">
      <c r="B125" s="34"/>
      <c r="C125" s="21" t="s">
        <v>548</v>
      </c>
      <c r="L125" s="34"/>
    </row>
    <row r="126" spans="2:65" s="1" customFormat="1" ht="7" customHeight="1">
      <c r="B126" s="34"/>
      <c r="L126" s="34"/>
    </row>
    <row r="127" spans="2:65" s="1" customFormat="1" ht="12" customHeight="1">
      <c r="B127" s="34"/>
      <c r="C127" s="27" t="s">
        <v>15</v>
      </c>
      <c r="L127" s="34"/>
    </row>
    <row r="128" spans="2:65" s="1" customFormat="1" ht="26.25" customHeight="1">
      <c r="B128" s="34"/>
      <c r="E128" s="287" t="str">
        <f>E7</f>
        <v>Revitalizácia budovy a areálu bývalého Gymnázia Mateja Bela vo Zvolene</v>
      </c>
      <c r="F128" s="288"/>
      <c r="G128" s="288"/>
      <c r="H128" s="288"/>
      <c r="L128" s="34"/>
    </row>
    <row r="129" spans="2:65" ht="12" customHeight="1">
      <c r="B129" s="20"/>
      <c r="C129" s="27" t="s">
        <v>182</v>
      </c>
      <c r="L129" s="20"/>
    </row>
    <row r="130" spans="2:65" s="1" customFormat="1" ht="16.5" customHeight="1">
      <c r="B130" s="34"/>
      <c r="E130" s="287" t="s">
        <v>11079</v>
      </c>
      <c r="F130" s="285"/>
      <c r="G130" s="285"/>
      <c r="H130" s="285"/>
      <c r="L130" s="34"/>
    </row>
    <row r="131" spans="2:65" s="1" customFormat="1" ht="12" customHeight="1">
      <c r="B131" s="34"/>
      <c r="C131" s="27" t="s">
        <v>190</v>
      </c>
      <c r="L131" s="34"/>
    </row>
    <row r="132" spans="2:65" s="1" customFormat="1" ht="16.5" customHeight="1">
      <c r="B132" s="34"/>
      <c r="E132" s="256" t="str">
        <f>E11</f>
        <v xml:space="preserve">01 - SO601.1 Strešná záhrada </v>
      </c>
      <c r="F132" s="285"/>
      <c r="G132" s="285"/>
      <c r="H132" s="285"/>
      <c r="L132" s="34"/>
    </row>
    <row r="133" spans="2:65" s="1" customFormat="1" ht="7" customHeight="1">
      <c r="B133" s="34"/>
      <c r="L133" s="34"/>
    </row>
    <row r="134" spans="2:65" s="1" customFormat="1" ht="12" customHeight="1">
      <c r="B134" s="34"/>
      <c r="C134" s="27" t="s">
        <v>19</v>
      </c>
      <c r="F134" s="25" t="str">
        <f>F14</f>
        <v>Okružná 2469, Zvolen</v>
      </c>
      <c r="I134" s="27" t="s">
        <v>21</v>
      </c>
      <c r="J134" s="57" t="str">
        <f>IF(J14="","",J14)</f>
        <v>22. 5. 2024</v>
      </c>
      <c r="L134" s="34"/>
    </row>
    <row r="135" spans="2:65" s="1" customFormat="1" ht="7" customHeight="1">
      <c r="B135" s="34"/>
      <c r="L135" s="34"/>
    </row>
    <row r="136" spans="2:65" s="1" customFormat="1" ht="15.25" customHeight="1">
      <c r="B136" s="34"/>
      <c r="C136" s="27" t="s">
        <v>23</v>
      </c>
      <c r="F136" s="25" t="str">
        <f>E17</f>
        <v>Úrad Banskobystrického samosprávneho kraja</v>
      </c>
      <c r="I136" s="27" t="s">
        <v>29</v>
      </c>
      <c r="J136" s="30" t="str">
        <f>E23</f>
        <v>N/A s.r.o. Bratislava</v>
      </c>
      <c r="L136" s="34"/>
    </row>
    <row r="137" spans="2:65" s="1" customFormat="1" ht="15.25" customHeight="1">
      <c r="B137" s="34"/>
      <c r="C137" s="27" t="s">
        <v>27</v>
      </c>
      <c r="F137" s="25" t="str">
        <f>IF(E20="","",E20)</f>
        <v>Vyplň údaj</v>
      </c>
      <c r="I137" s="27" t="s">
        <v>32</v>
      </c>
      <c r="J137" s="30">
        <f>E26</f>
        <v>0</v>
      </c>
      <c r="L137" s="34"/>
    </row>
    <row r="138" spans="2:65" s="1" customFormat="1" ht="10.25" customHeight="1">
      <c r="B138" s="34"/>
      <c r="L138" s="34"/>
    </row>
    <row r="139" spans="2:65" s="10" customFormat="1" ht="29.25" customHeight="1">
      <c r="B139" s="147"/>
      <c r="C139" s="148" t="s">
        <v>561</v>
      </c>
      <c r="D139" s="149" t="s">
        <v>62</v>
      </c>
      <c r="E139" s="149" t="s">
        <v>58</v>
      </c>
      <c r="F139" s="149" t="s">
        <v>59</v>
      </c>
      <c r="G139" s="149" t="s">
        <v>562</v>
      </c>
      <c r="H139" s="149" t="s">
        <v>563</v>
      </c>
      <c r="I139" s="149" t="s">
        <v>564</v>
      </c>
      <c r="J139" s="150" t="s">
        <v>417</v>
      </c>
      <c r="K139" s="151" t="s">
        <v>565</v>
      </c>
      <c r="L139" s="147"/>
      <c r="M139" s="64" t="s">
        <v>1</v>
      </c>
      <c r="N139" s="65" t="s">
        <v>41</v>
      </c>
      <c r="O139" s="65" t="s">
        <v>566</v>
      </c>
      <c r="P139" s="65" t="s">
        <v>567</v>
      </c>
      <c r="Q139" s="65" t="s">
        <v>568</v>
      </c>
      <c r="R139" s="65" t="s">
        <v>569</v>
      </c>
      <c r="S139" s="65" t="s">
        <v>570</v>
      </c>
      <c r="T139" s="66" t="s">
        <v>571</v>
      </c>
    </row>
    <row r="140" spans="2:65" s="1" customFormat="1" ht="23" customHeight="1">
      <c r="B140" s="34"/>
      <c r="C140" s="69" t="s">
        <v>245</v>
      </c>
      <c r="J140" s="152">
        <f>BK140</f>
        <v>0</v>
      </c>
      <c r="L140" s="34"/>
      <c r="M140" s="67"/>
      <c r="N140" s="58"/>
      <c r="O140" s="58"/>
      <c r="P140" s="153">
        <f>P141+P323+P358</f>
        <v>0</v>
      </c>
      <c r="Q140" s="58"/>
      <c r="R140" s="153">
        <f>R141+R323+R358</f>
        <v>104.12397729999999</v>
      </c>
      <c r="S140" s="58"/>
      <c r="T140" s="154">
        <f>T141+T323+T358</f>
        <v>0</v>
      </c>
      <c r="AT140" s="17" t="s">
        <v>76</v>
      </c>
      <c r="AU140" s="17" t="s">
        <v>423</v>
      </c>
      <c r="BK140" s="155">
        <f>BK141+BK323+BK358</f>
        <v>0</v>
      </c>
    </row>
    <row r="141" spans="2:65" s="11" customFormat="1" ht="26" customHeight="1">
      <c r="B141" s="156"/>
      <c r="D141" s="157" t="s">
        <v>76</v>
      </c>
      <c r="E141" s="158" t="s">
        <v>572</v>
      </c>
      <c r="F141" s="158" t="s">
        <v>573</v>
      </c>
      <c r="I141" s="159"/>
      <c r="J141" s="160">
        <f>BK141</f>
        <v>0</v>
      </c>
      <c r="L141" s="156"/>
      <c r="M141" s="161"/>
      <c r="P141" s="162">
        <f>P142+P278+P296+P321</f>
        <v>0</v>
      </c>
      <c r="R141" s="162">
        <f>R142+R278+R296+R321</f>
        <v>103.08190999999999</v>
      </c>
      <c r="T141" s="163">
        <f>T142+T278+T296+T321</f>
        <v>0</v>
      </c>
      <c r="AR141" s="157" t="s">
        <v>84</v>
      </c>
      <c r="AT141" s="164" t="s">
        <v>76</v>
      </c>
      <c r="AU141" s="164" t="s">
        <v>77</v>
      </c>
      <c r="AY141" s="157" t="s">
        <v>574</v>
      </c>
      <c r="BK141" s="165">
        <f>BK142+BK278+BK296+BK321</f>
        <v>0</v>
      </c>
    </row>
    <row r="142" spans="2:65" s="11" customFormat="1" ht="23" customHeight="1">
      <c r="B142" s="156"/>
      <c r="D142" s="157" t="s">
        <v>76</v>
      </c>
      <c r="E142" s="166" t="s">
        <v>84</v>
      </c>
      <c r="F142" s="166" t="s">
        <v>575</v>
      </c>
      <c r="I142" s="159"/>
      <c r="J142" s="167">
        <f>BK142</f>
        <v>0</v>
      </c>
      <c r="L142" s="156"/>
      <c r="M142" s="161"/>
      <c r="P142" s="162">
        <f>SUM(P143:P277)</f>
        <v>0</v>
      </c>
      <c r="R142" s="162">
        <f>SUM(R143:R277)</f>
        <v>12.890240000000002</v>
      </c>
      <c r="T142" s="163">
        <f>SUM(T143:T277)</f>
        <v>0</v>
      </c>
      <c r="AR142" s="157" t="s">
        <v>84</v>
      </c>
      <c r="AT142" s="164" t="s">
        <v>76</v>
      </c>
      <c r="AU142" s="164" t="s">
        <v>84</v>
      </c>
      <c r="AY142" s="157" t="s">
        <v>574</v>
      </c>
      <c r="BK142" s="165">
        <f>SUM(BK143:BK277)</f>
        <v>0</v>
      </c>
    </row>
    <row r="143" spans="2:65" s="1" customFormat="1" ht="16.5" customHeight="1">
      <c r="B143" s="140"/>
      <c r="C143" s="168" t="s">
        <v>84</v>
      </c>
      <c r="D143" s="168" t="s">
        <v>576</v>
      </c>
      <c r="E143" s="169" t="s">
        <v>11082</v>
      </c>
      <c r="F143" s="170" t="s">
        <v>11083</v>
      </c>
      <c r="G143" s="171" t="s">
        <v>584</v>
      </c>
      <c r="H143" s="172">
        <v>118</v>
      </c>
      <c r="I143" s="173"/>
      <c r="J143" s="174">
        <f>ROUND(I143*H143,2)</f>
        <v>0</v>
      </c>
      <c r="K143" s="175"/>
      <c r="L143" s="34"/>
      <c r="M143" s="176" t="s">
        <v>1</v>
      </c>
      <c r="N143" s="139" t="s">
        <v>43</v>
      </c>
      <c r="P143" s="177">
        <f>O143*H143</f>
        <v>0</v>
      </c>
      <c r="Q143" s="177">
        <v>0</v>
      </c>
      <c r="R143" s="177">
        <f>Q143*H143</f>
        <v>0</v>
      </c>
      <c r="S143" s="177">
        <v>0</v>
      </c>
      <c r="T143" s="178">
        <f>S143*H143</f>
        <v>0</v>
      </c>
      <c r="AR143" s="179" t="s">
        <v>580</v>
      </c>
      <c r="AT143" s="179" t="s">
        <v>576</v>
      </c>
      <c r="AU143" s="179" t="s">
        <v>89</v>
      </c>
      <c r="AY143" s="17" t="s">
        <v>574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7" t="s">
        <v>89</v>
      </c>
      <c r="BK143" s="102">
        <f>ROUND(I143*H143,2)</f>
        <v>0</v>
      </c>
      <c r="BL143" s="17" t="s">
        <v>580</v>
      </c>
      <c r="BM143" s="179" t="s">
        <v>11084</v>
      </c>
    </row>
    <row r="144" spans="2:65" s="13" customFormat="1" ht="12">
      <c r="B144" s="187"/>
      <c r="D144" s="181" t="s">
        <v>586</v>
      </c>
      <c r="E144" s="188" t="s">
        <v>1</v>
      </c>
      <c r="F144" s="189" t="s">
        <v>11085</v>
      </c>
      <c r="H144" s="190">
        <v>118</v>
      </c>
      <c r="I144" s="191"/>
      <c r="L144" s="187"/>
      <c r="M144" s="192"/>
      <c r="T144" s="193"/>
      <c r="AT144" s="188" t="s">
        <v>586</v>
      </c>
      <c r="AU144" s="188" t="s">
        <v>89</v>
      </c>
      <c r="AV144" s="13" t="s">
        <v>89</v>
      </c>
      <c r="AW144" s="13" t="s">
        <v>31</v>
      </c>
      <c r="AX144" s="13" t="s">
        <v>77</v>
      </c>
      <c r="AY144" s="188" t="s">
        <v>574</v>
      </c>
    </row>
    <row r="145" spans="2:65" s="14" customFormat="1" ht="12">
      <c r="B145" s="194"/>
      <c r="D145" s="181" t="s">
        <v>586</v>
      </c>
      <c r="E145" s="195" t="s">
        <v>1</v>
      </c>
      <c r="F145" s="196" t="s">
        <v>596</v>
      </c>
      <c r="H145" s="197">
        <v>118</v>
      </c>
      <c r="I145" s="198"/>
      <c r="L145" s="194"/>
      <c r="M145" s="199"/>
      <c r="T145" s="200"/>
      <c r="AT145" s="195" t="s">
        <v>586</v>
      </c>
      <c r="AU145" s="195" t="s">
        <v>89</v>
      </c>
      <c r="AV145" s="14" t="s">
        <v>580</v>
      </c>
      <c r="AW145" s="14" t="s">
        <v>31</v>
      </c>
      <c r="AX145" s="14" t="s">
        <v>84</v>
      </c>
      <c r="AY145" s="195" t="s">
        <v>574</v>
      </c>
    </row>
    <row r="146" spans="2:65" s="1" customFormat="1" ht="38" customHeight="1">
      <c r="B146" s="140"/>
      <c r="C146" s="168" t="s">
        <v>89</v>
      </c>
      <c r="D146" s="168" t="s">
        <v>576</v>
      </c>
      <c r="E146" s="169" t="s">
        <v>11086</v>
      </c>
      <c r="F146" s="170" t="s">
        <v>11087</v>
      </c>
      <c r="G146" s="171" t="s">
        <v>579</v>
      </c>
      <c r="H146" s="172">
        <v>3</v>
      </c>
      <c r="I146" s="173"/>
      <c r="J146" s="174">
        <f>ROUND(I146*H146,2)</f>
        <v>0</v>
      </c>
      <c r="K146" s="175"/>
      <c r="L146" s="34"/>
      <c r="M146" s="176" t="s">
        <v>1</v>
      </c>
      <c r="N146" s="139" t="s">
        <v>43</v>
      </c>
      <c r="P146" s="177">
        <f>O146*H146</f>
        <v>0</v>
      </c>
      <c r="Q146" s="177">
        <v>4.8000000000000001E-4</v>
      </c>
      <c r="R146" s="177">
        <f>Q146*H146</f>
        <v>1.4400000000000001E-3</v>
      </c>
      <c r="S146" s="177">
        <v>0</v>
      </c>
      <c r="T146" s="178">
        <f>S146*H146</f>
        <v>0</v>
      </c>
      <c r="AR146" s="179" t="s">
        <v>580</v>
      </c>
      <c r="AT146" s="179" t="s">
        <v>576</v>
      </c>
      <c r="AU146" s="179" t="s">
        <v>89</v>
      </c>
      <c r="AY146" s="17" t="s">
        <v>574</v>
      </c>
      <c r="BE146" s="102">
        <f>IF(N146="základná",J146,0)</f>
        <v>0</v>
      </c>
      <c r="BF146" s="102">
        <f>IF(N146="znížená",J146,0)</f>
        <v>0</v>
      </c>
      <c r="BG146" s="102">
        <f>IF(N146="zákl. prenesená",J146,0)</f>
        <v>0</v>
      </c>
      <c r="BH146" s="102">
        <f>IF(N146="zníž. prenesená",J146,0)</f>
        <v>0</v>
      </c>
      <c r="BI146" s="102">
        <f>IF(N146="nulová",J146,0)</f>
        <v>0</v>
      </c>
      <c r="BJ146" s="17" t="s">
        <v>89</v>
      </c>
      <c r="BK146" s="102">
        <f>ROUND(I146*H146,2)</f>
        <v>0</v>
      </c>
      <c r="BL146" s="17" t="s">
        <v>580</v>
      </c>
      <c r="BM146" s="179" t="s">
        <v>11088</v>
      </c>
    </row>
    <row r="147" spans="2:65" s="13" customFormat="1" ht="12">
      <c r="B147" s="187"/>
      <c r="D147" s="181" t="s">
        <v>586</v>
      </c>
      <c r="E147" s="188" t="s">
        <v>1</v>
      </c>
      <c r="F147" s="189" t="s">
        <v>11089</v>
      </c>
      <c r="H147" s="190">
        <v>3</v>
      </c>
      <c r="I147" s="191"/>
      <c r="L147" s="187"/>
      <c r="M147" s="192"/>
      <c r="T147" s="193"/>
      <c r="AT147" s="188" t="s">
        <v>586</v>
      </c>
      <c r="AU147" s="188" t="s">
        <v>89</v>
      </c>
      <c r="AV147" s="13" t="s">
        <v>89</v>
      </c>
      <c r="AW147" s="13" t="s">
        <v>31</v>
      </c>
      <c r="AX147" s="13" t="s">
        <v>84</v>
      </c>
      <c r="AY147" s="188" t="s">
        <v>574</v>
      </c>
    </row>
    <row r="148" spans="2:65" s="1" customFormat="1" ht="24.25" customHeight="1">
      <c r="B148" s="140"/>
      <c r="C148" s="168" t="s">
        <v>597</v>
      </c>
      <c r="D148" s="168" t="s">
        <v>576</v>
      </c>
      <c r="E148" s="169" t="s">
        <v>11090</v>
      </c>
      <c r="F148" s="170" t="s">
        <v>11091</v>
      </c>
      <c r="G148" s="171" t="s">
        <v>579</v>
      </c>
      <c r="H148" s="172">
        <v>3</v>
      </c>
      <c r="I148" s="173"/>
      <c r="J148" s="174">
        <f>ROUND(I148*H148,2)</f>
        <v>0</v>
      </c>
      <c r="K148" s="175"/>
      <c r="L148" s="34"/>
      <c r="M148" s="176" t="s">
        <v>1</v>
      </c>
      <c r="N148" s="139" t="s">
        <v>43</v>
      </c>
      <c r="P148" s="177">
        <f>O148*H148</f>
        <v>0</v>
      </c>
      <c r="Q148" s="177">
        <v>4.8000000000000001E-4</v>
      </c>
      <c r="R148" s="177">
        <f>Q148*H148</f>
        <v>1.4400000000000001E-3</v>
      </c>
      <c r="S148" s="177">
        <v>0</v>
      </c>
      <c r="T148" s="178">
        <f>S148*H148</f>
        <v>0</v>
      </c>
      <c r="AR148" s="179" t="s">
        <v>580</v>
      </c>
      <c r="AT148" s="179" t="s">
        <v>576</v>
      </c>
      <c r="AU148" s="179" t="s">
        <v>89</v>
      </c>
      <c r="AY148" s="17" t="s">
        <v>574</v>
      </c>
      <c r="BE148" s="102">
        <f>IF(N148="základná",J148,0)</f>
        <v>0</v>
      </c>
      <c r="BF148" s="102">
        <f>IF(N148="znížená",J148,0)</f>
        <v>0</v>
      </c>
      <c r="BG148" s="102">
        <f>IF(N148="zákl. prenesená",J148,0)</f>
        <v>0</v>
      </c>
      <c r="BH148" s="102">
        <f>IF(N148="zníž. prenesená",J148,0)</f>
        <v>0</v>
      </c>
      <c r="BI148" s="102">
        <f>IF(N148="nulová",J148,0)</f>
        <v>0</v>
      </c>
      <c r="BJ148" s="17" t="s">
        <v>89</v>
      </c>
      <c r="BK148" s="102">
        <f>ROUND(I148*H148,2)</f>
        <v>0</v>
      </c>
      <c r="BL148" s="17" t="s">
        <v>580</v>
      </c>
      <c r="BM148" s="179" t="s">
        <v>11092</v>
      </c>
    </row>
    <row r="149" spans="2:65" s="13" customFormat="1" ht="12">
      <c r="B149" s="187"/>
      <c r="D149" s="181" t="s">
        <v>586</v>
      </c>
      <c r="E149" s="188" t="s">
        <v>1</v>
      </c>
      <c r="F149" s="189" t="s">
        <v>11089</v>
      </c>
      <c r="H149" s="190">
        <v>3</v>
      </c>
      <c r="I149" s="191"/>
      <c r="L149" s="187"/>
      <c r="M149" s="192"/>
      <c r="T149" s="193"/>
      <c r="AT149" s="188" t="s">
        <v>586</v>
      </c>
      <c r="AU149" s="188" t="s">
        <v>89</v>
      </c>
      <c r="AV149" s="13" t="s">
        <v>89</v>
      </c>
      <c r="AW149" s="13" t="s">
        <v>31</v>
      </c>
      <c r="AX149" s="13" t="s">
        <v>84</v>
      </c>
      <c r="AY149" s="188" t="s">
        <v>574</v>
      </c>
    </row>
    <row r="150" spans="2:65" s="1" customFormat="1" ht="24.25" customHeight="1">
      <c r="B150" s="140"/>
      <c r="C150" s="168" t="s">
        <v>580</v>
      </c>
      <c r="D150" s="168" t="s">
        <v>576</v>
      </c>
      <c r="E150" s="169" t="s">
        <v>11093</v>
      </c>
      <c r="F150" s="170" t="s">
        <v>11094</v>
      </c>
      <c r="G150" s="171" t="s">
        <v>579</v>
      </c>
      <c r="H150" s="172">
        <v>3</v>
      </c>
      <c r="I150" s="173"/>
      <c r="J150" s="174">
        <f>ROUND(I150*H150,2)</f>
        <v>0</v>
      </c>
      <c r="K150" s="175"/>
      <c r="L150" s="34"/>
      <c r="M150" s="176" t="s">
        <v>1</v>
      </c>
      <c r="N150" s="139" t="s">
        <v>43</v>
      </c>
      <c r="P150" s="177">
        <f>O150*H150</f>
        <v>0</v>
      </c>
      <c r="Q150" s="177">
        <v>0</v>
      </c>
      <c r="R150" s="177">
        <f>Q150*H150</f>
        <v>0</v>
      </c>
      <c r="S150" s="177">
        <v>0</v>
      </c>
      <c r="T150" s="178">
        <f>S150*H150</f>
        <v>0</v>
      </c>
      <c r="AR150" s="179" t="s">
        <v>580</v>
      </c>
      <c r="AT150" s="179" t="s">
        <v>576</v>
      </c>
      <c r="AU150" s="179" t="s">
        <v>89</v>
      </c>
      <c r="AY150" s="17" t="s">
        <v>574</v>
      </c>
      <c r="BE150" s="102">
        <f>IF(N150="základná",J150,0)</f>
        <v>0</v>
      </c>
      <c r="BF150" s="102">
        <f>IF(N150="znížená",J150,0)</f>
        <v>0</v>
      </c>
      <c r="BG150" s="102">
        <f>IF(N150="zákl. prenesená",J150,0)</f>
        <v>0</v>
      </c>
      <c r="BH150" s="102">
        <f>IF(N150="zníž. prenesená",J150,0)</f>
        <v>0</v>
      </c>
      <c r="BI150" s="102">
        <f>IF(N150="nulová",J150,0)</f>
        <v>0</v>
      </c>
      <c r="BJ150" s="17" t="s">
        <v>89</v>
      </c>
      <c r="BK150" s="102">
        <f>ROUND(I150*H150,2)</f>
        <v>0</v>
      </c>
      <c r="BL150" s="17" t="s">
        <v>580</v>
      </c>
      <c r="BM150" s="179" t="s">
        <v>11095</v>
      </c>
    </row>
    <row r="151" spans="2:65" s="1" customFormat="1" ht="66.75" customHeight="1">
      <c r="B151" s="140"/>
      <c r="C151" s="168" t="s">
        <v>608</v>
      </c>
      <c r="D151" s="168" t="s">
        <v>576</v>
      </c>
      <c r="E151" s="169" t="s">
        <v>11096</v>
      </c>
      <c r="F151" s="170" t="s">
        <v>11097</v>
      </c>
      <c r="G151" s="171" t="s">
        <v>579</v>
      </c>
      <c r="H151" s="172">
        <v>3</v>
      </c>
      <c r="I151" s="173"/>
      <c r="J151" s="174">
        <f>ROUND(I151*H151,2)</f>
        <v>0</v>
      </c>
      <c r="K151" s="175"/>
      <c r="L151" s="34"/>
      <c r="M151" s="176" t="s">
        <v>1</v>
      </c>
      <c r="N151" s="139" t="s">
        <v>43</v>
      </c>
      <c r="P151" s="177">
        <f>O151*H151</f>
        <v>0</v>
      </c>
      <c r="Q151" s="177">
        <v>0</v>
      </c>
      <c r="R151" s="177">
        <f>Q151*H151</f>
        <v>0</v>
      </c>
      <c r="S151" s="177">
        <v>0</v>
      </c>
      <c r="T151" s="178">
        <f>S151*H151</f>
        <v>0</v>
      </c>
      <c r="AR151" s="179" t="s">
        <v>580</v>
      </c>
      <c r="AT151" s="179" t="s">
        <v>576</v>
      </c>
      <c r="AU151" s="179" t="s">
        <v>89</v>
      </c>
      <c r="AY151" s="17" t="s">
        <v>574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7" t="s">
        <v>89</v>
      </c>
      <c r="BK151" s="102">
        <f>ROUND(I151*H151,2)</f>
        <v>0</v>
      </c>
      <c r="BL151" s="17" t="s">
        <v>580</v>
      </c>
      <c r="BM151" s="179" t="s">
        <v>11098</v>
      </c>
    </row>
    <row r="152" spans="2:65" s="1" customFormat="1" ht="24.25" customHeight="1">
      <c r="B152" s="140"/>
      <c r="C152" s="208" t="s">
        <v>616</v>
      </c>
      <c r="D152" s="208" t="s">
        <v>1858</v>
      </c>
      <c r="E152" s="209" t="s">
        <v>11099</v>
      </c>
      <c r="F152" s="210" t="s">
        <v>11100</v>
      </c>
      <c r="G152" s="211" t="s">
        <v>579</v>
      </c>
      <c r="H152" s="212">
        <v>3</v>
      </c>
      <c r="I152" s="213"/>
      <c r="J152" s="214">
        <f>ROUND(I152*H152,2)</f>
        <v>0</v>
      </c>
      <c r="K152" s="215"/>
      <c r="L152" s="216"/>
      <c r="M152" s="217" t="s">
        <v>1</v>
      </c>
      <c r="N152" s="218" t="s">
        <v>43</v>
      </c>
      <c r="P152" s="177">
        <f>O152*H152</f>
        <v>0</v>
      </c>
      <c r="Q152" s="177">
        <v>4</v>
      </c>
      <c r="R152" s="177">
        <f>Q152*H152</f>
        <v>12</v>
      </c>
      <c r="S152" s="177">
        <v>0</v>
      </c>
      <c r="T152" s="178">
        <f>S152*H152</f>
        <v>0</v>
      </c>
      <c r="AR152" s="179" t="s">
        <v>626</v>
      </c>
      <c r="AT152" s="179" t="s">
        <v>1858</v>
      </c>
      <c r="AU152" s="179" t="s">
        <v>89</v>
      </c>
      <c r="AY152" s="17" t="s">
        <v>574</v>
      </c>
      <c r="BE152" s="102">
        <f>IF(N152="základná",J152,0)</f>
        <v>0</v>
      </c>
      <c r="BF152" s="102">
        <f>IF(N152="znížená",J152,0)</f>
        <v>0</v>
      </c>
      <c r="BG152" s="102">
        <f>IF(N152="zákl. prenesená",J152,0)</f>
        <v>0</v>
      </c>
      <c r="BH152" s="102">
        <f>IF(N152="zníž. prenesená",J152,0)</f>
        <v>0</v>
      </c>
      <c r="BI152" s="102">
        <f>IF(N152="nulová",J152,0)</f>
        <v>0</v>
      </c>
      <c r="BJ152" s="17" t="s">
        <v>89</v>
      </c>
      <c r="BK152" s="102">
        <f>ROUND(I152*H152,2)</f>
        <v>0</v>
      </c>
      <c r="BL152" s="17" t="s">
        <v>580</v>
      </c>
      <c r="BM152" s="179" t="s">
        <v>11101</v>
      </c>
    </row>
    <row r="153" spans="2:65" s="1" customFormat="1" ht="16.5" customHeight="1">
      <c r="B153" s="140"/>
      <c r="C153" s="168" t="s">
        <v>1807</v>
      </c>
      <c r="D153" s="168" t="s">
        <v>576</v>
      </c>
      <c r="E153" s="169" t="s">
        <v>11102</v>
      </c>
      <c r="F153" s="170" t="s">
        <v>11103</v>
      </c>
      <c r="G153" s="171" t="s">
        <v>579</v>
      </c>
      <c r="H153" s="172">
        <v>3</v>
      </c>
      <c r="I153" s="173"/>
      <c r="J153" s="174">
        <f>ROUND(I153*H153,2)</f>
        <v>0</v>
      </c>
      <c r="K153" s="175"/>
      <c r="L153" s="34"/>
      <c r="M153" s="176" t="s">
        <v>1</v>
      </c>
      <c r="N153" s="139" t="s">
        <v>43</v>
      </c>
      <c r="P153" s="177">
        <f>O153*H153</f>
        <v>0</v>
      </c>
      <c r="Q153" s="177">
        <v>8.8400000000000006E-3</v>
      </c>
      <c r="R153" s="177">
        <f>Q153*H153</f>
        <v>2.6520000000000002E-2</v>
      </c>
      <c r="S153" s="177">
        <v>0</v>
      </c>
      <c r="T153" s="178">
        <f>S153*H153</f>
        <v>0</v>
      </c>
      <c r="AR153" s="179" t="s">
        <v>580</v>
      </c>
      <c r="AT153" s="179" t="s">
        <v>576</v>
      </c>
      <c r="AU153" s="179" t="s">
        <v>89</v>
      </c>
      <c r="AY153" s="17" t="s">
        <v>574</v>
      </c>
      <c r="BE153" s="102">
        <f>IF(N153="základná",J153,0)</f>
        <v>0</v>
      </c>
      <c r="BF153" s="102">
        <f>IF(N153="znížená",J153,0)</f>
        <v>0</v>
      </c>
      <c r="BG153" s="102">
        <f>IF(N153="zákl. prenesená",J153,0)</f>
        <v>0</v>
      </c>
      <c r="BH153" s="102">
        <f>IF(N153="zníž. prenesená",J153,0)</f>
        <v>0</v>
      </c>
      <c r="BI153" s="102">
        <f>IF(N153="nulová",J153,0)</f>
        <v>0</v>
      </c>
      <c r="BJ153" s="17" t="s">
        <v>89</v>
      </c>
      <c r="BK153" s="102">
        <f>ROUND(I153*H153,2)</f>
        <v>0</v>
      </c>
      <c r="BL153" s="17" t="s">
        <v>580</v>
      </c>
      <c r="BM153" s="179" t="s">
        <v>11104</v>
      </c>
    </row>
    <row r="154" spans="2:65" s="1" customFormat="1" ht="24.25" customHeight="1">
      <c r="B154" s="140"/>
      <c r="C154" s="168" t="s">
        <v>621</v>
      </c>
      <c r="D154" s="168" t="s">
        <v>576</v>
      </c>
      <c r="E154" s="169" t="s">
        <v>11105</v>
      </c>
      <c r="F154" s="170" t="s">
        <v>11106</v>
      </c>
      <c r="G154" s="171" t="s">
        <v>579</v>
      </c>
      <c r="H154" s="172">
        <v>4527</v>
      </c>
      <c r="I154" s="173"/>
      <c r="J154" s="174">
        <f>ROUND(I154*H154,2)</f>
        <v>0</v>
      </c>
      <c r="K154" s="175"/>
      <c r="L154" s="34"/>
      <c r="M154" s="176" t="s">
        <v>1</v>
      </c>
      <c r="N154" s="139" t="s">
        <v>43</v>
      </c>
      <c r="P154" s="177">
        <f>O154*H154</f>
        <v>0</v>
      </c>
      <c r="Q154" s="177">
        <v>0</v>
      </c>
      <c r="R154" s="177">
        <f>Q154*H154</f>
        <v>0</v>
      </c>
      <c r="S154" s="177">
        <v>0</v>
      </c>
      <c r="T154" s="178">
        <f>S154*H154</f>
        <v>0</v>
      </c>
      <c r="AR154" s="179" t="s">
        <v>580</v>
      </c>
      <c r="AT154" s="179" t="s">
        <v>576</v>
      </c>
      <c r="AU154" s="179" t="s">
        <v>89</v>
      </c>
      <c r="AY154" s="17" t="s">
        <v>574</v>
      </c>
      <c r="BE154" s="102">
        <f>IF(N154="základná",J154,0)</f>
        <v>0</v>
      </c>
      <c r="BF154" s="102">
        <f>IF(N154="znížená",J154,0)</f>
        <v>0</v>
      </c>
      <c r="BG154" s="102">
        <f>IF(N154="zákl. prenesená",J154,0)</f>
        <v>0</v>
      </c>
      <c r="BH154" s="102">
        <f>IF(N154="zníž. prenesená",J154,0)</f>
        <v>0</v>
      </c>
      <c r="BI154" s="102">
        <f>IF(N154="nulová",J154,0)</f>
        <v>0</v>
      </c>
      <c r="BJ154" s="17" t="s">
        <v>89</v>
      </c>
      <c r="BK154" s="102">
        <f>ROUND(I154*H154,2)</f>
        <v>0</v>
      </c>
      <c r="BL154" s="17" t="s">
        <v>580</v>
      </c>
      <c r="BM154" s="179" t="s">
        <v>11107</v>
      </c>
    </row>
    <row r="155" spans="2:65" s="12" customFormat="1" ht="12">
      <c r="B155" s="180"/>
      <c r="D155" s="181" t="s">
        <v>586</v>
      </c>
      <c r="E155" s="182" t="s">
        <v>1</v>
      </c>
      <c r="F155" s="183" t="s">
        <v>11108</v>
      </c>
      <c r="H155" s="182" t="s">
        <v>1</v>
      </c>
      <c r="I155" s="184"/>
      <c r="L155" s="180"/>
      <c r="M155" s="185"/>
      <c r="T155" s="186"/>
      <c r="AT155" s="182" t="s">
        <v>586</v>
      </c>
      <c r="AU155" s="182" t="s">
        <v>89</v>
      </c>
      <c r="AV155" s="12" t="s">
        <v>84</v>
      </c>
      <c r="AW155" s="12" t="s">
        <v>31</v>
      </c>
      <c r="AX155" s="12" t="s">
        <v>77</v>
      </c>
      <c r="AY155" s="182" t="s">
        <v>574</v>
      </c>
    </row>
    <row r="156" spans="2:65" s="13" customFormat="1" ht="12">
      <c r="B156" s="187"/>
      <c r="D156" s="181" t="s">
        <v>586</v>
      </c>
      <c r="E156" s="188" t="s">
        <v>1</v>
      </c>
      <c r="F156" s="189" t="s">
        <v>118</v>
      </c>
      <c r="H156" s="190">
        <v>11</v>
      </c>
      <c r="I156" s="191"/>
      <c r="L156" s="187"/>
      <c r="M156" s="192"/>
      <c r="T156" s="193"/>
      <c r="AT156" s="188" t="s">
        <v>586</v>
      </c>
      <c r="AU156" s="188" t="s">
        <v>89</v>
      </c>
      <c r="AV156" s="13" t="s">
        <v>89</v>
      </c>
      <c r="AW156" s="13" t="s">
        <v>31</v>
      </c>
      <c r="AX156" s="13" t="s">
        <v>77</v>
      </c>
      <c r="AY156" s="188" t="s">
        <v>574</v>
      </c>
    </row>
    <row r="157" spans="2:65" s="12" customFormat="1" ht="12">
      <c r="B157" s="180"/>
      <c r="D157" s="181" t="s">
        <v>586</v>
      </c>
      <c r="E157" s="182" t="s">
        <v>1</v>
      </c>
      <c r="F157" s="183" t="s">
        <v>11109</v>
      </c>
      <c r="H157" s="182" t="s">
        <v>1</v>
      </c>
      <c r="I157" s="184"/>
      <c r="L157" s="180"/>
      <c r="M157" s="185"/>
      <c r="T157" s="186"/>
      <c r="AT157" s="182" t="s">
        <v>586</v>
      </c>
      <c r="AU157" s="182" t="s">
        <v>89</v>
      </c>
      <c r="AV157" s="12" t="s">
        <v>84</v>
      </c>
      <c r="AW157" s="12" t="s">
        <v>31</v>
      </c>
      <c r="AX157" s="12" t="s">
        <v>77</v>
      </c>
      <c r="AY157" s="182" t="s">
        <v>574</v>
      </c>
    </row>
    <row r="158" spans="2:65" s="13" customFormat="1" ht="12">
      <c r="B158" s="187"/>
      <c r="D158" s="181" t="s">
        <v>586</v>
      </c>
      <c r="E158" s="188" t="s">
        <v>1</v>
      </c>
      <c r="F158" s="189" t="s">
        <v>11110</v>
      </c>
      <c r="H158" s="190">
        <v>1576</v>
      </c>
      <c r="I158" s="191"/>
      <c r="L158" s="187"/>
      <c r="M158" s="192"/>
      <c r="T158" s="193"/>
      <c r="AT158" s="188" t="s">
        <v>586</v>
      </c>
      <c r="AU158" s="188" t="s">
        <v>89</v>
      </c>
      <c r="AV158" s="13" t="s">
        <v>89</v>
      </c>
      <c r="AW158" s="13" t="s">
        <v>31</v>
      </c>
      <c r="AX158" s="13" t="s">
        <v>77</v>
      </c>
      <c r="AY158" s="188" t="s">
        <v>574</v>
      </c>
    </row>
    <row r="159" spans="2:65" s="12" customFormat="1" ht="12">
      <c r="B159" s="180"/>
      <c r="D159" s="181" t="s">
        <v>586</v>
      </c>
      <c r="E159" s="182" t="s">
        <v>1</v>
      </c>
      <c r="F159" s="183" t="s">
        <v>11111</v>
      </c>
      <c r="H159" s="182" t="s">
        <v>1</v>
      </c>
      <c r="I159" s="184"/>
      <c r="L159" s="180"/>
      <c r="M159" s="185"/>
      <c r="T159" s="186"/>
      <c r="AT159" s="182" t="s">
        <v>586</v>
      </c>
      <c r="AU159" s="182" t="s">
        <v>89</v>
      </c>
      <c r="AV159" s="12" t="s">
        <v>84</v>
      </c>
      <c r="AW159" s="12" t="s">
        <v>31</v>
      </c>
      <c r="AX159" s="12" t="s">
        <v>77</v>
      </c>
      <c r="AY159" s="182" t="s">
        <v>574</v>
      </c>
    </row>
    <row r="160" spans="2:65" s="13" customFormat="1" ht="12">
      <c r="B160" s="187"/>
      <c r="D160" s="181" t="s">
        <v>586</v>
      </c>
      <c r="E160" s="188" t="s">
        <v>1</v>
      </c>
      <c r="F160" s="189" t="s">
        <v>11112</v>
      </c>
      <c r="H160" s="190">
        <v>2940</v>
      </c>
      <c r="I160" s="191"/>
      <c r="L160" s="187"/>
      <c r="M160" s="192"/>
      <c r="T160" s="193"/>
      <c r="AT160" s="188" t="s">
        <v>586</v>
      </c>
      <c r="AU160" s="188" t="s">
        <v>89</v>
      </c>
      <c r="AV160" s="13" t="s">
        <v>89</v>
      </c>
      <c r="AW160" s="13" t="s">
        <v>31</v>
      </c>
      <c r="AX160" s="13" t="s">
        <v>77</v>
      </c>
      <c r="AY160" s="188" t="s">
        <v>574</v>
      </c>
    </row>
    <row r="161" spans="2:65" s="14" customFormat="1" ht="12">
      <c r="B161" s="194"/>
      <c r="D161" s="181" t="s">
        <v>586</v>
      </c>
      <c r="E161" s="195" t="s">
        <v>1</v>
      </c>
      <c r="F161" s="196" t="s">
        <v>596</v>
      </c>
      <c r="H161" s="197">
        <v>4527</v>
      </c>
      <c r="I161" s="198"/>
      <c r="L161" s="194"/>
      <c r="M161" s="199"/>
      <c r="T161" s="200"/>
      <c r="AT161" s="195" t="s">
        <v>586</v>
      </c>
      <c r="AU161" s="195" t="s">
        <v>89</v>
      </c>
      <c r="AV161" s="14" t="s">
        <v>580</v>
      </c>
      <c r="AW161" s="14" t="s">
        <v>31</v>
      </c>
      <c r="AX161" s="14" t="s">
        <v>84</v>
      </c>
      <c r="AY161" s="195" t="s">
        <v>574</v>
      </c>
    </row>
    <row r="162" spans="2:65" s="1" customFormat="1" ht="66.75" customHeight="1">
      <c r="B162" s="140"/>
      <c r="C162" s="168" t="s">
        <v>626</v>
      </c>
      <c r="D162" s="168" t="s">
        <v>576</v>
      </c>
      <c r="E162" s="169" t="s">
        <v>11113</v>
      </c>
      <c r="F162" s="170" t="s">
        <v>11114</v>
      </c>
      <c r="G162" s="171" t="s">
        <v>579</v>
      </c>
      <c r="H162" s="172">
        <v>11</v>
      </c>
      <c r="I162" s="173"/>
      <c r="J162" s="174">
        <f>ROUND(I162*H162,2)</f>
        <v>0</v>
      </c>
      <c r="K162" s="175"/>
      <c r="L162" s="34"/>
      <c r="M162" s="176" t="s">
        <v>1</v>
      </c>
      <c r="N162" s="139" t="s">
        <v>43</v>
      </c>
      <c r="P162" s="177">
        <f>O162*H162</f>
        <v>0</v>
      </c>
      <c r="Q162" s="177">
        <v>0</v>
      </c>
      <c r="R162" s="177">
        <f>Q162*H162</f>
        <v>0</v>
      </c>
      <c r="S162" s="177">
        <v>0</v>
      </c>
      <c r="T162" s="178">
        <f>S162*H162</f>
        <v>0</v>
      </c>
      <c r="AR162" s="179" t="s">
        <v>580</v>
      </c>
      <c r="AT162" s="179" t="s">
        <v>576</v>
      </c>
      <c r="AU162" s="179" t="s">
        <v>89</v>
      </c>
      <c r="AY162" s="17" t="s">
        <v>574</v>
      </c>
      <c r="BE162" s="102">
        <f>IF(N162="základná",J162,0)</f>
        <v>0</v>
      </c>
      <c r="BF162" s="102">
        <f>IF(N162="znížená",J162,0)</f>
        <v>0</v>
      </c>
      <c r="BG162" s="102">
        <f>IF(N162="zákl. prenesená",J162,0)</f>
        <v>0</v>
      </c>
      <c r="BH162" s="102">
        <f>IF(N162="zníž. prenesená",J162,0)</f>
        <v>0</v>
      </c>
      <c r="BI162" s="102">
        <f>IF(N162="nulová",J162,0)</f>
        <v>0</v>
      </c>
      <c r="BJ162" s="17" t="s">
        <v>89</v>
      </c>
      <c r="BK162" s="102">
        <f>ROUND(I162*H162,2)</f>
        <v>0</v>
      </c>
      <c r="BL162" s="17" t="s">
        <v>580</v>
      </c>
      <c r="BM162" s="179" t="s">
        <v>11115</v>
      </c>
    </row>
    <row r="163" spans="2:65" s="12" customFormat="1" ht="12">
      <c r="B163" s="180"/>
      <c r="D163" s="181" t="s">
        <v>586</v>
      </c>
      <c r="E163" s="182" t="s">
        <v>1</v>
      </c>
      <c r="F163" s="183" t="s">
        <v>11116</v>
      </c>
      <c r="H163" s="182" t="s">
        <v>1</v>
      </c>
      <c r="I163" s="184"/>
      <c r="L163" s="180"/>
      <c r="M163" s="185"/>
      <c r="T163" s="186"/>
      <c r="AT163" s="182" t="s">
        <v>586</v>
      </c>
      <c r="AU163" s="182" t="s">
        <v>89</v>
      </c>
      <c r="AV163" s="12" t="s">
        <v>84</v>
      </c>
      <c r="AW163" s="12" t="s">
        <v>31</v>
      </c>
      <c r="AX163" s="12" t="s">
        <v>77</v>
      </c>
      <c r="AY163" s="182" t="s">
        <v>574</v>
      </c>
    </row>
    <row r="164" spans="2:65" s="13" customFormat="1" ht="12">
      <c r="B164" s="187"/>
      <c r="D164" s="181" t="s">
        <v>586</v>
      </c>
      <c r="E164" s="188" t="s">
        <v>1</v>
      </c>
      <c r="F164" s="189" t="s">
        <v>11117</v>
      </c>
      <c r="H164" s="190">
        <v>11</v>
      </c>
      <c r="I164" s="191"/>
      <c r="L164" s="187"/>
      <c r="M164" s="192"/>
      <c r="T164" s="193"/>
      <c r="AT164" s="188" t="s">
        <v>586</v>
      </c>
      <c r="AU164" s="188" t="s">
        <v>89</v>
      </c>
      <c r="AV164" s="13" t="s">
        <v>89</v>
      </c>
      <c r="AW164" s="13" t="s">
        <v>31</v>
      </c>
      <c r="AX164" s="13" t="s">
        <v>77</v>
      </c>
      <c r="AY164" s="188" t="s">
        <v>574</v>
      </c>
    </row>
    <row r="165" spans="2:65" s="14" customFormat="1" ht="12">
      <c r="B165" s="194"/>
      <c r="D165" s="181" t="s">
        <v>586</v>
      </c>
      <c r="E165" s="195" t="s">
        <v>1</v>
      </c>
      <c r="F165" s="196" t="s">
        <v>596</v>
      </c>
      <c r="H165" s="197">
        <v>11</v>
      </c>
      <c r="I165" s="198"/>
      <c r="L165" s="194"/>
      <c r="M165" s="199"/>
      <c r="T165" s="200"/>
      <c r="AT165" s="195" t="s">
        <v>586</v>
      </c>
      <c r="AU165" s="195" t="s">
        <v>89</v>
      </c>
      <c r="AV165" s="14" t="s">
        <v>580</v>
      </c>
      <c r="AW165" s="14" t="s">
        <v>31</v>
      </c>
      <c r="AX165" s="14" t="s">
        <v>84</v>
      </c>
      <c r="AY165" s="195" t="s">
        <v>574</v>
      </c>
    </row>
    <row r="166" spans="2:65" s="1" customFormat="1" ht="16.5" customHeight="1">
      <c r="B166" s="140"/>
      <c r="C166" s="208" t="s">
        <v>639</v>
      </c>
      <c r="D166" s="208" t="s">
        <v>1858</v>
      </c>
      <c r="E166" s="209" t="s">
        <v>11118</v>
      </c>
      <c r="F166" s="210" t="s">
        <v>11119</v>
      </c>
      <c r="G166" s="211" t="s">
        <v>579</v>
      </c>
      <c r="H166" s="212">
        <v>8</v>
      </c>
      <c r="I166" s="213"/>
      <c r="J166" s="214">
        <f>ROUND(I166*H166,2)</f>
        <v>0</v>
      </c>
      <c r="K166" s="215"/>
      <c r="L166" s="216"/>
      <c r="M166" s="217" t="s">
        <v>1</v>
      </c>
      <c r="N166" s="218" t="s">
        <v>43</v>
      </c>
      <c r="P166" s="177">
        <f>O166*H166</f>
        <v>0</v>
      </c>
      <c r="Q166" s="177">
        <v>5.0000000000000001E-3</v>
      </c>
      <c r="R166" s="177">
        <f>Q166*H166</f>
        <v>0.04</v>
      </c>
      <c r="S166" s="177">
        <v>0</v>
      </c>
      <c r="T166" s="178">
        <f>S166*H166</f>
        <v>0</v>
      </c>
      <c r="AR166" s="179" t="s">
        <v>626</v>
      </c>
      <c r="AT166" s="179" t="s">
        <v>1858</v>
      </c>
      <c r="AU166" s="179" t="s">
        <v>89</v>
      </c>
      <c r="AY166" s="17" t="s">
        <v>574</v>
      </c>
      <c r="BE166" s="102">
        <f>IF(N166="základná",J166,0)</f>
        <v>0</v>
      </c>
      <c r="BF166" s="102">
        <f>IF(N166="znížená",J166,0)</f>
        <v>0</v>
      </c>
      <c r="BG166" s="102">
        <f>IF(N166="zákl. prenesená",J166,0)</f>
        <v>0</v>
      </c>
      <c r="BH166" s="102">
        <f>IF(N166="zníž. prenesená",J166,0)</f>
        <v>0</v>
      </c>
      <c r="BI166" s="102">
        <f>IF(N166="nulová",J166,0)</f>
        <v>0</v>
      </c>
      <c r="BJ166" s="17" t="s">
        <v>89</v>
      </c>
      <c r="BK166" s="102">
        <f>ROUND(I166*H166,2)</f>
        <v>0</v>
      </c>
      <c r="BL166" s="17" t="s">
        <v>580</v>
      </c>
      <c r="BM166" s="179" t="s">
        <v>11120</v>
      </c>
    </row>
    <row r="167" spans="2:65" s="13" customFormat="1" ht="12">
      <c r="B167" s="187"/>
      <c r="D167" s="181" t="s">
        <v>586</v>
      </c>
      <c r="E167" s="188" t="s">
        <v>1</v>
      </c>
      <c r="F167" s="189" t="s">
        <v>11121</v>
      </c>
      <c r="H167" s="190">
        <v>8</v>
      </c>
      <c r="I167" s="191"/>
      <c r="L167" s="187"/>
      <c r="M167" s="192"/>
      <c r="T167" s="193"/>
      <c r="AT167" s="188" t="s">
        <v>586</v>
      </c>
      <c r="AU167" s="188" t="s">
        <v>89</v>
      </c>
      <c r="AV167" s="13" t="s">
        <v>89</v>
      </c>
      <c r="AW167" s="13" t="s">
        <v>31</v>
      </c>
      <c r="AX167" s="13" t="s">
        <v>84</v>
      </c>
      <c r="AY167" s="188" t="s">
        <v>574</v>
      </c>
    </row>
    <row r="168" spans="2:65" s="1" customFormat="1" ht="38.75" customHeight="1">
      <c r="B168" s="140"/>
      <c r="C168" s="208" t="s">
        <v>115</v>
      </c>
      <c r="D168" s="208" t="s">
        <v>1858</v>
      </c>
      <c r="E168" s="209" t="s">
        <v>11122</v>
      </c>
      <c r="F168" s="210" t="s">
        <v>11123</v>
      </c>
      <c r="G168" s="211" t="s">
        <v>579</v>
      </c>
      <c r="H168" s="212">
        <v>3</v>
      </c>
      <c r="I168" s="213"/>
      <c r="J168" s="214">
        <f>ROUND(I168*H168,2)</f>
        <v>0</v>
      </c>
      <c r="K168" s="215"/>
      <c r="L168" s="216"/>
      <c r="M168" s="217" t="s">
        <v>1</v>
      </c>
      <c r="N168" s="218" t="s">
        <v>43</v>
      </c>
      <c r="P168" s="177">
        <f>O168*H168</f>
        <v>0</v>
      </c>
      <c r="Q168" s="177">
        <v>5.0000000000000001E-3</v>
      </c>
      <c r="R168" s="177">
        <f>Q168*H168</f>
        <v>1.4999999999999999E-2</v>
      </c>
      <c r="S168" s="177">
        <v>0</v>
      </c>
      <c r="T168" s="178">
        <f>S168*H168</f>
        <v>0</v>
      </c>
      <c r="AR168" s="179" t="s">
        <v>626</v>
      </c>
      <c r="AT168" s="179" t="s">
        <v>1858</v>
      </c>
      <c r="AU168" s="179" t="s">
        <v>89</v>
      </c>
      <c r="AY168" s="17" t="s">
        <v>574</v>
      </c>
      <c r="BE168" s="102">
        <f>IF(N168="základná",J168,0)</f>
        <v>0</v>
      </c>
      <c r="BF168" s="102">
        <f>IF(N168="znížená",J168,0)</f>
        <v>0</v>
      </c>
      <c r="BG168" s="102">
        <f>IF(N168="zákl. prenesená",J168,0)</f>
        <v>0</v>
      </c>
      <c r="BH168" s="102">
        <f>IF(N168="zníž. prenesená",J168,0)</f>
        <v>0</v>
      </c>
      <c r="BI168" s="102">
        <f>IF(N168="nulová",J168,0)</f>
        <v>0</v>
      </c>
      <c r="BJ168" s="17" t="s">
        <v>89</v>
      </c>
      <c r="BK168" s="102">
        <f>ROUND(I168*H168,2)</f>
        <v>0</v>
      </c>
      <c r="BL168" s="17" t="s">
        <v>580</v>
      </c>
      <c r="BM168" s="179" t="s">
        <v>11124</v>
      </c>
    </row>
    <row r="169" spans="2:65" s="13" customFormat="1" ht="12">
      <c r="B169" s="187"/>
      <c r="D169" s="181" t="s">
        <v>586</v>
      </c>
      <c r="E169" s="188" t="s">
        <v>1</v>
      </c>
      <c r="F169" s="189" t="s">
        <v>11089</v>
      </c>
      <c r="H169" s="190">
        <v>3</v>
      </c>
      <c r="I169" s="191"/>
      <c r="L169" s="187"/>
      <c r="M169" s="192"/>
      <c r="T169" s="193"/>
      <c r="AT169" s="188" t="s">
        <v>586</v>
      </c>
      <c r="AU169" s="188" t="s">
        <v>89</v>
      </c>
      <c r="AV169" s="13" t="s">
        <v>89</v>
      </c>
      <c r="AW169" s="13" t="s">
        <v>31</v>
      </c>
      <c r="AX169" s="13" t="s">
        <v>84</v>
      </c>
      <c r="AY169" s="188" t="s">
        <v>574</v>
      </c>
    </row>
    <row r="170" spans="2:65" s="1" customFormat="1" ht="24.25" customHeight="1">
      <c r="B170" s="140"/>
      <c r="C170" s="168" t="s">
        <v>118</v>
      </c>
      <c r="D170" s="168" t="s">
        <v>576</v>
      </c>
      <c r="E170" s="169" t="s">
        <v>11125</v>
      </c>
      <c r="F170" s="170" t="s">
        <v>11126</v>
      </c>
      <c r="G170" s="171" t="s">
        <v>584</v>
      </c>
      <c r="H170" s="172">
        <v>262</v>
      </c>
      <c r="I170" s="173"/>
      <c r="J170" s="174">
        <f>ROUND(I170*H170,2)</f>
        <v>0</v>
      </c>
      <c r="K170" s="175"/>
      <c r="L170" s="34"/>
      <c r="M170" s="176" t="s">
        <v>1</v>
      </c>
      <c r="N170" s="139" t="s">
        <v>43</v>
      </c>
      <c r="P170" s="177">
        <f>O170*H170</f>
        <v>0</v>
      </c>
      <c r="Q170" s="177">
        <v>0</v>
      </c>
      <c r="R170" s="177">
        <f>Q170*H170</f>
        <v>0</v>
      </c>
      <c r="S170" s="177">
        <v>0</v>
      </c>
      <c r="T170" s="178">
        <f>S170*H170</f>
        <v>0</v>
      </c>
      <c r="AR170" s="179" t="s">
        <v>580</v>
      </c>
      <c r="AT170" s="179" t="s">
        <v>576</v>
      </c>
      <c r="AU170" s="179" t="s">
        <v>89</v>
      </c>
      <c r="AY170" s="17" t="s">
        <v>574</v>
      </c>
      <c r="BE170" s="102">
        <f>IF(N170="základná",J170,0)</f>
        <v>0</v>
      </c>
      <c r="BF170" s="102">
        <f>IF(N170="znížená",J170,0)</f>
        <v>0</v>
      </c>
      <c r="BG170" s="102">
        <f>IF(N170="zákl. prenesená",J170,0)</f>
        <v>0</v>
      </c>
      <c r="BH170" s="102">
        <f>IF(N170="zníž. prenesená",J170,0)</f>
        <v>0</v>
      </c>
      <c r="BI170" s="102">
        <f>IF(N170="nulová",J170,0)</f>
        <v>0</v>
      </c>
      <c r="BJ170" s="17" t="s">
        <v>89</v>
      </c>
      <c r="BK170" s="102">
        <f>ROUND(I170*H170,2)</f>
        <v>0</v>
      </c>
      <c r="BL170" s="17" t="s">
        <v>580</v>
      </c>
      <c r="BM170" s="179" t="s">
        <v>11127</v>
      </c>
    </row>
    <row r="171" spans="2:65" s="13" customFormat="1" ht="12">
      <c r="B171" s="187"/>
      <c r="D171" s="181" t="s">
        <v>586</v>
      </c>
      <c r="E171" s="188" t="s">
        <v>1</v>
      </c>
      <c r="F171" s="189" t="s">
        <v>11128</v>
      </c>
      <c r="H171" s="190">
        <v>262</v>
      </c>
      <c r="I171" s="191"/>
      <c r="L171" s="187"/>
      <c r="M171" s="192"/>
      <c r="T171" s="193"/>
      <c r="AT171" s="188" t="s">
        <v>586</v>
      </c>
      <c r="AU171" s="188" t="s">
        <v>89</v>
      </c>
      <c r="AV171" s="13" t="s">
        <v>89</v>
      </c>
      <c r="AW171" s="13" t="s">
        <v>31</v>
      </c>
      <c r="AX171" s="13" t="s">
        <v>77</v>
      </c>
      <c r="AY171" s="188" t="s">
        <v>574</v>
      </c>
    </row>
    <row r="172" spans="2:65" s="14" customFormat="1" ht="12">
      <c r="B172" s="194"/>
      <c r="D172" s="181" t="s">
        <v>586</v>
      </c>
      <c r="E172" s="195" t="s">
        <v>1</v>
      </c>
      <c r="F172" s="196" t="s">
        <v>596</v>
      </c>
      <c r="H172" s="197">
        <v>262</v>
      </c>
      <c r="I172" s="198"/>
      <c r="L172" s="194"/>
      <c r="M172" s="199"/>
      <c r="T172" s="200"/>
      <c r="AT172" s="195" t="s">
        <v>586</v>
      </c>
      <c r="AU172" s="195" t="s">
        <v>89</v>
      </c>
      <c r="AV172" s="14" t="s">
        <v>580</v>
      </c>
      <c r="AW172" s="14" t="s">
        <v>31</v>
      </c>
      <c r="AX172" s="14" t="s">
        <v>84</v>
      </c>
      <c r="AY172" s="195" t="s">
        <v>574</v>
      </c>
    </row>
    <row r="173" spans="2:65" s="1" customFormat="1" ht="24.25" customHeight="1">
      <c r="B173" s="140"/>
      <c r="C173" s="168" t="s">
        <v>121</v>
      </c>
      <c r="D173" s="168" t="s">
        <v>576</v>
      </c>
      <c r="E173" s="169" t="s">
        <v>11129</v>
      </c>
      <c r="F173" s="170" t="s">
        <v>11130</v>
      </c>
      <c r="G173" s="171" t="s">
        <v>579</v>
      </c>
      <c r="H173" s="172">
        <v>1576</v>
      </c>
      <c r="I173" s="173"/>
      <c r="J173" s="174">
        <f>ROUND(I173*H173,2)</f>
        <v>0</v>
      </c>
      <c r="K173" s="175"/>
      <c r="L173" s="34"/>
      <c r="M173" s="176" t="s">
        <v>1</v>
      </c>
      <c r="N173" s="139" t="s">
        <v>43</v>
      </c>
      <c r="P173" s="177">
        <f>O173*H173</f>
        <v>0</v>
      </c>
      <c r="Q173" s="177">
        <v>0</v>
      </c>
      <c r="R173" s="177">
        <f>Q173*H173</f>
        <v>0</v>
      </c>
      <c r="S173" s="177">
        <v>0</v>
      </c>
      <c r="T173" s="178">
        <f>S173*H173</f>
        <v>0</v>
      </c>
      <c r="AR173" s="179" t="s">
        <v>580</v>
      </c>
      <c r="AT173" s="179" t="s">
        <v>576</v>
      </c>
      <c r="AU173" s="179" t="s">
        <v>89</v>
      </c>
      <c r="AY173" s="17" t="s">
        <v>574</v>
      </c>
      <c r="BE173" s="102">
        <f>IF(N173="základná",J173,0)</f>
        <v>0</v>
      </c>
      <c r="BF173" s="102">
        <f>IF(N173="znížená",J173,0)</f>
        <v>0</v>
      </c>
      <c r="BG173" s="102">
        <f>IF(N173="zákl. prenesená",J173,0)</f>
        <v>0</v>
      </c>
      <c r="BH173" s="102">
        <f>IF(N173="zníž. prenesená",J173,0)</f>
        <v>0</v>
      </c>
      <c r="BI173" s="102">
        <f>IF(N173="nulová",J173,0)</f>
        <v>0</v>
      </c>
      <c r="BJ173" s="17" t="s">
        <v>89</v>
      </c>
      <c r="BK173" s="102">
        <f>ROUND(I173*H173,2)</f>
        <v>0</v>
      </c>
      <c r="BL173" s="17" t="s">
        <v>580</v>
      </c>
      <c r="BM173" s="179" t="s">
        <v>11131</v>
      </c>
    </row>
    <row r="174" spans="2:65" s="13" customFormat="1" ht="12">
      <c r="B174" s="187"/>
      <c r="D174" s="181" t="s">
        <v>586</v>
      </c>
      <c r="E174" s="188" t="s">
        <v>1</v>
      </c>
      <c r="F174" s="189" t="s">
        <v>11132</v>
      </c>
      <c r="H174" s="190">
        <v>1576</v>
      </c>
      <c r="I174" s="191"/>
      <c r="L174" s="187"/>
      <c r="M174" s="192"/>
      <c r="T174" s="193"/>
      <c r="AT174" s="188" t="s">
        <v>586</v>
      </c>
      <c r="AU174" s="188" t="s">
        <v>89</v>
      </c>
      <c r="AV174" s="13" t="s">
        <v>89</v>
      </c>
      <c r="AW174" s="13" t="s">
        <v>31</v>
      </c>
      <c r="AX174" s="13" t="s">
        <v>77</v>
      </c>
      <c r="AY174" s="188" t="s">
        <v>574</v>
      </c>
    </row>
    <row r="175" spans="2:65" s="14" customFormat="1" ht="12">
      <c r="B175" s="194"/>
      <c r="D175" s="181" t="s">
        <v>586</v>
      </c>
      <c r="E175" s="195" t="s">
        <v>1</v>
      </c>
      <c r="F175" s="196" t="s">
        <v>596</v>
      </c>
      <c r="H175" s="197">
        <v>1576</v>
      </c>
      <c r="I175" s="198"/>
      <c r="L175" s="194"/>
      <c r="M175" s="199"/>
      <c r="T175" s="200"/>
      <c r="AT175" s="195" t="s">
        <v>586</v>
      </c>
      <c r="AU175" s="195" t="s">
        <v>89</v>
      </c>
      <c r="AV175" s="14" t="s">
        <v>580</v>
      </c>
      <c r="AW175" s="14" t="s">
        <v>31</v>
      </c>
      <c r="AX175" s="14" t="s">
        <v>84</v>
      </c>
      <c r="AY175" s="195" t="s">
        <v>574</v>
      </c>
    </row>
    <row r="176" spans="2:65" s="1" customFormat="1" ht="16.5" customHeight="1">
      <c r="B176" s="140"/>
      <c r="C176" s="208" t="s">
        <v>660</v>
      </c>
      <c r="D176" s="208" t="s">
        <v>1858</v>
      </c>
      <c r="E176" s="209" t="s">
        <v>11133</v>
      </c>
      <c r="F176" s="210" t="s">
        <v>11134</v>
      </c>
      <c r="G176" s="211" t="s">
        <v>579</v>
      </c>
      <c r="H176" s="212">
        <v>8</v>
      </c>
      <c r="I176" s="213"/>
      <c r="J176" s="214">
        <f t="shared" ref="J176:J207" si="5">ROUND(I176*H176,2)</f>
        <v>0</v>
      </c>
      <c r="K176" s="215"/>
      <c r="L176" s="216"/>
      <c r="M176" s="217" t="s">
        <v>1</v>
      </c>
      <c r="N176" s="218" t="s">
        <v>43</v>
      </c>
      <c r="P176" s="177">
        <f t="shared" ref="P176:P207" si="6">O176*H176</f>
        <v>0</v>
      </c>
      <c r="Q176" s="177">
        <v>5.0000000000000001E-4</v>
      </c>
      <c r="R176" s="177">
        <f t="shared" ref="R176:R207" si="7">Q176*H176</f>
        <v>4.0000000000000001E-3</v>
      </c>
      <c r="S176" s="177">
        <v>0</v>
      </c>
      <c r="T176" s="178">
        <f t="shared" ref="T176:T207" si="8">S176*H176</f>
        <v>0</v>
      </c>
      <c r="AR176" s="179" t="s">
        <v>626</v>
      </c>
      <c r="AT176" s="179" t="s">
        <v>1858</v>
      </c>
      <c r="AU176" s="179" t="s">
        <v>89</v>
      </c>
      <c r="AY176" s="17" t="s">
        <v>574</v>
      </c>
      <c r="BE176" s="102">
        <f t="shared" ref="BE176:BE207" si="9">IF(N176="základná",J176,0)</f>
        <v>0</v>
      </c>
      <c r="BF176" s="102">
        <f t="shared" ref="BF176:BF207" si="10">IF(N176="znížená",J176,0)</f>
        <v>0</v>
      </c>
      <c r="BG176" s="102">
        <f t="shared" ref="BG176:BG207" si="11">IF(N176="zákl. prenesená",J176,0)</f>
        <v>0</v>
      </c>
      <c r="BH176" s="102">
        <f t="shared" ref="BH176:BH207" si="12">IF(N176="zníž. prenesená",J176,0)</f>
        <v>0</v>
      </c>
      <c r="BI176" s="102">
        <f t="shared" ref="BI176:BI207" si="13">IF(N176="nulová",J176,0)</f>
        <v>0</v>
      </c>
      <c r="BJ176" s="17" t="s">
        <v>89</v>
      </c>
      <c r="BK176" s="102">
        <f t="shared" ref="BK176:BK207" si="14">ROUND(I176*H176,2)</f>
        <v>0</v>
      </c>
      <c r="BL176" s="17" t="s">
        <v>580</v>
      </c>
      <c r="BM176" s="179" t="s">
        <v>11135</v>
      </c>
    </row>
    <row r="177" spans="2:65" s="1" customFormat="1" ht="16.5" customHeight="1">
      <c r="B177" s="140"/>
      <c r="C177" s="208" t="s">
        <v>664</v>
      </c>
      <c r="D177" s="208" t="s">
        <v>1858</v>
      </c>
      <c r="E177" s="209" t="s">
        <v>11136</v>
      </c>
      <c r="F177" s="210" t="s">
        <v>11137</v>
      </c>
      <c r="G177" s="211" t="s">
        <v>579</v>
      </c>
      <c r="H177" s="212">
        <v>20</v>
      </c>
      <c r="I177" s="213"/>
      <c r="J177" s="214">
        <f t="shared" si="5"/>
        <v>0</v>
      </c>
      <c r="K177" s="215"/>
      <c r="L177" s="216"/>
      <c r="M177" s="217" t="s">
        <v>1</v>
      </c>
      <c r="N177" s="218" t="s">
        <v>43</v>
      </c>
      <c r="P177" s="177">
        <f t="shared" si="6"/>
        <v>0</v>
      </c>
      <c r="Q177" s="177">
        <v>5.0000000000000001E-4</v>
      </c>
      <c r="R177" s="177">
        <f t="shared" si="7"/>
        <v>0.01</v>
      </c>
      <c r="S177" s="177">
        <v>0</v>
      </c>
      <c r="T177" s="178">
        <f t="shared" si="8"/>
        <v>0</v>
      </c>
      <c r="AR177" s="179" t="s">
        <v>626</v>
      </c>
      <c r="AT177" s="179" t="s">
        <v>1858</v>
      </c>
      <c r="AU177" s="179" t="s">
        <v>89</v>
      </c>
      <c r="AY177" s="17" t="s">
        <v>574</v>
      </c>
      <c r="BE177" s="102">
        <f t="shared" si="9"/>
        <v>0</v>
      </c>
      <c r="BF177" s="102">
        <f t="shared" si="10"/>
        <v>0</v>
      </c>
      <c r="BG177" s="102">
        <f t="shared" si="11"/>
        <v>0</v>
      </c>
      <c r="BH177" s="102">
        <f t="shared" si="12"/>
        <v>0</v>
      </c>
      <c r="BI177" s="102">
        <f t="shared" si="13"/>
        <v>0</v>
      </c>
      <c r="BJ177" s="17" t="s">
        <v>89</v>
      </c>
      <c r="BK177" s="102">
        <f t="shared" si="14"/>
        <v>0</v>
      </c>
      <c r="BL177" s="17" t="s">
        <v>580</v>
      </c>
      <c r="BM177" s="179" t="s">
        <v>11138</v>
      </c>
    </row>
    <row r="178" spans="2:65" s="1" customFormat="1" ht="16.5" customHeight="1">
      <c r="B178" s="140"/>
      <c r="C178" s="208" t="s">
        <v>676</v>
      </c>
      <c r="D178" s="208" t="s">
        <v>1858</v>
      </c>
      <c r="E178" s="209" t="s">
        <v>11139</v>
      </c>
      <c r="F178" s="210" t="s">
        <v>11140</v>
      </c>
      <c r="G178" s="211" t="s">
        <v>579</v>
      </c>
      <c r="H178" s="212">
        <v>15</v>
      </c>
      <c r="I178" s="213"/>
      <c r="J178" s="214">
        <f t="shared" si="5"/>
        <v>0</v>
      </c>
      <c r="K178" s="215"/>
      <c r="L178" s="216"/>
      <c r="M178" s="217" t="s">
        <v>1</v>
      </c>
      <c r="N178" s="218" t="s">
        <v>43</v>
      </c>
      <c r="P178" s="177">
        <f t="shared" si="6"/>
        <v>0</v>
      </c>
      <c r="Q178" s="177">
        <v>5.0000000000000001E-4</v>
      </c>
      <c r="R178" s="177">
        <f t="shared" si="7"/>
        <v>7.4999999999999997E-3</v>
      </c>
      <c r="S178" s="177">
        <v>0</v>
      </c>
      <c r="T178" s="178">
        <f t="shared" si="8"/>
        <v>0</v>
      </c>
      <c r="AR178" s="179" t="s">
        <v>626</v>
      </c>
      <c r="AT178" s="179" t="s">
        <v>1858</v>
      </c>
      <c r="AU178" s="179" t="s">
        <v>89</v>
      </c>
      <c r="AY178" s="17" t="s">
        <v>574</v>
      </c>
      <c r="BE178" s="102">
        <f t="shared" si="9"/>
        <v>0</v>
      </c>
      <c r="BF178" s="102">
        <f t="shared" si="10"/>
        <v>0</v>
      </c>
      <c r="BG178" s="102">
        <f t="shared" si="11"/>
        <v>0</v>
      </c>
      <c r="BH178" s="102">
        <f t="shared" si="12"/>
        <v>0</v>
      </c>
      <c r="BI178" s="102">
        <f t="shared" si="13"/>
        <v>0</v>
      </c>
      <c r="BJ178" s="17" t="s">
        <v>89</v>
      </c>
      <c r="BK178" s="102">
        <f t="shared" si="14"/>
        <v>0</v>
      </c>
      <c r="BL178" s="17" t="s">
        <v>580</v>
      </c>
      <c r="BM178" s="179" t="s">
        <v>11141</v>
      </c>
    </row>
    <row r="179" spans="2:65" s="1" customFormat="1" ht="16.5" customHeight="1">
      <c r="B179" s="140"/>
      <c r="C179" s="208" t="s">
        <v>680</v>
      </c>
      <c r="D179" s="208" t="s">
        <v>1858</v>
      </c>
      <c r="E179" s="209" t="s">
        <v>11142</v>
      </c>
      <c r="F179" s="210" t="s">
        <v>11143</v>
      </c>
      <c r="G179" s="211" t="s">
        <v>579</v>
      </c>
      <c r="H179" s="212">
        <v>15</v>
      </c>
      <c r="I179" s="213"/>
      <c r="J179" s="214">
        <f t="shared" si="5"/>
        <v>0</v>
      </c>
      <c r="K179" s="215"/>
      <c r="L179" s="216"/>
      <c r="M179" s="217" t="s">
        <v>1</v>
      </c>
      <c r="N179" s="218" t="s">
        <v>43</v>
      </c>
      <c r="P179" s="177">
        <f t="shared" si="6"/>
        <v>0</v>
      </c>
      <c r="Q179" s="177">
        <v>5.0000000000000001E-4</v>
      </c>
      <c r="R179" s="177">
        <f t="shared" si="7"/>
        <v>7.4999999999999997E-3</v>
      </c>
      <c r="S179" s="177">
        <v>0</v>
      </c>
      <c r="T179" s="178">
        <f t="shared" si="8"/>
        <v>0</v>
      </c>
      <c r="AR179" s="179" t="s">
        <v>626</v>
      </c>
      <c r="AT179" s="179" t="s">
        <v>1858</v>
      </c>
      <c r="AU179" s="179" t="s">
        <v>89</v>
      </c>
      <c r="AY179" s="17" t="s">
        <v>574</v>
      </c>
      <c r="BE179" s="102">
        <f t="shared" si="9"/>
        <v>0</v>
      </c>
      <c r="BF179" s="102">
        <f t="shared" si="10"/>
        <v>0</v>
      </c>
      <c r="BG179" s="102">
        <f t="shared" si="11"/>
        <v>0</v>
      </c>
      <c r="BH179" s="102">
        <f t="shared" si="12"/>
        <v>0</v>
      </c>
      <c r="BI179" s="102">
        <f t="shared" si="13"/>
        <v>0</v>
      </c>
      <c r="BJ179" s="17" t="s">
        <v>89</v>
      </c>
      <c r="BK179" s="102">
        <f t="shared" si="14"/>
        <v>0</v>
      </c>
      <c r="BL179" s="17" t="s">
        <v>580</v>
      </c>
      <c r="BM179" s="179" t="s">
        <v>11144</v>
      </c>
    </row>
    <row r="180" spans="2:65" s="1" customFormat="1" ht="16.5" customHeight="1">
      <c r="B180" s="140"/>
      <c r="C180" s="208" t="s">
        <v>686</v>
      </c>
      <c r="D180" s="208" t="s">
        <v>1858</v>
      </c>
      <c r="E180" s="209" t="s">
        <v>11145</v>
      </c>
      <c r="F180" s="210" t="s">
        <v>11146</v>
      </c>
      <c r="G180" s="211" t="s">
        <v>579</v>
      </c>
      <c r="H180" s="212">
        <v>8</v>
      </c>
      <c r="I180" s="213"/>
      <c r="J180" s="214">
        <f t="shared" si="5"/>
        <v>0</v>
      </c>
      <c r="K180" s="215"/>
      <c r="L180" s="216"/>
      <c r="M180" s="217" t="s">
        <v>1</v>
      </c>
      <c r="N180" s="218" t="s">
        <v>43</v>
      </c>
      <c r="P180" s="177">
        <f t="shared" si="6"/>
        <v>0</v>
      </c>
      <c r="Q180" s="177">
        <v>5.0000000000000001E-4</v>
      </c>
      <c r="R180" s="177">
        <f t="shared" si="7"/>
        <v>4.0000000000000001E-3</v>
      </c>
      <c r="S180" s="177">
        <v>0</v>
      </c>
      <c r="T180" s="178">
        <f t="shared" si="8"/>
        <v>0</v>
      </c>
      <c r="AR180" s="179" t="s">
        <v>626</v>
      </c>
      <c r="AT180" s="179" t="s">
        <v>1858</v>
      </c>
      <c r="AU180" s="179" t="s">
        <v>89</v>
      </c>
      <c r="AY180" s="17" t="s">
        <v>574</v>
      </c>
      <c r="BE180" s="102">
        <f t="shared" si="9"/>
        <v>0</v>
      </c>
      <c r="BF180" s="102">
        <f t="shared" si="10"/>
        <v>0</v>
      </c>
      <c r="BG180" s="102">
        <f t="shared" si="11"/>
        <v>0</v>
      </c>
      <c r="BH180" s="102">
        <f t="shared" si="12"/>
        <v>0</v>
      </c>
      <c r="BI180" s="102">
        <f t="shared" si="13"/>
        <v>0</v>
      </c>
      <c r="BJ180" s="17" t="s">
        <v>89</v>
      </c>
      <c r="BK180" s="102">
        <f t="shared" si="14"/>
        <v>0</v>
      </c>
      <c r="BL180" s="17" t="s">
        <v>580</v>
      </c>
      <c r="BM180" s="179" t="s">
        <v>11147</v>
      </c>
    </row>
    <row r="181" spans="2:65" s="1" customFormat="1" ht="16.5" customHeight="1">
      <c r="B181" s="140"/>
      <c r="C181" s="208" t="s">
        <v>691</v>
      </c>
      <c r="D181" s="208" t="s">
        <v>1858</v>
      </c>
      <c r="E181" s="209" t="s">
        <v>11148</v>
      </c>
      <c r="F181" s="210" t="s">
        <v>11149</v>
      </c>
      <c r="G181" s="211" t="s">
        <v>579</v>
      </c>
      <c r="H181" s="212">
        <v>8</v>
      </c>
      <c r="I181" s="213"/>
      <c r="J181" s="214">
        <f t="shared" si="5"/>
        <v>0</v>
      </c>
      <c r="K181" s="215"/>
      <c r="L181" s="216"/>
      <c r="M181" s="217" t="s">
        <v>1</v>
      </c>
      <c r="N181" s="218" t="s">
        <v>43</v>
      </c>
      <c r="P181" s="177">
        <f t="shared" si="6"/>
        <v>0</v>
      </c>
      <c r="Q181" s="177">
        <v>5.0000000000000001E-4</v>
      </c>
      <c r="R181" s="177">
        <f t="shared" si="7"/>
        <v>4.0000000000000001E-3</v>
      </c>
      <c r="S181" s="177">
        <v>0</v>
      </c>
      <c r="T181" s="178">
        <f t="shared" si="8"/>
        <v>0</v>
      </c>
      <c r="AR181" s="179" t="s">
        <v>626</v>
      </c>
      <c r="AT181" s="179" t="s">
        <v>1858</v>
      </c>
      <c r="AU181" s="179" t="s">
        <v>89</v>
      </c>
      <c r="AY181" s="17" t="s">
        <v>574</v>
      </c>
      <c r="BE181" s="102">
        <f t="shared" si="9"/>
        <v>0</v>
      </c>
      <c r="BF181" s="102">
        <f t="shared" si="10"/>
        <v>0</v>
      </c>
      <c r="BG181" s="102">
        <f t="shared" si="11"/>
        <v>0</v>
      </c>
      <c r="BH181" s="102">
        <f t="shared" si="12"/>
        <v>0</v>
      </c>
      <c r="BI181" s="102">
        <f t="shared" si="13"/>
        <v>0</v>
      </c>
      <c r="BJ181" s="17" t="s">
        <v>89</v>
      </c>
      <c r="BK181" s="102">
        <f t="shared" si="14"/>
        <v>0</v>
      </c>
      <c r="BL181" s="17" t="s">
        <v>580</v>
      </c>
      <c r="BM181" s="179" t="s">
        <v>11150</v>
      </c>
    </row>
    <row r="182" spans="2:65" s="1" customFormat="1" ht="16.5" customHeight="1">
      <c r="B182" s="140"/>
      <c r="C182" s="208" t="s">
        <v>697</v>
      </c>
      <c r="D182" s="208" t="s">
        <v>1858</v>
      </c>
      <c r="E182" s="209" t="s">
        <v>11151</v>
      </c>
      <c r="F182" s="210" t="s">
        <v>11152</v>
      </c>
      <c r="G182" s="211" t="s">
        <v>579</v>
      </c>
      <c r="H182" s="212">
        <v>15</v>
      </c>
      <c r="I182" s="213"/>
      <c r="J182" s="214">
        <f t="shared" si="5"/>
        <v>0</v>
      </c>
      <c r="K182" s="215"/>
      <c r="L182" s="216"/>
      <c r="M182" s="217" t="s">
        <v>1</v>
      </c>
      <c r="N182" s="218" t="s">
        <v>43</v>
      </c>
      <c r="P182" s="177">
        <f t="shared" si="6"/>
        <v>0</v>
      </c>
      <c r="Q182" s="177">
        <v>5.0000000000000001E-4</v>
      </c>
      <c r="R182" s="177">
        <f t="shared" si="7"/>
        <v>7.4999999999999997E-3</v>
      </c>
      <c r="S182" s="177">
        <v>0</v>
      </c>
      <c r="T182" s="178">
        <f t="shared" si="8"/>
        <v>0</v>
      </c>
      <c r="AR182" s="179" t="s">
        <v>626</v>
      </c>
      <c r="AT182" s="179" t="s">
        <v>1858</v>
      </c>
      <c r="AU182" s="179" t="s">
        <v>89</v>
      </c>
      <c r="AY182" s="17" t="s">
        <v>574</v>
      </c>
      <c r="BE182" s="102">
        <f t="shared" si="9"/>
        <v>0</v>
      </c>
      <c r="BF182" s="102">
        <f t="shared" si="10"/>
        <v>0</v>
      </c>
      <c r="BG182" s="102">
        <f t="shared" si="11"/>
        <v>0</v>
      </c>
      <c r="BH182" s="102">
        <f t="shared" si="12"/>
        <v>0</v>
      </c>
      <c r="BI182" s="102">
        <f t="shared" si="13"/>
        <v>0</v>
      </c>
      <c r="BJ182" s="17" t="s">
        <v>89</v>
      </c>
      <c r="BK182" s="102">
        <f t="shared" si="14"/>
        <v>0</v>
      </c>
      <c r="BL182" s="17" t="s">
        <v>580</v>
      </c>
      <c r="BM182" s="179" t="s">
        <v>11153</v>
      </c>
    </row>
    <row r="183" spans="2:65" s="1" customFormat="1" ht="16.5" customHeight="1">
      <c r="B183" s="140"/>
      <c r="C183" s="208" t="s">
        <v>7</v>
      </c>
      <c r="D183" s="208" t="s">
        <v>1858</v>
      </c>
      <c r="E183" s="209" t="s">
        <v>11154</v>
      </c>
      <c r="F183" s="210" t="s">
        <v>11155</v>
      </c>
      <c r="G183" s="211" t="s">
        <v>579</v>
      </c>
      <c r="H183" s="212">
        <v>20</v>
      </c>
      <c r="I183" s="213"/>
      <c r="J183" s="214">
        <f t="shared" si="5"/>
        <v>0</v>
      </c>
      <c r="K183" s="215"/>
      <c r="L183" s="216"/>
      <c r="M183" s="217" t="s">
        <v>1</v>
      </c>
      <c r="N183" s="218" t="s">
        <v>43</v>
      </c>
      <c r="P183" s="177">
        <f t="shared" si="6"/>
        <v>0</v>
      </c>
      <c r="Q183" s="177">
        <v>5.0000000000000001E-4</v>
      </c>
      <c r="R183" s="177">
        <f t="shared" si="7"/>
        <v>0.01</v>
      </c>
      <c r="S183" s="177">
        <v>0</v>
      </c>
      <c r="T183" s="178">
        <f t="shared" si="8"/>
        <v>0</v>
      </c>
      <c r="AR183" s="179" t="s">
        <v>626</v>
      </c>
      <c r="AT183" s="179" t="s">
        <v>1858</v>
      </c>
      <c r="AU183" s="179" t="s">
        <v>89</v>
      </c>
      <c r="AY183" s="17" t="s">
        <v>574</v>
      </c>
      <c r="BE183" s="102">
        <f t="shared" si="9"/>
        <v>0</v>
      </c>
      <c r="BF183" s="102">
        <f t="shared" si="10"/>
        <v>0</v>
      </c>
      <c r="BG183" s="102">
        <f t="shared" si="11"/>
        <v>0</v>
      </c>
      <c r="BH183" s="102">
        <f t="shared" si="12"/>
        <v>0</v>
      </c>
      <c r="BI183" s="102">
        <f t="shared" si="13"/>
        <v>0</v>
      </c>
      <c r="BJ183" s="17" t="s">
        <v>89</v>
      </c>
      <c r="BK183" s="102">
        <f t="shared" si="14"/>
        <v>0</v>
      </c>
      <c r="BL183" s="17" t="s">
        <v>580</v>
      </c>
      <c r="BM183" s="179" t="s">
        <v>11156</v>
      </c>
    </row>
    <row r="184" spans="2:65" s="1" customFormat="1" ht="16.5" customHeight="1">
      <c r="B184" s="140"/>
      <c r="C184" s="208" t="s">
        <v>727</v>
      </c>
      <c r="D184" s="208" t="s">
        <v>1858</v>
      </c>
      <c r="E184" s="209" t="s">
        <v>11157</v>
      </c>
      <c r="F184" s="210" t="s">
        <v>11158</v>
      </c>
      <c r="G184" s="211" t="s">
        <v>579</v>
      </c>
      <c r="H184" s="212">
        <v>20</v>
      </c>
      <c r="I184" s="213"/>
      <c r="J184" s="214">
        <f t="shared" si="5"/>
        <v>0</v>
      </c>
      <c r="K184" s="215"/>
      <c r="L184" s="216"/>
      <c r="M184" s="217" t="s">
        <v>1</v>
      </c>
      <c r="N184" s="218" t="s">
        <v>43</v>
      </c>
      <c r="P184" s="177">
        <f t="shared" si="6"/>
        <v>0</v>
      </c>
      <c r="Q184" s="177">
        <v>5.0000000000000001E-4</v>
      </c>
      <c r="R184" s="177">
        <f t="shared" si="7"/>
        <v>0.01</v>
      </c>
      <c r="S184" s="177">
        <v>0</v>
      </c>
      <c r="T184" s="178">
        <f t="shared" si="8"/>
        <v>0</v>
      </c>
      <c r="AR184" s="179" t="s">
        <v>626</v>
      </c>
      <c r="AT184" s="179" t="s">
        <v>1858</v>
      </c>
      <c r="AU184" s="179" t="s">
        <v>89</v>
      </c>
      <c r="AY184" s="17" t="s">
        <v>574</v>
      </c>
      <c r="BE184" s="102">
        <f t="shared" si="9"/>
        <v>0</v>
      </c>
      <c r="BF184" s="102">
        <f t="shared" si="10"/>
        <v>0</v>
      </c>
      <c r="BG184" s="102">
        <f t="shared" si="11"/>
        <v>0</v>
      </c>
      <c r="BH184" s="102">
        <f t="shared" si="12"/>
        <v>0</v>
      </c>
      <c r="BI184" s="102">
        <f t="shared" si="13"/>
        <v>0</v>
      </c>
      <c r="BJ184" s="17" t="s">
        <v>89</v>
      </c>
      <c r="BK184" s="102">
        <f t="shared" si="14"/>
        <v>0</v>
      </c>
      <c r="BL184" s="17" t="s">
        <v>580</v>
      </c>
      <c r="BM184" s="179" t="s">
        <v>11159</v>
      </c>
    </row>
    <row r="185" spans="2:65" s="1" customFormat="1" ht="16.5" customHeight="1">
      <c r="B185" s="140"/>
      <c r="C185" s="208" t="s">
        <v>732</v>
      </c>
      <c r="D185" s="208" t="s">
        <v>1858</v>
      </c>
      <c r="E185" s="209" t="s">
        <v>11160</v>
      </c>
      <c r="F185" s="210" t="s">
        <v>11161</v>
      </c>
      <c r="G185" s="211" t="s">
        <v>579</v>
      </c>
      <c r="H185" s="212">
        <v>15</v>
      </c>
      <c r="I185" s="213"/>
      <c r="J185" s="214">
        <f t="shared" si="5"/>
        <v>0</v>
      </c>
      <c r="K185" s="215"/>
      <c r="L185" s="216"/>
      <c r="M185" s="217" t="s">
        <v>1</v>
      </c>
      <c r="N185" s="218" t="s">
        <v>43</v>
      </c>
      <c r="P185" s="177">
        <f t="shared" si="6"/>
        <v>0</v>
      </c>
      <c r="Q185" s="177">
        <v>5.0000000000000001E-4</v>
      </c>
      <c r="R185" s="177">
        <f t="shared" si="7"/>
        <v>7.4999999999999997E-3</v>
      </c>
      <c r="S185" s="177">
        <v>0</v>
      </c>
      <c r="T185" s="178">
        <f t="shared" si="8"/>
        <v>0</v>
      </c>
      <c r="AR185" s="179" t="s">
        <v>626</v>
      </c>
      <c r="AT185" s="179" t="s">
        <v>1858</v>
      </c>
      <c r="AU185" s="179" t="s">
        <v>89</v>
      </c>
      <c r="AY185" s="17" t="s">
        <v>574</v>
      </c>
      <c r="BE185" s="102">
        <f t="shared" si="9"/>
        <v>0</v>
      </c>
      <c r="BF185" s="102">
        <f t="shared" si="10"/>
        <v>0</v>
      </c>
      <c r="BG185" s="102">
        <f t="shared" si="11"/>
        <v>0</v>
      </c>
      <c r="BH185" s="102">
        <f t="shared" si="12"/>
        <v>0</v>
      </c>
      <c r="BI185" s="102">
        <f t="shared" si="13"/>
        <v>0</v>
      </c>
      <c r="BJ185" s="17" t="s">
        <v>89</v>
      </c>
      <c r="BK185" s="102">
        <f t="shared" si="14"/>
        <v>0</v>
      </c>
      <c r="BL185" s="17" t="s">
        <v>580</v>
      </c>
      <c r="BM185" s="179" t="s">
        <v>11162</v>
      </c>
    </row>
    <row r="186" spans="2:65" s="1" customFormat="1" ht="16.5" customHeight="1">
      <c r="B186" s="140"/>
      <c r="C186" s="208" t="s">
        <v>737</v>
      </c>
      <c r="D186" s="208" t="s">
        <v>1858</v>
      </c>
      <c r="E186" s="209" t="s">
        <v>11163</v>
      </c>
      <c r="F186" s="210" t="s">
        <v>11164</v>
      </c>
      <c r="G186" s="211" t="s">
        <v>579</v>
      </c>
      <c r="H186" s="212">
        <v>8</v>
      </c>
      <c r="I186" s="213"/>
      <c r="J186" s="214">
        <f t="shared" si="5"/>
        <v>0</v>
      </c>
      <c r="K186" s="215"/>
      <c r="L186" s="216"/>
      <c r="M186" s="217" t="s">
        <v>1</v>
      </c>
      <c r="N186" s="218" t="s">
        <v>43</v>
      </c>
      <c r="P186" s="177">
        <f t="shared" si="6"/>
        <v>0</v>
      </c>
      <c r="Q186" s="177">
        <v>5.0000000000000001E-4</v>
      </c>
      <c r="R186" s="177">
        <f t="shared" si="7"/>
        <v>4.0000000000000001E-3</v>
      </c>
      <c r="S186" s="177">
        <v>0</v>
      </c>
      <c r="T186" s="178">
        <f t="shared" si="8"/>
        <v>0</v>
      </c>
      <c r="AR186" s="179" t="s">
        <v>626</v>
      </c>
      <c r="AT186" s="179" t="s">
        <v>1858</v>
      </c>
      <c r="AU186" s="179" t="s">
        <v>89</v>
      </c>
      <c r="AY186" s="17" t="s">
        <v>574</v>
      </c>
      <c r="BE186" s="102">
        <f t="shared" si="9"/>
        <v>0</v>
      </c>
      <c r="BF186" s="102">
        <f t="shared" si="10"/>
        <v>0</v>
      </c>
      <c r="BG186" s="102">
        <f t="shared" si="11"/>
        <v>0</v>
      </c>
      <c r="BH186" s="102">
        <f t="shared" si="12"/>
        <v>0</v>
      </c>
      <c r="BI186" s="102">
        <f t="shared" si="13"/>
        <v>0</v>
      </c>
      <c r="BJ186" s="17" t="s">
        <v>89</v>
      </c>
      <c r="BK186" s="102">
        <f t="shared" si="14"/>
        <v>0</v>
      </c>
      <c r="BL186" s="17" t="s">
        <v>580</v>
      </c>
      <c r="BM186" s="179" t="s">
        <v>11165</v>
      </c>
    </row>
    <row r="187" spans="2:65" s="1" customFormat="1" ht="16.5" customHeight="1">
      <c r="B187" s="140"/>
      <c r="C187" s="208" t="s">
        <v>749</v>
      </c>
      <c r="D187" s="208" t="s">
        <v>1858</v>
      </c>
      <c r="E187" s="209" t="s">
        <v>11166</v>
      </c>
      <c r="F187" s="210" t="s">
        <v>11167</v>
      </c>
      <c r="G187" s="211" t="s">
        <v>579</v>
      </c>
      <c r="H187" s="212">
        <v>10</v>
      </c>
      <c r="I187" s="213"/>
      <c r="J187" s="214">
        <f t="shared" si="5"/>
        <v>0</v>
      </c>
      <c r="K187" s="215"/>
      <c r="L187" s="216"/>
      <c r="M187" s="217" t="s">
        <v>1</v>
      </c>
      <c r="N187" s="218" t="s">
        <v>43</v>
      </c>
      <c r="P187" s="177">
        <f t="shared" si="6"/>
        <v>0</v>
      </c>
      <c r="Q187" s="177">
        <v>5.0000000000000001E-4</v>
      </c>
      <c r="R187" s="177">
        <f t="shared" si="7"/>
        <v>5.0000000000000001E-3</v>
      </c>
      <c r="S187" s="177">
        <v>0</v>
      </c>
      <c r="T187" s="178">
        <f t="shared" si="8"/>
        <v>0</v>
      </c>
      <c r="AR187" s="179" t="s">
        <v>626</v>
      </c>
      <c r="AT187" s="179" t="s">
        <v>1858</v>
      </c>
      <c r="AU187" s="179" t="s">
        <v>89</v>
      </c>
      <c r="AY187" s="17" t="s">
        <v>574</v>
      </c>
      <c r="BE187" s="102">
        <f t="shared" si="9"/>
        <v>0</v>
      </c>
      <c r="BF187" s="102">
        <f t="shared" si="10"/>
        <v>0</v>
      </c>
      <c r="BG187" s="102">
        <f t="shared" si="11"/>
        <v>0</v>
      </c>
      <c r="BH187" s="102">
        <f t="shared" si="12"/>
        <v>0</v>
      </c>
      <c r="BI187" s="102">
        <f t="shared" si="13"/>
        <v>0</v>
      </c>
      <c r="BJ187" s="17" t="s">
        <v>89</v>
      </c>
      <c r="BK187" s="102">
        <f t="shared" si="14"/>
        <v>0</v>
      </c>
      <c r="BL187" s="17" t="s">
        <v>580</v>
      </c>
      <c r="BM187" s="179" t="s">
        <v>11168</v>
      </c>
    </row>
    <row r="188" spans="2:65" s="1" customFormat="1" ht="16.5" customHeight="1">
      <c r="B188" s="140"/>
      <c r="C188" s="208" t="s">
        <v>784</v>
      </c>
      <c r="D188" s="208" t="s">
        <v>1858</v>
      </c>
      <c r="E188" s="209" t="s">
        <v>11169</v>
      </c>
      <c r="F188" s="210" t="s">
        <v>11170</v>
      </c>
      <c r="G188" s="211" t="s">
        <v>579</v>
      </c>
      <c r="H188" s="212">
        <v>3</v>
      </c>
      <c r="I188" s="213"/>
      <c r="J188" s="214">
        <f t="shared" si="5"/>
        <v>0</v>
      </c>
      <c r="K188" s="215"/>
      <c r="L188" s="216"/>
      <c r="M188" s="217" t="s">
        <v>1</v>
      </c>
      <c r="N188" s="218" t="s">
        <v>43</v>
      </c>
      <c r="P188" s="177">
        <f t="shared" si="6"/>
        <v>0</v>
      </c>
      <c r="Q188" s="177">
        <v>5.0000000000000001E-4</v>
      </c>
      <c r="R188" s="177">
        <f t="shared" si="7"/>
        <v>1.5E-3</v>
      </c>
      <c r="S188" s="177">
        <v>0</v>
      </c>
      <c r="T188" s="178">
        <f t="shared" si="8"/>
        <v>0</v>
      </c>
      <c r="AR188" s="179" t="s">
        <v>626</v>
      </c>
      <c r="AT188" s="179" t="s">
        <v>1858</v>
      </c>
      <c r="AU188" s="179" t="s">
        <v>89</v>
      </c>
      <c r="AY188" s="17" t="s">
        <v>574</v>
      </c>
      <c r="BE188" s="102">
        <f t="shared" si="9"/>
        <v>0</v>
      </c>
      <c r="BF188" s="102">
        <f t="shared" si="10"/>
        <v>0</v>
      </c>
      <c r="BG188" s="102">
        <f t="shared" si="11"/>
        <v>0</v>
      </c>
      <c r="BH188" s="102">
        <f t="shared" si="12"/>
        <v>0</v>
      </c>
      <c r="BI188" s="102">
        <f t="shared" si="13"/>
        <v>0</v>
      </c>
      <c r="BJ188" s="17" t="s">
        <v>89</v>
      </c>
      <c r="BK188" s="102">
        <f t="shared" si="14"/>
        <v>0</v>
      </c>
      <c r="BL188" s="17" t="s">
        <v>580</v>
      </c>
      <c r="BM188" s="179" t="s">
        <v>11171</v>
      </c>
    </row>
    <row r="189" spans="2:65" s="1" customFormat="1" ht="16.5" customHeight="1">
      <c r="B189" s="140"/>
      <c r="C189" s="208" t="s">
        <v>805</v>
      </c>
      <c r="D189" s="208" t="s">
        <v>1858</v>
      </c>
      <c r="E189" s="209" t="s">
        <v>11172</v>
      </c>
      <c r="F189" s="210" t="s">
        <v>11173</v>
      </c>
      <c r="G189" s="211" t="s">
        <v>579</v>
      </c>
      <c r="H189" s="212">
        <v>15</v>
      </c>
      <c r="I189" s="213"/>
      <c r="J189" s="214">
        <f t="shared" si="5"/>
        <v>0</v>
      </c>
      <c r="K189" s="215"/>
      <c r="L189" s="216"/>
      <c r="M189" s="217" t="s">
        <v>1</v>
      </c>
      <c r="N189" s="218" t="s">
        <v>43</v>
      </c>
      <c r="P189" s="177">
        <f t="shared" si="6"/>
        <v>0</v>
      </c>
      <c r="Q189" s="177">
        <v>5.0000000000000001E-4</v>
      </c>
      <c r="R189" s="177">
        <f t="shared" si="7"/>
        <v>7.4999999999999997E-3</v>
      </c>
      <c r="S189" s="177">
        <v>0</v>
      </c>
      <c r="T189" s="178">
        <f t="shared" si="8"/>
        <v>0</v>
      </c>
      <c r="AR189" s="179" t="s">
        <v>626</v>
      </c>
      <c r="AT189" s="179" t="s">
        <v>1858</v>
      </c>
      <c r="AU189" s="179" t="s">
        <v>89</v>
      </c>
      <c r="AY189" s="17" t="s">
        <v>574</v>
      </c>
      <c r="BE189" s="102">
        <f t="shared" si="9"/>
        <v>0</v>
      </c>
      <c r="BF189" s="102">
        <f t="shared" si="10"/>
        <v>0</v>
      </c>
      <c r="BG189" s="102">
        <f t="shared" si="11"/>
        <v>0</v>
      </c>
      <c r="BH189" s="102">
        <f t="shared" si="12"/>
        <v>0</v>
      </c>
      <c r="BI189" s="102">
        <f t="shared" si="13"/>
        <v>0</v>
      </c>
      <c r="BJ189" s="17" t="s">
        <v>89</v>
      </c>
      <c r="BK189" s="102">
        <f t="shared" si="14"/>
        <v>0</v>
      </c>
      <c r="BL189" s="17" t="s">
        <v>580</v>
      </c>
      <c r="BM189" s="179" t="s">
        <v>11174</v>
      </c>
    </row>
    <row r="190" spans="2:65" s="1" customFormat="1" ht="16.5" customHeight="1">
      <c r="B190" s="140"/>
      <c r="C190" s="208" t="s">
        <v>809</v>
      </c>
      <c r="D190" s="208" t="s">
        <v>1858</v>
      </c>
      <c r="E190" s="209" t="s">
        <v>11175</v>
      </c>
      <c r="F190" s="210" t="s">
        <v>11176</v>
      </c>
      <c r="G190" s="211" t="s">
        <v>579</v>
      </c>
      <c r="H190" s="212">
        <v>8</v>
      </c>
      <c r="I190" s="213"/>
      <c r="J190" s="214">
        <f t="shared" si="5"/>
        <v>0</v>
      </c>
      <c r="K190" s="215"/>
      <c r="L190" s="216"/>
      <c r="M190" s="217" t="s">
        <v>1</v>
      </c>
      <c r="N190" s="218" t="s">
        <v>43</v>
      </c>
      <c r="P190" s="177">
        <f t="shared" si="6"/>
        <v>0</v>
      </c>
      <c r="Q190" s="177">
        <v>5.0000000000000001E-4</v>
      </c>
      <c r="R190" s="177">
        <f t="shared" si="7"/>
        <v>4.0000000000000001E-3</v>
      </c>
      <c r="S190" s="177">
        <v>0</v>
      </c>
      <c r="T190" s="178">
        <f t="shared" si="8"/>
        <v>0</v>
      </c>
      <c r="AR190" s="179" t="s">
        <v>626</v>
      </c>
      <c r="AT190" s="179" t="s">
        <v>1858</v>
      </c>
      <c r="AU190" s="179" t="s">
        <v>89</v>
      </c>
      <c r="AY190" s="17" t="s">
        <v>574</v>
      </c>
      <c r="BE190" s="102">
        <f t="shared" si="9"/>
        <v>0</v>
      </c>
      <c r="BF190" s="102">
        <f t="shared" si="10"/>
        <v>0</v>
      </c>
      <c r="BG190" s="102">
        <f t="shared" si="11"/>
        <v>0</v>
      </c>
      <c r="BH190" s="102">
        <f t="shared" si="12"/>
        <v>0</v>
      </c>
      <c r="BI190" s="102">
        <f t="shared" si="13"/>
        <v>0</v>
      </c>
      <c r="BJ190" s="17" t="s">
        <v>89</v>
      </c>
      <c r="BK190" s="102">
        <f t="shared" si="14"/>
        <v>0</v>
      </c>
      <c r="BL190" s="17" t="s">
        <v>580</v>
      </c>
      <c r="BM190" s="179" t="s">
        <v>11177</v>
      </c>
    </row>
    <row r="191" spans="2:65" s="1" customFormat="1" ht="16.5" customHeight="1">
      <c r="B191" s="140"/>
      <c r="C191" s="208" t="s">
        <v>824</v>
      </c>
      <c r="D191" s="208" t="s">
        <v>1858</v>
      </c>
      <c r="E191" s="209" t="s">
        <v>11178</v>
      </c>
      <c r="F191" s="210" t="s">
        <v>11179</v>
      </c>
      <c r="G191" s="211" t="s">
        <v>579</v>
      </c>
      <c r="H191" s="212">
        <v>12</v>
      </c>
      <c r="I191" s="213"/>
      <c r="J191" s="214">
        <f t="shared" si="5"/>
        <v>0</v>
      </c>
      <c r="K191" s="215"/>
      <c r="L191" s="216"/>
      <c r="M191" s="217" t="s">
        <v>1</v>
      </c>
      <c r="N191" s="218" t="s">
        <v>43</v>
      </c>
      <c r="P191" s="177">
        <f t="shared" si="6"/>
        <v>0</v>
      </c>
      <c r="Q191" s="177">
        <v>5.0000000000000001E-4</v>
      </c>
      <c r="R191" s="177">
        <f t="shared" si="7"/>
        <v>6.0000000000000001E-3</v>
      </c>
      <c r="S191" s="177">
        <v>0</v>
      </c>
      <c r="T191" s="178">
        <f t="shared" si="8"/>
        <v>0</v>
      </c>
      <c r="AR191" s="179" t="s">
        <v>626</v>
      </c>
      <c r="AT191" s="179" t="s">
        <v>1858</v>
      </c>
      <c r="AU191" s="179" t="s">
        <v>89</v>
      </c>
      <c r="AY191" s="17" t="s">
        <v>574</v>
      </c>
      <c r="BE191" s="102">
        <f t="shared" si="9"/>
        <v>0</v>
      </c>
      <c r="BF191" s="102">
        <f t="shared" si="10"/>
        <v>0</v>
      </c>
      <c r="BG191" s="102">
        <f t="shared" si="11"/>
        <v>0</v>
      </c>
      <c r="BH191" s="102">
        <f t="shared" si="12"/>
        <v>0</v>
      </c>
      <c r="BI191" s="102">
        <f t="shared" si="13"/>
        <v>0</v>
      </c>
      <c r="BJ191" s="17" t="s">
        <v>89</v>
      </c>
      <c r="BK191" s="102">
        <f t="shared" si="14"/>
        <v>0</v>
      </c>
      <c r="BL191" s="17" t="s">
        <v>580</v>
      </c>
      <c r="BM191" s="179" t="s">
        <v>11180</v>
      </c>
    </row>
    <row r="192" spans="2:65" s="1" customFormat="1" ht="16.5" customHeight="1">
      <c r="B192" s="140"/>
      <c r="C192" s="208" t="s">
        <v>840</v>
      </c>
      <c r="D192" s="208" t="s">
        <v>1858</v>
      </c>
      <c r="E192" s="209" t="s">
        <v>11181</v>
      </c>
      <c r="F192" s="210" t="s">
        <v>11182</v>
      </c>
      <c r="G192" s="211" t="s">
        <v>579</v>
      </c>
      <c r="H192" s="212">
        <v>20</v>
      </c>
      <c r="I192" s="213"/>
      <c r="J192" s="214">
        <f t="shared" si="5"/>
        <v>0</v>
      </c>
      <c r="K192" s="215"/>
      <c r="L192" s="216"/>
      <c r="M192" s="217" t="s">
        <v>1</v>
      </c>
      <c r="N192" s="218" t="s">
        <v>43</v>
      </c>
      <c r="P192" s="177">
        <f t="shared" si="6"/>
        <v>0</v>
      </c>
      <c r="Q192" s="177">
        <v>5.0000000000000001E-4</v>
      </c>
      <c r="R192" s="177">
        <f t="shared" si="7"/>
        <v>0.01</v>
      </c>
      <c r="S192" s="177">
        <v>0</v>
      </c>
      <c r="T192" s="178">
        <f t="shared" si="8"/>
        <v>0</v>
      </c>
      <c r="AR192" s="179" t="s">
        <v>626</v>
      </c>
      <c r="AT192" s="179" t="s">
        <v>1858</v>
      </c>
      <c r="AU192" s="179" t="s">
        <v>89</v>
      </c>
      <c r="AY192" s="17" t="s">
        <v>574</v>
      </c>
      <c r="BE192" s="102">
        <f t="shared" si="9"/>
        <v>0</v>
      </c>
      <c r="BF192" s="102">
        <f t="shared" si="10"/>
        <v>0</v>
      </c>
      <c r="BG192" s="102">
        <f t="shared" si="11"/>
        <v>0</v>
      </c>
      <c r="BH192" s="102">
        <f t="shared" si="12"/>
        <v>0</v>
      </c>
      <c r="BI192" s="102">
        <f t="shared" si="13"/>
        <v>0</v>
      </c>
      <c r="BJ192" s="17" t="s">
        <v>89</v>
      </c>
      <c r="BK192" s="102">
        <f t="shared" si="14"/>
        <v>0</v>
      </c>
      <c r="BL192" s="17" t="s">
        <v>580</v>
      </c>
      <c r="BM192" s="179" t="s">
        <v>11183</v>
      </c>
    </row>
    <row r="193" spans="2:65" s="1" customFormat="1" ht="16.5" customHeight="1">
      <c r="B193" s="140"/>
      <c r="C193" s="208" t="s">
        <v>849</v>
      </c>
      <c r="D193" s="208" t="s">
        <v>1858</v>
      </c>
      <c r="E193" s="209" t="s">
        <v>11184</v>
      </c>
      <c r="F193" s="210" t="s">
        <v>11185</v>
      </c>
      <c r="G193" s="211" t="s">
        <v>579</v>
      </c>
      <c r="H193" s="212">
        <v>12</v>
      </c>
      <c r="I193" s="213"/>
      <c r="J193" s="214">
        <f t="shared" si="5"/>
        <v>0</v>
      </c>
      <c r="K193" s="215"/>
      <c r="L193" s="216"/>
      <c r="M193" s="217" t="s">
        <v>1</v>
      </c>
      <c r="N193" s="218" t="s">
        <v>43</v>
      </c>
      <c r="P193" s="177">
        <f t="shared" si="6"/>
        <v>0</v>
      </c>
      <c r="Q193" s="177">
        <v>5.0000000000000001E-4</v>
      </c>
      <c r="R193" s="177">
        <f t="shared" si="7"/>
        <v>6.0000000000000001E-3</v>
      </c>
      <c r="S193" s="177">
        <v>0</v>
      </c>
      <c r="T193" s="178">
        <f t="shared" si="8"/>
        <v>0</v>
      </c>
      <c r="AR193" s="179" t="s">
        <v>626</v>
      </c>
      <c r="AT193" s="179" t="s">
        <v>1858</v>
      </c>
      <c r="AU193" s="179" t="s">
        <v>89</v>
      </c>
      <c r="AY193" s="17" t="s">
        <v>574</v>
      </c>
      <c r="BE193" s="102">
        <f t="shared" si="9"/>
        <v>0</v>
      </c>
      <c r="BF193" s="102">
        <f t="shared" si="10"/>
        <v>0</v>
      </c>
      <c r="BG193" s="102">
        <f t="shared" si="11"/>
        <v>0</v>
      </c>
      <c r="BH193" s="102">
        <f t="shared" si="12"/>
        <v>0</v>
      </c>
      <c r="BI193" s="102">
        <f t="shared" si="13"/>
        <v>0</v>
      </c>
      <c r="BJ193" s="17" t="s">
        <v>89</v>
      </c>
      <c r="BK193" s="102">
        <f t="shared" si="14"/>
        <v>0</v>
      </c>
      <c r="BL193" s="17" t="s">
        <v>580</v>
      </c>
      <c r="BM193" s="179" t="s">
        <v>11186</v>
      </c>
    </row>
    <row r="194" spans="2:65" s="1" customFormat="1" ht="16.5" customHeight="1">
      <c r="B194" s="140"/>
      <c r="C194" s="208" t="s">
        <v>854</v>
      </c>
      <c r="D194" s="208" t="s">
        <v>1858</v>
      </c>
      <c r="E194" s="209" t="s">
        <v>11187</v>
      </c>
      <c r="F194" s="210" t="s">
        <v>11188</v>
      </c>
      <c r="G194" s="211" t="s">
        <v>579</v>
      </c>
      <c r="H194" s="212">
        <v>12</v>
      </c>
      <c r="I194" s="213"/>
      <c r="J194" s="214">
        <f t="shared" si="5"/>
        <v>0</v>
      </c>
      <c r="K194" s="215"/>
      <c r="L194" s="216"/>
      <c r="M194" s="217" t="s">
        <v>1</v>
      </c>
      <c r="N194" s="218" t="s">
        <v>43</v>
      </c>
      <c r="P194" s="177">
        <f t="shared" si="6"/>
        <v>0</v>
      </c>
      <c r="Q194" s="177">
        <v>5.0000000000000001E-4</v>
      </c>
      <c r="R194" s="177">
        <f t="shared" si="7"/>
        <v>6.0000000000000001E-3</v>
      </c>
      <c r="S194" s="177">
        <v>0</v>
      </c>
      <c r="T194" s="178">
        <f t="shared" si="8"/>
        <v>0</v>
      </c>
      <c r="AR194" s="179" t="s">
        <v>626</v>
      </c>
      <c r="AT194" s="179" t="s">
        <v>1858</v>
      </c>
      <c r="AU194" s="179" t="s">
        <v>89</v>
      </c>
      <c r="AY194" s="17" t="s">
        <v>574</v>
      </c>
      <c r="BE194" s="102">
        <f t="shared" si="9"/>
        <v>0</v>
      </c>
      <c r="BF194" s="102">
        <f t="shared" si="10"/>
        <v>0</v>
      </c>
      <c r="BG194" s="102">
        <f t="shared" si="11"/>
        <v>0</v>
      </c>
      <c r="BH194" s="102">
        <f t="shared" si="12"/>
        <v>0</v>
      </c>
      <c r="BI194" s="102">
        <f t="shared" si="13"/>
        <v>0</v>
      </c>
      <c r="BJ194" s="17" t="s">
        <v>89</v>
      </c>
      <c r="BK194" s="102">
        <f t="shared" si="14"/>
        <v>0</v>
      </c>
      <c r="BL194" s="17" t="s">
        <v>580</v>
      </c>
      <c r="BM194" s="179" t="s">
        <v>11189</v>
      </c>
    </row>
    <row r="195" spans="2:65" s="1" customFormat="1" ht="16.5" customHeight="1">
      <c r="B195" s="140"/>
      <c r="C195" s="208" t="s">
        <v>860</v>
      </c>
      <c r="D195" s="208" t="s">
        <v>1858</v>
      </c>
      <c r="E195" s="209" t="s">
        <v>11190</v>
      </c>
      <c r="F195" s="210" t="s">
        <v>11191</v>
      </c>
      <c r="G195" s="211" t="s">
        <v>579</v>
      </c>
      <c r="H195" s="212">
        <v>20</v>
      </c>
      <c r="I195" s="213"/>
      <c r="J195" s="214">
        <f t="shared" si="5"/>
        <v>0</v>
      </c>
      <c r="K195" s="215"/>
      <c r="L195" s="216"/>
      <c r="M195" s="217" t="s">
        <v>1</v>
      </c>
      <c r="N195" s="218" t="s">
        <v>43</v>
      </c>
      <c r="P195" s="177">
        <f t="shared" si="6"/>
        <v>0</v>
      </c>
      <c r="Q195" s="177">
        <v>5.0000000000000001E-4</v>
      </c>
      <c r="R195" s="177">
        <f t="shared" si="7"/>
        <v>0.01</v>
      </c>
      <c r="S195" s="177">
        <v>0</v>
      </c>
      <c r="T195" s="178">
        <f t="shared" si="8"/>
        <v>0</v>
      </c>
      <c r="AR195" s="179" t="s">
        <v>626</v>
      </c>
      <c r="AT195" s="179" t="s">
        <v>1858</v>
      </c>
      <c r="AU195" s="179" t="s">
        <v>89</v>
      </c>
      <c r="AY195" s="17" t="s">
        <v>574</v>
      </c>
      <c r="BE195" s="102">
        <f t="shared" si="9"/>
        <v>0</v>
      </c>
      <c r="BF195" s="102">
        <f t="shared" si="10"/>
        <v>0</v>
      </c>
      <c r="BG195" s="102">
        <f t="shared" si="11"/>
        <v>0</v>
      </c>
      <c r="BH195" s="102">
        <f t="shared" si="12"/>
        <v>0</v>
      </c>
      <c r="BI195" s="102">
        <f t="shared" si="13"/>
        <v>0</v>
      </c>
      <c r="BJ195" s="17" t="s">
        <v>89</v>
      </c>
      <c r="BK195" s="102">
        <f t="shared" si="14"/>
        <v>0</v>
      </c>
      <c r="BL195" s="17" t="s">
        <v>580</v>
      </c>
      <c r="BM195" s="179" t="s">
        <v>11192</v>
      </c>
    </row>
    <row r="196" spans="2:65" s="1" customFormat="1" ht="16.5" customHeight="1">
      <c r="B196" s="140"/>
      <c r="C196" s="208" t="s">
        <v>886</v>
      </c>
      <c r="D196" s="208" t="s">
        <v>1858</v>
      </c>
      <c r="E196" s="209" t="s">
        <v>11193</v>
      </c>
      <c r="F196" s="210" t="s">
        <v>11194</v>
      </c>
      <c r="G196" s="211" t="s">
        <v>579</v>
      </c>
      <c r="H196" s="212">
        <v>20</v>
      </c>
      <c r="I196" s="213"/>
      <c r="J196" s="214">
        <f t="shared" si="5"/>
        <v>0</v>
      </c>
      <c r="K196" s="215"/>
      <c r="L196" s="216"/>
      <c r="M196" s="217" t="s">
        <v>1</v>
      </c>
      <c r="N196" s="218" t="s">
        <v>43</v>
      </c>
      <c r="P196" s="177">
        <f t="shared" si="6"/>
        <v>0</v>
      </c>
      <c r="Q196" s="177">
        <v>5.0000000000000001E-4</v>
      </c>
      <c r="R196" s="177">
        <f t="shared" si="7"/>
        <v>0.01</v>
      </c>
      <c r="S196" s="177">
        <v>0</v>
      </c>
      <c r="T196" s="178">
        <f t="shared" si="8"/>
        <v>0</v>
      </c>
      <c r="AR196" s="179" t="s">
        <v>626</v>
      </c>
      <c r="AT196" s="179" t="s">
        <v>1858</v>
      </c>
      <c r="AU196" s="179" t="s">
        <v>89</v>
      </c>
      <c r="AY196" s="17" t="s">
        <v>574</v>
      </c>
      <c r="BE196" s="102">
        <f t="shared" si="9"/>
        <v>0</v>
      </c>
      <c r="BF196" s="102">
        <f t="shared" si="10"/>
        <v>0</v>
      </c>
      <c r="BG196" s="102">
        <f t="shared" si="11"/>
        <v>0</v>
      </c>
      <c r="BH196" s="102">
        <f t="shared" si="12"/>
        <v>0</v>
      </c>
      <c r="BI196" s="102">
        <f t="shared" si="13"/>
        <v>0</v>
      </c>
      <c r="BJ196" s="17" t="s">
        <v>89</v>
      </c>
      <c r="BK196" s="102">
        <f t="shared" si="14"/>
        <v>0</v>
      </c>
      <c r="BL196" s="17" t="s">
        <v>580</v>
      </c>
      <c r="BM196" s="179" t="s">
        <v>11195</v>
      </c>
    </row>
    <row r="197" spans="2:65" s="1" customFormat="1" ht="16.5" customHeight="1">
      <c r="B197" s="140"/>
      <c r="C197" s="208" t="s">
        <v>901</v>
      </c>
      <c r="D197" s="208" t="s">
        <v>1858</v>
      </c>
      <c r="E197" s="209" t="s">
        <v>11196</v>
      </c>
      <c r="F197" s="210" t="s">
        <v>11197</v>
      </c>
      <c r="G197" s="211" t="s">
        <v>579</v>
      </c>
      <c r="H197" s="212">
        <v>8</v>
      </c>
      <c r="I197" s="213"/>
      <c r="J197" s="214">
        <f t="shared" si="5"/>
        <v>0</v>
      </c>
      <c r="K197" s="215"/>
      <c r="L197" s="216"/>
      <c r="M197" s="217" t="s">
        <v>1</v>
      </c>
      <c r="N197" s="218" t="s">
        <v>43</v>
      </c>
      <c r="P197" s="177">
        <f t="shared" si="6"/>
        <v>0</v>
      </c>
      <c r="Q197" s="177">
        <v>5.0000000000000001E-4</v>
      </c>
      <c r="R197" s="177">
        <f t="shared" si="7"/>
        <v>4.0000000000000001E-3</v>
      </c>
      <c r="S197" s="177">
        <v>0</v>
      </c>
      <c r="T197" s="178">
        <f t="shared" si="8"/>
        <v>0</v>
      </c>
      <c r="AR197" s="179" t="s">
        <v>626</v>
      </c>
      <c r="AT197" s="179" t="s">
        <v>1858</v>
      </c>
      <c r="AU197" s="179" t="s">
        <v>89</v>
      </c>
      <c r="AY197" s="17" t="s">
        <v>574</v>
      </c>
      <c r="BE197" s="102">
        <f t="shared" si="9"/>
        <v>0</v>
      </c>
      <c r="BF197" s="102">
        <f t="shared" si="10"/>
        <v>0</v>
      </c>
      <c r="BG197" s="102">
        <f t="shared" si="11"/>
        <v>0</v>
      </c>
      <c r="BH197" s="102">
        <f t="shared" si="12"/>
        <v>0</v>
      </c>
      <c r="BI197" s="102">
        <f t="shared" si="13"/>
        <v>0</v>
      </c>
      <c r="BJ197" s="17" t="s">
        <v>89</v>
      </c>
      <c r="BK197" s="102">
        <f t="shared" si="14"/>
        <v>0</v>
      </c>
      <c r="BL197" s="17" t="s">
        <v>580</v>
      </c>
      <c r="BM197" s="179" t="s">
        <v>11198</v>
      </c>
    </row>
    <row r="198" spans="2:65" s="1" customFormat="1" ht="16.5" customHeight="1">
      <c r="B198" s="140"/>
      <c r="C198" s="208" t="s">
        <v>905</v>
      </c>
      <c r="D198" s="208" t="s">
        <v>1858</v>
      </c>
      <c r="E198" s="209" t="s">
        <v>11199</v>
      </c>
      <c r="F198" s="210" t="s">
        <v>11200</v>
      </c>
      <c r="G198" s="211" t="s">
        <v>579</v>
      </c>
      <c r="H198" s="212">
        <v>20</v>
      </c>
      <c r="I198" s="213"/>
      <c r="J198" s="214">
        <f t="shared" si="5"/>
        <v>0</v>
      </c>
      <c r="K198" s="215"/>
      <c r="L198" s="216"/>
      <c r="M198" s="217" t="s">
        <v>1</v>
      </c>
      <c r="N198" s="218" t="s">
        <v>43</v>
      </c>
      <c r="P198" s="177">
        <f t="shared" si="6"/>
        <v>0</v>
      </c>
      <c r="Q198" s="177">
        <v>5.0000000000000001E-4</v>
      </c>
      <c r="R198" s="177">
        <f t="shared" si="7"/>
        <v>0.01</v>
      </c>
      <c r="S198" s="177">
        <v>0</v>
      </c>
      <c r="T198" s="178">
        <f t="shared" si="8"/>
        <v>0</v>
      </c>
      <c r="AR198" s="179" t="s">
        <v>626</v>
      </c>
      <c r="AT198" s="179" t="s">
        <v>1858</v>
      </c>
      <c r="AU198" s="179" t="s">
        <v>89</v>
      </c>
      <c r="AY198" s="17" t="s">
        <v>574</v>
      </c>
      <c r="BE198" s="102">
        <f t="shared" si="9"/>
        <v>0</v>
      </c>
      <c r="BF198" s="102">
        <f t="shared" si="10"/>
        <v>0</v>
      </c>
      <c r="BG198" s="102">
        <f t="shared" si="11"/>
        <v>0</v>
      </c>
      <c r="BH198" s="102">
        <f t="shared" si="12"/>
        <v>0</v>
      </c>
      <c r="BI198" s="102">
        <f t="shared" si="13"/>
        <v>0</v>
      </c>
      <c r="BJ198" s="17" t="s">
        <v>89</v>
      </c>
      <c r="BK198" s="102">
        <f t="shared" si="14"/>
        <v>0</v>
      </c>
      <c r="BL198" s="17" t="s">
        <v>580</v>
      </c>
      <c r="BM198" s="179" t="s">
        <v>11201</v>
      </c>
    </row>
    <row r="199" spans="2:65" s="1" customFormat="1" ht="16.5" customHeight="1">
      <c r="B199" s="140"/>
      <c r="C199" s="208" t="s">
        <v>920</v>
      </c>
      <c r="D199" s="208" t="s">
        <v>1858</v>
      </c>
      <c r="E199" s="209" t="s">
        <v>11202</v>
      </c>
      <c r="F199" s="210" t="s">
        <v>11203</v>
      </c>
      <c r="G199" s="211" t="s">
        <v>579</v>
      </c>
      <c r="H199" s="212">
        <v>10</v>
      </c>
      <c r="I199" s="213"/>
      <c r="J199" s="214">
        <f t="shared" si="5"/>
        <v>0</v>
      </c>
      <c r="K199" s="215"/>
      <c r="L199" s="216"/>
      <c r="M199" s="217" t="s">
        <v>1</v>
      </c>
      <c r="N199" s="218" t="s">
        <v>43</v>
      </c>
      <c r="P199" s="177">
        <f t="shared" si="6"/>
        <v>0</v>
      </c>
      <c r="Q199" s="177">
        <v>5.0000000000000001E-4</v>
      </c>
      <c r="R199" s="177">
        <f t="shared" si="7"/>
        <v>5.0000000000000001E-3</v>
      </c>
      <c r="S199" s="177">
        <v>0</v>
      </c>
      <c r="T199" s="178">
        <f t="shared" si="8"/>
        <v>0</v>
      </c>
      <c r="AR199" s="179" t="s">
        <v>626</v>
      </c>
      <c r="AT199" s="179" t="s">
        <v>1858</v>
      </c>
      <c r="AU199" s="179" t="s">
        <v>89</v>
      </c>
      <c r="AY199" s="17" t="s">
        <v>574</v>
      </c>
      <c r="BE199" s="102">
        <f t="shared" si="9"/>
        <v>0</v>
      </c>
      <c r="BF199" s="102">
        <f t="shared" si="10"/>
        <v>0</v>
      </c>
      <c r="BG199" s="102">
        <f t="shared" si="11"/>
        <v>0</v>
      </c>
      <c r="BH199" s="102">
        <f t="shared" si="12"/>
        <v>0</v>
      </c>
      <c r="BI199" s="102">
        <f t="shared" si="13"/>
        <v>0</v>
      </c>
      <c r="BJ199" s="17" t="s">
        <v>89</v>
      </c>
      <c r="BK199" s="102">
        <f t="shared" si="14"/>
        <v>0</v>
      </c>
      <c r="BL199" s="17" t="s">
        <v>580</v>
      </c>
      <c r="BM199" s="179" t="s">
        <v>11204</v>
      </c>
    </row>
    <row r="200" spans="2:65" s="1" customFormat="1" ht="16.5" customHeight="1">
      <c r="B200" s="140"/>
      <c r="C200" s="208" t="s">
        <v>952</v>
      </c>
      <c r="D200" s="208" t="s">
        <v>1858</v>
      </c>
      <c r="E200" s="209" t="s">
        <v>11205</v>
      </c>
      <c r="F200" s="210" t="s">
        <v>11206</v>
      </c>
      <c r="G200" s="211" t="s">
        <v>579</v>
      </c>
      <c r="H200" s="212">
        <v>5</v>
      </c>
      <c r="I200" s="213"/>
      <c r="J200" s="214">
        <f t="shared" si="5"/>
        <v>0</v>
      </c>
      <c r="K200" s="215"/>
      <c r="L200" s="216"/>
      <c r="M200" s="217" t="s">
        <v>1</v>
      </c>
      <c r="N200" s="218" t="s">
        <v>43</v>
      </c>
      <c r="P200" s="177">
        <f t="shared" si="6"/>
        <v>0</v>
      </c>
      <c r="Q200" s="177">
        <v>5.0000000000000001E-4</v>
      </c>
      <c r="R200" s="177">
        <f t="shared" si="7"/>
        <v>2.5000000000000001E-3</v>
      </c>
      <c r="S200" s="177">
        <v>0</v>
      </c>
      <c r="T200" s="178">
        <f t="shared" si="8"/>
        <v>0</v>
      </c>
      <c r="AR200" s="179" t="s">
        <v>626</v>
      </c>
      <c r="AT200" s="179" t="s">
        <v>1858</v>
      </c>
      <c r="AU200" s="179" t="s">
        <v>89</v>
      </c>
      <c r="AY200" s="17" t="s">
        <v>574</v>
      </c>
      <c r="BE200" s="102">
        <f t="shared" si="9"/>
        <v>0</v>
      </c>
      <c r="BF200" s="102">
        <f t="shared" si="10"/>
        <v>0</v>
      </c>
      <c r="BG200" s="102">
        <f t="shared" si="11"/>
        <v>0</v>
      </c>
      <c r="BH200" s="102">
        <f t="shared" si="12"/>
        <v>0</v>
      </c>
      <c r="BI200" s="102">
        <f t="shared" si="13"/>
        <v>0</v>
      </c>
      <c r="BJ200" s="17" t="s">
        <v>89</v>
      </c>
      <c r="BK200" s="102">
        <f t="shared" si="14"/>
        <v>0</v>
      </c>
      <c r="BL200" s="17" t="s">
        <v>580</v>
      </c>
      <c r="BM200" s="179" t="s">
        <v>11207</v>
      </c>
    </row>
    <row r="201" spans="2:65" s="1" customFormat="1" ht="16.5" customHeight="1">
      <c r="B201" s="140"/>
      <c r="C201" s="208" t="s">
        <v>970</v>
      </c>
      <c r="D201" s="208" t="s">
        <v>1858</v>
      </c>
      <c r="E201" s="209" t="s">
        <v>11208</v>
      </c>
      <c r="F201" s="210" t="s">
        <v>11209</v>
      </c>
      <c r="G201" s="211" t="s">
        <v>579</v>
      </c>
      <c r="H201" s="212">
        <v>5</v>
      </c>
      <c r="I201" s="213"/>
      <c r="J201" s="214">
        <f t="shared" si="5"/>
        <v>0</v>
      </c>
      <c r="K201" s="215"/>
      <c r="L201" s="216"/>
      <c r="M201" s="217" t="s">
        <v>1</v>
      </c>
      <c r="N201" s="218" t="s">
        <v>43</v>
      </c>
      <c r="P201" s="177">
        <f t="shared" si="6"/>
        <v>0</v>
      </c>
      <c r="Q201" s="177">
        <v>5.0000000000000001E-4</v>
      </c>
      <c r="R201" s="177">
        <f t="shared" si="7"/>
        <v>2.5000000000000001E-3</v>
      </c>
      <c r="S201" s="177">
        <v>0</v>
      </c>
      <c r="T201" s="178">
        <f t="shared" si="8"/>
        <v>0</v>
      </c>
      <c r="AR201" s="179" t="s">
        <v>626</v>
      </c>
      <c r="AT201" s="179" t="s">
        <v>1858</v>
      </c>
      <c r="AU201" s="179" t="s">
        <v>89</v>
      </c>
      <c r="AY201" s="17" t="s">
        <v>574</v>
      </c>
      <c r="BE201" s="102">
        <f t="shared" si="9"/>
        <v>0</v>
      </c>
      <c r="BF201" s="102">
        <f t="shared" si="10"/>
        <v>0</v>
      </c>
      <c r="BG201" s="102">
        <f t="shared" si="11"/>
        <v>0</v>
      </c>
      <c r="BH201" s="102">
        <f t="shared" si="12"/>
        <v>0</v>
      </c>
      <c r="BI201" s="102">
        <f t="shared" si="13"/>
        <v>0</v>
      </c>
      <c r="BJ201" s="17" t="s">
        <v>89</v>
      </c>
      <c r="BK201" s="102">
        <f t="shared" si="14"/>
        <v>0</v>
      </c>
      <c r="BL201" s="17" t="s">
        <v>580</v>
      </c>
      <c r="BM201" s="179" t="s">
        <v>11210</v>
      </c>
    </row>
    <row r="202" spans="2:65" s="1" customFormat="1" ht="16.5" customHeight="1">
      <c r="B202" s="140"/>
      <c r="C202" s="208" t="s">
        <v>974</v>
      </c>
      <c r="D202" s="208" t="s">
        <v>1858</v>
      </c>
      <c r="E202" s="209" t="s">
        <v>11211</v>
      </c>
      <c r="F202" s="210" t="s">
        <v>11212</v>
      </c>
      <c r="G202" s="211" t="s">
        <v>579</v>
      </c>
      <c r="H202" s="212">
        <v>30</v>
      </c>
      <c r="I202" s="213"/>
      <c r="J202" s="214">
        <f t="shared" si="5"/>
        <v>0</v>
      </c>
      <c r="K202" s="215"/>
      <c r="L202" s="216"/>
      <c r="M202" s="217" t="s">
        <v>1</v>
      </c>
      <c r="N202" s="218" t="s">
        <v>43</v>
      </c>
      <c r="P202" s="177">
        <f t="shared" si="6"/>
        <v>0</v>
      </c>
      <c r="Q202" s="177">
        <v>5.0000000000000001E-4</v>
      </c>
      <c r="R202" s="177">
        <f t="shared" si="7"/>
        <v>1.4999999999999999E-2</v>
      </c>
      <c r="S202" s="177">
        <v>0</v>
      </c>
      <c r="T202" s="178">
        <f t="shared" si="8"/>
        <v>0</v>
      </c>
      <c r="AR202" s="179" t="s">
        <v>626</v>
      </c>
      <c r="AT202" s="179" t="s">
        <v>1858</v>
      </c>
      <c r="AU202" s="179" t="s">
        <v>89</v>
      </c>
      <c r="AY202" s="17" t="s">
        <v>574</v>
      </c>
      <c r="BE202" s="102">
        <f t="shared" si="9"/>
        <v>0</v>
      </c>
      <c r="BF202" s="102">
        <f t="shared" si="10"/>
        <v>0</v>
      </c>
      <c r="BG202" s="102">
        <f t="shared" si="11"/>
        <v>0</v>
      </c>
      <c r="BH202" s="102">
        <f t="shared" si="12"/>
        <v>0</v>
      </c>
      <c r="BI202" s="102">
        <f t="shared" si="13"/>
        <v>0</v>
      </c>
      <c r="BJ202" s="17" t="s">
        <v>89</v>
      </c>
      <c r="BK202" s="102">
        <f t="shared" si="14"/>
        <v>0</v>
      </c>
      <c r="BL202" s="17" t="s">
        <v>580</v>
      </c>
      <c r="BM202" s="179" t="s">
        <v>11213</v>
      </c>
    </row>
    <row r="203" spans="2:65" s="1" customFormat="1" ht="16.5" customHeight="1">
      <c r="B203" s="140"/>
      <c r="C203" s="208" t="s">
        <v>993</v>
      </c>
      <c r="D203" s="208" t="s">
        <v>1858</v>
      </c>
      <c r="E203" s="209" t="s">
        <v>11214</v>
      </c>
      <c r="F203" s="210" t="s">
        <v>11215</v>
      </c>
      <c r="G203" s="211" t="s">
        <v>579</v>
      </c>
      <c r="H203" s="212">
        <v>20</v>
      </c>
      <c r="I203" s="213"/>
      <c r="J203" s="214">
        <f t="shared" si="5"/>
        <v>0</v>
      </c>
      <c r="K203" s="215"/>
      <c r="L203" s="216"/>
      <c r="M203" s="217" t="s">
        <v>1</v>
      </c>
      <c r="N203" s="218" t="s">
        <v>43</v>
      </c>
      <c r="P203" s="177">
        <f t="shared" si="6"/>
        <v>0</v>
      </c>
      <c r="Q203" s="177">
        <v>5.0000000000000001E-4</v>
      </c>
      <c r="R203" s="177">
        <f t="shared" si="7"/>
        <v>0.01</v>
      </c>
      <c r="S203" s="177">
        <v>0</v>
      </c>
      <c r="T203" s="178">
        <f t="shared" si="8"/>
        <v>0</v>
      </c>
      <c r="AR203" s="179" t="s">
        <v>626</v>
      </c>
      <c r="AT203" s="179" t="s">
        <v>1858</v>
      </c>
      <c r="AU203" s="179" t="s">
        <v>89</v>
      </c>
      <c r="AY203" s="17" t="s">
        <v>574</v>
      </c>
      <c r="BE203" s="102">
        <f t="shared" si="9"/>
        <v>0</v>
      </c>
      <c r="BF203" s="102">
        <f t="shared" si="10"/>
        <v>0</v>
      </c>
      <c r="BG203" s="102">
        <f t="shared" si="11"/>
        <v>0</v>
      </c>
      <c r="BH203" s="102">
        <f t="shared" si="12"/>
        <v>0</v>
      </c>
      <c r="BI203" s="102">
        <f t="shared" si="13"/>
        <v>0</v>
      </c>
      <c r="BJ203" s="17" t="s">
        <v>89</v>
      </c>
      <c r="BK203" s="102">
        <f t="shared" si="14"/>
        <v>0</v>
      </c>
      <c r="BL203" s="17" t="s">
        <v>580</v>
      </c>
      <c r="BM203" s="179" t="s">
        <v>11216</v>
      </c>
    </row>
    <row r="204" spans="2:65" s="1" customFormat="1" ht="16.5" customHeight="1">
      <c r="B204" s="140"/>
      <c r="C204" s="208" t="s">
        <v>1001</v>
      </c>
      <c r="D204" s="208" t="s">
        <v>1858</v>
      </c>
      <c r="E204" s="209" t="s">
        <v>11217</v>
      </c>
      <c r="F204" s="210" t="s">
        <v>11218</v>
      </c>
      <c r="G204" s="211" t="s">
        <v>579</v>
      </c>
      <c r="H204" s="212">
        <v>20</v>
      </c>
      <c r="I204" s="213"/>
      <c r="J204" s="214">
        <f t="shared" si="5"/>
        <v>0</v>
      </c>
      <c r="K204" s="215"/>
      <c r="L204" s="216"/>
      <c r="M204" s="217" t="s">
        <v>1</v>
      </c>
      <c r="N204" s="218" t="s">
        <v>43</v>
      </c>
      <c r="P204" s="177">
        <f t="shared" si="6"/>
        <v>0</v>
      </c>
      <c r="Q204" s="177">
        <v>5.0000000000000001E-4</v>
      </c>
      <c r="R204" s="177">
        <f t="shared" si="7"/>
        <v>0.01</v>
      </c>
      <c r="S204" s="177">
        <v>0</v>
      </c>
      <c r="T204" s="178">
        <f t="shared" si="8"/>
        <v>0</v>
      </c>
      <c r="AR204" s="179" t="s">
        <v>626</v>
      </c>
      <c r="AT204" s="179" t="s">
        <v>1858</v>
      </c>
      <c r="AU204" s="179" t="s">
        <v>89</v>
      </c>
      <c r="AY204" s="17" t="s">
        <v>574</v>
      </c>
      <c r="BE204" s="102">
        <f t="shared" si="9"/>
        <v>0</v>
      </c>
      <c r="BF204" s="102">
        <f t="shared" si="10"/>
        <v>0</v>
      </c>
      <c r="BG204" s="102">
        <f t="shared" si="11"/>
        <v>0</v>
      </c>
      <c r="BH204" s="102">
        <f t="shared" si="12"/>
        <v>0</v>
      </c>
      <c r="BI204" s="102">
        <f t="shared" si="13"/>
        <v>0</v>
      </c>
      <c r="BJ204" s="17" t="s">
        <v>89</v>
      </c>
      <c r="BK204" s="102">
        <f t="shared" si="14"/>
        <v>0</v>
      </c>
      <c r="BL204" s="17" t="s">
        <v>580</v>
      </c>
      <c r="BM204" s="179" t="s">
        <v>11219</v>
      </c>
    </row>
    <row r="205" spans="2:65" s="1" customFormat="1" ht="16.5" customHeight="1">
      <c r="B205" s="140"/>
      <c r="C205" s="208" t="s">
        <v>1007</v>
      </c>
      <c r="D205" s="208" t="s">
        <v>1858</v>
      </c>
      <c r="E205" s="209" t="s">
        <v>11220</v>
      </c>
      <c r="F205" s="210" t="s">
        <v>11221</v>
      </c>
      <c r="G205" s="211" t="s">
        <v>579</v>
      </c>
      <c r="H205" s="212">
        <v>8</v>
      </c>
      <c r="I205" s="213"/>
      <c r="J205" s="214">
        <f t="shared" si="5"/>
        <v>0</v>
      </c>
      <c r="K205" s="215"/>
      <c r="L205" s="216"/>
      <c r="M205" s="217" t="s">
        <v>1</v>
      </c>
      <c r="N205" s="218" t="s">
        <v>43</v>
      </c>
      <c r="P205" s="177">
        <f t="shared" si="6"/>
        <v>0</v>
      </c>
      <c r="Q205" s="177">
        <v>5.0000000000000001E-4</v>
      </c>
      <c r="R205" s="177">
        <f t="shared" si="7"/>
        <v>4.0000000000000001E-3</v>
      </c>
      <c r="S205" s="177">
        <v>0</v>
      </c>
      <c r="T205" s="178">
        <f t="shared" si="8"/>
        <v>0</v>
      </c>
      <c r="AR205" s="179" t="s">
        <v>626</v>
      </c>
      <c r="AT205" s="179" t="s">
        <v>1858</v>
      </c>
      <c r="AU205" s="179" t="s">
        <v>89</v>
      </c>
      <c r="AY205" s="17" t="s">
        <v>574</v>
      </c>
      <c r="BE205" s="102">
        <f t="shared" si="9"/>
        <v>0</v>
      </c>
      <c r="BF205" s="102">
        <f t="shared" si="10"/>
        <v>0</v>
      </c>
      <c r="BG205" s="102">
        <f t="shared" si="11"/>
        <v>0</v>
      </c>
      <c r="BH205" s="102">
        <f t="shared" si="12"/>
        <v>0</v>
      </c>
      <c r="BI205" s="102">
        <f t="shared" si="13"/>
        <v>0</v>
      </c>
      <c r="BJ205" s="17" t="s">
        <v>89</v>
      </c>
      <c r="BK205" s="102">
        <f t="shared" si="14"/>
        <v>0</v>
      </c>
      <c r="BL205" s="17" t="s">
        <v>580</v>
      </c>
      <c r="BM205" s="179" t="s">
        <v>11222</v>
      </c>
    </row>
    <row r="206" spans="2:65" s="1" customFormat="1" ht="16.5" customHeight="1">
      <c r="B206" s="140"/>
      <c r="C206" s="208" t="s">
        <v>1015</v>
      </c>
      <c r="D206" s="208" t="s">
        <v>1858</v>
      </c>
      <c r="E206" s="209" t="s">
        <v>11223</v>
      </c>
      <c r="F206" s="210" t="s">
        <v>11224</v>
      </c>
      <c r="G206" s="211" t="s">
        <v>579</v>
      </c>
      <c r="H206" s="212">
        <v>8</v>
      </c>
      <c r="I206" s="213"/>
      <c r="J206" s="214">
        <f t="shared" si="5"/>
        <v>0</v>
      </c>
      <c r="K206" s="215"/>
      <c r="L206" s="216"/>
      <c r="M206" s="217" t="s">
        <v>1</v>
      </c>
      <c r="N206" s="218" t="s">
        <v>43</v>
      </c>
      <c r="P206" s="177">
        <f t="shared" si="6"/>
        <v>0</v>
      </c>
      <c r="Q206" s="177">
        <v>5.0000000000000001E-4</v>
      </c>
      <c r="R206" s="177">
        <f t="shared" si="7"/>
        <v>4.0000000000000001E-3</v>
      </c>
      <c r="S206" s="177">
        <v>0</v>
      </c>
      <c r="T206" s="178">
        <f t="shared" si="8"/>
        <v>0</v>
      </c>
      <c r="AR206" s="179" t="s">
        <v>626</v>
      </c>
      <c r="AT206" s="179" t="s">
        <v>1858</v>
      </c>
      <c r="AU206" s="179" t="s">
        <v>89</v>
      </c>
      <c r="AY206" s="17" t="s">
        <v>574</v>
      </c>
      <c r="BE206" s="102">
        <f t="shared" si="9"/>
        <v>0</v>
      </c>
      <c r="BF206" s="102">
        <f t="shared" si="10"/>
        <v>0</v>
      </c>
      <c r="BG206" s="102">
        <f t="shared" si="11"/>
        <v>0</v>
      </c>
      <c r="BH206" s="102">
        <f t="shared" si="12"/>
        <v>0</v>
      </c>
      <c r="BI206" s="102">
        <f t="shared" si="13"/>
        <v>0</v>
      </c>
      <c r="BJ206" s="17" t="s">
        <v>89</v>
      </c>
      <c r="BK206" s="102">
        <f t="shared" si="14"/>
        <v>0</v>
      </c>
      <c r="BL206" s="17" t="s">
        <v>580</v>
      </c>
      <c r="BM206" s="179" t="s">
        <v>11225</v>
      </c>
    </row>
    <row r="207" spans="2:65" s="1" customFormat="1" ht="16.5" customHeight="1">
      <c r="B207" s="140"/>
      <c r="C207" s="208" t="s">
        <v>1064</v>
      </c>
      <c r="D207" s="208" t="s">
        <v>1858</v>
      </c>
      <c r="E207" s="209" t="s">
        <v>11226</v>
      </c>
      <c r="F207" s="210" t="s">
        <v>11227</v>
      </c>
      <c r="G207" s="211" t="s">
        <v>579</v>
      </c>
      <c r="H207" s="212">
        <v>8</v>
      </c>
      <c r="I207" s="213"/>
      <c r="J207" s="214">
        <f t="shared" si="5"/>
        <v>0</v>
      </c>
      <c r="K207" s="215"/>
      <c r="L207" s="216"/>
      <c r="M207" s="217" t="s">
        <v>1</v>
      </c>
      <c r="N207" s="218" t="s">
        <v>43</v>
      </c>
      <c r="P207" s="177">
        <f t="shared" si="6"/>
        <v>0</v>
      </c>
      <c r="Q207" s="177">
        <v>5.0000000000000001E-4</v>
      </c>
      <c r="R207" s="177">
        <f t="shared" si="7"/>
        <v>4.0000000000000001E-3</v>
      </c>
      <c r="S207" s="177">
        <v>0</v>
      </c>
      <c r="T207" s="178">
        <f t="shared" si="8"/>
        <v>0</v>
      </c>
      <c r="AR207" s="179" t="s">
        <v>626</v>
      </c>
      <c r="AT207" s="179" t="s">
        <v>1858</v>
      </c>
      <c r="AU207" s="179" t="s">
        <v>89</v>
      </c>
      <c r="AY207" s="17" t="s">
        <v>574</v>
      </c>
      <c r="BE207" s="102">
        <f t="shared" si="9"/>
        <v>0</v>
      </c>
      <c r="BF207" s="102">
        <f t="shared" si="10"/>
        <v>0</v>
      </c>
      <c r="BG207" s="102">
        <f t="shared" si="11"/>
        <v>0</v>
      </c>
      <c r="BH207" s="102">
        <f t="shared" si="12"/>
        <v>0</v>
      </c>
      <c r="BI207" s="102">
        <f t="shared" si="13"/>
        <v>0</v>
      </c>
      <c r="BJ207" s="17" t="s">
        <v>89</v>
      </c>
      <c r="BK207" s="102">
        <f t="shared" si="14"/>
        <v>0</v>
      </c>
      <c r="BL207" s="17" t="s">
        <v>580</v>
      </c>
      <c r="BM207" s="179" t="s">
        <v>11228</v>
      </c>
    </row>
    <row r="208" spans="2:65" s="1" customFormat="1" ht="16.5" customHeight="1">
      <c r="B208" s="140"/>
      <c r="C208" s="208" t="s">
        <v>1070</v>
      </c>
      <c r="D208" s="208" t="s">
        <v>1858</v>
      </c>
      <c r="E208" s="209" t="s">
        <v>11229</v>
      </c>
      <c r="F208" s="210" t="s">
        <v>11230</v>
      </c>
      <c r="G208" s="211" t="s">
        <v>579</v>
      </c>
      <c r="H208" s="212">
        <v>15</v>
      </c>
      <c r="I208" s="213"/>
      <c r="J208" s="214">
        <f t="shared" ref="J208:J235" si="15">ROUND(I208*H208,2)</f>
        <v>0</v>
      </c>
      <c r="K208" s="215"/>
      <c r="L208" s="216"/>
      <c r="M208" s="217" t="s">
        <v>1</v>
      </c>
      <c r="N208" s="218" t="s">
        <v>43</v>
      </c>
      <c r="P208" s="177">
        <f t="shared" ref="P208:P235" si="16">O208*H208</f>
        <v>0</v>
      </c>
      <c r="Q208" s="177">
        <v>5.0000000000000001E-4</v>
      </c>
      <c r="R208" s="177">
        <f t="shared" ref="R208:R235" si="17">Q208*H208</f>
        <v>7.4999999999999997E-3</v>
      </c>
      <c r="S208" s="177">
        <v>0</v>
      </c>
      <c r="T208" s="178">
        <f t="shared" ref="T208:T235" si="18">S208*H208</f>
        <v>0</v>
      </c>
      <c r="AR208" s="179" t="s">
        <v>626</v>
      </c>
      <c r="AT208" s="179" t="s">
        <v>1858</v>
      </c>
      <c r="AU208" s="179" t="s">
        <v>89</v>
      </c>
      <c r="AY208" s="17" t="s">
        <v>574</v>
      </c>
      <c r="BE208" s="102">
        <f t="shared" ref="BE208:BE235" si="19">IF(N208="základná",J208,0)</f>
        <v>0</v>
      </c>
      <c r="BF208" s="102">
        <f t="shared" ref="BF208:BF235" si="20">IF(N208="znížená",J208,0)</f>
        <v>0</v>
      </c>
      <c r="BG208" s="102">
        <f t="shared" ref="BG208:BG235" si="21">IF(N208="zákl. prenesená",J208,0)</f>
        <v>0</v>
      </c>
      <c r="BH208" s="102">
        <f t="shared" ref="BH208:BH235" si="22">IF(N208="zníž. prenesená",J208,0)</f>
        <v>0</v>
      </c>
      <c r="BI208" s="102">
        <f t="shared" ref="BI208:BI235" si="23">IF(N208="nulová",J208,0)</f>
        <v>0</v>
      </c>
      <c r="BJ208" s="17" t="s">
        <v>89</v>
      </c>
      <c r="BK208" s="102">
        <f t="shared" ref="BK208:BK235" si="24">ROUND(I208*H208,2)</f>
        <v>0</v>
      </c>
      <c r="BL208" s="17" t="s">
        <v>580</v>
      </c>
      <c r="BM208" s="179" t="s">
        <v>11231</v>
      </c>
    </row>
    <row r="209" spans="2:65" s="1" customFormat="1" ht="16.5" customHeight="1">
      <c r="B209" s="140"/>
      <c r="C209" s="208" t="s">
        <v>1075</v>
      </c>
      <c r="D209" s="208" t="s">
        <v>1858</v>
      </c>
      <c r="E209" s="209" t="s">
        <v>11232</v>
      </c>
      <c r="F209" s="210" t="s">
        <v>11233</v>
      </c>
      <c r="G209" s="211" t="s">
        <v>579</v>
      </c>
      <c r="H209" s="212">
        <v>40</v>
      </c>
      <c r="I209" s="213"/>
      <c r="J209" s="214">
        <f t="shared" si="15"/>
        <v>0</v>
      </c>
      <c r="K209" s="215"/>
      <c r="L209" s="216"/>
      <c r="M209" s="217" t="s">
        <v>1</v>
      </c>
      <c r="N209" s="218" t="s">
        <v>43</v>
      </c>
      <c r="P209" s="177">
        <f t="shared" si="16"/>
        <v>0</v>
      </c>
      <c r="Q209" s="177">
        <v>5.0000000000000001E-4</v>
      </c>
      <c r="R209" s="177">
        <f t="shared" si="17"/>
        <v>0.02</v>
      </c>
      <c r="S209" s="177">
        <v>0</v>
      </c>
      <c r="T209" s="178">
        <f t="shared" si="18"/>
        <v>0</v>
      </c>
      <c r="AR209" s="179" t="s">
        <v>626</v>
      </c>
      <c r="AT209" s="179" t="s">
        <v>1858</v>
      </c>
      <c r="AU209" s="179" t="s">
        <v>89</v>
      </c>
      <c r="AY209" s="17" t="s">
        <v>574</v>
      </c>
      <c r="BE209" s="102">
        <f t="shared" si="19"/>
        <v>0</v>
      </c>
      <c r="BF209" s="102">
        <f t="shared" si="20"/>
        <v>0</v>
      </c>
      <c r="BG209" s="102">
        <f t="shared" si="21"/>
        <v>0</v>
      </c>
      <c r="BH209" s="102">
        <f t="shared" si="22"/>
        <v>0</v>
      </c>
      <c r="BI209" s="102">
        <f t="shared" si="23"/>
        <v>0</v>
      </c>
      <c r="BJ209" s="17" t="s">
        <v>89</v>
      </c>
      <c r="BK209" s="102">
        <f t="shared" si="24"/>
        <v>0</v>
      </c>
      <c r="BL209" s="17" t="s">
        <v>580</v>
      </c>
      <c r="BM209" s="179" t="s">
        <v>11234</v>
      </c>
    </row>
    <row r="210" spans="2:65" s="1" customFormat="1" ht="16.5" customHeight="1">
      <c r="B210" s="140"/>
      <c r="C210" s="208" t="s">
        <v>1080</v>
      </c>
      <c r="D210" s="208" t="s">
        <v>1858</v>
      </c>
      <c r="E210" s="209" t="s">
        <v>11235</v>
      </c>
      <c r="F210" s="210" t="s">
        <v>11236</v>
      </c>
      <c r="G210" s="211" t="s">
        <v>579</v>
      </c>
      <c r="H210" s="212">
        <v>30</v>
      </c>
      <c r="I210" s="213"/>
      <c r="J210" s="214">
        <f t="shared" si="15"/>
        <v>0</v>
      </c>
      <c r="K210" s="215"/>
      <c r="L210" s="216"/>
      <c r="M210" s="217" t="s">
        <v>1</v>
      </c>
      <c r="N210" s="218" t="s">
        <v>43</v>
      </c>
      <c r="P210" s="177">
        <f t="shared" si="16"/>
        <v>0</v>
      </c>
      <c r="Q210" s="177">
        <v>5.0000000000000001E-4</v>
      </c>
      <c r="R210" s="177">
        <f t="shared" si="17"/>
        <v>1.4999999999999999E-2</v>
      </c>
      <c r="S210" s="177">
        <v>0</v>
      </c>
      <c r="T210" s="178">
        <f t="shared" si="18"/>
        <v>0</v>
      </c>
      <c r="AR210" s="179" t="s">
        <v>626</v>
      </c>
      <c r="AT210" s="179" t="s">
        <v>1858</v>
      </c>
      <c r="AU210" s="179" t="s">
        <v>89</v>
      </c>
      <c r="AY210" s="17" t="s">
        <v>574</v>
      </c>
      <c r="BE210" s="102">
        <f t="shared" si="19"/>
        <v>0</v>
      </c>
      <c r="BF210" s="102">
        <f t="shared" si="20"/>
        <v>0</v>
      </c>
      <c r="BG210" s="102">
        <f t="shared" si="21"/>
        <v>0</v>
      </c>
      <c r="BH210" s="102">
        <f t="shared" si="22"/>
        <v>0</v>
      </c>
      <c r="BI210" s="102">
        <f t="shared" si="23"/>
        <v>0</v>
      </c>
      <c r="BJ210" s="17" t="s">
        <v>89</v>
      </c>
      <c r="BK210" s="102">
        <f t="shared" si="24"/>
        <v>0</v>
      </c>
      <c r="BL210" s="17" t="s">
        <v>580</v>
      </c>
      <c r="BM210" s="179" t="s">
        <v>11237</v>
      </c>
    </row>
    <row r="211" spans="2:65" s="1" customFormat="1" ht="16.5" customHeight="1">
      <c r="B211" s="140"/>
      <c r="C211" s="208" t="s">
        <v>1085</v>
      </c>
      <c r="D211" s="208" t="s">
        <v>1858</v>
      </c>
      <c r="E211" s="209" t="s">
        <v>11238</v>
      </c>
      <c r="F211" s="210" t="s">
        <v>11239</v>
      </c>
      <c r="G211" s="211" t="s">
        <v>579</v>
      </c>
      <c r="H211" s="212">
        <v>20</v>
      </c>
      <c r="I211" s="213"/>
      <c r="J211" s="214">
        <f t="shared" si="15"/>
        <v>0</v>
      </c>
      <c r="K211" s="215"/>
      <c r="L211" s="216"/>
      <c r="M211" s="217" t="s">
        <v>1</v>
      </c>
      <c r="N211" s="218" t="s">
        <v>43</v>
      </c>
      <c r="P211" s="177">
        <f t="shared" si="16"/>
        <v>0</v>
      </c>
      <c r="Q211" s="177">
        <v>5.0000000000000001E-4</v>
      </c>
      <c r="R211" s="177">
        <f t="shared" si="17"/>
        <v>0.01</v>
      </c>
      <c r="S211" s="177">
        <v>0</v>
      </c>
      <c r="T211" s="178">
        <f t="shared" si="18"/>
        <v>0</v>
      </c>
      <c r="AR211" s="179" t="s">
        <v>626</v>
      </c>
      <c r="AT211" s="179" t="s">
        <v>1858</v>
      </c>
      <c r="AU211" s="179" t="s">
        <v>89</v>
      </c>
      <c r="AY211" s="17" t="s">
        <v>574</v>
      </c>
      <c r="BE211" s="102">
        <f t="shared" si="19"/>
        <v>0</v>
      </c>
      <c r="BF211" s="102">
        <f t="shared" si="20"/>
        <v>0</v>
      </c>
      <c r="BG211" s="102">
        <f t="shared" si="21"/>
        <v>0</v>
      </c>
      <c r="BH211" s="102">
        <f t="shared" si="22"/>
        <v>0</v>
      </c>
      <c r="BI211" s="102">
        <f t="shared" si="23"/>
        <v>0</v>
      </c>
      <c r="BJ211" s="17" t="s">
        <v>89</v>
      </c>
      <c r="BK211" s="102">
        <f t="shared" si="24"/>
        <v>0</v>
      </c>
      <c r="BL211" s="17" t="s">
        <v>580</v>
      </c>
      <c r="BM211" s="179" t="s">
        <v>11240</v>
      </c>
    </row>
    <row r="212" spans="2:65" s="1" customFormat="1" ht="16.5" customHeight="1">
      <c r="B212" s="140"/>
      <c r="C212" s="208" t="s">
        <v>1090</v>
      </c>
      <c r="D212" s="208" t="s">
        <v>1858</v>
      </c>
      <c r="E212" s="209" t="s">
        <v>11241</v>
      </c>
      <c r="F212" s="210" t="s">
        <v>11242</v>
      </c>
      <c r="G212" s="211" t="s">
        <v>579</v>
      </c>
      <c r="H212" s="212">
        <v>10</v>
      </c>
      <c r="I212" s="213"/>
      <c r="J212" s="214">
        <f t="shared" si="15"/>
        <v>0</v>
      </c>
      <c r="K212" s="215"/>
      <c r="L212" s="216"/>
      <c r="M212" s="217" t="s">
        <v>1</v>
      </c>
      <c r="N212" s="218" t="s">
        <v>43</v>
      </c>
      <c r="P212" s="177">
        <f t="shared" si="16"/>
        <v>0</v>
      </c>
      <c r="Q212" s="177">
        <v>5.0000000000000001E-4</v>
      </c>
      <c r="R212" s="177">
        <f t="shared" si="17"/>
        <v>5.0000000000000001E-3</v>
      </c>
      <c r="S212" s="177">
        <v>0</v>
      </c>
      <c r="T212" s="178">
        <f t="shared" si="18"/>
        <v>0</v>
      </c>
      <c r="AR212" s="179" t="s">
        <v>626</v>
      </c>
      <c r="AT212" s="179" t="s">
        <v>1858</v>
      </c>
      <c r="AU212" s="179" t="s">
        <v>89</v>
      </c>
      <c r="AY212" s="17" t="s">
        <v>574</v>
      </c>
      <c r="BE212" s="102">
        <f t="shared" si="19"/>
        <v>0</v>
      </c>
      <c r="BF212" s="102">
        <f t="shared" si="20"/>
        <v>0</v>
      </c>
      <c r="BG212" s="102">
        <f t="shared" si="21"/>
        <v>0</v>
      </c>
      <c r="BH212" s="102">
        <f t="shared" si="22"/>
        <v>0</v>
      </c>
      <c r="BI212" s="102">
        <f t="shared" si="23"/>
        <v>0</v>
      </c>
      <c r="BJ212" s="17" t="s">
        <v>89</v>
      </c>
      <c r="BK212" s="102">
        <f t="shared" si="24"/>
        <v>0</v>
      </c>
      <c r="BL212" s="17" t="s">
        <v>580</v>
      </c>
      <c r="BM212" s="179" t="s">
        <v>11243</v>
      </c>
    </row>
    <row r="213" spans="2:65" s="1" customFormat="1" ht="16.5" customHeight="1">
      <c r="B213" s="140"/>
      <c r="C213" s="208" t="s">
        <v>1095</v>
      </c>
      <c r="D213" s="208" t="s">
        <v>1858</v>
      </c>
      <c r="E213" s="209" t="s">
        <v>11244</v>
      </c>
      <c r="F213" s="210" t="s">
        <v>11245</v>
      </c>
      <c r="G213" s="211" t="s">
        <v>579</v>
      </c>
      <c r="H213" s="212">
        <v>10</v>
      </c>
      <c r="I213" s="213"/>
      <c r="J213" s="214">
        <f t="shared" si="15"/>
        <v>0</v>
      </c>
      <c r="K213" s="215"/>
      <c r="L213" s="216"/>
      <c r="M213" s="217" t="s">
        <v>1</v>
      </c>
      <c r="N213" s="218" t="s">
        <v>43</v>
      </c>
      <c r="P213" s="177">
        <f t="shared" si="16"/>
        <v>0</v>
      </c>
      <c r="Q213" s="177">
        <v>5.0000000000000001E-4</v>
      </c>
      <c r="R213" s="177">
        <f t="shared" si="17"/>
        <v>5.0000000000000001E-3</v>
      </c>
      <c r="S213" s="177">
        <v>0</v>
      </c>
      <c r="T213" s="178">
        <f t="shared" si="18"/>
        <v>0</v>
      </c>
      <c r="AR213" s="179" t="s">
        <v>626</v>
      </c>
      <c r="AT213" s="179" t="s">
        <v>1858</v>
      </c>
      <c r="AU213" s="179" t="s">
        <v>89</v>
      </c>
      <c r="AY213" s="17" t="s">
        <v>574</v>
      </c>
      <c r="BE213" s="102">
        <f t="shared" si="19"/>
        <v>0</v>
      </c>
      <c r="BF213" s="102">
        <f t="shared" si="20"/>
        <v>0</v>
      </c>
      <c r="BG213" s="102">
        <f t="shared" si="21"/>
        <v>0</v>
      </c>
      <c r="BH213" s="102">
        <f t="shared" si="22"/>
        <v>0</v>
      </c>
      <c r="BI213" s="102">
        <f t="shared" si="23"/>
        <v>0</v>
      </c>
      <c r="BJ213" s="17" t="s">
        <v>89</v>
      </c>
      <c r="BK213" s="102">
        <f t="shared" si="24"/>
        <v>0</v>
      </c>
      <c r="BL213" s="17" t="s">
        <v>580</v>
      </c>
      <c r="BM213" s="179" t="s">
        <v>11246</v>
      </c>
    </row>
    <row r="214" spans="2:65" s="1" customFormat="1" ht="16.5" customHeight="1">
      <c r="B214" s="140"/>
      <c r="C214" s="208" t="s">
        <v>1100</v>
      </c>
      <c r="D214" s="208" t="s">
        <v>1858</v>
      </c>
      <c r="E214" s="209" t="s">
        <v>11247</v>
      </c>
      <c r="F214" s="210" t="s">
        <v>11248</v>
      </c>
      <c r="G214" s="211" t="s">
        <v>579</v>
      </c>
      <c r="H214" s="212">
        <v>15</v>
      </c>
      <c r="I214" s="213"/>
      <c r="J214" s="214">
        <f t="shared" si="15"/>
        <v>0</v>
      </c>
      <c r="K214" s="215"/>
      <c r="L214" s="216"/>
      <c r="M214" s="217" t="s">
        <v>1</v>
      </c>
      <c r="N214" s="218" t="s">
        <v>43</v>
      </c>
      <c r="P214" s="177">
        <f t="shared" si="16"/>
        <v>0</v>
      </c>
      <c r="Q214" s="177">
        <v>5.0000000000000001E-4</v>
      </c>
      <c r="R214" s="177">
        <f t="shared" si="17"/>
        <v>7.4999999999999997E-3</v>
      </c>
      <c r="S214" s="177">
        <v>0</v>
      </c>
      <c r="T214" s="178">
        <f t="shared" si="18"/>
        <v>0</v>
      </c>
      <c r="AR214" s="179" t="s">
        <v>626</v>
      </c>
      <c r="AT214" s="179" t="s">
        <v>1858</v>
      </c>
      <c r="AU214" s="179" t="s">
        <v>89</v>
      </c>
      <c r="AY214" s="17" t="s">
        <v>574</v>
      </c>
      <c r="BE214" s="102">
        <f t="shared" si="19"/>
        <v>0</v>
      </c>
      <c r="BF214" s="102">
        <f t="shared" si="20"/>
        <v>0</v>
      </c>
      <c r="BG214" s="102">
        <f t="shared" si="21"/>
        <v>0</v>
      </c>
      <c r="BH214" s="102">
        <f t="shared" si="22"/>
        <v>0</v>
      </c>
      <c r="BI214" s="102">
        <f t="shared" si="23"/>
        <v>0</v>
      </c>
      <c r="BJ214" s="17" t="s">
        <v>89</v>
      </c>
      <c r="BK214" s="102">
        <f t="shared" si="24"/>
        <v>0</v>
      </c>
      <c r="BL214" s="17" t="s">
        <v>580</v>
      </c>
      <c r="BM214" s="179" t="s">
        <v>11249</v>
      </c>
    </row>
    <row r="215" spans="2:65" s="1" customFormat="1" ht="16.5" customHeight="1">
      <c r="B215" s="140"/>
      <c r="C215" s="208" t="s">
        <v>1104</v>
      </c>
      <c r="D215" s="208" t="s">
        <v>1858</v>
      </c>
      <c r="E215" s="209" t="s">
        <v>11250</v>
      </c>
      <c r="F215" s="210" t="s">
        <v>11251</v>
      </c>
      <c r="G215" s="211" t="s">
        <v>579</v>
      </c>
      <c r="H215" s="212">
        <v>3</v>
      </c>
      <c r="I215" s="213"/>
      <c r="J215" s="214">
        <f t="shared" si="15"/>
        <v>0</v>
      </c>
      <c r="K215" s="215"/>
      <c r="L215" s="216"/>
      <c r="M215" s="217" t="s">
        <v>1</v>
      </c>
      <c r="N215" s="218" t="s">
        <v>43</v>
      </c>
      <c r="P215" s="177">
        <f t="shared" si="16"/>
        <v>0</v>
      </c>
      <c r="Q215" s="177">
        <v>5.0000000000000001E-4</v>
      </c>
      <c r="R215" s="177">
        <f t="shared" si="17"/>
        <v>1.5E-3</v>
      </c>
      <c r="S215" s="177">
        <v>0</v>
      </c>
      <c r="T215" s="178">
        <f t="shared" si="18"/>
        <v>0</v>
      </c>
      <c r="AR215" s="179" t="s">
        <v>626</v>
      </c>
      <c r="AT215" s="179" t="s">
        <v>1858</v>
      </c>
      <c r="AU215" s="179" t="s">
        <v>89</v>
      </c>
      <c r="AY215" s="17" t="s">
        <v>574</v>
      </c>
      <c r="BE215" s="102">
        <f t="shared" si="19"/>
        <v>0</v>
      </c>
      <c r="BF215" s="102">
        <f t="shared" si="20"/>
        <v>0</v>
      </c>
      <c r="BG215" s="102">
        <f t="shared" si="21"/>
        <v>0</v>
      </c>
      <c r="BH215" s="102">
        <f t="shared" si="22"/>
        <v>0</v>
      </c>
      <c r="BI215" s="102">
        <f t="shared" si="23"/>
        <v>0</v>
      </c>
      <c r="BJ215" s="17" t="s">
        <v>89</v>
      </c>
      <c r="BK215" s="102">
        <f t="shared" si="24"/>
        <v>0</v>
      </c>
      <c r="BL215" s="17" t="s">
        <v>580</v>
      </c>
      <c r="BM215" s="179" t="s">
        <v>11252</v>
      </c>
    </row>
    <row r="216" spans="2:65" s="1" customFormat="1" ht="16.5" customHeight="1">
      <c r="B216" s="140"/>
      <c r="C216" s="208" t="s">
        <v>1108</v>
      </c>
      <c r="D216" s="208" t="s">
        <v>1858</v>
      </c>
      <c r="E216" s="209" t="s">
        <v>11253</v>
      </c>
      <c r="F216" s="210" t="s">
        <v>11254</v>
      </c>
      <c r="G216" s="211" t="s">
        <v>579</v>
      </c>
      <c r="H216" s="212">
        <v>70</v>
      </c>
      <c r="I216" s="213"/>
      <c r="J216" s="214">
        <f t="shared" si="15"/>
        <v>0</v>
      </c>
      <c r="K216" s="215"/>
      <c r="L216" s="216"/>
      <c r="M216" s="217" t="s">
        <v>1</v>
      </c>
      <c r="N216" s="218" t="s">
        <v>43</v>
      </c>
      <c r="P216" s="177">
        <f t="shared" si="16"/>
        <v>0</v>
      </c>
      <c r="Q216" s="177">
        <v>5.0000000000000001E-4</v>
      </c>
      <c r="R216" s="177">
        <f t="shared" si="17"/>
        <v>3.5000000000000003E-2</v>
      </c>
      <c r="S216" s="177">
        <v>0</v>
      </c>
      <c r="T216" s="178">
        <f t="shared" si="18"/>
        <v>0</v>
      </c>
      <c r="AR216" s="179" t="s">
        <v>626</v>
      </c>
      <c r="AT216" s="179" t="s">
        <v>1858</v>
      </c>
      <c r="AU216" s="179" t="s">
        <v>89</v>
      </c>
      <c r="AY216" s="17" t="s">
        <v>574</v>
      </c>
      <c r="BE216" s="102">
        <f t="shared" si="19"/>
        <v>0</v>
      </c>
      <c r="BF216" s="102">
        <f t="shared" si="20"/>
        <v>0</v>
      </c>
      <c r="BG216" s="102">
        <f t="shared" si="21"/>
        <v>0</v>
      </c>
      <c r="BH216" s="102">
        <f t="shared" si="22"/>
        <v>0</v>
      </c>
      <c r="BI216" s="102">
        <f t="shared" si="23"/>
        <v>0</v>
      </c>
      <c r="BJ216" s="17" t="s">
        <v>89</v>
      </c>
      <c r="BK216" s="102">
        <f t="shared" si="24"/>
        <v>0</v>
      </c>
      <c r="BL216" s="17" t="s">
        <v>580</v>
      </c>
      <c r="BM216" s="179" t="s">
        <v>11255</v>
      </c>
    </row>
    <row r="217" spans="2:65" s="1" customFormat="1" ht="16.5" customHeight="1">
      <c r="B217" s="140"/>
      <c r="C217" s="208" t="s">
        <v>1112</v>
      </c>
      <c r="D217" s="208" t="s">
        <v>1858</v>
      </c>
      <c r="E217" s="209" t="s">
        <v>11256</v>
      </c>
      <c r="F217" s="210" t="s">
        <v>11257</v>
      </c>
      <c r="G217" s="211" t="s">
        <v>579</v>
      </c>
      <c r="H217" s="212">
        <v>70</v>
      </c>
      <c r="I217" s="213"/>
      <c r="J217" s="214">
        <f t="shared" si="15"/>
        <v>0</v>
      </c>
      <c r="K217" s="215"/>
      <c r="L217" s="216"/>
      <c r="M217" s="217" t="s">
        <v>1</v>
      </c>
      <c r="N217" s="218" t="s">
        <v>43</v>
      </c>
      <c r="P217" s="177">
        <f t="shared" si="16"/>
        <v>0</v>
      </c>
      <c r="Q217" s="177">
        <v>5.0000000000000001E-4</v>
      </c>
      <c r="R217" s="177">
        <f t="shared" si="17"/>
        <v>3.5000000000000003E-2</v>
      </c>
      <c r="S217" s="177">
        <v>0</v>
      </c>
      <c r="T217" s="178">
        <f t="shared" si="18"/>
        <v>0</v>
      </c>
      <c r="AR217" s="179" t="s">
        <v>626</v>
      </c>
      <c r="AT217" s="179" t="s">
        <v>1858</v>
      </c>
      <c r="AU217" s="179" t="s">
        <v>89</v>
      </c>
      <c r="AY217" s="17" t="s">
        <v>574</v>
      </c>
      <c r="BE217" s="102">
        <f t="shared" si="19"/>
        <v>0</v>
      </c>
      <c r="BF217" s="102">
        <f t="shared" si="20"/>
        <v>0</v>
      </c>
      <c r="BG217" s="102">
        <f t="shared" si="21"/>
        <v>0</v>
      </c>
      <c r="BH217" s="102">
        <f t="shared" si="22"/>
        <v>0</v>
      </c>
      <c r="BI217" s="102">
        <f t="shared" si="23"/>
        <v>0</v>
      </c>
      <c r="BJ217" s="17" t="s">
        <v>89</v>
      </c>
      <c r="BK217" s="102">
        <f t="shared" si="24"/>
        <v>0</v>
      </c>
      <c r="BL217" s="17" t="s">
        <v>580</v>
      </c>
      <c r="BM217" s="179" t="s">
        <v>11258</v>
      </c>
    </row>
    <row r="218" spans="2:65" s="1" customFormat="1" ht="16.5" customHeight="1">
      <c r="B218" s="140"/>
      <c r="C218" s="208" t="s">
        <v>1116</v>
      </c>
      <c r="D218" s="208" t="s">
        <v>1858</v>
      </c>
      <c r="E218" s="209" t="s">
        <v>11259</v>
      </c>
      <c r="F218" s="210" t="s">
        <v>11260</v>
      </c>
      <c r="G218" s="211" t="s">
        <v>579</v>
      </c>
      <c r="H218" s="212">
        <v>70</v>
      </c>
      <c r="I218" s="213"/>
      <c r="J218" s="214">
        <f t="shared" si="15"/>
        <v>0</v>
      </c>
      <c r="K218" s="215"/>
      <c r="L218" s="216"/>
      <c r="M218" s="217" t="s">
        <v>1</v>
      </c>
      <c r="N218" s="218" t="s">
        <v>43</v>
      </c>
      <c r="P218" s="177">
        <f t="shared" si="16"/>
        <v>0</v>
      </c>
      <c r="Q218" s="177">
        <v>5.0000000000000001E-4</v>
      </c>
      <c r="R218" s="177">
        <f t="shared" si="17"/>
        <v>3.5000000000000003E-2</v>
      </c>
      <c r="S218" s="177">
        <v>0</v>
      </c>
      <c r="T218" s="178">
        <f t="shared" si="18"/>
        <v>0</v>
      </c>
      <c r="AR218" s="179" t="s">
        <v>626</v>
      </c>
      <c r="AT218" s="179" t="s">
        <v>1858</v>
      </c>
      <c r="AU218" s="179" t="s">
        <v>89</v>
      </c>
      <c r="AY218" s="17" t="s">
        <v>574</v>
      </c>
      <c r="BE218" s="102">
        <f t="shared" si="19"/>
        <v>0</v>
      </c>
      <c r="BF218" s="102">
        <f t="shared" si="20"/>
        <v>0</v>
      </c>
      <c r="BG218" s="102">
        <f t="shared" si="21"/>
        <v>0</v>
      </c>
      <c r="BH218" s="102">
        <f t="shared" si="22"/>
        <v>0</v>
      </c>
      <c r="BI218" s="102">
        <f t="shared" si="23"/>
        <v>0</v>
      </c>
      <c r="BJ218" s="17" t="s">
        <v>89</v>
      </c>
      <c r="BK218" s="102">
        <f t="shared" si="24"/>
        <v>0</v>
      </c>
      <c r="BL218" s="17" t="s">
        <v>580</v>
      </c>
      <c r="BM218" s="179" t="s">
        <v>11261</v>
      </c>
    </row>
    <row r="219" spans="2:65" s="1" customFormat="1" ht="16.5" customHeight="1">
      <c r="B219" s="140"/>
      <c r="C219" s="208" t="s">
        <v>1122</v>
      </c>
      <c r="D219" s="208" t="s">
        <v>1858</v>
      </c>
      <c r="E219" s="209" t="s">
        <v>11262</v>
      </c>
      <c r="F219" s="210" t="s">
        <v>11263</v>
      </c>
      <c r="G219" s="211" t="s">
        <v>579</v>
      </c>
      <c r="H219" s="212">
        <v>70</v>
      </c>
      <c r="I219" s="213"/>
      <c r="J219" s="214">
        <f t="shared" si="15"/>
        <v>0</v>
      </c>
      <c r="K219" s="215"/>
      <c r="L219" s="216"/>
      <c r="M219" s="217" t="s">
        <v>1</v>
      </c>
      <c r="N219" s="218" t="s">
        <v>43</v>
      </c>
      <c r="P219" s="177">
        <f t="shared" si="16"/>
        <v>0</v>
      </c>
      <c r="Q219" s="177">
        <v>5.0000000000000001E-4</v>
      </c>
      <c r="R219" s="177">
        <f t="shared" si="17"/>
        <v>3.5000000000000003E-2</v>
      </c>
      <c r="S219" s="177">
        <v>0</v>
      </c>
      <c r="T219" s="178">
        <f t="shared" si="18"/>
        <v>0</v>
      </c>
      <c r="AR219" s="179" t="s">
        <v>626</v>
      </c>
      <c r="AT219" s="179" t="s">
        <v>1858</v>
      </c>
      <c r="AU219" s="179" t="s">
        <v>89</v>
      </c>
      <c r="AY219" s="17" t="s">
        <v>574</v>
      </c>
      <c r="BE219" s="102">
        <f t="shared" si="19"/>
        <v>0</v>
      </c>
      <c r="BF219" s="102">
        <f t="shared" si="20"/>
        <v>0</v>
      </c>
      <c r="BG219" s="102">
        <f t="shared" si="21"/>
        <v>0</v>
      </c>
      <c r="BH219" s="102">
        <f t="shared" si="22"/>
        <v>0</v>
      </c>
      <c r="BI219" s="102">
        <f t="shared" si="23"/>
        <v>0</v>
      </c>
      <c r="BJ219" s="17" t="s">
        <v>89</v>
      </c>
      <c r="BK219" s="102">
        <f t="shared" si="24"/>
        <v>0</v>
      </c>
      <c r="BL219" s="17" t="s">
        <v>580</v>
      </c>
      <c r="BM219" s="179" t="s">
        <v>11264</v>
      </c>
    </row>
    <row r="220" spans="2:65" s="1" customFormat="1" ht="16.5" customHeight="1">
      <c r="B220" s="140"/>
      <c r="C220" s="208" t="s">
        <v>1127</v>
      </c>
      <c r="D220" s="208" t="s">
        <v>1858</v>
      </c>
      <c r="E220" s="209" t="s">
        <v>11265</v>
      </c>
      <c r="F220" s="210" t="s">
        <v>11266</v>
      </c>
      <c r="G220" s="211" t="s">
        <v>579</v>
      </c>
      <c r="H220" s="212">
        <v>70</v>
      </c>
      <c r="I220" s="213"/>
      <c r="J220" s="214">
        <f t="shared" si="15"/>
        <v>0</v>
      </c>
      <c r="K220" s="215"/>
      <c r="L220" s="216"/>
      <c r="M220" s="217" t="s">
        <v>1</v>
      </c>
      <c r="N220" s="218" t="s">
        <v>43</v>
      </c>
      <c r="P220" s="177">
        <f t="shared" si="16"/>
        <v>0</v>
      </c>
      <c r="Q220" s="177">
        <v>5.0000000000000001E-4</v>
      </c>
      <c r="R220" s="177">
        <f t="shared" si="17"/>
        <v>3.5000000000000003E-2</v>
      </c>
      <c r="S220" s="177">
        <v>0</v>
      </c>
      <c r="T220" s="178">
        <f t="shared" si="18"/>
        <v>0</v>
      </c>
      <c r="AR220" s="179" t="s">
        <v>626</v>
      </c>
      <c r="AT220" s="179" t="s">
        <v>1858</v>
      </c>
      <c r="AU220" s="179" t="s">
        <v>89</v>
      </c>
      <c r="AY220" s="17" t="s">
        <v>574</v>
      </c>
      <c r="BE220" s="102">
        <f t="shared" si="19"/>
        <v>0</v>
      </c>
      <c r="BF220" s="102">
        <f t="shared" si="20"/>
        <v>0</v>
      </c>
      <c r="BG220" s="102">
        <f t="shared" si="21"/>
        <v>0</v>
      </c>
      <c r="BH220" s="102">
        <f t="shared" si="22"/>
        <v>0</v>
      </c>
      <c r="BI220" s="102">
        <f t="shared" si="23"/>
        <v>0</v>
      </c>
      <c r="BJ220" s="17" t="s">
        <v>89</v>
      </c>
      <c r="BK220" s="102">
        <f t="shared" si="24"/>
        <v>0</v>
      </c>
      <c r="BL220" s="17" t="s">
        <v>580</v>
      </c>
      <c r="BM220" s="179" t="s">
        <v>11267</v>
      </c>
    </row>
    <row r="221" spans="2:65" s="1" customFormat="1" ht="16.5" customHeight="1">
      <c r="B221" s="140"/>
      <c r="C221" s="208" t="s">
        <v>1131</v>
      </c>
      <c r="D221" s="208" t="s">
        <v>1858</v>
      </c>
      <c r="E221" s="209" t="s">
        <v>11268</v>
      </c>
      <c r="F221" s="210" t="s">
        <v>11269</v>
      </c>
      <c r="G221" s="211" t="s">
        <v>579</v>
      </c>
      <c r="H221" s="212">
        <v>12</v>
      </c>
      <c r="I221" s="213"/>
      <c r="J221" s="214">
        <f t="shared" si="15"/>
        <v>0</v>
      </c>
      <c r="K221" s="215"/>
      <c r="L221" s="216"/>
      <c r="M221" s="217" t="s">
        <v>1</v>
      </c>
      <c r="N221" s="218" t="s">
        <v>43</v>
      </c>
      <c r="P221" s="177">
        <f t="shared" si="16"/>
        <v>0</v>
      </c>
      <c r="Q221" s="177">
        <v>5.0000000000000001E-4</v>
      </c>
      <c r="R221" s="177">
        <f t="shared" si="17"/>
        <v>6.0000000000000001E-3</v>
      </c>
      <c r="S221" s="177">
        <v>0</v>
      </c>
      <c r="T221" s="178">
        <f t="shared" si="18"/>
        <v>0</v>
      </c>
      <c r="AR221" s="179" t="s">
        <v>626</v>
      </c>
      <c r="AT221" s="179" t="s">
        <v>1858</v>
      </c>
      <c r="AU221" s="179" t="s">
        <v>89</v>
      </c>
      <c r="AY221" s="17" t="s">
        <v>574</v>
      </c>
      <c r="BE221" s="102">
        <f t="shared" si="19"/>
        <v>0</v>
      </c>
      <c r="BF221" s="102">
        <f t="shared" si="20"/>
        <v>0</v>
      </c>
      <c r="BG221" s="102">
        <f t="shared" si="21"/>
        <v>0</v>
      </c>
      <c r="BH221" s="102">
        <f t="shared" si="22"/>
        <v>0</v>
      </c>
      <c r="BI221" s="102">
        <f t="shared" si="23"/>
        <v>0</v>
      </c>
      <c r="BJ221" s="17" t="s">
        <v>89</v>
      </c>
      <c r="BK221" s="102">
        <f t="shared" si="24"/>
        <v>0</v>
      </c>
      <c r="BL221" s="17" t="s">
        <v>580</v>
      </c>
      <c r="BM221" s="179" t="s">
        <v>11270</v>
      </c>
    </row>
    <row r="222" spans="2:65" s="1" customFormat="1" ht="16.5" customHeight="1">
      <c r="B222" s="140"/>
      <c r="C222" s="208" t="s">
        <v>1136</v>
      </c>
      <c r="D222" s="208" t="s">
        <v>1858</v>
      </c>
      <c r="E222" s="209" t="s">
        <v>11271</v>
      </c>
      <c r="F222" s="210" t="s">
        <v>11272</v>
      </c>
      <c r="G222" s="211" t="s">
        <v>579</v>
      </c>
      <c r="H222" s="212">
        <v>30</v>
      </c>
      <c r="I222" s="213"/>
      <c r="J222" s="214">
        <f t="shared" si="15"/>
        <v>0</v>
      </c>
      <c r="K222" s="215"/>
      <c r="L222" s="216"/>
      <c r="M222" s="217" t="s">
        <v>1</v>
      </c>
      <c r="N222" s="218" t="s">
        <v>43</v>
      </c>
      <c r="P222" s="177">
        <f t="shared" si="16"/>
        <v>0</v>
      </c>
      <c r="Q222" s="177">
        <v>5.0000000000000001E-4</v>
      </c>
      <c r="R222" s="177">
        <f t="shared" si="17"/>
        <v>1.4999999999999999E-2</v>
      </c>
      <c r="S222" s="177">
        <v>0</v>
      </c>
      <c r="T222" s="178">
        <f t="shared" si="18"/>
        <v>0</v>
      </c>
      <c r="AR222" s="179" t="s">
        <v>626</v>
      </c>
      <c r="AT222" s="179" t="s">
        <v>1858</v>
      </c>
      <c r="AU222" s="179" t="s">
        <v>89</v>
      </c>
      <c r="AY222" s="17" t="s">
        <v>574</v>
      </c>
      <c r="BE222" s="102">
        <f t="shared" si="19"/>
        <v>0</v>
      </c>
      <c r="BF222" s="102">
        <f t="shared" si="20"/>
        <v>0</v>
      </c>
      <c r="BG222" s="102">
        <f t="shared" si="21"/>
        <v>0</v>
      </c>
      <c r="BH222" s="102">
        <f t="shared" si="22"/>
        <v>0</v>
      </c>
      <c r="BI222" s="102">
        <f t="shared" si="23"/>
        <v>0</v>
      </c>
      <c r="BJ222" s="17" t="s">
        <v>89</v>
      </c>
      <c r="BK222" s="102">
        <f t="shared" si="24"/>
        <v>0</v>
      </c>
      <c r="BL222" s="17" t="s">
        <v>580</v>
      </c>
      <c r="BM222" s="179" t="s">
        <v>11273</v>
      </c>
    </row>
    <row r="223" spans="2:65" s="1" customFormat="1" ht="16.5" customHeight="1">
      <c r="B223" s="140"/>
      <c r="C223" s="208" t="s">
        <v>1149</v>
      </c>
      <c r="D223" s="208" t="s">
        <v>1858</v>
      </c>
      <c r="E223" s="209" t="s">
        <v>11274</v>
      </c>
      <c r="F223" s="210" t="s">
        <v>11275</v>
      </c>
      <c r="G223" s="211" t="s">
        <v>579</v>
      </c>
      <c r="H223" s="212">
        <v>30</v>
      </c>
      <c r="I223" s="213"/>
      <c r="J223" s="214">
        <f t="shared" si="15"/>
        <v>0</v>
      </c>
      <c r="K223" s="215"/>
      <c r="L223" s="216"/>
      <c r="M223" s="217" t="s">
        <v>1</v>
      </c>
      <c r="N223" s="218" t="s">
        <v>43</v>
      </c>
      <c r="P223" s="177">
        <f t="shared" si="16"/>
        <v>0</v>
      </c>
      <c r="Q223" s="177">
        <v>5.0000000000000001E-4</v>
      </c>
      <c r="R223" s="177">
        <f t="shared" si="17"/>
        <v>1.4999999999999999E-2</v>
      </c>
      <c r="S223" s="177">
        <v>0</v>
      </c>
      <c r="T223" s="178">
        <f t="shared" si="18"/>
        <v>0</v>
      </c>
      <c r="AR223" s="179" t="s">
        <v>626</v>
      </c>
      <c r="AT223" s="179" t="s">
        <v>1858</v>
      </c>
      <c r="AU223" s="179" t="s">
        <v>89</v>
      </c>
      <c r="AY223" s="17" t="s">
        <v>574</v>
      </c>
      <c r="BE223" s="102">
        <f t="shared" si="19"/>
        <v>0</v>
      </c>
      <c r="BF223" s="102">
        <f t="shared" si="20"/>
        <v>0</v>
      </c>
      <c r="BG223" s="102">
        <f t="shared" si="21"/>
        <v>0</v>
      </c>
      <c r="BH223" s="102">
        <f t="shared" si="22"/>
        <v>0</v>
      </c>
      <c r="BI223" s="102">
        <f t="shared" si="23"/>
        <v>0</v>
      </c>
      <c r="BJ223" s="17" t="s">
        <v>89</v>
      </c>
      <c r="BK223" s="102">
        <f t="shared" si="24"/>
        <v>0</v>
      </c>
      <c r="BL223" s="17" t="s">
        <v>580</v>
      </c>
      <c r="BM223" s="179" t="s">
        <v>11276</v>
      </c>
    </row>
    <row r="224" spans="2:65" s="1" customFormat="1" ht="16.5" customHeight="1">
      <c r="B224" s="140"/>
      <c r="C224" s="208" t="s">
        <v>1157</v>
      </c>
      <c r="D224" s="208" t="s">
        <v>1858</v>
      </c>
      <c r="E224" s="209" t="s">
        <v>11277</v>
      </c>
      <c r="F224" s="210" t="s">
        <v>11278</v>
      </c>
      <c r="G224" s="211" t="s">
        <v>579</v>
      </c>
      <c r="H224" s="212">
        <v>30</v>
      </c>
      <c r="I224" s="213"/>
      <c r="J224" s="214">
        <f t="shared" si="15"/>
        <v>0</v>
      </c>
      <c r="K224" s="215"/>
      <c r="L224" s="216"/>
      <c r="M224" s="217" t="s">
        <v>1</v>
      </c>
      <c r="N224" s="218" t="s">
        <v>43</v>
      </c>
      <c r="P224" s="177">
        <f t="shared" si="16"/>
        <v>0</v>
      </c>
      <c r="Q224" s="177">
        <v>5.0000000000000001E-4</v>
      </c>
      <c r="R224" s="177">
        <f t="shared" si="17"/>
        <v>1.4999999999999999E-2</v>
      </c>
      <c r="S224" s="177">
        <v>0</v>
      </c>
      <c r="T224" s="178">
        <f t="shared" si="18"/>
        <v>0</v>
      </c>
      <c r="AR224" s="179" t="s">
        <v>626</v>
      </c>
      <c r="AT224" s="179" t="s">
        <v>1858</v>
      </c>
      <c r="AU224" s="179" t="s">
        <v>89</v>
      </c>
      <c r="AY224" s="17" t="s">
        <v>574</v>
      </c>
      <c r="BE224" s="102">
        <f t="shared" si="19"/>
        <v>0</v>
      </c>
      <c r="BF224" s="102">
        <f t="shared" si="20"/>
        <v>0</v>
      </c>
      <c r="BG224" s="102">
        <f t="shared" si="21"/>
        <v>0</v>
      </c>
      <c r="BH224" s="102">
        <f t="shared" si="22"/>
        <v>0</v>
      </c>
      <c r="BI224" s="102">
        <f t="shared" si="23"/>
        <v>0</v>
      </c>
      <c r="BJ224" s="17" t="s">
        <v>89</v>
      </c>
      <c r="BK224" s="102">
        <f t="shared" si="24"/>
        <v>0</v>
      </c>
      <c r="BL224" s="17" t="s">
        <v>580</v>
      </c>
      <c r="BM224" s="179" t="s">
        <v>11279</v>
      </c>
    </row>
    <row r="225" spans="2:65" s="1" customFormat="1" ht="16.5" customHeight="1">
      <c r="B225" s="140"/>
      <c r="C225" s="208" t="s">
        <v>1161</v>
      </c>
      <c r="D225" s="208" t="s">
        <v>1858</v>
      </c>
      <c r="E225" s="209" t="s">
        <v>11280</v>
      </c>
      <c r="F225" s="210" t="s">
        <v>11281</v>
      </c>
      <c r="G225" s="211" t="s">
        <v>579</v>
      </c>
      <c r="H225" s="212">
        <v>20</v>
      </c>
      <c r="I225" s="213"/>
      <c r="J225" s="214">
        <f t="shared" si="15"/>
        <v>0</v>
      </c>
      <c r="K225" s="215"/>
      <c r="L225" s="216"/>
      <c r="M225" s="217" t="s">
        <v>1</v>
      </c>
      <c r="N225" s="218" t="s">
        <v>43</v>
      </c>
      <c r="P225" s="177">
        <f t="shared" si="16"/>
        <v>0</v>
      </c>
      <c r="Q225" s="177">
        <v>5.0000000000000001E-4</v>
      </c>
      <c r="R225" s="177">
        <f t="shared" si="17"/>
        <v>0.01</v>
      </c>
      <c r="S225" s="177">
        <v>0</v>
      </c>
      <c r="T225" s="178">
        <f t="shared" si="18"/>
        <v>0</v>
      </c>
      <c r="AR225" s="179" t="s">
        <v>626</v>
      </c>
      <c r="AT225" s="179" t="s">
        <v>1858</v>
      </c>
      <c r="AU225" s="179" t="s">
        <v>89</v>
      </c>
      <c r="AY225" s="17" t="s">
        <v>574</v>
      </c>
      <c r="BE225" s="102">
        <f t="shared" si="19"/>
        <v>0</v>
      </c>
      <c r="BF225" s="102">
        <f t="shared" si="20"/>
        <v>0</v>
      </c>
      <c r="BG225" s="102">
        <f t="shared" si="21"/>
        <v>0</v>
      </c>
      <c r="BH225" s="102">
        <f t="shared" si="22"/>
        <v>0</v>
      </c>
      <c r="BI225" s="102">
        <f t="shared" si="23"/>
        <v>0</v>
      </c>
      <c r="BJ225" s="17" t="s">
        <v>89</v>
      </c>
      <c r="BK225" s="102">
        <f t="shared" si="24"/>
        <v>0</v>
      </c>
      <c r="BL225" s="17" t="s">
        <v>580</v>
      </c>
      <c r="BM225" s="179" t="s">
        <v>11282</v>
      </c>
    </row>
    <row r="226" spans="2:65" s="1" customFormat="1" ht="16.5" customHeight="1">
      <c r="B226" s="140"/>
      <c r="C226" s="208" t="s">
        <v>1170</v>
      </c>
      <c r="D226" s="208" t="s">
        <v>1858</v>
      </c>
      <c r="E226" s="209" t="s">
        <v>11283</v>
      </c>
      <c r="F226" s="210" t="s">
        <v>11284</v>
      </c>
      <c r="G226" s="211" t="s">
        <v>579</v>
      </c>
      <c r="H226" s="212">
        <v>125</v>
      </c>
      <c r="I226" s="213"/>
      <c r="J226" s="214">
        <f t="shared" si="15"/>
        <v>0</v>
      </c>
      <c r="K226" s="215"/>
      <c r="L226" s="216"/>
      <c r="M226" s="217" t="s">
        <v>1</v>
      </c>
      <c r="N226" s="218" t="s">
        <v>43</v>
      </c>
      <c r="P226" s="177">
        <f t="shared" si="16"/>
        <v>0</v>
      </c>
      <c r="Q226" s="177">
        <v>5.0000000000000001E-4</v>
      </c>
      <c r="R226" s="177">
        <f t="shared" si="17"/>
        <v>6.25E-2</v>
      </c>
      <c r="S226" s="177">
        <v>0</v>
      </c>
      <c r="T226" s="178">
        <f t="shared" si="18"/>
        <v>0</v>
      </c>
      <c r="AR226" s="179" t="s">
        <v>626</v>
      </c>
      <c r="AT226" s="179" t="s">
        <v>1858</v>
      </c>
      <c r="AU226" s="179" t="s">
        <v>89</v>
      </c>
      <c r="AY226" s="17" t="s">
        <v>574</v>
      </c>
      <c r="BE226" s="102">
        <f t="shared" si="19"/>
        <v>0</v>
      </c>
      <c r="BF226" s="102">
        <f t="shared" si="20"/>
        <v>0</v>
      </c>
      <c r="BG226" s="102">
        <f t="shared" si="21"/>
        <v>0</v>
      </c>
      <c r="BH226" s="102">
        <f t="shared" si="22"/>
        <v>0</v>
      </c>
      <c r="BI226" s="102">
        <f t="shared" si="23"/>
        <v>0</v>
      </c>
      <c r="BJ226" s="17" t="s">
        <v>89</v>
      </c>
      <c r="BK226" s="102">
        <f t="shared" si="24"/>
        <v>0</v>
      </c>
      <c r="BL226" s="17" t="s">
        <v>580</v>
      </c>
      <c r="BM226" s="179" t="s">
        <v>11285</v>
      </c>
    </row>
    <row r="227" spans="2:65" s="1" customFormat="1" ht="16.5" customHeight="1">
      <c r="B227" s="140"/>
      <c r="C227" s="208" t="s">
        <v>1263</v>
      </c>
      <c r="D227" s="208" t="s">
        <v>1858</v>
      </c>
      <c r="E227" s="209" t="s">
        <v>11286</v>
      </c>
      <c r="F227" s="210" t="s">
        <v>11287</v>
      </c>
      <c r="G227" s="211" t="s">
        <v>579</v>
      </c>
      <c r="H227" s="212">
        <v>100</v>
      </c>
      <c r="I227" s="213"/>
      <c r="J227" s="214">
        <f t="shared" si="15"/>
        <v>0</v>
      </c>
      <c r="K227" s="215"/>
      <c r="L227" s="216"/>
      <c r="M227" s="217" t="s">
        <v>1</v>
      </c>
      <c r="N227" s="218" t="s">
        <v>43</v>
      </c>
      <c r="P227" s="177">
        <f t="shared" si="16"/>
        <v>0</v>
      </c>
      <c r="Q227" s="177">
        <v>5.0000000000000001E-4</v>
      </c>
      <c r="R227" s="177">
        <f t="shared" si="17"/>
        <v>0.05</v>
      </c>
      <c r="S227" s="177">
        <v>0</v>
      </c>
      <c r="T227" s="178">
        <f t="shared" si="18"/>
        <v>0</v>
      </c>
      <c r="AR227" s="179" t="s">
        <v>626</v>
      </c>
      <c r="AT227" s="179" t="s">
        <v>1858</v>
      </c>
      <c r="AU227" s="179" t="s">
        <v>89</v>
      </c>
      <c r="AY227" s="17" t="s">
        <v>574</v>
      </c>
      <c r="BE227" s="102">
        <f t="shared" si="19"/>
        <v>0</v>
      </c>
      <c r="BF227" s="102">
        <f t="shared" si="20"/>
        <v>0</v>
      </c>
      <c r="BG227" s="102">
        <f t="shared" si="21"/>
        <v>0</v>
      </c>
      <c r="BH227" s="102">
        <f t="shared" si="22"/>
        <v>0</v>
      </c>
      <c r="BI227" s="102">
        <f t="shared" si="23"/>
        <v>0</v>
      </c>
      <c r="BJ227" s="17" t="s">
        <v>89</v>
      </c>
      <c r="BK227" s="102">
        <f t="shared" si="24"/>
        <v>0</v>
      </c>
      <c r="BL227" s="17" t="s">
        <v>580</v>
      </c>
      <c r="BM227" s="179" t="s">
        <v>11288</v>
      </c>
    </row>
    <row r="228" spans="2:65" s="1" customFormat="1" ht="16.5" customHeight="1">
      <c r="B228" s="140"/>
      <c r="C228" s="208" t="s">
        <v>1320</v>
      </c>
      <c r="D228" s="208" t="s">
        <v>1858</v>
      </c>
      <c r="E228" s="209" t="s">
        <v>11289</v>
      </c>
      <c r="F228" s="210" t="s">
        <v>11290</v>
      </c>
      <c r="G228" s="211" t="s">
        <v>579</v>
      </c>
      <c r="H228" s="212">
        <v>50</v>
      </c>
      <c r="I228" s="213"/>
      <c r="J228" s="214">
        <f t="shared" si="15"/>
        <v>0</v>
      </c>
      <c r="K228" s="215"/>
      <c r="L228" s="216"/>
      <c r="M228" s="217" t="s">
        <v>1</v>
      </c>
      <c r="N228" s="218" t="s">
        <v>43</v>
      </c>
      <c r="P228" s="177">
        <f t="shared" si="16"/>
        <v>0</v>
      </c>
      <c r="Q228" s="177">
        <v>5.0000000000000001E-4</v>
      </c>
      <c r="R228" s="177">
        <f t="shared" si="17"/>
        <v>2.5000000000000001E-2</v>
      </c>
      <c r="S228" s="177">
        <v>0</v>
      </c>
      <c r="T228" s="178">
        <f t="shared" si="18"/>
        <v>0</v>
      </c>
      <c r="AR228" s="179" t="s">
        <v>626</v>
      </c>
      <c r="AT228" s="179" t="s">
        <v>1858</v>
      </c>
      <c r="AU228" s="179" t="s">
        <v>89</v>
      </c>
      <c r="AY228" s="17" t="s">
        <v>574</v>
      </c>
      <c r="BE228" s="102">
        <f t="shared" si="19"/>
        <v>0</v>
      </c>
      <c r="BF228" s="102">
        <f t="shared" si="20"/>
        <v>0</v>
      </c>
      <c r="BG228" s="102">
        <f t="shared" si="21"/>
        <v>0</v>
      </c>
      <c r="BH228" s="102">
        <f t="shared" si="22"/>
        <v>0</v>
      </c>
      <c r="BI228" s="102">
        <f t="shared" si="23"/>
        <v>0</v>
      </c>
      <c r="BJ228" s="17" t="s">
        <v>89</v>
      </c>
      <c r="BK228" s="102">
        <f t="shared" si="24"/>
        <v>0</v>
      </c>
      <c r="BL228" s="17" t="s">
        <v>580</v>
      </c>
      <c r="BM228" s="179" t="s">
        <v>11291</v>
      </c>
    </row>
    <row r="229" spans="2:65" s="1" customFormat="1" ht="16.5" customHeight="1">
      <c r="B229" s="140"/>
      <c r="C229" s="208" t="s">
        <v>1324</v>
      </c>
      <c r="D229" s="208" t="s">
        <v>1858</v>
      </c>
      <c r="E229" s="209" t="s">
        <v>11292</v>
      </c>
      <c r="F229" s="210" t="s">
        <v>11293</v>
      </c>
      <c r="G229" s="211" t="s">
        <v>579</v>
      </c>
      <c r="H229" s="212">
        <v>70</v>
      </c>
      <c r="I229" s="213"/>
      <c r="J229" s="214">
        <f t="shared" si="15"/>
        <v>0</v>
      </c>
      <c r="K229" s="215"/>
      <c r="L229" s="216"/>
      <c r="M229" s="217" t="s">
        <v>1</v>
      </c>
      <c r="N229" s="218" t="s">
        <v>43</v>
      </c>
      <c r="P229" s="177">
        <f t="shared" si="16"/>
        <v>0</v>
      </c>
      <c r="Q229" s="177">
        <v>5.0000000000000001E-4</v>
      </c>
      <c r="R229" s="177">
        <f t="shared" si="17"/>
        <v>3.5000000000000003E-2</v>
      </c>
      <c r="S229" s="177">
        <v>0</v>
      </c>
      <c r="T229" s="178">
        <f t="shared" si="18"/>
        <v>0</v>
      </c>
      <c r="AR229" s="179" t="s">
        <v>626</v>
      </c>
      <c r="AT229" s="179" t="s">
        <v>1858</v>
      </c>
      <c r="AU229" s="179" t="s">
        <v>89</v>
      </c>
      <c r="AY229" s="17" t="s">
        <v>574</v>
      </c>
      <c r="BE229" s="102">
        <f t="shared" si="19"/>
        <v>0</v>
      </c>
      <c r="BF229" s="102">
        <f t="shared" si="20"/>
        <v>0</v>
      </c>
      <c r="BG229" s="102">
        <f t="shared" si="21"/>
        <v>0</v>
      </c>
      <c r="BH229" s="102">
        <f t="shared" si="22"/>
        <v>0</v>
      </c>
      <c r="BI229" s="102">
        <f t="shared" si="23"/>
        <v>0</v>
      </c>
      <c r="BJ229" s="17" t="s">
        <v>89</v>
      </c>
      <c r="BK229" s="102">
        <f t="shared" si="24"/>
        <v>0</v>
      </c>
      <c r="BL229" s="17" t="s">
        <v>580</v>
      </c>
      <c r="BM229" s="179" t="s">
        <v>11294</v>
      </c>
    </row>
    <row r="230" spans="2:65" s="1" customFormat="1" ht="16.5" customHeight="1">
      <c r="B230" s="140"/>
      <c r="C230" s="208" t="s">
        <v>1364</v>
      </c>
      <c r="D230" s="208" t="s">
        <v>1858</v>
      </c>
      <c r="E230" s="209" t="s">
        <v>11295</v>
      </c>
      <c r="F230" s="210" t="s">
        <v>11296</v>
      </c>
      <c r="G230" s="211" t="s">
        <v>579</v>
      </c>
      <c r="H230" s="212">
        <v>70</v>
      </c>
      <c r="I230" s="213"/>
      <c r="J230" s="214">
        <f t="shared" si="15"/>
        <v>0</v>
      </c>
      <c r="K230" s="215"/>
      <c r="L230" s="216"/>
      <c r="M230" s="217" t="s">
        <v>1</v>
      </c>
      <c r="N230" s="218" t="s">
        <v>43</v>
      </c>
      <c r="P230" s="177">
        <f t="shared" si="16"/>
        <v>0</v>
      </c>
      <c r="Q230" s="177">
        <v>5.0000000000000001E-4</v>
      </c>
      <c r="R230" s="177">
        <f t="shared" si="17"/>
        <v>3.5000000000000003E-2</v>
      </c>
      <c r="S230" s="177">
        <v>0</v>
      </c>
      <c r="T230" s="178">
        <f t="shared" si="18"/>
        <v>0</v>
      </c>
      <c r="AR230" s="179" t="s">
        <v>626</v>
      </c>
      <c r="AT230" s="179" t="s">
        <v>1858</v>
      </c>
      <c r="AU230" s="179" t="s">
        <v>89</v>
      </c>
      <c r="AY230" s="17" t="s">
        <v>574</v>
      </c>
      <c r="BE230" s="102">
        <f t="shared" si="19"/>
        <v>0</v>
      </c>
      <c r="BF230" s="102">
        <f t="shared" si="20"/>
        <v>0</v>
      </c>
      <c r="BG230" s="102">
        <f t="shared" si="21"/>
        <v>0</v>
      </c>
      <c r="BH230" s="102">
        <f t="shared" si="22"/>
        <v>0</v>
      </c>
      <c r="BI230" s="102">
        <f t="shared" si="23"/>
        <v>0</v>
      </c>
      <c r="BJ230" s="17" t="s">
        <v>89</v>
      </c>
      <c r="BK230" s="102">
        <f t="shared" si="24"/>
        <v>0</v>
      </c>
      <c r="BL230" s="17" t="s">
        <v>580</v>
      </c>
      <c r="BM230" s="179" t="s">
        <v>11297</v>
      </c>
    </row>
    <row r="231" spans="2:65" s="1" customFormat="1" ht="16.5" customHeight="1">
      <c r="B231" s="140"/>
      <c r="C231" s="208" t="s">
        <v>1370</v>
      </c>
      <c r="D231" s="208" t="s">
        <v>1858</v>
      </c>
      <c r="E231" s="209" t="s">
        <v>11298</v>
      </c>
      <c r="F231" s="210" t="s">
        <v>11299</v>
      </c>
      <c r="G231" s="211" t="s">
        <v>579</v>
      </c>
      <c r="H231" s="212">
        <v>50</v>
      </c>
      <c r="I231" s="213"/>
      <c r="J231" s="214">
        <f t="shared" si="15"/>
        <v>0</v>
      </c>
      <c r="K231" s="215"/>
      <c r="L231" s="216"/>
      <c r="M231" s="217" t="s">
        <v>1</v>
      </c>
      <c r="N231" s="218" t="s">
        <v>43</v>
      </c>
      <c r="P231" s="177">
        <f t="shared" si="16"/>
        <v>0</v>
      </c>
      <c r="Q231" s="177">
        <v>5.0000000000000001E-4</v>
      </c>
      <c r="R231" s="177">
        <f t="shared" si="17"/>
        <v>2.5000000000000001E-2</v>
      </c>
      <c r="S231" s="177">
        <v>0</v>
      </c>
      <c r="T231" s="178">
        <f t="shared" si="18"/>
        <v>0</v>
      </c>
      <c r="AR231" s="179" t="s">
        <v>626</v>
      </c>
      <c r="AT231" s="179" t="s">
        <v>1858</v>
      </c>
      <c r="AU231" s="179" t="s">
        <v>89</v>
      </c>
      <c r="AY231" s="17" t="s">
        <v>574</v>
      </c>
      <c r="BE231" s="102">
        <f t="shared" si="19"/>
        <v>0</v>
      </c>
      <c r="BF231" s="102">
        <f t="shared" si="20"/>
        <v>0</v>
      </c>
      <c r="BG231" s="102">
        <f t="shared" si="21"/>
        <v>0</v>
      </c>
      <c r="BH231" s="102">
        <f t="shared" si="22"/>
        <v>0</v>
      </c>
      <c r="BI231" s="102">
        <f t="shared" si="23"/>
        <v>0</v>
      </c>
      <c r="BJ231" s="17" t="s">
        <v>89</v>
      </c>
      <c r="BK231" s="102">
        <f t="shared" si="24"/>
        <v>0</v>
      </c>
      <c r="BL231" s="17" t="s">
        <v>580</v>
      </c>
      <c r="BM231" s="179" t="s">
        <v>11300</v>
      </c>
    </row>
    <row r="232" spans="2:65" s="1" customFormat="1" ht="16.5" customHeight="1">
      <c r="B232" s="140"/>
      <c r="C232" s="208" t="s">
        <v>1408</v>
      </c>
      <c r="D232" s="208" t="s">
        <v>1858</v>
      </c>
      <c r="E232" s="209" t="s">
        <v>11301</v>
      </c>
      <c r="F232" s="210" t="s">
        <v>11302</v>
      </c>
      <c r="G232" s="211" t="s">
        <v>579</v>
      </c>
      <c r="H232" s="212">
        <v>5</v>
      </c>
      <c r="I232" s="213"/>
      <c r="J232" s="214">
        <f t="shared" si="15"/>
        <v>0</v>
      </c>
      <c r="K232" s="215"/>
      <c r="L232" s="216"/>
      <c r="M232" s="217" t="s">
        <v>1</v>
      </c>
      <c r="N232" s="218" t="s">
        <v>43</v>
      </c>
      <c r="P232" s="177">
        <f t="shared" si="16"/>
        <v>0</v>
      </c>
      <c r="Q232" s="177">
        <v>5.0000000000000001E-4</v>
      </c>
      <c r="R232" s="177">
        <f t="shared" si="17"/>
        <v>2.5000000000000001E-3</v>
      </c>
      <c r="S232" s="177">
        <v>0</v>
      </c>
      <c r="T232" s="178">
        <f t="shared" si="18"/>
        <v>0</v>
      </c>
      <c r="AR232" s="179" t="s">
        <v>626</v>
      </c>
      <c r="AT232" s="179" t="s">
        <v>1858</v>
      </c>
      <c r="AU232" s="179" t="s">
        <v>89</v>
      </c>
      <c r="AY232" s="17" t="s">
        <v>574</v>
      </c>
      <c r="BE232" s="102">
        <f t="shared" si="19"/>
        <v>0</v>
      </c>
      <c r="BF232" s="102">
        <f t="shared" si="20"/>
        <v>0</v>
      </c>
      <c r="BG232" s="102">
        <f t="shared" si="21"/>
        <v>0</v>
      </c>
      <c r="BH232" s="102">
        <f t="shared" si="22"/>
        <v>0</v>
      </c>
      <c r="BI232" s="102">
        <f t="shared" si="23"/>
        <v>0</v>
      </c>
      <c r="BJ232" s="17" t="s">
        <v>89</v>
      </c>
      <c r="BK232" s="102">
        <f t="shared" si="24"/>
        <v>0</v>
      </c>
      <c r="BL232" s="17" t="s">
        <v>580</v>
      </c>
      <c r="BM232" s="179" t="s">
        <v>11303</v>
      </c>
    </row>
    <row r="233" spans="2:65" s="1" customFormat="1" ht="16.5" customHeight="1">
      <c r="B233" s="140"/>
      <c r="C233" s="208" t="s">
        <v>1415</v>
      </c>
      <c r="D233" s="208" t="s">
        <v>1858</v>
      </c>
      <c r="E233" s="209" t="s">
        <v>11304</v>
      </c>
      <c r="F233" s="210" t="s">
        <v>11305</v>
      </c>
      <c r="G233" s="211" t="s">
        <v>579</v>
      </c>
      <c r="H233" s="212">
        <v>15</v>
      </c>
      <c r="I233" s="213"/>
      <c r="J233" s="214">
        <f t="shared" si="15"/>
        <v>0</v>
      </c>
      <c r="K233" s="215"/>
      <c r="L233" s="216"/>
      <c r="M233" s="217" t="s">
        <v>1</v>
      </c>
      <c r="N233" s="218" t="s">
        <v>43</v>
      </c>
      <c r="P233" s="177">
        <f t="shared" si="16"/>
        <v>0</v>
      </c>
      <c r="Q233" s="177">
        <v>5.0000000000000001E-4</v>
      </c>
      <c r="R233" s="177">
        <f t="shared" si="17"/>
        <v>7.4999999999999997E-3</v>
      </c>
      <c r="S233" s="177">
        <v>0</v>
      </c>
      <c r="T233" s="178">
        <f t="shared" si="18"/>
        <v>0</v>
      </c>
      <c r="AR233" s="179" t="s">
        <v>626</v>
      </c>
      <c r="AT233" s="179" t="s">
        <v>1858</v>
      </c>
      <c r="AU233" s="179" t="s">
        <v>89</v>
      </c>
      <c r="AY233" s="17" t="s">
        <v>574</v>
      </c>
      <c r="BE233" s="102">
        <f t="shared" si="19"/>
        <v>0</v>
      </c>
      <c r="BF233" s="102">
        <f t="shared" si="20"/>
        <v>0</v>
      </c>
      <c r="BG233" s="102">
        <f t="shared" si="21"/>
        <v>0</v>
      </c>
      <c r="BH233" s="102">
        <f t="shared" si="22"/>
        <v>0</v>
      </c>
      <c r="BI233" s="102">
        <f t="shared" si="23"/>
        <v>0</v>
      </c>
      <c r="BJ233" s="17" t="s">
        <v>89</v>
      </c>
      <c r="BK233" s="102">
        <f t="shared" si="24"/>
        <v>0</v>
      </c>
      <c r="BL233" s="17" t="s">
        <v>580</v>
      </c>
      <c r="BM233" s="179" t="s">
        <v>11306</v>
      </c>
    </row>
    <row r="234" spans="2:65" s="1" customFormat="1" ht="16.5" customHeight="1">
      <c r="B234" s="140"/>
      <c r="C234" s="208" t="s">
        <v>1421</v>
      </c>
      <c r="D234" s="208" t="s">
        <v>1858</v>
      </c>
      <c r="E234" s="209" t="s">
        <v>11307</v>
      </c>
      <c r="F234" s="210" t="s">
        <v>11308</v>
      </c>
      <c r="G234" s="211" t="s">
        <v>579</v>
      </c>
      <c r="H234" s="212">
        <v>50</v>
      </c>
      <c r="I234" s="213"/>
      <c r="J234" s="214">
        <f t="shared" si="15"/>
        <v>0</v>
      </c>
      <c r="K234" s="215"/>
      <c r="L234" s="216"/>
      <c r="M234" s="217" t="s">
        <v>1</v>
      </c>
      <c r="N234" s="218" t="s">
        <v>43</v>
      </c>
      <c r="P234" s="177">
        <f t="shared" si="16"/>
        <v>0</v>
      </c>
      <c r="Q234" s="177">
        <v>5.0000000000000001E-4</v>
      </c>
      <c r="R234" s="177">
        <f t="shared" si="17"/>
        <v>2.5000000000000001E-2</v>
      </c>
      <c r="S234" s="177">
        <v>0</v>
      </c>
      <c r="T234" s="178">
        <f t="shared" si="18"/>
        <v>0</v>
      </c>
      <c r="AR234" s="179" t="s">
        <v>626</v>
      </c>
      <c r="AT234" s="179" t="s">
        <v>1858</v>
      </c>
      <c r="AU234" s="179" t="s">
        <v>89</v>
      </c>
      <c r="AY234" s="17" t="s">
        <v>574</v>
      </c>
      <c r="BE234" s="102">
        <f t="shared" si="19"/>
        <v>0</v>
      </c>
      <c r="BF234" s="102">
        <f t="shared" si="20"/>
        <v>0</v>
      </c>
      <c r="BG234" s="102">
        <f t="shared" si="21"/>
        <v>0</v>
      </c>
      <c r="BH234" s="102">
        <f t="shared" si="22"/>
        <v>0</v>
      </c>
      <c r="BI234" s="102">
        <f t="shared" si="23"/>
        <v>0</v>
      </c>
      <c r="BJ234" s="17" t="s">
        <v>89</v>
      </c>
      <c r="BK234" s="102">
        <f t="shared" si="24"/>
        <v>0</v>
      </c>
      <c r="BL234" s="17" t="s">
        <v>580</v>
      </c>
      <c r="BM234" s="179" t="s">
        <v>11309</v>
      </c>
    </row>
    <row r="235" spans="2:65" s="1" customFormat="1" ht="24.25" customHeight="1">
      <c r="B235" s="140"/>
      <c r="C235" s="168" t="s">
        <v>1435</v>
      </c>
      <c r="D235" s="168" t="s">
        <v>576</v>
      </c>
      <c r="E235" s="169" t="s">
        <v>11310</v>
      </c>
      <c r="F235" s="170" t="s">
        <v>11311</v>
      </c>
      <c r="G235" s="171" t="s">
        <v>579</v>
      </c>
      <c r="H235" s="172">
        <v>2940</v>
      </c>
      <c r="I235" s="173"/>
      <c r="J235" s="174">
        <f t="shared" si="15"/>
        <v>0</v>
      </c>
      <c r="K235" s="175"/>
      <c r="L235" s="34"/>
      <c r="M235" s="176" t="s">
        <v>1</v>
      </c>
      <c r="N235" s="139" t="s">
        <v>43</v>
      </c>
      <c r="P235" s="177">
        <f t="shared" si="16"/>
        <v>0</v>
      </c>
      <c r="Q235" s="177">
        <v>0</v>
      </c>
      <c r="R235" s="177">
        <f t="shared" si="17"/>
        <v>0</v>
      </c>
      <c r="S235" s="177">
        <v>0</v>
      </c>
      <c r="T235" s="178">
        <f t="shared" si="18"/>
        <v>0</v>
      </c>
      <c r="AR235" s="179" t="s">
        <v>580</v>
      </c>
      <c r="AT235" s="179" t="s">
        <v>576</v>
      </c>
      <c r="AU235" s="179" t="s">
        <v>89</v>
      </c>
      <c r="AY235" s="17" t="s">
        <v>574</v>
      </c>
      <c r="BE235" s="102">
        <f t="shared" si="19"/>
        <v>0</v>
      </c>
      <c r="BF235" s="102">
        <f t="shared" si="20"/>
        <v>0</v>
      </c>
      <c r="BG235" s="102">
        <f t="shared" si="21"/>
        <v>0</v>
      </c>
      <c r="BH235" s="102">
        <f t="shared" si="22"/>
        <v>0</v>
      </c>
      <c r="BI235" s="102">
        <f t="shared" si="23"/>
        <v>0</v>
      </c>
      <c r="BJ235" s="17" t="s">
        <v>89</v>
      </c>
      <c r="BK235" s="102">
        <f t="shared" si="24"/>
        <v>0</v>
      </c>
      <c r="BL235" s="17" t="s">
        <v>580</v>
      </c>
      <c r="BM235" s="179" t="s">
        <v>11312</v>
      </c>
    </row>
    <row r="236" spans="2:65" s="13" customFormat="1" ht="12">
      <c r="B236" s="187"/>
      <c r="D236" s="181" t="s">
        <v>586</v>
      </c>
      <c r="E236" s="188" t="s">
        <v>1</v>
      </c>
      <c r="F236" s="189" t="s">
        <v>11112</v>
      </c>
      <c r="H236" s="190">
        <v>2940</v>
      </c>
      <c r="I236" s="191"/>
      <c r="L236" s="187"/>
      <c r="M236" s="192"/>
      <c r="T236" s="193"/>
      <c r="AT236" s="188" t="s">
        <v>586</v>
      </c>
      <c r="AU236" s="188" t="s">
        <v>89</v>
      </c>
      <c r="AV236" s="13" t="s">
        <v>89</v>
      </c>
      <c r="AW236" s="13" t="s">
        <v>31</v>
      </c>
      <c r="AX236" s="13" t="s">
        <v>77</v>
      </c>
      <c r="AY236" s="188" t="s">
        <v>574</v>
      </c>
    </row>
    <row r="237" spans="2:65" s="14" customFormat="1" ht="12">
      <c r="B237" s="194"/>
      <c r="D237" s="181" t="s">
        <v>586</v>
      </c>
      <c r="E237" s="195" t="s">
        <v>1</v>
      </c>
      <c r="F237" s="196" t="s">
        <v>596</v>
      </c>
      <c r="H237" s="197">
        <v>2940</v>
      </c>
      <c r="I237" s="198"/>
      <c r="L237" s="194"/>
      <c r="M237" s="199"/>
      <c r="T237" s="200"/>
      <c r="AT237" s="195" t="s">
        <v>586</v>
      </c>
      <c r="AU237" s="195" t="s">
        <v>89</v>
      </c>
      <c r="AV237" s="14" t="s">
        <v>580</v>
      </c>
      <c r="AW237" s="14" t="s">
        <v>31</v>
      </c>
      <c r="AX237" s="14" t="s">
        <v>84</v>
      </c>
      <c r="AY237" s="195" t="s">
        <v>574</v>
      </c>
    </row>
    <row r="238" spans="2:65" s="1" customFormat="1" ht="16.5" customHeight="1">
      <c r="B238" s="140"/>
      <c r="C238" s="208" t="s">
        <v>1444</v>
      </c>
      <c r="D238" s="208" t="s">
        <v>1858</v>
      </c>
      <c r="E238" s="209" t="s">
        <v>11313</v>
      </c>
      <c r="F238" s="210" t="s">
        <v>11314</v>
      </c>
      <c r="G238" s="211" t="s">
        <v>579</v>
      </c>
      <c r="H238" s="212">
        <v>2100</v>
      </c>
      <c r="I238" s="213"/>
      <c r="J238" s="214">
        <f>ROUND(I238*H238,2)</f>
        <v>0</v>
      </c>
      <c r="K238" s="215"/>
      <c r="L238" s="216"/>
      <c r="M238" s="217" t="s">
        <v>1</v>
      </c>
      <c r="N238" s="218" t="s">
        <v>43</v>
      </c>
      <c r="P238" s="177">
        <f>O238*H238</f>
        <v>0</v>
      </c>
      <c r="Q238" s="177">
        <v>0</v>
      </c>
      <c r="R238" s="177">
        <f>Q238*H238</f>
        <v>0</v>
      </c>
      <c r="S238" s="177">
        <v>0</v>
      </c>
      <c r="T238" s="178">
        <f>S238*H238</f>
        <v>0</v>
      </c>
      <c r="AR238" s="179" t="s">
        <v>626</v>
      </c>
      <c r="AT238" s="179" t="s">
        <v>1858</v>
      </c>
      <c r="AU238" s="179" t="s">
        <v>89</v>
      </c>
      <c r="AY238" s="17" t="s">
        <v>574</v>
      </c>
      <c r="BE238" s="102">
        <f>IF(N238="základná",J238,0)</f>
        <v>0</v>
      </c>
      <c r="BF238" s="102">
        <f>IF(N238="znížená",J238,0)</f>
        <v>0</v>
      </c>
      <c r="BG238" s="102">
        <f>IF(N238="zákl. prenesená",J238,0)</f>
        <v>0</v>
      </c>
      <c r="BH238" s="102">
        <f>IF(N238="zníž. prenesená",J238,0)</f>
        <v>0</v>
      </c>
      <c r="BI238" s="102">
        <f>IF(N238="nulová",J238,0)</f>
        <v>0</v>
      </c>
      <c r="BJ238" s="17" t="s">
        <v>89</v>
      </c>
      <c r="BK238" s="102">
        <f>ROUND(I238*H238,2)</f>
        <v>0</v>
      </c>
      <c r="BL238" s="17" t="s">
        <v>580</v>
      </c>
      <c r="BM238" s="179" t="s">
        <v>11315</v>
      </c>
    </row>
    <row r="239" spans="2:65" s="1" customFormat="1" ht="16.5" customHeight="1">
      <c r="B239" s="140"/>
      <c r="C239" s="208" t="s">
        <v>1448</v>
      </c>
      <c r="D239" s="208" t="s">
        <v>1858</v>
      </c>
      <c r="E239" s="209" t="s">
        <v>11316</v>
      </c>
      <c r="F239" s="210" t="s">
        <v>11317</v>
      </c>
      <c r="G239" s="211" t="s">
        <v>579</v>
      </c>
      <c r="H239" s="212">
        <v>640</v>
      </c>
      <c r="I239" s="213"/>
      <c r="J239" s="214">
        <f>ROUND(I239*H239,2)</f>
        <v>0</v>
      </c>
      <c r="K239" s="215"/>
      <c r="L239" s="216"/>
      <c r="M239" s="217" t="s">
        <v>1</v>
      </c>
      <c r="N239" s="218" t="s">
        <v>43</v>
      </c>
      <c r="P239" s="177">
        <f>O239*H239</f>
        <v>0</v>
      </c>
      <c r="Q239" s="177">
        <v>0</v>
      </c>
      <c r="R239" s="177">
        <f>Q239*H239</f>
        <v>0</v>
      </c>
      <c r="S239" s="177">
        <v>0</v>
      </c>
      <c r="T239" s="178">
        <f>S239*H239</f>
        <v>0</v>
      </c>
      <c r="AR239" s="179" t="s">
        <v>626</v>
      </c>
      <c r="AT239" s="179" t="s">
        <v>1858</v>
      </c>
      <c r="AU239" s="179" t="s">
        <v>89</v>
      </c>
      <c r="AY239" s="17" t="s">
        <v>574</v>
      </c>
      <c r="BE239" s="102">
        <f>IF(N239="základná",J239,0)</f>
        <v>0</v>
      </c>
      <c r="BF239" s="102">
        <f>IF(N239="znížená",J239,0)</f>
        <v>0</v>
      </c>
      <c r="BG239" s="102">
        <f>IF(N239="zákl. prenesená",J239,0)</f>
        <v>0</v>
      </c>
      <c r="BH239" s="102">
        <f>IF(N239="zníž. prenesená",J239,0)</f>
        <v>0</v>
      </c>
      <c r="BI239" s="102">
        <f>IF(N239="nulová",J239,0)</f>
        <v>0</v>
      </c>
      <c r="BJ239" s="17" t="s">
        <v>89</v>
      </c>
      <c r="BK239" s="102">
        <f>ROUND(I239*H239,2)</f>
        <v>0</v>
      </c>
      <c r="BL239" s="17" t="s">
        <v>580</v>
      </c>
      <c r="BM239" s="179" t="s">
        <v>11318</v>
      </c>
    </row>
    <row r="240" spans="2:65" s="1" customFormat="1" ht="16.5" customHeight="1">
      <c r="B240" s="140"/>
      <c r="C240" s="208" t="s">
        <v>289</v>
      </c>
      <c r="D240" s="208" t="s">
        <v>1858</v>
      </c>
      <c r="E240" s="209" t="s">
        <v>11319</v>
      </c>
      <c r="F240" s="210" t="s">
        <v>11320</v>
      </c>
      <c r="G240" s="211" t="s">
        <v>579</v>
      </c>
      <c r="H240" s="212">
        <v>200</v>
      </c>
      <c r="I240" s="213"/>
      <c r="J240" s="214">
        <f>ROUND(I240*H240,2)</f>
        <v>0</v>
      </c>
      <c r="K240" s="215"/>
      <c r="L240" s="216"/>
      <c r="M240" s="217" t="s">
        <v>1</v>
      </c>
      <c r="N240" s="218" t="s">
        <v>43</v>
      </c>
      <c r="P240" s="177">
        <f>O240*H240</f>
        <v>0</v>
      </c>
      <c r="Q240" s="177">
        <v>0</v>
      </c>
      <c r="R240" s="177">
        <f>Q240*H240</f>
        <v>0</v>
      </c>
      <c r="S240" s="177">
        <v>0</v>
      </c>
      <c r="T240" s="178">
        <f>S240*H240</f>
        <v>0</v>
      </c>
      <c r="AR240" s="179" t="s">
        <v>626</v>
      </c>
      <c r="AT240" s="179" t="s">
        <v>1858</v>
      </c>
      <c r="AU240" s="179" t="s">
        <v>89</v>
      </c>
      <c r="AY240" s="17" t="s">
        <v>574</v>
      </c>
      <c r="BE240" s="102">
        <f>IF(N240="základná",J240,0)</f>
        <v>0</v>
      </c>
      <c r="BF240" s="102">
        <f>IF(N240="znížená",J240,0)</f>
        <v>0</v>
      </c>
      <c r="BG240" s="102">
        <f>IF(N240="zákl. prenesená",J240,0)</f>
        <v>0</v>
      </c>
      <c r="BH240" s="102">
        <f>IF(N240="zníž. prenesená",J240,0)</f>
        <v>0</v>
      </c>
      <c r="BI240" s="102">
        <f>IF(N240="nulová",J240,0)</f>
        <v>0</v>
      </c>
      <c r="BJ240" s="17" t="s">
        <v>89</v>
      </c>
      <c r="BK240" s="102">
        <f>ROUND(I240*H240,2)</f>
        <v>0</v>
      </c>
      <c r="BL240" s="17" t="s">
        <v>580</v>
      </c>
      <c r="BM240" s="179" t="s">
        <v>11321</v>
      </c>
    </row>
    <row r="241" spans="2:65" s="1" customFormat="1" ht="24.25" customHeight="1">
      <c r="B241" s="140"/>
      <c r="C241" s="168" t="s">
        <v>1461</v>
      </c>
      <c r="D241" s="168" t="s">
        <v>576</v>
      </c>
      <c r="E241" s="169" t="s">
        <v>11322</v>
      </c>
      <c r="F241" s="170" t="s">
        <v>11323</v>
      </c>
      <c r="G241" s="171" t="s">
        <v>579</v>
      </c>
      <c r="H241" s="172">
        <v>56</v>
      </c>
      <c r="I241" s="173"/>
      <c r="J241" s="174">
        <f>ROUND(I241*H241,2)</f>
        <v>0</v>
      </c>
      <c r="K241" s="175"/>
      <c r="L241" s="34"/>
      <c r="M241" s="176" t="s">
        <v>1</v>
      </c>
      <c r="N241" s="139" t="s">
        <v>43</v>
      </c>
      <c r="P241" s="177">
        <f>O241*H241</f>
        <v>0</v>
      </c>
      <c r="Q241" s="177">
        <v>0</v>
      </c>
      <c r="R241" s="177">
        <f>Q241*H241</f>
        <v>0</v>
      </c>
      <c r="S241" s="177">
        <v>0</v>
      </c>
      <c r="T241" s="178">
        <f>S241*H241</f>
        <v>0</v>
      </c>
      <c r="AR241" s="179" t="s">
        <v>580</v>
      </c>
      <c r="AT241" s="179" t="s">
        <v>576</v>
      </c>
      <c r="AU241" s="179" t="s">
        <v>89</v>
      </c>
      <c r="AY241" s="17" t="s">
        <v>574</v>
      </c>
      <c r="BE241" s="102">
        <f>IF(N241="základná",J241,0)</f>
        <v>0</v>
      </c>
      <c r="BF241" s="102">
        <f>IF(N241="znížená",J241,0)</f>
        <v>0</v>
      </c>
      <c r="BG241" s="102">
        <f>IF(N241="zákl. prenesená",J241,0)</f>
        <v>0</v>
      </c>
      <c r="BH241" s="102">
        <f>IF(N241="zníž. prenesená",J241,0)</f>
        <v>0</v>
      </c>
      <c r="BI241" s="102">
        <f>IF(N241="nulová",J241,0)</f>
        <v>0</v>
      </c>
      <c r="BJ241" s="17" t="s">
        <v>89</v>
      </c>
      <c r="BK241" s="102">
        <f>ROUND(I241*H241,2)</f>
        <v>0</v>
      </c>
      <c r="BL241" s="17" t="s">
        <v>580</v>
      </c>
      <c r="BM241" s="179" t="s">
        <v>11324</v>
      </c>
    </row>
    <row r="242" spans="2:65" s="12" customFormat="1" ht="12">
      <c r="B242" s="180"/>
      <c r="D242" s="181" t="s">
        <v>586</v>
      </c>
      <c r="E242" s="182" t="s">
        <v>1</v>
      </c>
      <c r="F242" s="183" t="s">
        <v>11325</v>
      </c>
      <c r="H242" s="182" t="s">
        <v>1</v>
      </c>
      <c r="I242" s="184"/>
      <c r="L242" s="180"/>
      <c r="M242" s="185"/>
      <c r="T242" s="186"/>
      <c r="AT242" s="182" t="s">
        <v>586</v>
      </c>
      <c r="AU242" s="182" t="s">
        <v>89</v>
      </c>
      <c r="AV242" s="12" t="s">
        <v>84</v>
      </c>
      <c r="AW242" s="12" t="s">
        <v>31</v>
      </c>
      <c r="AX242" s="12" t="s">
        <v>77</v>
      </c>
      <c r="AY242" s="182" t="s">
        <v>574</v>
      </c>
    </row>
    <row r="243" spans="2:65" s="13" customFormat="1" ht="12">
      <c r="B243" s="187"/>
      <c r="D243" s="181" t="s">
        <v>586</v>
      </c>
      <c r="E243" s="188" t="s">
        <v>1</v>
      </c>
      <c r="F243" s="189" t="s">
        <v>11326</v>
      </c>
      <c r="H243" s="190">
        <v>45</v>
      </c>
      <c r="I243" s="191"/>
      <c r="L243" s="187"/>
      <c r="M243" s="192"/>
      <c r="T243" s="193"/>
      <c r="AT243" s="188" t="s">
        <v>586</v>
      </c>
      <c r="AU243" s="188" t="s">
        <v>89</v>
      </c>
      <c r="AV243" s="13" t="s">
        <v>89</v>
      </c>
      <c r="AW243" s="13" t="s">
        <v>31</v>
      </c>
      <c r="AX243" s="13" t="s">
        <v>77</v>
      </c>
      <c r="AY243" s="188" t="s">
        <v>574</v>
      </c>
    </row>
    <row r="244" spans="2:65" s="12" customFormat="1" ht="12">
      <c r="B244" s="180"/>
      <c r="D244" s="181" t="s">
        <v>586</v>
      </c>
      <c r="E244" s="182" t="s">
        <v>1</v>
      </c>
      <c r="F244" s="183" t="s">
        <v>11116</v>
      </c>
      <c r="H244" s="182" t="s">
        <v>1</v>
      </c>
      <c r="I244" s="184"/>
      <c r="L244" s="180"/>
      <c r="M244" s="185"/>
      <c r="T244" s="186"/>
      <c r="AT244" s="182" t="s">
        <v>586</v>
      </c>
      <c r="AU244" s="182" t="s">
        <v>89</v>
      </c>
      <c r="AV244" s="12" t="s">
        <v>84</v>
      </c>
      <c r="AW244" s="12" t="s">
        <v>31</v>
      </c>
      <c r="AX244" s="12" t="s">
        <v>77</v>
      </c>
      <c r="AY244" s="182" t="s">
        <v>574</v>
      </c>
    </row>
    <row r="245" spans="2:65" s="13" customFormat="1" ht="12">
      <c r="B245" s="187"/>
      <c r="D245" s="181" t="s">
        <v>586</v>
      </c>
      <c r="E245" s="188" t="s">
        <v>1</v>
      </c>
      <c r="F245" s="189" t="s">
        <v>11327</v>
      </c>
      <c r="H245" s="190">
        <v>11</v>
      </c>
      <c r="I245" s="191"/>
      <c r="L245" s="187"/>
      <c r="M245" s="192"/>
      <c r="T245" s="193"/>
      <c r="AT245" s="188" t="s">
        <v>586</v>
      </c>
      <c r="AU245" s="188" t="s">
        <v>89</v>
      </c>
      <c r="AV245" s="13" t="s">
        <v>89</v>
      </c>
      <c r="AW245" s="13" t="s">
        <v>31</v>
      </c>
      <c r="AX245" s="13" t="s">
        <v>77</v>
      </c>
      <c r="AY245" s="188" t="s">
        <v>574</v>
      </c>
    </row>
    <row r="246" spans="2:65" s="14" customFormat="1" ht="12">
      <c r="B246" s="194"/>
      <c r="D246" s="181" t="s">
        <v>586</v>
      </c>
      <c r="E246" s="195" t="s">
        <v>1</v>
      </c>
      <c r="F246" s="196" t="s">
        <v>596</v>
      </c>
      <c r="H246" s="197">
        <v>56</v>
      </c>
      <c r="I246" s="198"/>
      <c r="L246" s="194"/>
      <c r="M246" s="199"/>
      <c r="T246" s="200"/>
      <c r="AT246" s="195" t="s">
        <v>586</v>
      </c>
      <c r="AU246" s="195" t="s">
        <v>89</v>
      </c>
      <c r="AV246" s="14" t="s">
        <v>580</v>
      </c>
      <c r="AW246" s="14" t="s">
        <v>31</v>
      </c>
      <c r="AX246" s="14" t="s">
        <v>84</v>
      </c>
      <c r="AY246" s="195" t="s">
        <v>574</v>
      </c>
    </row>
    <row r="247" spans="2:65" s="1" customFormat="1" ht="24.25" customHeight="1">
      <c r="B247" s="140"/>
      <c r="C247" s="208" t="s">
        <v>1470</v>
      </c>
      <c r="D247" s="208" t="s">
        <v>1858</v>
      </c>
      <c r="E247" s="209" t="s">
        <v>11328</v>
      </c>
      <c r="F247" s="210" t="s">
        <v>11329</v>
      </c>
      <c r="G247" s="211" t="s">
        <v>579</v>
      </c>
      <c r="H247" s="212">
        <v>56</v>
      </c>
      <c r="I247" s="213"/>
      <c r="J247" s="214">
        <f>ROUND(I247*H247,2)</f>
        <v>0</v>
      </c>
      <c r="K247" s="215"/>
      <c r="L247" s="216"/>
      <c r="M247" s="217" t="s">
        <v>1</v>
      </c>
      <c r="N247" s="218" t="s">
        <v>43</v>
      </c>
      <c r="P247" s="177">
        <f>O247*H247</f>
        <v>0</v>
      </c>
      <c r="Q247" s="177">
        <v>1E-4</v>
      </c>
      <c r="R247" s="177">
        <f>Q247*H247</f>
        <v>5.5999999999999999E-3</v>
      </c>
      <c r="S247" s="177">
        <v>0</v>
      </c>
      <c r="T247" s="178">
        <f>S247*H247</f>
        <v>0</v>
      </c>
      <c r="AR247" s="179" t="s">
        <v>626</v>
      </c>
      <c r="AT247" s="179" t="s">
        <v>1858</v>
      </c>
      <c r="AU247" s="179" t="s">
        <v>89</v>
      </c>
      <c r="AY247" s="17" t="s">
        <v>574</v>
      </c>
      <c r="BE247" s="102">
        <f>IF(N247="základná",J247,0)</f>
        <v>0</v>
      </c>
      <c r="BF247" s="102">
        <f>IF(N247="znížená",J247,0)</f>
        <v>0</v>
      </c>
      <c r="BG247" s="102">
        <f>IF(N247="zákl. prenesená",J247,0)</f>
        <v>0</v>
      </c>
      <c r="BH247" s="102">
        <f>IF(N247="zníž. prenesená",J247,0)</f>
        <v>0</v>
      </c>
      <c r="BI247" s="102">
        <f>IF(N247="nulová",J247,0)</f>
        <v>0</v>
      </c>
      <c r="BJ247" s="17" t="s">
        <v>89</v>
      </c>
      <c r="BK247" s="102">
        <f>ROUND(I247*H247,2)</f>
        <v>0</v>
      </c>
      <c r="BL247" s="17" t="s">
        <v>580</v>
      </c>
      <c r="BM247" s="179" t="s">
        <v>11330</v>
      </c>
    </row>
    <row r="248" spans="2:65" s="1" customFormat="1" ht="24.25" customHeight="1">
      <c r="B248" s="140"/>
      <c r="C248" s="168" t="s">
        <v>1460</v>
      </c>
      <c r="D248" s="168" t="s">
        <v>576</v>
      </c>
      <c r="E248" s="169" t="s">
        <v>11331</v>
      </c>
      <c r="F248" s="170" t="s">
        <v>11332</v>
      </c>
      <c r="G248" s="171" t="s">
        <v>584</v>
      </c>
      <c r="H248" s="172">
        <v>408</v>
      </c>
      <c r="I248" s="173"/>
      <c r="J248" s="174">
        <f>ROUND(I248*H248,2)</f>
        <v>0</v>
      </c>
      <c r="K248" s="175"/>
      <c r="L248" s="34"/>
      <c r="M248" s="176" t="s">
        <v>1</v>
      </c>
      <c r="N248" s="139" t="s">
        <v>43</v>
      </c>
      <c r="P248" s="177">
        <f>O248*H248</f>
        <v>0</v>
      </c>
      <c r="Q248" s="177">
        <v>0</v>
      </c>
      <c r="R248" s="177">
        <f>Q248*H248</f>
        <v>0</v>
      </c>
      <c r="S248" s="177">
        <v>0</v>
      </c>
      <c r="T248" s="178">
        <f>S248*H248</f>
        <v>0</v>
      </c>
      <c r="AR248" s="179" t="s">
        <v>580</v>
      </c>
      <c r="AT248" s="179" t="s">
        <v>576</v>
      </c>
      <c r="AU248" s="179" t="s">
        <v>89</v>
      </c>
      <c r="AY248" s="17" t="s">
        <v>574</v>
      </c>
      <c r="BE248" s="102">
        <f>IF(N248="základná",J248,0)</f>
        <v>0</v>
      </c>
      <c r="BF248" s="102">
        <f>IF(N248="znížená",J248,0)</f>
        <v>0</v>
      </c>
      <c r="BG248" s="102">
        <f>IF(N248="zákl. prenesená",J248,0)</f>
        <v>0</v>
      </c>
      <c r="BH248" s="102">
        <f>IF(N248="zníž. prenesená",J248,0)</f>
        <v>0</v>
      </c>
      <c r="BI248" s="102">
        <f>IF(N248="nulová",J248,0)</f>
        <v>0</v>
      </c>
      <c r="BJ248" s="17" t="s">
        <v>89</v>
      </c>
      <c r="BK248" s="102">
        <f>ROUND(I248*H248,2)</f>
        <v>0</v>
      </c>
      <c r="BL248" s="17" t="s">
        <v>580</v>
      </c>
      <c r="BM248" s="179" t="s">
        <v>11333</v>
      </c>
    </row>
    <row r="249" spans="2:65" s="12" customFormat="1" ht="12">
      <c r="B249" s="180"/>
      <c r="D249" s="181" t="s">
        <v>586</v>
      </c>
      <c r="E249" s="182" t="s">
        <v>1</v>
      </c>
      <c r="F249" s="183" t="s">
        <v>11334</v>
      </c>
      <c r="H249" s="182" t="s">
        <v>1</v>
      </c>
      <c r="I249" s="184"/>
      <c r="L249" s="180"/>
      <c r="M249" s="185"/>
      <c r="T249" s="186"/>
      <c r="AT249" s="182" t="s">
        <v>586</v>
      </c>
      <c r="AU249" s="182" t="s">
        <v>89</v>
      </c>
      <c r="AV249" s="12" t="s">
        <v>84</v>
      </c>
      <c r="AW249" s="12" t="s">
        <v>31</v>
      </c>
      <c r="AX249" s="12" t="s">
        <v>77</v>
      </c>
      <c r="AY249" s="182" t="s">
        <v>574</v>
      </c>
    </row>
    <row r="250" spans="2:65" s="13" customFormat="1" ht="12">
      <c r="B250" s="187"/>
      <c r="D250" s="181" t="s">
        <v>586</v>
      </c>
      <c r="E250" s="188" t="s">
        <v>1</v>
      </c>
      <c r="F250" s="189" t="s">
        <v>11335</v>
      </c>
      <c r="H250" s="190">
        <v>408</v>
      </c>
      <c r="I250" s="191"/>
      <c r="L250" s="187"/>
      <c r="M250" s="192"/>
      <c r="T250" s="193"/>
      <c r="AT250" s="188" t="s">
        <v>586</v>
      </c>
      <c r="AU250" s="188" t="s">
        <v>89</v>
      </c>
      <c r="AV250" s="13" t="s">
        <v>89</v>
      </c>
      <c r="AW250" s="13" t="s">
        <v>31</v>
      </c>
      <c r="AX250" s="13" t="s">
        <v>77</v>
      </c>
      <c r="AY250" s="188" t="s">
        <v>574</v>
      </c>
    </row>
    <row r="251" spans="2:65" s="14" customFormat="1" ht="12">
      <c r="B251" s="194"/>
      <c r="D251" s="181" t="s">
        <v>586</v>
      </c>
      <c r="E251" s="195" t="s">
        <v>1</v>
      </c>
      <c r="F251" s="196" t="s">
        <v>596</v>
      </c>
      <c r="H251" s="197">
        <v>408</v>
      </c>
      <c r="I251" s="198"/>
      <c r="L251" s="194"/>
      <c r="M251" s="199"/>
      <c r="T251" s="200"/>
      <c r="AT251" s="195" t="s">
        <v>586</v>
      </c>
      <c r="AU251" s="195" t="s">
        <v>89</v>
      </c>
      <c r="AV251" s="14" t="s">
        <v>580</v>
      </c>
      <c r="AW251" s="14" t="s">
        <v>31</v>
      </c>
      <c r="AX251" s="14" t="s">
        <v>84</v>
      </c>
      <c r="AY251" s="195" t="s">
        <v>574</v>
      </c>
    </row>
    <row r="252" spans="2:65" s="1" customFormat="1" ht="16.5" customHeight="1">
      <c r="B252" s="140"/>
      <c r="C252" s="208" t="s">
        <v>1551</v>
      </c>
      <c r="D252" s="208" t="s">
        <v>1858</v>
      </c>
      <c r="E252" s="209" t="s">
        <v>11336</v>
      </c>
      <c r="F252" s="210" t="s">
        <v>11337</v>
      </c>
      <c r="G252" s="211" t="s">
        <v>1671</v>
      </c>
      <c r="H252" s="212">
        <v>12.24</v>
      </c>
      <c r="I252" s="213"/>
      <c r="J252" s="214">
        <f>ROUND(I252*H252,2)</f>
        <v>0</v>
      </c>
      <c r="K252" s="215"/>
      <c r="L252" s="216"/>
      <c r="M252" s="217" t="s">
        <v>1</v>
      </c>
      <c r="N252" s="218" t="s">
        <v>43</v>
      </c>
      <c r="P252" s="177">
        <f>O252*H252</f>
        <v>0</v>
      </c>
      <c r="Q252" s="177">
        <v>1E-3</v>
      </c>
      <c r="R252" s="177">
        <f>Q252*H252</f>
        <v>1.2240000000000001E-2</v>
      </c>
      <c r="S252" s="177">
        <v>0</v>
      </c>
      <c r="T252" s="178">
        <f>S252*H252</f>
        <v>0</v>
      </c>
      <c r="AR252" s="179" t="s">
        <v>626</v>
      </c>
      <c r="AT252" s="179" t="s">
        <v>1858</v>
      </c>
      <c r="AU252" s="179" t="s">
        <v>89</v>
      </c>
      <c r="AY252" s="17" t="s">
        <v>574</v>
      </c>
      <c r="BE252" s="102">
        <f>IF(N252="základná",J252,0)</f>
        <v>0</v>
      </c>
      <c r="BF252" s="102">
        <f>IF(N252="znížená",J252,0)</f>
        <v>0</v>
      </c>
      <c r="BG252" s="102">
        <f>IF(N252="zákl. prenesená",J252,0)</f>
        <v>0</v>
      </c>
      <c r="BH252" s="102">
        <f>IF(N252="zníž. prenesená",J252,0)</f>
        <v>0</v>
      </c>
      <c r="BI252" s="102">
        <f>IF(N252="nulová",J252,0)</f>
        <v>0</v>
      </c>
      <c r="BJ252" s="17" t="s">
        <v>89</v>
      </c>
      <c r="BK252" s="102">
        <f>ROUND(I252*H252,2)</f>
        <v>0</v>
      </c>
      <c r="BL252" s="17" t="s">
        <v>580</v>
      </c>
      <c r="BM252" s="179" t="s">
        <v>11338</v>
      </c>
    </row>
    <row r="253" spans="2:65" s="12" customFormat="1" ht="12">
      <c r="B253" s="180"/>
      <c r="D253" s="181" t="s">
        <v>586</v>
      </c>
      <c r="E253" s="182" t="s">
        <v>1</v>
      </c>
      <c r="F253" s="183" t="s">
        <v>11334</v>
      </c>
      <c r="H253" s="182" t="s">
        <v>1</v>
      </c>
      <c r="I253" s="184"/>
      <c r="L253" s="180"/>
      <c r="M253" s="185"/>
      <c r="T253" s="186"/>
      <c r="AT253" s="182" t="s">
        <v>586</v>
      </c>
      <c r="AU253" s="182" t="s">
        <v>89</v>
      </c>
      <c r="AV253" s="12" t="s">
        <v>84</v>
      </c>
      <c r="AW253" s="12" t="s">
        <v>31</v>
      </c>
      <c r="AX253" s="12" t="s">
        <v>77</v>
      </c>
      <c r="AY253" s="182" t="s">
        <v>574</v>
      </c>
    </row>
    <row r="254" spans="2:65" s="13" customFormat="1" ht="12">
      <c r="B254" s="187"/>
      <c r="D254" s="181" t="s">
        <v>586</v>
      </c>
      <c r="E254" s="188" t="s">
        <v>1</v>
      </c>
      <c r="F254" s="189" t="s">
        <v>11339</v>
      </c>
      <c r="H254" s="190">
        <v>12.24</v>
      </c>
      <c r="I254" s="191"/>
      <c r="L254" s="187"/>
      <c r="M254" s="192"/>
      <c r="T254" s="193"/>
      <c r="AT254" s="188" t="s">
        <v>586</v>
      </c>
      <c r="AU254" s="188" t="s">
        <v>89</v>
      </c>
      <c r="AV254" s="13" t="s">
        <v>89</v>
      </c>
      <c r="AW254" s="13" t="s">
        <v>31</v>
      </c>
      <c r="AX254" s="13" t="s">
        <v>77</v>
      </c>
      <c r="AY254" s="188" t="s">
        <v>574</v>
      </c>
    </row>
    <row r="255" spans="2:65" s="14" customFormat="1" ht="12">
      <c r="B255" s="194"/>
      <c r="D255" s="181" t="s">
        <v>586</v>
      </c>
      <c r="E255" s="195" t="s">
        <v>1</v>
      </c>
      <c r="F255" s="196" t="s">
        <v>596</v>
      </c>
      <c r="H255" s="197">
        <v>12.24</v>
      </c>
      <c r="I255" s="198"/>
      <c r="L255" s="194"/>
      <c r="M255" s="199"/>
      <c r="T255" s="200"/>
      <c r="AT255" s="195" t="s">
        <v>586</v>
      </c>
      <c r="AU255" s="195" t="s">
        <v>89</v>
      </c>
      <c r="AV255" s="14" t="s">
        <v>580</v>
      </c>
      <c r="AW255" s="14" t="s">
        <v>31</v>
      </c>
      <c r="AX255" s="14" t="s">
        <v>84</v>
      </c>
      <c r="AY255" s="195" t="s">
        <v>574</v>
      </c>
    </row>
    <row r="256" spans="2:65" s="1" customFormat="1" ht="16.5" customHeight="1">
      <c r="B256" s="140"/>
      <c r="C256" s="168" t="s">
        <v>1584</v>
      </c>
      <c r="D256" s="168" t="s">
        <v>576</v>
      </c>
      <c r="E256" s="169" t="s">
        <v>11340</v>
      </c>
      <c r="F256" s="170" t="s">
        <v>11341</v>
      </c>
      <c r="G256" s="171" t="s">
        <v>1671</v>
      </c>
      <c r="H256" s="172">
        <v>0.18</v>
      </c>
      <c r="I256" s="173"/>
      <c r="J256" s="174">
        <f>ROUND(I256*H256,2)</f>
        <v>0</v>
      </c>
      <c r="K256" s="175"/>
      <c r="L256" s="34"/>
      <c r="M256" s="176" t="s">
        <v>1</v>
      </c>
      <c r="N256" s="139" t="s">
        <v>43</v>
      </c>
      <c r="P256" s="177">
        <f>O256*H256</f>
        <v>0</v>
      </c>
      <c r="Q256" s="177">
        <v>0</v>
      </c>
      <c r="R256" s="177">
        <f>Q256*H256</f>
        <v>0</v>
      </c>
      <c r="S256" s="177">
        <v>0</v>
      </c>
      <c r="T256" s="178">
        <f>S256*H256</f>
        <v>0</v>
      </c>
      <c r="AR256" s="179" t="s">
        <v>580</v>
      </c>
      <c r="AT256" s="179" t="s">
        <v>576</v>
      </c>
      <c r="AU256" s="179" t="s">
        <v>89</v>
      </c>
      <c r="AY256" s="17" t="s">
        <v>574</v>
      </c>
      <c r="BE256" s="102">
        <f>IF(N256="základná",J256,0)</f>
        <v>0</v>
      </c>
      <c r="BF256" s="102">
        <f>IF(N256="znížená",J256,0)</f>
        <v>0</v>
      </c>
      <c r="BG256" s="102">
        <f>IF(N256="zákl. prenesená",J256,0)</f>
        <v>0</v>
      </c>
      <c r="BH256" s="102">
        <f>IF(N256="zníž. prenesená",J256,0)</f>
        <v>0</v>
      </c>
      <c r="BI256" s="102">
        <f>IF(N256="nulová",J256,0)</f>
        <v>0</v>
      </c>
      <c r="BJ256" s="17" t="s">
        <v>89</v>
      </c>
      <c r="BK256" s="102">
        <f>ROUND(I256*H256,2)</f>
        <v>0</v>
      </c>
      <c r="BL256" s="17" t="s">
        <v>580</v>
      </c>
      <c r="BM256" s="179" t="s">
        <v>11342</v>
      </c>
    </row>
    <row r="257" spans="2:65" s="12" customFormat="1" ht="12">
      <c r="B257" s="180"/>
      <c r="D257" s="181" t="s">
        <v>586</v>
      </c>
      <c r="E257" s="182" t="s">
        <v>1</v>
      </c>
      <c r="F257" s="183" t="s">
        <v>11343</v>
      </c>
      <c r="H257" s="182" t="s">
        <v>1</v>
      </c>
      <c r="I257" s="184"/>
      <c r="L257" s="180"/>
      <c r="M257" s="185"/>
      <c r="T257" s="186"/>
      <c r="AT257" s="182" t="s">
        <v>586</v>
      </c>
      <c r="AU257" s="182" t="s">
        <v>89</v>
      </c>
      <c r="AV257" s="12" t="s">
        <v>84</v>
      </c>
      <c r="AW257" s="12" t="s">
        <v>31</v>
      </c>
      <c r="AX257" s="12" t="s">
        <v>77</v>
      </c>
      <c r="AY257" s="182" t="s">
        <v>574</v>
      </c>
    </row>
    <row r="258" spans="2:65" s="13" customFormat="1" ht="12">
      <c r="B258" s="187"/>
      <c r="D258" s="181" t="s">
        <v>586</v>
      </c>
      <c r="E258" s="188" t="s">
        <v>1</v>
      </c>
      <c r="F258" s="189" t="s">
        <v>11344</v>
      </c>
      <c r="H258" s="190">
        <v>0.18</v>
      </c>
      <c r="I258" s="191"/>
      <c r="L258" s="187"/>
      <c r="M258" s="192"/>
      <c r="T258" s="193"/>
      <c r="AT258" s="188" t="s">
        <v>586</v>
      </c>
      <c r="AU258" s="188" t="s">
        <v>89</v>
      </c>
      <c r="AV258" s="13" t="s">
        <v>89</v>
      </c>
      <c r="AW258" s="13" t="s">
        <v>31</v>
      </c>
      <c r="AX258" s="13" t="s">
        <v>77</v>
      </c>
      <c r="AY258" s="188" t="s">
        <v>574</v>
      </c>
    </row>
    <row r="259" spans="2:65" s="14" customFormat="1" ht="12">
      <c r="B259" s="194"/>
      <c r="D259" s="181" t="s">
        <v>586</v>
      </c>
      <c r="E259" s="195" t="s">
        <v>1</v>
      </c>
      <c r="F259" s="196" t="s">
        <v>596</v>
      </c>
      <c r="H259" s="197">
        <v>0.18</v>
      </c>
      <c r="I259" s="198"/>
      <c r="L259" s="194"/>
      <c r="M259" s="199"/>
      <c r="T259" s="200"/>
      <c r="AT259" s="195" t="s">
        <v>586</v>
      </c>
      <c r="AU259" s="195" t="s">
        <v>89</v>
      </c>
      <c r="AV259" s="14" t="s">
        <v>580</v>
      </c>
      <c r="AW259" s="14" t="s">
        <v>31</v>
      </c>
      <c r="AX259" s="14" t="s">
        <v>84</v>
      </c>
      <c r="AY259" s="195" t="s">
        <v>574</v>
      </c>
    </row>
    <row r="260" spans="2:65" s="1" customFormat="1" ht="21.75" customHeight="1">
      <c r="B260" s="140"/>
      <c r="C260" s="168" t="s">
        <v>1588</v>
      </c>
      <c r="D260" s="168" t="s">
        <v>576</v>
      </c>
      <c r="E260" s="169" t="s">
        <v>11345</v>
      </c>
      <c r="F260" s="170" t="s">
        <v>11346</v>
      </c>
      <c r="G260" s="171" t="s">
        <v>629</v>
      </c>
      <c r="H260" s="172">
        <v>2.9750000000000001</v>
      </c>
      <c r="I260" s="173"/>
      <c r="J260" s="174">
        <f>ROUND(I260*H260,2)</f>
        <v>0</v>
      </c>
      <c r="K260" s="175"/>
      <c r="L260" s="34"/>
      <c r="M260" s="176" t="s">
        <v>1</v>
      </c>
      <c r="N260" s="139" t="s">
        <v>43</v>
      </c>
      <c r="P260" s="177">
        <f>O260*H260</f>
        <v>0</v>
      </c>
      <c r="Q260" s="177">
        <v>0</v>
      </c>
      <c r="R260" s="177">
        <f>Q260*H260</f>
        <v>0</v>
      </c>
      <c r="S260" s="177">
        <v>0</v>
      </c>
      <c r="T260" s="178">
        <f>S260*H260</f>
        <v>0</v>
      </c>
      <c r="AR260" s="179" t="s">
        <v>580</v>
      </c>
      <c r="AT260" s="179" t="s">
        <v>576</v>
      </c>
      <c r="AU260" s="179" t="s">
        <v>89</v>
      </c>
      <c r="AY260" s="17" t="s">
        <v>574</v>
      </c>
      <c r="BE260" s="102">
        <f>IF(N260="základná",J260,0)</f>
        <v>0</v>
      </c>
      <c r="BF260" s="102">
        <f>IF(N260="znížená",J260,0)</f>
        <v>0</v>
      </c>
      <c r="BG260" s="102">
        <f>IF(N260="zákl. prenesená",J260,0)</f>
        <v>0</v>
      </c>
      <c r="BH260" s="102">
        <f>IF(N260="zníž. prenesená",J260,0)</f>
        <v>0</v>
      </c>
      <c r="BI260" s="102">
        <f>IF(N260="nulová",J260,0)</f>
        <v>0</v>
      </c>
      <c r="BJ260" s="17" t="s">
        <v>89</v>
      </c>
      <c r="BK260" s="102">
        <f>ROUND(I260*H260,2)</f>
        <v>0</v>
      </c>
      <c r="BL260" s="17" t="s">
        <v>580</v>
      </c>
      <c r="BM260" s="179" t="s">
        <v>11347</v>
      </c>
    </row>
    <row r="261" spans="2:65" s="12" customFormat="1" ht="12">
      <c r="B261" s="180"/>
      <c r="D261" s="181" t="s">
        <v>586</v>
      </c>
      <c r="E261" s="182" t="s">
        <v>1</v>
      </c>
      <c r="F261" s="183" t="s">
        <v>11348</v>
      </c>
      <c r="H261" s="182" t="s">
        <v>1</v>
      </c>
      <c r="I261" s="184"/>
      <c r="L261" s="180"/>
      <c r="M261" s="185"/>
      <c r="T261" s="186"/>
      <c r="AT261" s="182" t="s">
        <v>586</v>
      </c>
      <c r="AU261" s="182" t="s">
        <v>89</v>
      </c>
      <c r="AV261" s="12" t="s">
        <v>84</v>
      </c>
      <c r="AW261" s="12" t="s">
        <v>31</v>
      </c>
      <c r="AX261" s="12" t="s">
        <v>77</v>
      </c>
      <c r="AY261" s="182" t="s">
        <v>574</v>
      </c>
    </row>
    <row r="262" spans="2:65" s="13" customFormat="1" ht="12">
      <c r="B262" s="187"/>
      <c r="D262" s="181" t="s">
        <v>586</v>
      </c>
      <c r="E262" s="188" t="s">
        <v>1</v>
      </c>
      <c r="F262" s="189" t="s">
        <v>11349</v>
      </c>
      <c r="H262" s="190">
        <v>0.3</v>
      </c>
      <c r="I262" s="191"/>
      <c r="L262" s="187"/>
      <c r="M262" s="192"/>
      <c r="T262" s="193"/>
      <c r="AT262" s="188" t="s">
        <v>586</v>
      </c>
      <c r="AU262" s="188" t="s">
        <v>89</v>
      </c>
      <c r="AV262" s="13" t="s">
        <v>89</v>
      </c>
      <c r="AW262" s="13" t="s">
        <v>31</v>
      </c>
      <c r="AX262" s="13" t="s">
        <v>77</v>
      </c>
      <c r="AY262" s="188" t="s">
        <v>574</v>
      </c>
    </row>
    <row r="263" spans="2:65" s="12" customFormat="1" ht="12">
      <c r="B263" s="180"/>
      <c r="D263" s="181" t="s">
        <v>586</v>
      </c>
      <c r="E263" s="182" t="s">
        <v>1</v>
      </c>
      <c r="F263" s="183" t="s">
        <v>11350</v>
      </c>
      <c r="H263" s="182" t="s">
        <v>1</v>
      </c>
      <c r="I263" s="184"/>
      <c r="L263" s="180"/>
      <c r="M263" s="185"/>
      <c r="T263" s="186"/>
      <c r="AT263" s="182" t="s">
        <v>586</v>
      </c>
      <c r="AU263" s="182" t="s">
        <v>89</v>
      </c>
      <c r="AV263" s="12" t="s">
        <v>84</v>
      </c>
      <c r="AW263" s="12" t="s">
        <v>31</v>
      </c>
      <c r="AX263" s="12" t="s">
        <v>77</v>
      </c>
      <c r="AY263" s="182" t="s">
        <v>574</v>
      </c>
    </row>
    <row r="264" spans="2:65" s="13" customFormat="1" ht="12">
      <c r="B264" s="187"/>
      <c r="D264" s="181" t="s">
        <v>586</v>
      </c>
      <c r="E264" s="188" t="s">
        <v>1</v>
      </c>
      <c r="F264" s="189" t="s">
        <v>11351</v>
      </c>
      <c r="H264" s="190">
        <v>5.5E-2</v>
      </c>
      <c r="I264" s="191"/>
      <c r="L264" s="187"/>
      <c r="M264" s="192"/>
      <c r="T264" s="193"/>
      <c r="AT264" s="188" t="s">
        <v>586</v>
      </c>
      <c r="AU264" s="188" t="s">
        <v>89</v>
      </c>
      <c r="AV264" s="13" t="s">
        <v>89</v>
      </c>
      <c r="AW264" s="13" t="s">
        <v>31</v>
      </c>
      <c r="AX264" s="13" t="s">
        <v>77</v>
      </c>
      <c r="AY264" s="188" t="s">
        <v>574</v>
      </c>
    </row>
    <row r="265" spans="2:65" s="12" customFormat="1" ht="12">
      <c r="B265" s="180"/>
      <c r="D265" s="181" t="s">
        <v>586</v>
      </c>
      <c r="E265" s="182" t="s">
        <v>1</v>
      </c>
      <c r="F265" s="183" t="s">
        <v>11352</v>
      </c>
      <c r="H265" s="182" t="s">
        <v>1</v>
      </c>
      <c r="I265" s="184"/>
      <c r="L265" s="180"/>
      <c r="M265" s="185"/>
      <c r="T265" s="186"/>
      <c r="AT265" s="182" t="s">
        <v>586</v>
      </c>
      <c r="AU265" s="182" t="s">
        <v>89</v>
      </c>
      <c r="AV265" s="12" t="s">
        <v>84</v>
      </c>
      <c r="AW265" s="12" t="s">
        <v>31</v>
      </c>
      <c r="AX265" s="12" t="s">
        <v>77</v>
      </c>
      <c r="AY265" s="182" t="s">
        <v>574</v>
      </c>
    </row>
    <row r="266" spans="2:65" s="13" customFormat="1" ht="12">
      <c r="B266" s="187"/>
      <c r="D266" s="181" t="s">
        <v>586</v>
      </c>
      <c r="E266" s="188" t="s">
        <v>1</v>
      </c>
      <c r="F266" s="189" t="s">
        <v>11353</v>
      </c>
      <c r="H266" s="190">
        <v>2.62</v>
      </c>
      <c r="I266" s="191"/>
      <c r="L266" s="187"/>
      <c r="M266" s="192"/>
      <c r="T266" s="193"/>
      <c r="AT266" s="188" t="s">
        <v>586</v>
      </c>
      <c r="AU266" s="188" t="s">
        <v>89</v>
      </c>
      <c r="AV266" s="13" t="s">
        <v>89</v>
      </c>
      <c r="AW266" s="13" t="s">
        <v>31</v>
      </c>
      <c r="AX266" s="13" t="s">
        <v>77</v>
      </c>
      <c r="AY266" s="188" t="s">
        <v>574</v>
      </c>
    </row>
    <row r="267" spans="2:65" s="14" customFormat="1" ht="12">
      <c r="B267" s="194"/>
      <c r="D267" s="181" t="s">
        <v>586</v>
      </c>
      <c r="E267" s="195" t="s">
        <v>1</v>
      </c>
      <c r="F267" s="196" t="s">
        <v>596</v>
      </c>
      <c r="H267" s="197">
        <v>2.9750000000000001</v>
      </c>
      <c r="I267" s="198"/>
      <c r="L267" s="194"/>
      <c r="M267" s="199"/>
      <c r="T267" s="200"/>
      <c r="AT267" s="195" t="s">
        <v>586</v>
      </c>
      <c r="AU267" s="195" t="s">
        <v>89</v>
      </c>
      <c r="AV267" s="14" t="s">
        <v>580</v>
      </c>
      <c r="AW267" s="14" t="s">
        <v>31</v>
      </c>
      <c r="AX267" s="14" t="s">
        <v>84</v>
      </c>
      <c r="AY267" s="195" t="s">
        <v>574</v>
      </c>
    </row>
    <row r="268" spans="2:65" s="1" customFormat="1" ht="24.25" customHeight="1">
      <c r="B268" s="140"/>
      <c r="C268" s="168" t="s">
        <v>1593</v>
      </c>
      <c r="D268" s="168" t="s">
        <v>576</v>
      </c>
      <c r="E268" s="169" t="s">
        <v>11354</v>
      </c>
      <c r="F268" s="170" t="s">
        <v>11355</v>
      </c>
      <c r="G268" s="171" t="s">
        <v>629</v>
      </c>
      <c r="H268" s="172">
        <v>2.9750000000000001</v>
      </c>
      <c r="I268" s="173"/>
      <c r="J268" s="174">
        <f>ROUND(I268*H268,2)</f>
        <v>0</v>
      </c>
      <c r="K268" s="175"/>
      <c r="L268" s="34"/>
      <c r="M268" s="176" t="s">
        <v>1</v>
      </c>
      <c r="N268" s="139" t="s">
        <v>43</v>
      </c>
      <c r="P268" s="177">
        <f>O268*H268</f>
        <v>0</v>
      </c>
      <c r="Q268" s="177">
        <v>0</v>
      </c>
      <c r="R268" s="177">
        <f>Q268*H268</f>
        <v>0</v>
      </c>
      <c r="S268" s="177">
        <v>0</v>
      </c>
      <c r="T268" s="178">
        <f>S268*H268</f>
        <v>0</v>
      </c>
      <c r="AR268" s="179" t="s">
        <v>580</v>
      </c>
      <c r="AT268" s="179" t="s">
        <v>576</v>
      </c>
      <c r="AU268" s="179" t="s">
        <v>89</v>
      </c>
      <c r="AY268" s="17" t="s">
        <v>574</v>
      </c>
      <c r="BE268" s="102">
        <f>IF(N268="základná",J268,0)</f>
        <v>0</v>
      </c>
      <c r="BF268" s="102">
        <f>IF(N268="znížená",J268,0)</f>
        <v>0</v>
      </c>
      <c r="BG268" s="102">
        <f>IF(N268="zákl. prenesená",J268,0)</f>
        <v>0</v>
      </c>
      <c r="BH268" s="102">
        <f>IF(N268="zníž. prenesená",J268,0)</f>
        <v>0</v>
      </c>
      <c r="BI268" s="102">
        <f>IF(N268="nulová",J268,0)</f>
        <v>0</v>
      </c>
      <c r="BJ268" s="17" t="s">
        <v>89</v>
      </c>
      <c r="BK268" s="102">
        <f>ROUND(I268*H268,2)</f>
        <v>0</v>
      </c>
      <c r="BL268" s="17" t="s">
        <v>580</v>
      </c>
      <c r="BM268" s="179" t="s">
        <v>11356</v>
      </c>
    </row>
    <row r="269" spans="2:65" s="1" customFormat="1" ht="38" customHeight="1">
      <c r="B269" s="140"/>
      <c r="C269" s="168" t="s">
        <v>1597</v>
      </c>
      <c r="D269" s="168" t="s">
        <v>576</v>
      </c>
      <c r="E269" s="169" t="s">
        <v>11357</v>
      </c>
      <c r="F269" s="170" t="s">
        <v>11358</v>
      </c>
      <c r="G269" s="171" t="s">
        <v>584</v>
      </c>
      <c r="H269" s="172">
        <v>408</v>
      </c>
      <c r="I269" s="173"/>
      <c r="J269" s="174">
        <f>ROUND(I269*H269,2)</f>
        <v>0</v>
      </c>
      <c r="K269" s="175"/>
      <c r="L269" s="34"/>
      <c r="M269" s="176" t="s">
        <v>1</v>
      </c>
      <c r="N269" s="139" t="s">
        <v>43</v>
      </c>
      <c r="P269" s="177">
        <f>O269*H269</f>
        <v>0</v>
      </c>
      <c r="Q269" s="177">
        <v>0</v>
      </c>
      <c r="R269" s="177">
        <f>Q269*H269</f>
        <v>0</v>
      </c>
      <c r="S269" s="177">
        <v>0</v>
      </c>
      <c r="T269" s="178">
        <f>S269*H269</f>
        <v>0</v>
      </c>
      <c r="AR269" s="179" t="s">
        <v>580</v>
      </c>
      <c r="AT269" s="179" t="s">
        <v>576</v>
      </c>
      <c r="AU269" s="179" t="s">
        <v>89</v>
      </c>
      <c r="AY269" s="17" t="s">
        <v>574</v>
      </c>
      <c r="BE269" s="102">
        <f>IF(N269="základná",J269,0)</f>
        <v>0</v>
      </c>
      <c r="BF269" s="102">
        <f>IF(N269="znížená",J269,0)</f>
        <v>0</v>
      </c>
      <c r="BG269" s="102">
        <f>IF(N269="zákl. prenesená",J269,0)</f>
        <v>0</v>
      </c>
      <c r="BH269" s="102">
        <f>IF(N269="zníž. prenesená",J269,0)</f>
        <v>0</v>
      </c>
      <c r="BI269" s="102">
        <f>IF(N269="nulová",J269,0)</f>
        <v>0</v>
      </c>
      <c r="BJ269" s="17" t="s">
        <v>89</v>
      </c>
      <c r="BK269" s="102">
        <f>ROUND(I269*H269,2)</f>
        <v>0</v>
      </c>
      <c r="BL269" s="17" t="s">
        <v>580</v>
      </c>
      <c r="BM269" s="179" t="s">
        <v>11359</v>
      </c>
    </row>
    <row r="270" spans="2:65" s="13" customFormat="1" ht="12">
      <c r="B270" s="187"/>
      <c r="D270" s="181" t="s">
        <v>586</v>
      </c>
      <c r="E270" s="188" t="s">
        <v>1</v>
      </c>
      <c r="F270" s="189" t="s">
        <v>11335</v>
      </c>
      <c r="H270" s="190">
        <v>408</v>
      </c>
      <c r="I270" s="191"/>
      <c r="L270" s="187"/>
      <c r="M270" s="192"/>
      <c r="T270" s="193"/>
      <c r="AT270" s="188" t="s">
        <v>586</v>
      </c>
      <c r="AU270" s="188" t="s">
        <v>89</v>
      </c>
      <c r="AV270" s="13" t="s">
        <v>89</v>
      </c>
      <c r="AW270" s="13" t="s">
        <v>31</v>
      </c>
      <c r="AX270" s="13" t="s">
        <v>77</v>
      </c>
      <c r="AY270" s="188" t="s">
        <v>574</v>
      </c>
    </row>
    <row r="271" spans="2:65" s="14" customFormat="1" ht="12">
      <c r="B271" s="194"/>
      <c r="D271" s="181" t="s">
        <v>586</v>
      </c>
      <c r="E271" s="195" t="s">
        <v>1</v>
      </c>
      <c r="F271" s="196" t="s">
        <v>596</v>
      </c>
      <c r="H271" s="197">
        <v>408</v>
      </c>
      <c r="I271" s="198"/>
      <c r="L271" s="194"/>
      <c r="M271" s="199"/>
      <c r="T271" s="200"/>
      <c r="AT271" s="195" t="s">
        <v>586</v>
      </c>
      <c r="AU271" s="195" t="s">
        <v>89</v>
      </c>
      <c r="AV271" s="14" t="s">
        <v>580</v>
      </c>
      <c r="AW271" s="14" t="s">
        <v>31</v>
      </c>
      <c r="AX271" s="14" t="s">
        <v>84</v>
      </c>
      <c r="AY271" s="195" t="s">
        <v>574</v>
      </c>
    </row>
    <row r="272" spans="2:65" s="1" customFormat="1" ht="24.25" customHeight="1">
      <c r="B272" s="140"/>
      <c r="C272" s="168" t="s">
        <v>1609</v>
      </c>
      <c r="D272" s="168" t="s">
        <v>576</v>
      </c>
      <c r="E272" s="169" t="s">
        <v>11360</v>
      </c>
      <c r="F272" s="170" t="s">
        <v>11361</v>
      </c>
      <c r="G272" s="171" t="s">
        <v>579</v>
      </c>
      <c r="H272" s="172">
        <v>3</v>
      </c>
      <c r="I272" s="173"/>
      <c r="J272" s="174">
        <f>ROUND(I272*H272,2)</f>
        <v>0</v>
      </c>
      <c r="K272" s="175"/>
      <c r="L272" s="34"/>
      <c r="M272" s="176" t="s">
        <v>1</v>
      </c>
      <c r="N272" s="139" t="s">
        <v>43</v>
      </c>
      <c r="P272" s="177">
        <f>O272*H272</f>
        <v>0</v>
      </c>
      <c r="Q272" s="177">
        <v>0</v>
      </c>
      <c r="R272" s="177">
        <f>Q272*H272</f>
        <v>0</v>
      </c>
      <c r="S272" s="177">
        <v>0</v>
      </c>
      <c r="T272" s="178">
        <f>S272*H272</f>
        <v>0</v>
      </c>
      <c r="AR272" s="179" t="s">
        <v>580</v>
      </c>
      <c r="AT272" s="179" t="s">
        <v>576</v>
      </c>
      <c r="AU272" s="179" t="s">
        <v>89</v>
      </c>
      <c r="AY272" s="17" t="s">
        <v>574</v>
      </c>
      <c r="BE272" s="102">
        <f>IF(N272="základná",J272,0)</f>
        <v>0</v>
      </c>
      <c r="BF272" s="102">
        <f>IF(N272="znížená",J272,0)</f>
        <v>0</v>
      </c>
      <c r="BG272" s="102">
        <f>IF(N272="zákl. prenesená",J272,0)</f>
        <v>0</v>
      </c>
      <c r="BH272" s="102">
        <f>IF(N272="zníž. prenesená",J272,0)</f>
        <v>0</v>
      </c>
      <c r="BI272" s="102">
        <f>IF(N272="nulová",J272,0)</f>
        <v>0</v>
      </c>
      <c r="BJ272" s="17" t="s">
        <v>89</v>
      </c>
      <c r="BK272" s="102">
        <f>ROUND(I272*H272,2)</f>
        <v>0</v>
      </c>
      <c r="BL272" s="17" t="s">
        <v>580</v>
      </c>
      <c r="BM272" s="179" t="s">
        <v>11362</v>
      </c>
    </row>
    <row r="273" spans="2:65" s="12" customFormat="1" ht="12">
      <c r="B273" s="180"/>
      <c r="D273" s="181" t="s">
        <v>586</v>
      </c>
      <c r="E273" s="182" t="s">
        <v>1</v>
      </c>
      <c r="F273" s="183" t="s">
        <v>11363</v>
      </c>
      <c r="H273" s="182" t="s">
        <v>1</v>
      </c>
      <c r="I273" s="184"/>
      <c r="L273" s="180"/>
      <c r="M273" s="185"/>
      <c r="T273" s="186"/>
      <c r="AT273" s="182" t="s">
        <v>586</v>
      </c>
      <c r="AU273" s="182" t="s">
        <v>89</v>
      </c>
      <c r="AV273" s="12" t="s">
        <v>84</v>
      </c>
      <c r="AW273" s="12" t="s">
        <v>31</v>
      </c>
      <c r="AX273" s="12" t="s">
        <v>77</v>
      </c>
      <c r="AY273" s="182" t="s">
        <v>574</v>
      </c>
    </row>
    <row r="274" spans="2:65" s="13" customFormat="1" ht="12">
      <c r="B274" s="187"/>
      <c r="D274" s="181" t="s">
        <v>586</v>
      </c>
      <c r="E274" s="188" t="s">
        <v>1</v>
      </c>
      <c r="F274" s="189" t="s">
        <v>11089</v>
      </c>
      <c r="H274" s="190">
        <v>3</v>
      </c>
      <c r="I274" s="191"/>
      <c r="L274" s="187"/>
      <c r="M274" s="192"/>
      <c r="T274" s="193"/>
      <c r="AT274" s="188" t="s">
        <v>586</v>
      </c>
      <c r="AU274" s="188" t="s">
        <v>89</v>
      </c>
      <c r="AV274" s="13" t="s">
        <v>89</v>
      </c>
      <c r="AW274" s="13" t="s">
        <v>31</v>
      </c>
      <c r="AX274" s="13" t="s">
        <v>77</v>
      </c>
      <c r="AY274" s="188" t="s">
        <v>574</v>
      </c>
    </row>
    <row r="275" spans="2:65" s="14" customFormat="1" ht="12">
      <c r="B275" s="194"/>
      <c r="D275" s="181" t="s">
        <v>586</v>
      </c>
      <c r="E275" s="195" t="s">
        <v>1</v>
      </c>
      <c r="F275" s="196" t="s">
        <v>596</v>
      </c>
      <c r="H275" s="197">
        <v>3</v>
      </c>
      <c r="I275" s="198"/>
      <c r="L275" s="194"/>
      <c r="M275" s="199"/>
      <c r="T275" s="200"/>
      <c r="AT275" s="195" t="s">
        <v>586</v>
      </c>
      <c r="AU275" s="195" t="s">
        <v>89</v>
      </c>
      <c r="AV275" s="14" t="s">
        <v>580</v>
      </c>
      <c r="AW275" s="14" t="s">
        <v>31</v>
      </c>
      <c r="AX275" s="14" t="s">
        <v>84</v>
      </c>
      <c r="AY275" s="195" t="s">
        <v>574</v>
      </c>
    </row>
    <row r="276" spans="2:65" s="1" customFormat="1" ht="24.25" customHeight="1">
      <c r="B276" s="140"/>
      <c r="C276" s="168" t="s">
        <v>1638</v>
      </c>
      <c r="D276" s="168" t="s">
        <v>576</v>
      </c>
      <c r="E276" s="169" t="s">
        <v>11364</v>
      </c>
      <c r="F276" s="170" t="s">
        <v>11365</v>
      </c>
      <c r="G276" s="171" t="s">
        <v>11366</v>
      </c>
      <c r="H276" s="172">
        <v>11</v>
      </c>
      <c r="I276" s="173"/>
      <c r="J276" s="174">
        <f>ROUND(I276*H276,2)</f>
        <v>0</v>
      </c>
      <c r="K276" s="175"/>
      <c r="L276" s="34"/>
      <c r="M276" s="176" t="s">
        <v>1</v>
      </c>
      <c r="N276" s="139" t="s">
        <v>43</v>
      </c>
      <c r="P276" s="177">
        <f>O276*H276</f>
        <v>0</v>
      </c>
      <c r="Q276" s="177">
        <v>0</v>
      </c>
      <c r="R276" s="177">
        <f>Q276*H276</f>
        <v>0</v>
      </c>
      <c r="S276" s="177">
        <v>0</v>
      </c>
      <c r="T276" s="178">
        <f>S276*H276</f>
        <v>0</v>
      </c>
      <c r="AR276" s="179" t="s">
        <v>580</v>
      </c>
      <c r="AT276" s="179" t="s">
        <v>576</v>
      </c>
      <c r="AU276" s="179" t="s">
        <v>89</v>
      </c>
      <c r="AY276" s="17" t="s">
        <v>574</v>
      </c>
      <c r="BE276" s="102">
        <f>IF(N276="základná",J276,0)</f>
        <v>0</v>
      </c>
      <c r="BF276" s="102">
        <f>IF(N276="znížená",J276,0)</f>
        <v>0</v>
      </c>
      <c r="BG276" s="102">
        <f>IF(N276="zákl. prenesená",J276,0)</f>
        <v>0</v>
      </c>
      <c r="BH276" s="102">
        <f>IF(N276="zníž. prenesená",J276,0)</f>
        <v>0</v>
      </c>
      <c r="BI276" s="102">
        <f>IF(N276="nulová",J276,0)</f>
        <v>0</v>
      </c>
      <c r="BJ276" s="17" t="s">
        <v>89</v>
      </c>
      <c r="BK276" s="102">
        <f>ROUND(I276*H276,2)</f>
        <v>0</v>
      </c>
      <c r="BL276" s="17" t="s">
        <v>580</v>
      </c>
      <c r="BM276" s="179" t="s">
        <v>11367</v>
      </c>
    </row>
    <row r="277" spans="2:65" s="13" customFormat="1" ht="12">
      <c r="B277" s="187"/>
      <c r="D277" s="181" t="s">
        <v>586</v>
      </c>
      <c r="E277" s="188" t="s">
        <v>1</v>
      </c>
      <c r="F277" s="189" t="s">
        <v>11117</v>
      </c>
      <c r="H277" s="190">
        <v>11</v>
      </c>
      <c r="I277" s="191"/>
      <c r="L277" s="187"/>
      <c r="M277" s="192"/>
      <c r="T277" s="193"/>
      <c r="AT277" s="188" t="s">
        <v>586</v>
      </c>
      <c r="AU277" s="188" t="s">
        <v>89</v>
      </c>
      <c r="AV277" s="13" t="s">
        <v>89</v>
      </c>
      <c r="AW277" s="13" t="s">
        <v>31</v>
      </c>
      <c r="AX277" s="13" t="s">
        <v>84</v>
      </c>
      <c r="AY277" s="188" t="s">
        <v>574</v>
      </c>
    </row>
    <row r="278" spans="2:65" s="11" customFormat="1" ht="23" customHeight="1">
      <c r="B278" s="156"/>
      <c r="D278" s="157" t="s">
        <v>76</v>
      </c>
      <c r="E278" s="166" t="s">
        <v>89</v>
      </c>
      <c r="F278" s="166" t="s">
        <v>736</v>
      </c>
      <c r="I278" s="159"/>
      <c r="J278" s="167">
        <f>BK278</f>
        <v>0</v>
      </c>
      <c r="L278" s="156"/>
      <c r="M278" s="161"/>
      <c r="P278" s="162">
        <f>SUM(P279:P295)</f>
        <v>0</v>
      </c>
      <c r="R278" s="162">
        <f>SUM(R279:R295)</f>
        <v>7.19625</v>
      </c>
      <c r="T278" s="163">
        <f>SUM(T279:T295)</f>
        <v>0</v>
      </c>
      <c r="AR278" s="157" t="s">
        <v>84</v>
      </c>
      <c r="AT278" s="164" t="s">
        <v>76</v>
      </c>
      <c r="AU278" s="164" t="s">
        <v>84</v>
      </c>
      <c r="AY278" s="157" t="s">
        <v>574</v>
      </c>
      <c r="BK278" s="165">
        <f>SUM(BK279:BK295)</f>
        <v>0</v>
      </c>
    </row>
    <row r="279" spans="2:65" s="1" customFormat="1" ht="16.5" customHeight="1">
      <c r="B279" s="140"/>
      <c r="C279" s="168" t="s">
        <v>1643</v>
      </c>
      <c r="D279" s="168" t="s">
        <v>576</v>
      </c>
      <c r="E279" s="169" t="s">
        <v>11368</v>
      </c>
      <c r="F279" s="170" t="s">
        <v>11369</v>
      </c>
      <c r="G279" s="171" t="s">
        <v>584</v>
      </c>
      <c r="H279" s="172">
        <v>135</v>
      </c>
      <c r="I279" s="173"/>
      <c r="J279" s="174">
        <f>ROUND(I279*H279,2)</f>
        <v>0</v>
      </c>
      <c r="K279" s="175"/>
      <c r="L279" s="34"/>
      <c r="M279" s="176" t="s">
        <v>1</v>
      </c>
      <c r="N279" s="139" t="s">
        <v>43</v>
      </c>
      <c r="P279" s="177">
        <f>O279*H279</f>
        <v>0</v>
      </c>
      <c r="Q279" s="177">
        <v>0</v>
      </c>
      <c r="R279" s="177">
        <f>Q279*H279</f>
        <v>0</v>
      </c>
      <c r="S279" s="177">
        <v>0</v>
      </c>
      <c r="T279" s="178">
        <f>S279*H279</f>
        <v>0</v>
      </c>
      <c r="AR279" s="179" t="s">
        <v>580</v>
      </c>
      <c r="AT279" s="179" t="s">
        <v>576</v>
      </c>
      <c r="AU279" s="179" t="s">
        <v>89</v>
      </c>
      <c r="AY279" s="17" t="s">
        <v>574</v>
      </c>
      <c r="BE279" s="102">
        <f>IF(N279="základná",J279,0)</f>
        <v>0</v>
      </c>
      <c r="BF279" s="102">
        <f>IF(N279="znížená",J279,0)</f>
        <v>0</v>
      </c>
      <c r="BG279" s="102">
        <f>IF(N279="zákl. prenesená",J279,0)</f>
        <v>0</v>
      </c>
      <c r="BH279" s="102">
        <f>IF(N279="zníž. prenesená",J279,0)</f>
        <v>0</v>
      </c>
      <c r="BI279" s="102">
        <f>IF(N279="nulová",J279,0)</f>
        <v>0</v>
      </c>
      <c r="BJ279" s="17" t="s">
        <v>89</v>
      </c>
      <c r="BK279" s="102">
        <f>ROUND(I279*H279,2)</f>
        <v>0</v>
      </c>
      <c r="BL279" s="17" t="s">
        <v>580</v>
      </c>
      <c r="BM279" s="179" t="s">
        <v>11370</v>
      </c>
    </row>
    <row r="280" spans="2:65" s="12" customFormat="1" ht="24">
      <c r="B280" s="180"/>
      <c r="D280" s="181" t="s">
        <v>586</v>
      </c>
      <c r="E280" s="182" t="s">
        <v>1</v>
      </c>
      <c r="F280" s="183" t="s">
        <v>11371</v>
      </c>
      <c r="H280" s="182" t="s">
        <v>1</v>
      </c>
      <c r="I280" s="184"/>
      <c r="L280" s="180"/>
      <c r="M280" s="185"/>
      <c r="T280" s="186"/>
      <c r="AT280" s="182" t="s">
        <v>586</v>
      </c>
      <c r="AU280" s="182" t="s">
        <v>89</v>
      </c>
      <c r="AV280" s="12" t="s">
        <v>84</v>
      </c>
      <c r="AW280" s="12" t="s">
        <v>31</v>
      </c>
      <c r="AX280" s="12" t="s">
        <v>77</v>
      </c>
      <c r="AY280" s="182" t="s">
        <v>574</v>
      </c>
    </row>
    <row r="281" spans="2:65" s="13" customFormat="1" ht="12">
      <c r="B281" s="187"/>
      <c r="D281" s="181" t="s">
        <v>586</v>
      </c>
      <c r="E281" s="188" t="s">
        <v>1</v>
      </c>
      <c r="F281" s="189" t="s">
        <v>11372</v>
      </c>
      <c r="H281" s="190">
        <v>135</v>
      </c>
      <c r="I281" s="191"/>
      <c r="L281" s="187"/>
      <c r="M281" s="192"/>
      <c r="T281" s="193"/>
      <c r="AT281" s="188" t="s">
        <v>586</v>
      </c>
      <c r="AU281" s="188" t="s">
        <v>89</v>
      </c>
      <c r="AV281" s="13" t="s">
        <v>89</v>
      </c>
      <c r="AW281" s="13" t="s">
        <v>31</v>
      </c>
      <c r="AX281" s="13" t="s">
        <v>77</v>
      </c>
      <c r="AY281" s="188" t="s">
        <v>574</v>
      </c>
    </row>
    <row r="282" spans="2:65" s="14" customFormat="1" ht="12">
      <c r="B282" s="194"/>
      <c r="D282" s="181" t="s">
        <v>586</v>
      </c>
      <c r="E282" s="195" t="s">
        <v>1</v>
      </c>
      <c r="F282" s="196" t="s">
        <v>596</v>
      </c>
      <c r="H282" s="197">
        <v>135</v>
      </c>
      <c r="I282" s="198"/>
      <c r="L282" s="194"/>
      <c r="M282" s="199"/>
      <c r="T282" s="200"/>
      <c r="AT282" s="195" t="s">
        <v>586</v>
      </c>
      <c r="AU282" s="195" t="s">
        <v>89</v>
      </c>
      <c r="AV282" s="14" t="s">
        <v>580</v>
      </c>
      <c r="AW282" s="14" t="s">
        <v>31</v>
      </c>
      <c r="AX282" s="14" t="s">
        <v>84</v>
      </c>
      <c r="AY282" s="195" t="s">
        <v>574</v>
      </c>
    </row>
    <row r="283" spans="2:65" s="1" customFormat="1" ht="16.5" customHeight="1">
      <c r="B283" s="140"/>
      <c r="C283" s="208" t="s">
        <v>1649</v>
      </c>
      <c r="D283" s="208" t="s">
        <v>1858</v>
      </c>
      <c r="E283" s="209" t="s">
        <v>11373</v>
      </c>
      <c r="F283" s="210" t="s">
        <v>11374</v>
      </c>
      <c r="G283" s="211" t="s">
        <v>584</v>
      </c>
      <c r="H283" s="212">
        <v>139.05000000000001</v>
      </c>
      <c r="I283" s="213"/>
      <c r="J283" s="214">
        <f>ROUND(I283*H283,2)</f>
        <v>0</v>
      </c>
      <c r="K283" s="215"/>
      <c r="L283" s="216"/>
      <c r="M283" s="217" t="s">
        <v>1</v>
      </c>
      <c r="N283" s="218" t="s">
        <v>43</v>
      </c>
      <c r="P283" s="177">
        <f>O283*H283</f>
        <v>0</v>
      </c>
      <c r="Q283" s="177">
        <v>2.5000000000000001E-2</v>
      </c>
      <c r="R283" s="177">
        <f>Q283*H283</f>
        <v>3.4762500000000003</v>
      </c>
      <c r="S283" s="177">
        <v>0</v>
      </c>
      <c r="T283" s="178">
        <f>S283*H283</f>
        <v>0</v>
      </c>
      <c r="AR283" s="179" t="s">
        <v>626</v>
      </c>
      <c r="AT283" s="179" t="s">
        <v>1858</v>
      </c>
      <c r="AU283" s="179" t="s">
        <v>89</v>
      </c>
      <c r="AY283" s="17" t="s">
        <v>574</v>
      </c>
      <c r="BE283" s="102">
        <f>IF(N283="základná",J283,0)</f>
        <v>0</v>
      </c>
      <c r="BF283" s="102">
        <f>IF(N283="znížená",J283,0)</f>
        <v>0</v>
      </c>
      <c r="BG283" s="102">
        <f>IF(N283="zákl. prenesená",J283,0)</f>
        <v>0</v>
      </c>
      <c r="BH283" s="102">
        <f>IF(N283="zníž. prenesená",J283,0)</f>
        <v>0</v>
      </c>
      <c r="BI283" s="102">
        <f>IF(N283="nulová",J283,0)</f>
        <v>0</v>
      </c>
      <c r="BJ283" s="17" t="s">
        <v>89</v>
      </c>
      <c r="BK283" s="102">
        <f>ROUND(I283*H283,2)</f>
        <v>0</v>
      </c>
      <c r="BL283" s="17" t="s">
        <v>580</v>
      </c>
      <c r="BM283" s="179" t="s">
        <v>11375</v>
      </c>
    </row>
    <row r="284" spans="2:65" s="13" customFormat="1" ht="12">
      <c r="B284" s="187"/>
      <c r="D284" s="181" t="s">
        <v>586</v>
      </c>
      <c r="E284" s="188" t="s">
        <v>1</v>
      </c>
      <c r="F284" s="189" t="s">
        <v>11376</v>
      </c>
      <c r="H284" s="190">
        <v>139.05000000000001</v>
      </c>
      <c r="I284" s="191"/>
      <c r="L284" s="187"/>
      <c r="M284" s="192"/>
      <c r="T284" s="193"/>
      <c r="AT284" s="188" t="s">
        <v>586</v>
      </c>
      <c r="AU284" s="188" t="s">
        <v>89</v>
      </c>
      <c r="AV284" s="13" t="s">
        <v>89</v>
      </c>
      <c r="AW284" s="13" t="s">
        <v>31</v>
      </c>
      <c r="AX284" s="13" t="s">
        <v>77</v>
      </c>
      <c r="AY284" s="188" t="s">
        <v>574</v>
      </c>
    </row>
    <row r="285" spans="2:65" s="14" customFormat="1" ht="12">
      <c r="B285" s="194"/>
      <c r="D285" s="181" t="s">
        <v>586</v>
      </c>
      <c r="E285" s="195" t="s">
        <v>1</v>
      </c>
      <c r="F285" s="196" t="s">
        <v>596</v>
      </c>
      <c r="H285" s="197">
        <v>139.05000000000001</v>
      </c>
      <c r="I285" s="198"/>
      <c r="L285" s="194"/>
      <c r="M285" s="199"/>
      <c r="T285" s="200"/>
      <c r="AT285" s="195" t="s">
        <v>586</v>
      </c>
      <c r="AU285" s="195" t="s">
        <v>89</v>
      </c>
      <c r="AV285" s="14" t="s">
        <v>580</v>
      </c>
      <c r="AW285" s="14" t="s">
        <v>31</v>
      </c>
      <c r="AX285" s="14" t="s">
        <v>84</v>
      </c>
      <c r="AY285" s="195" t="s">
        <v>574</v>
      </c>
    </row>
    <row r="286" spans="2:65" s="1" customFormat="1" ht="16.5" customHeight="1">
      <c r="B286" s="140"/>
      <c r="C286" s="168" t="s">
        <v>1654</v>
      </c>
      <c r="D286" s="168" t="s">
        <v>576</v>
      </c>
      <c r="E286" s="169" t="s">
        <v>11377</v>
      </c>
      <c r="F286" s="170" t="s">
        <v>11378</v>
      </c>
      <c r="G286" s="171" t="s">
        <v>7104</v>
      </c>
      <c r="H286" s="172">
        <v>10</v>
      </c>
      <c r="I286" s="173"/>
      <c r="J286" s="174">
        <f>ROUND(I286*H286,2)</f>
        <v>0</v>
      </c>
      <c r="K286" s="175"/>
      <c r="L286" s="34"/>
      <c r="M286" s="176" t="s">
        <v>1</v>
      </c>
      <c r="N286" s="139" t="s">
        <v>43</v>
      </c>
      <c r="P286" s="177">
        <f>O286*H286</f>
        <v>0</v>
      </c>
      <c r="Q286" s="177">
        <v>0</v>
      </c>
      <c r="R286" s="177">
        <f>Q286*H286</f>
        <v>0</v>
      </c>
      <c r="S286" s="177">
        <v>0</v>
      </c>
      <c r="T286" s="178">
        <f>S286*H286</f>
        <v>0</v>
      </c>
      <c r="AR286" s="179" t="s">
        <v>580</v>
      </c>
      <c r="AT286" s="179" t="s">
        <v>576</v>
      </c>
      <c r="AU286" s="179" t="s">
        <v>89</v>
      </c>
      <c r="AY286" s="17" t="s">
        <v>574</v>
      </c>
      <c r="BE286" s="102">
        <f>IF(N286="základná",J286,0)</f>
        <v>0</v>
      </c>
      <c r="BF286" s="102">
        <f>IF(N286="znížená",J286,0)</f>
        <v>0</v>
      </c>
      <c r="BG286" s="102">
        <f>IF(N286="zákl. prenesená",J286,0)</f>
        <v>0</v>
      </c>
      <c r="BH286" s="102">
        <f>IF(N286="zníž. prenesená",J286,0)</f>
        <v>0</v>
      </c>
      <c r="BI286" s="102">
        <f>IF(N286="nulová",J286,0)</f>
        <v>0</v>
      </c>
      <c r="BJ286" s="17" t="s">
        <v>89</v>
      </c>
      <c r="BK286" s="102">
        <f>ROUND(I286*H286,2)</f>
        <v>0</v>
      </c>
      <c r="BL286" s="17" t="s">
        <v>580</v>
      </c>
      <c r="BM286" s="179" t="s">
        <v>11379</v>
      </c>
    </row>
    <row r="287" spans="2:65" s="12" customFormat="1" ht="12">
      <c r="B287" s="180"/>
      <c r="D287" s="181" t="s">
        <v>586</v>
      </c>
      <c r="E287" s="182" t="s">
        <v>1</v>
      </c>
      <c r="F287" s="183" t="s">
        <v>11380</v>
      </c>
      <c r="H287" s="182" t="s">
        <v>1</v>
      </c>
      <c r="I287" s="184"/>
      <c r="L287" s="180"/>
      <c r="M287" s="185"/>
      <c r="T287" s="186"/>
      <c r="AT287" s="182" t="s">
        <v>586</v>
      </c>
      <c r="AU287" s="182" t="s">
        <v>89</v>
      </c>
      <c r="AV287" s="12" t="s">
        <v>84</v>
      </c>
      <c r="AW287" s="12" t="s">
        <v>31</v>
      </c>
      <c r="AX287" s="12" t="s">
        <v>77</v>
      </c>
      <c r="AY287" s="182" t="s">
        <v>574</v>
      </c>
    </row>
    <row r="288" spans="2:65" s="13" customFormat="1" ht="12">
      <c r="B288" s="187"/>
      <c r="D288" s="181" t="s">
        <v>586</v>
      </c>
      <c r="E288" s="188" t="s">
        <v>1</v>
      </c>
      <c r="F288" s="189" t="s">
        <v>11381</v>
      </c>
      <c r="H288" s="190">
        <v>10</v>
      </c>
      <c r="I288" s="191"/>
      <c r="L288" s="187"/>
      <c r="M288" s="192"/>
      <c r="T288" s="193"/>
      <c r="AT288" s="188" t="s">
        <v>586</v>
      </c>
      <c r="AU288" s="188" t="s">
        <v>89</v>
      </c>
      <c r="AV288" s="13" t="s">
        <v>89</v>
      </c>
      <c r="AW288" s="13" t="s">
        <v>31</v>
      </c>
      <c r="AX288" s="13" t="s">
        <v>77</v>
      </c>
      <c r="AY288" s="188" t="s">
        <v>574</v>
      </c>
    </row>
    <row r="289" spans="2:65" s="14" customFormat="1" ht="12">
      <c r="B289" s="194"/>
      <c r="D289" s="181" t="s">
        <v>586</v>
      </c>
      <c r="E289" s="195" t="s">
        <v>1</v>
      </c>
      <c r="F289" s="196" t="s">
        <v>596</v>
      </c>
      <c r="H289" s="197">
        <v>10</v>
      </c>
      <c r="I289" s="198"/>
      <c r="L289" s="194"/>
      <c r="M289" s="199"/>
      <c r="T289" s="200"/>
      <c r="AT289" s="195" t="s">
        <v>586</v>
      </c>
      <c r="AU289" s="195" t="s">
        <v>89</v>
      </c>
      <c r="AV289" s="14" t="s">
        <v>580</v>
      </c>
      <c r="AW289" s="14" t="s">
        <v>31</v>
      </c>
      <c r="AX289" s="14" t="s">
        <v>84</v>
      </c>
      <c r="AY289" s="195" t="s">
        <v>574</v>
      </c>
    </row>
    <row r="290" spans="2:65" s="1" customFormat="1" ht="16.5" customHeight="1">
      <c r="B290" s="140"/>
      <c r="C290" s="208" t="s">
        <v>1659</v>
      </c>
      <c r="D290" s="208" t="s">
        <v>1858</v>
      </c>
      <c r="E290" s="209" t="s">
        <v>11382</v>
      </c>
      <c r="F290" s="210" t="s">
        <v>11383</v>
      </c>
      <c r="G290" s="211" t="s">
        <v>7104</v>
      </c>
      <c r="H290" s="212">
        <v>11.5</v>
      </c>
      <c r="I290" s="213"/>
      <c r="J290" s="214">
        <f>ROUND(I290*H290,2)</f>
        <v>0</v>
      </c>
      <c r="K290" s="215"/>
      <c r="L290" s="216"/>
      <c r="M290" s="217" t="s">
        <v>1</v>
      </c>
      <c r="N290" s="218" t="s">
        <v>43</v>
      </c>
      <c r="P290" s="177">
        <f>O290*H290</f>
        <v>0</v>
      </c>
      <c r="Q290" s="177">
        <v>0</v>
      </c>
      <c r="R290" s="177">
        <f>Q290*H290</f>
        <v>0</v>
      </c>
      <c r="S290" s="177">
        <v>0</v>
      </c>
      <c r="T290" s="178">
        <f>S290*H290</f>
        <v>0</v>
      </c>
      <c r="AR290" s="179" t="s">
        <v>626</v>
      </c>
      <c r="AT290" s="179" t="s">
        <v>1858</v>
      </c>
      <c r="AU290" s="179" t="s">
        <v>89</v>
      </c>
      <c r="AY290" s="17" t="s">
        <v>574</v>
      </c>
      <c r="BE290" s="102">
        <f>IF(N290="základná",J290,0)</f>
        <v>0</v>
      </c>
      <c r="BF290" s="102">
        <f>IF(N290="znížená",J290,0)</f>
        <v>0</v>
      </c>
      <c r="BG290" s="102">
        <f>IF(N290="zákl. prenesená",J290,0)</f>
        <v>0</v>
      </c>
      <c r="BH290" s="102">
        <f>IF(N290="zníž. prenesená",J290,0)</f>
        <v>0</v>
      </c>
      <c r="BI290" s="102">
        <f>IF(N290="nulová",J290,0)</f>
        <v>0</v>
      </c>
      <c r="BJ290" s="17" t="s">
        <v>89</v>
      </c>
      <c r="BK290" s="102">
        <f>ROUND(I290*H290,2)</f>
        <v>0</v>
      </c>
      <c r="BL290" s="17" t="s">
        <v>580</v>
      </c>
      <c r="BM290" s="179" t="s">
        <v>11384</v>
      </c>
    </row>
    <row r="291" spans="2:65" s="12" customFormat="1" ht="12">
      <c r="B291" s="180"/>
      <c r="D291" s="181" t="s">
        <v>586</v>
      </c>
      <c r="E291" s="182" t="s">
        <v>1</v>
      </c>
      <c r="F291" s="183" t="s">
        <v>11385</v>
      </c>
      <c r="H291" s="182" t="s">
        <v>1</v>
      </c>
      <c r="I291" s="184"/>
      <c r="L291" s="180"/>
      <c r="M291" s="185"/>
      <c r="T291" s="186"/>
      <c r="AT291" s="182" t="s">
        <v>586</v>
      </c>
      <c r="AU291" s="182" t="s">
        <v>89</v>
      </c>
      <c r="AV291" s="12" t="s">
        <v>84</v>
      </c>
      <c r="AW291" s="12" t="s">
        <v>31</v>
      </c>
      <c r="AX291" s="12" t="s">
        <v>77</v>
      </c>
      <c r="AY291" s="182" t="s">
        <v>574</v>
      </c>
    </row>
    <row r="292" spans="2:65" s="13" customFormat="1" ht="12">
      <c r="B292" s="187"/>
      <c r="D292" s="181" t="s">
        <v>586</v>
      </c>
      <c r="E292" s="188" t="s">
        <v>1</v>
      </c>
      <c r="F292" s="189" t="s">
        <v>11386</v>
      </c>
      <c r="H292" s="190">
        <v>11.5</v>
      </c>
      <c r="I292" s="191"/>
      <c r="L292" s="187"/>
      <c r="M292" s="192"/>
      <c r="T292" s="193"/>
      <c r="AT292" s="188" t="s">
        <v>586</v>
      </c>
      <c r="AU292" s="188" t="s">
        <v>89</v>
      </c>
      <c r="AV292" s="13" t="s">
        <v>89</v>
      </c>
      <c r="AW292" s="13" t="s">
        <v>31</v>
      </c>
      <c r="AX292" s="13" t="s">
        <v>77</v>
      </c>
      <c r="AY292" s="188" t="s">
        <v>574</v>
      </c>
    </row>
    <row r="293" spans="2:65" s="14" customFormat="1" ht="12">
      <c r="B293" s="194"/>
      <c r="D293" s="181" t="s">
        <v>586</v>
      </c>
      <c r="E293" s="195" t="s">
        <v>1</v>
      </c>
      <c r="F293" s="196" t="s">
        <v>596</v>
      </c>
      <c r="H293" s="197">
        <v>11.5</v>
      </c>
      <c r="I293" s="198"/>
      <c r="L293" s="194"/>
      <c r="M293" s="199"/>
      <c r="T293" s="200"/>
      <c r="AT293" s="195" t="s">
        <v>586</v>
      </c>
      <c r="AU293" s="195" t="s">
        <v>89</v>
      </c>
      <c r="AV293" s="14" t="s">
        <v>580</v>
      </c>
      <c r="AW293" s="14" t="s">
        <v>31</v>
      </c>
      <c r="AX293" s="14" t="s">
        <v>84</v>
      </c>
      <c r="AY293" s="195" t="s">
        <v>574</v>
      </c>
    </row>
    <row r="294" spans="2:65" s="1" customFormat="1" ht="16.5" customHeight="1">
      <c r="B294" s="140"/>
      <c r="C294" s="168" t="s">
        <v>1663</v>
      </c>
      <c r="D294" s="168" t="s">
        <v>576</v>
      </c>
      <c r="E294" s="169" t="s">
        <v>11387</v>
      </c>
      <c r="F294" s="170" t="s">
        <v>11388</v>
      </c>
      <c r="G294" s="171" t="s">
        <v>579</v>
      </c>
      <c r="H294" s="172">
        <v>4</v>
      </c>
      <c r="I294" s="173"/>
      <c r="J294" s="174">
        <f>ROUND(I294*H294,2)</f>
        <v>0</v>
      </c>
      <c r="K294" s="175"/>
      <c r="L294" s="34"/>
      <c r="M294" s="176" t="s">
        <v>1</v>
      </c>
      <c r="N294" s="139" t="s">
        <v>43</v>
      </c>
      <c r="P294" s="177">
        <f>O294*H294</f>
        <v>0</v>
      </c>
      <c r="Q294" s="177">
        <v>0.372</v>
      </c>
      <c r="R294" s="177">
        <f>Q294*H294</f>
        <v>1.488</v>
      </c>
      <c r="S294" s="177">
        <v>0</v>
      </c>
      <c r="T294" s="178">
        <f>S294*H294</f>
        <v>0</v>
      </c>
      <c r="AR294" s="179" t="s">
        <v>580</v>
      </c>
      <c r="AT294" s="179" t="s">
        <v>576</v>
      </c>
      <c r="AU294" s="179" t="s">
        <v>89</v>
      </c>
      <c r="AY294" s="17" t="s">
        <v>574</v>
      </c>
      <c r="BE294" s="102">
        <f>IF(N294="základná",J294,0)</f>
        <v>0</v>
      </c>
      <c r="BF294" s="102">
        <f>IF(N294="znížená",J294,0)</f>
        <v>0</v>
      </c>
      <c r="BG294" s="102">
        <f>IF(N294="zákl. prenesená",J294,0)</f>
        <v>0</v>
      </c>
      <c r="BH294" s="102">
        <f>IF(N294="zníž. prenesená",J294,0)</f>
        <v>0</v>
      </c>
      <c r="BI294" s="102">
        <f>IF(N294="nulová",J294,0)</f>
        <v>0</v>
      </c>
      <c r="BJ294" s="17" t="s">
        <v>89</v>
      </c>
      <c r="BK294" s="102">
        <f>ROUND(I294*H294,2)</f>
        <v>0</v>
      </c>
      <c r="BL294" s="17" t="s">
        <v>580</v>
      </c>
      <c r="BM294" s="179" t="s">
        <v>11389</v>
      </c>
    </row>
    <row r="295" spans="2:65" s="1" customFormat="1" ht="24.25" customHeight="1">
      <c r="B295" s="140"/>
      <c r="C295" s="168" t="s">
        <v>1668</v>
      </c>
      <c r="D295" s="168" t="s">
        <v>576</v>
      </c>
      <c r="E295" s="169" t="s">
        <v>11390</v>
      </c>
      <c r="F295" s="170" t="s">
        <v>11391</v>
      </c>
      <c r="G295" s="171" t="s">
        <v>579</v>
      </c>
      <c r="H295" s="172">
        <v>6</v>
      </c>
      <c r="I295" s="173"/>
      <c r="J295" s="174">
        <f>ROUND(I295*H295,2)</f>
        <v>0</v>
      </c>
      <c r="K295" s="175"/>
      <c r="L295" s="34"/>
      <c r="M295" s="176" t="s">
        <v>1</v>
      </c>
      <c r="N295" s="139" t="s">
        <v>43</v>
      </c>
      <c r="P295" s="177">
        <f>O295*H295</f>
        <v>0</v>
      </c>
      <c r="Q295" s="177">
        <v>0.372</v>
      </c>
      <c r="R295" s="177">
        <f>Q295*H295</f>
        <v>2.2320000000000002</v>
      </c>
      <c r="S295" s="177">
        <v>0</v>
      </c>
      <c r="T295" s="178">
        <f>S295*H295</f>
        <v>0</v>
      </c>
      <c r="AR295" s="179" t="s">
        <v>580</v>
      </c>
      <c r="AT295" s="179" t="s">
        <v>576</v>
      </c>
      <c r="AU295" s="179" t="s">
        <v>89</v>
      </c>
      <c r="AY295" s="17" t="s">
        <v>574</v>
      </c>
      <c r="BE295" s="102">
        <f>IF(N295="základná",J295,0)</f>
        <v>0</v>
      </c>
      <c r="BF295" s="102">
        <f>IF(N295="znížená",J295,0)</f>
        <v>0</v>
      </c>
      <c r="BG295" s="102">
        <f>IF(N295="zákl. prenesená",J295,0)</f>
        <v>0</v>
      </c>
      <c r="BH295" s="102">
        <f>IF(N295="zníž. prenesená",J295,0)</f>
        <v>0</v>
      </c>
      <c r="BI295" s="102">
        <f>IF(N295="nulová",J295,0)</f>
        <v>0</v>
      </c>
      <c r="BJ295" s="17" t="s">
        <v>89</v>
      </c>
      <c r="BK295" s="102">
        <f>ROUND(I295*H295,2)</f>
        <v>0</v>
      </c>
      <c r="BL295" s="17" t="s">
        <v>580</v>
      </c>
      <c r="BM295" s="179" t="s">
        <v>11392</v>
      </c>
    </row>
    <row r="296" spans="2:65" s="11" customFormat="1" ht="23" customHeight="1">
      <c r="B296" s="156"/>
      <c r="D296" s="157" t="s">
        <v>76</v>
      </c>
      <c r="E296" s="166" t="s">
        <v>616</v>
      </c>
      <c r="F296" s="166" t="s">
        <v>1868</v>
      </c>
      <c r="I296" s="159"/>
      <c r="J296" s="167">
        <f>BK296</f>
        <v>0</v>
      </c>
      <c r="L296" s="156"/>
      <c r="M296" s="161"/>
      <c r="P296" s="162">
        <f>SUM(P297:P320)</f>
        <v>0</v>
      </c>
      <c r="R296" s="162">
        <f>SUM(R297:R320)</f>
        <v>82.995419999999996</v>
      </c>
      <c r="T296" s="163">
        <f>SUM(T297:T320)</f>
        <v>0</v>
      </c>
      <c r="AR296" s="157" t="s">
        <v>84</v>
      </c>
      <c r="AT296" s="164" t="s">
        <v>76</v>
      </c>
      <c r="AU296" s="164" t="s">
        <v>84</v>
      </c>
      <c r="AY296" s="157" t="s">
        <v>574</v>
      </c>
      <c r="BK296" s="165">
        <f>SUM(BK297:BK320)</f>
        <v>0</v>
      </c>
    </row>
    <row r="297" spans="2:65" s="1" customFormat="1" ht="16.5" customHeight="1">
      <c r="B297" s="140"/>
      <c r="C297" s="168" t="s">
        <v>1673</v>
      </c>
      <c r="D297" s="168" t="s">
        <v>576</v>
      </c>
      <c r="E297" s="169" t="s">
        <v>11393</v>
      </c>
      <c r="F297" s="170" t="s">
        <v>11394</v>
      </c>
      <c r="G297" s="171" t="s">
        <v>584</v>
      </c>
      <c r="H297" s="172">
        <v>717</v>
      </c>
      <c r="I297" s="173"/>
      <c r="J297" s="174">
        <f>ROUND(I297*H297,2)</f>
        <v>0</v>
      </c>
      <c r="K297" s="175"/>
      <c r="L297" s="34"/>
      <c r="M297" s="176" t="s">
        <v>1</v>
      </c>
      <c r="N297" s="139" t="s">
        <v>43</v>
      </c>
      <c r="P297" s="177">
        <f>O297*H297</f>
        <v>0</v>
      </c>
      <c r="Q297" s="177">
        <v>4.6000000000000001E-4</v>
      </c>
      <c r="R297" s="177">
        <f>Q297*H297</f>
        <v>0.32982</v>
      </c>
      <c r="S297" s="177">
        <v>0</v>
      </c>
      <c r="T297" s="178">
        <f>S297*H297</f>
        <v>0</v>
      </c>
      <c r="AR297" s="179" t="s">
        <v>680</v>
      </c>
      <c r="AT297" s="179" t="s">
        <v>576</v>
      </c>
      <c r="AU297" s="179" t="s">
        <v>89</v>
      </c>
      <c r="AY297" s="17" t="s">
        <v>574</v>
      </c>
      <c r="BE297" s="102">
        <f>IF(N297="základná",J297,0)</f>
        <v>0</v>
      </c>
      <c r="BF297" s="102">
        <f>IF(N297="znížená",J297,0)</f>
        <v>0</v>
      </c>
      <c r="BG297" s="102">
        <f>IF(N297="zákl. prenesená",J297,0)</f>
        <v>0</v>
      </c>
      <c r="BH297" s="102">
        <f>IF(N297="zníž. prenesená",J297,0)</f>
        <v>0</v>
      </c>
      <c r="BI297" s="102">
        <f>IF(N297="nulová",J297,0)</f>
        <v>0</v>
      </c>
      <c r="BJ297" s="17" t="s">
        <v>89</v>
      </c>
      <c r="BK297" s="102">
        <f>ROUND(I297*H297,2)</f>
        <v>0</v>
      </c>
      <c r="BL297" s="17" t="s">
        <v>680</v>
      </c>
      <c r="BM297" s="179" t="s">
        <v>11395</v>
      </c>
    </row>
    <row r="298" spans="2:65" s="12" customFormat="1" ht="12">
      <c r="B298" s="180"/>
      <c r="D298" s="181" t="s">
        <v>586</v>
      </c>
      <c r="E298" s="182" t="s">
        <v>1</v>
      </c>
      <c r="F298" s="183" t="s">
        <v>11396</v>
      </c>
      <c r="H298" s="182" t="s">
        <v>1</v>
      </c>
      <c r="I298" s="184"/>
      <c r="L298" s="180"/>
      <c r="M298" s="185"/>
      <c r="T298" s="186"/>
      <c r="AT298" s="182" t="s">
        <v>586</v>
      </c>
      <c r="AU298" s="182" t="s">
        <v>89</v>
      </c>
      <c r="AV298" s="12" t="s">
        <v>84</v>
      </c>
      <c r="AW298" s="12" t="s">
        <v>31</v>
      </c>
      <c r="AX298" s="12" t="s">
        <v>77</v>
      </c>
      <c r="AY298" s="182" t="s">
        <v>574</v>
      </c>
    </row>
    <row r="299" spans="2:65" s="13" customFormat="1" ht="12">
      <c r="B299" s="187"/>
      <c r="D299" s="181" t="s">
        <v>586</v>
      </c>
      <c r="E299" s="188" t="s">
        <v>1</v>
      </c>
      <c r="F299" s="189" t="s">
        <v>11397</v>
      </c>
      <c r="H299" s="190">
        <v>717</v>
      </c>
      <c r="I299" s="191"/>
      <c r="L299" s="187"/>
      <c r="M299" s="192"/>
      <c r="T299" s="193"/>
      <c r="AT299" s="188" t="s">
        <v>586</v>
      </c>
      <c r="AU299" s="188" t="s">
        <v>89</v>
      </c>
      <c r="AV299" s="13" t="s">
        <v>89</v>
      </c>
      <c r="AW299" s="13" t="s">
        <v>31</v>
      </c>
      <c r="AX299" s="13" t="s">
        <v>77</v>
      </c>
      <c r="AY299" s="188" t="s">
        <v>574</v>
      </c>
    </row>
    <row r="300" spans="2:65" s="14" customFormat="1" ht="12">
      <c r="B300" s="194"/>
      <c r="D300" s="181" t="s">
        <v>586</v>
      </c>
      <c r="E300" s="195" t="s">
        <v>1</v>
      </c>
      <c r="F300" s="196" t="s">
        <v>596</v>
      </c>
      <c r="H300" s="197">
        <v>717</v>
      </c>
      <c r="I300" s="198"/>
      <c r="L300" s="194"/>
      <c r="M300" s="199"/>
      <c r="T300" s="200"/>
      <c r="AT300" s="195" t="s">
        <v>586</v>
      </c>
      <c r="AU300" s="195" t="s">
        <v>89</v>
      </c>
      <c r="AV300" s="14" t="s">
        <v>580</v>
      </c>
      <c r="AW300" s="14" t="s">
        <v>31</v>
      </c>
      <c r="AX300" s="14" t="s">
        <v>84</v>
      </c>
      <c r="AY300" s="195" t="s">
        <v>574</v>
      </c>
    </row>
    <row r="301" spans="2:65" s="1" customFormat="1" ht="21.75" customHeight="1">
      <c r="B301" s="140"/>
      <c r="C301" s="168" t="s">
        <v>1682</v>
      </c>
      <c r="D301" s="168" t="s">
        <v>576</v>
      </c>
      <c r="E301" s="169" t="s">
        <v>11398</v>
      </c>
      <c r="F301" s="170" t="s">
        <v>11399</v>
      </c>
      <c r="G301" s="171" t="s">
        <v>629</v>
      </c>
      <c r="H301" s="172">
        <v>0.3</v>
      </c>
      <c r="I301" s="173"/>
      <c r="J301" s="174">
        <f>ROUND(I301*H301,2)</f>
        <v>0</v>
      </c>
      <c r="K301" s="175"/>
      <c r="L301" s="34"/>
      <c r="M301" s="176" t="s">
        <v>1</v>
      </c>
      <c r="N301" s="139" t="s">
        <v>43</v>
      </c>
      <c r="P301" s="177">
        <f>O301*H301</f>
        <v>0</v>
      </c>
      <c r="Q301" s="177">
        <v>1.837</v>
      </c>
      <c r="R301" s="177">
        <f>Q301*H301</f>
        <v>0.55109999999999992</v>
      </c>
      <c r="S301" s="177">
        <v>0</v>
      </c>
      <c r="T301" s="178">
        <f>S301*H301</f>
        <v>0</v>
      </c>
      <c r="AR301" s="179" t="s">
        <v>580</v>
      </c>
      <c r="AT301" s="179" t="s">
        <v>576</v>
      </c>
      <c r="AU301" s="179" t="s">
        <v>89</v>
      </c>
      <c r="AY301" s="17" t="s">
        <v>574</v>
      </c>
      <c r="BE301" s="102">
        <f>IF(N301="základná",J301,0)</f>
        <v>0</v>
      </c>
      <c r="BF301" s="102">
        <f>IF(N301="znížená",J301,0)</f>
        <v>0</v>
      </c>
      <c r="BG301" s="102">
        <f>IF(N301="zákl. prenesená",J301,0)</f>
        <v>0</v>
      </c>
      <c r="BH301" s="102">
        <f>IF(N301="zníž. prenesená",J301,0)</f>
        <v>0</v>
      </c>
      <c r="BI301" s="102">
        <f>IF(N301="nulová",J301,0)</f>
        <v>0</v>
      </c>
      <c r="BJ301" s="17" t="s">
        <v>89</v>
      </c>
      <c r="BK301" s="102">
        <f>ROUND(I301*H301,2)</f>
        <v>0</v>
      </c>
      <c r="BL301" s="17" t="s">
        <v>580</v>
      </c>
      <c r="BM301" s="179" t="s">
        <v>11400</v>
      </c>
    </row>
    <row r="302" spans="2:65" s="13" customFormat="1" ht="12">
      <c r="B302" s="187"/>
      <c r="D302" s="181" t="s">
        <v>586</v>
      </c>
      <c r="E302" s="188" t="s">
        <v>1</v>
      </c>
      <c r="F302" s="189" t="s">
        <v>11401</v>
      </c>
      <c r="H302" s="190">
        <v>0.3</v>
      </c>
      <c r="I302" s="191"/>
      <c r="L302" s="187"/>
      <c r="M302" s="192"/>
      <c r="T302" s="193"/>
      <c r="AT302" s="188" t="s">
        <v>586</v>
      </c>
      <c r="AU302" s="188" t="s">
        <v>89</v>
      </c>
      <c r="AV302" s="13" t="s">
        <v>89</v>
      </c>
      <c r="AW302" s="13" t="s">
        <v>31</v>
      </c>
      <c r="AX302" s="13" t="s">
        <v>77</v>
      </c>
      <c r="AY302" s="188" t="s">
        <v>574</v>
      </c>
    </row>
    <row r="303" spans="2:65" s="14" customFormat="1" ht="12">
      <c r="B303" s="194"/>
      <c r="D303" s="181" t="s">
        <v>586</v>
      </c>
      <c r="E303" s="195" t="s">
        <v>1</v>
      </c>
      <c r="F303" s="196" t="s">
        <v>596</v>
      </c>
      <c r="H303" s="197">
        <v>0.3</v>
      </c>
      <c r="I303" s="198"/>
      <c r="L303" s="194"/>
      <c r="M303" s="199"/>
      <c r="T303" s="200"/>
      <c r="AT303" s="195" t="s">
        <v>586</v>
      </c>
      <c r="AU303" s="195" t="s">
        <v>89</v>
      </c>
      <c r="AV303" s="14" t="s">
        <v>580</v>
      </c>
      <c r="AW303" s="14" t="s">
        <v>31</v>
      </c>
      <c r="AX303" s="14" t="s">
        <v>84</v>
      </c>
      <c r="AY303" s="195" t="s">
        <v>574</v>
      </c>
    </row>
    <row r="304" spans="2:65" s="1" customFormat="1" ht="24.25" customHeight="1">
      <c r="B304" s="140"/>
      <c r="C304" s="168" t="s">
        <v>1687</v>
      </c>
      <c r="D304" s="168" t="s">
        <v>576</v>
      </c>
      <c r="E304" s="169" t="s">
        <v>11402</v>
      </c>
      <c r="F304" s="170" t="s">
        <v>11403</v>
      </c>
      <c r="G304" s="171" t="s">
        <v>629</v>
      </c>
      <c r="H304" s="172">
        <v>8.5</v>
      </c>
      <c r="I304" s="173"/>
      <c r="J304" s="174">
        <f>ROUND(I304*H304,2)</f>
        <v>0</v>
      </c>
      <c r="K304" s="175"/>
      <c r="L304" s="34"/>
      <c r="M304" s="176" t="s">
        <v>1</v>
      </c>
      <c r="N304" s="139" t="s">
        <v>43</v>
      </c>
      <c r="P304" s="177">
        <f>O304*H304</f>
        <v>0</v>
      </c>
      <c r="Q304" s="177">
        <v>1.837</v>
      </c>
      <c r="R304" s="177">
        <f>Q304*H304</f>
        <v>15.6145</v>
      </c>
      <c r="S304" s="177">
        <v>0</v>
      </c>
      <c r="T304" s="178">
        <f>S304*H304</f>
        <v>0</v>
      </c>
      <c r="AR304" s="179" t="s">
        <v>580</v>
      </c>
      <c r="AT304" s="179" t="s">
        <v>576</v>
      </c>
      <c r="AU304" s="179" t="s">
        <v>89</v>
      </c>
      <c r="AY304" s="17" t="s">
        <v>574</v>
      </c>
      <c r="BE304" s="102">
        <f>IF(N304="základná",J304,0)</f>
        <v>0</v>
      </c>
      <c r="BF304" s="102">
        <f>IF(N304="znížená",J304,0)</f>
        <v>0</v>
      </c>
      <c r="BG304" s="102">
        <f>IF(N304="zákl. prenesená",J304,0)</f>
        <v>0</v>
      </c>
      <c r="BH304" s="102">
        <f>IF(N304="zníž. prenesená",J304,0)</f>
        <v>0</v>
      </c>
      <c r="BI304" s="102">
        <f>IF(N304="nulová",J304,0)</f>
        <v>0</v>
      </c>
      <c r="BJ304" s="17" t="s">
        <v>89</v>
      </c>
      <c r="BK304" s="102">
        <f>ROUND(I304*H304,2)</f>
        <v>0</v>
      </c>
      <c r="BL304" s="17" t="s">
        <v>580</v>
      </c>
      <c r="BM304" s="179" t="s">
        <v>11404</v>
      </c>
    </row>
    <row r="305" spans="2:65" s="12" customFormat="1" ht="24">
      <c r="B305" s="180"/>
      <c r="D305" s="181" t="s">
        <v>586</v>
      </c>
      <c r="E305" s="182" t="s">
        <v>1</v>
      </c>
      <c r="F305" s="183" t="s">
        <v>11405</v>
      </c>
      <c r="H305" s="182" t="s">
        <v>1</v>
      </c>
      <c r="I305" s="184"/>
      <c r="L305" s="180"/>
      <c r="M305" s="185"/>
      <c r="T305" s="186"/>
      <c r="AT305" s="182" t="s">
        <v>586</v>
      </c>
      <c r="AU305" s="182" t="s">
        <v>89</v>
      </c>
      <c r="AV305" s="12" t="s">
        <v>84</v>
      </c>
      <c r="AW305" s="12" t="s">
        <v>31</v>
      </c>
      <c r="AX305" s="12" t="s">
        <v>77</v>
      </c>
      <c r="AY305" s="182" t="s">
        <v>574</v>
      </c>
    </row>
    <row r="306" spans="2:65" s="13" customFormat="1" ht="12">
      <c r="B306" s="187"/>
      <c r="D306" s="181" t="s">
        <v>586</v>
      </c>
      <c r="E306" s="188" t="s">
        <v>1</v>
      </c>
      <c r="F306" s="189" t="s">
        <v>1605</v>
      </c>
      <c r="H306" s="190">
        <v>8.5</v>
      </c>
      <c r="I306" s="191"/>
      <c r="L306" s="187"/>
      <c r="M306" s="192"/>
      <c r="T306" s="193"/>
      <c r="AT306" s="188" t="s">
        <v>586</v>
      </c>
      <c r="AU306" s="188" t="s">
        <v>89</v>
      </c>
      <c r="AV306" s="13" t="s">
        <v>89</v>
      </c>
      <c r="AW306" s="13" t="s">
        <v>31</v>
      </c>
      <c r="AX306" s="13" t="s">
        <v>77</v>
      </c>
      <c r="AY306" s="188" t="s">
        <v>574</v>
      </c>
    </row>
    <row r="307" spans="2:65" s="14" customFormat="1" ht="12">
      <c r="B307" s="194"/>
      <c r="D307" s="181" t="s">
        <v>586</v>
      </c>
      <c r="E307" s="195" t="s">
        <v>1</v>
      </c>
      <c r="F307" s="196" t="s">
        <v>596</v>
      </c>
      <c r="H307" s="197">
        <v>8.5</v>
      </c>
      <c r="I307" s="198"/>
      <c r="L307" s="194"/>
      <c r="M307" s="199"/>
      <c r="T307" s="200"/>
      <c r="AT307" s="195" t="s">
        <v>586</v>
      </c>
      <c r="AU307" s="195" t="s">
        <v>89</v>
      </c>
      <c r="AV307" s="14" t="s">
        <v>580</v>
      </c>
      <c r="AW307" s="14" t="s">
        <v>31</v>
      </c>
      <c r="AX307" s="14" t="s">
        <v>84</v>
      </c>
      <c r="AY307" s="195" t="s">
        <v>574</v>
      </c>
    </row>
    <row r="308" spans="2:65" s="1" customFormat="1" ht="24.25" customHeight="1">
      <c r="B308" s="140"/>
      <c r="C308" s="168" t="s">
        <v>1696</v>
      </c>
      <c r="D308" s="168" t="s">
        <v>576</v>
      </c>
      <c r="E308" s="169" t="s">
        <v>11406</v>
      </c>
      <c r="F308" s="170" t="s">
        <v>11407</v>
      </c>
      <c r="G308" s="171" t="s">
        <v>629</v>
      </c>
      <c r="H308" s="172">
        <v>170</v>
      </c>
      <c r="I308" s="173"/>
      <c r="J308" s="174">
        <f>ROUND(I308*H308,2)</f>
        <v>0</v>
      </c>
      <c r="K308" s="175"/>
      <c r="L308" s="34"/>
      <c r="M308" s="176" t="s">
        <v>1</v>
      </c>
      <c r="N308" s="139" t="s">
        <v>43</v>
      </c>
      <c r="P308" s="177">
        <f>O308*H308</f>
        <v>0</v>
      </c>
      <c r="Q308" s="177">
        <v>0</v>
      </c>
      <c r="R308" s="177">
        <f>Q308*H308</f>
        <v>0</v>
      </c>
      <c r="S308" s="177">
        <v>0</v>
      </c>
      <c r="T308" s="178">
        <f>S308*H308</f>
        <v>0</v>
      </c>
      <c r="AR308" s="179" t="s">
        <v>580</v>
      </c>
      <c r="AT308" s="179" t="s">
        <v>576</v>
      </c>
      <c r="AU308" s="179" t="s">
        <v>89</v>
      </c>
      <c r="AY308" s="17" t="s">
        <v>574</v>
      </c>
      <c r="BE308" s="102">
        <f>IF(N308="základná",J308,0)</f>
        <v>0</v>
      </c>
      <c r="BF308" s="102">
        <f>IF(N308="znížená",J308,0)</f>
        <v>0</v>
      </c>
      <c r="BG308" s="102">
        <f>IF(N308="zákl. prenesená",J308,0)</f>
        <v>0</v>
      </c>
      <c r="BH308" s="102">
        <f>IF(N308="zníž. prenesená",J308,0)</f>
        <v>0</v>
      </c>
      <c r="BI308" s="102">
        <f>IF(N308="nulová",J308,0)</f>
        <v>0</v>
      </c>
      <c r="BJ308" s="17" t="s">
        <v>89</v>
      </c>
      <c r="BK308" s="102">
        <f>ROUND(I308*H308,2)</f>
        <v>0</v>
      </c>
      <c r="BL308" s="17" t="s">
        <v>580</v>
      </c>
      <c r="BM308" s="179" t="s">
        <v>11408</v>
      </c>
    </row>
    <row r="309" spans="2:65" s="12" customFormat="1" ht="12">
      <c r="B309" s="180"/>
      <c r="D309" s="181" t="s">
        <v>586</v>
      </c>
      <c r="E309" s="182" t="s">
        <v>1</v>
      </c>
      <c r="F309" s="183" t="s">
        <v>11409</v>
      </c>
      <c r="H309" s="182" t="s">
        <v>1</v>
      </c>
      <c r="I309" s="184"/>
      <c r="L309" s="180"/>
      <c r="M309" s="185"/>
      <c r="T309" s="186"/>
      <c r="AT309" s="182" t="s">
        <v>586</v>
      </c>
      <c r="AU309" s="182" t="s">
        <v>89</v>
      </c>
      <c r="AV309" s="12" t="s">
        <v>84</v>
      </c>
      <c r="AW309" s="12" t="s">
        <v>31</v>
      </c>
      <c r="AX309" s="12" t="s">
        <v>77</v>
      </c>
      <c r="AY309" s="182" t="s">
        <v>574</v>
      </c>
    </row>
    <row r="310" spans="2:65" s="12" customFormat="1" ht="12">
      <c r="B310" s="180"/>
      <c r="D310" s="181" t="s">
        <v>586</v>
      </c>
      <c r="E310" s="182" t="s">
        <v>1</v>
      </c>
      <c r="F310" s="183" t="s">
        <v>11410</v>
      </c>
      <c r="H310" s="182" t="s">
        <v>1</v>
      </c>
      <c r="I310" s="184"/>
      <c r="L310" s="180"/>
      <c r="M310" s="185"/>
      <c r="T310" s="186"/>
      <c r="AT310" s="182" t="s">
        <v>586</v>
      </c>
      <c r="AU310" s="182" t="s">
        <v>89</v>
      </c>
      <c r="AV310" s="12" t="s">
        <v>84</v>
      </c>
      <c r="AW310" s="12" t="s">
        <v>31</v>
      </c>
      <c r="AX310" s="12" t="s">
        <v>77</v>
      </c>
      <c r="AY310" s="182" t="s">
        <v>574</v>
      </c>
    </row>
    <row r="311" spans="2:65" s="13" customFormat="1" ht="12">
      <c r="B311" s="187"/>
      <c r="D311" s="181" t="s">
        <v>586</v>
      </c>
      <c r="E311" s="188" t="s">
        <v>1</v>
      </c>
      <c r="F311" s="189" t="s">
        <v>11411</v>
      </c>
      <c r="H311" s="190">
        <v>170</v>
      </c>
      <c r="I311" s="191"/>
      <c r="L311" s="187"/>
      <c r="M311" s="192"/>
      <c r="T311" s="193"/>
      <c r="AT311" s="188" t="s">
        <v>586</v>
      </c>
      <c r="AU311" s="188" t="s">
        <v>89</v>
      </c>
      <c r="AV311" s="13" t="s">
        <v>89</v>
      </c>
      <c r="AW311" s="13" t="s">
        <v>31</v>
      </c>
      <c r="AX311" s="13" t="s">
        <v>77</v>
      </c>
      <c r="AY311" s="188" t="s">
        <v>574</v>
      </c>
    </row>
    <row r="312" spans="2:65" s="14" customFormat="1" ht="12">
      <c r="B312" s="194"/>
      <c r="D312" s="181" t="s">
        <v>586</v>
      </c>
      <c r="E312" s="195" t="s">
        <v>1</v>
      </c>
      <c r="F312" s="196" t="s">
        <v>596</v>
      </c>
      <c r="H312" s="197">
        <v>170</v>
      </c>
      <c r="I312" s="198"/>
      <c r="L312" s="194"/>
      <c r="M312" s="199"/>
      <c r="T312" s="200"/>
      <c r="AT312" s="195" t="s">
        <v>586</v>
      </c>
      <c r="AU312" s="195" t="s">
        <v>89</v>
      </c>
      <c r="AV312" s="14" t="s">
        <v>580</v>
      </c>
      <c r="AW312" s="14" t="s">
        <v>31</v>
      </c>
      <c r="AX312" s="14" t="s">
        <v>84</v>
      </c>
      <c r="AY312" s="195" t="s">
        <v>574</v>
      </c>
    </row>
    <row r="313" spans="2:65" s="1" customFormat="1" ht="16.5" customHeight="1">
      <c r="B313" s="140"/>
      <c r="C313" s="208" t="s">
        <v>1712</v>
      </c>
      <c r="D313" s="208" t="s">
        <v>1858</v>
      </c>
      <c r="E313" s="209" t="s">
        <v>11412</v>
      </c>
      <c r="F313" s="210" t="s">
        <v>11413</v>
      </c>
      <c r="G313" s="211" t="s">
        <v>629</v>
      </c>
      <c r="H313" s="212">
        <v>100</v>
      </c>
      <c r="I313" s="213"/>
      <c r="J313" s="214">
        <f>ROUND(I313*H313,2)</f>
        <v>0</v>
      </c>
      <c r="K313" s="215"/>
      <c r="L313" s="216"/>
      <c r="M313" s="217" t="s">
        <v>1</v>
      </c>
      <c r="N313" s="218" t="s">
        <v>43</v>
      </c>
      <c r="P313" s="177">
        <f>O313*H313</f>
        <v>0</v>
      </c>
      <c r="Q313" s="177">
        <v>0</v>
      </c>
      <c r="R313" s="177">
        <f>Q313*H313</f>
        <v>0</v>
      </c>
      <c r="S313" s="177">
        <v>0</v>
      </c>
      <c r="T313" s="178">
        <f>S313*H313</f>
        <v>0</v>
      </c>
      <c r="AR313" s="179" t="s">
        <v>626</v>
      </c>
      <c r="AT313" s="179" t="s">
        <v>1858</v>
      </c>
      <c r="AU313" s="179" t="s">
        <v>89</v>
      </c>
      <c r="AY313" s="17" t="s">
        <v>574</v>
      </c>
      <c r="BE313" s="102">
        <f>IF(N313="základná",J313,0)</f>
        <v>0</v>
      </c>
      <c r="BF313" s="102">
        <f>IF(N313="znížená",J313,0)</f>
        <v>0</v>
      </c>
      <c r="BG313" s="102">
        <f>IF(N313="zákl. prenesená",J313,0)</f>
        <v>0</v>
      </c>
      <c r="BH313" s="102">
        <f>IF(N313="zníž. prenesená",J313,0)</f>
        <v>0</v>
      </c>
      <c r="BI313" s="102">
        <f>IF(N313="nulová",J313,0)</f>
        <v>0</v>
      </c>
      <c r="BJ313" s="17" t="s">
        <v>89</v>
      </c>
      <c r="BK313" s="102">
        <f>ROUND(I313*H313,2)</f>
        <v>0</v>
      </c>
      <c r="BL313" s="17" t="s">
        <v>580</v>
      </c>
      <c r="BM313" s="179" t="s">
        <v>11414</v>
      </c>
    </row>
    <row r="314" spans="2:65" s="12" customFormat="1" ht="12">
      <c r="B314" s="180"/>
      <c r="D314" s="181" t="s">
        <v>586</v>
      </c>
      <c r="E314" s="182" t="s">
        <v>1</v>
      </c>
      <c r="F314" s="183" t="s">
        <v>11410</v>
      </c>
      <c r="H314" s="182" t="s">
        <v>1</v>
      </c>
      <c r="I314" s="184"/>
      <c r="L314" s="180"/>
      <c r="M314" s="185"/>
      <c r="T314" s="186"/>
      <c r="AT314" s="182" t="s">
        <v>586</v>
      </c>
      <c r="AU314" s="182" t="s">
        <v>89</v>
      </c>
      <c r="AV314" s="12" t="s">
        <v>84</v>
      </c>
      <c r="AW314" s="12" t="s">
        <v>31</v>
      </c>
      <c r="AX314" s="12" t="s">
        <v>77</v>
      </c>
      <c r="AY314" s="182" t="s">
        <v>574</v>
      </c>
    </row>
    <row r="315" spans="2:65" s="13" customFormat="1" ht="12">
      <c r="B315" s="187"/>
      <c r="D315" s="181" t="s">
        <v>586</v>
      </c>
      <c r="E315" s="188" t="s">
        <v>1</v>
      </c>
      <c r="F315" s="189" t="s">
        <v>1740</v>
      </c>
      <c r="H315" s="190">
        <v>100</v>
      </c>
      <c r="I315" s="191"/>
      <c r="L315" s="187"/>
      <c r="M315" s="192"/>
      <c r="T315" s="193"/>
      <c r="AT315" s="188" t="s">
        <v>586</v>
      </c>
      <c r="AU315" s="188" t="s">
        <v>89</v>
      </c>
      <c r="AV315" s="13" t="s">
        <v>89</v>
      </c>
      <c r="AW315" s="13" t="s">
        <v>31</v>
      </c>
      <c r="AX315" s="13" t="s">
        <v>77</v>
      </c>
      <c r="AY315" s="188" t="s">
        <v>574</v>
      </c>
    </row>
    <row r="316" spans="2:65" s="14" customFormat="1" ht="12">
      <c r="B316" s="194"/>
      <c r="D316" s="181" t="s">
        <v>586</v>
      </c>
      <c r="E316" s="195" t="s">
        <v>1</v>
      </c>
      <c r="F316" s="196" t="s">
        <v>596</v>
      </c>
      <c r="H316" s="197">
        <v>100</v>
      </c>
      <c r="I316" s="198"/>
      <c r="L316" s="194"/>
      <c r="M316" s="199"/>
      <c r="T316" s="200"/>
      <c r="AT316" s="195" t="s">
        <v>586</v>
      </c>
      <c r="AU316" s="195" t="s">
        <v>89</v>
      </c>
      <c r="AV316" s="14" t="s">
        <v>580</v>
      </c>
      <c r="AW316" s="14" t="s">
        <v>31</v>
      </c>
      <c r="AX316" s="14" t="s">
        <v>84</v>
      </c>
      <c r="AY316" s="195" t="s">
        <v>574</v>
      </c>
    </row>
    <row r="317" spans="2:65" s="1" customFormat="1" ht="24.25" customHeight="1">
      <c r="B317" s="140"/>
      <c r="C317" s="208" t="s">
        <v>1722</v>
      </c>
      <c r="D317" s="208" t="s">
        <v>1858</v>
      </c>
      <c r="E317" s="209" t="s">
        <v>11415</v>
      </c>
      <c r="F317" s="210" t="s">
        <v>11416</v>
      </c>
      <c r="G317" s="211" t="s">
        <v>629</v>
      </c>
      <c r="H317" s="212">
        <v>70</v>
      </c>
      <c r="I317" s="213"/>
      <c r="J317" s="214">
        <f>ROUND(I317*H317,2)</f>
        <v>0</v>
      </c>
      <c r="K317" s="215"/>
      <c r="L317" s="216"/>
      <c r="M317" s="217" t="s">
        <v>1</v>
      </c>
      <c r="N317" s="218" t="s">
        <v>43</v>
      </c>
      <c r="P317" s="177">
        <f>O317*H317</f>
        <v>0</v>
      </c>
      <c r="Q317" s="177">
        <v>0.95</v>
      </c>
      <c r="R317" s="177">
        <f>Q317*H317</f>
        <v>66.5</v>
      </c>
      <c r="S317" s="177">
        <v>0</v>
      </c>
      <c r="T317" s="178">
        <f>S317*H317</f>
        <v>0</v>
      </c>
      <c r="AR317" s="179" t="s">
        <v>626</v>
      </c>
      <c r="AT317" s="179" t="s">
        <v>1858</v>
      </c>
      <c r="AU317" s="179" t="s">
        <v>89</v>
      </c>
      <c r="AY317" s="17" t="s">
        <v>574</v>
      </c>
      <c r="BE317" s="102">
        <f>IF(N317="základná",J317,0)</f>
        <v>0</v>
      </c>
      <c r="BF317" s="102">
        <f>IF(N317="znížená",J317,0)</f>
        <v>0</v>
      </c>
      <c r="BG317" s="102">
        <f>IF(N317="zákl. prenesená",J317,0)</f>
        <v>0</v>
      </c>
      <c r="BH317" s="102">
        <f>IF(N317="zníž. prenesená",J317,0)</f>
        <v>0</v>
      </c>
      <c r="BI317" s="102">
        <f>IF(N317="nulová",J317,0)</f>
        <v>0</v>
      </c>
      <c r="BJ317" s="17" t="s">
        <v>89</v>
      </c>
      <c r="BK317" s="102">
        <f>ROUND(I317*H317,2)</f>
        <v>0</v>
      </c>
      <c r="BL317" s="17" t="s">
        <v>580</v>
      </c>
      <c r="BM317" s="179" t="s">
        <v>11417</v>
      </c>
    </row>
    <row r="318" spans="2:65" s="12" customFormat="1" ht="12">
      <c r="B318" s="180"/>
      <c r="D318" s="181" t="s">
        <v>586</v>
      </c>
      <c r="E318" s="182" t="s">
        <v>1</v>
      </c>
      <c r="F318" s="183" t="s">
        <v>11410</v>
      </c>
      <c r="H318" s="182" t="s">
        <v>1</v>
      </c>
      <c r="I318" s="184"/>
      <c r="L318" s="180"/>
      <c r="M318" s="185"/>
      <c r="T318" s="186"/>
      <c r="AT318" s="182" t="s">
        <v>586</v>
      </c>
      <c r="AU318" s="182" t="s">
        <v>89</v>
      </c>
      <c r="AV318" s="12" t="s">
        <v>84</v>
      </c>
      <c r="AW318" s="12" t="s">
        <v>31</v>
      </c>
      <c r="AX318" s="12" t="s">
        <v>77</v>
      </c>
      <c r="AY318" s="182" t="s">
        <v>574</v>
      </c>
    </row>
    <row r="319" spans="2:65" s="13" customFormat="1" ht="12">
      <c r="B319" s="187"/>
      <c r="D319" s="181" t="s">
        <v>586</v>
      </c>
      <c r="E319" s="188" t="s">
        <v>1</v>
      </c>
      <c r="F319" s="189" t="s">
        <v>11418</v>
      </c>
      <c r="H319" s="190">
        <v>70</v>
      </c>
      <c r="I319" s="191"/>
      <c r="L319" s="187"/>
      <c r="M319" s="192"/>
      <c r="T319" s="193"/>
      <c r="AT319" s="188" t="s">
        <v>586</v>
      </c>
      <c r="AU319" s="188" t="s">
        <v>89</v>
      </c>
      <c r="AV319" s="13" t="s">
        <v>89</v>
      </c>
      <c r="AW319" s="13" t="s">
        <v>31</v>
      </c>
      <c r="AX319" s="13" t="s">
        <v>77</v>
      </c>
      <c r="AY319" s="188" t="s">
        <v>574</v>
      </c>
    </row>
    <row r="320" spans="2:65" s="14" customFormat="1" ht="12">
      <c r="B320" s="194"/>
      <c r="D320" s="181" t="s">
        <v>586</v>
      </c>
      <c r="E320" s="195" t="s">
        <v>1</v>
      </c>
      <c r="F320" s="196" t="s">
        <v>596</v>
      </c>
      <c r="H320" s="197">
        <v>70</v>
      </c>
      <c r="I320" s="198"/>
      <c r="L320" s="194"/>
      <c r="M320" s="199"/>
      <c r="T320" s="200"/>
      <c r="AT320" s="195" t="s">
        <v>586</v>
      </c>
      <c r="AU320" s="195" t="s">
        <v>89</v>
      </c>
      <c r="AV320" s="14" t="s">
        <v>580</v>
      </c>
      <c r="AW320" s="14" t="s">
        <v>31</v>
      </c>
      <c r="AX320" s="14" t="s">
        <v>84</v>
      </c>
      <c r="AY320" s="195" t="s">
        <v>574</v>
      </c>
    </row>
    <row r="321" spans="2:65" s="11" customFormat="1" ht="23" customHeight="1">
      <c r="B321" s="156"/>
      <c r="D321" s="157" t="s">
        <v>76</v>
      </c>
      <c r="E321" s="166" t="s">
        <v>1733</v>
      </c>
      <c r="F321" s="166" t="s">
        <v>2996</v>
      </c>
      <c r="I321" s="159"/>
      <c r="J321" s="167">
        <f>BK321</f>
        <v>0</v>
      </c>
      <c r="L321" s="156"/>
      <c r="M321" s="161"/>
      <c r="P321" s="162">
        <f>P322</f>
        <v>0</v>
      </c>
      <c r="R321" s="162">
        <f>R322</f>
        <v>0</v>
      </c>
      <c r="T321" s="163">
        <f>T322</f>
        <v>0</v>
      </c>
      <c r="AR321" s="157" t="s">
        <v>84</v>
      </c>
      <c r="AT321" s="164" t="s">
        <v>76</v>
      </c>
      <c r="AU321" s="164" t="s">
        <v>84</v>
      </c>
      <c r="AY321" s="157" t="s">
        <v>574</v>
      </c>
      <c r="BK321" s="165">
        <f>BK322</f>
        <v>0</v>
      </c>
    </row>
    <row r="322" spans="2:65" s="1" customFormat="1" ht="33" customHeight="1">
      <c r="B322" s="140"/>
      <c r="C322" s="168" t="s">
        <v>1729</v>
      </c>
      <c r="D322" s="168" t="s">
        <v>576</v>
      </c>
      <c r="E322" s="169" t="s">
        <v>11419</v>
      </c>
      <c r="F322" s="170" t="s">
        <v>11420</v>
      </c>
      <c r="G322" s="171" t="s">
        <v>694</v>
      </c>
      <c r="H322" s="172">
        <v>103.163</v>
      </c>
      <c r="I322" s="173"/>
      <c r="J322" s="174">
        <f>ROUND(I322*H322,2)</f>
        <v>0</v>
      </c>
      <c r="K322" s="175"/>
      <c r="L322" s="34"/>
      <c r="M322" s="176" t="s">
        <v>1</v>
      </c>
      <c r="N322" s="139" t="s">
        <v>43</v>
      </c>
      <c r="P322" s="177">
        <f>O322*H322</f>
        <v>0</v>
      </c>
      <c r="Q322" s="177">
        <v>0</v>
      </c>
      <c r="R322" s="177">
        <f>Q322*H322</f>
        <v>0</v>
      </c>
      <c r="S322" s="177">
        <v>0</v>
      </c>
      <c r="T322" s="178">
        <f>S322*H322</f>
        <v>0</v>
      </c>
      <c r="AR322" s="179" t="s">
        <v>580</v>
      </c>
      <c r="AT322" s="179" t="s">
        <v>576</v>
      </c>
      <c r="AU322" s="179" t="s">
        <v>89</v>
      </c>
      <c r="AY322" s="17" t="s">
        <v>574</v>
      </c>
      <c r="BE322" s="102">
        <f>IF(N322="základná",J322,0)</f>
        <v>0</v>
      </c>
      <c r="BF322" s="102">
        <f>IF(N322="znížená",J322,0)</f>
        <v>0</v>
      </c>
      <c r="BG322" s="102">
        <f>IF(N322="zákl. prenesená",J322,0)</f>
        <v>0</v>
      </c>
      <c r="BH322" s="102">
        <f>IF(N322="zníž. prenesená",J322,0)</f>
        <v>0</v>
      </c>
      <c r="BI322" s="102">
        <f>IF(N322="nulová",J322,0)</f>
        <v>0</v>
      </c>
      <c r="BJ322" s="17" t="s">
        <v>89</v>
      </c>
      <c r="BK322" s="102">
        <f>ROUND(I322*H322,2)</f>
        <v>0</v>
      </c>
      <c r="BL322" s="17" t="s">
        <v>580</v>
      </c>
      <c r="BM322" s="179" t="s">
        <v>11421</v>
      </c>
    </row>
    <row r="323" spans="2:65" s="11" customFormat="1" ht="26" customHeight="1">
      <c r="B323" s="156"/>
      <c r="D323" s="157" t="s">
        <v>76</v>
      </c>
      <c r="E323" s="158" t="s">
        <v>3001</v>
      </c>
      <c r="F323" s="158" t="s">
        <v>3002</v>
      </c>
      <c r="I323" s="159"/>
      <c r="J323" s="160">
        <f>BK323</f>
        <v>0</v>
      </c>
      <c r="L323" s="156"/>
      <c r="M323" s="161"/>
      <c r="P323" s="162">
        <f>P324+P347+P357</f>
        <v>0</v>
      </c>
      <c r="R323" s="162">
        <f>R324+R347+R357</f>
        <v>1.0420673</v>
      </c>
      <c r="T323" s="163">
        <f>T324+T347+T357</f>
        <v>0</v>
      </c>
      <c r="AR323" s="157" t="s">
        <v>89</v>
      </c>
      <c r="AT323" s="164" t="s">
        <v>76</v>
      </c>
      <c r="AU323" s="164" t="s">
        <v>77</v>
      </c>
      <c r="AY323" s="157" t="s">
        <v>574</v>
      </c>
      <c r="BK323" s="165">
        <f>BK324+BK347+BK357</f>
        <v>0</v>
      </c>
    </row>
    <row r="324" spans="2:65" s="11" customFormat="1" ht="23" customHeight="1">
      <c r="B324" s="156"/>
      <c r="D324" s="157" t="s">
        <v>76</v>
      </c>
      <c r="E324" s="166" t="s">
        <v>3137</v>
      </c>
      <c r="F324" s="166" t="s">
        <v>3138</v>
      </c>
      <c r="I324" s="159"/>
      <c r="J324" s="167">
        <f>BK324</f>
        <v>0</v>
      </c>
      <c r="L324" s="156"/>
      <c r="M324" s="161"/>
      <c r="P324" s="162">
        <f>SUM(P325:P346)</f>
        <v>0</v>
      </c>
      <c r="R324" s="162">
        <f>SUM(R325:R346)</f>
        <v>0.41066729999999996</v>
      </c>
      <c r="T324" s="163">
        <f>SUM(T325:T346)</f>
        <v>0</v>
      </c>
      <c r="AR324" s="157" t="s">
        <v>89</v>
      </c>
      <c r="AT324" s="164" t="s">
        <v>76</v>
      </c>
      <c r="AU324" s="164" t="s">
        <v>84</v>
      </c>
      <c r="AY324" s="157" t="s">
        <v>574</v>
      </c>
      <c r="BK324" s="165">
        <f>SUM(BK325:BK346)</f>
        <v>0</v>
      </c>
    </row>
    <row r="325" spans="2:65" s="1" customFormat="1" ht="24.25" customHeight="1">
      <c r="B325" s="140"/>
      <c r="C325" s="168" t="s">
        <v>1733</v>
      </c>
      <c r="D325" s="168" t="s">
        <v>576</v>
      </c>
      <c r="E325" s="169" t="s">
        <v>3328</v>
      </c>
      <c r="F325" s="170" t="s">
        <v>3329</v>
      </c>
      <c r="G325" s="171" t="s">
        <v>584</v>
      </c>
      <c r="H325" s="172">
        <v>1167</v>
      </c>
      <c r="I325" s="173"/>
      <c r="J325" s="174">
        <f>ROUND(I325*H325,2)</f>
        <v>0</v>
      </c>
      <c r="K325" s="175"/>
      <c r="L325" s="34"/>
      <c r="M325" s="176" t="s">
        <v>1</v>
      </c>
      <c r="N325" s="139" t="s">
        <v>43</v>
      </c>
      <c r="P325" s="177">
        <f>O325*H325</f>
        <v>0</v>
      </c>
      <c r="Q325" s="177">
        <v>0</v>
      </c>
      <c r="R325" s="177">
        <f>Q325*H325</f>
        <v>0</v>
      </c>
      <c r="S325" s="177">
        <v>0</v>
      </c>
      <c r="T325" s="178">
        <f>S325*H325</f>
        <v>0</v>
      </c>
      <c r="AR325" s="179" t="s">
        <v>680</v>
      </c>
      <c r="AT325" s="179" t="s">
        <v>576</v>
      </c>
      <c r="AU325" s="179" t="s">
        <v>89</v>
      </c>
      <c r="AY325" s="17" t="s">
        <v>574</v>
      </c>
      <c r="BE325" s="102">
        <f>IF(N325="základná",J325,0)</f>
        <v>0</v>
      </c>
      <c r="BF325" s="102">
        <f>IF(N325="znížená",J325,0)</f>
        <v>0</v>
      </c>
      <c r="BG325" s="102">
        <f>IF(N325="zákl. prenesená",J325,0)</f>
        <v>0</v>
      </c>
      <c r="BH325" s="102">
        <f>IF(N325="zníž. prenesená",J325,0)</f>
        <v>0</v>
      </c>
      <c r="BI325" s="102">
        <f>IF(N325="nulová",J325,0)</f>
        <v>0</v>
      </c>
      <c r="BJ325" s="17" t="s">
        <v>89</v>
      </c>
      <c r="BK325" s="102">
        <f>ROUND(I325*H325,2)</f>
        <v>0</v>
      </c>
      <c r="BL325" s="17" t="s">
        <v>680</v>
      </c>
      <c r="BM325" s="179" t="s">
        <v>11422</v>
      </c>
    </row>
    <row r="326" spans="2:65" s="12" customFormat="1" ht="12">
      <c r="B326" s="180"/>
      <c r="D326" s="181" t="s">
        <v>586</v>
      </c>
      <c r="E326" s="182" t="s">
        <v>1</v>
      </c>
      <c r="F326" s="183" t="s">
        <v>11396</v>
      </c>
      <c r="H326" s="182" t="s">
        <v>1</v>
      </c>
      <c r="I326" s="184"/>
      <c r="L326" s="180"/>
      <c r="M326" s="185"/>
      <c r="T326" s="186"/>
      <c r="AT326" s="182" t="s">
        <v>586</v>
      </c>
      <c r="AU326" s="182" t="s">
        <v>89</v>
      </c>
      <c r="AV326" s="12" t="s">
        <v>84</v>
      </c>
      <c r="AW326" s="12" t="s">
        <v>31</v>
      </c>
      <c r="AX326" s="12" t="s">
        <v>77</v>
      </c>
      <c r="AY326" s="182" t="s">
        <v>574</v>
      </c>
    </row>
    <row r="327" spans="2:65" s="12" customFormat="1" ht="12">
      <c r="B327" s="180"/>
      <c r="D327" s="181" t="s">
        <v>586</v>
      </c>
      <c r="E327" s="182" t="s">
        <v>1</v>
      </c>
      <c r="F327" s="183" t="s">
        <v>11423</v>
      </c>
      <c r="H327" s="182" t="s">
        <v>1</v>
      </c>
      <c r="I327" s="184"/>
      <c r="L327" s="180"/>
      <c r="M327" s="185"/>
      <c r="T327" s="186"/>
      <c r="AT327" s="182" t="s">
        <v>586</v>
      </c>
      <c r="AU327" s="182" t="s">
        <v>89</v>
      </c>
      <c r="AV327" s="12" t="s">
        <v>84</v>
      </c>
      <c r="AW327" s="12" t="s">
        <v>31</v>
      </c>
      <c r="AX327" s="12" t="s">
        <v>77</v>
      </c>
      <c r="AY327" s="182" t="s">
        <v>574</v>
      </c>
    </row>
    <row r="328" spans="2:65" s="13" customFormat="1" ht="12">
      <c r="B328" s="187"/>
      <c r="D328" s="181" t="s">
        <v>586</v>
      </c>
      <c r="E328" s="188" t="s">
        <v>1</v>
      </c>
      <c r="F328" s="189" t="s">
        <v>11397</v>
      </c>
      <c r="H328" s="190">
        <v>717</v>
      </c>
      <c r="I328" s="191"/>
      <c r="L328" s="187"/>
      <c r="M328" s="192"/>
      <c r="T328" s="193"/>
      <c r="AT328" s="188" t="s">
        <v>586</v>
      </c>
      <c r="AU328" s="188" t="s">
        <v>89</v>
      </c>
      <c r="AV328" s="13" t="s">
        <v>89</v>
      </c>
      <c r="AW328" s="13" t="s">
        <v>31</v>
      </c>
      <c r="AX328" s="13" t="s">
        <v>77</v>
      </c>
      <c r="AY328" s="188" t="s">
        <v>574</v>
      </c>
    </row>
    <row r="329" spans="2:65" s="15" customFormat="1" ht="12">
      <c r="B329" s="201"/>
      <c r="D329" s="181" t="s">
        <v>586</v>
      </c>
      <c r="E329" s="202" t="s">
        <v>1</v>
      </c>
      <c r="F329" s="203" t="s">
        <v>776</v>
      </c>
      <c r="H329" s="204">
        <v>717</v>
      </c>
      <c r="I329" s="205"/>
      <c r="L329" s="201"/>
      <c r="M329" s="206"/>
      <c r="T329" s="207"/>
      <c r="AT329" s="202" t="s">
        <v>586</v>
      </c>
      <c r="AU329" s="202" t="s">
        <v>89</v>
      </c>
      <c r="AV329" s="15" t="s">
        <v>597</v>
      </c>
      <c r="AW329" s="15" t="s">
        <v>31</v>
      </c>
      <c r="AX329" s="15" t="s">
        <v>77</v>
      </c>
      <c r="AY329" s="202" t="s">
        <v>574</v>
      </c>
    </row>
    <row r="330" spans="2:65" s="12" customFormat="1" ht="12">
      <c r="B330" s="180"/>
      <c r="D330" s="181" t="s">
        <v>586</v>
      </c>
      <c r="E330" s="182" t="s">
        <v>1</v>
      </c>
      <c r="F330" s="183" t="s">
        <v>11424</v>
      </c>
      <c r="H330" s="182" t="s">
        <v>1</v>
      </c>
      <c r="I330" s="184"/>
      <c r="L330" s="180"/>
      <c r="M330" s="185"/>
      <c r="T330" s="186"/>
      <c r="AT330" s="182" t="s">
        <v>586</v>
      </c>
      <c r="AU330" s="182" t="s">
        <v>89</v>
      </c>
      <c r="AV330" s="12" t="s">
        <v>84</v>
      </c>
      <c r="AW330" s="12" t="s">
        <v>31</v>
      </c>
      <c r="AX330" s="12" t="s">
        <v>77</v>
      </c>
      <c r="AY330" s="182" t="s">
        <v>574</v>
      </c>
    </row>
    <row r="331" spans="2:65" s="13" customFormat="1" ht="12">
      <c r="B331" s="187"/>
      <c r="D331" s="181" t="s">
        <v>586</v>
      </c>
      <c r="E331" s="188" t="s">
        <v>1</v>
      </c>
      <c r="F331" s="189" t="s">
        <v>11425</v>
      </c>
      <c r="H331" s="190">
        <v>450</v>
      </c>
      <c r="I331" s="191"/>
      <c r="L331" s="187"/>
      <c r="M331" s="192"/>
      <c r="T331" s="193"/>
      <c r="AT331" s="188" t="s">
        <v>586</v>
      </c>
      <c r="AU331" s="188" t="s">
        <v>89</v>
      </c>
      <c r="AV331" s="13" t="s">
        <v>89</v>
      </c>
      <c r="AW331" s="13" t="s">
        <v>31</v>
      </c>
      <c r="AX331" s="13" t="s">
        <v>77</v>
      </c>
      <c r="AY331" s="188" t="s">
        <v>574</v>
      </c>
    </row>
    <row r="332" spans="2:65" s="15" customFormat="1" ht="12">
      <c r="B332" s="201"/>
      <c r="D332" s="181" t="s">
        <v>586</v>
      </c>
      <c r="E332" s="202" t="s">
        <v>1</v>
      </c>
      <c r="F332" s="203" t="s">
        <v>776</v>
      </c>
      <c r="H332" s="204">
        <v>450</v>
      </c>
      <c r="I332" s="205"/>
      <c r="L332" s="201"/>
      <c r="M332" s="206"/>
      <c r="T332" s="207"/>
      <c r="AT332" s="202" t="s">
        <v>586</v>
      </c>
      <c r="AU332" s="202" t="s">
        <v>89</v>
      </c>
      <c r="AV332" s="15" t="s">
        <v>597</v>
      </c>
      <c r="AW332" s="15" t="s">
        <v>31</v>
      </c>
      <c r="AX332" s="15" t="s">
        <v>77</v>
      </c>
      <c r="AY332" s="202" t="s">
        <v>574</v>
      </c>
    </row>
    <row r="333" spans="2:65" s="14" customFormat="1" ht="12">
      <c r="B333" s="194"/>
      <c r="D333" s="181" t="s">
        <v>586</v>
      </c>
      <c r="E333" s="195" t="s">
        <v>1</v>
      </c>
      <c r="F333" s="196" t="s">
        <v>596</v>
      </c>
      <c r="H333" s="197">
        <v>1167</v>
      </c>
      <c r="I333" s="198"/>
      <c r="L333" s="194"/>
      <c r="M333" s="199"/>
      <c r="T333" s="200"/>
      <c r="AT333" s="195" t="s">
        <v>586</v>
      </c>
      <c r="AU333" s="195" t="s">
        <v>89</v>
      </c>
      <c r="AV333" s="14" t="s">
        <v>580</v>
      </c>
      <c r="AW333" s="14" t="s">
        <v>31</v>
      </c>
      <c r="AX333" s="14" t="s">
        <v>84</v>
      </c>
      <c r="AY333" s="195" t="s">
        <v>574</v>
      </c>
    </row>
    <row r="334" spans="2:65" s="1" customFormat="1" ht="24.25" customHeight="1">
      <c r="B334" s="140"/>
      <c r="C334" s="208" t="s">
        <v>1740</v>
      </c>
      <c r="D334" s="208" t="s">
        <v>1858</v>
      </c>
      <c r="E334" s="209" t="s">
        <v>11426</v>
      </c>
      <c r="F334" s="210" t="s">
        <v>11427</v>
      </c>
      <c r="G334" s="211" t="s">
        <v>584</v>
      </c>
      <c r="H334" s="212">
        <v>841.04100000000005</v>
      </c>
      <c r="I334" s="213"/>
      <c r="J334" s="214">
        <f>ROUND(I334*H334,2)</f>
        <v>0</v>
      </c>
      <c r="K334" s="215"/>
      <c r="L334" s="216"/>
      <c r="M334" s="217" t="s">
        <v>1</v>
      </c>
      <c r="N334" s="218" t="s">
        <v>43</v>
      </c>
      <c r="P334" s="177">
        <f>O334*H334</f>
        <v>0</v>
      </c>
      <c r="Q334" s="177">
        <v>2.9999999999999997E-4</v>
      </c>
      <c r="R334" s="177">
        <f>Q334*H334</f>
        <v>0.25231229999999999</v>
      </c>
      <c r="S334" s="177">
        <v>0</v>
      </c>
      <c r="T334" s="178">
        <f>S334*H334</f>
        <v>0</v>
      </c>
      <c r="AR334" s="179" t="s">
        <v>626</v>
      </c>
      <c r="AT334" s="179" t="s">
        <v>1858</v>
      </c>
      <c r="AU334" s="179" t="s">
        <v>89</v>
      </c>
      <c r="AY334" s="17" t="s">
        <v>574</v>
      </c>
      <c r="BE334" s="102">
        <f>IF(N334="základná",J334,0)</f>
        <v>0</v>
      </c>
      <c r="BF334" s="102">
        <f>IF(N334="znížená",J334,0)</f>
        <v>0</v>
      </c>
      <c r="BG334" s="102">
        <f>IF(N334="zákl. prenesená",J334,0)</f>
        <v>0</v>
      </c>
      <c r="BH334" s="102">
        <f>IF(N334="zníž. prenesená",J334,0)</f>
        <v>0</v>
      </c>
      <c r="BI334" s="102">
        <f>IF(N334="nulová",J334,0)</f>
        <v>0</v>
      </c>
      <c r="BJ334" s="17" t="s">
        <v>89</v>
      </c>
      <c r="BK334" s="102">
        <f>ROUND(I334*H334,2)</f>
        <v>0</v>
      </c>
      <c r="BL334" s="17" t="s">
        <v>580</v>
      </c>
      <c r="BM334" s="179" t="s">
        <v>11428</v>
      </c>
    </row>
    <row r="335" spans="2:65" s="12" customFormat="1" ht="12">
      <c r="B335" s="180"/>
      <c r="D335" s="181" t="s">
        <v>586</v>
      </c>
      <c r="E335" s="182" t="s">
        <v>1</v>
      </c>
      <c r="F335" s="183" t="s">
        <v>11396</v>
      </c>
      <c r="H335" s="182" t="s">
        <v>1</v>
      </c>
      <c r="I335" s="184"/>
      <c r="L335" s="180"/>
      <c r="M335" s="185"/>
      <c r="T335" s="186"/>
      <c r="AT335" s="182" t="s">
        <v>586</v>
      </c>
      <c r="AU335" s="182" t="s">
        <v>89</v>
      </c>
      <c r="AV335" s="12" t="s">
        <v>84</v>
      </c>
      <c r="AW335" s="12" t="s">
        <v>31</v>
      </c>
      <c r="AX335" s="12" t="s">
        <v>77</v>
      </c>
      <c r="AY335" s="182" t="s">
        <v>574</v>
      </c>
    </row>
    <row r="336" spans="2:65" s="12" customFormat="1" ht="12">
      <c r="B336" s="180"/>
      <c r="D336" s="181" t="s">
        <v>586</v>
      </c>
      <c r="E336" s="182" t="s">
        <v>1</v>
      </c>
      <c r="F336" s="183" t="s">
        <v>11423</v>
      </c>
      <c r="H336" s="182" t="s">
        <v>1</v>
      </c>
      <c r="I336" s="184"/>
      <c r="L336" s="180"/>
      <c r="M336" s="185"/>
      <c r="T336" s="186"/>
      <c r="AT336" s="182" t="s">
        <v>586</v>
      </c>
      <c r="AU336" s="182" t="s">
        <v>89</v>
      </c>
      <c r="AV336" s="12" t="s">
        <v>84</v>
      </c>
      <c r="AW336" s="12" t="s">
        <v>31</v>
      </c>
      <c r="AX336" s="12" t="s">
        <v>77</v>
      </c>
      <c r="AY336" s="182" t="s">
        <v>574</v>
      </c>
    </row>
    <row r="337" spans="2:65" s="13" customFormat="1" ht="12">
      <c r="B337" s="187"/>
      <c r="D337" s="181" t="s">
        <v>586</v>
      </c>
      <c r="E337" s="188" t="s">
        <v>1</v>
      </c>
      <c r="F337" s="189" t="s">
        <v>11429</v>
      </c>
      <c r="H337" s="190">
        <v>824.55</v>
      </c>
      <c r="I337" s="191"/>
      <c r="L337" s="187"/>
      <c r="M337" s="192"/>
      <c r="T337" s="193"/>
      <c r="AT337" s="188" t="s">
        <v>586</v>
      </c>
      <c r="AU337" s="188" t="s">
        <v>89</v>
      </c>
      <c r="AV337" s="13" t="s">
        <v>89</v>
      </c>
      <c r="AW337" s="13" t="s">
        <v>31</v>
      </c>
      <c r="AX337" s="13" t="s">
        <v>77</v>
      </c>
      <c r="AY337" s="188" t="s">
        <v>574</v>
      </c>
    </row>
    <row r="338" spans="2:65" s="14" customFormat="1" ht="12">
      <c r="B338" s="194"/>
      <c r="D338" s="181" t="s">
        <v>586</v>
      </c>
      <c r="E338" s="195" t="s">
        <v>1</v>
      </c>
      <c r="F338" s="196" t="s">
        <v>596</v>
      </c>
      <c r="H338" s="197">
        <v>824.55</v>
      </c>
      <c r="I338" s="198"/>
      <c r="L338" s="194"/>
      <c r="M338" s="199"/>
      <c r="T338" s="200"/>
      <c r="AT338" s="195" t="s">
        <v>586</v>
      </c>
      <c r="AU338" s="195" t="s">
        <v>89</v>
      </c>
      <c r="AV338" s="14" t="s">
        <v>580</v>
      </c>
      <c r="AW338" s="14" t="s">
        <v>31</v>
      </c>
      <c r="AX338" s="14" t="s">
        <v>84</v>
      </c>
      <c r="AY338" s="195" t="s">
        <v>574</v>
      </c>
    </row>
    <row r="339" spans="2:65" s="13" customFormat="1" ht="12">
      <c r="B339" s="187"/>
      <c r="D339" s="181" t="s">
        <v>586</v>
      </c>
      <c r="F339" s="189" t="s">
        <v>11430</v>
      </c>
      <c r="H339" s="190">
        <v>841.04100000000005</v>
      </c>
      <c r="I339" s="191"/>
      <c r="L339" s="187"/>
      <c r="M339" s="192"/>
      <c r="T339" s="193"/>
      <c r="AT339" s="188" t="s">
        <v>586</v>
      </c>
      <c r="AU339" s="188" t="s">
        <v>89</v>
      </c>
      <c r="AV339" s="13" t="s">
        <v>89</v>
      </c>
      <c r="AW339" s="13" t="s">
        <v>3</v>
      </c>
      <c r="AX339" s="13" t="s">
        <v>84</v>
      </c>
      <c r="AY339" s="188" t="s">
        <v>574</v>
      </c>
    </row>
    <row r="340" spans="2:65" s="1" customFormat="1" ht="16.5" customHeight="1">
      <c r="B340" s="140"/>
      <c r="C340" s="208" t="s">
        <v>1744</v>
      </c>
      <c r="D340" s="208" t="s">
        <v>1858</v>
      </c>
      <c r="E340" s="209" t="s">
        <v>11431</v>
      </c>
      <c r="F340" s="210" t="s">
        <v>11432</v>
      </c>
      <c r="G340" s="211" t="s">
        <v>584</v>
      </c>
      <c r="H340" s="212">
        <v>527.85</v>
      </c>
      <c r="I340" s="213"/>
      <c r="J340" s="214">
        <f>ROUND(I340*H340,2)</f>
        <v>0</v>
      </c>
      <c r="K340" s="215"/>
      <c r="L340" s="216"/>
      <c r="M340" s="217" t="s">
        <v>1</v>
      </c>
      <c r="N340" s="218" t="s">
        <v>43</v>
      </c>
      <c r="P340" s="177">
        <f>O340*H340</f>
        <v>0</v>
      </c>
      <c r="Q340" s="177">
        <v>2.9999999999999997E-4</v>
      </c>
      <c r="R340" s="177">
        <f>Q340*H340</f>
        <v>0.158355</v>
      </c>
      <c r="S340" s="177">
        <v>0</v>
      </c>
      <c r="T340" s="178">
        <f>S340*H340</f>
        <v>0</v>
      </c>
      <c r="AR340" s="179" t="s">
        <v>626</v>
      </c>
      <c r="AT340" s="179" t="s">
        <v>1858</v>
      </c>
      <c r="AU340" s="179" t="s">
        <v>89</v>
      </c>
      <c r="AY340" s="17" t="s">
        <v>574</v>
      </c>
      <c r="BE340" s="102">
        <f>IF(N340="základná",J340,0)</f>
        <v>0</v>
      </c>
      <c r="BF340" s="102">
        <f>IF(N340="znížená",J340,0)</f>
        <v>0</v>
      </c>
      <c r="BG340" s="102">
        <f>IF(N340="zákl. prenesená",J340,0)</f>
        <v>0</v>
      </c>
      <c r="BH340" s="102">
        <f>IF(N340="zníž. prenesená",J340,0)</f>
        <v>0</v>
      </c>
      <c r="BI340" s="102">
        <f>IF(N340="nulová",J340,0)</f>
        <v>0</v>
      </c>
      <c r="BJ340" s="17" t="s">
        <v>89</v>
      </c>
      <c r="BK340" s="102">
        <f>ROUND(I340*H340,2)</f>
        <v>0</v>
      </c>
      <c r="BL340" s="17" t="s">
        <v>580</v>
      </c>
      <c r="BM340" s="179" t="s">
        <v>11433</v>
      </c>
    </row>
    <row r="341" spans="2:65" s="12" customFormat="1" ht="12">
      <c r="B341" s="180"/>
      <c r="D341" s="181" t="s">
        <v>586</v>
      </c>
      <c r="E341" s="182" t="s">
        <v>1</v>
      </c>
      <c r="F341" s="183" t="s">
        <v>11396</v>
      </c>
      <c r="H341" s="182" t="s">
        <v>1</v>
      </c>
      <c r="I341" s="184"/>
      <c r="L341" s="180"/>
      <c r="M341" s="185"/>
      <c r="T341" s="186"/>
      <c r="AT341" s="182" t="s">
        <v>586</v>
      </c>
      <c r="AU341" s="182" t="s">
        <v>89</v>
      </c>
      <c r="AV341" s="12" t="s">
        <v>84</v>
      </c>
      <c r="AW341" s="12" t="s">
        <v>31</v>
      </c>
      <c r="AX341" s="12" t="s">
        <v>77</v>
      </c>
      <c r="AY341" s="182" t="s">
        <v>574</v>
      </c>
    </row>
    <row r="342" spans="2:65" s="12" customFormat="1" ht="12">
      <c r="B342" s="180"/>
      <c r="D342" s="181" t="s">
        <v>586</v>
      </c>
      <c r="E342" s="182" t="s">
        <v>1</v>
      </c>
      <c r="F342" s="183" t="s">
        <v>11424</v>
      </c>
      <c r="H342" s="182" t="s">
        <v>1</v>
      </c>
      <c r="I342" s="184"/>
      <c r="L342" s="180"/>
      <c r="M342" s="185"/>
      <c r="T342" s="186"/>
      <c r="AT342" s="182" t="s">
        <v>586</v>
      </c>
      <c r="AU342" s="182" t="s">
        <v>89</v>
      </c>
      <c r="AV342" s="12" t="s">
        <v>84</v>
      </c>
      <c r="AW342" s="12" t="s">
        <v>31</v>
      </c>
      <c r="AX342" s="12" t="s">
        <v>77</v>
      </c>
      <c r="AY342" s="182" t="s">
        <v>574</v>
      </c>
    </row>
    <row r="343" spans="2:65" s="13" customFormat="1" ht="12">
      <c r="B343" s="187"/>
      <c r="D343" s="181" t="s">
        <v>586</v>
      </c>
      <c r="E343" s="188" t="s">
        <v>1</v>
      </c>
      <c r="F343" s="189" t="s">
        <v>11434</v>
      </c>
      <c r="H343" s="190">
        <v>517.5</v>
      </c>
      <c r="I343" s="191"/>
      <c r="L343" s="187"/>
      <c r="M343" s="192"/>
      <c r="T343" s="193"/>
      <c r="AT343" s="188" t="s">
        <v>586</v>
      </c>
      <c r="AU343" s="188" t="s">
        <v>89</v>
      </c>
      <c r="AV343" s="13" t="s">
        <v>89</v>
      </c>
      <c r="AW343" s="13" t="s">
        <v>31</v>
      </c>
      <c r="AX343" s="13" t="s">
        <v>77</v>
      </c>
      <c r="AY343" s="188" t="s">
        <v>574</v>
      </c>
    </row>
    <row r="344" spans="2:65" s="14" customFormat="1" ht="12">
      <c r="B344" s="194"/>
      <c r="D344" s="181" t="s">
        <v>586</v>
      </c>
      <c r="E344" s="195" t="s">
        <v>1</v>
      </c>
      <c r="F344" s="196" t="s">
        <v>596</v>
      </c>
      <c r="H344" s="197">
        <v>517.5</v>
      </c>
      <c r="I344" s="198"/>
      <c r="L344" s="194"/>
      <c r="M344" s="199"/>
      <c r="T344" s="200"/>
      <c r="AT344" s="195" t="s">
        <v>586</v>
      </c>
      <c r="AU344" s="195" t="s">
        <v>89</v>
      </c>
      <c r="AV344" s="14" t="s">
        <v>580</v>
      </c>
      <c r="AW344" s="14" t="s">
        <v>31</v>
      </c>
      <c r="AX344" s="14" t="s">
        <v>84</v>
      </c>
      <c r="AY344" s="195" t="s">
        <v>574</v>
      </c>
    </row>
    <row r="345" spans="2:65" s="13" customFormat="1" ht="12">
      <c r="B345" s="187"/>
      <c r="D345" s="181" t="s">
        <v>586</v>
      </c>
      <c r="F345" s="189" t="s">
        <v>11435</v>
      </c>
      <c r="H345" s="190">
        <v>527.85</v>
      </c>
      <c r="I345" s="191"/>
      <c r="L345" s="187"/>
      <c r="M345" s="192"/>
      <c r="T345" s="193"/>
      <c r="AT345" s="188" t="s">
        <v>586</v>
      </c>
      <c r="AU345" s="188" t="s">
        <v>89</v>
      </c>
      <c r="AV345" s="13" t="s">
        <v>89</v>
      </c>
      <c r="AW345" s="13" t="s">
        <v>3</v>
      </c>
      <c r="AX345" s="13" t="s">
        <v>84</v>
      </c>
      <c r="AY345" s="188" t="s">
        <v>574</v>
      </c>
    </row>
    <row r="346" spans="2:65" s="1" customFormat="1" ht="24.25" customHeight="1">
      <c r="B346" s="140"/>
      <c r="C346" s="168" t="s">
        <v>1748</v>
      </c>
      <c r="D346" s="168" t="s">
        <v>576</v>
      </c>
      <c r="E346" s="169" t="s">
        <v>3407</v>
      </c>
      <c r="F346" s="170" t="s">
        <v>3408</v>
      </c>
      <c r="G346" s="171" t="s">
        <v>3135</v>
      </c>
      <c r="H346" s="219"/>
      <c r="I346" s="173"/>
      <c r="J346" s="174">
        <f>ROUND(I346*H346,2)</f>
        <v>0</v>
      </c>
      <c r="K346" s="175"/>
      <c r="L346" s="34"/>
      <c r="M346" s="176" t="s">
        <v>1</v>
      </c>
      <c r="N346" s="139" t="s">
        <v>43</v>
      </c>
      <c r="P346" s="177">
        <f>O346*H346</f>
        <v>0</v>
      </c>
      <c r="Q346" s="177">
        <v>0</v>
      </c>
      <c r="R346" s="177">
        <f>Q346*H346</f>
        <v>0</v>
      </c>
      <c r="S346" s="177">
        <v>0</v>
      </c>
      <c r="T346" s="178">
        <f>S346*H346</f>
        <v>0</v>
      </c>
      <c r="AR346" s="179" t="s">
        <v>680</v>
      </c>
      <c r="AT346" s="179" t="s">
        <v>576</v>
      </c>
      <c r="AU346" s="179" t="s">
        <v>89</v>
      </c>
      <c r="AY346" s="17" t="s">
        <v>574</v>
      </c>
      <c r="BE346" s="102">
        <f>IF(N346="základná",J346,0)</f>
        <v>0</v>
      </c>
      <c r="BF346" s="102">
        <f>IF(N346="znížená",J346,0)</f>
        <v>0</v>
      </c>
      <c r="BG346" s="102">
        <f>IF(N346="zákl. prenesená",J346,0)</f>
        <v>0</v>
      </c>
      <c r="BH346" s="102">
        <f>IF(N346="zníž. prenesená",J346,0)</f>
        <v>0</v>
      </c>
      <c r="BI346" s="102">
        <f>IF(N346="nulová",J346,0)</f>
        <v>0</v>
      </c>
      <c r="BJ346" s="17" t="s">
        <v>89</v>
      </c>
      <c r="BK346" s="102">
        <f>ROUND(I346*H346,2)</f>
        <v>0</v>
      </c>
      <c r="BL346" s="17" t="s">
        <v>680</v>
      </c>
      <c r="BM346" s="179" t="s">
        <v>11436</v>
      </c>
    </row>
    <row r="347" spans="2:65" s="11" customFormat="1" ht="23" customHeight="1">
      <c r="B347" s="156"/>
      <c r="D347" s="157" t="s">
        <v>76</v>
      </c>
      <c r="E347" s="166" t="s">
        <v>3410</v>
      </c>
      <c r="F347" s="166" t="s">
        <v>3411</v>
      </c>
      <c r="I347" s="159"/>
      <c r="J347" s="167">
        <f>BK347</f>
        <v>0</v>
      </c>
      <c r="L347" s="156"/>
      <c r="M347" s="161"/>
      <c r="P347" s="162">
        <f>SUM(P348:P356)</f>
        <v>0</v>
      </c>
      <c r="R347" s="162">
        <f>SUM(R348:R356)</f>
        <v>0.63140000000000007</v>
      </c>
      <c r="T347" s="163">
        <f>SUM(T348:T356)</f>
        <v>0</v>
      </c>
      <c r="AR347" s="157" t="s">
        <v>89</v>
      </c>
      <c r="AT347" s="164" t="s">
        <v>76</v>
      </c>
      <c r="AU347" s="164" t="s">
        <v>84</v>
      </c>
      <c r="AY347" s="157" t="s">
        <v>574</v>
      </c>
      <c r="BK347" s="165">
        <f>SUM(BK348:BK356)</f>
        <v>0</v>
      </c>
    </row>
    <row r="348" spans="2:65" s="1" customFormat="1" ht="21.75" customHeight="1">
      <c r="B348" s="140"/>
      <c r="C348" s="168" t="s">
        <v>1752</v>
      </c>
      <c r="D348" s="168" t="s">
        <v>576</v>
      </c>
      <c r="E348" s="169" t="s">
        <v>11437</v>
      </c>
      <c r="F348" s="170" t="s">
        <v>11438</v>
      </c>
      <c r="G348" s="171" t="s">
        <v>579</v>
      </c>
      <c r="H348" s="172">
        <v>287</v>
      </c>
      <c r="I348" s="173"/>
      <c r="J348" s="174">
        <f>ROUND(I348*H348,2)</f>
        <v>0</v>
      </c>
      <c r="K348" s="175"/>
      <c r="L348" s="34"/>
      <c r="M348" s="176" t="s">
        <v>1</v>
      </c>
      <c r="N348" s="139" t="s">
        <v>43</v>
      </c>
      <c r="P348" s="177">
        <f>O348*H348</f>
        <v>0</v>
      </c>
      <c r="Q348" s="177">
        <v>0</v>
      </c>
      <c r="R348" s="177">
        <f>Q348*H348</f>
        <v>0</v>
      </c>
      <c r="S348" s="177">
        <v>0</v>
      </c>
      <c r="T348" s="178">
        <f>S348*H348</f>
        <v>0</v>
      </c>
      <c r="AR348" s="179" t="s">
        <v>680</v>
      </c>
      <c r="AT348" s="179" t="s">
        <v>576</v>
      </c>
      <c r="AU348" s="179" t="s">
        <v>89</v>
      </c>
      <c r="AY348" s="17" t="s">
        <v>574</v>
      </c>
      <c r="BE348" s="102">
        <f>IF(N348="základná",J348,0)</f>
        <v>0</v>
      </c>
      <c r="BF348" s="102">
        <f>IF(N348="znížená",J348,0)</f>
        <v>0</v>
      </c>
      <c r="BG348" s="102">
        <f>IF(N348="zákl. prenesená",J348,0)</f>
        <v>0</v>
      </c>
      <c r="BH348" s="102">
        <f>IF(N348="zníž. prenesená",J348,0)</f>
        <v>0</v>
      </c>
      <c r="BI348" s="102">
        <f>IF(N348="nulová",J348,0)</f>
        <v>0</v>
      </c>
      <c r="BJ348" s="17" t="s">
        <v>89</v>
      </c>
      <c r="BK348" s="102">
        <f>ROUND(I348*H348,2)</f>
        <v>0</v>
      </c>
      <c r="BL348" s="17" t="s">
        <v>680</v>
      </c>
      <c r="BM348" s="179" t="s">
        <v>11439</v>
      </c>
    </row>
    <row r="349" spans="2:65" s="12" customFormat="1" ht="12">
      <c r="B349" s="180"/>
      <c r="D349" s="181" t="s">
        <v>586</v>
      </c>
      <c r="E349" s="182" t="s">
        <v>1</v>
      </c>
      <c r="F349" s="183" t="s">
        <v>11440</v>
      </c>
      <c r="H349" s="182" t="s">
        <v>1</v>
      </c>
      <c r="I349" s="184"/>
      <c r="L349" s="180"/>
      <c r="M349" s="185"/>
      <c r="T349" s="186"/>
      <c r="AT349" s="182" t="s">
        <v>586</v>
      </c>
      <c r="AU349" s="182" t="s">
        <v>89</v>
      </c>
      <c r="AV349" s="12" t="s">
        <v>84</v>
      </c>
      <c r="AW349" s="12" t="s">
        <v>31</v>
      </c>
      <c r="AX349" s="12" t="s">
        <v>77</v>
      </c>
      <c r="AY349" s="182" t="s">
        <v>574</v>
      </c>
    </row>
    <row r="350" spans="2:65" s="12" customFormat="1" ht="12">
      <c r="B350" s="180"/>
      <c r="D350" s="181" t="s">
        <v>586</v>
      </c>
      <c r="E350" s="182" t="s">
        <v>1</v>
      </c>
      <c r="F350" s="183" t="s">
        <v>11441</v>
      </c>
      <c r="H350" s="182" t="s">
        <v>1</v>
      </c>
      <c r="I350" s="184"/>
      <c r="L350" s="180"/>
      <c r="M350" s="185"/>
      <c r="T350" s="186"/>
      <c r="AT350" s="182" t="s">
        <v>586</v>
      </c>
      <c r="AU350" s="182" t="s">
        <v>89</v>
      </c>
      <c r="AV350" s="12" t="s">
        <v>84</v>
      </c>
      <c r="AW350" s="12" t="s">
        <v>31</v>
      </c>
      <c r="AX350" s="12" t="s">
        <v>77</v>
      </c>
      <c r="AY350" s="182" t="s">
        <v>574</v>
      </c>
    </row>
    <row r="351" spans="2:65" s="13" customFormat="1" ht="12">
      <c r="B351" s="187"/>
      <c r="D351" s="181" t="s">
        <v>586</v>
      </c>
      <c r="E351" s="188" t="s">
        <v>1</v>
      </c>
      <c r="F351" s="189" t="s">
        <v>11442</v>
      </c>
      <c r="H351" s="190">
        <v>287</v>
      </c>
      <c r="I351" s="191"/>
      <c r="L351" s="187"/>
      <c r="M351" s="192"/>
      <c r="T351" s="193"/>
      <c r="AT351" s="188" t="s">
        <v>586</v>
      </c>
      <c r="AU351" s="188" t="s">
        <v>89</v>
      </c>
      <c r="AV351" s="13" t="s">
        <v>89</v>
      </c>
      <c r="AW351" s="13" t="s">
        <v>31</v>
      </c>
      <c r="AX351" s="13" t="s">
        <v>77</v>
      </c>
      <c r="AY351" s="188" t="s">
        <v>574</v>
      </c>
    </row>
    <row r="352" spans="2:65" s="14" customFormat="1" ht="12">
      <c r="B352" s="194"/>
      <c r="D352" s="181" t="s">
        <v>586</v>
      </c>
      <c r="E352" s="195" t="s">
        <v>1</v>
      </c>
      <c r="F352" s="196" t="s">
        <v>596</v>
      </c>
      <c r="H352" s="197">
        <v>287</v>
      </c>
      <c r="I352" s="198"/>
      <c r="L352" s="194"/>
      <c r="M352" s="199"/>
      <c r="T352" s="200"/>
      <c r="AT352" s="195" t="s">
        <v>586</v>
      </c>
      <c r="AU352" s="195" t="s">
        <v>89</v>
      </c>
      <c r="AV352" s="14" t="s">
        <v>580</v>
      </c>
      <c r="AW352" s="14" t="s">
        <v>31</v>
      </c>
      <c r="AX352" s="14" t="s">
        <v>84</v>
      </c>
      <c r="AY352" s="195" t="s">
        <v>574</v>
      </c>
    </row>
    <row r="353" spans="2:65" s="1" customFormat="1" ht="16.5" customHeight="1">
      <c r="B353" s="140"/>
      <c r="C353" s="208" t="s">
        <v>1756</v>
      </c>
      <c r="D353" s="208" t="s">
        <v>1858</v>
      </c>
      <c r="E353" s="209" t="s">
        <v>11443</v>
      </c>
      <c r="F353" s="210" t="s">
        <v>11444</v>
      </c>
      <c r="G353" s="211" t="s">
        <v>579</v>
      </c>
      <c r="H353" s="212">
        <v>287</v>
      </c>
      <c r="I353" s="213"/>
      <c r="J353" s="214">
        <f>ROUND(I353*H353,2)</f>
        <v>0</v>
      </c>
      <c r="K353" s="215"/>
      <c r="L353" s="216"/>
      <c r="M353" s="217" t="s">
        <v>1</v>
      </c>
      <c r="N353" s="218" t="s">
        <v>43</v>
      </c>
      <c r="P353" s="177">
        <f>O353*H353</f>
        <v>0</v>
      </c>
      <c r="Q353" s="177">
        <v>2.2000000000000001E-3</v>
      </c>
      <c r="R353" s="177">
        <f>Q353*H353</f>
        <v>0.63140000000000007</v>
      </c>
      <c r="S353" s="177">
        <v>0</v>
      </c>
      <c r="T353" s="178">
        <f>S353*H353</f>
        <v>0</v>
      </c>
      <c r="AR353" s="179" t="s">
        <v>860</v>
      </c>
      <c r="AT353" s="179" t="s">
        <v>1858</v>
      </c>
      <c r="AU353" s="179" t="s">
        <v>89</v>
      </c>
      <c r="AY353" s="17" t="s">
        <v>574</v>
      </c>
      <c r="BE353" s="102">
        <f>IF(N353="základná",J353,0)</f>
        <v>0</v>
      </c>
      <c r="BF353" s="102">
        <f>IF(N353="znížená",J353,0)</f>
        <v>0</v>
      </c>
      <c r="BG353" s="102">
        <f>IF(N353="zákl. prenesená",J353,0)</f>
        <v>0</v>
      </c>
      <c r="BH353" s="102">
        <f>IF(N353="zníž. prenesená",J353,0)</f>
        <v>0</v>
      </c>
      <c r="BI353" s="102">
        <f>IF(N353="nulová",J353,0)</f>
        <v>0</v>
      </c>
      <c r="BJ353" s="17" t="s">
        <v>89</v>
      </c>
      <c r="BK353" s="102">
        <f>ROUND(I353*H353,2)</f>
        <v>0</v>
      </c>
      <c r="BL353" s="17" t="s">
        <v>680</v>
      </c>
      <c r="BM353" s="179" t="s">
        <v>11445</v>
      </c>
    </row>
    <row r="354" spans="2:65" s="13" customFormat="1" ht="12">
      <c r="B354" s="187"/>
      <c r="D354" s="181" t="s">
        <v>586</v>
      </c>
      <c r="E354" s="188" t="s">
        <v>1</v>
      </c>
      <c r="F354" s="189" t="s">
        <v>3432</v>
      </c>
      <c r="H354" s="190">
        <v>287</v>
      </c>
      <c r="I354" s="191"/>
      <c r="L354" s="187"/>
      <c r="M354" s="192"/>
      <c r="T354" s="193"/>
      <c r="AT354" s="188" t="s">
        <v>586</v>
      </c>
      <c r="AU354" s="188" t="s">
        <v>89</v>
      </c>
      <c r="AV354" s="13" t="s">
        <v>89</v>
      </c>
      <c r="AW354" s="13" t="s">
        <v>31</v>
      </c>
      <c r="AX354" s="13" t="s">
        <v>77</v>
      </c>
      <c r="AY354" s="188" t="s">
        <v>574</v>
      </c>
    </row>
    <row r="355" spans="2:65" s="14" customFormat="1" ht="12">
      <c r="B355" s="194"/>
      <c r="D355" s="181" t="s">
        <v>586</v>
      </c>
      <c r="E355" s="195" t="s">
        <v>1</v>
      </c>
      <c r="F355" s="196" t="s">
        <v>596</v>
      </c>
      <c r="H355" s="197">
        <v>287</v>
      </c>
      <c r="I355" s="198"/>
      <c r="L355" s="194"/>
      <c r="M355" s="199"/>
      <c r="T355" s="200"/>
      <c r="AT355" s="195" t="s">
        <v>586</v>
      </c>
      <c r="AU355" s="195" t="s">
        <v>89</v>
      </c>
      <c r="AV355" s="14" t="s">
        <v>580</v>
      </c>
      <c r="AW355" s="14" t="s">
        <v>31</v>
      </c>
      <c r="AX355" s="14" t="s">
        <v>84</v>
      </c>
      <c r="AY355" s="195" t="s">
        <v>574</v>
      </c>
    </row>
    <row r="356" spans="2:65" s="1" customFormat="1" ht="24.25" customHeight="1">
      <c r="B356" s="140"/>
      <c r="C356" s="168" t="s">
        <v>1776</v>
      </c>
      <c r="D356" s="168" t="s">
        <v>576</v>
      </c>
      <c r="E356" s="169" t="s">
        <v>3790</v>
      </c>
      <c r="F356" s="170" t="s">
        <v>3791</v>
      </c>
      <c r="G356" s="171" t="s">
        <v>3135</v>
      </c>
      <c r="H356" s="219"/>
      <c r="I356" s="173"/>
      <c r="J356" s="174">
        <f>ROUND(I356*H356,2)</f>
        <v>0</v>
      </c>
      <c r="K356" s="175"/>
      <c r="L356" s="34"/>
      <c r="M356" s="176" t="s">
        <v>1</v>
      </c>
      <c r="N356" s="139" t="s">
        <v>43</v>
      </c>
      <c r="P356" s="177">
        <f>O356*H356</f>
        <v>0</v>
      </c>
      <c r="Q356" s="177">
        <v>0</v>
      </c>
      <c r="R356" s="177">
        <f>Q356*H356</f>
        <v>0</v>
      </c>
      <c r="S356" s="177">
        <v>0</v>
      </c>
      <c r="T356" s="178">
        <f>S356*H356</f>
        <v>0</v>
      </c>
      <c r="AR356" s="179" t="s">
        <v>680</v>
      </c>
      <c r="AT356" s="179" t="s">
        <v>576</v>
      </c>
      <c r="AU356" s="179" t="s">
        <v>89</v>
      </c>
      <c r="AY356" s="17" t="s">
        <v>574</v>
      </c>
      <c r="BE356" s="102">
        <f>IF(N356="základná",J356,0)</f>
        <v>0</v>
      </c>
      <c r="BF356" s="102">
        <f>IF(N356="znížená",J356,0)</f>
        <v>0</v>
      </c>
      <c r="BG356" s="102">
        <f>IF(N356="zákl. prenesená",J356,0)</f>
        <v>0</v>
      </c>
      <c r="BH356" s="102">
        <f>IF(N356="zníž. prenesená",J356,0)</f>
        <v>0</v>
      </c>
      <c r="BI356" s="102">
        <f>IF(N356="nulová",J356,0)</f>
        <v>0</v>
      </c>
      <c r="BJ356" s="17" t="s">
        <v>89</v>
      </c>
      <c r="BK356" s="102">
        <f>ROUND(I356*H356,2)</f>
        <v>0</v>
      </c>
      <c r="BL356" s="17" t="s">
        <v>680</v>
      </c>
      <c r="BM356" s="179" t="s">
        <v>11446</v>
      </c>
    </row>
    <row r="357" spans="2:65" s="11" customFormat="1" ht="23" customHeight="1">
      <c r="B357" s="156"/>
      <c r="D357" s="157" t="s">
        <v>76</v>
      </c>
      <c r="E357" s="166" t="s">
        <v>4760</v>
      </c>
      <c r="F357" s="166" t="s">
        <v>4761</v>
      </c>
      <c r="I357" s="159"/>
      <c r="J357" s="167">
        <f>BK357</f>
        <v>0</v>
      </c>
      <c r="L357" s="156"/>
      <c r="M357" s="161"/>
      <c r="P357" s="162">
        <v>0</v>
      </c>
      <c r="R357" s="162">
        <v>0</v>
      </c>
      <c r="T357" s="163">
        <v>0</v>
      </c>
      <c r="AR357" s="157" t="s">
        <v>89</v>
      </c>
      <c r="AT357" s="164" t="s">
        <v>76</v>
      </c>
      <c r="AU357" s="164" t="s">
        <v>84</v>
      </c>
      <c r="AY357" s="157" t="s">
        <v>574</v>
      </c>
      <c r="BK357" s="165">
        <v>0</v>
      </c>
    </row>
    <row r="358" spans="2:65" s="11" customFormat="1" ht="26" customHeight="1">
      <c r="B358" s="156"/>
      <c r="D358" s="157" t="s">
        <v>76</v>
      </c>
      <c r="E358" s="158" t="s">
        <v>11447</v>
      </c>
      <c r="F358" s="158" t="s">
        <v>6134</v>
      </c>
      <c r="I358" s="159"/>
      <c r="J358" s="160">
        <f>BK358</f>
        <v>0</v>
      </c>
      <c r="L358" s="156"/>
      <c r="M358" s="161"/>
      <c r="P358" s="162">
        <f>P359</f>
        <v>0</v>
      </c>
      <c r="R358" s="162">
        <f>R359</f>
        <v>0</v>
      </c>
      <c r="T358" s="163">
        <f>T359</f>
        <v>0</v>
      </c>
      <c r="AR358" s="157" t="s">
        <v>580</v>
      </c>
      <c r="AT358" s="164" t="s">
        <v>76</v>
      </c>
      <c r="AU358" s="164" t="s">
        <v>77</v>
      </c>
      <c r="AY358" s="157" t="s">
        <v>574</v>
      </c>
      <c r="BK358" s="165">
        <f>BK359</f>
        <v>0</v>
      </c>
    </row>
    <row r="359" spans="2:65" s="1" customFormat="1" ht="44.25" customHeight="1">
      <c r="B359" s="140"/>
      <c r="C359" s="168" t="s">
        <v>1796</v>
      </c>
      <c r="D359" s="168" t="s">
        <v>576</v>
      </c>
      <c r="E359" s="169" t="s">
        <v>11448</v>
      </c>
      <c r="F359" s="170" t="s">
        <v>11449</v>
      </c>
      <c r="G359" s="171" t="s">
        <v>579</v>
      </c>
      <c r="H359" s="172">
        <v>15</v>
      </c>
      <c r="I359" s="173"/>
      <c r="J359" s="174">
        <f>ROUND(I359*H359,2)</f>
        <v>0</v>
      </c>
      <c r="K359" s="175"/>
      <c r="L359" s="34"/>
      <c r="M359" s="223" t="s">
        <v>1</v>
      </c>
      <c r="N359" s="224" t="s">
        <v>43</v>
      </c>
      <c r="O359" s="225"/>
      <c r="P359" s="226">
        <f>O359*H359</f>
        <v>0</v>
      </c>
      <c r="Q359" s="226">
        <v>0</v>
      </c>
      <c r="R359" s="226">
        <f>Q359*H359</f>
        <v>0</v>
      </c>
      <c r="S359" s="226">
        <v>0</v>
      </c>
      <c r="T359" s="227">
        <f>S359*H359</f>
        <v>0</v>
      </c>
      <c r="AR359" s="179" t="s">
        <v>680</v>
      </c>
      <c r="AT359" s="179" t="s">
        <v>576</v>
      </c>
      <c r="AU359" s="179" t="s">
        <v>84</v>
      </c>
      <c r="AY359" s="17" t="s">
        <v>574</v>
      </c>
      <c r="BE359" s="102">
        <f>IF(N359="základná",J359,0)</f>
        <v>0</v>
      </c>
      <c r="BF359" s="102">
        <f>IF(N359="znížená",J359,0)</f>
        <v>0</v>
      </c>
      <c r="BG359" s="102">
        <f>IF(N359="zákl. prenesená",J359,0)</f>
        <v>0</v>
      </c>
      <c r="BH359" s="102">
        <f>IF(N359="zníž. prenesená",J359,0)</f>
        <v>0</v>
      </c>
      <c r="BI359" s="102">
        <f>IF(N359="nulová",J359,0)</f>
        <v>0</v>
      </c>
      <c r="BJ359" s="17" t="s">
        <v>89</v>
      </c>
      <c r="BK359" s="102">
        <f>ROUND(I359*H359,2)</f>
        <v>0</v>
      </c>
      <c r="BL359" s="17" t="s">
        <v>680</v>
      </c>
      <c r="BM359" s="179" t="s">
        <v>11450</v>
      </c>
    </row>
    <row r="360" spans="2:65" s="1" customFormat="1" ht="7" customHeight="1">
      <c r="B360" s="49"/>
      <c r="C360" s="50"/>
      <c r="D360" s="50"/>
      <c r="E360" s="50"/>
      <c r="F360" s="50"/>
      <c r="G360" s="50"/>
      <c r="H360" s="50"/>
      <c r="I360" s="50"/>
      <c r="J360" s="50"/>
      <c r="K360" s="50"/>
      <c r="L360" s="34"/>
    </row>
  </sheetData>
  <autoFilter ref="C139:K359" xr:uid="{00000000-0009-0000-0000-000012000000}"/>
  <mergeCells count="17">
    <mergeCell ref="E11:H11"/>
    <mergeCell ref="E20:H20"/>
    <mergeCell ref="E29:H29"/>
    <mergeCell ref="E132:H132"/>
    <mergeCell ref="L2:V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79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137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ht="12" customHeight="1">
      <c r="B8" s="20"/>
      <c r="D8" s="27" t="s">
        <v>182</v>
      </c>
      <c r="L8" s="20"/>
    </row>
    <row r="9" spans="2:46" s="1" customFormat="1" ht="16.5" customHeight="1">
      <c r="B9" s="34"/>
      <c r="E9" s="287" t="s">
        <v>11079</v>
      </c>
      <c r="F9" s="285"/>
      <c r="G9" s="285"/>
      <c r="H9" s="285"/>
      <c r="L9" s="34"/>
    </row>
    <row r="10" spans="2:46" s="1" customFormat="1" ht="12" customHeight="1">
      <c r="B10" s="34"/>
      <c r="D10" s="27" t="s">
        <v>190</v>
      </c>
      <c r="L10" s="34"/>
    </row>
    <row r="11" spans="2:46" s="1" customFormat="1" ht="16.5" customHeight="1">
      <c r="B11" s="34"/>
      <c r="E11" s="256" t="s">
        <v>11451</v>
      </c>
      <c r="F11" s="285"/>
      <c r="G11" s="285"/>
      <c r="H11" s="285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>
      <c r="B18" s="34"/>
      <c r="L18" s="34"/>
    </row>
    <row r="19" spans="2:12" s="1" customFormat="1" ht="12" customHeight="1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8"/>
      <c r="G20" s="268"/>
      <c r="H20" s="268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>
      <c r="B21" s="34"/>
      <c r="L21" s="34"/>
    </row>
    <row r="22" spans="2:12" s="1" customFormat="1" ht="12" customHeight="1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>
      <c r="B24" s="34"/>
      <c r="L24" s="34"/>
    </row>
    <row r="25" spans="2:12" s="1" customFormat="1" ht="12" customHeight="1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>
      <c r="B27" s="34"/>
      <c r="L27" s="34"/>
    </row>
    <row r="28" spans="2:12" s="1" customFormat="1" ht="12" customHeight="1">
      <c r="B28" s="34"/>
      <c r="D28" s="27" t="s">
        <v>34</v>
      </c>
      <c r="L28" s="34"/>
    </row>
    <row r="29" spans="2:12" s="7" customFormat="1" ht="16.5" customHeight="1">
      <c r="B29" s="111"/>
      <c r="E29" s="272" t="s">
        <v>1</v>
      </c>
      <c r="F29" s="272"/>
      <c r="G29" s="272"/>
      <c r="H29" s="272"/>
      <c r="L29" s="111"/>
    </row>
    <row r="30" spans="2:12" s="1" customFormat="1" ht="7" customHeight="1">
      <c r="B30" s="34"/>
      <c r="L30" s="34"/>
    </row>
    <row r="31" spans="2:12" s="1" customFormat="1" ht="7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>
      <c r="B32" s="34"/>
      <c r="D32" s="25" t="s">
        <v>245</v>
      </c>
      <c r="J32" s="33">
        <f>J98</f>
        <v>0</v>
      </c>
      <c r="L32" s="34"/>
    </row>
    <row r="33" spans="2:12" s="1" customFormat="1" ht="14.5" customHeight="1">
      <c r="B33" s="34"/>
      <c r="D33" s="32" t="s">
        <v>157</v>
      </c>
      <c r="J33" s="33">
        <f>J105</f>
        <v>0</v>
      </c>
      <c r="L33" s="34"/>
    </row>
    <row r="34" spans="2:12" s="1" customFormat="1" ht="25.25" customHeight="1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>
      <c r="B37" s="34"/>
      <c r="D37" s="60" t="s">
        <v>41</v>
      </c>
      <c r="E37" s="39" t="s">
        <v>42</v>
      </c>
      <c r="F37" s="114">
        <f>ROUND((SUM(BE105:BE112) + SUM(BE134:BE178)),  2)</f>
        <v>0</v>
      </c>
      <c r="G37" s="115"/>
      <c r="H37" s="115"/>
      <c r="I37" s="116">
        <v>0.2</v>
      </c>
      <c r="J37" s="114">
        <f>ROUND(((SUM(BE105:BE112) + SUM(BE134:BE178))*I37),  2)</f>
        <v>0</v>
      </c>
      <c r="L37" s="34"/>
    </row>
    <row r="38" spans="2:12" s="1" customFormat="1" ht="14.5" customHeight="1">
      <c r="B38" s="34"/>
      <c r="E38" s="39" t="s">
        <v>43</v>
      </c>
      <c r="F38" s="114">
        <f>ROUND((SUM(BF105:BF112) + SUM(BF134:BF178)),  2)</f>
        <v>0</v>
      </c>
      <c r="G38" s="115"/>
      <c r="H38" s="115"/>
      <c r="I38" s="116">
        <v>0.2</v>
      </c>
      <c r="J38" s="114">
        <f>ROUND(((SUM(BF105:BF112) + SUM(BF134:BF178))*I38),  2)</f>
        <v>0</v>
      </c>
      <c r="L38" s="34"/>
    </row>
    <row r="39" spans="2:12" s="1" customFormat="1" ht="14.5" hidden="1" customHeight="1">
      <c r="B39" s="34"/>
      <c r="E39" s="27" t="s">
        <v>44</v>
      </c>
      <c r="F39" s="91">
        <f>ROUND((SUM(BG105:BG112) + SUM(BG134:BG178)),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>
      <c r="B40" s="34"/>
      <c r="E40" s="27" t="s">
        <v>45</v>
      </c>
      <c r="F40" s="91">
        <f>ROUND((SUM(BH105:BH112) + SUM(BH134:BH178)),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>
      <c r="B41" s="34"/>
      <c r="E41" s="39" t="s">
        <v>46</v>
      </c>
      <c r="F41" s="114">
        <f>ROUND((SUM(BI105:BI112) + SUM(BI134:BI178)),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>
      <c r="B42" s="34"/>
      <c r="L42" s="34"/>
    </row>
    <row r="43" spans="2:12" s="1" customFormat="1" ht="25.25" customHeight="1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>
      <c r="B44" s="34"/>
      <c r="L44" s="34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>
      <c r="B82" s="34"/>
      <c r="C82" s="21" t="s">
        <v>386</v>
      </c>
      <c r="L82" s="34"/>
    </row>
    <row r="83" spans="2:12" s="1" customFormat="1" ht="7" customHeight="1">
      <c r="B83" s="34"/>
      <c r="L83" s="34"/>
    </row>
    <row r="84" spans="2:12" s="1" customFormat="1" ht="12" customHeight="1">
      <c r="B84" s="34"/>
      <c r="C84" s="27" t="s">
        <v>15</v>
      </c>
      <c r="L84" s="34"/>
    </row>
    <row r="85" spans="2:12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12" ht="12" customHeight="1">
      <c r="B86" s="20"/>
      <c r="C86" s="27" t="s">
        <v>182</v>
      </c>
      <c r="L86" s="20"/>
    </row>
    <row r="87" spans="2:12" s="1" customFormat="1" ht="16.5" customHeight="1">
      <c r="B87" s="34"/>
      <c r="E87" s="287" t="s">
        <v>11079</v>
      </c>
      <c r="F87" s="285"/>
      <c r="G87" s="285"/>
      <c r="H87" s="285"/>
      <c r="L87" s="34"/>
    </row>
    <row r="88" spans="2:12" s="1" customFormat="1" ht="12" customHeight="1">
      <c r="B88" s="34"/>
      <c r="C88" s="27" t="s">
        <v>190</v>
      </c>
      <c r="L88" s="34"/>
    </row>
    <row r="89" spans="2:12" s="1" customFormat="1" ht="16.5" customHeight="1">
      <c r="B89" s="34"/>
      <c r="E89" s="256" t="str">
        <f>E11</f>
        <v>02 - SO 601.2 Komunitný dvor</v>
      </c>
      <c r="F89" s="285"/>
      <c r="G89" s="285"/>
      <c r="H89" s="285"/>
      <c r="L89" s="34"/>
    </row>
    <row r="90" spans="2:12" s="1" customFormat="1" ht="7" customHeight="1">
      <c r="B90" s="34"/>
      <c r="L90" s="34"/>
    </row>
    <row r="91" spans="2:12" s="1" customFormat="1" ht="12" customHeight="1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>
      <c r="B92" s="34"/>
      <c r="L92" s="34"/>
    </row>
    <row r="93" spans="2:12" s="1" customFormat="1" ht="15.25" customHeight="1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25" customHeight="1">
      <c r="B95" s="34"/>
      <c r="L95" s="34"/>
    </row>
    <row r="96" spans="2:12" s="1" customFormat="1" ht="29.25" customHeight="1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25" customHeight="1">
      <c r="B97" s="34"/>
      <c r="L97" s="34"/>
    </row>
    <row r="98" spans="2:65" s="1" customFormat="1" ht="23" customHeight="1">
      <c r="B98" s="34"/>
      <c r="C98" s="127" t="s">
        <v>422</v>
      </c>
      <c r="J98" s="71">
        <f>J134</f>
        <v>0</v>
      </c>
      <c r="L98" s="34"/>
      <c r="AU98" s="17" t="s">
        <v>423</v>
      </c>
    </row>
    <row r="99" spans="2:65" s="8" customFormat="1" ht="25" customHeight="1">
      <c r="B99" s="128"/>
      <c r="D99" s="129" t="s">
        <v>426</v>
      </c>
      <c r="E99" s="130"/>
      <c r="F99" s="130"/>
      <c r="G99" s="130"/>
      <c r="H99" s="130"/>
      <c r="I99" s="130"/>
      <c r="J99" s="131">
        <f>J135</f>
        <v>0</v>
      </c>
      <c r="L99" s="128"/>
    </row>
    <row r="100" spans="2:65" s="9" customFormat="1" ht="20" customHeight="1">
      <c r="B100" s="133"/>
      <c r="D100" s="134" t="s">
        <v>429</v>
      </c>
      <c r="E100" s="135"/>
      <c r="F100" s="135"/>
      <c r="G100" s="135"/>
      <c r="H100" s="135"/>
      <c r="I100" s="135"/>
      <c r="J100" s="136">
        <f>J136</f>
        <v>0</v>
      </c>
      <c r="L100" s="133"/>
    </row>
    <row r="101" spans="2:65" s="9" customFormat="1" ht="20" customHeight="1">
      <c r="B101" s="133"/>
      <c r="D101" s="134" t="s">
        <v>450</v>
      </c>
      <c r="E101" s="135"/>
      <c r="F101" s="135"/>
      <c r="G101" s="135"/>
      <c r="H101" s="135"/>
      <c r="I101" s="135"/>
      <c r="J101" s="136">
        <f>J175</f>
        <v>0</v>
      </c>
      <c r="L101" s="133"/>
    </row>
    <row r="102" spans="2:65" s="8" customFormat="1" ht="25" customHeight="1">
      <c r="B102" s="128"/>
      <c r="D102" s="129" t="s">
        <v>11081</v>
      </c>
      <c r="E102" s="130"/>
      <c r="F102" s="130"/>
      <c r="G102" s="130"/>
      <c r="H102" s="130"/>
      <c r="I102" s="130"/>
      <c r="J102" s="131">
        <f>J177</f>
        <v>0</v>
      </c>
      <c r="L102" s="128"/>
    </row>
    <row r="103" spans="2:65" s="1" customFormat="1" ht="21.75" customHeight="1">
      <c r="B103" s="34"/>
      <c r="L103" s="34"/>
    </row>
    <row r="104" spans="2:65" s="1" customFormat="1" ht="7" customHeight="1">
      <c r="B104" s="34"/>
      <c r="L104" s="34"/>
    </row>
    <row r="105" spans="2:65" s="1" customFormat="1" ht="29.25" customHeight="1">
      <c r="B105" s="34"/>
      <c r="C105" s="127" t="s">
        <v>511</v>
      </c>
      <c r="J105" s="138">
        <f>ROUND(J106 + J107 + J108 + J109 + J110 + J111,2)</f>
        <v>0</v>
      </c>
      <c r="L105" s="34"/>
      <c r="N105" s="139" t="s">
        <v>41</v>
      </c>
    </row>
    <row r="106" spans="2:65" s="1" customFormat="1" ht="18" customHeight="1">
      <c r="B106" s="140"/>
      <c r="C106" s="141"/>
      <c r="D106" s="232" t="s">
        <v>514</v>
      </c>
      <c r="E106" s="286"/>
      <c r="F106" s="286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ref="BE106:BE111" si="0">IF(N106="základná",J106,0)</f>
        <v>0</v>
      </c>
      <c r="BF106" s="146">
        <f t="shared" ref="BF106:BF111" si="1">IF(N106="znížená",J106,0)</f>
        <v>0</v>
      </c>
      <c r="BG106" s="146">
        <f t="shared" ref="BG106:BG111" si="2">IF(N106="zákl. prenesená",J106,0)</f>
        <v>0</v>
      </c>
      <c r="BH106" s="146">
        <f t="shared" ref="BH106:BH111" si="3">IF(N106="zníž. prenesená",J106,0)</f>
        <v>0</v>
      </c>
      <c r="BI106" s="146">
        <f t="shared" ref="BI106:BI111" si="4">IF(N106="nulová",J106,0)</f>
        <v>0</v>
      </c>
      <c r="BJ106" s="144" t="s">
        <v>89</v>
      </c>
      <c r="BK106" s="141"/>
      <c r="BL106" s="141"/>
      <c r="BM106" s="141"/>
    </row>
    <row r="107" spans="2:65" s="1" customFormat="1" ht="18" customHeight="1">
      <c r="B107" s="140"/>
      <c r="C107" s="141"/>
      <c r="D107" s="232" t="s">
        <v>518</v>
      </c>
      <c r="E107" s="286"/>
      <c r="F107" s="286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>
      <c r="B108" s="140"/>
      <c r="C108" s="141"/>
      <c r="D108" s="232" t="s">
        <v>521</v>
      </c>
      <c r="E108" s="286"/>
      <c r="F108" s="286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>
      <c r="B109" s="140"/>
      <c r="C109" s="141"/>
      <c r="D109" s="232" t="s">
        <v>524</v>
      </c>
      <c r="E109" s="286"/>
      <c r="F109" s="286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>
      <c r="B110" s="140"/>
      <c r="C110" s="141"/>
      <c r="D110" s="232" t="s">
        <v>527</v>
      </c>
      <c r="E110" s="286"/>
      <c r="F110" s="286"/>
      <c r="G110" s="141"/>
      <c r="H110" s="141"/>
      <c r="I110" s="141"/>
      <c r="J110" s="99"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515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ht="18" customHeight="1">
      <c r="B111" s="140"/>
      <c r="C111" s="141"/>
      <c r="D111" s="142" t="s">
        <v>530</v>
      </c>
      <c r="E111" s="141"/>
      <c r="F111" s="141"/>
      <c r="G111" s="141"/>
      <c r="H111" s="141"/>
      <c r="I111" s="141"/>
      <c r="J111" s="99">
        <f>ROUND(J32*T111,2)</f>
        <v>0</v>
      </c>
      <c r="K111" s="141"/>
      <c r="L111" s="140"/>
      <c r="M111" s="141"/>
      <c r="N111" s="143" t="s">
        <v>43</v>
      </c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4" t="s">
        <v>531</v>
      </c>
      <c r="AZ111" s="141"/>
      <c r="BA111" s="141"/>
      <c r="BB111" s="141"/>
      <c r="BC111" s="141"/>
      <c r="BD111" s="141"/>
      <c r="BE111" s="146">
        <f t="shared" si="0"/>
        <v>0</v>
      </c>
      <c r="BF111" s="146">
        <f t="shared" si="1"/>
        <v>0</v>
      </c>
      <c r="BG111" s="146">
        <f t="shared" si="2"/>
        <v>0</v>
      </c>
      <c r="BH111" s="146">
        <f t="shared" si="3"/>
        <v>0</v>
      </c>
      <c r="BI111" s="146">
        <f t="shared" si="4"/>
        <v>0</v>
      </c>
      <c r="BJ111" s="144" t="s">
        <v>89</v>
      </c>
      <c r="BK111" s="141"/>
      <c r="BL111" s="141"/>
      <c r="BM111" s="141"/>
    </row>
    <row r="112" spans="2:65" s="1" customFormat="1">
      <c r="B112" s="34"/>
      <c r="L112" s="34"/>
    </row>
    <row r="113" spans="2:12" s="1" customFormat="1" ht="29.25" customHeight="1">
      <c r="B113" s="34"/>
      <c r="C113" s="106" t="s">
        <v>162</v>
      </c>
      <c r="D113" s="107"/>
      <c r="E113" s="107"/>
      <c r="F113" s="107"/>
      <c r="G113" s="107"/>
      <c r="H113" s="107"/>
      <c r="I113" s="107"/>
      <c r="J113" s="108">
        <f>ROUND(J98+J105,2)</f>
        <v>0</v>
      </c>
      <c r="K113" s="107"/>
      <c r="L113" s="34"/>
    </row>
    <row r="114" spans="2:12" s="1" customFormat="1" ht="7" customHeight="1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34"/>
    </row>
    <row r="118" spans="2:12" s="1" customFormat="1" ht="7" customHeight="1"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34"/>
    </row>
    <row r="119" spans="2:12" s="1" customFormat="1" ht="25" customHeight="1">
      <c r="B119" s="34"/>
      <c r="C119" s="21" t="s">
        <v>548</v>
      </c>
      <c r="L119" s="34"/>
    </row>
    <row r="120" spans="2:12" s="1" customFormat="1" ht="7" customHeight="1">
      <c r="B120" s="34"/>
      <c r="L120" s="34"/>
    </row>
    <row r="121" spans="2:12" s="1" customFormat="1" ht="12" customHeight="1">
      <c r="B121" s="34"/>
      <c r="C121" s="27" t="s">
        <v>15</v>
      </c>
      <c r="L121" s="34"/>
    </row>
    <row r="122" spans="2:12" s="1" customFormat="1" ht="26.25" customHeight="1">
      <c r="B122" s="34"/>
      <c r="E122" s="287" t="str">
        <f>E7</f>
        <v>Revitalizácia budovy a areálu bývalého Gymnázia Mateja Bela vo Zvolene</v>
      </c>
      <c r="F122" s="288"/>
      <c r="G122" s="288"/>
      <c r="H122" s="288"/>
      <c r="L122" s="34"/>
    </row>
    <row r="123" spans="2:12" ht="12" customHeight="1">
      <c r="B123" s="20"/>
      <c r="C123" s="27" t="s">
        <v>182</v>
      </c>
      <c r="L123" s="20"/>
    </row>
    <row r="124" spans="2:12" s="1" customFormat="1" ht="16.5" customHeight="1">
      <c r="B124" s="34"/>
      <c r="E124" s="287" t="s">
        <v>11079</v>
      </c>
      <c r="F124" s="285"/>
      <c r="G124" s="285"/>
      <c r="H124" s="285"/>
      <c r="L124" s="34"/>
    </row>
    <row r="125" spans="2:12" s="1" customFormat="1" ht="12" customHeight="1">
      <c r="B125" s="34"/>
      <c r="C125" s="27" t="s">
        <v>190</v>
      </c>
      <c r="L125" s="34"/>
    </row>
    <row r="126" spans="2:12" s="1" customFormat="1" ht="16.5" customHeight="1">
      <c r="B126" s="34"/>
      <c r="E126" s="256" t="str">
        <f>E11</f>
        <v>02 - SO 601.2 Komunitný dvor</v>
      </c>
      <c r="F126" s="285"/>
      <c r="G126" s="285"/>
      <c r="H126" s="285"/>
      <c r="L126" s="34"/>
    </row>
    <row r="127" spans="2:12" s="1" customFormat="1" ht="7" customHeight="1">
      <c r="B127" s="34"/>
      <c r="L127" s="34"/>
    </row>
    <row r="128" spans="2:12" s="1" customFormat="1" ht="12" customHeight="1">
      <c r="B128" s="34"/>
      <c r="C128" s="27" t="s">
        <v>19</v>
      </c>
      <c r="F128" s="25" t="str">
        <f>F14</f>
        <v>Okružná 2469, Zvolen</v>
      </c>
      <c r="I128" s="27" t="s">
        <v>21</v>
      </c>
      <c r="J128" s="57" t="str">
        <f>IF(J14="","",J14)</f>
        <v>22. 5. 2024</v>
      </c>
      <c r="L128" s="34"/>
    </row>
    <row r="129" spans="2:65" s="1" customFormat="1" ht="7" customHeight="1">
      <c r="B129" s="34"/>
      <c r="L129" s="34"/>
    </row>
    <row r="130" spans="2:65" s="1" customFormat="1" ht="15.25" customHeight="1">
      <c r="B130" s="34"/>
      <c r="C130" s="27" t="s">
        <v>23</v>
      </c>
      <c r="F130" s="25" t="str">
        <f>E17</f>
        <v>Úrad Banskobystrického samosprávneho kraja</v>
      </c>
      <c r="I130" s="27" t="s">
        <v>29</v>
      </c>
      <c r="J130" s="30" t="str">
        <f>E23</f>
        <v>N/A s.r.o. Bratislava</v>
      </c>
      <c r="L130" s="34"/>
    </row>
    <row r="131" spans="2:65" s="1" customFormat="1" ht="15.25" customHeight="1">
      <c r="B131" s="34"/>
      <c r="C131" s="27" t="s">
        <v>27</v>
      </c>
      <c r="F131" s="25" t="str">
        <f>IF(E20="","",E20)</f>
        <v>Vyplň údaj</v>
      </c>
      <c r="I131" s="27" t="s">
        <v>32</v>
      </c>
      <c r="J131" s="30">
        <f>E26</f>
        <v>0</v>
      </c>
      <c r="L131" s="34"/>
    </row>
    <row r="132" spans="2:65" s="1" customFormat="1" ht="10.25" customHeight="1">
      <c r="B132" s="34"/>
      <c r="L132" s="34"/>
    </row>
    <row r="133" spans="2:65" s="10" customFormat="1" ht="29.25" customHeight="1">
      <c r="B133" s="147"/>
      <c r="C133" s="148" t="s">
        <v>561</v>
      </c>
      <c r="D133" s="149" t="s">
        <v>62</v>
      </c>
      <c r="E133" s="149" t="s">
        <v>58</v>
      </c>
      <c r="F133" s="149" t="s">
        <v>59</v>
      </c>
      <c r="G133" s="149" t="s">
        <v>562</v>
      </c>
      <c r="H133" s="149" t="s">
        <v>563</v>
      </c>
      <c r="I133" s="149" t="s">
        <v>564</v>
      </c>
      <c r="J133" s="150" t="s">
        <v>417</v>
      </c>
      <c r="K133" s="151" t="s">
        <v>565</v>
      </c>
      <c r="L133" s="147"/>
      <c r="M133" s="64" t="s">
        <v>1</v>
      </c>
      <c r="N133" s="65" t="s">
        <v>41</v>
      </c>
      <c r="O133" s="65" t="s">
        <v>566</v>
      </c>
      <c r="P133" s="65" t="s">
        <v>567</v>
      </c>
      <c r="Q133" s="65" t="s">
        <v>568</v>
      </c>
      <c r="R133" s="65" t="s">
        <v>569</v>
      </c>
      <c r="S133" s="65" t="s">
        <v>570</v>
      </c>
      <c r="T133" s="66" t="s">
        <v>571</v>
      </c>
    </row>
    <row r="134" spans="2:65" s="1" customFormat="1" ht="23" customHeight="1">
      <c r="B134" s="34"/>
      <c r="C134" s="69" t="s">
        <v>245</v>
      </c>
      <c r="J134" s="152">
        <f>BK134</f>
        <v>0</v>
      </c>
      <c r="L134" s="34"/>
      <c r="M134" s="67"/>
      <c r="N134" s="58"/>
      <c r="O134" s="58"/>
      <c r="P134" s="153">
        <f>P135+P177</f>
        <v>0</v>
      </c>
      <c r="Q134" s="58"/>
      <c r="R134" s="153">
        <f>R135+R177</f>
        <v>6.0216400000000005</v>
      </c>
      <c r="S134" s="58"/>
      <c r="T134" s="154">
        <f>T135+T177</f>
        <v>0</v>
      </c>
      <c r="AT134" s="17" t="s">
        <v>76</v>
      </c>
      <c r="AU134" s="17" t="s">
        <v>423</v>
      </c>
      <c r="BK134" s="155">
        <f>BK135+BK177</f>
        <v>0</v>
      </c>
    </row>
    <row r="135" spans="2:65" s="11" customFormat="1" ht="26" customHeight="1">
      <c r="B135" s="156"/>
      <c r="D135" s="157" t="s">
        <v>76</v>
      </c>
      <c r="E135" s="158" t="s">
        <v>572</v>
      </c>
      <c r="F135" s="158" t="s">
        <v>573</v>
      </c>
      <c r="I135" s="159"/>
      <c r="J135" s="160">
        <f>BK135</f>
        <v>0</v>
      </c>
      <c r="L135" s="156"/>
      <c r="M135" s="161"/>
      <c r="P135" s="162">
        <f>P136+P175</f>
        <v>0</v>
      </c>
      <c r="R135" s="162">
        <f>R136+R175</f>
        <v>6.0216400000000005</v>
      </c>
      <c r="T135" s="163">
        <f>T136+T175</f>
        <v>0</v>
      </c>
      <c r="AR135" s="157" t="s">
        <v>84</v>
      </c>
      <c r="AT135" s="164" t="s">
        <v>76</v>
      </c>
      <c r="AU135" s="164" t="s">
        <v>77</v>
      </c>
      <c r="AY135" s="157" t="s">
        <v>574</v>
      </c>
      <c r="BK135" s="165">
        <f>BK136+BK175</f>
        <v>0</v>
      </c>
    </row>
    <row r="136" spans="2:65" s="11" customFormat="1" ht="23" customHeight="1">
      <c r="B136" s="156"/>
      <c r="D136" s="157" t="s">
        <v>76</v>
      </c>
      <c r="E136" s="166" t="s">
        <v>84</v>
      </c>
      <c r="F136" s="166" t="s">
        <v>575</v>
      </c>
      <c r="I136" s="159"/>
      <c r="J136" s="167">
        <f>BK136</f>
        <v>0</v>
      </c>
      <c r="L136" s="156"/>
      <c r="M136" s="161"/>
      <c r="P136" s="162">
        <f>SUM(P137:P174)</f>
        <v>0</v>
      </c>
      <c r="R136" s="162">
        <f>SUM(R137:R174)</f>
        <v>6.0216400000000005</v>
      </c>
      <c r="T136" s="163">
        <f>SUM(T137:T174)</f>
        <v>0</v>
      </c>
      <c r="AR136" s="157" t="s">
        <v>84</v>
      </c>
      <c r="AT136" s="164" t="s">
        <v>76</v>
      </c>
      <c r="AU136" s="164" t="s">
        <v>84</v>
      </c>
      <c r="AY136" s="157" t="s">
        <v>574</v>
      </c>
      <c r="BK136" s="165">
        <f>SUM(BK137:BK174)</f>
        <v>0</v>
      </c>
    </row>
    <row r="137" spans="2:65" s="1" customFormat="1" ht="33" customHeight="1">
      <c r="B137" s="140"/>
      <c r="C137" s="168" t="s">
        <v>84</v>
      </c>
      <c r="D137" s="168" t="s">
        <v>576</v>
      </c>
      <c r="E137" s="169" t="s">
        <v>11452</v>
      </c>
      <c r="F137" s="170" t="s">
        <v>11453</v>
      </c>
      <c r="G137" s="171" t="s">
        <v>584</v>
      </c>
      <c r="H137" s="172">
        <v>9</v>
      </c>
      <c r="I137" s="173"/>
      <c r="J137" s="174">
        <f>ROUND(I137*H137,2)</f>
        <v>0</v>
      </c>
      <c r="K137" s="175"/>
      <c r="L137" s="34"/>
      <c r="M137" s="176" t="s">
        <v>1</v>
      </c>
      <c r="N137" s="139" t="s">
        <v>43</v>
      </c>
      <c r="P137" s="177">
        <f>O137*H137</f>
        <v>0</v>
      </c>
      <c r="Q137" s="177">
        <v>0</v>
      </c>
      <c r="R137" s="177">
        <f>Q137*H137</f>
        <v>0</v>
      </c>
      <c r="S137" s="177">
        <v>0</v>
      </c>
      <c r="T137" s="178">
        <f>S137*H137</f>
        <v>0</v>
      </c>
      <c r="AR137" s="179" t="s">
        <v>580</v>
      </c>
      <c r="AT137" s="179" t="s">
        <v>576</v>
      </c>
      <c r="AU137" s="179" t="s">
        <v>89</v>
      </c>
      <c r="AY137" s="17" t="s">
        <v>574</v>
      </c>
      <c r="BE137" s="102">
        <f>IF(N137="základná",J137,0)</f>
        <v>0</v>
      </c>
      <c r="BF137" s="102">
        <f>IF(N137="znížená",J137,0)</f>
        <v>0</v>
      </c>
      <c r="BG137" s="102">
        <f>IF(N137="zákl. prenesená",J137,0)</f>
        <v>0</v>
      </c>
      <c r="BH137" s="102">
        <f>IF(N137="zníž. prenesená",J137,0)</f>
        <v>0</v>
      </c>
      <c r="BI137" s="102">
        <f>IF(N137="nulová",J137,0)</f>
        <v>0</v>
      </c>
      <c r="BJ137" s="17" t="s">
        <v>89</v>
      </c>
      <c r="BK137" s="102">
        <f>ROUND(I137*H137,2)</f>
        <v>0</v>
      </c>
      <c r="BL137" s="17" t="s">
        <v>580</v>
      </c>
      <c r="BM137" s="179" t="s">
        <v>11454</v>
      </c>
    </row>
    <row r="138" spans="2:65" s="1" customFormat="1" ht="38" customHeight="1">
      <c r="B138" s="140"/>
      <c r="C138" s="168" t="s">
        <v>89</v>
      </c>
      <c r="D138" s="168" t="s">
        <v>576</v>
      </c>
      <c r="E138" s="169" t="s">
        <v>11455</v>
      </c>
      <c r="F138" s="170" t="s">
        <v>11456</v>
      </c>
      <c r="G138" s="171" t="s">
        <v>579</v>
      </c>
      <c r="H138" s="172">
        <v>2</v>
      </c>
      <c r="I138" s="173"/>
      <c r="J138" s="174">
        <f>ROUND(I138*H138,2)</f>
        <v>0</v>
      </c>
      <c r="K138" s="175"/>
      <c r="L138" s="34"/>
      <c r="M138" s="176" t="s">
        <v>1</v>
      </c>
      <c r="N138" s="139" t="s">
        <v>43</v>
      </c>
      <c r="P138" s="177">
        <f>O138*H138</f>
        <v>0</v>
      </c>
      <c r="Q138" s="177">
        <v>0</v>
      </c>
      <c r="R138" s="177">
        <f>Q138*H138</f>
        <v>0</v>
      </c>
      <c r="S138" s="177">
        <v>0</v>
      </c>
      <c r="T138" s="178">
        <f>S138*H138</f>
        <v>0</v>
      </c>
      <c r="AR138" s="179" t="s">
        <v>580</v>
      </c>
      <c r="AT138" s="179" t="s">
        <v>576</v>
      </c>
      <c r="AU138" s="179" t="s">
        <v>89</v>
      </c>
      <c r="AY138" s="17" t="s">
        <v>574</v>
      </c>
      <c r="BE138" s="102">
        <f>IF(N138="základná",J138,0)</f>
        <v>0</v>
      </c>
      <c r="BF138" s="102">
        <f>IF(N138="znížená",J138,0)</f>
        <v>0</v>
      </c>
      <c r="BG138" s="102">
        <f>IF(N138="zákl. prenesená",J138,0)</f>
        <v>0</v>
      </c>
      <c r="BH138" s="102">
        <f>IF(N138="zníž. prenesená",J138,0)</f>
        <v>0</v>
      </c>
      <c r="BI138" s="102">
        <f>IF(N138="nulová",J138,0)</f>
        <v>0</v>
      </c>
      <c r="BJ138" s="17" t="s">
        <v>89</v>
      </c>
      <c r="BK138" s="102">
        <f>ROUND(I138*H138,2)</f>
        <v>0</v>
      </c>
      <c r="BL138" s="17" t="s">
        <v>580</v>
      </c>
      <c r="BM138" s="179" t="s">
        <v>11457</v>
      </c>
    </row>
    <row r="139" spans="2:65" s="12" customFormat="1" ht="12">
      <c r="B139" s="180"/>
      <c r="D139" s="181" t="s">
        <v>586</v>
      </c>
      <c r="E139" s="182" t="s">
        <v>1</v>
      </c>
      <c r="F139" s="183" t="s">
        <v>11363</v>
      </c>
      <c r="H139" s="182" t="s">
        <v>1</v>
      </c>
      <c r="I139" s="184"/>
      <c r="L139" s="180"/>
      <c r="M139" s="185"/>
      <c r="T139" s="186"/>
      <c r="AT139" s="182" t="s">
        <v>586</v>
      </c>
      <c r="AU139" s="182" t="s">
        <v>89</v>
      </c>
      <c r="AV139" s="12" t="s">
        <v>84</v>
      </c>
      <c r="AW139" s="12" t="s">
        <v>31</v>
      </c>
      <c r="AX139" s="12" t="s">
        <v>77</v>
      </c>
      <c r="AY139" s="182" t="s">
        <v>574</v>
      </c>
    </row>
    <row r="140" spans="2:65" s="13" customFormat="1" ht="12">
      <c r="B140" s="187"/>
      <c r="D140" s="181" t="s">
        <v>586</v>
      </c>
      <c r="E140" s="188" t="s">
        <v>1</v>
      </c>
      <c r="F140" s="189" t="s">
        <v>11458</v>
      </c>
      <c r="H140" s="190">
        <v>2</v>
      </c>
      <c r="I140" s="191"/>
      <c r="L140" s="187"/>
      <c r="M140" s="192"/>
      <c r="T140" s="193"/>
      <c r="AT140" s="188" t="s">
        <v>586</v>
      </c>
      <c r="AU140" s="188" t="s">
        <v>89</v>
      </c>
      <c r="AV140" s="13" t="s">
        <v>89</v>
      </c>
      <c r="AW140" s="13" t="s">
        <v>31</v>
      </c>
      <c r="AX140" s="13" t="s">
        <v>77</v>
      </c>
      <c r="AY140" s="188" t="s">
        <v>574</v>
      </c>
    </row>
    <row r="141" spans="2:65" s="14" customFormat="1" ht="12">
      <c r="B141" s="194"/>
      <c r="D141" s="181" t="s">
        <v>586</v>
      </c>
      <c r="E141" s="195" t="s">
        <v>1</v>
      </c>
      <c r="F141" s="196" t="s">
        <v>596</v>
      </c>
      <c r="H141" s="197">
        <v>2</v>
      </c>
      <c r="I141" s="198"/>
      <c r="L141" s="194"/>
      <c r="M141" s="199"/>
      <c r="T141" s="200"/>
      <c r="AT141" s="195" t="s">
        <v>586</v>
      </c>
      <c r="AU141" s="195" t="s">
        <v>89</v>
      </c>
      <c r="AV141" s="14" t="s">
        <v>580</v>
      </c>
      <c r="AW141" s="14" t="s">
        <v>31</v>
      </c>
      <c r="AX141" s="14" t="s">
        <v>84</v>
      </c>
      <c r="AY141" s="195" t="s">
        <v>574</v>
      </c>
    </row>
    <row r="142" spans="2:65" s="1" customFormat="1" ht="66.75" customHeight="1">
      <c r="B142" s="140"/>
      <c r="C142" s="168" t="s">
        <v>597</v>
      </c>
      <c r="D142" s="168" t="s">
        <v>576</v>
      </c>
      <c r="E142" s="169" t="s">
        <v>11459</v>
      </c>
      <c r="F142" s="170" t="s">
        <v>11460</v>
      </c>
      <c r="G142" s="171" t="s">
        <v>579</v>
      </c>
      <c r="H142" s="172">
        <v>2</v>
      </c>
      <c r="I142" s="173"/>
      <c r="J142" s="174">
        <f>ROUND(I142*H142,2)</f>
        <v>0</v>
      </c>
      <c r="K142" s="175"/>
      <c r="L142" s="34"/>
      <c r="M142" s="176" t="s">
        <v>1</v>
      </c>
      <c r="N142" s="139" t="s">
        <v>43</v>
      </c>
      <c r="P142" s="177">
        <f>O142*H142</f>
        <v>0</v>
      </c>
      <c r="Q142" s="177">
        <v>0</v>
      </c>
      <c r="R142" s="177">
        <f>Q142*H142</f>
        <v>0</v>
      </c>
      <c r="S142" s="177">
        <v>0</v>
      </c>
      <c r="T142" s="178">
        <f>S142*H142</f>
        <v>0</v>
      </c>
      <c r="AR142" s="179" t="s">
        <v>580</v>
      </c>
      <c r="AT142" s="179" t="s">
        <v>576</v>
      </c>
      <c r="AU142" s="179" t="s">
        <v>89</v>
      </c>
      <c r="AY142" s="17" t="s">
        <v>574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89</v>
      </c>
      <c r="BK142" s="102">
        <f>ROUND(I142*H142,2)</f>
        <v>0</v>
      </c>
      <c r="BL142" s="17" t="s">
        <v>580</v>
      </c>
      <c r="BM142" s="179" t="s">
        <v>11461</v>
      </c>
    </row>
    <row r="143" spans="2:65" s="12" customFormat="1" ht="12">
      <c r="B143" s="180"/>
      <c r="D143" s="181" t="s">
        <v>586</v>
      </c>
      <c r="E143" s="182" t="s">
        <v>1</v>
      </c>
      <c r="F143" s="183" t="s">
        <v>11363</v>
      </c>
      <c r="H143" s="182" t="s">
        <v>1</v>
      </c>
      <c r="I143" s="184"/>
      <c r="L143" s="180"/>
      <c r="M143" s="185"/>
      <c r="T143" s="186"/>
      <c r="AT143" s="182" t="s">
        <v>586</v>
      </c>
      <c r="AU143" s="182" t="s">
        <v>89</v>
      </c>
      <c r="AV143" s="12" t="s">
        <v>84</v>
      </c>
      <c r="AW143" s="12" t="s">
        <v>31</v>
      </c>
      <c r="AX143" s="12" t="s">
        <v>77</v>
      </c>
      <c r="AY143" s="182" t="s">
        <v>574</v>
      </c>
    </row>
    <row r="144" spans="2:65" s="13" customFormat="1" ht="12">
      <c r="B144" s="187"/>
      <c r="D144" s="181" t="s">
        <v>586</v>
      </c>
      <c r="E144" s="188" t="s">
        <v>1</v>
      </c>
      <c r="F144" s="189" t="s">
        <v>11458</v>
      </c>
      <c r="H144" s="190">
        <v>2</v>
      </c>
      <c r="I144" s="191"/>
      <c r="L144" s="187"/>
      <c r="M144" s="192"/>
      <c r="T144" s="193"/>
      <c r="AT144" s="188" t="s">
        <v>586</v>
      </c>
      <c r="AU144" s="188" t="s">
        <v>89</v>
      </c>
      <c r="AV144" s="13" t="s">
        <v>89</v>
      </c>
      <c r="AW144" s="13" t="s">
        <v>31</v>
      </c>
      <c r="AX144" s="13" t="s">
        <v>77</v>
      </c>
      <c r="AY144" s="188" t="s">
        <v>574</v>
      </c>
    </row>
    <row r="145" spans="2:65" s="14" customFormat="1" ht="12">
      <c r="B145" s="194"/>
      <c r="D145" s="181" t="s">
        <v>586</v>
      </c>
      <c r="E145" s="195" t="s">
        <v>1</v>
      </c>
      <c r="F145" s="196" t="s">
        <v>596</v>
      </c>
      <c r="H145" s="197">
        <v>2</v>
      </c>
      <c r="I145" s="198"/>
      <c r="L145" s="194"/>
      <c r="M145" s="199"/>
      <c r="T145" s="200"/>
      <c r="AT145" s="195" t="s">
        <v>586</v>
      </c>
      <c r="AU145" s="195" t="s">
        <v>89</v>
      </c>
      <c r="AV145" s="14" t="s">
        <v>580</v>
      </c>
      <c r="AW145" s="14" t="s">
        <v>31</v>
      </c>
      <c r="AX145" s="14" t="s">
        <v>84</v>
      </c>
      <c r="AY145" s="195" t="s">
        <v>574</v>
      </c>
    </row>
    <row r="146" spans="2:65" s="1" customFormat="1" ht="16.5" customHeight="1">
      <c r="B146" s="140"/>
      <c r="C146" s="208" t="s">
        <v>580</v>
      </c>
      <c r="D146" s="208" t="s">
        <v>1858</v>
      </c>
      <c r="E146" s="209" t="s">
        <v>11462</v>
      </c>
      <c r="F146" s="210" t="s">
        <v>11463</v>
      </c>
      <c r="G146" s="211" t="s">
        <v>579</v>
      </c>
      <c r="H146" s="212">
        <v>2</v>
      </c>
      <c r="I146" s="213"/>
      <c r="J146" s="214">
        <f>ROUND(I146*H146,2)</f>
        <v>0</v>
      </c>
      <c r="K146" s="215"/>
      <c r="L146" s="216"/>
      <c r="M146" s="217" t="s">
        <v>1</v>
      </c>
      <c r="N146" s="218" t="s">
        <v>43</v>
      </c>
      <c r="P146" s="177">
        <f>O146*H146</f>
        <v>0</v>
      </c>
      <c r="Q146" s="177">
        <v>3</v>
      </c>
      <c r="R146" s="177">
        <f>Q146*H146</f>
        <v>6</v>
      </c>
      <c r="S146" s="177">
        <v>0</v>
      </c>
      <c r="T146" s="178">
        <f>S146*H146</f>
        <v>0</v>
      </c>
      <c r="AR146" s="179" t="s">
        <v>626</v>
      </c>
      <c r="AT146" s="179" t="s">
        <v>1858</v>
      </c>
      <c r="AU146" s="179" t="s">
        <v>89</v>
      </c>
      <c r="AY146" s="17" t="s">
        <v>574</v>
      </c>
      <c r="BE146" s="102">
        <f>IF(N146="základná",J146,0)</f>
        <v>0</v>
      </c>
      <c r="BF146" s="102">
        <f>IF(N146="znížená",J146,0)</f>
        <v>0</v>
      </c>
      <c r="BG146" s="102">
        <f>IF(N146="zákl. prenesená",J146,0)</f>
        <v>0</v>
      </c>
      <c r="BH146" s="102">
        <f>IF(N146="zníž. prenesená",J146,0)</f>
        <v>0</v>
      </c>
      <c r="BI146" s="102">
        <f>IF(N146="nulová",J146,0)</f>
        <v>0</v>
      </c>
      <c r="BJ146" s="17" t="s">
        <v>89</v>
      </c>
      <c r="BK146" s="102">
        <f>ROUND(I146*H146,2)</f>
        <v>0</v>
      </c>
      <c r="BL146" s="17" t="s">
        <v>580</v>
      </c>
      <c r="BM146" s="179" t="s">
        <v>11464</v>
      </c>
    </row>
    <row r="147" spans="2:65" s="1" customFormat="1" ht="16.5" customHeight="1">
      <c r="B147" s="140"/>
      <c r="C147" s="168" t="s">
        <v>686</v>
      </c>
      <c r="D147" s="168" t="s">
        <v>576</v>
      </c>
      <c r="E147" s="169" t="s">
        <v>11102</v>
      </c>
      <c r="F147" s="170" t="s">
        <v>11103</v>
      </c>
      <c r="G147" s="171" t="s">
        <v>579</v>
      </c>
      <c r="H147" s="172">
        <v>2</v>
      </c>
      <c r="I147" s="173"/>
      <c r="J147" s="174">
        <f>ROUND(I147*H147,2)</f>
        <v>0</v>
      </c>
      <c r="K147" s="175"/>
      <c r="L147" s="34"/>
      <c r="M147" s="176" t="s">
        <v>1</v>
      </c>
      <c r="N147" s="139" t="s">
        <v>43</v>
      </c>
      <c r="P147" s="177">
        <f>O147*H147</f>
        <v>0</v>
      </c>
      <c r="Q147" s="177">
        <v>8.8400000000000006E-3</v>
      </c>
      <c r="R147" s="177">
        <f>Q147*H147</f>
        <v>1.7680000000000001E-2</v>
      </c>
      <c r="S147" s="177">
        <v>0</v>
      </c>
      <c r="T147" s="178">
        <f>S147*H147</f>
        <v>0</v>
      </c>
      <c r="AR147" s="179" t="s">
        <v>580</v>
      </c>
      <c r="AT147" s="179" t="s">
        <v>576</v>
      </c>
      <c r="AU147" s="179" t="s">
        <v>89</v>
      </c>
      <c r="AY147" s="17" t="s">
        <v>574</v>
      </c>
      <c r="BE147" s="102">
        <f>IF(N147="základná",J147,0)</f>
        <v>0</v>
      </c>
      <c r="BF147" s="102">
        <f>IF(N147="znížená",J147,0)</f>
        <v>0</v>
      </c>
      <c r="BG147" s="102">
        <f>IF(N147="zákl. prenesená",J147,0)</f>
        <v>0</v>
      </c>
      <c r="BH147" s="102">
        <f>IF(N147="zníž. prenesená",J147,0)</f>
        <v>0</v>
      </c>
      <c r="BI147" s="102">
        <f>IF(N147="nulová",J147,0)</f>
        <v>0</v>
      </c>
      <c r="BJ147" s="17" t="s">
        <v>89</v>
      </c>
      <c r="BK147" s="102">
        <f>ROUND(I147*H147,2)</f>
        <v>0</v>
      </c>
      <c r="BL147" s="17" t="s">
        <v>580</v>
      </c>
      <c r="BM147" s="179" t="s">
        <v>11465</v>
      </c>
    </row>
    <row r="148" spans="2:65" s="1" customFormat="1" ht="33" customHeight="1">
      <c r="B148" s="140"/>
      <c r="C148" s="168" t="s">
        <v>608</v>
      </c>
      <c r="D148" s="168" t="s">
        <v>576</v>
      </c>
      <c r="E148" s="169" t="s">
        <v>11466</v>
      </c>
      <c r="F148" s="170" t="s">
        <v>11467</v>
      </c>
      <c r="G148" s="171" t="s">
        <v>579</v>
      </c>
      <c r="H148" s="172">
        <v>2</v>
      </c>
      <c r="I148" s="173"/>
      <c r="J148" s="174">
        <f>ROUND(I148*H148,2)</f>
        <v>0</v>
      </c>
      <c r="K148" s="175"/>
      <c r="L148" s="34"/>
      <c r="M148" s="176" t="s">
        <v>1</v>
      </c>
      <c r="N148" s="139" t="s">
        <v>43</v>
      </c>
      <c r="P148" s="177">
        <f>O148*H148</f>
        <v>0</v>
      </c>
      <c r="Q148" s="177">
        <v>4.8000000000000001E-4</v>
      </c>
      <c r="R148" s="177">
        <f>Q148*H148</f>
        <v>9.6000000000000002E-4</v>
      </c>
      <c r="S148" s="177">
        <v>0</v>
      </c>
      <c r="T148" s="178">
        <f>S148*H148</f>
        <v>0</v>
      </c>
      <c r="AR148" s="179" t="s">
        <v>580</v>
      </c>
      <c r="AT148" s="179" t="s">
        <v>576</v>
      </c>
      <c r="AU148" s="179" t="s">
        <v>89</v>
      </c>
      <c r="AY148" s="17" t="s">
        <v>574</v>
      </c>
      <c r="BE148" s="102">
        <f>IF(N148="základná",J148,0)</f>
        <v>0</v>
      </c>
      <c r="BF148" s="102">
        <f>IF(N148="znížená",J148,0)</f>
        <v>0</v>
      </c>
      <c r="BG148" s="102">
        <f>IF(N148="zákl. prenesená",J148,0)</f>
        <v>0</v>
      </c>
      <c r="BH148" s="102">
        <f>IF(N148="zníž. prenesená",J148,0)</f>
        <v>0</v>
      </c>
      <c r="BI148" s="102">
        <f>IF(N148="nulová",J148,0)</f>
        <v>0</v>
      </c>
      <c r="BJ148" s="17" t="s">
        <v>89</v>
      </c>
      <c r="BK148" s="102">
        <f>ROUND(I148*H148,2)</f>
        <v>0</v>
      </c>
      <c r="BL148" s="17" t="s">
        <v>580</v>
      </c>
      <c r="BM148" s="179" t="s">
        <v>11468</v>
      </c>
    </row>
    <row r="149" spans="2:65" s="13" customFormat="1" ht="12">
      <c r="B149" s="187"/>
      <c r="D149" s="181" t="s">
        <v>586</v>
      </c>
      <c r="E149" s="188" t="s">
        <v>1</v>
      </c>
      <c r="F149" s="189" t="s">
        <v>11469</v>
      </c>
      <c r="H149" s="190">
        <v>2</v>
      </c>
      <c r="I149" s="191"/>
      <c r="L149" s="187"/>
      <c r="M149" s="192"/>
      <c r="T149" s="193"/>
      <c r="AT149" s="188" t="s">
        <v>586</v>
      </c>
      <c r="AU149" s="188" t="s">
        <v>89</v>
      </c>
      <c r="AV149" s="13" t="s">
        <v>89</v>
      </c>
      <c r="AW149" s="13" t="s">
        <v>31</v>
      </c>
      <c r="AX149" s="13" t="s">
        <v>77</v>
      </c>
      <c r="AY149" s="188" t="s">
        <v>574</v>
      </c>
    </row>
    <row r="150" spans="2:65" s="14" customFormat="1" ht="12">
      <c r="B150" s="194"/>
      <c r="D150" s="181" t="s">
        <v>586</v>
      </c>
      <c r="E150" s="195" t="s">
        <v>1</v>
      </c>
      <c r="F150" s="196" t="s">
        <v>596</v>
      </c>
      <c r="H150" s="197">
        <v>2</v>
      </c>
      <c r="I150" s="198"/>
      <c r="L150" s="194"/>
      <c r="M150" s="199"/>
      <c r="T150" s="200"/>
      <c r="AT150" s="195" t="s">
        <v>586</v>
      </c>
      <c r="AU150" s="195" t="s">
        <v>89</v>
      </c>
      <c r="AV150" s="14" t="s">
        <v>580</v>
      </c>
      <c r="AW150" s="14" t="s">
        <v>31</v>
      </c>
      <c r="AX150" s="14" t="s">
        <v>84</v>
      </c>
      <c r="AY150" s="195" t="s">
        <v>574</v>
      </c>
    </row>
    <row r="151" spans="2:65" s="1" customFormat="1" ht="16.5" customHeight="1">
      <c r="B151" s="140"/>
      <c r="C151" s="208" t="s">
        <v>616</v>
      </c>
      <c r="D151" s="208" t="s">
        <v>1858</v>
      </c>
      <c r="E151" s="209" t="s">
        <v>11470</v>
      </c>
      <c r="F151" s="210" t="s">
        <v>11471</v>
      </c>
      <c r="G151" s="211" t="s">
        <v>611</v>
      </c>
      <c r="H151" s="212">
        <v>5</v>
      </c>
      <c r="I151" s="213"/>
      <c r="J151" s="214">
        <f>ROUND(I151*H151,2)</f>
        <v>0</v>
      </c>
      <c r="K151" s="215"/>
      <c r="L151" s="216"/>
      <c r="M151" s="217" t="s">
        <v>1</v>
      </c>
      <c r="N151" s="218" t="s">
        <v>43</v>
      </c>
      <c r="P151" s="177">
        <f>O151*H151</f>
        <v>0</v>
      </c>
      <c r="Q151" s="177">
        <v>0</v>
      </c>
      <c r="R151" s="177">
        <f>Q151*H151</f>
        <v>0</v>
      </c>
      <c r="S151" s="177">
        <v>0</v>
      </c>
      <c r="T151" s="178">
        <f>S151*H151</f>
        <v>0</v>
      </c>
      <c r="AR151" s="179" t="s">
        <v>626</v>
      </c>
      <c r="AT151" s="179" t="s">
        <v>1858</v>
      </c>
      <c r="AU151" s="179" t="s">
        <v>89</v>
      </c>
      <c r="AY151" s="17" t="s">
        <v>574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7" t="s">
        <v>89</v>
      </c>
      <c r="BK151" s="102">
        <f>ROUND(I151*H151,2)</f>
        <v>0</v>
      </c>
      <c r="BL151" s="17" t="s">
        <v>580</v>
      </c>
      <c r="BM151" s="179" t="s">
        <v>11472</v>
      </c>
    </row>
    <row r="152" spans="2:65" s="12" customFormat="1" ht="12">
      <c r="B152" s="180"/>
      <c r="D152" s="181" t="s">
        <v>586</v>
      </c>
      <c r="E152" s="182" t="s">
        <v>1</v>
      </c>
      <c r="F152" s="183" t="s">
        <v>11473</v>
      </c>
      <c r="H152" s="182" t="s">
        <v>1</v>
      </c>
      <c r="I152" s="184"/>
      <c r="L152" s="180"/>
      <c r="M152" s="185"/>
      <c r="T152" s="186"/>
      <c r="AT152" s="182" t="s">
        <v>586</v>
      </c>
      <c r="AU152" s="182" t="s">
        <v>89</v>
      </c>
      <c r="AV152" s="12" t="s">
        <v>84</v>
      </c>
      <c r="AW152" s="12" t="s">
        <v>31</v>
      </c>
      <c r="AX152" s="12" t="s">
        <v>77</v>
      </c>
      <c r="AY152" s="182" t="s">
        <v>574</v>
      </c>
    </row>
    <row r="153" spans="2:65" s="13" customFormat="1" ht="12">
      <c r="B153" s="187"/>
      <c r="D153" s="181" t="s">
        <v>586</v>
      </c>
      <c r="E153" s="188" t="s">
        <v>1</v>
      </c>
      <c r="F153" s="189" t="s">
        <v>11474</v>
      </c>
      <c r="H153" s="190">
        <v>5</v>
      </c>
      <c r="I153" s="191"/>
      <c r="L153" s="187"/>
      <c r="M153" s="192"/>
      <c r="T153" s="193"/>
      <c r="AT153" s="188" t="s">
        <v>586</v>
      </c>
      <c r="AU153" s="188" t="s">
        <v>89</v>
      </c>
      <c r="AV153" s="13" t="s">
        <v>89</v>
      </c>
      <c r="AW153" s="13" t="s">
        <v>31</v>
      </c>
      <c r="AX153" s="13" t="s">
        <v>77</v>
      </c>
      <c r="AY153" s="188" t="s">
        <v>574</v>
      </c>
    </row>
    <row r="154" spans="2:65" s="14" customFormat="1" ht="12">
      <c r="B154" s="194"/>
      <c r="D154" s="181" t="s">
        <v>586</v>
      </c>
      <c r="E154" s="195" t="s">
        <v>1</v>
      </c>
      <c r="F154" s="196" t="s">
        <v>596</v>
      </c>
      <c r="H154" s="197">
        <v>5</v>
      </c>
      <c r="I154" s="198"/>
      <c r="L154" s="194"/>
      <c r="M154" s="199"/>
      <c r="T154" s="200"/>
      <c r="AT154" s="195" t="s">
        <v>586</v>
      </c>
      <c r="AU154" s="195" t="s">
        <v>89</v>
      </c>
      <c r="AV154" s="14" t="s">
        <v>580</v>
      </c>
      <c r="AW154" s="14" t="s">
        <v>31</v>
      </c>
      <c r="AX154" s="14" t="s">
        <v>84</v>
      </c>
      <c r="AY154" s="195" t="s">
        <v>574</v>
      </c>
    </row>
    <row r="155" spans="2:65" s="1" customFormat="1" ht="16.5" customHeight="1">
      <c r="B155" s="140"/>
      <c r="C155" s="208" t="s">
        <v>621</v>
      </c>
      <c r="D155" s="208" t="s">
        <v>1858</v>
      </c>
      <c r="E155" s="209" t="s">
        <v>11475</v>
      </c>
      <c r="F155" s="210" t="s">
        <v>11476</v>
      </c>
      <c r="G155" s="211" t="s">
        <v>579</v>
      </c>
      <c r="H155" s="212">
        <v>6</v>
      </c>
      <c r="I155" s="213"/>
      <c r="J155" s="214">
        <f>ROUND(I155*H155,2)</f>
        <v>0</v>
      </c>
      <c r="K155" s="215"/>
      <c r="L155" s="216"/>
      <c r="M155" s="217" t="s">
        <v>1</v>
      </c>
      <c r="N155" s="218" t="s">
        <v>43</v>
      </c>
      <c r="P155" s="177">
        <f>O155*H155</f>
        <v>0</v>
      </c>
      <c r="Q155" s="177">
        <v>0</v>
      </c>
      <c r="R155" s="177">
        <f>Q155*H155</f>
        <v>0</v>
      </c>
      <c r="S155" s="177">
        <v>0</v>
      </c>
      <c r="T155" s="178">
        <f>S155*H155</f>
        <v>0</v>
      </c>
      <c r="AR155" s="179" t="s">
        <v>626</v>
      </c>
      <c r="AT155" s="179" t="s">
        <v>1858</v>
      </c>
      <c r="AU155" s="179" t="s">
        <v>89</v>
      </c>
      <c r="AY155" s="17" t="s">
        <v>574</v>
      </c>
      <c r="BE155" s="102">
        <f>IF(N155="základná",J155,0)</f>
        <v>0</v>
      </c>
      <c r="BF155" s="102">
        <f>IF(N155="znížená",J155,0)</f>
        <v>0</v>
      </c>
      <c r="BG155" s="102">
        <f>IF(N155="zákl. prenesená",J155,0)</f>
        <v>0</v>
      </c>
      <c r="BH155" s="102">
        <f>IF(N155="zníž. prenesená",J155,0)</f>
        <v>0</v>
      </c>
      <c r="BI155" s="102">
        <f>IF(N155="nulová",J155,0)</f>
        <v>0</v>
      </c>
      <c r="BJ155" s="17" t="s">
        <v>89</v>
      </c>
      <c r="BK155" s="102">
        <f>ROUND(I155*H155,2)</f>
        <v>0</v>
      </c>
      <c r="BL155" s="17" t="s">
        <v>580</v>
      </c>
      <c r="BM155" s="179" t="s">
        <v>11477</v>
      </c>
    </row>
    <row r="156" spans="2:65" s="1" customFormat="1" ht="24.25" customHeight="1">
      <c r="B156" s="140"/>
      <c r="C156" s="208" t="s">
        <v>626</v>
      </c>
      <c r="D156" s="208" t="s">
        <v>1858</v>
      </c>
      <c r="E156" s="209" t="s">
        <v>11478</v>
      </c>
      <c r="F156" s="210" t="s">
        <v>11479</v>
      </c>
      <c r="G156" s="211" t="s">
        <v>579</v>
      </c>
      <c r="H156" s="212">
        <v>2</v>
      </c>
      <c r="I156" s="213"/>
      <c r="J156" s="214">
        <f>ROUND(I156*H156,2)</f>
        <v>0</v>
      </c>
      <c r="K156" s="215"/>
      <c r="L156" s="216"/>
      <c r="M156" s="217" t="s">
        <v>1</v>
      </c>
      <c r="N156" s="218" t="s">
        <v>43</v>
      </c>
      <c r="P156" s="177">
        <f>O156*H156</f>
        <v>0</v>
      </c>
      <c r="Q156" s="177">
        <v>0</v>
      </c>
      <c r="R156" s="177">
        <f>Q156*H156</f>
        <v>0</v>
      </c>
      <c r="S156" s="177">
        <v>0</v>
      </c>
      <c r="T156" s="178">
        <f>S156*H156</f>
        <v>0</v>
      </c>
      <c r="AR156" s="179" t="s">
        <v>626</v>
      </c>
      <c r="AT156" s="179" t="s">
        <v>1858</v>
      </c>
      <c r="AU156" s="179" t="s">
        <v>89</v>
      </c>
      <c r="AY156" s="17" t="s">
        <v>574</v>
      </c>
      <c r="BE156" s="102">
        <f>IF(N156="základná",J156,0)</f>
        <v>0</v>
      </c>
      <c r="BF156" s="102">
        <f>IF(N156="znížená",J156,0)</f>
        <v>0</v>
      </c>
      <c r="BG156" s="102">
        <f>IF(N156="zákl. prenesená",J156,0)</f>
        <v>0</v>
      </c>
      <c r="BH156" s="102">
        <f>IF(N156="zníž. prenesená",J156,0)</f>
        <v>0</v>
      </c>
      <c r="BI156" s="102">
        <f>IF(N156="nulová",J156,0)</f>
        <v>0</v>
      </c>
      <c r="BJ156" s="17" t="s">
        <v>89</v>
      </c>
      <c r="BK156" s="102">
        <f>ROUND(I156*H156,2)</f>
        <v>0</v>
      </c>
      <c r="BL156" s="17" t="s">
        <v>580</v>
      </c>
      <c r="BM156" s="179" t="s">
        <v>11480</v>
      </c>
    </row>
    <row r="157" spans="2:65" s="1" customFormat="1" ht="24.25" customHeight="1">
      <c r="B157" s="140"/>
      <c r="C157" s="168" t="s">
        <v>639</v>
      </c>
      <c r="D157" s="168" t="s">
        <v>576</v>
      </c>
      <c r="E157" s="169" t="s">
        <v>11322</v>
      </c>
      <c r="F157" s="170" t="s">
        <v>11323</v>
      </c>
      <c r="G157" s="171" t="s">
        <v>579</v>
      </c>
      <c r="H157" s="172">
        <v>30</v>
      </c>
      <c r="I157" s="173"/>
      <c r="J157" s="174">
        <f>ROUND(I157*H157,2)</f>
        <v>0</v>
      </c>
      <c r="K157" s="175"/>
      <c r="L157" s="34"/>
      <c r="M157" s="176" t="s">
        <v>1</v>
      </c>
      <c r="N157" s="139" t="s">
        <v>43</v>
      </c>
      <c r="P157" s="177">
        <f>O157*H157</f>
        <v>0</v>
      </c>
      <c r="Q157" s="177">
        <v>0</v>
      </c>
      <c r="R157" s="177">
        <f>Q157*H157</f>
        <v>0</v>
      </c>
      <c r="S157" s="177">
        <v>0</v>
      </c>
      <c r="T157" s="178">
        <f>S157*H157</f>
        <v>0</v>
      </c>
      <c r="AR157" s="179" t="s">
        <v>580</v>
      </c>
      <c r="AT157" s="179" t="s">
        <v>576</v>
      </c>
      <c r="AU157" s="179" t="s">
        <v>89</v>
      </c>
      <c r="AY157" s="17" t="s">
        <v>574</v>
      </c>
      <c r="BE157" s="102">
        <f>IF(N157="základná",J157,0)</f>
        <v>0</v>
      </c>
      <c r="BF157" s="102">
        <f>IF(N157="znížená",J157,0)</f>
        <v>0</v>
      </c>
      <c r="BG157" s="102">
        <f>IF(N157="zákl. prenesená",J157,0)</f>
        <v>0</v>
      </c>
      <c r="BH157" s="102">
        <f>IF(N157="zníž. prenesená",J157,0)</f>
        <v>0</v>
      </c>
      <c r="BI157" s="102">
        <f>IF(N157="nulová",J157,0)</f>
        <v>0</v>
      </c>
      <c r="BJ157" s="17" t="s">
        <v>89</v>
      </c>
      <c r="BK157" s="102">
        <f>ROUND(I157*H157,2)</f>
        <v>0</v>
      </c>
      <c r="BL157" s="17" t="s">
        <v>580</v>
      </c>
      <c r="BM157" s="179" t="s">
        <v>11481</v>
      </c>
    </row>
    <row r="158" spans="2:65" s="12" customFormat="1" ht="12">
      <c r="B158" s="180"/>
      <c r="D158" s="181" t="s">
        <v>586</v>
      </c>
      <c r="E158" s="182" t="s">
        <v>1</v>
      </c>
      <c r="F158" s="183" t="s">
        <v>11325</v>
      </c>
      <c r="H158" s="182" t="s">
        <v>1</v>
      </c>
      <c r="I158" s="184"/>
      <c r="L158" s="180"/>
      <c r="M158" s="185"/>
      <c r="T158" s="186"/>
      <c r="AT158" s="182" t="s">
        <v>586</v>
      </c>
      <c r="AU158" s="182" t="s">
        <v>89</v>
      </c>
      <c r="AV158" s="12" t="s">
        <v>84</v>
      </c>
      <c r="AW158" s="12" t="s">
        <v>31</v>
      </c>
      <c r="AX158" s="12" t="s">
        <v>77</v>
      </c>
      <c r="AY158" s="182" t="s">
        <v>574</v>
      </c>
    </row>
    <row r="159" spans="2:65" s="13" customFormat="1" ht="12">
      <c r="B159" s="187"/>
      <c r="D159" s="181" t="s">
        <v>586</v>
      </c>
      <c r="E159" s="188" t="s">
        <v>1</v>
      </c>
      <c r="F159" s="189" t="s">
        <v>11482</v>
      </c>
      <c r="H159" s="190">
        <v>30</v>
      </c>
      <c r="I159" s="191"/>
      <c r="L159" s="187"/>
      <c r="M159" s="192"/>
      <c r="T159" s="193"/>
      <c r="AT159" s="188" t="s">
        <v>586</v>
      </c>
      <c r="AU159" s="188" t="s">
        <v>89</v>
      </c>
      <c r="AV159" s="13" t="s">
        <v>89</v>
      </c>
      <c r="AW159" s="13" t="s">
        <v>31</v>
      </c>
      <c r="AX159" s="13" t="s">
        <v>77</v>
      </c>
      <c r="AY159" s="188" t="s">
        <v>574</v>
      </c>
    </row>
    <row r="160" spans="2:65" s="14" customFormat="1" ht="12">
      <c r="B160" s="194"/>
      <c r="D160" s="181" t="s">
        <v>586</v>
      </c>
      <c r="E160" s="195" t="s">
        <v>1</v>
      </c>
      <c r="F160" s="196" t="s">
        <v>596</v>
      </c>
      <c r="H160" s="197">
        <v>30</v>
      </c>
      <c r="I160" s="198"/>
      <c r="L160" s="194"/>
      <c r="M160" s="199"/>
      <c r="T160" s="200"/>
      <c r="AT160" s="195" t="s">
        <v>586</v>
      </c>
      <c r="AU160" s="195" t="s">
        <v>89</v>
      </c>
      <c r="AV160" s="14" t="s">
        <v>580</v>
      </c>
      <c r="AW160" s="14" t="s">
        <v>31</v>
      </c>
      <c r="AX160" s="14" t="s">
        <v>84</v>
      </c>
      <c r="AY160" s="195" t="s">
        <v>574</v>
      </c>
    </row>
    <row r="161" spans="2:65" s="1" customFormat="1" ht="24.25" customHeight="1">
      <c r="B161" s="140"/>
      <c r="C161" s="208" t="s">
        <v>115</v>
      </c>
      <c r="D161" s="208" t="s">
        <v>1858</v>
      </c>
      <c r="E161" s="209" t="s">
        <v>11328</v>
      </c>
      <c r="F161" s="210" t="s">
        <v>11329</v>
      </c>
      <c r="G161" s="211" t="s">
        <v>579</v>
      </c>
      <c r="H161" s="212">
        <v>30</v>
      </c>
      <c r="I161" s="213"/>
      <c r="J161" s="214">
        <f>ROUND(I161*H161,2)</f>
        <v>0</v>
      </c>
      <c r="K161" s="215"/>
      <c r="L161" s="216"/>
      <c r="M161" s="217" t="s">
        <v>1</v>
      </c>
      <c r="N161" s="218" t="s">
        <v>43</v>
      </c>
      <c r="P161" s="177">
        <f>O161*H161</f>
        <v>0</v>
      </c>
      <c r="Q161" s="177">
        <v>1E-4</v>
      </c>
      <c r="R161" s="177">
        <f>Q161*H161</f>
        <v>3.0000000000000001E-3</v>
      </c>
      <c r="S161" s="177">
        <v>0</v>
      </c>
      <c r="T161" s="178">
        <f>S161*H161</f>
        <v>0</v>
      </c>
      <c r="AR161" s="179" t="s">
        <v>626</v>
      </c>
      <c r="AT161" s="179" t="s">
        <v>1858</v>
      </c>
      <c r="AU161" s="179" t="s">
        <v>89</v>
      </c>
      <c r="AY161" s="17" t="s">
        <v>574</v>
      </c>
      <c r="BE161" s="102">
        <f>IF(N161="základná",J161,0)</f>
        <v>0</v>
      </c>
      <c r="BF161" s="102">
        <f>IF(N161="znížená",J161,0)</f>
        <v>0</v>
      </c>
      <c r="BG161" s="102">
        <f>IF(N161="zákl. prenesená",J161,0)</f>
        <v>0</v>
      </c>
      <c r="BH161" s="102">
        <f>IF(N161="zníž. prenesená",J161,0)</f>
        <v>0</v>
      </c>
      <c r="BI161" s="102">
        <f>IF(N161="nulová",J161,0)</f>
        <v>0</v>
      </c>
      <c r="BJ161" s="17" t="s">
        <v>89</v>
      </c>
      <c r="BK161" s="102">
        <f>ROUND(I161*H161,2)</f>
        <v>0</v>
      </c>
      <c r="BL161" s="17" t="s">
        <v>580</v>
      </c>
      <c r="BM161" s="179" t="s">
        <v>11483</v>
      </c>
    </row>
    <row r="162" spans="2:65" s="1" customFormat="1" ht="16.5" customHeight="1">
      <c r="B162" s="140"/>
      <c r="C162" s="168" t="s">
        <v>118</v>
      </c>
      <c r="D162" s="168" t="s">
        <v>576</v>
      </c>
      <c r="E162" s="169" t="s">
        <v>11340</v>
      </c>
      <c r="F162" s="170" t="s">
        <v>11341</v>
      </c>
      <c r="G162" s="171" t="s">
        <v>1671</v>
      </c>
      <c r="H162" s="172">
        <v>0.12</v>
      </c>
      <c r="I162" s="173"/>
      <c r="J162" s="174">
        <f>ROUND(I162*H162,2)</f>
        <v>0</v>
      </c>
      <c r="K162" s="175"/>
      <c r="L162" s="34"/>
      <c r="M162" s="176" t="s">
        <v>1</v>
      </c>
      <c r="N162" s="139" t="s">
        <v>43</v>
      </c>
      <c r="P162" s="177">
        <f>O162*H162</f>
        <v>0</v>
      </c>
      <c r="Q162" s="177">
        <v>0</v>
      </c>
      <c r="R162" s="177">
        <f>Q162*H162</f>
        <v>0</v>
      </c>
      <c r="S162" s="177">
        <v>0</v>
      </c>
      <c r="T162" s="178">
        <f>S162*H162</f>
        <v>0</v>
      </c>
      <c r="AR162" s="179" t="s">
        <v>580</v>
      </c>
      <c r="AT162" s="179" t="s">
        <v>576</v>
      </c>
      <c r="AU162" s="179" t="s">
        <v>89</v>
      </c>
      <c r="AY162" s="17" t="s">
        <v>574</v>
      </c>
      <c r="BE162" s="102">
        <f>IF(N162="základná",J162,0)</f>
        <v>0</v>
      </c>
      <c r="BF162" s="102">
        <f>IF(N162="znížená",J162,0)</f>
        <v>0</v>
      </c>
      <c r="BG162" s="102">
        <f>IF(N162="zákl. prenesená",J162,0)</f>
        <v>0</v>
      </c>
      <c r="BH162" s="102">
        <f>IF(N162="zníž. prenesená",J162,0)</f>
        <v>0</v>
      </c>
      <c r="BI162" s="102">
        <f>IF(N162="nulová",J162,0)</f>
        <v>0</v>
      </c>
      <c r="BJ162" s="17" t="s">
        <v>89</v>
      </c>
      <c r="BK162" s="102">
        <f>ROUND(I162*H162,2)</f>
        <v>0</v>
      </c>
      <c r="BL162" s="17" t="s">
        <v>580</v>
      </c>
      <c r="BM162" s="179" t="s">
        <v>11484</v>
      </c>
    </row>
    <row r="163" spans="2:65" s="12" customFormat="1" ht="12">
      <c r="B163" s="180"/>
      <c r="D163" s="181" t="s">
        <v>586</v>
      </c>
      <c r="E163" s="182" t="s">
        <v>1</v>
      </c>
      <c r="F163" s="183" t="s">
        <v>11343</v>
      </c>
      <c r="H163" s="182" t="s">
        <v>1</v>
      </c>
      <c r="I163" s="184"/>
      <c r="L163" s="180"/>
      <c r="M163" s="185"/>
      <c r="T163" s="186"/>
      <c r="AT163" s="182" t="s">
        <v>586</v>
      </c>
      <c r="AU163" s="182" t="s">
        <v>89</v>
      </c>
      <c r="AV163" s="12" t="s">
        <v>84</v>
      </c>
      <c r="AW163" s="12" t="s">
        <v>31</v>
      </c>
      <c r="AX163" s="12" t="s">
        <v>77</v>
      </c>
      <c r="AY163" s="182" t="s">
        <v>574</v>
      </c>
    </row>
    <row r="164" spans="2:65" s="13" customFormat="1" ht="12">
      <c r="B164" s="187"/>
      <c r="D164" s="181" t="s">
        <v>586</v>
      </c>
      <c r="E164" s="188" t="s">
        <v>1</v>
      </c>
      <c r="F164" s="189" t="s">
        <v>11485</v>
      </c>
      <c r="H164" s="190">
        <v>0.12</v>
      </c>
      <c r="I164" s="191"/>
      <c r="L164" s="187"/>
      <c r="M164" s="192"/>
      <c r="T164" s="193"/>
      <c r="AT164" s="188" t="s">
        <v>586</v>
      </c>
      <c r="AU164" s="188" t="s">
        <v>89</v>
      </c>
      <c r="AV164" s="13" t="s">
        <v>89</v>
      </c>
      <c r="AW164" s="13" t="s">
        <v>31</v>
      </c>
      <c r="AX164" s="13" t="s">
        <v>77</v>
      </c>
      <c r="AY164" s="188" t="s">
        <v>574</v>
      </c>
    </row>
    <row r="165" spans="2:65" s="14" customFormat="1" ht="12">
      <c r="B165" s="194"/>
      <c r="D165" s="181" t="s">
        <v>586</v>
      </c>
      <c r="E165" s="195" t="s">
        <v>1</v>
      </c>
      <c r="F165" s="196" t="s">
        <v>596</v>
      </c>
      <c r="H165" s="197">
        <v>0.12</v>
      </c>
      <c r="I165" s="198"/>
      <c r="L165" s="194"/>
      <c r="M165" s="199"/>
      <c r="T165" s="200"/>
      <c r="AT165" s="195" t="s">
        <v>586</v>
      </c>
      <c r="AU165" s="195" t="s">
        <v>89</v>
      </c>
      <c r="AV165" s="14" t="s">
        <v>580</v>
      </c>
      <c r="AW165" s="14" t="s">
        <v>31</v>
      </c>
      <c r="AX165" s="14" t="s">
        <v>84</v>
      </c>
      <c r="AY165" s="195" t="s">
        <v>574</v>
      </c>
    </row>
    <row r="166" spans="2:65" s="1" customFormat="1" ht="21.75" customHeight="1">
      <c r="B166" s="140"/>
      <c r="C166" s="168" t="s">
        <v>121</v>
      </c>
      <c r="D166" s="168" t="s">
        <v>576</v>
      </c>
      <c r="E166" s="169" t="s">
        <v>11345</v>
      </c>
      <c r="F166" s="170" t="s">
        <v>11346</v>
      </c>
      <c r="G166" s="171" t="s">
        <v>629</v>
      </c>
      <c r="H166" s="172">
        <v>0.2</v>
      </c>
      <c r="I166" s="173"/>
      <c r="J166" s="174">
        <f>ROUND(I166*H166,2)</f>
        <v>0</v>
      </c>
      <c r="K166" s="175"/>
      <c r="L166" s="34"/>
      <c r="M166" s="176" t="s">
        <v>1</v>
      </c>
      <c r="N166" s="139" t="s">
        <v>43</v>
      </c>
      <c r="P166" s="177">
        <f>O166*H166</f>
        <v>0</v>
      </c>
      <c r="Q166" s="177">
        <v>0</v>
      </c>
      <c r="R166" s="177">
        <f>Q166*H166</f>
        <v>0</v>
      </c>
      <c r="S166" s="177">
        <v>0</v>
      </c>
      <c r="T166" s="178">
        <f>S166*H166</f>
        <v>0</v>
      </c>
      <c r="AR166" s="179" t="s">
        <v>580</v>
      </c>
      <c r="AT166" s="179" t="s">
        <v>576</v>
      </c>
      <c r="AU166" s="179" t="s">
        <v>89</v>
      </c>
      <c r="AY166" s="17" t="s">
        <v>574</v>
      </c>
      <c r="BE166" s="102">
        <f>IF(N166="základná",J166,0)</f>
        <v>0</v>
      </c>
      <c r="BF166" s="102">
        <f>IF(N166="znížená",J166,0)</f>
        <v>0</v>
      </c>
      <c r="BG166" s="102">
        <f>IF(N166="zákl. prenesená",J166,0)</f>
        <v>0</v>
      </c>
      <c r="BH166" s="102">
        <f>IF(N166="zníž. prenesená",J166,0)</f>
        <v>0</v>
      </c>
      <c r="BI166" s="102">
        <f>IF(N166="nulová",J166,0)</f>
        <v>0</v>
      </c>
      <c r="BJ166" s="17" t="s">
        <v>89</v>
      </c>
      <c r="BK166" s="102">
        <f>ROUND(I166*H166,2)</f>
        <v>0</v>
      </c>
      <c r="BL166" s="17" t="s">
        <v>580</v>
      </c>
      <c r="BM166" s="179" t="s">
        <v>11486</v>
      </c>
    </row>
    <row r="167" spans="2:65" s="12" customFormat="1" ht="12">
      <c r="B167" s="180"/>
      <c r="D167" s="181" t="s">
        <v>586</v>
      </c>
      <c r="E167" s="182" t="s">
        <v>1</v>
      </c>
      <c r="F167" s="183" t="s">
        <v>11348</v>
      </c>
      <c r="H167" s="182" t="s">
        <v>1</v>
      </c>
      <c r="I167" s="184"/>
      <c r="L167" s="180"/>
      <c r="M167" s="185"/>
      <c r="T167" s="186"/>
      <c r="AT167" s="182" t="s">
        <v>586</v>
      </c>
      <c r="AU167" s="182" t="s">
        <v>89</v>
      </c>
      <c r="AV167" s="12" t="s">
        <v>84</v>
      </c>
      <c r="AW167" s="12" t="s">
        <v>31</v>
      </c>
      <c r="AX167" s="12" t="s">
        <v>77</v>
      </c>
      <c r="AY167" s="182" t="s">
        <v>574</v>
      </c>
    </row>
    <row r="168" spans="2:65" s="13" customFormat="1" ht="12">
      <c r="B168" s="187"/>
      <c r="D168" s="181" t="s">
        <v>586</v>
      </c>
      <c r="E168" s="188" t="s">
        <v>1</v>
      </c>
      <c r="F168" s="189" t="s">
        <v>11487</v>
      </c>
      <c r="H168" s="190">
        <v>0.2</v>
      </c>
      <c r="I168" s="191"/>
      <c r="L168" s="187"/>
      <c r="M168" s="192"/>
      <c r="T168" s="193"/>
      <c r="AT168" s="188" t="s">
        <v>586</v>
      </c>
      <c r="AU168" s="188" t="s">
        <v>89</v>
      </c>
      <c r="AV168" s="13" t="s">
        <v>89</v>
      </c>
      <c r="AW168" s="13" t="s">
        <v>31</v>
      </c>
      <c r="AX168" s="13" t="s">
        <v>77</v>
      </c>
      <c r="AY168" s="188" t="s">
        <v>574</v>
      </c>
    </row>
    <row r="169" spans="2:65" s="14" customFormat="1" ht="12">
      <c r="B169" s="194"/>
      <c r="D169" s="181" t="s">
        <v>586</v>
      </c>
      <c r="E169" s="195" t="s">
        <v>1</v>
      </c>
      <c r="F169" s="196" t="s">
        <v>596</v>
      </c>
      <c r="H169" s="197">
        <v>0.2</v>
      </c>
      <c r="I169" s="198"/>
      <c r="L169" s="194"/>
      <c r="M169" s="199"/>
      <c r="T169" s="200"/>
      <c r="AT169" s="195" t="s">
        <v>586</v>
      </c>
      <c r="AU169" s="195" t="s">
        <v>89</v>
      </c>
      <c r="AV169" s="14" t="s">
        <v>580</v>
      </c>
      <c r="AW169" s="14" t="s">
        <v>31</v>
      </c>
      <c r="AX169" s="14" t="s">
        <v>84</v>
      </c>
      <c r="AY169" s="195" t="s">
        <v>574</v>
      </c>
    </row>
    <row r="170" spans="2:65" s="1" customFormat="1" ht="24.25" customHeight="1">
      <c r="B170" s="140"/>
      <c r="C170" s="168" t="s">
        <v>660</v>
      </c>
      <c r="D170" s="168" t="s">
        <v>576</v>
      </c>
      <c r="E170" s="169" t="s">
        <v>11354</v>
      </c>
      <c r="F170" s="170" t="s">
        <v>11355</v>
      </c>
      <c r="G170" s="171" t="s">
        <v>629</v>
      </c>
      <c r="H170" s="172">
        <v>0.2</v>
      </c>
      <c r="I170" s="173"/>
      <c r="J170" s="174">
        <f>ROUND(I170*H170,2)</f>
        <v>0</v>
      </c>
      <c r="K170" s="175"/>
      <c r="L170" s="34"/>
      <c r="M170" s="176" t="s">
        <v>1</v>
      </c>
      <c r="N170" s="139" t="s">
        <v>43</v>
      </c>
      <c r="P170" s="177">
        <f>O170*H170</f>
        <v>0</v>
      </c>
      <c r="Q170" s="177">
        <v>0</v>
      </c>
      <c r="R170" s="177">
        <f>Q170*H170</f>
        <v>0</v>
      </c>
      <c r="S170" s="177">
        <v>0</v>
      </c>
      <c r="T170" s="178">
        <f>S170*H170</f>
        <v>0</v>
      </c>
      <c r="AR170" s="179" t="s">
        <v>580</v>
      </c>
      <c r="AT170" s="179" t="s">
        <v>576</v>
      </c>
      <c r="AU170" s="179" t="s">
        <v>89</v>
      </c>
      <c r="AY170" s="17" t="s">
        <v>574</v>
      </c>
      <c r="BE170" s="102">
        <f>IF(N170="základná",J170,0)</f>
        <v>0</v>
      </c>
      <c r="BF170" s="102">
        <f>IF(N170="znížená",J170,0)</f>
        <v>0</v>
      </c>
      <c r="BG170" s="102">
        <f>IF(N170="zákl. prenesená",J170,0)</f>
        <v>0</v>
      </c>
      <c r="BH170" s="102">
        <f>IF(N170="zníž. prenesená",J170,0)</f>
        <v>0</v>
      </c>
      <c r="BI170" s="102">
        <f>IF(N170="nulová",J170,0)</f>
        <v>0</v>
      </c>
      <c r="BJ170" s="17" t="s">
        <v>89</v>
      </c>
      <c r="BK170" s="102">
        <f>ROUND(I170*H170,2)</f>
        <v>0</v>
      </c>
      <c r="BL170" s="17" t="s">
        <v>580</v>
      </c>
      <c r="BM170" s="179" t="s">
        <v>11488</v>
      </c>
    </row>
    <row r="171" spans="2:65" s="1" customFormat="1" ht="44.25" customHeight="1">
      <c r="B171" s="140"/>
      <c r="C171" s="168" t="s">
        <v>664</v>
      </c>
      <c r="D171" s="168" t="s">
        <v>576</v>
      </c>
      <c r="E171" s="169" t="s">
        <v>11489</v>
      </c>
      <c r="F171" s="170" t="s">
        <v>11490</v>
      </c>
      <c r="G171" s="171" t="s">
        <v>579</v>
      </c>
      <c r="H171" s="172">
        <v>2</v>
      </c>
      <c r="I171" s="173"/>
      <c r="J171" s="174">
        <f>ROUND(I171*H171,2)</f>
        <v>0</v>
      </c>
      <c r="K171" s="175"/>
      <c r="L171" s="34"/>
      <c r="M171" s="176" t="s">
        <v>1</v>
      </c>
      <c r="N171" s="139" t="s">
        <v>43</v>
      </c>
      <c r="P171" s="177">
        <f>O171*H171</f>
        <v>0</v>
      </c>
      <c r="Q171" s="177">
        <v>0</v>
      </c>
      <c r="R171" s="177">
        <f>Q171*H171</f>
        <v>0</v>
      </c>
      <c r="S171" s="177">
        <v>0</v>
      </c>
      <c r="T171" s="178">
        <f>S171*H171</f>
        <v>0</v>
      </c>
      <c r="AR171" s="179" t="s">
        <v>580</v>
      </c>
      <c r="AT171" s="179" t="s">
        <v>576</v>
      </c>
      <c r="AU171" s="179" t="s">
        <v>89</v>
      </c>
      <c r="AY171" s="17" t="s">
        <v>574</v>
      </c>
      <c r="BE171" s="102">
        <f>IF(N171="základná",J171,0)</f>
        <v>0</v>
      </c>
      <c r="BF171" s="102">
        <f>IF(N171="znížená",J171,0)</f>
        <v>0</v>
      </c>
      <c r="BG171" s="102">
        <f>IF(N171="zákl. prenesená",J171,0)</f>
        <v>0</v>
      </c>
      <c r="BH171" s="102">
        <f>IF(N171="zníž. prenesená",J171,0)</f>
        <v>0</v>
      </c>
      <c r="BI171" s="102">
        <f>IF(N171="nulová",J171,0)</f>
        <v>0</v>
      </c>
      <c r="BJ171" s="17" t="s">
        <v>89</v>
      </c>
      <c r="BK171" s="102">
        <f>ROUND(I171*H171,2)</f>
        <v>0</v>
      </c>
      <c r="BL171" s="17" t="s">
        <v>580</v>
      </c>
      <c r="BM171" s="179" t="s">
        <v>11491</v>
      </c>
    </row>
    <row r="172" spans="2:65" s="12" customFormat="1" ht="12">
      <c r="B172" s="180"/>
      <c r="D172" s="181" t="s">
        <v>586</v>
      </c>
      <c r="E172" s="182" t="s">
        <v>1</v>
      </c>
      <c r="F172" s="183" t="s">
        <v>11363</v>
      </c>
      <c r="H172" s="182" t="s">
        <v>1</v>
      </c>
      <c r="I172" s="184"/>
      <c r="L172" s="180"/>
      <c r="M172" s="185"/>
      <c r="T172" s="186"/>
      <c r="AT172" s="182" t="s">
        <v>586</v>
      </c>
      <c r="AU172" s="182" t="s">
        <v>89</v>
      </c>
      <c r="AV172" s="12" t="s">
        <v>84</v>
      </c>
      <c r="AW172" s="12" t="s">
        <v>31</v>
      </c>
      <c r="AX172" s="12" t="s">
        <v>77</v>
      </c>
      <c r="AY172" s="182" t="s">
        <v>574</v>
      </c>
    </row>
    <row r="173" spans="2:65" s="13" customFormat="1" ht="12">
      <c r="B173" s="187"/>
      <c r="D173" s="181" t="s">
        <v>586</v>
      </c>
      <c r="E173" s="188" t="s">
        <v>1</v>
      </c>
      <c r="F173" s="189" t="s">
        <v>11469</v>
      </c>
      <c r="H173" s="190">
        <v>2</v>
      </c>
      <c r="I173" s="191"/>
      <c r="L173" s="187"/>
      <c r="M173" s="192"/>
      <c r="T173" s="193"/>
      <c r="AT173" s="188" t="s">
        <v>586</v>
      </c>
      <c r="AU173" s="188" t="s">
        <v>89</v>
      </c>
      <c r="AV173" s="13" t="s">
        <v>89</v>
      </c>
      <c r="AW173" s="13" t="s">
        <v>31</v>
      </c>
      <c r="AX173" s="13" t="s">
        <v>77</v>
      </c>
      <c r="AY173" s="188" t="s">
        <v>574</v>
      </c>
    </row>
    <row r="174" spans="2:65" s="14" customFormat="1" ht="12">
      <c r="B174" s="194"/>
      <c r="D174" s="181" t="s">
        <v>586</v>
      </c>
      <c r="E174" s="195" t="s">
        <v>1</v>
      </c>
      <c r="F174" s="196" t="s">
        <v>596</v>
      </c>
      <c r="H174" s="197">
        <v>2</v>
      </c>
      <c r="I174" s="198"/>
      <c r="L174" s="194"/>
      <c r="M174" s="199"/>
      <c r="T174" s="200"/>
      <c r="AT174" s="195" t="s">
        <v>586</v>
      </c>
      <c r="AU174" s="195" t="s">
        <v>89</v>
      </c>
      <c r="AV174" s="14" t="s">
        <v>580</v>
      </c>
      <c r="AW174" s="14" t="s">
        <v>31</v>
      </c>
      <c r="AX174" s="14" t="s">
        <v>84</v>
      </c>
      <c r="AY174" s="195" t="s">
        <v>574</v>
      </c>
    </row>
    <row r="175" spans="2:65" s="11" customFormat="1" ht="23" customHeight="1">
      <c r="B175" s="156"/>
      <c r="D175" s="157" t="s">
        <v>76</v>
      </c>
      <c r="E175" s="166" t="s">
        <v>1733</v>
      </c>
      <c r="F175" s="166" t="s">
        <v>2996</v>
      </c>
      <c r="I175" s="159"/>
      <c r="J175" s="167">
        <f>BK175</f>
        <v>0</v>
      </c>
      <c r="L175" s="156"/>
      <c r="M175" s="161"/>
      <c r="P175" s="162">
        <f>P176</f>
        <v>0</v>
      </c>
      <c r="R175" s="162">
        <f>R176</f>
        <v>0</v>
      </c>
      <c r="T175" s="163">
        <f>T176</f>
        <v>0</v>
      </c>
      <c r="AR175" s="157" t="s">
        <v>84</v>
      </c>
      <c r="AT175" s="164" t="s">
        <v>76</v>
      </c>
      <c r="AU175" s="164" t="s">
        <v>84</v>
      </c>
      <c r="AY175" s="157" t="s">
        <v>574</v>
      </c>
      <c r="BK175" s="165">
        <f>BK176</f>
        <v>0</v>
      </c>
    </row>
    <row r="176" spans="2:65" s="1" customFormat="1" ht="33" customHeight="1">
      <c r="B176" s="140"/>
      <c r="C176" s="168" t="s">
        <v>676</v>
      </c>
      <c r="D176" s="168" t="s">
        <v>576</v>
      </c>
      <c r="E176" s="169" t="s">
        <v>11419</v>
      </c>
      <c r="F176" s="170" t="s">
        <v>11420</v>
      </c>
      <c r="G176" s="171" t="s">
        <v>694</v>
      </c>
      <c r="H176" s="172">
        <v>6.0220000000000002</v>
      </c>
      <c r="I176" s="173"/>
      <c r="J176" s="174">
        <f>ROUND(I176*H176,2)</f>
        <v>0</v>
      </c>
      <c r="K176" s="175"/>
      <c r="L176" s="34"/>
      <c r="M176" s="176" t="s">
        <v>1</v>
      </c>
      <c r="N176" s="139" t="s">
        <v>43</v>
      </c>
      <c r="P176" s="177">
        <f>O176*H176</f>
        <v>0</v>
      </c>
      <c r="Q176" s="177">
        <v>0</v>
      </c>
      <c r="R176" s="177">
        <f>Q176*H176</f>
        <v>0</v>
      </c>
      <c r="S176" s="177">
        <v>0</v>
      </c>
      <c r="T176" s="178">
        <f>S176*H176</f>
        <v>0</v>
      </c>
      <c r="AR176" s="179" t="s">
        <v>580</v>
      </c>
      <c r="AT176" s="179" t="s">
        <v>576</v>
      </c>
      <c r="AU176" s="179" t="s">
        <v>89</v>
      </c>
      <c r="AY176" s="17" t="s">
        <v>574</v>
      </c>
      <c r="BE176" s="102">
        <f>IF(N176="základná",J176,0)</f>
        <v>0</v>
      </c>
      <c r="BF176" s="102">
        <f>IF(N176="znížená",J176,0)</f>
        <v>0</v>
      </c>
      <c r="BG176" s="102">
        <f>IF(N176="zákl. prenesená",J176,0)</f>
        <v>0</v>
      </c>
      <c r="BH176" s="102">
        <f>IF(N176="zníž. prenesená",J176,0)</f>
        <v>0</v>
      </c>
      <c r="BI176" s="102">
        <f>IF(N176="nulová",J176,0)</f>
        <v>0</v>
      </c>
      <c r="BJ176" s="17" t="s">
        <v>89</v>
      </c>
      <c r="BK176" s="102">
        <f>ROUND(I176*H176,2)</f>
        <v>0</v>
      </c>
      <c r="BL176" s="17" t="s">
        <v>580</v>
      </c>
      <c r="BM176" s="179" t="s">
        <v>11492</v>
      </c>
    </row>
    <row r="177" spans="2:65" s="11" customFormat="1" ht="26" customHeight="1">
      <c r="B177" s="156"/>
      <c r="D177" s="157" t="s">
        <v>76</v>
      </c>
      <c r="E177" s="158" t="s">
        <v>11447</v>
      </c>
      <c r="F177" s="158" t="s">
        <v>6134</v>
      </c>
      <c r="I177" s="159"/>
      <c r="J177" s="160">
        <f>BK177</f>
        <v>0</v>
      </c>
      <c r="L177" s="156"/>
      <c r="M177" s="161"/>
      <c r="P177" s="162">
        <f>P178</f>
        <v>0</v>
      </c>
      <c r="R177" s="162">
        <f>R178</f>
        <v>0</v>
      </c>
      <c r="T177" s="163">
        <f>T178</f>
        <v>0</v>
      </c>
      <c r="AR177" s="157" t="s">
        <v>580</v>
      </c>
      <c r="AT177" s="164" t="s">
        <v>76</v>
      </c>
      <c r="AU177" s="164" t="s">
        <v>77</v>
      </c>
      <c r="AY177" s="157" t="s">
        <v>574</v>
      </c>
      <c r="BK177" s="165">
        <f>BK178</f>
        <v>0</v>
      </c>
    </row>
    <row r="178" spans="2:65" s="1" customFormat="1" ht="44.25" customHeight="1">
      <c r="B178" s="140"/>
      <c r="C178" s="168" t="s">
        <v>680</v>
      </c>
      <c r="D178" s="168" t="s">
        <v>576</v>
      </c>
      <c r="E178" s="169" t="s">
        <v>11448</v>
      </c>
      <c r="F178" s="170" t="s">
        <v>11449</v>
      </c>
      <c r="G178" s="171" t="s">
        <v>579</v>
      </c>
      <c r="H178" s="172">
        <v>2</v>
      </c>
      <c r="I178" s="173"/>
      <c r="J178" s="174">
        <f>ROUND(I178*H178,2)</f>
        <v>0</v>
      </c>
      <c r="K178" s="175"/>
      <c r="L178" s="34"/>
      <c r="M178" s="223" t="s">
        <v>1</v>
      </c>
      <c r="N178" s="224" t="s">
        <v>43</v>
      </c>
      <c r="O178" s="225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AR178" s="179" t="s">
        <v>680</v>
      </c>
      <c r="AT178" s="179" t="s">
        <v>576</v>
      </c>
      <c r="AU178" s="179" t="s">
        <v>84</v>
      </c>
      <c r="AY178" s="17" t="s">
        <v>574</v>
      </c>
      <c r="BE178" s="102">
        <f>IF(N178="základná",J178,0)</f>
        <v>0</v>
      </c>
      <c r="BF178" s="102">
        <f>IF(N178="znížená",J178,0)</f>
        <v>0</v>
      </c>
      <c r="BG178" s="102">
        <f>IF(N178="zákl. prenesená",J178,0)</f>
        <v>0</v>
      </c>
      <c r="BH178" s="102">
        <f>IF(N178="zníž. prenesená",J178,0)</f>
        <v>0</v>
      </c>
      <c r="BI178" s="102">
        <f>IF(N178="nulová",J178,0)</f>
        <v>0</v>
      </c>
      <c r="BJ178" s="17" t="s">
        <v>89</v>
      </c>
      <c r="BK178" s="102">
        <f>ROUND(I178*H178,2)</f>
        <v>0</v>
      </c>
      <c r="BL178" s="17" t="s">
        <v>680</v>
      </c>
      <c r="BM178" s="179" t="s">
        <v>11493</v>
      </c>
    </row>
    <row r="179" spans="2:65" s="1" customFormat="1" ht="7" customHeight="1">
      <c r="B179" s="49"/>
      <c r="C179" s="50"/>
      <c r="D179" s="50"/>
      <c r="E179" s="50"/>
      <c r="F179" s="50"/>
      <c r="G179" s="50"/>
      <c r="H179" s="50"/>
      <c r="I179" s="50"/>
      <c r="J179" s="50"/>
      <c r="K179" s="50"/>
      <c r="L179" s="34"/>
    </row>
  </sheetData>
  <autoFilter ref="C133:K178" xr:uid="{00000000-0009-0000-0000-000013000000}"/>
  <mergeCells count="17">
    <mergeCell ref="E11:H11"/>
    <mergeCell ref="E20:H20"/>
    <mergeCell ref="E29:H29"/>
    <mergeCell ref="E126:H126"/>
    <mergeCell ref="L2:V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211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139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ht="12" customHeight="1">
      <c r="B8" s="20"/>
      <c r="D8" s="27" t="s">
        <v>182</v>
      </c>
      <c r="L8" s="20"/>
    </row>
    <row r="9" spans="2:46" s="1" customFormat="1" ht="16.5" customHeight="1">
      <c r="B9" s="34"/>
      <c r="E9" s="287" t="s">
        <v>11079</v>
      </c>
      <c r="F9" s="285"/>
      <c r="G9" s="285"/>
      <c r="H9" s="285"/>
      <c r="L9" s="34"/>
    </row>
    <row r="10" spans="2:46" s="1" customFormat="1" ht="12" customHeight="1">
      <c r="B10" s="34"/>
      <c r="D10" s="27" t="s">
        <v>190</v>
      </c>
      <c r="L10" s="34"/>
    </row>
    <row r="11" spans="2:46" s="1" customFormat="1" ht="16.5" customHeight="1">
      <c r="B11" s="34"/>
      <c r="E11" s="256" t="s">
        <v>11494</v>
      </c>
      <c r="F11" s="285"/>
      <c r="G11" s="285"/>
      <c r="H11" s="285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>
      <c r="B18" s="34"/>
      <c r="L18" s="34"/>
    </row>
    <row r="19" spans="2:12" s="1" customFormat="1" ht="12" customHeight="1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8"/>
      <c r="G20" s="268"/>
      <c r="H20" s="268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>
      <c r="B21" s="34"/>
      <c r="L21" s="34"/>
    </row>
    <row r="22" spans="2:12" s="1" customFormat="1" ht="12" customHeight="1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>
      <c r="B24" s="34"/>
      <c r="L24" s="34"/>
    </row>
    <row r="25" spans="2:12" s="1" customFormat="1" ht="12" customHeight="1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>
      <c r="B27" s="34"/>
      <c r="L27" s="34"/>
    </row>
    <row r="28" spans="2:12" s="1" customFormat="1" ht="12" customHeight="1">
      <c r="B28" s="34"/>
      <c r="D28" s="27" t="s">
        <v>34</v>
      </c>
      <c r="L28" s="34"/>
    </row>
    <row r="29" spans="2:12" s="7" customFormat="1" ht="16.5" customHeight="1">
      <c r="B29" s="111"/>
      <c r="E29" s="272" t="s">
        <v>1</v>
      </c>
      <c r="F29" s="272"/>
      <c r="G29" s="272"/>
      <c r="H29" s="272"/>
      <c r="L29" s="111"/>
    </row>
    <row r="30" spans="2:12" s="1" customFormat="1" ht="7" customHeight="1">
      <c r="B30" s="34"/>
      <c r="L30" s="34"/>
    </row>
    <row r="31" spans="2:12" s="1" customFormat="1" ht="7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>
      <c r="B32" s="34"/>
      <c r="D32" s="25" t="s">
        <v>245</v>
      </c>
      <c r="J32" s="33">
        <f>J98</f>
        <v>0</v>
      </c>
      <c r="L32" s="34"/>
    </row>
    <row r="33" spans="2:12" s="1" customFormat="1" ht="14.5" customHeight="1">
      <c r="B33" s="34"/>
      <c r="D33" s="32" t="s">
        <v>157</v>
      </c>
      <c r="J33" s="33">
        <f>J108</f>
        <v>0</v>
      </c>
      <c r="L33" s="34"/>
    </row>
    <row r="34" spans="2:12" s="1" customFormat="1" ht="25.25" customHeight="1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>
      <c r="B37" s="34"/>
      <c r="D37" s="60" t="s">
        <v>41</v>
      </c>
      <c r="E37" s="39" t="s">
        <v>42</v>
      </c>
      <c r="F37" s="114">
        <f>ROUND((SUM(BE108:BE115) + SUM(BE137:BE210)),  2)</f>
        <v>0</v>
      </c>
      <c r="G37" s="115"/>
      <c r="H37" s="115"/>
      <c r="I37" s="116">
        <v>0.2</v>
      </c>
      <c r="J37" s="114">
        <f>ROUND(((SUM(BE108:BE115) + SUM(BE137:BE210))*I37),  2)</f>
        <v>0</v>
      </c>
      <c r="L37" s="34"/>
    </row>
    <row r="38" spans="2:12" s="1" customFormat="1" ht="14.5" customHeight="1">
      <c r="B38" s="34"/>
      <c r="E38" s="39" t="s">
        <v>43</v>
      </c>
      <c r="F38" s="114">
        <f>ROUND((SUM(BF108:BF115) + SUM(BF137:BF210)),  2)</f>
        <v>0</v>
      </c>
      <c r="G38" s="115"/>
      <c r="H38" s="115"/>
      <c r="I38" s="116">
        <v>0.2</v>
      </c>
      <c r="J38" s="114">
        <f>ROUND(((SUM(BF108:BF115) + SUM(BF137:BF210))*I38),  2)</f>
        <v>0</v>
      </c>
      <c r="L38" s="34"/>
    </row>
    <row r="39" spans="2:12" s="1" customFormat="1" ht="14.5" hidden="1" customHeight="1">
      <c r="B39" s="34"/>
      <c r="E39" s="27" t="s">
        <v>44</v>
      </c>
      <c r="F39" s="91">
        <f>ROUND((SUM(BG108:BG115) + SUM(BG137:BG210)),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>
      <c r="B40" s="34"/>
      <c r="E40" s="27" t="s">
        <v>45</v>
      </c>
      <c r="F40" s="91">
        <f>ROUND((SUM(BH108:BH115) + SUM(BH137:BH210)),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>
      <c r="B41" s="34"/>
      <c r="E41" s="39" t="s">
        <v>46</v>
      </c>
      <c r="F41" s="114">
        <f>ROUND((SUM(BI108:BI115) + SUM(BI137:BI210)),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>
      <c r="B42" s="34"/>
      <c r="L42" s="34"/>
    </row>
    <row r="43" spans="2:12" s="1" customFormat="1" ht="25.25" customHeight="1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>
      <c r="B44" s="34"/>
      <c r="L44" s="34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>
      <c r="B82" s="34"/>
      <c r="C82" s="21" t="s">
        <v>386</v>
      </c>
      <c r="L82" s="34"/>
    </row>
    <row r="83" spans="2:12" s="1" customFormat="1" ht="7" customHeight="1">
      <c r="B83" s="34"/>
      <c r="L83" s="34"/>
    </row>
    <row r="84" spans="2:12" s="1" customFormat="1" ht="12" customHeight="1">
      <c r="B84" s="34"/>
      <c r="C84" s="27" t="s">
        <v>15</v>
      </c>
      <c r="L84" s="34"/>
    </row>
    <row r="85" spans="2:12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12" ht="12" customHeight="1">
      <c r="B86" s="20"/>
      <c r="C86" s="27" t="s">
        <v>182</v>
      </c>
      <c r="L86" s="20"/>
    </row>
    <row r="87" spans="2:12" s="1" customFormat="1" ht="16.5" customHeight="1">
      <c r="B87" s="34"/>
      <c r="E87" s="287" t="s">
        <v>11079</v>
      </c>
      <c r="F87" s="285"/>
      <c r="G87" s="285"/>
      <c r="H87" s="285"/>
      <c r="L87" s="34"/>
    </row>
    <row r="88" spans="2:12" s="1" customFormat="1" ht="12" customHeight="1">
      <c r="B88" s="34"/>
      <c r="C88" s="27" t="s">
        <v>190</v>
      </c>
      <c r="L88" s="34"/>
    </row>
    <row r="89" spans="2:12" s="1" customFormat="1" ht="16.5" customHeight="1">
      <c r="B89" s="34"/>
      <c r="E89" s="256" t="str">
        <f>E11</f>
        <v>03 - SO 601.3 Extenzívne vegetačné strechy</v>
      </c>
      <c r="F89" s="285"/>
      <c r="G89" s="285"/>
      <c r="H89" s="285"/>
      <c r="L89" s="34"/>
    </row>
    <row r="90" spans="2:12" s="1" customFormat="1" ht="7" customHeight="1">
      <c r="B90" s="34"/>
      <c r="L90" s="34"/>
    </row>
    <row r="91" spans="2:12" s="1" customFormat="1" ht="12" customHeight="1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>
      <c r="B92" s="34"/>
      <c r="L92" s="34"/>
    </row>
    <row r="93" spans="2:12" s="1" customFormat="1" ht="15.25" customHeight="1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25" customHeight="1">
      <c r="B95" s="34"/>
      <c r="L95" s="34"/>
    </row>
    <row r="96" spans="2:12" s="1" customFormat="1" ht="29.25" customHeight="1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25" customHeight="1">
      <c r="B97" s="34"/>
      <c r="L97" s="34"/>
    </row>
    <row r="98" spans="2:65" s="1" customFormat="1" ht="23" customHeight="1">
      <c r="B98" s="34"/>
      <c r="C98" s="127" t="s">
        <v>422</v>
      </c>
      <c r="J98" s="71">
        <f>J137</f>
        <v>0</v>
      </c>
      <c r="L98" s="34"/>
      <c r="AU98" s="17" t="s">
        <v>423</v>
      </c>
    </row>
    <row r="99" spans="2:65" s="8" customFormat="1" ht="25" customHeight="1">
      <c r="B99" s="128"/>
      <c r="D99" s="129" t="s">
        <v>426</v>
      </c>
      <c r="E99" s="130"/>
      <c r="F99" s="130"/>
      <c r="G99" s="130"/>
      <c r="H99" s="130"/>
      <c r="I99" s="130"/>
      <c r="J99" s="131">
        <f>J138</f>
        <v>0</v>
      </c>
      <c r="L99" s="128"/>
    </row>
    <row r="100" spans="2:65" s="9" customFormat="1" ht="20" customHeight="1">
      <c r="B100" s="133"/>
      <c r="D100" s="134" t="s">
        <v>429</v>
      </c>
      <c r="E100" s="135"/>
      <c r="F100" s="135"/>
      <c r="G100" s="135"/>
      <c r="H100" s="135"/>
      <c r="I100" s="135"/>
      <c r="J100" s="136">
        <f>J139</f>
        <v>0</v>
      </c>
      <c r="L100" s="133"/>
    </row>
    <row r="101" spans="2:65" s="9" customFormat="1" ht="20" customHeight="1">
      <c r="B101" s="133"/>
      <c r="D101" s="134" t="s">
        <v>432</v>
      </c>
      <c r="E101" s="135"/>
      <c r="F101" s="135"/>
      <c r="G101" s="135"/>
      <c r="H101" s="135"/>
      <c r="I101" s="135"/>
      <c r="J101" s="136">
        <f>J143</f>
        <v>0</v>
      </c>
      <c r="L101" s="133"/>
    </row>
    <row r="102" spans="2:65" s="9" customFormat="1" ht="20" customHeight="1">
      <c r="B102" s="133"/>
      <c r="D102" s="134" t="s">
        <v>444</v>
      </c>
      <c r="E102" s="135"/>
      <c r="F102" s="135"/>
      <c r="G102" s="135"/>
      <c r="H102" s="135"/>
      <c r="I102" s="135"/>
      <c r="J102" s="136">
        <f>J168</f>
        <v>0</v>
      </c>
      <c r="L102" s="133"/>
    </row>
    <row r="103" spans="2:65" s="9" customFormat="1" ht="20" customHeight="1">
      <c r="B103" s="133"/>
      <c r="D103" s="134" t="s">
        <v>450</v>
      </c>
      <c r="E103" s="135"/>
      <c r="F103" s="135"/>
      <c r="G103" s="135"/>
      <c r="H103" s="135"/>
      <c r="I103" s="135"/>
      <c r="J103" s="136">
        <f>J185</f>
        <v>0</v>
      </c>
      <c r="L103" s="133"/>
    </row>
    <row r="104" spans="2:65" s="8" customFormat="1" ht="25" customHeight="1">
      <c r="B104" s="128"/>
      <c r="D104" s="129" t="s">
        <v>453</v>
      </c>
      <c r="E104" s="130"/>
      <c r="F104" s="130"/>
      <c r="G104" s="130"/>
      <c r="H104" s="130"/>
      <c r="I104" s="130"/>
      <c r="J104" s="131">
        <f>J187</f>
        <v>0</v>
      </c>
      <c r="L104" s="128"/>
    </row>
    <row r="105" spans="2:65" s="9" customFormat="1" ht="20" customHeight="1">
      <c r="B105" s="133"/>
      <c r="D105" s="134" t="s">
        <v>459</v>
      </c>
      <c r="E105" s="135"/>
      <c r="F105" s="135"/>
      <c r="G105" s="135"/>
      <c r="H105" s="135"/>
      <c r="I105" s="135"/>
      <c r="J105" s="136">
        <f>J188</f>
        <v>0</v>
      </c>
      <c r="L105" s="133"/>
    </row>
    <row r="106" spans="2:65" s="1" customFormat="1" ht="21.75" customHeight="1">
      <c r="B106" s="34"/>
      <c r="L106" s="34"/>
    </row>
    <row r="107" spans="2:65" s="1" customFormat="1" ht="7" customHeight="1">
      <c r="B107" s="34"/>
      <c r="L107" s="34"/>
    </row>
    <row r="108" spans="2:65" s="1" customFormat="1" ht="29.25" customHeight="1">
      <c r="B108" s="34"/>
      <c r="C108" s="127" t="s">
        <v>511</v>
      </c>
      <c r="J108" s="138">
        <f>ROUND(J109 + J110 + J111 + J112 + J113 + J114,2)</f>
        <v>0</v>
      </c>
      <c r="L108" s="34"/>
      <c r="N108" s="139" t="s">
        <v>41</v>
      </c>
    </row>
    <row r="109" spans="2:65" s="1" customFormat="1" ht="18" customHeight="1">
      <c r="B109" s="140"/>
      <c r="C109" s="141"/>
      <c r="D109" s="232" t="s">
        <v>514</v>
      </c>
      <c r="E109" s="286"/>
      <c r="F109" s="286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ref="BE109:BE114" si="0">IF(N109="základná",J109,0)</f>
        <v>0</v>
      </c>
      <c r="BF109" s="146">
        <f t="shared" ref="BF109:BF114" si="1">IF(N109="znížená",J109,0)</f>
        <v>0</v>
      </c>
      <c r="BG109" s="146">
        <f t="shared" ref="BG109:BG114" si="2">IF(N109="zákl. prenesená",J109,0)</f>
        <v>0</v>
      </c>
      <c r="BH109" s="146">
        <f t="shared" ref="BH109:BH114" si="3">IF(N109="zníž. prenesená",J109,0)</f>
        <v>0</v>
      </c>
      <c r="BI109" s="146">
        <f t="shared" ref="BI109:BI114" si="4">IF(N109="nulová",J109,0)</f>
        <v>0</v>
      </c>
      <c r="BJ109" s="144" t="s">
        <v>89</v>
      </c>
      <c r="BK109" s="141"/>
      <c r="BL109" s="141"/>
      <c r="BM109" s="141"/>
    </row>
    <row r="110" spans="2:65" s="1" customFormat="1" ht="18" customHeight="1">
      <c r="B110" s="140"/>
      <c r="C110" s="141"/>
      <c r="D110" s="232" t="s">
        <v>518</v>
      </c>
      <c r="E110" s="286"/>
      <c r="F110" s="286"/>
      <c r="G110" s="141"/>
      <c r="H110" s="141"/>
      <c r="I110" s="141"/>
      <c r="J110" s="99"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515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ht="18" customHeight="1">
      <c r="B111" s="140"/>
      <c r="C111" s="141"/>
      <c r="D111" s="232" t="s">
        <v>521</v>
      </c>
      <c r="E111" s="286"/>
      <c r="F111" s="286"/>
      <c r="G111" s="141"/>
      <c r="H111" s="141"/>
      <c r="I111" s="141"/>
      <c r="J111" s="99">
        <v>0</v>
      </c>
      <c r="K111" s="141"/>
      <c r="L111" s="140"/>
      <c r="M111" s="141"/>
      <c r="N111" s="143" t="s">
        <v>43</v>
      </c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4" t="s">
        <v>515</v>
      </c>
      <c r="AZ111" s="141"/>
      <c r="BA111" s="141"/>
      <c r="BB111" s="141"/>
      <c r="BC111" s="141"/>
      <c r="BD111" s="141"/>
      <c r="BE111" s="146">
        <f t="shared" si="0"/>
        <v>0</v>
      </c>
      <c r="BF111" s="146">
        <f t="shared" si="1"/>
        <v>0</v>
      </c>
      <c r="BG111" s="146">
        <f t="shared" si="2"/>
        <v>0</v>
      </c>
      <c r="BH111" s="146">
        <f t="shared" si="3"/>
        <v>0</v>
      </c>
      <c r="BI111" s="146">
        <f t="shared" si="4"/>
        <v>0</v>
      </c>
      <c r="BJ111" s="144" t="s">
        <v>89</v>
      </c>
      <c r="BK111" s="141"/>
      <c r="BL111" s="141"/>
      <c r="BM111" s="141"/>
    </row>
    <row r="112" spans="2:65" s="1" customFormat="1" ht="18" customHeight="1">
      <c r="B112" s="140"/>
      <c r="C112" s="141"/>
      <c r="D112" s="232" t="s">
        <v>524</v>
      </c>
      <c r="E112" s="286"/>
      <c r="F112" s="286"/>
      <c r="G112" s="141"/>
      <c r="H112" s="141"/>
      <c r="I112" s="141"/>
      <c r="J112" s="99">
        <v>0</v>
      </c>
      <c r="K112" s="141"/>
      <c r="L112" s="140"/>
      <c r="M112" s="141"/>
      <c r="N112" s="143" t="s">
        <v>43</v>
      </c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4" t="s">
        <v>515</v>
      </c>
      <c r="AZ112" s="141"/>
      <c r="BA112" s="141"/>
      <c r="BB112" s="141"/>
      <c r="BC112" s="141"/>
      <c r="BD112" s="141"/>
      <c r="BE112" s="146">
        <f t="shared" si="0"/>
        <v>0</v>
      </c>
      <c r="BF112" s="146">
        <f t="shared" si="1"/>
        <v>0</v>
      </c>
      <c r="BG112" s="146">
        <f t="shared" si="2"/>
        <v>0</v>
      </c>
      <c r="BH112" s="146">
        <f t="shared" si="3"/>
        <v>0</v>
      </c>
      <c r="BI112" s="146">
        <f t="shared" si="4"/>
        <v>0</v>
      </c>
      <c r="BJ112" s="144" t="s">
        <v>89</v>
      </c>
      <c r="BK112" s="141"/>
      <c r="BL112" s="141"/>
      <c r="BM112" s="141"/>
    </row>
    <row r="113" spans="2:65" s="1" customFormat="1" ht="18" customHeight="1">
      <c r="B113" s="140"/>
      <c r="C113" s="141"/>
      <c r="D113" s="232" t="s">
        <v>527</v>
      </c>
      <c r="E113" s="286"/>
      <c r="F113" s="286"/>
      <c r="G113" s="141"/>
      <c r="H113" s="141"/>
      <c r="I113" s="141"/>
      <c r="J113" s="99">
        <v>0</v>
      </c>
      <c r="K113" s="141"/>
      <c r="L113" s="140"/>
      <c r="M113" s="141"/>
      <c r="N113" s="143" t="s">
        <v>43</v>
      </c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4" t="s">
        <v>515</v>
      </c>
      <c r="AZ113" s="141"/>
      <c r="BA113" s="141"/>
      <c r="BB113" s="141"/>
      <c r="BC113" s="141"/>
      <c r="BD113" s="141"/>
      <c r="BE113" s="146">
        <f t="shared" si="0"/>
        <v>0</v>
      </c>
      <c r="BF113" s="146">
        <f t="shared" si="1"/>
        <v>0</v>
      </c>
      <c r="BG113" s="146">
        <f t="shared" si="2"/>
        <v>0</v>
      </c>
      <c r="BH113" s="146">
        <f t="shared" si="3"/>
        <v>0</v>
      </c>
      <c r="BI113" s="146">
        <f t="shared" si="4"/>
        <v>0</v>
      </c>
      <c r="BJ113" s="144" t="s">
        <v>89</v>
      </c>
      <c r="BK113" s="141"/>
      <c r="BL113" s="141"/>
      <c r="BM113" s="141"/>
    </row>
    <row r="114" spans="2:65" s="1" customFormat="1" ht="18" customHeight="1">
      <c r="B114" s="140"/>
      <c r="C114" s="141"/>
      <c r="D114" s="142" t="s">
        <v>530</v>
      </c>
      <c r="E114" s="141"/>
      <c r="F114" s="141"/>
      <c r="G114" s="141"/>
      <c r="H114" s="141"/>
      <c r="I114" s="141"/>
      <c r="J114" s="99">
        <f>ROUND(J32*T114,2)</f>
        <v>0</v>
      </c>
      <c r="K114" s="141"/>
      <c r="L114" s="140"/>
      <c r="M114" s="141"/>
      <c r="N114" s="143" t="s">
        <v>43</v>
      </c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4" t="s">
        <v>531</v>
      </c>
      <c r="AZ114" s="141"/>
      <c r="BA114" s="141"/>
      <c r="BB114" s="141"/>
      <c r="BC114" s="141"/>
      <c r="BD114" s="141"/>
      <c r="BE114" s="146">
        <f t="shared" si="0"/>
        <v>0</v>
      </c>
      <c r="BF114" s="146">
        <f t="shared" si="1"/>
        <v>0</v>
      </c>
      <c r="BG114" s="146">
        <f t="shared" si="2"/>
        <v>0</v>
      </c>
      <c r="BH114" s="146">
        <f t="shared" si="3"/>
        <v>0</v>
      </c>
      <c r="BI114" s="146">
        <f t="shared" si="4"/>
        <v>0</v>
      </c>
      <c r="BJ114" s="144" t="s">
        <v>89</v>
      </c>
      <c r="BK114" s="141"/>
      <c r="BL114" s="141"/>
      <c r="BM114" s="141"/>
    </row>
    <row r="115" spans="2:65" s="1" customFormat="1">
      <c r="B115" s="34"/>
      <c r="L115" s="34"/>
    </row>
    <row r="116" spans="2:65" s="1" customFormat="1" ht="29.25" customHeight="1">
      <c r="B116" s="34"/>
      <c r="C116" s="106" t="s">
        <v>162</v>
      </c>
      <c r="D116" s="107"/>
      <c r="E116" s="107"/>
      <c r="F116" s="107"/>
      <c r="G116" s="107"/>
      <c r="H116" s="107"/>
      <c r="I116" s="107"/>
      <c r="J116" s="108">
        <f>ROUND(J98+J108,2)</f>
        <v>0</v>
      </c>
      <c r="K116" s="107"/>
      <c r="L116" s="34"/>
    </row>
    <row r="117" spans="2:65" s="1" customFormat="1" ht="7" customHeight="1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4"/>
    </row>
    <row r="121" spans="2:65" s="1" customFormat="1" ht="7" customHeight="1"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34"/>
    </row>
    <row r="122" spans="2:65" s="1" customFormat="1" ht="25" customHeight="1">
      <c r="B122" s="34"/>
      <c r="C122" s="21" t="s">
        <v>548</v>
      </c>
      <c r="L122" s="34"/>
    </row>
    <row r="123" spans="2:65" s="1" customFormat="1" ht="7" customHeight="1">
      <c r="B123" s="34"/>
      <c r="L123" s="34"/>
    </row>
    <row r="124" spans="2:65" s="1" customFormat="1" ht="12" customHeight="1">
      <c r="B124" s="34"/>
      <c r="C124" s="27" t="s">
        <v>15</v>
      </c>
      <c r="L124" s="34"/>
    </row>
    <row r="125" spans="2:65" s="1" customFormat="1" ht="26.25" customHeight="1">
      <c r="B125" s="34"/>
      <c r="E125" s="287" t="str">
        <f>E7</f>
        <v>Revitalizácia budovy a areálu bývalého Gymnázia Mateja Bela vo Zvolene</v>
      </c>
      <c r="F125" s="288"/>
      <c r="G125" s="288"/>
      <c r="H125" s="288"/>
      <c r="L125" s="34"/>
    </row>
    <row r="126" spans="2:65" ht="12" customHeight="1">
      <c r="B126" s="20"/>
      <c r="C126" s="27" t="s">
        <v>182</v>
      </c>
      <c r="L126" s="20"/>
    </row>
    <row r="127" spans="2:65" s="1" customFormat="1" ht="16.5" customHeight="1">
      <c r="B127" s="34"/>
      <c r="E127" s="287" t="s">
        <v>11079</v>
      </c>
      <c r="F127" s="285"/>
      <c r="G127" s="285"/>
      <c r="H127" s="285"/>
      <c r="L127" s="34"/>
    </row>
    <row r="128" spans="2:65" s="1" customFormat="1" ht="12" customHeight="1">
      <c r="B128" s="34"/>
      <c r="C128" s="27" t="s">
        <v>190</v>
      </c>
      <c r="L128" s="34"/>
    </row>
    <row r="129" spans="2:65" s="1" customFormat="1" ht="16.5" customHeight="1">
      <c r="B129" s="34"/>
      <c r="E129" s="256" t="str">
        <f>E11</f>
        <v>03 - SO 601.3 Extenzívne vegetačné strechy</v>
      </c>
      <c r="F129" s="285"/>
      <c r="G129" s="285"/>
      <c r="H129" s="285"/>
      <c r="L129" s="34"/>
    </row>
    <row r="130" spans="2:65" s="1" customFormat="1" ht="7" customHeight="1">
      <c r="B130" s="34"/>
      <c r="L130" s="34"/>
    </row>
    <row r="131" spans="2:65" s="1" customFormat="1" ht="12" customHeight="1">
      <c r="B131" s="34"/>
      <c r="C131" s="27" t="s">
        <v>19</v>
      </c>
      <c r="F131" s="25" t="str">
        <f>F14</f>
        <v>Okružná 2469, Zvolen</v>
      </c>
      <c r="I131" s="27" t="s">
        <v>21</v>
      </c>
      <c r="J131" s="57" t="str">
        <f>IF(J14="","",J14)</f>
        <v>22. 5. 2024</v>
      </c>
      <c r="L131" s="34"/>
    </row>
    <row r="132" spans="2:65" s="1" customFormat="1" ht="7" customHeight="1">
      <c r="B132" s="34"/>
      <c r="L132" s="34"/>
    </row>
    <row r="133" spans="2:65" s="1" customFormat="1" ht="15.25" customHeight="1">
      <c r="B133" s="34"/>
      <c r="C133" s="27" t="s">
        <v>23</v>
      </c>
      <c r="F133" s="25" t="str">
        <f>E17</f>
        <v>Úrad Banskobystrického samosprávneho kraja</v>
      </c>
      <c r="I133" s="27" t="s">
        <v>29</v>
      </c>
      <c r="J133" s="30" t="str">
        <f>E23</f>
        <v>N/A s.r.o. Bratislava</v>
      </c>
      <c r="L133" s="34"/>
    </row>
    <row r="134" spans="2:65" s="1" customFormat="1" ht="15.25" customHeight="1">
      <c r="B134" s="34"/>
      <c r="C134" s="27" t="s">
        <v>27</v>
      </c>
      <c r="F134" s="25" t="str">
        <f>IF(E20="","",E20)</f>
        <v>Vyplň údaj</v>
      </c>
      <c r="I134" s="27" t="s">
        <v>32</v>
      </c>
      <c r="J134" s="30">
        <f>E26</f>
        <v>0</v>
      </c>
      <c r="L134" s="34"/>
    </row>
    <row r="135" spans="2:65" s="1" customFormat="1" ht="10.25" customHeight="1">
      <c r="B135" s="34"/>
      <c r="L135" s="34"/>
    </row>
    <row r="136" spans="2:65" s="10" customFormat="1" ht="29.25" customHeight="1">
      <c r="B136" s="147"/>
      <c r="C136" s="148" t="s">
        <v>561</v>
      </c>
      <c r="D136" s="149" t="s">
        <v>62</v>
      </c>
      <c r="E136" s="149" t="s">
        <v>58</v>
      </c>
      <c r="F136" s="149" t="s">
        <v>59</v>
      </c>
      <c r="G136" s="149" t="s">
        <v>562</v>
      </c>
      <c r="H136" s="149" t="s">
        <v>563</v>
      </c>
      <c r="I136" s="149" t="s">
        <v>564</v>
      </c>
      <c r="J136" s="150" t="s">
        <v>417</v>
      </c>
      <c r="K136" s="151" t="s">
        <v>565</v>
      </c>
      <c r="L136" s="147"/>
      <c r="M136" s="64" t="s">
        <v>1</v>
      </c>
      <c r="N136" s="65" t="s">
        <v>41</v>
      </c>
      <c r="O136" s="65" t="s">
        <v>566</v>
      </c>
      <c r="P136" s="65" t="s">
        <v>567</v>
      </c>
      <c r="Q136" s="65" t="s">
        <v>568</v>
      </c>
      <c r="R136" s="65" t="s">
        <v>569</v>
      </c>
      <c r="S136" s="65" t="s">
        <v>570</v>
      </c>
      <c r="T136" s="66" t="s">
        <v>571</v>
      </c>
    </row>
    <row r="137" spans="2:65" s="1" customFormat="1" ht="23" customHeight="1">
      <c r="B137" s="34"/>
      <c r="C137" s="69" t="s">
        <v>245</v>
      </c>
      <c r="J137" s="152">
        <f>BK137</f>
        <v>0</v>
      </c>
      <c r="L137" s="34"/>
      <c r="M137" s="67"/>
      <c r="N137" s="58"/>
      <c r="O137" s="58"/>
      <c r="P137" s="153">
        <f>P138+P187</f>
        <v>0</v>
      </c>
      <c r="Q137" s="58"/>
      <c r="R137" s="153">
        <f>R138+R187</f>
        <v>20.1072402</v>
      </c>
      <c r="S137" s="58"/>
      <c r="T137" s="154">
        <f>T138+T187</f>
        <v>0</v>
      </c>
      <c r="AT137" s="17" t="s">
        <v>76</v>
      </c>
      <c r="AU137" s="17" t="s">
        <v>423</v>
      </c>
      <c r="BK137" s="155">
        <f>BK138+BK187</f>
        <v>0</v>
      </c>
    </row>
    <row r="138" spans="2:65" s="11" customFormat="1" ht="26" customHeight="1">
      <c r="B138" s="156"/>
      <c r="D138" s="157" t="s">
        <v>76</v>
      </c>
      <c r="E138" s="158" t="s">
        <v>572</v>
      </c>
      <c r="F138" s="158" t="s">
        <v>573</v>
      </c>
      <c r="I138" s="159"/>
      <c r="J138" s="160">
        <f>BK138</f>
        <v>0</v>
      </c>
      <c r="L138" s="156"/>
      <c r="M138" s="161"/>
      <c r="P138" s="162">
        <f>P139+P143+P168+P185</f>
        <v>0</v>
      </c>
      <c r="R138" s="162">
        <f>R139+R143+R168+R185</f>
        <v>19.946069999999999</v>
      </c>
      <c r="T138" s="163">
        <f>T139+T143+T168+T185</f>
        <v>0</v>
      </c>
      <c r="AR138" s="157" t="s">
        <v>84</v>
      </c>
      <c r="AT138" s="164" t="s">
        <v>76</v>
      </c>
      <c r="AU138" s="164" t="s">
        <v>77</v>
      </c>
      <c r="AY138" s="157" t="s">
        <v>574</v>
      </c>
      <c r="BK138" s="165">
        <f>BK139+BK143+BK168+BK185</f>
        <v>0</v>
      </c>
    </row>
    <row r="139" spans="2:65" s="11" customFormat="1" ht="23" customHeight="1">
      <c r="B139" s="156"/>
      <c r="D139" s="157" t="s">
        <v>76</v>
      </c>
      <c r="E139" s="166" t="s">
        <v>84</v>
      </c>
      <c r="F139" s="166" t="s">
        <v>575</v>
      </c>
      <c r="I139" s="159"/>
      <c r="J139" s="167">
        <f>BK139</f>
        <v>0</v>
      </c>
      <c r="L139" s="156"/>
      <c r="M139" s="161"/>
      <c r="P139" s="162">
        <f>SUM(P140:P142)</f>
        <v>0</v>
      </c>
      <c r="R139" s="162">
        <f>SUM(R140:R142)</f>
        <v>0</v>
      </c>
      <c r="T139" s="163">
        <f>SUM(T140:T142)</f>
        <v>0</v>
      </c>
      <c r="AR139" s="157" t="s">
        <v>84</v>
      </c>
      <c r="AT139" s="164" t="s">
        <v>76</v>
      </c>
      <c r="AU139" s="164" t="s">
        <v>84</v>
      </c>
      <c r="AY139" s="157" t="s">
        <v>574</v>
      </c>
      <c r="BK139" s="165">
        <f>SUM(BK140:BK142)</f>
        <v>0</v>
      </c>
    </row>
    <row r="140" spans="2:65" s="1" customFormat="1" ht="16.5" customHeight="1">
      <c r="B140" s="140"/>
      <c r="C140" s="168" t="s">
        <v>84</v>
      </c>
      <c r="D140" s="168" t="s">
        <v>576</v>
      </c>
      <c r="E140" s="169" t="s">
        <v>11082</v>
      </c>
      <c r="F140" s="170" t="s">
        <v>11083</v>
      </c>
      <c r="G140" s="171" t="s">
        <v>584</v>
      </c>
      <c r="H140" s="172">
        <v>174</v>
      </c>
      <c r="I140" s="173"/>
      <c r="J140" s="174">
        <f>ROUND(I140*H140,2)</f>
        <v>0</v>
      </c>
      <c r="K140" s="175"/>
      <c r="L140" s="34"/>
      <c r="M140" s="176" t="s">
        <v>1</v>
      </c>
      <c r="N140" s="139" t="s">
        <v>43</v>
      </c>
      <c r="P140" s="177">
        <f>O140*H140</f>
        <v>0</v>
      </c>
      <c r="Q140" s="177">
        <v>0</v>
      </c>
      <c r="R140" s="177">
        <f>Q140*H140</f>
        <v>0</v>
      </c>
      <c r="S140" s="177">
        <v>0</v>
      </c>
      <c r="T140" s="178">
        <f>S140*H140</f>
        <v>0</v>
      </c>
      <c r="AR140" s="179" t="s">
        <v>580</v>
      </c>
      <c r="AT140" s="179" t="s">
        <v>576</v>
      </c>
      <c r="AU140" s="179" t="s">
        <v>89</v>
      </c>
      <c r="AY140" s="17" t="s">
        <v>574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7" t="s">
        <v>89</v>
      </c>
      <c r="BK140" s="102">
        <f>ROUND(I140*H140,2)</f>
        <v>0</v>
      </c>
      <c r="BL140" s="17" t="s">
        <v>580</v>
      </c>
      <c r="BM140" s="179" t="s">
        <v>11495</v>
      </c>
    </row>
    <row r="141" spans="2:65" s="13" customFormat="1" ht="12">
      <c r="B141" s="187"/>
      <c r="D141" s="181" t="s">
        <v>586</v>
      </c>
      <c r="E141" s="188" t="s">
        <v>1</v>
      </c>
      <c r="F141" s="189" t="s">
        <v>11496</v>
      </c>
      <c r="H141" s="190">
        <v>174</v>
      </c>
      <c r="I141" s="191"/>
      <c r="L141" s="187"/>
      <c r="M141" s="192"/>
      <c r="T141" s="193"/>
      <c r="AT141" s="188" t="s">
        <v>586</v>
      </c>
      <c r="AU141" s="188" t="s">
        <v>89</v>
      </c>
      <c r="AV141" s="13" t="s">
        <v>89</v>
      </c>
      <c r="AW141" s="13" t="s">
        <v>31</v>
      </c>
      <c r="AX141" s="13" t="s">
        <v>77</v>
      </c>
      <c r="AY141" s="188" t="s">
        <v>574</v>
      </c>
    </row>
    <row r="142" spans="2:65" s="14" customFormat="1" ht="12">
      <c r="B142" s="194"/>
      <c r="D142" s="181" t="s">
        <v>586</v>
      </c>
      <c r="E142" s="195" t="s">
        <v>1</v>
      </c>
      <c r="F142" s="196" t="s">
        <v>596</v>
      </c>
      <c r="H142" s="197">
        <v>174</v>
      </c>
      <c r="I142" s="198"/>
      <c r="L142" s="194"/>
      <c r="M142" s="199"/>
      <c r="T142" s="200"/>
      <c r="AT142" s="195" t="s">
        <v>586</v>
      </c>
      <c r="AU142" s="195" t="s">
        <v>89</v>
      </c>
      <c r="AV142" s="14" t="s">
        <v>580</v>
      </c>
      <c r="AW142" s="14" t="s">
        <v>31</v>
      </c>
      <c r="AX142" s="14" t="s">
        <v>84</v>
      </c>
      <c r="AY142" s="195" t="s">
        <v>574</v>
      </c>
    </row>
    <row r="143" spans="2:65" s="11" customFormat="1" ht="23" customHeight="1">
      <c r="B143" s="156"/>
      <c r="D143" s="157" t="s">
        <v>76</v>
      </c>
      <c r="E143" s="166" t="s">
        <v>89</v>
      </c>
      <c r="F143" s="166" t="s">
        <v>736</v>
      </c>
      <c r="I143" s="159"/>
      <c r="J143" s="167">
        <f>BK143</f>
        <v>0</v>
      </c>
      <c r="L143" s="156"/>
      <c r="M143" s="161"/>
      <c r="P143" s="162">
        <f>SUM(P144:P167)</f>
        <v>0</v>
      </c>
      <c r="R143" s="162">
        <f>SUM(R144:R167)</f>
        <v>6.0802500000000004</v>
      </c>
      <c r="T143" s="163">
        <f>SUM(T144:T167)</f>
        <v>0</v>
      </c>
      <c r="AR143" s="157" t="s">
        <v>84</v>
      </c>
      <c r="AT143" s="164" t="s">
        <v>76</v>
      </c>
      <c r="AU143" s="164" t="s">
        <v>84</v>
      </c>
      <c r="AY143" s="157" t="s">
        <v>574</v>
      </c>
      <c r="BK143" s="165">
        <f>SUM(BK144:BK167)</f>
        <v>0</v>
      </c>
    </row>
    <row r="144" spans="2:65" s="1" customFormat="1" ht="16.5" customHeight="1">
      <c r="B144" s="140"/>
      <c r="C144" s="168" t="s">
        <v>664</v>
      </c>
      <c r="D144" s="168" t="s">
        <v>576</v>
      </c>
      <c r="E144" s="169" t="s">
        <v>11368</v>
      </c>
      <c r="F144" s="170" t="s">
        <v>11369</v>
      </c>
      <c r="G144" s="171" t="s">
        <v>584</v>
      </c>
      <c r="H144" s="172">
        <v>174</v>
      </c>
      <c r="I144" s="173"/>
      <c r="J144" s="174">
        <f>ROUND(I144*H144,2)</f>
        <v>0</v>
      </c>
      <c r="K144" s="175"/>
      <c r="L144" s="34"/>
      <c r="M144" s="176" t="s">
        <v>1</v>
      </c>
      <c r="N144" s="139" t="s">
        <v>43</v>
      </c>
      <c r="P144" s="177">
        <f>O144*H144</f>
        <v>0</v>
      </c>
      <c r="Q144" s="177">
        <v>0</v>
      </c>
      <c r="R144" s="177">
        <f>Q144*H144</f>
        <v>0</v>
      </c>
      <c r="S144" s="177">
        <v>0</v>
      </c>
      <c r="T144" s="178">
        <f>S144*H144</f>
        <v>0</v>
      </c>
      <c r="AR144" s="179" t="s">
        <v>580</v>
      </c>
      <c r="AT144" s="179" t="s">
        <v>576</v>
      </c>
      <c r="AU144" s="179" t="s">
        <v>89</v>
      </c>
      <c r="AY144" s="17" t="s">
        <v>574</v>
      </c>
      <c r="BE144" s="102">
        <f>IF(N144="základná",J144,0)</f>
        <v>0</v>
      </c>
      <c r="BF144" s="102">
        <f>IF(N144="znížená",J144,0)</f>
        <v>0</v>
      </c>
      <c r="BG144" s="102">
        <f>IF(N144="zákl. prenesená",J144,0)</f>
        <v>0</v>
      </c>
      <c r="BH144" s="102">
        <f>IF(N144="zníž. prenesená",J144,0)</f>
        <v>0</v>
      </c>
      <c r="BI144" s="102">
        <f>IF(N144="nulová",J144,0)</f>
        <v>0</v>
      </c>
      <c r="BJ144" s="17" t="s">
        <v>89</v>
      </c>
      <c r="BK144" s="102">
        <f>ROUND(I144*H144,2)</f>
        <v>0</v>
      </c>
      <c r="BL144" s="17" t="s">
        <v>580</v>
      </c>
      <c r="BM144" s="179" t="s">
        <v>11497</v>
      </c>
    </row>
    <row r="145" spans="2:65" s="12" customFormat="1" ht="24">
      <c r="B145" s="180"/>
      <c r="D145" s="181" t="s">
        <v>586</v>
      </c>
      <c r="E145" s="182" t="s">
        <v>1</v>
      </c>
      <c r="F145" s="183" t="s">
        <v>11371</v>
      </c>
      <c r="H145" s="182" t="s">
        <v>1</v>
      </c>
      <c r="I145" s="184"/>
      <c r="L145" s="180"/>
      <c r="M145" s="185"/>
      <c r="T145" s="186"/>
      <c r="AT145" s="182" t="s">
        <v>586</v>
      </c>
      <c r="AU145" s="182" t="s">
        <v>89</v>
      </c>
      <c r="AV145" s="12" t="s">
        <v>84</v>
      </c>
      <c r="AW145" s="12" t="s">
        <v>31</v>
      </c>
      <c r="AX145" s="12" t="s">
        <v>77</v>
      </c>
      <c r="AY145" s="182" t="s">
        <v>574</v>
      </c>
    </row>
    <row r="146" spans="2:65" s="13" customFormat="1" ht="12">
      <c r="B146" s="187"/>
      <c r="D146" s="181" t="s">
        <v>586</v>
      </c>
      <c r="E146" s="188" t="s">
        <v>1</v>
      </c>
      <c r="F146" s="189" t="s">
        <v>11496</v>
      </c>
      <c r="H146" s="190">
        <v>174</v>
      </c>
      <c r="I146" s="191"/>
      <c r="L146" s="187"/>
      <c r="M146" s="192"/>
      <c r="T146" s="193"/>
      <c r="AT146" s="188" t="s">
        <v>586</v>
      </c>
      <c r="AU146" s="188" t="s">
        <v>89</v>
      </c>
      <c r="AV146" s="13" t="s">
        <v>89</v>
      </c>
      <c r="AW146" s="13" t="s">
        <v>31</v>
      </c>
      <c r="AX146" s="13" t="s">
        <v>77</v>
      </c>
      <c r="AY146" s="188" t="s">
        <v>574</v>
      </c>
    </row>
    <row r="147" spans="2:65" s="14" customFormat="1" ht="12">
      <c r="B147" s="194"/>
      <c r="D147" s="181" t="s">
        <v>586</v>
      </c>
      <c r="E147" s="195" t="s">
        <v>1</v>
      </c>
      <c r="F147" s="196" t="s">
        <v>596</v>
      </c>
      <c r="H147" s="197">
        <v>174</v>
      </c>
      <c r="I147" s="198"/>
      <c r="L147" s="194"/>
      <c r="M147" s="199"/>
      <c r="T147" s="200"/>
      <c r="AT147" s="195" t="s">
        <v>586</v>
      </c>
      <c r="AU147" s="195" t="s">
        <v>89</v>
      </c>
      <c r="AV147" s="14" t="s">
        <v>580</v>
      </c>
      <c r="AW147" s="14" t="s">
        <v>31</v>
      </c>
      <c r="AX147" s="14" t="s">
        <v>84</v>
      </c>
      <c r="AY147" s="195" t="s">
        <v>574</v>
      </c>
    </row>
    <row r="148" spans="2:65" s="1" customFormat="1" ht="24.25" customHeight="1">
      <c r="B148" s="140"/>
      <c r="C148" s="208" t="s">
        <v>676</v>
      </c>
      <c r="D148" s="208" t="s">
        <v>1858</v>
      </c>
      <c r="E148" s="209" t="s">
        <v>11498</v>
      </c>
      <c r="F148" s="210" t="s">
        <v>11499</v>
      </c>
      <c r="G148" s="211" t="s">
        <v>584</v>
      </c>
      <c r="H148" s="212">
        <v>139.05000000000001</v>
      </c>
      <c r="I148" s="213"/>
      <c r="J148" s="214">
        <f>ROUND(I148*H148,2)</f>
        <v>0</v>
      </c>
      <c r="K148" s="215"/>
      <c r="L148" s="216"/>
      <c r="M148" s="217" t="s">
        <v>1</v>
      </c>
      <c r="N148" s="218" t="s">
        <v>43</v>
      </c>
      <c r="P148" s="177">
        <f>O148*H148</f>
        <v>0</v>
      </c>
      <c r="Q148" s="177">
        <v>2.5000000000000001E-2</v>
      </c>
      <c r="R148" s="177">
        <f>Q148*H148</f>
        <v>3.4762500000000003</v>
      </c>
      <c r="S148" s="177">
        <v>0</v>
      </c>
      <c r="T148" s="178">
        <f>S148*H148</f>
        <v>0</v>
      </c>
      <c r="AR148" s="179" t="s">
        <v>626</v>
      </c>
      <c r="AT148" s="179" t="s">
        <v>1858</v>
      </c>
      <c r="AU148" s="179" t="s">
        <v>89</v>
      </c>
      <c r="AY148" s="17" t="s">
        <v>574</v>
      </c>
      <c r="BE148" s="102">
        <f>IF(N148="základná",J148,0)</f>
        <v>0</v>
      </c>
      <c r="BF148" s="102">
        <f>IF(N148="znížená",J148,0)</f>
        <v>0</v>
      </c>
      <c r="BG148" s="102">
        <f>IF(N148="zákl. prenesená",J148,0)</f>
        <v>0</v>
      </c>
      <c r="BH148" s="102">
        <f>IF(N148="zníž. prenesená",J148,0)</f>
        <v>0</v>
      </c>
      <c r="BI148" s="102">
        <f>IF(N148="nulová",J148,0)</f>
        <v>0</v>
      </c>
      <c r="BJ148" s="17" t="s">
        <v>89</v>
      </c>
      <c r="BK148" s="102">
        <f>ROUND(I148*H148,2)</f>
        <v>0</v>
      </c>
      <c r="BL148" s="17" t="s">
        <v>580</v>
      </c>
      <c r="BM148" s="179" t="s">
        <v>11500</v>
      </c>
    </row>
    <row r="149" spans="2:65" s="13" customFormat="1" ht="12">
      <c r="B149" s="187"/>
      <c r="D149" s="181" t="s">
        <v>586</v>
      </c>
      <c r="E149" s="188" t="s">
        <v>1</v>
      </c>
      <c r="F149" s="189" t="s">
        <v>11376</v>
      </c>
      <c r="H149" s="190">
        <v>139.05000000000001</v>
      </c>
      <c r="I149" s="191"/>
      <c r="L149" s="187"/>
      <c r="M149" s="192"/>
      <c r="T149" s="193"/>
      <c r="AT149" s="188" t="s">
        <v>586</v>
      </c>
      <c r="AU149" s="188" t="s">
        <v>89</v>
      </c>
      <c r="AV149" s="13" t="s">
        <v>89</v>
      </c>
      <c r="AW149" s="13" t="s">
        <v>31</v>
      </c>
      <c r="AX149" s="13" t="s">
        <v>77</v>
      </c>
      <c r="AY149" s="188" t="s">
        <v>574</v>
      </c>
    </row>
    <row r="150" spans="2:65" s="14" customFormat="1" ht="12">
      <c r="B150" s="194"/>
      <c r="D150" s="181" t="s">
        <v>586</v>
      </c>
      <c r="E150" s="195" t="s">
        <v>1</v>
      </c>
      <c r="F150" s="196" t="s">
        <v>596</v>
      </c>
      <c r="H150" s="197">
        <v>139.05000000000001</v>
      </c>
      <c r="I150" s="198"/>
      <c r="L150" s="194"/>
      <c r="M150" s="199"/>
      <c r="T150" s="200"/>
      <c r="AT150" s="195" t="s">
        <v>586</v>
      </c>
      <c r="AU150" s="195" t="s">
        <v>89</v>
      </c>
      <c r="AV150" s="14" t="s">
        <v>580</v>
      </c>
      <c r="AW150" s="14" t="s">
        <v>31</v>
      </c>
      <c r="AX150" s="14" t="s">
        <v>84</v>
      </c>
      <c r="AY150" s="195" t="s">
        <v>574</v>
      </c>
    </row>
    <row r="151" spans="2:65" s="1" customFormat="1" ht="16.5" customHeight="1">
      <c r="B151" s="140"/>
      <c r="C151" s="168" t="s">
        <v>89</v>
      </c>
      <c r="D151" s="168" t="s">
        <v>576</v>
      </c>
      <c r="E151" s="169" t="s">
        <v>11377</v>
      </c>
      <c r="F151" s="170" t="s">
        <v>11378</v>
      </c>
      <c r="G151" s="171" t="s">
        <v>7104</v>
      </c>
      <c r="H151" s="172">
        <v>206</v>
      </c>
      <c r="I151" s="173"/>
      <c r="J151" s="174">
        <f>ROUND(I151*H151,2)</f>
        <v>0</v>
      </c>
      <c r="K151" s="175"/>
      <c r="L151" s="34"/>
      <c r="M151" s="176" t="s">
        <v>1</v>
      </c>
      <c r="N151" s="139" t="s">
        <v>43</v>
      </c>
      <c r="P151" s="177">
        <f>O151*H151</f>
        <v>0</v>
      </c>
      <c r="Q151" s="177">
        <v>0</v>
      </c>
      <c r="R151" s="177">
        <f>Q151*H151</f>
        <v>0</v>
      </c>
      <c r="S151" s="177">
        <v>0</v>
      </c>
      <c r="T151" s="178">
        <f>S151*H151</f>
        <v>0</v>
      </c>
      <c r="AR151" s="179" t="s">
        <v>580</v>
      </c>
      <c r="AT151" s="179" t="s">
        <v>576</v>
      </c>
      <c r="AU151" s="179" t="s">
        <v>89</v>
      </c>
      <c r="AY151" s="17" t="s">
        <v>574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7" t="s">
        <v>89</v>
      </c>
      <c r="BK151" s="102">
        <f>ROUND(I151*H151,2)</f>
        <v>0</v>
      </c>
      <c r="BL151" s="17" t="s">
        <v>580</v>
      </c>
      <c r="BM151" s="179" t="s">
        <v>11501</v>
      </c>
    </row>
    <row r="152" spans="2:65" s="12" customFormat="1" ht="12">
      <c r="B152" s="180"/>
      <c r="D152" s="181" t="s">
        <v>586</v>
      </c>
      <c r="E152" s="182" t="s">
        <v>1</v>
      </c>
      <c r="F152" s="183" t="s">
        <v>11502</v>
      </c>
      <c r="H152" s="182" t="s">
        <v>1</v>
      </c>
      <c r="I152" s="184"/>
      <c r="L152" s="180"/>
      <c r="M152" s="185"/>
      <c r="T152" s="186"/>
      <c r="AT152" s="182" t="s">
        <v>586</v>
      </c>
      <c r="AU152" s="182" t="s">
        <v>89</v>
      </c>
      <c r="AV152" s="12" t="s">
        <v>84</v>
      </c>
      <c r="AW152" s="12" t="s">
        <v>31</v>
      </c>
      <c r="AX152" s="12" t="s">
        <v>77</v>
      </c>
      <c r="AY152" s="182" t="s">
        <v>574</v>
      </c>
    </row>
    <row r="153" spans="2:65" s="13" customFormat="1" ht="12">
      <c r="B153" s="187"/>
      <c r="D153" s="181" t="s">
        <v>586</v>
      </c>
      <c r="E153" s="188" t="s">
        <v>1</v>
      </c>
      <c r="F153" s="189" t="s">
        <v>2660</v>
      </c>
      <c r="H153" s="190">
        <v>206</v>
      </c>
      <c r="I153" s="191"/>
      <c r="L153" s="187"/>
      <c r="M153" s="192"/>
      <c r="T153" s="193"/>
      <c r="AT153" s="188" t="s">
        <v>586</v>
      </c>
      <c r="AU153" s="188" t="s">
        <v>89</v>
      </c>
      <c r="AV153" s="13" t="s">
        <v>89</v>
      </c>
      <c r="AW153" s="13" t="s">
        <v>31</v>
      </c>
      <c r="AX153" s="13" t="s">
        <v>77</v>
      </c>
      <c r="AY153" s="188" t="s">
        <v>574</v>
      </c>
    </row>
    <row r="154" spans="2:65" s="14" customFormat="1" ht="12">
      <c r="B154" s="194"/>
      <c r="D154" s="181" t="s">
        <v>586</v>
      </c>
      <c r="E154" s="195" t="s">
        <v>1</v>
      </c>
      <c r="F154" s="196" t="s">
        <v>596</v>
      </c>
      <c r="H154" s="197">
        <v>206</v>
      </c>
      <c r="I154" s="198"/>
      <c r="L154" s="194"/>
      <c r="M154" s="199"/>
      <c r="T154" s="200"/>
      <c r="AT154" s="195" t="s">
        <v>586</v>
      </c>
      <c r="AU154" s="195" t="s">
        <v>89</v>
      </c>
      <c r="AV154" s="14" t="s">
        <v>580</v>
      </c>
      <c r="AW154" s="14" t="s">
        <v>31</v>
      </c>
      <c r="AX154" s="14" t="s">
        <v>84</v>
      </c>
      <c r="AY154" s="195" t="s">
        <v>574</v>
      </c>
    </row>
    <row r="155" spans="2:65" s="1" customFormat="1" ht="16.5" customHeight="1">
      <c r="B155" s="140"/>
      <c r="C155" s="208" t="s">
        <v>597</v>
      </c>
      <c r="D155" s="208" t="s">
        <v>1858</v>
      </c>
      <c r="E155" s="209" t="s">
        <v>11382</v>
      </c>
      <c r="F155" s="210" t="s">
        <v>11383</v>
      </c>
      <c r="G155" s="211" t="s">
        <v>7104</v>
      </c>
      <c r="H155" s="212">
        <v>236.9</v>
      </c>
      <c r="I155" s="213"/>
      <c r="J155" s="214">
        <f>ROUND(I155*H155,2)</f>
        <v>0</v>
      </c>
      <c r="K155" s="215"/>
      <c r="L155" s="216"/>
      <c r="M155" s="217" t="s">
        <v>1</v>
      </c>
      <c r="N155" s="218" t="s">
        <v>43</v>
      </c>
      <c r="P155" s="177">
        <f>O155*H155</f>
        <v>0</v>
      </c>
      <c r="Q155" s="177">
        <v>0</v>
      </c>
      <c r="R155" s="177">
        <f>Q155*H155</f>
        <v>0</v>
      </c>
      <c r="S155" s="177">
        <v>0</v>
      </c>
      <c r="T155" s="178">
        <f>S155*H155</f>
        <v>0</v>
      </c>
      <c r="AR155" s="179" t="s">
        <v>626</v>
      </c>
      <c r="AT155" s="179" t="s">
        <v>1858</v>
      </c>
      <c r="AU155" s="179" t="s">
        <v>89</v>
      </c>
      <c r="AY155" s="17" t="s">
        <v>574</v>
      </c>
      <c r="BE155" s="102">
        <f>IF(N155="základná",J155,0)</f>
        <v>0</v>
      </c>
      <c r="BF155" s="102">
        <f>IF(N155="znížená",J155,0)</f>
        <v>0</v>
      </c>
      <c r="BG155" s="102">
        <f>IF(N155="zákl. prenesená",J155,0)</f>
        <v>0</v>
      </c>
      <c r="BH155" s="102">
        <f>IF(N155="zníž. prenesená",J155,0)</f>
        <v>0</v>
      </c>
      <c r="BI155" s="102">
        <f>IF(N155="nulová",J155,0)</f>
        <v>0</v>
      </c>
      <c r="BJ155" s="17" t="s">
        <v>89</v>
      </c>
      <c r="BK155" s="102">
        <f>ROUND(I155*H155,2)</f>
        <v>0</v>
      </c>
      <c r="BL155" s="17" t="s">
        <v>580</v>
      </c>
      <c r="BM155" s="179" t="s">
        <v>11503</v>
      </c>
    </row>
    <row r="156" spans="2:65" s="12" customFormat="1" ht="12">
      <c r="B156" s="180"/>
      <c r="D156" s="181" t="s">
        <v>586</v>
      </c>
      <c r="E156" s="182" t="s">
        <v>1</v>
      </c>
      <c r="F156" s="183" t="s">
        <v>11502</v>
      </c>
      <c r="H156" s="182" t="s">
        <v>1</v>
      </c>
      <c r="I156" s="184"/>
      <c r="L156" s="180"/>
      <c r="M156" s="185"/>
      <c r="T156" s="186"/>
      <c r="AT156" s="182" t="s">
        <v>586</v>
      </c>
      <c r="AU156" s="182" t="s">
        <v>89</v>
      </c>
      <c r="AV156" s="12" t="s">
        <v>84</v>
      </c>
      <c r="AW156" s="12" t="s">
        <v>31</v>
      </c>
      <c r="AX156" s="12" t="s">
        <v>77</v>
      </c>
      <c r="AY156" s="182" t="s">
        <v>574</v>
      </c>
    </row>
    <row r="157" spans="2:65" s="13" customFormat="1" ht="12">
      <c r="B157" s="187"/>
      <c r="D157" s="181" t="s">
        <v>586</v>
      </c>
      <c r="E157" s="188" t="s">
        <v>1</v>
      </c>
      <c r="F157" s="189" t="s">
        <v>11504</v>
      </c>
      <c r="H157" s="190">
        <v>236.9</v>
      </c>
      <c r="I157" s="191"/>
      <c r="L157" s="187"/>
      <c r="M157" s="192"/>
      <c r="T157" s="193"/>
      <c r="AT157" s="188" t="s">
        <v>586</v>
      </c>
      <c r="AU157" s="188" t="s">
        <v>89</v>
      </c>
      <c r="AV157" s="13" t="s">
        <v>89</v>
      </c>
      <c r="AW157" s="13" t="s">
        <v>31</v>
      </c>
      <c r="AX157" s="13" t="s">
        <v>77</v>
      </c>
      <c r="AY157" s="188" t="s">
        <v>574</v>
      </c>
    </row>
    <row r="158" spans="2:65" s="14" customFormat="1" ht="12">
      <c r="B158" s="194"/>
      <c r="D158" s="181" t="s">
        <v>586</v>
      </c>
      <c r="E158" s="195" t="s">
        <v>1</v>
      </c>
      <c r="F158" s="196" t="s">
        <v>596</v>
      </c>
      <c r="H158" s="197">
        <v>236.9</v>
      </c>
      <c r="I158" s="198"/>
      <c r="L158" s="194"/>
      <c r="M158" s="199"/>
      <c r="T158" s="200"/>
      <c r="AT158" s="195" t="s">
        <v>586</v>
      </c>
      <c r="AU158" s="195" t="s">
        <v>89</v>
      </c>
      <c r="AV158" s="14" t="s">
        <v>580</v>
      </c>
      <c r="AW158" s="14" t="s">
        <v>31</v>
      </c>
      <c r="AX158" s="14" t="s">
        <v>84</v>
      </c>
      <c r="AY158" s="195" t="s">
        <v>574</v>
      </c>
    </row>
    <row r="159" spans="2:65" s="1" customFormat="1" ht="16.5" customHeight="1">
      <c r="B159" s="140"/>
      <c r="C159" s="208" t="s">
        <v>680</v>
      </c>
      <c r="D159" s="208" t="s">
        <v>1858</v>
      </c>
      <c r="E159" s="209" t="s">
        <v>11505</v>
      </c>
      <c r="F159" s="210" t="s">
        <v>11506</v>
      </c>
      <c r="G159" s="211" t="s">
        <v>579</v>
      </c>
      <c r="H159" s="212">
        <v>103</v>
      </c>
      <c r="I159" s="213"/>
      <c r="J159" s="214">
        <f>ROUND(I159*H159,2)</f>
        <v>0</v>
      </c>
      <c r="K159" s="215"/>
      <c r="L159" s="216"/>
      <c r="M159" s="217" t="s">
        <v>1</v>
      </c>
      <c r="N159" s="218" t="s">
        <v>43</v>
      </c>
      <c r="P159" s="177">
        <f>O159*H159</f>
        <v>0</v>
      </c>
      <c r="Q159" s="177">
        <v>0</v>
      </c>
      <c r="R159" s="177">
        <f>Q159*H159</f>
        <v>0</v>
      </c>
      <c r="S159" s="177">
        <v>0</v>
      </c>
      <c r="T159" s="178">
        <f>S159*H159</f>
        <v>0</v>
      </c>
      <c r="AR159" s="179" t="s">
        <v>626</v>
      </c>
      <c r="AT159" s="179" t="s">
        <v>1858</v>
      </c>
      <c r="AU159" s="179" t="s">
        <v>89</v>
      </c>
      <c r="AY159" s="17" t="s">
        <v>574</v>
      </c>
      <c r="BE159" s="102">
        <f>IF(N159="základná",J159,0)</f>
        <v>0</v>
      </c>
      <c r="BF159" s="102">
        <f>IF(N159="znížená",J159,0)</f>
        <v>0</v>
      </c>
      <c r="BG159" s="102">
        <f>IF(N159="zákl. prenesená",J159,0)</f>
        <v>0</v>
      </c>
      <c r="BH159" s="102">
        <f>IF(N159="zníž. prenesená",J159,0)</f>
        <v>0</v>
      </c>
      <c r="BI159" s="102">
        <f>IF(N159="nulová",J159,0)</f>
        <v>0</v>
      </c>
      <c r="BJ159" s="17" t="s">
        <v>89</v>
      </c>
      <c r="BK159" s="102">
        <f>ROUND(I159*H159,2)</f>
        <v>0</v>
      </c>
      <c r="BL159" s="17" t="s">
        <v>580</v>
      </c>
      <c r="BM159" s="179" t="s">
        <v>11507</v>
      </c>
    </row>
    <row r="160" spans="2:65" s="12" customFormat="1" ht="12">
      <c r="B160" s="180"/>
      <c r="D160" s="181" t="s">
        <v>586</v>
      </c>
      <c r="E160" s="182" t="s">
        <v>1</v>
      </c>
      <c r="F160" s="183" t="s">
        <v>11502</v>
      </c>
      <c r="H160" s="182" t="s">
        <v>1</v>
      </c>
      <c r="I160" s="184"/>
      <c r="L160" s="180"/>
      <c r="M160" s="185"/>
      <c r="T160" s="186"/>
      <c r="AT160" s="182" t="s">
        <v>586</v>
      </c>
      <c r="AU160" s="182" t="s">
        <v>89</v>
      </c>
      <c r="AV160" s="12" t="s">
        <v>84</v>
      </c>
      <c r="AW160" s="12" t="s">
        <v>31</v>
      </c>
      <c r="AX160" s="12" t="s">
        <v>77</v>
      </c>
      <c r="AY160" s="182" t="s">
        <v>574</v>
      </c>
    </row>
    <row r="161" spans="2:65" s="13" customFormat="1" ht="12">
      <c r="B161" s="187"/>
      <c r="D161" s="181" t="s">
        <v>586</v>
      </c>
      <c r="E161" s="188" t="s">
        <v>1</v>
      </c>
      <c r="F161" s="189" t="s">
        <v>1752</v>
      </c>
      <c r="H161" s="190">
        <v>103</v>
      </c>
      <c r="I161" s="191"/>
      <c r="L161" s="187"/>
      <c r="M161" s="192"/>
      <c r="T161" s="193"/>
      <c r="AT161" s="188" t="s">
        <v>586</v>
      </c>
      <c r="AU161" s="188" t="s">
        <v>89</v>
      </c>
      <c r="AV161" s="13" t="s">
        <v>89</v>
      </c>
      <c r="AW161" s="13" t="s">
        <v>31</v>
      </c>
      <c r="AX161" s="13" t="s">
        <v>77</v>
      </c>
      <c r="AY161" s="188" t="s">
        <v>574</v>
      </c>
    </row>
    <row r="162" spans="2:65" s="14" customFormat="1" ht="12">
      <c r="B162" s="194"/>
      <c r="D162" s="181" t="s">
        <v>586</v>
      </c>
      <c r="E162" s="195" t="s">
        <v>1</v>
      </c>
      <c r="F162" s="196" t="s">
        <v>596</v>
      </c>
      <c r="H162" s="197">
        <v>103</v>
      </c>
      <c r="I162" s="198"/>
      <c r="L162" s="194"/>
      <c r="M162" s="199"/>
      <c r="T162" s="200"/>
      <c r="AT162" s="195" t="s">
        <v>586</v>
      </c>
      <c r="AU162" s="195" t="s">
        <v>89</v>
      </c>
      <c r="AV162" s="14" t="s">
        <v>580</v>
      </c>
      <c r="AW162" s="14" t="s">
        <v>31</v>
      </c>
      <c r="AX162" s="14" t="s">
        <v>84</v>
      </c>
      <c r="AY162" s="195" t="s">
        <v>574</v>
      </c>
    </row>
    <row r="163" spans="2:65" s="1" customFormat="1" ht="16.5" customHeight="1">
      <c r="B163" s="140"/>
      <c r="C163" s="208" t="s">
        <v>686</v>
      </c>
      <c r="D163" s="208" t="s">
        <v>1858</v>
      </c>
      <c r="E163" s="209" t="s">
        <v>11508</v>
      </c>
      <c r="F163" s="210" t="s">
        <v>11509</v>
      </c>
      <c r="G163" s="211" t="s">
        <v>579</v>
      </c>
      <c r="H163" s="212">
        <v>103</v>
      </c>
      <c r="I163" s="213"/>
      <c r="J163" s="214">
        <f>ROUND(I163*H163,2)</f>
        <v>0</v>
      </c>
      <c r="K163" s="215"/>
      <c r="L163" s="216"/>
      <c r="M163" s="217" t="s">
        <v>1</v>
      </c>
      <c r="N163" s="218" t="s">
        <v>43</v>
      </c>
      <c r="P163" s="177">
        <f>O163*H163</f>
        <v>0</v>
      </c>
      <c r="Q163" s="177">
        <v>0</v>
      </c>
      <c r="R163" s="177">
        <f>Q163*H163</f>
        <v>0</v>
      </c>
      <c r="S163" s="177">
        <v>0</v>
      </c>
      <c r="T163" s="178">
        <f>S163*H163</f>
        <v>0</v>
      </c>
      <c r="AR163" s="179" t="s">
        <v>626</v>
      </c>
      <c r="AT163" s="179" t="s">
        <v>1858</v>
      </c>
      <c r="AU163" s="179" t="s">
        <v>89</v>
      </c>
      <c r="AY163" s="17" t="s">
        <v>574</v>
      </c>
      <c r="BE163" s="102">
        <f>IF(N163="základná",J163,0)</f>
        <v>0</v>
      </c>
      <c r="BF163" s="102">
        <f>IF(N163="znížená",J163,0)</f>
        <v>0</v>
      </c>
      <c r="BG163" s="102">
        <f>IF(N163="zákl. prenesená",J163,0)</f>
        <v>0</v>
      </c>
      <c r="BH163" s="102">
        <f>IF(N163="zníž. prenesená",J163,0)</f>
        <v>0</v>
      </c>
      <c r="BI163" s="102">
        <f>IF(N163="nulová",J163,0)</f>
        <v>0</v>
      </c>
      <c r="BJ163" s="17" t="s">
        <v>89</v>
      </c>
      <c r="BK163" s="102">
        <f>ROUND(I163*H163,2)</f>
        <v>0</v>
      </c>
      <c r="BL163" s="17" t="s">
        <v>580</v>
      </c>
      <c r="BM163" s="179" t="s">
        <v>11510</v>
      </c>
    </row>
    <row r="164" spans="2:65" s="12" customFormat="1" ht="12">
      <c r="B164" s="180"/>
      <c r="D164" s="181" t="s">
        <v>586</v>
      </c>
      <c r="E164" s="182" t="s">
        <v>1</v>
      </c>
      <c r="F164" s="183" t="s">
        <v>11502</v>
      </c>
      <c r="H164" s="182" t="s">
        <v>1</v>
      </c>
      <c r="I164" s="184"/>
      <c r="L164" s="180"/>
      <c r="M164" s="185"/>
      <c r="T164" s="186"/>
      <c r="AT164" s="182" t="s">
        <v>586</v>
      </c>
      <c r="AU164" s="182" t="s">
        <v>89</v>
      </c>
      <c r="AV164" s="12" t="s">
        <v>84</v>
      </c>
      <c r="AW164" s="12" t="s">
        <v>31</v>
      </c>
      <c r="AX164" s="12" t="s">
        <v>77</v>
      </c>
      <c r="AY164" s="182" t="s">
        <v>574</v>
      </c>
    </row>
    <row r="165" spans="2:65" s="13" customFormat="1" ht="12">
      <c r="B165" s="187"/>
      <c r="D165" s="181" t="s">
        <v>586</v>
      </c>
      <c r="E165" s="188" t="s">
        <v>1</v>
      </c>
      <c r="F165" s="189" t="s">
        <v>1752</v>
      </c>
      <c r="H165" s="190">
        <v>103</v>
      </c>
      <c r="I165" s="191"/>
      <c r="L165" s="187"/>
      <c r="M165" s="192"/>
      <c r="T165" s="193"/>
      <c r="AT165" s="188" t="s">
        <v>586</v>
      </c>
      <c r="AU165" s="188" t="s">
        <v>89</v>
      </c>
      <c r="AV165" s="13" t="s">
        <v>89</v>
      </c>
      <c r="AW165" s="13" t="s">
        <v>31</v>
      </c>
      <c r="AX165" s="13" t="s">
        <v>77</v>
      </c>
      <c r="AY165" s="188" t="s">
        <v>574</v>
      </c>
    </row>
    <row r="166" spans="2:65" s="14" customFormat="1" ht="12">
      <c r="B166" s="194"/>
      <c r="D166" s="181" t="s">
        <v>586</v>
      </c>
      <c r="E166" s="195" t="s">
        <v>1</v>
      </c>
      <c r="F166" s="196" t="s">
        <v>596</v>
      </c>
      <c r="H166" s="197">
        <v>103</v>
      </c>
      <c r="I166" s="198"/>
      <c r="L166" s="194"/>
      <c r="M166" s="199"/>
      <c r="T166" s="200"/>
      <c r="AT166" s="195" t="s">
        <v>586</v>
      </c>
      <c r="AU166" s="195" t="s">
        <v>89</v>
      </c>
      <c r="AV166" s="14" t="s">
        <v>580</v>
      </c>
      <c r="AW166" s="14" t="s">
        <v>31</v>
      </c>
      <c r="AX166" s="14" t="s">
        <v>84</v>
      </c>
      <c r="AY166" s="195" t="s">
        <v>574</v>
      </c>
    </row>
    <row r="167" spans="2:65" s="1" customFormat="1" ht="16.5" customHeight="1">
      <c r="B167" s="140"/>
      <c r="C167" s="168" t="s">
        <v>580</v>
      </c>
      <c r="D167" s="168" t="s">
        <v>576</v>
      </c>
      <c r="E167" s="169" t="s">
        <v>11387</v>
      </c>
      <c r="F167" s="170" t="s">
        <v>11388</v>
      </c>
      <c r="G167" s="171" t="s">
        <v>579</v>
      </c>
      <c r="H167" s="172">
        <v>7</v>
      </c>
      <c r="I167" s="173"/>
      <c r="J167" s="174">
        <f>ROUND(I167*H167,2)</f>
        <v>0</v>
      </c>
      <c r="K167" s="175"/>
      <c r="L167" s="34"/>
      <c r="M167" s="176" t="s">
        <v>1</v>
      </c>
      <c r="N167" s="139" t="s">
        <v>43</v>
      </c>
      <c r="P167" s="177">
        <f>O167*H167</f>
        <v>0</v>
      </c>
      <c r="Q167" s="177">
        <v>0.372</v>
      </c>
      <c r="R167" s="177">
        <f>Q167*H167</f>
        <v>2.6040000000000001</v>
      </c>
      <c r="S167" s="177">
        <v>0</v>
      </c>
      <c r="T167" s="178">
        <f>S167*H167</f>
        <v>0</v>
      </c>
      <c r="AR167" s="179" t="s">
        <v>580</v>
      </c>
      <c r="AT167" s="179" t="s">
        <v>576</v>
      </c>
      <c r="AU167" s="179" t="s">
        <v>89</v>
      </c>
      <c r="AY167" s="17" t="s">
        <v>574</v>
      </c>
      <c r="BE167" s="102">
        <f>IF(N167="základná",J167,0)</f>
        <v>0</v>
      </c>
      <c r="BF167" s="102">
        <f>IF(N167="znížená",J167,0)</f>
        <v>0</v>
      </c>
      <c r="BG167" s="102">
        <f>IF(N167="zákl. prenesená",J167,0)</f>
        <v>0</v>
      </c>
      <c r="BH167" s="102">
        <f>IF(N167="zníž. prenesená",J167,0)</f>
        <v>0</v>
      </c>
      <c r="BI167" s="102">
        <f>IF(N167="nulová",J167,0)</f>
        <v>0</v>
      </c>
      <c r="BJ167" s="17" t="s">
        <v>89</v>
      </c>
      <c r="BK167" s="102">
        <f>ROUND(I167*H167,2)</f>
        <v>0</v>
      </c>
      <c r="BL167" s="17" t="s">
        <v>580</v>
      </c>
      <c r="BM167" s="179" t="s">
        <v>11511</v>
      </c>
    </row>
    <row r="168" spans="2:65" s="11" customFormat="1" ht="23" customHeight="1">
      <c r="B168" s="156"/>
      <c r="D168" s="157" t="s">
        <v>76</v>
      </c>
      <c r="E168" s="166" t="s">
        <v>616</v>
      </c>
      <c r="F168" s="166" t="s">
        <v>1868</v>
      </c>
      <c r="I168" s="159"/>
      <c r="J168" s="167">
        <f>BK168</f>
        <v>0</v>
      </c>
      <c r="L168" s="156"/>
      <c r="M168" s="161"/>
      <c r="P168" s="162">
        <f>SUM(P169:P184)</f>
        <v>0</v>
      </c>
      <c r="R168" s="162">
        <f>SUM(R169:R184)</f>
        <v>13.865819999999999</v>
      </c>
      <c r="T168" s="163">
        <f>SUM(T169:T184)</f>
        <v>0</v>
      </c>
      <c r="AR168" s="157" t="s">
        <v>84</v>
      </c>
      <c r="AT168" s="164" t="s">
        <v>76</v>
      </c>
      <c r="AU168" s="164" t="s">
        <v>84</v>
      </c>
      <c r="AY168" s="157" t="s">
        <v>574</v>
      </c>
      <c r="BK168" s="165">
        <f>SUM(BK169:BK184)</f>
        <v>0</v>
      </c>
    </row>
    <row r="169" spans="2:65" s="1" customFormat="1" ht="16.5" customHeight="1">
      <c r="B169" s="140"/>
      <c r="C169" s="168" t="s">
        <v>608</v>
      </c>
      <c r="D169" s="168" t="s">
        <v>576</v>
      </c>
      <c r="E169" s="169" t="s">
        <v>11512</v>
      </c>
      <c r="F169" s="170" t="s">
        <v>11513</v>
      </c>
      <c r="G169" s="171" t="s">
        <v>584</v>
      </c>
      <c r="H169" s="172">
        <v>192</v>
      </c>
      <c r="I169" s="173"/>
      <c r="J169" s="174">
        <f>ROUND(I169*H169,2)</f>
        <v>0</v>
      </c>
      <c r="K169" s="175"/>
      <c r="L169" s="34"/>
      <c r="M169" s="176" t="s">
        <v>1</v>
      </c>
      <c r="N169" s="139" t="s">
        <v>43</v>
      </c>
      <c r="P169" s="177">
        <f>O169*H169</f>
        <v>0</v>
      </c>
      <c r="Q169" s="177">
        <v>4.6000000000000001E-4</v>
      </c>
      <c r="R169" s="177">
        <f>Q169*H169</f>
        <v>8.832000000000001E-2</v>
      </c>
      <c r="S169" s="177">
        <v>0</v>
      </c>
      <c r="T169" s="178">
        <f>S169*H169</f>
        <v>0</v>
      </c>
      <c r="AR169" s="179" t="s">
        <v>680</v>
      </c>
      <c r="AT169" s="179" t="s">
        <v>576</v>
      </c>
      <c r="AU169" s="179" t="s">
        <v>89</v>
      </c>
      <c r="AY169" s="17" t="s">
        <v>574</v>
      </c>
      <c r="BE169" s="102">
        <f>IF(N169="základná",J169,0)</f>
        <v>0</v>
      </c>
      <c r="BF169" s="102">
        <f>IF(N169="znížená",J169,0)</f>
        <v>0</v>
      </c>
      <c r="BG169" s="102">
        <f>IF(N169="zákl. prenesená",J169,0)</f>
        <v>0</v>
      </c>
      <c r="BH169" s="102">
        <f>IF(N169="zníž. prenesená",J169,0)</f>
        <v>0</v>
      </c>
      <c r="BI169" s="102">
        <f>IF(N169="nulová",J169,0)</f>
        <v>0</v>
      </c>
      <c r="BJ169" s="17" t="s">
        <v>89</v>
      </c>
      <c r="BK169" s="102">
        <f>ROUND(I169*H169,2)</f>
        <v>0</v>
      </c>
      <c r="BL169" s="17" t="s">
        <v>680</v>
      </c>
      <c r="BM169" s="179" t="s">
        <v>11514</v>
      </c>
    </row>
    <row r="170" spans="2:65" s="12" customFormat="1" ht="12">
      <c r="B170" s="180"/>
      <c r="D170" s="181" t="s">
        <v>586</v>
      </c>
      <c r="E170" s="182" t="s">
        <v>1</v>
      </c>
      <c r="F170" s="183" t="s">
        <v>11396</v>
      </c>
      <c r="H170" s="182" t="s">
        <v>1</v>
      </c>
      <c r="I170" s="184"/>
      <c r="L170" s="180"/>
      <c r="M170" s="185"/>
      <c r="T170" s="186"/>
      <c r="AT170" s="182" t="s">
        <v>586</v>
      </c>
      <c r="AU170" s="182" t="s">
        <v>89</v>
      </c>
      <c r="AV170" s="12" t="s">
        <v>84</v>
      </c>
      <c r="AW170" s="12" t="s">
        <v>31</v>
      </c>
      <c r="AX170" s="12" t="s">
        <v>77</v>
      </c>
      <c r="AY170" s="182" t="s">
        <v>574</v>
      </c>
    </row>
    <row r="171" spans="2:65" s="13" customFormat="1" ht="12">
      <c r="B171" s="187"/>
      <c r="D171" s="181" t="s">
        <v>586</v>
      </c>
      <c r="E171" s="188" t="s">
        <v>1</v>
      </c>
      <c r="F171" s="189" t="s">
        <v>11515</v>
      </c>
      <c r="H171" s="190">
        <v>192</v>
      </c>
      <c r="I171" s="191"/>
      <c r="L171" s="187"/>
      <c r="M171" s="192"/>
      <c r="T171" s="193"/>
      <c r="AT171" s="188" t="s">
        <v>586</v>
      </c>
      <c r="AU171" s="188" t="s">
        <v>89</v>
      </c>
      <c r="AV171" s="13" t="s">
        <v>89</v>
      </c>
      <c r="AW171" s="13" t="s">
        <v>31</v>
      </c>
      <c r="AX171" s="13" t="s">
        <v>77</v>
      </c>
      <c r="AY171" s="188" t="s">
        <v>574</v>
      </c>
    </row>
    <row r="172" spans="2:65" s="14" customFormat="1" ht="12">
      <c r="B172" s="194"/>
      <c r="D172" s="181" t="s">
        <v>586</v>
      </c>
      <c r="E172" s="195" t="s">
        <v>1</v>
      </c>
      <c r="F172" s="196" t="s">
        <v>596</v>
      </c>
      <c r="H172" s="197">
        <v>192</v>
      </c>
      <c r="I172" s="198"/>
      <c r="L172" s="194"/>
      <c r="M172" s="199"/>
      <c r="T172" s="200"/>
      <c r="AT172" s="195" t="s">
        <v>586</v>
      </c>
      <c r="AU172" s="195" t="s">
        <v>89</v>
      </c>
      <c r="AV172" s="14" t="s">
        <v>580</v>
      </c>
      <c r="AW172" s="14" t="s">
        <v>31</v>
      </c>
      <c r="AX172" s="14" t="s">
        <v>84</v>
      </c>
      <c r="AY172" s="195" t="s">
        <v>574</v>
      </c>
    </row>
    <row r="173" spans="2:65" s="1" customFormat="1" ht="21.75" customHeight="1">
      <c r="B173" s="140"/>
      <c r="C173" s="168" t="s">
        <v>660</v>
      </c>
      <c r="D173" s="168" t="s">
        <v>576</v>
      </c>
      <c r="E173" s="169" t="s">
        <v>11398</v>
      </c>
      <c r="F173" s="170" t="s">
        <v>11399</v>
      </c>
      <c r="G173" s="171" t="s">
        <v>629</v>
      </c>
      <c r="H173" s="172">
        <v>7.5</v>
      </c>
      <c r="I173" s="173"/>
      <c r="J173" s="174">
        <f>ROUND(I173*H173,2)</f>
        <v>0</v>
      </c>
      <c r="K173" s="175"/>
      <c r="L173" s="34"/>
      <c r="M173" s="176" t="s">
        <v>1</v>
      </c>
      <c r="N173" s="139" t="s">
        <v>43</v>
      </c>
      <c r="P173" s="177">
        <f>O173*H173</f>
        <v>0</v>
      </c>
      <c r="Q173" s="177">
        <v>1.837</v>
      </c>
      <c r="R173" s="177">
        <f>Q173*H173</f>
        <v>13.7775</v>
      </c>
      <c r="S173" s="177">
        <v>0</v>
      </c>
      <c r="T173" s="178">
        <f>S173*H173</f>
        <v>0</v>
      </c>
      <c r="AR173" s="179" t="s">
        <v>580</v>
      </c>
      <c r="AT173" s="179" t="s">
        <v>576</v>
      </c>
      <c r="AU173" s="179" t="s">
        <v>89</v>
      </c>
      <c r="AY173" s="17" t="s">
        <v>574</v>
      </c>
      <c r="BE173" s="102">
        <f>IF(N173="základná",J173,0)</f>
        <v>0</v>
      </c>
      <c r="BF173" s="102">
        <f>IF(N173="znížená",J173,0)</f>
        <v>0</v>
      </c>
      <c r="BG173" s="102">
        <f>IF(N173="zákl. prenesená",J173,0)</f>
        <v>0</v>
      </c>
      <c r="BH173" s="102">
        <f>IF(N173="zníž. prenesená",J173,0)</f>
        <v>0</v>
      </c>
      <c r="BI173" s="102">
        <f>IF(N173="nulová",J173,0)</f>
        <v>0</v>
      </c>
      <c r="BJ173" s="17" t="s">
        <v>89</v>
      </c>
      <c r="BK173" s="102">
        <f>ROUND(I173*H173,2)</f>
        <v>0</v>
      </c>
      <c r="BL173" s="17" t="s">
        <v>580</v>
      </c>
      <c r="BM173" s="179" t="s">
        <v>11516</v>
      </c>
    </row>
    <row r="174" spans="2:65" s="13" customFormat="1" ht="12">
      <c r="B174" s="187"/>
      <c r="D174" s="181" t="s">
        <v>586</v>
      </c>
      <c r="E174" s="188" t="s">
        <v>1</v>
      </c>
      <c r="F174" s="189" t="s">
        <v>11517</v>
      </c>
      <c r="H174" s="190">
        <v>7.5</v>
      </c>
      <c r="I174" s="191"/>
      <c r="L174" s="187"/>
      <c r="M174" s="192"/>
      <c r="T174" s="193"/>
      <c r="AT174" s="188" t="s">
        <v>586</v>
      </c>
      <c r="AU174" s="188" t="s">
        <v>89</v>
      </c>
      <c r="AV174" s="13" t="s">
        <v>89</v>
      </c>
      <c r="AW174" s="13" t="s">
        <v>31</v>
      </c>
      <c r="AX174" s="13" t="s">
        <v>77</v>
      </c>
      <c r="AY174" s="188" t="s">
        <v>574</v>
      </c>
    </row>
    <row r="175" spans="2:65" s="14" customFormat="1" ht="12">
      <c r="B175" s="194"/>
      <c r="D175" s="181" t="s">
        <v>586</v>
      </c>
      <c r="E175" s="195" t="s">
        <v>1</v>
      </c>
      <c r="F175" s="196" t="s">
        <v>596</v>
      </c>
      <c r="H175" s="197">
        <v>7.5</v>
      </c>
      <c r="I175" s="198"/>
      <c r="L175" s="194"/>
      <c r="M175" s="199"/>
      <c r="T175" s="200"/>
      <c r="AT175" s="195" t="s">
        <v>586</v>
      </c>
      <c r="AU175" s="195" t="s">
        <v>89</v>
      </c>
      <c r="AV175" s="14" t="s">
        <v>580</v>
      </c>
      <c r="AW175" s="14" t="s">
        <v>31</v>
      </c>
      <c r="AX175" s="14" t="s">
        <v>84</v>
      </c>
      <c r="AY175" s="195" t="s">
        <v>574</v>
      </c>
    </row>
    <row r="176" spans="2:65" s="1" customFormat="1" ht="24.25" customHeight="1">
      <c r="B176" s="140"/>
      <c r="C176" s="168" t="s">
        <v>616</v>
      </c>
      <c r="D176" s="168" t="s">
        <v>576</v>
      </c>
      <c r="E176" s="169" t="s">
        <v>11406</v>
      </c>
      <c r="F176" s="170" t="s">
        <v>11407</v>
      </c>
      <c r="G176" s="171" t="s">
        <v>629</v>
      </c>
      <c r="H176" s="172">
        <v>174</v>
      </c>
      <c r="I176" s="173"/>
      <c r="J176" s="174">
        <f>ROUND(I176*H176,2)</f>
        <v>0</v>
      </c>
      <c r="K176" s="175"/>
      <c r="L176" s="34"/>
      <c r="M176" s="176" t="s">
        <v>1</v>
      </c>
      <c r="N176" s="139" t="s">
        <v>43</v>
      </c>
      <c r="P176" s="177">
        <f>O176*H176</f>
        <v>0</v>
      </c>
      <c r="Q176" s="177">
        <v>0</v>
      </c>
      <c r="R176" s="177">
        <f>Q176*H176</f>
        <v>0</v>
      </c>
      <c r="S176" s="177">
        <v>0</v>
      </c>
      <c r="T176" s="178">
        <f>S176*H176</f>
        <v>0</v>
      </c>
      <c r="AR176" s="179" t="s">
        <v>580</v>
      </c>
      <c r="AT176" s="179" t="s">
        <v>576</v>
      </c>
      <c r="AU176" s="179" t="s">
        <v>89</v>
      </c>
      <c r="AY176" s="17" t="s">
        <v>574</v>
      </c>
      <c r="BE176" s="102">
        <f>IF(N176="základná",J176,0)</f>
        <v>0</v>
      </c>
      <c r="BF176" s="102">
        <f>IF(N176="znížená",J176,0)</f>
        <v>0</v>
      </c>
      <c r="BG176" s="102">
        <f>IF(N176="zákl. prenesená",J176,0)</f>
        <v>0</v>
      </c>
      <c r="BH176" s="102">
        <f>IF(N176="zníž. prenesená",J176,0)</f>
        <v>0</v>
      </c>
      <c r="BI176" s="102">
        <f>IF(N176="nulová",J176,0)</f>
        <v>0</v>
      </c>
      <c r="BJ176" s="17" t="s">
        <v>89</v>
      </c>
      <c r="BK176" s="102">
        <f>ROUND(I176*H176,2)</f>
        <v>0</v>
      </c>
      <c r="BL176" s="17" t="s">
        <v>580</v>
      </c>
      <c r="BM176" s="179" t="s">
        <v>11518</v>
      </c>
    </row>
    <row r="177" spans="2:65" s="12" customFormat="1" ht="12">
      <c r="B177" s="180"/>
      <c r="D177" s="181" t="s">
        <v>586</v>
      </c>
      <c r="E177" s="182" t="s">
        <v>1</v>
      </c>
      <c r="F177" s="183" t="s">
        <v>11409</v>
      </c>
      <c r="H177" s="182" t="s">
        <v>1</v>
      </c>
      <c r="I177" s="184"/>
      <c r="L177" s="180"/>
      <c r="M177" s="185"/>
      <c r="T177" s="186"/>
      <c r="AT177" s="182" t="s">
        <v>586</v>
      </c>
      <c r="AU177" s="182" t="s">
        <v>89</v>
      </c>
      <c r="AV177" s="12" t="s">
        <v>84</v>
      </c>
      <c r="AW177" s="12" t="s">
        <v>31</v>
      </c>
      <c r="AX177" s="12" t="s">
        <v>77</v>
      </c>
      <c r="AY177" s="182" t="s">
        <v>574</v>
      </c>
    </row>
    <row r="178" spans="2:65" s="12" customFormat="1" ht="12">
      <c r="B178" s="180"/>
      <c r="D178" s="181" t="s">
        <v>586</v>
      </c>
      <c r="E178" s="182" t="s">
        <v>1</v>
      </c>
      <c r="F178" s="183" t="s">
        <v>11410</v>
      </c>
      <c r="H178" s="182" t="s">
        <v>1</v>
      </c>
      <c r="I178" s="184"/>
      <c r="L178" s="180"/>
      <c r="M178" s="185"/>
      <c r="T178" s="186"/>
      <c r="AT178" s="182" t="s">
        <v>586</v>
      </c>
      <c r="AU178" s="182" t="s">
        <v>89</v>
      </c>
      <c r="AV178" s="12" t="s">
        <v>84</v>
      </c>
      <c r="AW178" s="12" t="s">
        <v>31</v>
      </c>
      <c r="AX178" s="12" t="s">
        <v>77</v>
      </c>
      <c r="AY178" s="182" t="s">
        <v>574</v>
      </c>
    </row>
    <row r="179" spans="2:65" s="13" customFormat="1" ht="12">
      <c r="B179" s="187"/>
      <c r="D179" s="181" t="s">
        <v>586</v>
      </c>
      <c r="E179" s="188" t="s">
        <v>1</v>
      </c>
      <c r="F179" s="189" t="s">
        <v>2343</v>
      </c>
      <c r="H179" s="190">
        <v>174</v>
      </c>
      <c r="I179" s="191"/>
      <c r="L179" s="187"/>
      <c r="M179" s="192"/>
      <c r="T179" s="193"/>
      <c r="AT179" s="188" t="s">
        <v>586</v>
      </c>
      <c r="AU179" s="188" t="s">
        <v>89</v>
      </c>
      <c r="AV179" s="13" t="s">
        <v>89</v>
      </c>
      <c r="AW179" s="13" t="s">
        <v>31</v>
      </c>
      <c r="AX179" s="13" t="s">
        <v>77</v>
      </c>
      <c r="AY179" s="188" t="s">
        <v>574</v>
      </c>
    </row>
    <row r="180" spans="2:65" s="14" customFormat="1" ht="12">
      <c r="B180" s="194"/>
      <c r="D180" s="181" t="s">
        <v>586</v>
      </c>
      <c r="E180" s="195" t="s">
        <v>1</v>
      </c>
      <c r="F180" s="196" t="s">
        <v>596</v>
      </c>
      <c r="H180" s="197">
        <v>174</v>
      </c>
      <c r="I180" s="198"/>
      <c r="L180" s="194"/>
      <c r="M180" s="199"/>
      <c r="T180" s="200"/>
      <c r="AT180" s="195" t="s">
        <v>586</v>
      </c>
      <c r="AU180" s="195" t="s">
        <v>89</v>
      </c>
      <c r="AV180" s="14" t="s">
        <v>580</v>
      </c>
      <c r="AW180" s="14" t="s">
        <v>31</v>
      </c>
      <c r="AX180" s="14" t="s">
        <v>84</v>
      </c>
      <c r="AY180" s="195" t="s">
        <v>574</v>
      </c>
    </row>
    <row r="181" spans="2:65" s="1" customFormat="1" ht="16.5" customHeight="1">
      <c r="B181" s="140"/>
      <c r="C181" s="208" t="s">
        <v>621</v>
      </c>
      <c r="D181" s="208" t="s">
        <v>1858</v>
      </c>
      <c r="E181" s="209" t="s">
        <v>11412</v>
      </c>
      <c r="F181" s="210" t="s">
        <v>11413</v>
      </c>
      <c r="G181" s="211" t="s">
        <v>629</v>
      </c>
      <c r="H181" s="212">
        <v>21</v>
      </c>
      <c r="I181" s="213"/>
      <c r="J181" s="214">
        <f>ROUND(I181*H181,2)</f>
        <v>0</v>
      </c>
      <c r="K181" s="215"/>
      <c r="L181" s="216"/>
      <c r="M181" s="217" t="s">
        <v>1</v>
      </c>
      <c r="N181" s="218" t="s">
        <v>43</v>
      </c>
      <c r="P181" s="177">
        <f>O181*H181</f>
        <v>0</v>
      </c>
      <c r="Q181" s="177">
        <v>0</v>
      </c>
      <c r="R181" s="177">
        <f>Q181*H181</f>
        <v>0</v>
      </c>
      <c r="S181" s="177">
        <v>0</v>
      </c>
      <c r="T181" s="178">
        <f>S181*H181</f>
        <v>0</v>
      </c>
      <c r="AR181" s="179" t="s">
        <v>626</v>
      </c>
      <c r="AT181" s="179" t="s">
        <v>1858</v>
      </c>
      <c r="AU181" s="179" t="s">
        <v>89</v>
      </c>
      <c r="AY181" s="17" t="s">
        <v>574</v>
      </c>
      <c r="BE181" s="102">
        <f>IF(N181="základná",J181,0)</f>
        <v>0</v>
      </c>
      <c r="BF181" s="102">
        <f>IF(N181="znížená",J181,0)</f>
        <v>0</v>
      </c>
      <c r="BG181" s="102">
        <f>IF(N181="zákl. prenesená",J181,0)</f>
        <v>0</v>
      </c>
      <c r="BH181" s="102">
        <f>IF(N181="zníž. prenesená",J181,0)</f>
        <v>0</v>
      </c>
      <c r="BI181" s="102">
        <f>IF(N181="nulová",J181,0)</f>
        <v>0</v>
      </c>
      <c r="BJ181" s="17" t="s">
        <v>89</v>
      </c>
      <c r="BK181" s="102">
        <f>ROUND(I181*H181,2)</f>
        <v>0</v>
      </c>
      <c r="BL181" s="17" t="s">
        <v>580</v>
      </c>
      <c r="BM181" s="179" t="s">
        <v>11519</v>
      </c>
    </row>
    <row r="182" spans="2:65" s="12" customFormat="1" ht="12">
      <c r="B182" s="180"/>
      <c r="D182" s="181" t="s">
        <v>586</v>
      </c>
      <c r="E182" s="182" t="s">
        <v>1</v>
      </c>
      <c r="F182" s="183" t="s">
        <v>11410</v>
      </c>
      <c r="H182" s="182" t="s">
        <v>1</v>
      </c>
      <c r="I182" s="184"/>
      <c r="L182" s="180"/>
      <c r="M182" s="185"/>
      <c r="T182" s="186"/>
      <c r="AT182" s="182" t="s">
        <v>586</v>
      </c>
      <c r="AU182" s="182" t="s">
        <v>89</v>
      </c>
      <c r="AV182" s="12" t="s">
        <v>84</v>
      </c>
      <c r="AW182" s="12" t="s">
        <v>31</v>
      </c>
      <c r="AX182" s="12" t="s">
        <v>77</v>
      </c>
      <c r="AY182" s="182" t="s">
        <v>574</v>
      </c>
    </row>
    <row r="183" spans="2:65" s="13" customFormat="1" ht="12">
      <c r="B183" s="187"/>
      <c r="D183" s="181" t="s">
        <v>586</v>
      </c>
      <c r="E183" s="188" t="s">
        <v>1</v>
      </c>
      <c r="F183" s="189" t="s">
        <v>11520</v>
      </c>
      <c r="H183" s="190">
        <v>21</v>
      </c>
      <c r="I183" s="191"/>
      <c r="L183" s="187"/>
      <c r="M183" s="192"/>
      <c r="T183" s="193"/>
      <c r="AT183" s="188" t="s">
        <v>586</v>
      </c>
      <c r="AU183" s="188" t="s">
        <v>89</v>
      </c>
      <c r="AV183" s="13" t="s">
        <v>89</v>
      </c>
      <c r="AW183" s="13" t="s">
        <v>31</v>
      </c>
      <c r="AX183" s="13" t="s">
        <v>77</v>
      </c>
      <c r="AY183" s="188" t="s">
        <v>574</v>
      </c>
    </row>
    <row r="184" spans="2:65" s="14" customFormat="1" ht="12">
      <c r="B184" s="194"/>
      <c r="D184" s="181" t="s">
        <v>586</v>
      </c>
      <c r="E184" s="195" t="s">
        <v>1</v>
      </c>
      <c r="F184" s="196" t="s">
        <v>596</v>
      </c>
      <c r="H184" s="197">
        <v>21</v>
      </c>
      <c r="I184" s="198"/>
      <c r="L184" s="194"/>
      <c r="M184" s="199"/>
      <c r="T184" s="200"/>
      <c r="AT184" s="195" t="s">
        <v>586</v>
      </c>
      <c r="AU184" s="195" t="s">
        <v>89</v>
      </c>
      <c r="AV184" s="14" t="s">
        <v>580</v>
      </c>
      <c r="AW184" s="14" t="s">
        <v>31</v>
      </c>
      <c r="AX184" s="14" t="s">
        <v>84</v>
      </c>
      <c r="AY184" s="195" t="s">
        <v>574</v>
      </c>
    </row>
    <row r="185" spans="2:65" s="11" customFormat="1" ht="23" customHeight="1">
      <c r="B185" s="156"/>
      <c r="D185" s="157" t="s">
        <v>76</v>
      </c>
      <c r="E185" s="166" t="s">
        <v>1733</v>
      </c>
      <c r="F185" s="166" t="s">
        <v>2996</v>
      </c>
      <c r="I185" s="159"/>
      <c r="J185" s="167">
        <f>BK185</f>
        <v>0</v>
      </c>
      <c r="L185" s="156"/>
      <c r="M185" s="161"/>
      <c r="P185" s="162">
        <f>P186</f>
        <v>0</v>
      </c>
      <c r="R185" s="162">
        <f>R186</f>
        <v>0</v>
      </c>
      <c r="T185" s="163">
        <f>T186</f>
        <v>0</v>
      </c>
      <c r="AR185" s="157" t="s">
        <v>84</v>
      </c>
      <c r="AT185" s="164" t="s">
        <v>76</v>
      </c>
      <c r="AU185" s="164" t="s">
        <v>84</v>
      </c>
      <c r="AY185" s="157" t="s">
        <v>574</v>
      </c>
      <c r="BK185" s="165">
        <f>BK186</f>
        <v>0</v>
      </c>
    </row>
    <row r="186" spans="2:65" s="1" customFormat="1" ht="33" customHeight="1">
      <c r="B186" s="140"/>
      <c r="C186" s="168" t="s">
        <v>626</v>
      </c>
      <c r="D186" s="168" t="s">
        <v>576</v>
      </c>
      <c r="E186" s="169" t="s">
        <v>11419</v>
      </c>
      <c r="F186" s="170" t="s">
        <v>11420</v>
      </c>
      <c r="G186" s="171" t="s">
        <v>694</v>
      </c>
      <c r="H186" s="172">
        <v>20.018999999999998</v>
      </c>
      <c r="I186" s="173"/>
      <c r="J186" s="174">
        <f>ROUND(I186*H186,2)</f>
        <v>0</v>
      </c>
      <c r="K186" s="175"/>
      <c r="L186" s="34"/>
      <c r="M186" s="176" t="s">
        <v>1</v>
      </c>
      <c r="N186" s="139" t="s">
        <v>43</v>
      </c>
      <c r="P186" s="177">
        <f>O186*H186</f>
        <v>0</v>
      </c>
      <c r="Q186" s="177">
        <v>0</v>
      </c>
      <c r="R186" s="177">
        <f>Q186*H186</f>
        <v>0</v>
      </c>
      <c r="S186" s="177">
        <v>0</v>
      </c>
      <c r="T186" s="178">
        <f>S186*H186</f>
        <v>0</v>
      </c>
      <c r="AR186" s="179" t="s">
        <v>580</v>
      </c>
      <c r="AT186" s="179" t="s">
        <v>576</v>
      </c>
      <c r="AU186" s="179" t="s">
        <v>89</v>
      </c>
      <c r="AY186" s="17" t="s">
        <v>574</v>
      </c>
      <c r="BE186" s="102">
        <f>IF(N186="základná",J186,0)</f>
        <v>0</v>
      </c>
      <c r="BF186" s="102">
        <f>IF(N186="znížená",J186,0)</f>
        <v>0</v>
      </c>
      <c r="BG186" s="102">
        <f>IF(N186="zákl. prenesená",J186,0)</f>
        <v>0</v>
      </c>
      <c r="BH186" s="102">
        <f>IF(N186="zníž. prenesená",J186,0)</f>
        <v>0</v>
      </c>
      <c r="BI186" s="102">
        <f>IF(N186="nulová",J186,0)</f>
        <v>0</v>
      </c>
      <c r="BJ186" s="17" t="s">
        <v>89</v>
      </c>
      <c r="BK186" s="102">
        <f>ROUND(I186*H186,2)</f>
        <v>0</v>
      </c>
      <c r="BL186" s="17" t="s">
        <v>580</v>
      </c>
      <c r="BM186" s="179" t="s">
        <v>11521</v>
      </c>
    </row>
    <row r="187" spans="2:65" s="11" customFormat="1" ht="26" customHeight="1">
      <c r="B187" s="156"/>
      <c r="D187" s="157" t="s">
        <v>76</v>
      </c>
      <c r="E187" s="158" t="s">
        <v>3001</v>
      </c>
      <c r="F187" s="158" t="s">
        <v>3002</v>
      </c>
      <c r="I187" s="159"/>
      <c r="J187" s="160">
        <f>BK187</f>
        <v>0</v>
      </c>
      <c r="L187" s="156"/>
      <c r="M187" s="161"/>
      <c r="P187" s="162">
        <f>P188</f>
        <v>0</v>
      </c>
      <c r="R187" s="162">
        <f>R188</f>
        <v>0.16117019999999999</v>
      </c>
      <c r="T187" s="163">
        <f>T188</f>
        <v>0</v>
      </c>
      <c r="AR187" s="157" t="s">
        <v>89</v>
      </c>
      <c r="AT187" s="164" t="s">
        <v>76</v>
      </c>
      <c r="AU187" s="164" t="s">
        <v>77</v>
      </c>
      <c r="AY187" s="157" t="s">
        <v>574</v>
      </c>
      <c r="BK187" s="165">
        <f>BK188</f>
        <v>0</v>
      </c>
    </row>
    <row r="188" spans="2:65" s="11" customFormat="1" ht="23" customHeight="1">
      <c r="B188" s="156"/>
      <c r="D188" s="157" t="s">
        <v>76</v>
      </c>
      <c r="E188" s="166" t="s">
        <v>3137</v>
      </c>
      <c r="F188" s="166" t="s">
        <v>3138</v>
      </c>
      <c r="I188" s="159"/>
      <c r="J188" s="167">
        <f>BK188</f>
        <v>0</v>
      </c>
      <c r="L188" s="156"/>
      <c r="M188" s="161"/>
      <c r="P188" s="162">
        <f>SUM(P189:P210)</f>
        <v>0</v>
      </c>
      <c r="R188" s="162">
        <f>SUM(R189:R210)</f>
        <v>0.16117019999999999</v>
      </c>
      <c r="T188" s="163">
        <f>SUM(T189:T210)</f>
        <v>0</v>
      </c>
      <c r="AR188" s="157" t="s">
        <v>89</v>
      </c>
      <c r="AT188" s="164" t="s">
        <v>76</v>
      </c>
      <c r="AU188" s="164" t="s">
        <v>84</v>
      </c>
      <c r="AY188" s="157" t="s">
        <v>574</v>
      </c>
      <c r="BK188" s="165">
        <f>SUM(BK189:BK210)</f>
        <v>0</v>
      </c>
    </row>
    <row r="189" spans="2:65" s="1" customFormat="1" ht="24.25" customHeight="1">
      <c r="B189" s="140"/>
      <c r="C189" s="168" t="s">
        <v>639</v>
      </c>
      <c r="D189" s="168" t="s">
        <v>576</v>
      </c>
      <c r="E189" s="169" t="s">
        <v>3328</v>
      </c>
      <c r="F189" s="170" t="s">
        <v>3329</v>
      </c>
      <c r="G189" s="171" t="s">
        <v>584</v>
      </c>
      <c r="H189" s="172">
        <v>458</v>
      </c>
      <c r="I189" s="173"/>
      <c r="J189" s="174">
        <f>ROUND(I189*H189,2)</f>
        <v>0</v>
      </c>
      <c r="K189" s="175"/>
      <c r="L189" s="34"/>
      <c r="M189" s="176" t="s">
        <v>1</v>
      </c>
      <c r="N189" s="139" t="s">
        <v>43</v>
      </c>
      <c r="P189" s="177">
        <f>O189*H189</f>
        <v>0</v>
      </c>
      <c r="Q189" s="177">
        <v>0</v>
      </c>
      <c r="R189" s="177">
        <f>Q189*H189</f>
        <v>0</v>
      </c>
      <c r="S189" s="177">
        <v>0</v>
      </c>
      <c r="T189" s="178">
        <f>S189*H189</f>
        <v>0</v>
      </c>
      <c r="AR189" s="179" t="s">
        <v>680</v>
      </c>
      <c r="AT189" s="179" t="s">
        <v>576</v>
      </c>
      <c r="AU189" s="179" t="s">
        <v>89</v>
      </c>
      <c r="AY189" s="17" t="s">
        <v>574</v>
      </c>
      <c r="BE189" s="102">
        <f>IF(N189="základná",J189,0)</f>
        <v>0</v>
      </c>
      <c r="BF189" s="102">
        <f>IF(N189="znížená",J189,0)</f>
        <v>0</v>
      </c>
      <c r="BG189" s="102">
        <f>IF(N189="zákl. prenesená",J189,0)</f>
        <v>0</v>
      </c>
      <c r="BH189" s="102">
        <f>IF(N189="zníž. prenesená",J189,0)</f>
        <v>0</v>
      </c>
      <c r="BI189" s="102">
        <f>IF(N189="nulová",J189,0)</f>
        <v>0</v>
      </c>
      <c r="BJ189" s="17" t="s">
        <v>89</v>
      </c>
      <c r="BK189" s="102">
        <f>ROUND(I189*H189,2)</f>
        <v>0</v>
      </c>
      <c r="BL189" s="17" t="s">
        <v>680</v>
      </c>
      <c r="BM189" s="179" t="s">
        <v>11522</v>
      </c>
    </row>
    <row r="190" spans="2:65" s="12" customFormat="1" ht="12">
      <c r="B190" s="180"/>
      <c r="D190" s="181" t="s">
        <v>586</v>
      </c>
      <c r="E190" s="182" t="s">
        <v>1</v>
      </c>
      <c r="F190" s="183" t="s">
        <v>11523</v>
      </c>
      <c r="H190" s="182" t="s">
        <v>1</v>
      </c>
      <c r="I190" s="184"/>
      <c r="L190" s="180"/>
      <c r="M190" s="185"/>
      <c r="T190" s="186"/>
      <c r="AT190" s="182" t="s">
        <v>586</v>
      </c>
      <c r="AU190" s="182" t="s">
        <v>89</v>
      </c>
      <c r="AV190" s="12" t="s">
        <v>84</v>
      </c>
      <c r="AW190" s="12" t="s">
        <v>31</v>
      </c>
      <c r="AX190" s="12" t="s">
        <v>77</v>
      </c>
      <c r="AY190" s="182" t="s">
        <v>574</v>
      </c>
    </row>
    <row r="191" spans="2:65" s="12" customFormat="1" ht="12">
      <c r="B191" s="180"/>
      <c r="D191" s="181" t="s">
        <v>586</v>
      </c>
      <c r="E191" s="182" t="s">
        <v>1</v>
      </c>
      <c r="F191" s="183" t="s">
        <v>11524</v>
      </c>
      <c r="H191" s="182" t="s">
        <v>1</v>
      </c>
      <c r="I191" s="184"/>
      <c r="L191" s="180"/>
      <c r="M191" s="185"/>
      <c r="T191" s="186"/>
      <c r="AT191" s="182" t="s">
        <v>586</v>
      </c>
      <c r="AU191" s="182" t="s">
        <v>89</v>
      </c>
      <c r="AV191" s="12" t="s">
        <v>84</v>
      </c>
      <c r="AW191" s="12" t="s">
        <v>31</v>
      </c>
      <c r="AX191" s="12" t="s">
        <v>77</v>
      </c>
      <c r="AY191" s="182" t="s">
        <v>574</v>
      </c>
    </row>
    <row r="192" spans="2:65" s="13" customFormat="1" ht="12">
      <c r="B192" s="187"/>
      <c r="D192" s="181" t="s">
        <v>586</v>
      </c>
      <c r="E192" s="188" t="s">
        <v>1</v>
      </c>
      <c r="F192" s="189" t="s">
        <v>11525</v>
      </c>
      <c r="H192" s="190">
        <v>266</v>
      </c>
      <c r="I192" s="191"/>
      <c r="L192" s="187"/>
      <c r="M192" s="192"/>
      <c r="T192" s="193"/>
      <c r="AT192" s="188" t="s">
        <v>586</v>
      </c>
      <c r="AU192" s="188" t="s">
        <v>89</v>
      </c>
      <c r="AV192" s="13" t="s">
        <v>89</v>
      </c>
      <c r="AW192" s="13" t="s">
        <v>31</v>
      </c>
      <c r="AX192" s="13" t="s">
        <v>77</v>
      </c>
      <c r="AY192" s="188" t="s">
        <v>574</v>
      </c>
    </row>
    <row r="193" spans="2:65" s="15" customFormat="1" ht="12">
      <c r="B193" s="201"/>
      <c r="D193" s="181" t="s">
        <v>586</v>
      </c>
      <c r="E193" s="202" t="s">
        <v>1</v>
      </c>
      <c r="F193" s="203" t="s">
        <v>776</v>
      </c>
      <c r="H193" s="204">
        <v>266</v>
      </c>
      <c r="I193" s="205"/>
      <c r="L193" s="201"/>
      <c r="M193" s="206"/>
      <c r="T193" s="207"/>
      <c r="AT193" s="202" t="s">
        <v>586</v>
      </c>
      <c r="AU193" s="202" t="s">
        <v>89</v>
      </c>
      <c r="AV193" s="15" t="s">
        <v>597</v>
      </c>
      <c r="AW193" s="15" t="s">
        <v>31</v>
      </c>
      <c r="AX193" s="15" t="s">
        <v>77</v>
      </c>
      <c r="AY193" s="202" t="s">
        <v>574</v>
      </c>
    </row>
    <row r="194" spans="2:65" s="12" customFormat="1" ht="12">
      <c r="B194" s="180"/>
      <c r="D194" s="181" t="s">
        <v>586</v>
      </c>
      <c r="E194" s="182" t="s">
        <v>1</v>
      </c>
      <c r="F194" s="183" t="s">
        <v>11526</v>
      </c>
      <c r="H194" s="182" t="s">
        <v>1</v>
      </c>
      <c r="I194" s="184"/>
      <c r="L194" s="180"/>
      <c r="M194" s="185"/>
      <c r="T194" s="186"/>
      <c r="AT194" s="182" t="s">
        <v>586</v>
      </c>
      <c r="AU194" s="182" t="s">
        <v>89</v>
      </c>
      <c r="AV194" s="12" t="s">
        <v>84</v>
      </c>
      <c r="AW194" s="12" t="s">
        <v>31</v>
      </c>
      <c r="AX194" s="12" t="s">
        <v>77</v>
      </c>
      <c r="AY194" s="182" t="s">
        <v>574</v>
      </c>
    </row>
    <row r="195" spans="2:65" s="13" customFormat="1" ht="12">
      <c r="B195" s="187"/>
      <c r="D195" s="181" t="s">
        <v>586</v>
      </c>
      <c r="E195" s="188" t="s">
        <v>1</v>
      </c>
      <c r="F195" s="189" t="s">
        <v>11527</v>
      </c>
      <c r="H195" s="190">
        <v>192</v>
      </c>
      <c r="I195" s="191"/>
      <c r="L195" s="187"/>
      <c r="M195" s="192"/>
      <c r="T195" s="193"/>
      <c r="AT195" s="188" t="s">
        <v>586</v>
      </c>
      <c r="AU195" s="188" t="s">
        <v>89</v>
      </c>
      <c r="AV195" s="13" t="s">
        <v>89</v>
      </c>
      <c r="AW195" s="13" t="s">
        <v>31</v>
      </c>
      <c r="AX195" s="13" t="s">
        <v>77</v>
      </c>
      <c r="AY195" s="188" t="s">
        <v>574</v>
      </c>
    </row>
    <row r="196" spans="2:65" s="15" customFormat="1" ht="12">
      <c r="B196" s="201"/>
      <c r="D196" s="181" t="s">
        <v>586</v>
      </c>
      <c r="E196" s="202" t="s">
        <v>1</v>
      </c>
      <c r="F196" s="203" t="s">
        <v>776</v>
      </c>
      <c r="H196" s="204">
        <v>192</v>
      </c>
      <c r="I196" s="205"/>
      <c r="L196" s="201"/>
      <c r="M196" s="206"/>
      <c r="T196" s="207"/>
      <c r="AT196" s="202" t="s">
        <v>586</v>
      </c>
      <c r="AU196" s="202" t="s">
        <v>89</v>
      </c>
      <c r="AV196" s="15" t="s">
        <v>597</v>
      </c>
      <c r="AW196" s="15" t="s">
        <v>31</v>
      </c>
      <c r="AX196" s="15" t="s">
        <v>77</v>
      </c>
      <c r="AY196" s="202" t="s">
        <v>574</v>
      </c>
    </row>
    <row r="197" spans="2:65" s="14" customFormat="1" ht="12">
      <c r="B197" s="194"/>
      <c r="D197" s="181" t="s">
        <v>586</v>
      </c>
      <c r="E197" s="195" t="s">
        <v>1</v>
      </c>
      <c r="F197" s="196" t="s">
        <v>596</v>
      </c>
      <c r="H197" s="197">
        <v>458</v>
      </c>
      <c r="I197" s="198"/>
      <c r="L197" s="194"/>
      <c r="M197" s="199"/>
      <c r="T197" s="200"/>
      <c r="AT197" s="195" t="s">
        <v>586</v>
      </c>
      <c r="AU197" s="195" t="s">
        <v>89</v>
      </c>
      <c r="AV197" s="14" t="s">
        <v>580</v>
      </c>
      <c r="AW197" s="14" t="s">
        <v>31</v>
      </c>
      <c r="AX197" s="14" t="s">
        <v>84</v>
      </c>
      <c r="AY197" s="195" t="s">
        <v>574</v>
      </c>
    </row>
    <row r="198" spans="2:65" s="1" customFormat="1" ht="24.25" customHeight="1">
      <c r="B198" s="140"/>
      <c r="C198" s="208" t="s">
        <v>115</v>
      </c>
      <c r="D198" s="208" t="s">
        <v>1858</v>
      </c>
      <c r="E198" s="209" t="s">
        <v>11528</v>
      </c>
      <c r="F198" s="210" t="s">
        <v>11529</v>
      </c>
      <c r="G198" s="211" t="s">
        <v>584</v>
      </c>
      <c r="H198" s="212">
        <v>312.01799999999997</v>
      </c>
      <c r="I198" s="213"/>
      <c r="J198" s="214">
        <f>ROUND(I198*H198,2)</f>
        <v>0</v>
      </c>
      <c r="K198" s="215"/>
      <c r="L198" s="216"/>
      <c r="M198" s="217" t="s">
        <v>1</v>
      </c>
      <c r="N198" s="218" t="s">
        <v>43</v>
      </c>
      <c r="P198" s="177">
        <f>O198*H198</f>
        <v>0</v>
      </c>
      <c r="Q198" s="177">
        <v>2.9999999999999997E-4</v>
      </c>
      <c r="R198" s="177">
        <f>Q198*H198</f>
        <v>9.3605399999999978E-2</v>
      </c>
      <c r="S198" s="177">
        <v>0</v>
      </c>
      <c r="T198" s="178">
        <f>S198*H198</f>
        <v>0</v>
      </c>
      <c r="AR198" s="179" t="s">
        <v>626</v>
      </c>
      <c r="AT198" s="179" t="s">
        <v>1858</v>
      </c>
      <c r="AU198" s="179" t="s">
        <v>89</v>
      </c>
      <c r="AY198" s="17" t="s">
        <v>574</v>
      </c>
      <c r="BE198" s="102">
        <f>IF(N198="základná",J198,0)</f>
        <v>0</v>
      </c>
      <c r="BF198" s="102">
        <f>IF(N198="znížená",J198,0)</f>
        <v>0</v>
      </c>
      <c r="BG198" s="102">
        <f>IF(N198="zákl. prenesená",J198,0)</f>
        <v>0</v>
      </c>
      <c r="BH198" s="102">
        <f>IF(N198="zníž. prenesená",J198,0)</f>
        <v>0</v>
      </c>
      <c r="BI198" s="102">
        <f>IF(N198="nulová",J198,0)</f>
        <v>0</v>
      </c>
      <c r="BJ198" s="17" t="s">
        <v>89</v>
      </c>
      <c r="BK198" s="102">
        <f>ROUND(I198*H198,2)</f>
        <v>0</v>
      </c>
      <c r="BL198" s="17" t="s">
        <v>580</v>
      </c>
      <c r="BM198" s="179" t="s">
        <v>11530</v>
      </c>
    </row>
    <row r="199" spans="2:65" s="12" customFormat="1" ht="12">
      <c r="B199" s="180"/>
      <c r="D199" s="181" t="s">
        <v>586</v>
      </c>
      <c r="E199" s="182" t="s">
        <v>1</v>
      </c>
      <c r="F199" s="183" t="s">
        <v>11523</v>
      </c>
      <c r="H199" s="182" t="s">
        <v>1</v>
      </c>
      <c r="I199" s="184"/>
      <c r="L199" s="180"/>
      <c r="M199" s="185"/>
      <c r="T199" s="186"/>
      <c r="AT199" s="182" t="s">
        <v>586</v>
      </c>
      <c r="AU199" s="182" t="s">
        <v>89</v>
      </c>
      <c r="AV199" s="12" t="s">
        <v>84</v>
      </c>
      <c r="AW199" s="12" t="s">
        <v>31</v>
      </c>
      <c r="AX199" s="12" t="s">
        <v>77</v>
      </c>
      <c r="AY199" s="182" t="s">
        <v>574</v>
      </c>
    </row>
    <row r="200" spans="2:65" s="12" customFormat="1" ht="12">
      <c r="B200" s="180"/>
      <c r="D200" s="181" t="s">
        <v>586</v>
      </c>
      <c r="E200" s="182" t="s">
        <v>1</v>
      </c>
      <c r="F200" s="183" t="s">
        <v>11524</v>
      </c>
      <c r="H200" s="182" t="s">
        <v>1</v>
      </c>
      <c r="I200" s="184"/>
      <c r="L200" s="180"/>
      <c r="M200" s="185"/>
      <c r="T200" s="186"/>
      <c r="AT200" s="182" t="s">
        <v>586</v>
      </c>
      <c r="AU200" s="182" t="s">
        <v>89</v>
      </c>
      <c r="AV200" s="12" t="s">
        <v>84</v>
      </c>
      <c r="AW200" s="12" t="s">
        <v>31</v>
      </c>
      <c r="AX200" s="12" t="s">
        <v>77</v>
      </c>
      <c r="AY200" s="182" t="s">
        <v>574</v>
      </c>
    </row>
    <row r="201" spans="2:65" s="13" customFormat="1" ht="12">
      <c r="B201" s="187"/>
      <c r="D201" s="181" t="s">
        <v>586</v>
      </c>
      <c r="E201" s="188" t="s">
        <v>1</v>
      </c>
      <c r="F201" s="189" t="s">
        <v>11531</v>
      </c>
      <c r="H201" s="190">
        <v>305.89999999999998</v>
      </c>
      <c r="I201" s="191"/>
      <c r="L201" s="187"/>
      <c r="M201" s="192"/>
      <c r="T201" s="193"/>
      <c r="AT201" s="188" t="s">
        <v>586</v>
      </c>
      <c r="AU201" s="188" t="s">
        <v>89</v>
      </c>
      <c r="AV201" s="13" t="s">
        <v>89</v>
      </c>
      <c r="AW201" s="13" t="s">
        <v>31</v>
      </c>
      <c r="AX201" s="13" t="s">
        <v>77</v>
      </c>
      <c r="AY201" s="188" t="s">
        <v>574</v>
      </c>
    </row>
    <row r="202" spans="2:65" s="14" customFormat="1" ht="12">
      <c r="B202" s="194"/>
      <c r="D202" s="181" t="s">
        <v>586</v>
      </c>
      <c r="E202" s="195" t="s">
        <v>1</v>
      </c>
      <c r="F202" s="196" t="s">
        <v>596</v>
      </c>
      <c r="H202" s="197">
        <v>305.89999999999998</v>
      </c>
      <c r="I202" s="198"/>
      <c r="L202" s="194"/>
      <c r="M202" s="199"/>
      <c r="T202" s="200"/>
      <c r="AT202" s="195" t="s">
        <v>586</v>
      </c>
      <c r="AU202" s="195" t="s">
        <v>89</v>
      </c>
      <c r="AV202" s="14" t="s">
        <v>580</v>
      </c>
      <c r="AW202" s="14" t="s">
        <v>31</v>
      </c>
      <c r="AX202" s="14" t="s">
        <v>84</v>
      </c>
      <c r="AY202" s="195" t="s">
        <v>574</v>
      </c>
    </row>
    <row r="203" spans="2:65" s="13" customFormat="1" ht="12">
      <c r="B203" s="187"/>
      <c r="D203" s="181" t="s">
        <v>586</v>
      </c>
      <c r="F203" s="189" t="s">
        <v>11532</v>
      </c>
      <c r="H203" s="190">
        <v>312.01799999999997</v>
      </c>
      <c r="I203" s="191"/>
      <c r="L203" s="187"/>
      <c r="M203" s="192"/>
      <c r="T203" s="193"/>
      <c r="AT203" s="188" t="s">
        <v>586</v>
      </c>
      <c r="AU203" s="188" t="s">
        <v>89</v>
      </c>
      <c r="AV203" s="13" t="s">
        <v>89</v>
      </c>
      <c r="AW203" s="13" t="s">
        <v>3</v>
      </c>
      <c r="AX203" s="13" t="s">
        <v>84</v>
      </c>
      <c r="AY203" s="188" t="s">
        <v>574</v>
      </c>
    </row>
    <row r="204" spans="2:65" s="1" customFormat="1" ht="16.5" customHeight="1">
      <c r="B204" s="140"/>
      <c r="C204" s="208" t="s">
        <v>118</v>
      </c>
      <c r="D204" s="208" t="s">
        <v>1858</v>
      </c>
      <c r="E204" s="209" t="s">
        <v>11533</v>
      </c>
      <c r="F204" s="210" t="s">
        <v>11534</v>
      </c>
      <c r="G204" s="211" t="s">
        <v>584</v>
      </c>
      <c r="H204" s="212">
        <v>225.21600000000001</v>
      </c>
      <c r="I204" s="213"/>
      <c r="J204" s="214">
        <f>ROUND(I204*H204,2)</f>
        <v>0</v>
      </c>
      <c r="K204" s="215"/>
      <c r="L204" s="216"/>
      <c r="M204" s="217" t="s">
        <v>1</v>
      </c>
      <c r="N204" s="218" t="s">
        <v>43</v>
      </c>
      <c r="P204" s="177">
        <f>O204*H204</f>
        <v>0</v>
      </c>
      <c r="Q204" s="177">
        <v>2.9999999999999997E-4</v>
      </c>
      <c r="R204" s="177">
        <f>Q204*H204</f>
        <v>6.7564799999999994E-2</v>
      </c>
      <c r="S204" s="177">
        <v>0</v>
      </c>
      <c r="T204" s="178">
        <f>S204*H204</f>
        <v>0</v>
      </c>
      <c r="AR204" s="179" t="s">
        <v>626</v>
      </c>
      <c r="AT204" s="179" t="s">
        <v>1858</v>
      </c>
      <c r="AU204" s="179" t="s">
        <v>89</v>
      </c>
      <c r="AY204" s="17" t="s">
        <v>574</v>
      </c>
      <c r="BE204" s="102">
        <f>IF(N204="základná",J204,0)</f>
        <v>0</v>
      </c>
      <c r="BF204" s="102">
        <f>IF(N204="znížená",J204,0)</f>
        <v>0</v>
      </c>
      <c r="BG204" s="102">
        <f>IF(N204="zákl. prenesená",J204,0)</f>
        <v>0</v>
      </c>
      <c r="BH204" s="102">
        <f>IF(N204="zníž. prenesená",J204,0)</f>
        <v>0</v>
      </c>
      <c r="BI204" s="102">
        <f>IF(N204="nulová",J204,0)</f>
        <v>0</v>
      </c>
      <c r="BJ204" s="17" t="s">
        <v>89</v>
      </c>
      <c r="BK204" s="102">
        <f>ROUND(I204*H204,2)</f>
        <v>0</v>
      </c>
      <c r="BL204" s="17" t="s">
        <v>580</v>
      </c>
      <c r="BM204" s="179" t="s">
        <v>11535</v>
      </c>
    </row>
    <row r="205" spans="2:65" s="12" customFormat="1" ht="12">
      <c r="B205" s="180"/>
      <c r="D205" s="181" t="s">
        <v>586</v>
      </c>
      <c r="E205" s="182" t="s">
        <v>1</v>
      </c>
      <c r="F205" s="183" t="s">
        <v>11523</v>
      </c>
      <c r="H205" s="182" t="s">
        <v>1</v>
      </c>
      <c r="I205" s="184"/>
      <c r="L205" s="180"/>
      <c r="M205" s="185"/>
      <c r="T205" s="186"/>
      <c r="AT205" s="182" t="s">
        <v>586</v>
      </c>
      <c r="AU205" s="182" t="s">
        <v>89</v>
      </c>
      <c r="AV205" s="12" t="s">
        <v>84</v>
      </c>
      <c r="AW205" s="12" t="s">
        <v>31</v>
      </c>
      <c r="AX205" s="12" t="s">
        <v>77</v>
      </c>
      <c r="AY205" s="182" t="s">
        <v>574</v>
      </c>
    </row>
    <row r="206" spans="2:65" s="12" customFormat="1" ht="12">
      <c r="B206" s="180"/>
      <c r="D206" s="181" t="s">
        <v>586</v>
      </c>
      <c r="E206" s="182" t="s">
        <v>1</v>
      </c>
      <c r="F206" s="183" t="s">
        <v>11526</v>
      </c>
      <c r="H206" s="182" t="s">
        <v>1</v>
      </c>
      <c r="I206" s="184"/>
      <c r="L206" s="180"/>
      <c r="M206" s="185"/>
      <c r="T206" s="186"/>
      <c r="AT206" s="182" t="s">
        <v>586</v>
      </c>
      <c r="AU206" s="182" t="s">
        <v>89</v>
      </c>
      <c r="AV206" s="12" t="s">
        <v>84</v>
      </c>
      <c r="AW206" s="12" t="s">
        <v>31</v>
      </c>
      <c r="AX206" s="12" t="s">
        <v>77</v>
      </c>
      <c r="AY206" s="182" t="s">
        <v>574</v>
      </c>
    </row>
    <row r="207" spans="2:65" s="13" customFormat="1" ht="12">
      <c r="B207" s="187"/>
      <c r="D207" s="181" t="s">
        <v>586</v>
      </c>
      <c r="E207" s="188" t="s">
        <v>1</v>
      </c>
      <c r="F207" s="189" t="s">
        <v>11536</v>
      </c>
      <c r="H207" s="190">
        <v>220.8</v>
      </c>
      <c r="I207" s="191"/>
      <c r="L207" s="187"/>
      <c r="M207" s="192"/>
      <c r="T207" s="193"/>
      <c r="AT207" s="188" t="s">
        <v>586</v>
      </c>
      <c r="AU207" s="188" t="s">
        <v>89</v>
      </c>
      <c r="AV207" s="13" t="s">
        <v>89</v>
      </c>
      <c r="AW207" s="13" t="s">
        <v>31</v>
      </c>
      <c r="AX207" s="13" t="s">
        <v>77</v>
      </c>
      <c r="AY207" s="188" t="s">
        <v>574</v>
      </c>
    </row>
    <row r="208" spans="2:65" s="14" customFormat="1" ht="12">
      <c r="B208" s="194"/>
      <c r="D208" s="181" t="s">
        <v>586</v>
      </c>
      <c r="E208" s="195" t="s">
        <v>1</v>
      </c>
      <c r="F208" s="196" t="s">
        <v>596</v>
      </c>
      <c r="H208" s="197">
        <v>220.8</v>
      </c>
      <c r="I208" s="198"/>
      <c r="L208" s="194"/>
      <c r="M208" s="199"/>
      <c r="T208" s="200"/>
      <c r="AT208" s="195" t="s">
        <v>586</v>
      </c>
      <c r="AU208" s="195" t="s">
        <v>89</v>
      </c>
      <c r="AV208" s="14" t="s">
        <v>580</v>
      </c>
      <c r="AW208" s="14" t="s">
        <v>31</v>
      </c>
      <c r="AX208" s="14" t="s">
        <v>84</v>
      </c>
      <c r="AY208" s="195" t="s">
        <v>574</v>
      </c>
    </row>
    <row r="209" spans="2:65" s="13" customFormat="1" ht="12">
      <c r="B209" s="187"/>
      <c r="D209" s="181" t="s">
        <v>586</v>
      </c>
      <c r="F209" s="189" t="s">
        <v>11537</v>
      </c>
      <c r="H209" s="190">
        <v>225.21600000000001</v>
      </c>
      <c r="I209" s="191"/>
      <c r="L209" s="187"/>
      <c r="M209" s="192"/>
      <c r="T209" s="193"/>
      <c r="AT209" s="188" t="s">
        <v>586</v>
      </c>
      <c r="AU209" s="188" t="s">
        <v>89</v>
      </c>
      <c r="AV209" s="13" t="s">
        <v>89</v>
      </c>
      <c r="AW209" s="13" t="s">
        <v>3</v>
      </c>
      <c r="AX209" s="13" t="s">
        <v>84</v>
      </c>
      <c r="AY209" s="188" t="s">
        <v>574</v>
      </c>
    </row>
    <row r="210" spans="2:65" s="1" customFormat="1" ht="24.25" customHeight="1">
      <c r="B210" s="140"/>
      <c r="C210" s="168" t="s">
        <v>121</v>
      </c>
      <c r="D210" s="168" t="s">
        <v>576</v>
      </c>
      <c r="E210" s="169" t="s">
        <v>3407</v>
      </c>
      <c r="F210" s="170" t="s">
        <v>3408</v>
      </c>
      <c r="G210" s="171" t="s">
        <v>3135</v>
      </c>
      <c r="H210" s="219"/>
      <c r="I210" s="173"/>
      <c r="J210" s="174">
        <f>ROUND(I210*H210,2)</f>
        <v>0</v>
      </c>
      <c r="K210" s="175"/>
      <c r="L210" s="34"/>
      <c r="M210" s="223" t="s">
        <v>1</v>
      </c>
      <c r="N210" s="224" t="s">
        <v>43</v>
      </c>
      <c r="O210" s="225"/>
      <c r="P210" s="226">
        <f>O210*H210</f>
        <v>0</v>
      </c>
      <c r="Q210" s="226">
        <v>0</v>
      </c>
      <c r="R210" s="226">
        <f>Q210*H210</f>
        <v>0</v>
      </c>
      <c r="S210" s="226">
        <v>0</v>
      </c>
      <c r="T210" s="227">
        <f>S210*H210</f>
        <v>0</v>
      </c>
      <c r="AR210" s="179" t="s">
        <v>680</v>
      </c>
      <c r="AT210" s="179" t="s">
        <v>576</v>
      </c>
      <c r="AU210" s="179" t="s">
        <v>89</v>
      </c>
      <c r="AY210" s="17" t="s">
        <v>574</v>
      </c>
      <c r="BE210" s="102">
        <f>IF(N210="základná",J210,0)</f>
        <v>0</v>
      </c>
      <c r="BF210" s="102">
        <f>IF(N210="znížená",J210,0)</f>
        <v>0</v>
      </c>
      <c r="BG210" s="102">
        <f>IF(N210="zákl. prenesená",J210,0)</f>
        <v>0</v>
      </c>
      <c r="BH210" s="102">
        <f>IF(N210="zníž. prenesená",J210,0)</f>
        <v>0</v>
      </c>
      <c r="BI210" s="102">
        <f>IF(N210="nulová",J210,0)</f>
        <v>0</v>
      </c>
      <c r="BJ210" s="17" t="s">
        <v>89</v>
      </c>
      <c r="BK210" s="102">
        <f>ROUND(I210*H210,2)</f>
        <v>0</v>
      </c>
      <c r="BL210" s="17" t="s">
        <v>680</v>
      </c>
      <c r="BM210" s="179" t="s">
        <v>11538</v>
      </c>
    </row>
    <row r="211" spans="2:65" s="1" customFormat="1" ht="7" customHeight="1">
      <c r="B211" s="49"/>
      <c r="C211" s="50"/>
      <c r="D211" s="50"/>
      <c r="E211" s="50"/>
      <c r="F211" s="50"/>
      <c r="G211" s="50"/>
      <c r="H211" s="50"/>
      <c r="I211" s="50"/>
      <c r="J211" s="50"/>
      <c r="K211" s="50"/>
      <c r="L211" s="34"/>
    </row>
  </sheetData>
  <autoFilter ref="C136:K210" xr:uid="{00000000-0009-0000-0000-000014000000}"/>
  <mergeCells count="17">
    <mergeCell ref="E11:H11"/>
    <mergeCell ref="E20:H20"/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263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141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ht="12" customHeight="1">
      <c r="B8" s="20"/>
      <c r="D8" s="27" t="s">
        <v>182</v>
      </c>
      <c r="L8" s="20"/>
    </row>
    <row r="9" spans="2:46" s="1" customFormat="1" ht="16.5" customHeight="1">
      <c r="B9" s="34"/>
      <c r="E9" s="287" t="s">
        <v>11079</v>
      </c>
      <c r="F9" s="285"/>
      <c r="G9" s="285"/>
      <c r="H9" s="285"/>
      <c r="L9" s="34"/>
    </row>
    <row r="10" spans="2:46" s="1" customFormat="1" ht="12" customHeight="1">
      <c r="B10" s="34"/>
      <c r="D10" s="27" t="s">
        <v>190</v>
      </c>
      <c r="L10" s="34"/>
    </row>
    <row r="11" spans="2:46" s="1" customFormat="1" ht="16.5" customHeight="1">
      <c r="B11" s="34"/>
      <c r="E11" s="256" t="s">
        <v>11539</v>
      </c>
      <c r="F11" s="285"/>
      <c r="G11" s="285"/>
      <c r="H11" s="285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>
      <c r="B18" s="34"/>
      <c r="L18" s="34"/>
    </row>
    <row r="19" spans="2:12" s="1" customFormat="1" ht="12" customHeight="1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8"/>
      <c r="G20" s="268"/>
      <c r="H20" s="268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>
      <c r="B21" s="34"/>
      <c r="L21" s="34"/>
    </row>
    <row r="22" spans="2:12" s="1" customFormat="1" ht="12" customHeight="1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>
      <c r="B24" s="34"/>
      <c r="L24" s="34"/>
    </row>
    <row r="25" spans="2:12" s="1" customFormat="1" ht="12" customHeight="1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>
      <c r="B27" s="34"/>
      <c r="L27" s="34"/>
    </row>
    <row r="28" spans="2:12" s="1" customFormat="1" ht="12" customHeight="1">
      <c r="B28" s="34"/>
      <c r="D28" s="27" t="s">
        <v>34</v>
      </c>
      <c r="L28" s="34"/>
    </row>
    <row r="29" spans="2:12" s="7" customFormat="1" ht="16.5" customHeight="1">
      <c r="B29" s="111"/>
      <c r="E29" s="272" t="s">
        <v>1</v>
      </c>
      <c r="F29" s="272"/>
      <c r="G29" s="272"/>
      <c r="H29" s="272"/>
      <c r="L29" s="111"/>
    </row>
    <row r="30" spans="2:12" s="1" customFormat="1" ht="7" customHeight="1">
      <c r="B30" s="34"/>
      <c r="L30" s="34"/>
    </row>
    <row r="31" spans="2:12" s="1" customFormat="1" ht="7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>
      <c r="B32" s="34"/>
      <c r="D32" s="25" t="s">
        <v>245</v>
      </c>
      <c r="J32" s="33">
        <f>J98</f>
        <v>0</v>
      </c>
      <c r="L32" s="34"/>
    </row>
    <row r="33" spans="2:12" s="1" customFormat="1" ht="14.5" customHeight="1">
      <c r="B33" s="34"/>
      <c r="D33" s="32" t="s">
        <v>157</v>
      </c>
      <c r="J33" s="33">
        <f>J105</f>
        <v>0</v>
      </c>
      <c r="L33" s="34"/>
    </row>
    <row r="34" spans="2:12" s="1" customFormat="1" ht="25.25" customHeight="1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>
      <c r="B37" s="34"/>
      <c r="D37" s="60" t="s">
        <v>41</v>
      </c>
      <c r="E37" s="39" t="s">
        <v>42</v>
      </c>
      <c r="F37" s="114">
        <f>ROUND((SUM(BE105:BE112) + SUM(BE134:BE262)),  2)</f>
        <v>0</v>
      </c>
      <c r="G37" s="115"/>
      <c r="H37" s="115"/>
      <c r="I37" s="116">
        <v>0.2</v>
      </c>
      <c r="J37" s="114">
        <f>ROUND(((SUM(BE105:BE112) + SUM(BE134:BE262))*I37),  2)</f>
        <v>0</v>
      </c>
      <c r="L37" s="34"/>
    </row>
    <row r="38" spans="2:12" s="1" customFormat="1" ht="14.5" customHeight="1">
      <c r="B38" s="34"/>
      <c r="E38" s="39" t="s">
        <v>43</v>
      </c>
      <c r="F38" s="114">
        <f>ROUND((SUM(BF105:BF112) + SUM(BF134:BF262)),  2)</f>
        <v>0</v>
      </c>
      <c r="G38" s="115"/>
      <c r="H38" s="115"/>
      <c r="I38" s="116">
        <v>0.2</v>
      </c>
      <c r="J38" s="114">
        <f>ROUND(((SUM(BF105:BF112) + SUM(BF134:BF262))*I38),  2)</f>
        <v>0</v>
      </c>
      <c r="L38" s="34"/>
    </row>
    <row r="39" spans="2:12" s="1" customFormat="1" ht="14.5" hidden="1" customHeight="1">
      <c r="B39" s="34"/>
      <c r="E39" s="27" t="s">
        <v>44</v>
      </c>
      <c r="F39" s="91">
        <f>ROUND((SUM(BG105:BG112) + SUM(BG134:BG262)),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>
      <c r="B40" s="34"/>
      <c r="E40" s="27" t="s">
        <v>45</v>
      </c>
      <c r="F40" s="91">
        <f>ROUND((SUM(BH105:BH112) + SUM(BH134:BH262)),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>
      <c r="B41" s="34"/>
      <c r="E41" s="39" t="s">
        <v>46</v>
      </c>
      <c r="F41" s="114">
        <f>ROUND((SUM(BI105:BI112) + SUM(BI134:BI262)),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>
      <c r="B42" s="34"/>
      <c r="L42" s="34"/>
    </row>
    <row r="43" spans="2:12" s="1" customFormat="1" ht="25.25" customHeight="1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>
      <c r="B44" s="34"/>
      <c r="L44" s="34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>
      <c r="B82" s="34"/>
      <c r="C82" s="21" t="s">
        <v>386</v>
      </c>
      <c r="L82" s="34"/>
    </row>
    <row r="83" spans="2:12" s="1" customFormat="1" ht="7" customHeight="1">
      <c r="B83" s="34"/>
      <c r="L83" s="34"/>
    </row>
    <row r="84" spans="2:12" s="1" customFormat="1" ht="12" customHeight="1">
      <c r="B84" s="34"/>
      <c r="C84" s="27" t="s">
        <v>15</v>
      </c>
      <c r="L84" s="34"/>
    </row>
    <row r="85" spans="2:12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12" ht="12" customHeight="1">
      <c r="B86" s="20"/>
      <c r="C86" s="27" t="s">
        <v>182</v>
      </c>
      <c r="L86" s="20"/>
    </row>
    <row r="87" spans="2:12" s="1" customFormat="1" ht="16.5" customHeight="1">
      <c r="B87" s="34"/>
      <c r="E87" s="287" t="s">
        <v>11079</v>
      </c>
      <c r="F87" s="285"/>
      <c r="G87" s="285"/>
      <c r="H87" s="285"/>
      <c r="L87" s="34"/>
    </row>
    <row r="88" spans="2:12" s="1" customFormat="1" ht="12" customHeight="1">
      <c r="B88" s="34"/>
      <c r="C88" s="27" t="s">
        <v>190</v>
      </c>
      <c r="L88" s="34"/>
    </row>
    <row r="89" spans="2:12" s="1" customFormat="1" ht="16.5" customHeight="1">
      <c r="B89" s="34"/>
      <c r="E89" s="256" t="str">
        <f>E11</f>
        <v xml:space="preserve">04 - SO 601.4 Priestor pred vstupom </v>
      </c>
      <c r="F89" s="285"/>
      <c r="G89" s="285"/>
      <c r="H89" s="285"/>
      <c r="L89" s="34"/>
    </row>
    <row r="90" spans="2:12" s="1" customFormat="1" ht="7" customHeight="1">
      <c r="B90" s="34"/>
      <c r="L90" s="34"/>
    </row>
    <row r="91" spans="2:12" s="1" customFormat="1" ht="12" customHeight="1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>
      <c r="B92" s="34"/>
      <c r="L92" s="34"/>
    </row>
    <row r="93" spans="2:12" s="1" customFormat="1" ht="15.25" customHeight="1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25" customHeight="1">
      <c r="B95" s="34"/>
      <c r="L95" s="34"/>
    </row>
    <row r="96" spans="2:12" s="1" customFormat="1" ht="29.25" customHeight="1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25" customHeight="1">
      <c r="B97" s="34"/>
      <c r="L97" s="34"/>
    </row>
    <row r="98" spans="2:65" s="1" customFormat="1" ht="23" customHeight="1">
      <c r="B98" s="34"/>
      <c r="C98" s="127" t="s">
        <v>422</v>
      </c>
      <c r="J98" s="71">
        <f>J134</f>
        <v>0</v>
      </c>
      <c r="L98" s="34"/>
      <c r="AU98" s="17" t="s">
        <v>423</v>
      </c>
    </row>
    <row r="99" spans="2:65" s="8" customFormat="1" ht="25" customHeight="1">
      <c r="B99" s="128"/>
      <c r="D99" s="129" t="s">
        <v>426</v>
      </c>
      <c r="E99" s="130"/>
      <c r="F99" s="130"/>
      <c r="G99" s="130"/>
      <c r="H99" s="130"/>
      <c r="I99" s="130"/>
      <c r="J99" s="131">
        <f>J135</f>
        <v>0</v>
      </c>
      <c r="L99" s="128"/>
    </row>
    <row r="100" spans="2:65" s="9" customFormat="1" ht="20" customHeight="1">
      <c r="B100" s="133"/>
      <c r="D100" s="134" t="s">
        <v>429</v>
      </c>
      <c r="E100" s="135"/>
      <c r="F100" s="135"/>
      <c r="G100" s="135"/>
      <c r="H100" s="135"/>
      <c r="I100" s="135"/>
      <c r="J100" s="136">
        <f>J136</f>
        <v>0</v>
      </c>
      <c r="L100" s="133"/>
    </row>
    <row r="101" spans="2:65" s="9" customFormat="1" ht="20" customHeight="1">
      <c r="B101" s="133"/>
      <c r="D101" s="134" t="s">
        <v>450</v>
      </c>
      <c r="E101" s="135"/>
      <c r="F101" s="135"/>
      <c r="G101" s="135"/>
      <c r="H101" s="135"/>
      <c r="I101" s="135"/>
      <c r="J101" s="136">
        <f>J259</f>
        <v>0</v>
      </c>
      <c r="L101" s="133"/>
    </row>
    <row r="102" spans="2:65" s="8" customFormat="1" ht="25" customHeight="1">
      <c r="B102" s="128"/>
      <c r="D102" s="129" t="s">
        <v>11081</v>
      </c>
      <c r="E102" s="130"/>
      <c r="F102" s="130"/>
      <c r="G102" s="130"/>
      <c r="H102" s="130"/>
      <c r="I102" s="130"/>
      <c r="J102" s="131">
        <f>J261</f>
        <v>0</v>
      </c>
      <c r="L102" s="128"/>
    </row>
    <row r="103" spans="2:65" s="1" customFormat="1" ht="21.75" customHeight="1">
      <c r="B103" s="34"/>
      <c r="L103" s="34"/>
    </row>
    <row r="104" spans="2:65" s="1" customFormat="1" ht="7" customHeight="1">
      <c r="B104" s="34"/>
      <c r="L104" s="34"/>
    </row>
    <row r="105" spans="2:65" s="1" customFormat="1" ht="29.25" customHeight="1">
      <c r="B105" s="34"/>
      <c r="C105" s="127" t="s">
        <v>511</v>
      </c>
      <c r="J105" s="138">
        <f>ROUND(J106 + J107 + J108 + J109 + J110 + J111,2)</f>
        <v>0</v>
      </c>
      <c r="L105" s="34"/>
      <c r="N105" s="139" t="s">
        <v>41</v>
      </c>
    </row>
    <row r="106" spans="2:65" s="1" customFormat="1" ht="18" customHeight="1">
      <c r="B106" s="140"/>
      <c r="C106" s="141"/>
      <c r="D106" s="232" t="s">
        <v>514</v>
      </c>
      <c r="E106" s="286"/>
      <c r="F106" s="286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ref="BE106:BE111" si="0">IF(N106="základná",J106,0)</f>
        <v>0</v>
      </c>
      <c r="BF106" s="146">
        <f t="shared" ref="BF106:BF111" si="1">IF(N106="znížená",J106,0)</f>
        <v>0</v>
      </c>
      <c r="BG106" s="146">
        <f t="shared" ref="BG106:BG111" si="2">IF(N106="zákl. prenesená",J106,0)</f>
        <v>0</v>
      </c>
      <c r="BH106" s="146">
        <f t="shared" ref="BH106:BH111" si="3">IF(N106="zníž. prenesená",J106,0)</f>
        <v>0</v>
      </c>
      <c r="BI106" s="146">
        <f t="shared" ref="BI106:BI111" si="4">IF(N106="nulová",J106,0)</f>
        <v>0</v>
      </c>
      <c r="BJ106" s="144" t="s">
        <v>89</v>
      </c>
      <c r="BK106" s="141"/>
      <c r="BL106" s="141"/>
      <c r="BM106" s="141"/>
    </row>
    <row r="107" spans="2:65" s="1" customFormat="1" ht="18" customHeight="1">
      <c r="B107" s="140"/>
      <c r="C107" s="141"/>
      <c r="D107" s="232" t="s">
        <v>518</v>
      </c>
      <c r="E107" s="286"/>
      <c r="F107" s="286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>
      <c r="B108" s="140"/>
      <c r="C108" s="141"/>
      <c r="D108" s="232" t="s">
        <v>521</v>
      </c>
      <c r="E108" s="286"/>
      <c r="F108" s="286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>
      <c r="B109" s="140"/>
      <c r="C109" s="141"/>
      <c r="D109" s="232" t="s">
        <v>524</v>
      </c>
      <c r="E109" s="286"/>
      <c r="F109" s="286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>
      <c r="B110" s="140"/>
      <c r="C110" s="141"/>
      <c r="D110" s="232" t="s">
        <v>527</v>
      </c>
      <c r="E110" s="286"/>
      <c r="F110" s="286"/>
      <c r="G110" s="141"/>
      <c r="H110" s="141"/>
      <c r="I110" s="141"/>
      <c r="J110" s="99"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515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ht="18" customHeight="1">
      <c r="B111" s="140"/>
      <c r="C111" s="141"/>
      <c r="D111" s="142" t="s">
        <v>530</v>
      </c>
      <c r="E111" s="141"/>
      <c r="F111" s="141"/>
      <c r="G111" s="141"/>
      <c r="H111" s="141"/>
      <c r="I111" s="141"/>
      <c r="J111" s="99">
        <f>ROUND(J32*T111,2)</f>
        <v>0</v>
      </c>
      <c r="K111" s="141"/>
      <c r="L111" s="140"/>
      <c r="M111" s="141"/>
      <c r="N111" s="143" t="s">
        <v>43</v>
      </c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4" t="s">
        <v>531</v>
      </c>
      <c r="AZ111" s="141"/>
      <c r="BA111" s="141"/>
      <c r="BB111" s="141"/>
      <c r="BC111" s="141"/>
      <c r="BD111" s="141"/>
      <c r="BE111" s="146">
        <f t="shared" si="0"/>
        <v>0</v>
      </c>
      <c r="BF111" s="146">
        <f t="shared" si="1"/>
        <v>0</v>
      </c>
      <c r="BG111" s="146">
        <f t="shared" si="2"/>
        <v>0</v>
      </c>
      <c r="BH111" s="146">
        <f t="shared" si="3"/>
        <v>0</v>
      </c>
      <c r="BI111" s="146">
        <f t="shared" si="4"/>
        <v>0</v>
      </c>
      <c r="BJ111" s="144" t="s">
        <v>89</v>
      </c>
      <c r="BK111" s="141"/>
      <c r="BL111" s="141"/>
      <c r="BM111" s="141"/>
    </row>
    <row r="112" spans="2:65" s="1" customFormat="1">
      <c r="B112" s="34"/>
      <c r="L112" s="34"/>
    </row>
    <row r="113" spans="2:12" s="1" customFormat="1" ht="29.25" customHeight="1">
      <c r="B113" s="34"/>
      <c r="C113" s="106" t="s">
        <v>162</v>
      </c>
      <c r="D113" s="107"/>
      <c r="E113" s="107"/>
      <c r="F113" s="107"/>
      <c r="G113" s="107"/>
      <c r="H113" s="107"/>
      <c r="I113" s="107"/>
      <c r="J113" s="108">
        <f>ROUND(J98+J105,2)</f>
        <v>0</v>
      </c>
      <c r="K113" s="107"/>
      <c r="L113" s="34"/>
    </row>
    <row r="114" spans="2:12" s="1" customFormat="1" ht="7" customHeight="1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34"/>
    </row>
    <row r="118" spans="2:12" s="1" customFormat="1" ht="7" customHeight="1"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34"/>
    </row>
    <row r="119" spans="2:12" s="1" customFormat="1" ht="25" customHeight="1">
      <c r="B119" s="34"/>
      <c r="C119" s="21" t="s">
        <v>548</v>
      </c>
      <c r="L119" s="34"/>
    </row>
    <row r="120" spans="2:12" s="1" customFormat="1" ht="7" customHeight="1">
      <c r="B120" s="34"/>
      <c r="L120" s="34"/>
    </row>
    <row r="121" spans="2:12" s="1" customFormat="1" ht="12" customHeight="1">
      <c r="B121" s="34"/>
      <c r="C121" s="27" t="s">
        <v>15</v>
      </c>
      <c r="L121" s="34"/>
    </row>
    <row r="122" spans="2:12" s="1" customFormat="1" ht="26.25" customHeight="1">
      <c r="B122" s="34"/>
      <c r="E122" s="287" t="str">
        <f>E7</f>
        <v>Revitalizácia budovy a areálu bývalého Gymnázia Mateja Bela vo Zvolene</v>
      </c>
      <c r="F122" s="288"/>
      <c r="G122" s="288"/>
      <c r="H122" s="288"/>
      <c r="L122" s="34"/>
    </row>
    <row r="123" spans="2:12" ht="12" customHeight="1">
      <c r="B123" s="20"/>
      <c r="C123" s="27" t="s">
        <v>182</v>
      </c>
      <c r="L123" s="20"/>
    </row>
    <row r="124" spans="2:12" s="1" customFormat="1" ht="16.5" customHeight="1">
      <c r="B124" s="34"/>
      <c r="E124" s="287" t="s">
        <v>11079</v>
      </c>
      <c r="F124" s="285"/>
      <c r="G124" s="285"/>
      <c r="H124" s="285"/>
      <c r="L124" s="34"/>
    </row>
    <row r="125" spans="2:12" s="1" customFormat="1" ht="12" customHeight="1">
      <c r="B125" s="34"/>
      <c r="C125" s="27" t="s">
        <v>190</v>
      </c>
      <c r="L125" s="34"/>
    </row>
    <row r="126" spans="2:12" s="1" customFormat="1" ht="16.5" customHeight="1">
      <c r="B126" s="34"/>
      <c r="E126" s="256" t="str">
        <f>E11</f>
        <v xml:space="preserve">04 - SO 601.4 Priestor pred vstupom </v>
      </c>
      <c r="F126" s="285"/>
      <c r="G126" s="285"/>
      <c r="H126" s="285"/>
      <c r="L126" s="34"/>
    </row>
    <row r="127" spans="2:12" s="1" customFormat="1" ht="7" customHeight="1">
      <c r="B127" s="34"/>
      <c r="L127" s="34"/>
    </row>
    <row r="128" spans="2:12" s="1" customFormat="1" ht="12" customHeight="1">
      <c r="B128" s="34"/>
      <c r="C128" s="27" t="s">
        <v>19</v>
      </c>
      <c r="F128" s="25" t="str">
        <f>F14</f>
        <v>Okružná 2469, Zvolen</v>
      </c>
      <c r="I128" s="27" t="s">
        <v>21</v>
      </c>
      <c r="J128" s="57" t="str">
        <f>IF(J14="","",J14)</f>
        <v>22. 5. 2024</v>
      </c>
      <c r="L128" s="34"/>
    </row>
    <row r="129" spans="2:65" s="1" customFormat="1" ht="7" customHeight="1">
      <c r="B129" s="34"/>
      <c r="L129" s="34"/>
    </row>
    <row r="130" spans="2:65" s="1" customFormat="1" ht="15.25" customHeight="1">
      <c r="B130" s="34"/>
      <c r="C130" s="27" t="s">
        <v>23</v>
      </c>
      <c r="F130" s="25" t="str">
        <f>E17</f>
        <v>Úrad Banskobystrického samosprávneho kraja</v>
      </c>
      <c r="I130" s="27" t="s">
        <v>29</v>
      </c>
      <c r="J130" s="30" t="str">
        <f>E23</f>
        <v>N/A s.r.o. Bratislava</v>
      </c>
      <c r="L130" s="34"/>
    </row>
    <row r="131" spans="2:65" s="1" customFormat="1" ht="15.25" customHeight="1">
      <c r="B131" s="34"/>
      <c r="C131" s="27" t="s">
        <v>27</v>
      </c>
      <c r="F131" s="25" t="str">
        <f>IF(E20="","",E20)</f>
        <v>Vyplň údaj</v>
      </c>
      <c r="I131" s="27" t="s">
        <v>32</v>
      </c>
      <c r="J131" s="30">
        <f>E26</f>
        <v>0</v>
      </c>
      <c r="L131" s="34"/>
    </row>
    <row r="132" spans="2:65" s="1" customFormat="1" ht="10.25" customHeight="1">
      <c r="B132" s="34"/>
      <c r="L132" s="34"/>
    </row>
    <row r="133" spans="2:65" s="10" customFormat="1" ht="29.25" customHeight="1">
      <c r="B133" s="147"/>
      <c r="C133" s="148" t="s">
        <v>561</v>
      </c>
      <c r="D133" s="149" t="s">
        <v>62</v>
      </c>
      <c r="E133" s="149" t="s">
        <v>58</v>
      </c>
      <c r="F133" s="149" t="s">
        <v>59</v>
      </c>
      <c r="G133" s="149" t="s">
        <v>562</v>
      </c>
      <c r="H133" s="149" t="s">
        <v>563</v>
      </c>
      <c r="I133" s="149" t="s">
        <v>564</v>
      </c>
      <c r="J133" s="150" t="s">
        <v>417</v>
      </c>
      <c r="K133" s="151" t="s">
        <v>565</v>
      </c>
      <c r="L133" s="147"/>
      <c r="M133" s="64" t="s">
        <v>1</v>
      </c>
      <c r="N133" s="65" t="s">
        <v>41</v>
      </c>
      <c r="O133" s="65" t="s">
        <v>566</v>
      </c>
      <c r="P133" s="65" t="s">
        <v>567</v>
      </c>
      <c r="Q133" s="65" t="s">
        <v>568</v>
      </c>
      <c r="R133" s="65" t="s">
        <v>569</v>
      </c>
      <c r="S133" s="65" t="s">
        <v>570</v>
      </c>
      <c r="T133" s="66" t="s">
        <v>571</v>
      </c>
    </row>
    <row r="134" spans="2:65" s="1" customFormat="1" ht="23" customHeight="1">
      <c r="B134" s="34"/>
      <c r="C134" s="69" t="s">
        <v>245</v>
      </c>
      <c r="J134" s="152">
        <f>BK134</f>
        <v>0</v>
      </c>
      <c r="L134" s="34"/>
      <c r="M134" s="67"/>
      <c r="N134" s="58"/>
      <c r="O134" s="58"/>
      <c r="P134" s="153">
        <f>P135+P261</f>
        <v>0</v>
      </c>
      <c r="Q134" s="58"/>
      <c r="R134" s="153">
        <f>R135+R261</f>
        <v>32.27844000000001</v>
      </c>
      <c r="S134" s="58"/>
      <c r="T134" s="154">
        <f>T135+T261</f>
        <v>0</v>
      </c>
      <c r="AT134" s="17" t="s">
        <v>76</v>
      </c>
      <c r="AU134" s="17" t="s">
        <v>423</v>
      </c>
      <c r="BK134" s="155">
        <f>BK135+BK261</f>
        <v>0</v>
      </c>
    </row>
    <row r="135" spans="2:65" s="11" customFormat="1" ht="26" customHeight="1">
      <c r="B135" s="156"/>
      <c r="D135" s="157" t="s">
        <v>76</v>
      </c>
      <c r="E135" s="158" t="s">
        <v>572</v>
      </c>
      <c r="F135" s="158" t="s">
        <v>573</v>
      </c>
      <c r="I135" s="159"/>
      <c r="J135" s="160">
        <f>BK135</f>
        <v>0</v>
      </c>
      <c r="L135" s="156"/>
      <c r="M135" s="161"/>
      <c r="P135" s="162">
        <f>P136+P259</f>
        <v>0</v>
      </c>
      <c r="R135" s="162">
        <f>R136+R259</f>
        <v>32.27844000000001</v>
      </c>
      <c r="T135" s="163">
        <f>T136+T259</f>
        <v>0</v>
      </c>
      <c r="AR135" s="157" t="s">
        <v>84</v>
      </c>
      <c r="AT135" s="164" t="s">
        <v>76</v>
      </c>
      <c r="AU135" s="164" t="s">
        <v>77</v>
      </c>
      <c r="AY135" s="157" t="s">
        <v>574</v>
      </c>
      <c r="BK135" s="165">
        <f>BK136+BK259</f>
        <v>0</v>
      </c>
    </row>
    <row r="136" spans="2:65" s="11" customFormat="1" ht="23" customHeight="1">
      <c r="B136" s="156"/>
      <c r="D136" s="157" t="s">
        <v>76</v>
      </c>
      <c r="E136" s="166" t="s">
        <v>84</v>
      </c>
      <c r="F136" s="166" t="s">
        <v>575</v>
      </c>
      <c r="I136" s="159"/>
      <c r="J136" s="167">
        <f>BK136</f>
        <v>0</v>
      </c>
      <c r="L136" s="156"/>
      <c r="M136" s="161"/>
      <c r="P136" s="162">
        <f>SUM(P137:P258)</f>
        <v>0</v>
      </c>
      <c r="R136" s="162">
        <f>SUM(R137:R258)</f>
        <v>32.27844000000001</v>
      </c>
      <c r="T136" s="163">
        <f>SUM(T137:T258)</f>
        <v>0</v>
      </c>
      <c r="AR136" s="157" t="s">
        <v>84</v>
      </c>
      <c r="AT136" s="164" t="s">
        <v>76</v>
      </c>
      <c r="AU136" s="164" t="s">
        <v>84</v>
      </c>
      <c r="AY136" s="157" t="s">
        <v>574</v>
      </c>
      <c r="BK136" s="165">
        <f>SUM(BK137:BK258)</f>
        <v>0</v>
      </c>
    </row>
    <row r="137" spans="2:65" s="1" customFormat="1" ht="24.25" customHeight="1">
      <c r="B137" s="140"/>
      <c r="C137" s="168" t="s">
        <v>84</v>
      </c>
      <c r="D137" s="168" t="s">
        <v>576</v>
      </c>
      <c r="E137" s="169" t="s">
        <v>11540</v>
      </c>
      <c r="F137" s="170" t="s">
        <v>11541</v>
      </c>
      <c r="G137" s="171" t="s">
        <v>584</v>
      </c>
      <c r="H137" s="172">
        <v>108</v>
      </c>
      <c r="I137" s="173"/>
      <c r="J137" s="174">
        <f>ROUND(I137*H137,2)</f>
        <v>0</v>
      </c>
      <c r="K137" s="175"/>
      <c r="L137" s="34"/>
      <c r="M137" s="176" t="s">
        <v>1</v>
      </c>
      <c r="N137" s="139" t="s">
        <v>43</v>
      </c>
      <c r="P137" s="177">
        <f>O137*H137</f>
        <v>0</v>
      </c>
      <c r="Q137" s="177">
        <v>0</v>
      </c>
      <c r="R137" s="177">
        <f>Q137*H137</f>
        <v>0</v>
      </c>
      <c r="S137" s="177">
        <v>0</v>
      </c>
      <c r="T137" s="178">
        <f>S137*H137</f>
        <v>0</v>
      </c>
      <c r="AR137" s="179" t="s">
        <v>580</v>
      </c>
      <c r="AT137" s="179" t="s">
        <v>576</v>
      </c>
      <c r="AU137" s="179" t="s">
        <v>89</v>
      </c>
      <c r="AY137" s="17" t="s">
        <v>574</v>
      </c>
      <c r="BE137" s="102">
        <f>IF(N137="základná",J137,0)</f>
        <v>0</v>
      </c>
      <c r="BF137" s="102">
        <f>IF(N137="znížená",J137,0)</f>
        <v>0</v>
      </c>
      <c r="BG137" s="102">
        <f>IF(N137="zákl. prenesená",J137,0)</f>
        <v>0</v>
      </c>
      <c r="BH137" s="102">
        <f>IF(N137="zníž. prenesená",J137,0)</f>
        <v>0</v>
      </c>
      <c r="BI137" s="102">
        <f>IF(N137="nulová",J137,0)</f>
        <v>0</v>
      </c>
      <c r="BJ137" s="17" t="s">
        <v>89</v>
      </c>
      <c r="BK137" s="102">
        <f>ROUND(I137*H137,2)</f>
        <v>0</v>
      </c>
      <c r="BL137" s="17" t="s">
        <v>580</v>
      </c>
      <c r="BM137" s="179" t="s">
        <v>11542</v>
      </c>
    </row>
    <row r="138" spans="2:65" s="13" customFormat="1" ht="12">
      <c r="B138" s="187"/>
      <c r="D138" s="181" t="s">
        <v>586</v>
      </c>
      <c r="E138" s="188" t="s">
        <v>1</v>
      </c>
      <c r="F138" s="189" t="s">
        <v>11543</v>
      </c>
      <c r="H138" s="190">
        <v>108</v>
      </c>
      <c r="I138" s="191"/>
      <c r="L138" s="187"/>
      <c r="M138" s="192"/>
      <c r="T138" s="193"/>
      <c r="AT138" s="188" t="s">
        <v>586</v>
      </c>
      <c r="AU138" s="188" t="s">
        <v>89</v>
      </c>
      <c r="AV138" s="13" t="s">
        <v>89</v>
      </c>
      <c r="AW138" s="13" t="s">
        <v>31</v>
      </c>
      <c r="AX138" s="13" t="s">
        <v>77</v>
      </c>
      <c r="AY138" s="188" t="s">
        <v>574</v>
      </c>
    </row>
    <row r="139" spans="2:65" s="14" customFormat="1" ht="12">
      <c r="B139" s="194"/>
      <c r="D139" s="181" t="s">
        <v>586</v>
      </c>
      <c r="E139" s="195" t="s">
        <v>1</v>
      </c>
      <c r="F139" s="196" t="s">
        <v>596</v>
      </c>
      <c r="H139" s="197">
        <v>108</v>
      </c>
      <c r="I139" s="198"/>
      <c r="L139" s="194"/>
      <c r="M139" s="199"/>
      <c r="T139" s="200"/>
      <c r="AT139" s="195" t="s">
        <v>586</v>
      </c>
      <c r="AU139" s="195" t="s">
        <v>89</v>
      </c>
      <c r="AV139" s="14" t="s">
        <v>580</v>
      </c>
      <c r="AW139" s="14" t="s">
        <v>31</v>
      </c>
      <c r="AX139" s="14" t="s">
        <v>84</v>
      </c>
      <c r="AY139" s="195" t="s">
        <v>574</v>
      </c>
    </row>
    <row r="140" spans="2:65" s="1" customFormat="1" ht="33" customHeight="1">
      <c r="B140" s="140"/>
      <c r="C140" s="168" t="s">
        <v>89</v>
      </c>
      <c r="D140" s="168" t="s">
        <v>576</v>
      </c>
      <c r="E140" s="169" t="s">
        <v>11452</v>
      </c>
      <c r="F140" s="170" t="s">
        <v>11453</v>
      </c>
      <c r="G140" s="171" t="s">
        <v>584</v>
      </c>
      <c r="H140" s="172">
        <v>108</v>
      </c>
      <c r="I140" s="173"/>
      <c r="J140" s="174">
        <f>ROUND(I140*H140,2)</f>
        <v>0</v>
      </c>
      <c r="K140" s="175"/>
      <c r="L140" s="34"/>
      <c r="M140" s="176" t="s">
        <v>1</v>
      </c>
      <c r="N140" s="139" t="s">
        <v>43</v>
      </c>
      <c r="P140" s="177">
        <f>O140*H140</f>
        <v>0</v>
      </c>
      <c r="Q140" s="177">
        <v>0</v>
      </c>
      <c r="R140" s="177">
        <f>Q140*H140</f>
        <v>0</v>
      </c>
      <c r="S140" s="177">
        <v>0</v>
      </c>
      <c r="T140" s="178">
        <f>S140*H140</f>
        <v>0</v>
      </c>
      <c r="AR140" s="179" t="s">
        <v>580</v>
      </c>
      <c r="AT140" s="179" t="s">
        <v>576</v>
      </c>
      <c r="AU140" s="179" t="s">
        <v>89</v>
      </c>
      <c r="AY140" s="17" t="s">
        <v>574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7" t="s">
        <v>89</v>
      </c>
      <c r="BK140" s="102">
        <f>ROUND(I140*H140,2)</f>
        <v>0</v>
      </c>
      <c r="BL140" s="17" t="s">
        <v>580</v>
      </c>
      <c r="BM140" s="179" t="s">
        <v>11544</v>
      </c>
    </row>
    <row r="141" spans="2:65" s="13" customFormat="1" ht="12">
      <c r="B141" s="187"/>
      <c r="D141" s="181" t="s">
        <v>586</v>
      </c>
      <c r="E141" s="188" t="s">
        <v>1</v>
      </c>
      <c r="F141" s="189" t="s">
        <v>11543</v>
      </c>
      <c r="H141" s="190">
        <v>108</v>
      </c>
      <c r="I141" s="191"/>
      <c r="L141" s="187"/>
      <c r="M141" s="192"/>
      <c r="T141" s="193"/>
      <c r="AT141" s="188" t="s">
        <v>586</v>
      </c>
      <c r="AU141" s="188" t="s">
        <v>89</v>
      </c>
      <c r="AV141" s="13" t="s">
        <v>89</v>
      </c>
      <c r="AW141" s="13" t="s">
        <v>31</v>
      </c>
      <c r="AX141" s="13" t="s">
        <v>77</v>
      </c>
      <c r="AY141" s="188" t="s">
        <v>574</v>
      </c>
    </row>
    <row r="142" spans="2:65" s="14" customFormat="1" ht="12">
      <c r="B142" s="194"/>
      <c r="D142" s="181" t="s">
        <v>586</v>
      </c>
      <c r="E142" s="195" t="s">
        <v>1</v>
      </c>
      <c r="F142" s="196" t="s">
        <v>596</v>
      </c>
      <c r="H142" s="197">
        <v>108</v>
      </c>
      <c r="I142" s="198"/>
      <c r="L142" s="194"/>
      <c r="M142" s="199"/>
      <c r="T142" s="200"/>
      <c r="AT142" s="195" t="s">
        <v>586</v>
      </c>
      <c r="AU142" s="195" t="s">
        <v>89</v>
      </c>
      <c r="AV142" s="14" t="s">
        <v>580</v>
      </c>
      <c r="AW142" s="14" t="s">
        <v>31</v>
      </c>
      <c r="AX142" s="14" t="s">
        <v>84</v>
      </c>
      <c r="AY142" s="195" t="s">
        <v>574</v>
      </c>
    </row>
    <row r="143" spans="2:65" s="1" customFormat="1" ht="24.25" customHeight="1">
      <c r="B143" s="140"/>
      <c r="C143" s="168" t="s">
        <v>597</v>
      </c>
      <c r="D143" s="168" t="s">
        <v>576</v>
      </c>
      <c r="E143" s="169" t="s">
        <v>11545</v>
      </c>
      <c r="F143" s="170" t="s">
        <v>11546</v>
      </c>
      <c r="G143" s="171" t="s">
        <v>584</v>
      </c>
      <c r="H143" s="172">
        <v>108</v>
      </c>
      <c r="I143" s="173"/>
      <c r="J143" s="174">
        <f>ROUND(I143*H143,2)</f>
        <v>0</v>
      </c>
      <c r="K143" s="175"/>
      <c r="L143" s="34"/>
      <c r="M143" s="176" t="s">
        <v>1</v>
      </c>
      <c r="N143" s="139" t="s">
        <v>43</v>
      </c>
      <c r="P143" s="177">
        <f>O143*H143</f>
        <v>0</v>
      </c>
      <c r="Q143" s="177">
        <v>0</v>
      </c>
      <c r="R143" s="177">
        <f>Q143*H143</f>
        <v>0</v>
      </c>
      <c r="S143" s="177">
        <v>0</v>
      </c>
      <c r="T143" s="178">
        <f>S143*H143</f>
        <v>0</v>
      </c>
      <c r="AR143" s="179" t="s">
        <v>580</v>
      </c>
      <c r="AT143" s="179" t="s">
        <v>576</v>
      </c>
      <c r="AU143" s="179" t="s">
        <v>89</v>
      </c>
      <c r="AY143" s="17" t="s">
        <v>574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7" t="s">
        <v>89</v>
      </c>
      <c r="BK143" s="102">
        <f>ROUND(I143*H143,2)</f>
        <v>0</v>
      </c>
      <c r="BL143" s="17" t="s">
        <v>580</v>
      </c>
      <c r="BM143" s="179" t="s">
        <v>11547</v>
      </c>
    </row>
    <row r="144" spans="2:65" s="13" customFormat="1" ht="12">
      <c r="B144" s="187"/>
      <c r="D144" s="181" t="s">
        <v>586</v>
      </c>
      <c r="E144" s="188" t="s">
        <v>1</v>
      </c>
      <c r="F144" s="189" t="s">
        <v>11543</v>
      </c>
      <c r="H144" s="190">
        <v>108</v>
      </c>
      <c r="I144" s="191"/>
      <c r="L144" s="187"/>
      <c r="M144" s="192"/>
      <c r="T144" s="193"/>
      <c r="AT144" s="188" t="s">
        <v>586</v>
      </c>
      <c r="AU144" s="188" t="s">
        <v>89</v>
      </c>
      <c r="AV144" s="13" t="s">
        <v>89</v>
      </c>
      <c r="AW144" s="13" t="s">
        <v>31</v>
      </c>
      <c r="AX144" s="13" t="s">
        <v>77</v>
      </c>
      <c r="AY144" s="188" t="s">
        <v>574</v>
      </c>
    </row>
    <row r="145" spans="2:65" s="14" customFormat="1" ht="12">
      <c r="B145" s="194"/>
      <c r="D145" s="181" t="s">
        <v>586</v>
      </c>
      <c r="E145" s="195" t="s">
        <v>1</v>
      </c>
      <c r="F145" s="196" t="s">
        <v>596</v>
      </c>
      <c r="H145" s="197">
        <v>108</v>
      </c>
      <c r="I145" s="198"/>
      <c r="L145" s="194"/>
      <c r="M145" s="199"/>
      <c r="T145" s="200"/>
      <c r="AT145" s="195" t="s">
        <v>586</v>
      </c>
      <c r="AU145" s="195" t="s">
        <v>89</v>
      </c>
      <c r="AV145" s="14" t="s">
        <v>580</v>
      </c>
      <c r="AW145" s="14" t="s">
        <v>31</v>
      </c>
      <c r="AX145" s="14" t="s">
        <v>84</v>
      </c>
      <c r="AY145" s="195" t="s">
        <v>574</v>
      </c>
    </row>
    <row r="146" spans="2:65" s="1" customFormat="1" ht="16.5" customHeight="1">
      <c r="B146" s="140"/>
      <c r="C146" s="208" t="s">
        <v>580</v>
      </c>
      <c r="D146" s="208" t="s">
        <v>1858</v>
      </c>
      <c r="E146" s="209" t="s">
        <v>11548</v>
      </c>
      <c r="F146" s="210" t="s">
        <v>11549</v>
      </c>
      <c r="G146" s="211" t="s">
        <v>629</v>
      </c>
      <c r="H146" s="212">
        <v>7.56</v>
      </c>
      <c r="I146" s="213"/>
      <c r="J146" s="214">
        <f>ROUND(I146*H146,2)</f>
        <v>0</v>
      </c>
      <c r="K146" s="215"/>
      <c r="L146" s="216"/>
      <c r="M146" s="217" t="s">
        <v>1</v>
      </c>
      <c r="N146" s="218" t="s">
        <v>43</v>
      </c>
      <c r="P146" s="177">
        <f>O146*H146</f>
        <v>0</v>
      </c>
      <c r="Q146" s="177">
        <v>1.7</v>
      </c>
      <c r="R146" s="177">
        <f>Q146*H146</f>
        <v>12.851999999999999</v>
      </c>
      <c r="S146" s="177">
        <v>0</v>
      </c>
      <c r="T146" s="178">
        <f>S146*H146</f>
        <v>0</v>
      </c>
      <c r="AR146" s="179" t="s">
        <v>626</v>
      </c>
      <c r="AT146" s="179" t="s">
        <v>1858</v>
      </c>
      <c r="AU146" s="179" t="s">
        <v>89</v>
      </c>
      <c r="AY146" s="17" t="s">
        <v>574</v>
      </c>
      <c r="BE146" s="102">
        <f>IF(N146="základná",J146,0)</f>
        <v>0</v>
      </c>
      <c r="BF146" s="102">
        <f>IF(N146="znížená",J146,0)</f>
        <v>0</v>
      </c>
      <c r="BG146" s="102">
        <f>IF(N146="zákl. prenesená",J146,0)</f>
        <v>0</v>
      </c>
      <c r="BH146" s="102">
        <f>IF(N146="zníž. prenesená",J146,0)</f>
        <v>0</v>
      </c>
      <c r="BI146" s="102">
        <f>IF(N146="nulová",J146,0)</f>
        <v>0</v>
      </c>
      <c r="BJ146" s="17" t="s">
        <v>89</v>
      </c>
      <c r="BK146" s="102">
        <f>ROUND(I146*H146,2)</f>
        <v>0</v>
      </c>
      <c r="BL146" s="17" t="s">
        <v>580</v>
      </c>
      <c r="BM146" s="179" t="s">
        <v>11550</v>
      </c>
    </row>
    <row r="147" spans="2:65" s="13" customFormat="1" ht="12">
      <c r="B147" s="187"/>
      <c r="D147" s="181" t="s">
        <v>586</v>
      </c>
      <c r="E147" s="188" t="s">
        <v>1</v>
      </c>
      <c r="F147" s="189" t="s">
        <v>11551</v>
      </c>
      <c r="H147" s="190">
        <v>7.56</v>
      </c>
      <c r="I147" s="191"/>
      <c r="L147" s="187"/>
      <c r="M147" s="192"/>
      <c r="T147" s="193"/>
      <c r="AT147" s="188" t="s">
        <v>586</v>
      </c>
      <c r="AU147" s="188" t="s">
        <v>89</v>
      </c>
      <c r="AV147" s="13" t="s">
        <v>89</v>
      </c>
      <c r="AW147" s="13" t="s">
        <v>31</v>
      </c>
      <c r="AX147" s="13" t="s">
        <v>77</v>
      </c>
      <c r="AY147" s="188" t="s">
        <v>574</v>
      </c>
    </row>
    <row r="148" spans="2:65" s="14" customFormat="1" ht="12">
      <c r="B148" s="194"/>
      <c r="D148" s="181" t="s">
        <v>586</v>
      </c>
      <c r="E148" s="195" t="s">
        <v>1</v>
      </c>
      <c r="F148" s="196" t="s">
        <v>596</v>
      </c>
      <c r="H148" s="197">
        <v>7.56</v>
      </c>
      <c r="I148" s="198"/>
      <c r="L148" s="194"/>
      <c r="M148" s="199"/>
      <c r="T148" s="200"/>
      <c r="AT148" s="195" t="s">
        <v>586</v>
      </c>
      <c r="AU148" s="195" t="s">
        <v>89</v>
      </c>
      <c r="AV148" s="14" t="s">
        <v>580</v>
      </c>
      <c r="AW148" s="14" t="s">
        <v>31</v>
      </c>
      <c r="AX148" s="14" t="s">
        <v>84</v>
      </c>
      <c r="AY148" s="195" t="s">
        <v>574</v>
      </c>
    </row>
    <row r="149" spans="2:65" s="1" customFormat="1" ht="24.25" customHeight="1">
      <c r="B149" s="140"/>
      <c r="C149" s="168" t="s">
        <v>608</v>
      </c>
      <c r="D149" s="168" t="s">
        <v>576</v>
      </c>
      <c r="E149" s="169" t="s">
        <v>11552</v>
      </c>
      <c r="F149" s="170" t="s">
        <v>11553</v>
      </c>
      <c r="G149" s="171" t="s">
        <v>611</v>
      </c>
      <c r="H149" s="172">
        <v>60</v>
      </c>
      <c r="I149" s="173"/>
      <c r="J149" s="174">
        <f t="shared" ref="J149:J154" si="5">ROUND(I149*H149,2)</f>
        <v>0</v>
      </c>
      <c r="K149" s="175"/>
      <c r="L149" s="34"/>
      <c r="M149" s="176" t="s">
        <v>1</v>
      </c>
      <c r="N149" s="139" t="s">
        <v>43</v>
      </c>
      <c r="P149" s="177">
        <f t="shared" ref="P149:P154" si="6">O149*H149</f>
        <v>0</v>
      </c>
      <c r="Q149" s="177">
        <v>1E-3</v>
      </c>
      <c r="R149" s="177">
        <f t="shared" ref="R149:R154" si="7">Q149*H149</f>
        <v>0.06</v>
      </c>
      <c r="S149" s="177">
        <v>0</v>
      </c>
      <c r="T149" s="178">
        <f t="shared" ref="T149:T154" si="8">S149*H149</f>
        <v>0</v>
      </c>
      <c r="AR149" s="179" t="s">
        <v>580</v>
      </c>
      <c r="AT149" s="179" t="s">
        <v>576</v>
      </c>
      <c r="AU149" s="179" t="s">
        <v>89</v>
      </c>
      <c r="AY149" s="17" t="s">
        <v>574</v>
      </c>
      <c r="BE149" s="102">
        <f t="shared" ref="BE149:BE154" si="9">IF(N149="základná",J149,0)</f>
        <v>0</v>
      </c>
      <c r="BF149" s="102">
        <f t="shared" ref="BF149:BF154" si="10">IF(N149="znížená",J149,0)</f>
        <v>0</v>
      </c>
      <c r="BG149" s="102">
        <f t="shared" ref="BG149:BG154" si="11">IF(N149="zákl. prenesená",J149,0)</f>
        <v>0</v>
      </c>
      <c r="BH149" s="102">
        <f t="shared" ref="BH149:BH154" si="12">IF(N149="zníž. prenesená",J149,0)</f>
        <v>0</v>
      </c>
      <c r="BI149" s="102">
        <f t="shared" ref="BI149:BI154" si="13">IF(N149="nulová",J149,0)</f>
        <v>0</v>
      </c>
      <c r="BJ149" s="17" t="s">
        <v>89</v>
      </c>
      <c r="BK149" s="102">
        <f t="shared" ref="BK149:BK154" si="14">ROUND(I149*H149,2)</f>
        <v>0</v>
      </c>
      <c r="BL149" s="17" t="s">
        <v>580</v>
      </c>
      <c r="BM149" s="179" t="s">
        <v>11554</v>
      </c>
    </row>
    <row r="150" spans="2:65" s="1" customFormat="1" ht="21.75" customHeight="1">
      <c r="B150" s="140"/>
      <c r="C150" s="168" t="s">
        <v>616</v>
      </c>
      <c r="D150" s="168" t="s">
        <v>576</v>
      </c>
      <c r="E150" s="169" t="s">
        <v>11555</v>
      </c>
      <c r="F150" s="170" t="s">
        <v>11556</v>
      </c>
      <c r="G150" s="171" t="s">
        <v>584</v>
      </c>
      <c r="H150" s="172">
        <v>530</v>
      </c>
      <c r="I150" s="173"/>
      <c r="J150" s="174">
        <f t="shared" si="5"/>
        <v>0</v>
      </c>
      <c r="K150" s="175"/>
      <c r="L150" s="34"/>
      <c r="M150" s="176" t="s">
        <v>1</v>
      </c>
      <c r="N150" s="139" t="s">
        <v>43</v>
      </c>
      <c r="P150" s="177">
        <f t="shared" si="6"/>
        <v>0</v>
      </c>
      <c r="Q150" s="177">
        <v>0</v>
      </c>
      <c r="R150" s="177">
        <f t="shared" si="7"/>
        <v>0</v>
      </c>
      <c r="S150" s="177">
        <v>0</v>
      </c>
      <c r="T150" s="178">
        <f t="shared" si="8"/>
        <v>0</v>
      </c>
      <c r="AR150" s="179" t="s">
        <v>580</v>
      </c>
      <c r="AT150" s="179" t="s">
        <v>576</v>
      </c>
      <c r="AU150" s="179" t="s">
        <v>89</v>
      </c>
      <c r="AY150" s="17" t="s">
        <v>574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89</v>
      </c>
      <c r="BK150" s="102">
        <f t="shared" si="14"/>
        <v>0</v>
      </c>
      <c r="BL150" s="17" t="s">
        <v>580</v>
      </c>
      <c r="BM150" s="179" t="s">
        <v>11557</v>
      </c>
    </row>
    <row r="151" spans="2:65" s="1" customFormat="1" ht="16.5" customHeight="1">
      <c r="B151" s="140"/>
      <c r="C151" s="208" t="s">
        <v>621</v>
      </c>
      <c r="D151" s="208" t="s">
        <v>1858</v>
      </c>
      <c r="E151" s="209" t="s">
        <v>11558</v>
      </c>
      <c r="F151" s="210" t="s">
        <v>11559</v>
      </c>
      <c r="G151" s="211" t="s">
        <v>1671</v>
      </c>
      <c r="H151" s="212">
        <v>10.6</v>
      </c>
      <c r="I151" s="213"/>
      <c r="J151" s="214">
        <f t="shared" si="5"/>
        <v>0</v>
      </c>
      <c r="K151" s="215"/>
      <c r="L151" s="216"/>
      <c r="M151" s="217" t="s">
        <v>1</v>
      </c>
      <c r="N151" s="218" t="s">
        <v>43</v>
      </c>
      <c r="P151" s="177">
        <f t="shared" si="6"/>
        <v>0</v>
      </c>
      <c r="Q151" s="177">
        <v>1E-3</v>
      </c>
      <c r="R151" s="177">
        <f t="shared" si="7"/>
        <v>1.06E-2</v>
      </c>
      <c r="S151" s="177">
        <v>0</v>
      </c>
      <c r="T151" s="178">
        <f t="shared" si="8"/>
        <v>0</v>
      </c>
      <c r="AR151" s="179" t="s">
        <v>626</v>
      </c>
      <c r="AT151" s="179" t="s">
        <v>1858</v>
      </c>
      <c r="AU151" s="179" t="s">
        <v>89</v>
      </c>
      <c r="AY151" s="17" t="s">
        <v>574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89</v>
      </c>
      <c r="BK151" s="102">
        <f t="shared" si="14"/>
        <v>0</v>
      </c>
      <c r="BL151" s="17" t="s">
        <v>580</v>
      </c>
      <c r="BM151" s="179" t="s">
        <v>11560</v>
      </c>
    </row>
    <row r="152" spans="2:65" s="1" customFormat="1" ht="24.25" customHeight="1">
      <c r="B152" s="140"/>
      <c r="C152" s="168" t="s">
        <v>626</v>
      </c>
      <c r="D152" s="168" t="s">
        <v>576</v>
      </c>
      <c r="E152" s="169" t="s">
        <v>11561</v>
      </c>
      <c r="F152" s="170" t="s">
        <v>11562</v>
      </c>
      <c r="G152" s="171" t="s">
        <v>584</v>
      </c>
      <c r="H152" s="172">
        <v>530</v>
      </c>
      <c r="I152" s="173"/>
      <c r="J152" s="174">
        <f t="shared" si="5"/>
        <v>0</v>
      </c>
      <c r="K152" s="175"/>
      <c r="L152" s="34"/>
      <c r="M152" s="176" t="s">
        <v>1</v>
      </c>
      <c r="N152" s="139" t="s">
        <v>43</v>
      </c>
      <c r="P152" s="177">
        <f t="shared" si="6"/>
        <v>0</v>
      </c>
      <c r="Q152" s="177">
        <v>0</v>
      </c>
      <c r="R152" s="177">
        <f t="shared" si="7"/>
        <v>0</v>
      </c>
      <c r="S152" s="177">
        <v>0</v>
      </c>
      <c r="T152" s="178">
        <f t="shared" si="8"/>
        <v>0</v>
      </c>
      <c r="AR152" s="179" t="s">
        <v>580</v>
      </c>
      <c r="AT152" s="179" t="s">
        <v>576</v>
      </c>
      <c r="AU152" s="179" t="s">
        <v>89</v>
      </c>
      <c r="AY152" s="17" t="s">
        <v>574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89</v>
      </c>
      <c r="BK152" s="102">
        <f t="shared" si="14"/>
        <v>0</v>
      </c>
      <c r="BL152" s="17" t="s">
        <v>580</v>
      </c>
      <c r="BM152" s="179" t="s">
        <v>11563</v>
      </c>
    </row>
    <row r="153" spans="2:65" s="1" customFormat="1" ht="24.25" customHeight="1">
      <c r="B153" s="140"/>
      <c r="C153" s="168" t="s">
        <v>639</v>
      </c>
      <c r="D153" s="168" t="s">
        <v>576</v>
      </c>
      <c r="E153" s="169" t="s">
        <v>11564</v>
      </c>
      <c r="F153" s="170" t="s">
        <v>11565</v>
      </c>
      <c r="G153" s="171" t="s">
        <v>584</v>
      </c>
      <c r="H153" s="172">
        <v>530</v>
      </c>
      <c r="I153" s="173"/>
      <c r="J153" s="174">
        <f t="shared" si="5"/>
        <v>0</v>
      </c>
      <c r="K153" s="175"/>
      <c r="L153" s="34"/>
      <c r="M153" s="176" t="s">
        <v>1</v>
      </c>
      <c r="N153" s="139" t="s">
        <v>43</v>
      </c>
      <c r="P153" s="177">
        <f t="shared" si="6"/>
        <v>0</v>
      </c>
      <c r="Q153" s="177">
        <v>0</v>
      </c>
      <c r="R153" s="177">
        <f t="shared" si="7"/>
        <v>0</v>
      </c>
      <c r="S153" s="177">
        <v>0</v>
      </c>
      <c r="T153" s="178">
        <f t="shared" si="8"/>
        <v>0</v>
      </c>
      <c r="AR153" s="179" t="s">
        <v>580</v>
      </c>
      <c r="AT153" s="179" t="s">
        <v>576</v>
      </c>
      <c r="AU153" s="179" t="s">
        <v>89</v>
      </c>
      <c r="AY153" s="17" t="s">
        <v>574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89</v>
      </c>
      <c r="BK153" s="102">
        <f t="shared" si="14"/>
        <v>0</v>
      </c>
      <c r="BL153" s="17" t="s">
        <v>580</v>
      </c>
      <c r="BM153" s="179" t="s">
        <v>11566</v>
      </c>
    </row>
    <row r="154" spans="2:65" s="1" customFormat="1" ht="38" customHeight="1">
      <c r="B154" s="140"/>
      <c r="C154" s="168" t="s">
        <v>115</v>
      </c>
      <c r="D154" s="168" t="s">
        <v>576</v>
      </c>
      <c r="E154" s="169" t="s">
        <v>11455</v>
      </c>
      <c r="F154" s="170" t="s">
        <v>11456</v>
      </c>
      <c r="G154" s="171" t="s">
        <v>579</v>
      </c>
      <c r="H154" s="172">
        <v>12</v>
      </c>
      <c r="I154" s="173"/>
      <c r="J154" s="174">
        <f t="shared" si="5"/>
        <v>0</v>
      </c>
      <c r="K154" s="175"/>
      <c r="L154" s="34"/>
      <c r="M154" s="176" t="s">
        <v>1</v>
      </c>
      <c r="N154" s="139" t="s">
        <v>43</v>
      </c>
      <c r="P154" s="177">
        <f t="shared" si="6"/>
        <v>0</v>
      </c>
      <c r="Q154" s="177">
        <v>0</v>
      </c>
      <c r="R154" s="177">
        <f t="shared" si="7"/>
        <v>0</v>
      </c>
      <c r="S154" s="177">
        <v>0</v>
      </c>
      <c r="T154" s="178">
        <f t="shared" si="8"/>
        <v>0</v>
      </c>
      <c r="AR154" s="179" t="s">
        <v>580</v>
      </c>
      <c r="AT154" s="179" t="s">
        <v>576</v>
      </c>
      <c r="AU154" s="179" t="s">
        <v>89</v>
      </c>
      <c r="AY154" s="17" t="s">
        <v>574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89</v>
      </c>
      <c r="BK154" s="102">
        <f t="shared" si="14"/>
        <v>0</v>
      </c>
      <c r="BL154" s="17" t="s">
        <v>580</v>
      </c>
      <c r="BM154" s="179" t="s">
        <v>11567</v>
      </c>
    </row>
    <row r="155" spans="2:65" s="12" customFormat="1" ht="12">
      <c r="B155" s="180"/>
      <c r="D155" s="181" t="s">
        <v>586</v>
      </c>
      <c r="E155" s="182" t="s">
        <v>1</v>
      </c>
      <c r="F155" s="183" t="s">
        <v>11363</v>
      </c>
      <c r="H155" s="182" t="s">
        <v>1</v>
      </c>
      <c r="I155" s="184"/>
      <c r="L155" s="180"/>
      <c r="M155" s="185"/>
      <c r="T155" s="186"/>
      <c r="AT155" s="182" t="s">
        <v>586</v>
      </c>
      <c r="AU155" s="182" t="s">
        <v>89</v>
      </c>
      <c r="AV155" s="12" t="s">
        <v>84</v>
      </c>
      <c r="AW155" s="12" t="s">
        <v>31</v>
      </c>
      <c r="AX155" s="12" t="s">
        <v>77</v>
      </c>
      <c r="AY155" s="182" t="s">
        <v>574</v>
      </c>
    </row>
    <row r="156" spans="2:65" s="13" customFormat="1" ht="12">
      <c r="B156" s="187"/>
      <c r="D156" s="181" t="s">
        <v>586</v>
      </c>
      <c r="E156" s="188" t="s">
        <v>1</v>
      </c>
      <c r="F156" s="189" t="s">
        <v>11568</v>
      </c>
      <c r="H156" s="190">
        <v>5</v>
      </c>
      <c r="I156" s="191"/>
      <c r="L156" s="187"/>
      <c r="M156" s="192"/>
      <c r="T156" s="193"/>
      <c r="AT156" s="188" t="s">
        <v>586</v>
      </c>
      <c r="AU156" s="188" t="s">
        <v>89</v>
      </c>
      <c r="AV156" s="13" t="s">
        <v>89</v>
      </c>
      <c r="AW156" s="13" t="s">
        <v>31</v>
      </c>
      <c r="AX156" s="13" t="s">
        <v>77</v>
      </c>
      <c r="AY156" s="188" t="s">
        <v>574</v>
      </c>
    </row>
    <row r="157" spans="2:65" s="12" customFormat="1" ht="12">
      <c r="B157" s="180"/>
      <c r="D157" s="181" t="s">
        <v>586</v>
      </c>
      <c r="E157" s="182" t="s">
        <v>1</v>
      </c>
      <c r="F157" s="183" t="s">
        <v>11108</v>
      </c>
      <c r="H157" s="182" t="s">
        <v>1</v>
      </c>
      <c r="I157" s="184"/>
      <c r="L157" s="180"/>
      <c r="M157" s="185"/>
      <c r="T157" s="186"/>
      <c r="AT157" s="182" t="s">
        <v>586</v>
      </c>
      <c r="AU157" s="182" t="s">
        <v>89</v>
      </c>
      <c r="AV157" s="12" t="s">
        <v>84</v>
      </c>
      <c r="AW157" s="12" t="s">
        <v>31</v>
      </c>
      <c r="AX157" s="12" t="s">
        <v>77</v>
      </c>
      <c r="AY157" s="182" t="s">
        <v>574</v>
      </c>
    </row>
    <row r="158" spans="2:65" s="13" customFormat="1" ht="12">
      <c r="B158" s="187"/>
      <c r="D158" s="181" t="s">
        <v>586</v>
      </c>
      <c r="E158" s="188" t="s">
        <v>1</v>
      </c>
      <c r="F158" s="189" t="s">
        <v>11569</v>
      </c>
      <c r="H158" s="190">
        <v>7</v>
      </c>
      <c r="I158" s="191"/>
      <c r="L158" s="187"/>
      <c r="M158" s="192"/>
      <c r="T158" s="193"/>
      <c r="AT158" s="188" t="s">
        <v>586</v>
      </c>
      <c r="AU158" s="188" t="s">
        <v>89</v>
      </c>
      <c r="AV158" s="13" t="s">
        <v>89</v>
      </c>
      <c r="AW158" s="13" t="s">
        <v>31</v>
      </c>
      <c r="AX158" s="13" t="s">
        <v>77</v>
      </c>
      <c r="AY158" s="188" t="s">
        <v>574</v>
      </c>
    </row>
    <row r="159" spans="2:65" s="14" customFormat="1" ht="12">
      <c r="B159" s="194"/>
      <c r="D159" s="181" t="s">
        <v>586</v>
      </c>
      <c r="E159" s="195" t="s">
        <v>1</v>
      </c>
      <c r="F159" s="196" t="s">
        <v>596</v>
      </c>
      <c r="H159" s="197">
        <v>12</v>
      </c>
      <c r="I159" s="198"/>
      <c r="L159" s="194"/>
      <c r="M159" s="199"/>
      <c r="T159" s="200"/>
      <c r="AT159" s="195" t="s">
        <v>586</v>
      </c>
      <c r="AU159" s="195" t="s">
        <v>89</v>
      </c>
      <c r="AV159" s="14" t="s">
        <v>580</v>
      </c>
      <c r="AW159" s="14" t="s">
        <v>31</v>
      </c>
      <c r="AX159" s="14" t="s">
        <v>84</v>
      </c>
      <c r="AY159" s="195" t="s">
        <v>574</v>
      </c>
    </row>
    <row r="160" spans="2:65" s="1" customFormat="1" ht="66.75" customHeight="1">
      <c r="B160" s="140"/>
      <c r="C160" s="168" t="s">
        <v>118</v>
      </c>
      <c r="D160" s="168" t="s">
        <v>576</v>
      </c>
      <c r="E160" s="169" t="s">
        <v>11459</v>
      </c>
      <c r="F160" s="170" t="s">
        <v>11570</v>
      </c>
      <c r="G160" s="171" t="s">
        <v>579</v>
      </c>
      <c r="H160" s="172">
        <v>12</v>
      </c>
      <c r="I160" s="173"/>
      <c r="J160" s="174">
        <f>ROUND(I160*H160,2)</f>
        <v>0</v>
      </c>
      <c r="K160" s="175"/>
      <c r="L160" s="34"/>
      <c r="M160" s="176" t="s">
        <v>1</v>
      </c>
      <c r="N160" s="139" t="s">
        <v>43</v>
      </c>
      <c r="P160" s="177">
        <f>O160*H160</f>
        <v>0</v>
      </c>
      <c r="Q160" s="177">
        <v>0</v>
      </c>
      <c r="R160" s="177">
        <f>Q160*H160</f>
        <v>0</v>
      </c>
      <c r="S160" s="177">
        <v>0</v>
      </c>
      <c r="T160" s="178">
        <f>S160*H160</f>
        <v>0</v>
      </c>
      <c r="AR160" s="179" t="s">
        <v>580</v>
      </c>
      <c r="AT160" s="179" t="s">
        <v>576</v>
      </c>
      <c r="AU160" s="179" t="s">
        <v>89</v>
      </c>
      <c r="AY160" s="17" t="s">
        <v>574</v>
      </c>
      <c r="BE160" s="102">
        <f>IF(N160="základná",J160,0)</f>
        <v>0</v>
      </c>
      <c r="BF160" s="102">
        <f>IF(N160="znížená",J160,0)</f>
        <v>0</v>
      </c>
      <c r="BG160" s="102">
        <f>IF(N160="zákl. prenesená",J160,0)</f>
        <v>0</v>
      </c>
      <c r="BH160" s="102">
        <f>IF(N160="zníž. prenesená",J160,0)</f>
        <v>0</v>
      </c>
      <c r="BI160" s="102">
        <f>IF(N160="nulová",J160,0)</f>
        <v>0</v>
      </c>
      <c r="BJ160" s="17" t="s">
        <v>89</v>
      </c>
      <c r="BK160" s="102">
        <f>ROUND(I160*H160,2)</f>
        <v>0</v>
      </c>
      <c r="BL160" s="17" t="s">
        <v>580</v>
      </c>
      <c r="BM160" s="179" t="s">
        <v>11571</v>
      </c>
    </row>
    <row r="161" spans="2:65" s="12" customFormat="1" ht="12">
      <c r="B161" s="180"/>
      <c r="D161" s="181" t="s">
        <v>586</v>
      </c>
      <c r="E161" s="182" t="s">
        <v>1</v>
      </c>
      <c r="F161" s="183" t="s">
        <v>11363</v>
      </c>
      <c r="H161" s="182" t="s">
        <v>1</v>
      </c>
      <c r="I161" s="184"/>
      <c r="L161" s="180"/>
      <c r="M161" s="185"/>
      <c r="T161" s="186"/>
      <c r="AT161" s="182" t="s">
        <v>586</v>
      </c>
      <c r="AU161" s="182" t="s">
        <v>89</v>
      </c>
      <c r="AV161" s="12" t="s">
        <v>84</v>
      </c>
      <c r="AW161" s="12" t="s">
        <v>31</v>
      </c>
      <c r="AX161" s="12" t="s">
        <v>77</v>
      </c>
      <c r="AY161" s="182" t="s">
        <v>574</v>
      </c>
    </row>
    <row r="162" spans="2:65" s="13" customFormat="1" ht="12">
      <c r="B162" s="187"/>
      <c r="D162" s="181" t="s">
        <v>586</v>
      </c>
      <c r="E162" s="188" t="s">
        <v>1</v>
      </c>
      <c r="F162" s="189" t="s">
        <v>11572</v>
      </c>
      <c r="H162" s="190">
        <v>5</v>
      </c>
      <c r="I162" s="191"/>
      <c r="L162" s="187"/>
      <c r="M162" s="192"/>
      <c r="T162" s="193"/>
      <c r="AT162" s="188" t="s">
        <v>586</v>
      </c>
      <c r="AU162" s="188" t="s">
        <v>89</v>
      </c>
      <c r="AV162" s="13" t="s">
        <v>89</v>
      </c>
      <c r="AW162" s="13" t="s">
        <v>31</v>
      </c>
      <c r="AX162" s="13" t="s">
        <v>77</v>
      </c>
      <c r="AY162" s="188" t="s">
        <v>574</v>
      </c>
    </row>
    <row r="163" spans="2:65" s="12" customFormat="1" ht="12">
      <c r="B163" s="180"/>
      <c r="D163" s="181" t="s">
        <v>586</v>
      </c>
      <c r="E163" s="182" t="s">
        <v>1</v>
      </c>
      <c r="F163" s="183" t="s">
        <v>11116</v>
      </c>
      <c r="H163" s="182" t="s">
        <v>1</v>
      </c>
      <c r="I163" s="184"/>
      <c r="L163" s="180"/>
      <c r="M163" s="185"/>
      <c r="T163" s="186"/>
      <c r="AT163" s="182" t="s">
        <v>586</v>
      </c>
      <c r="AU163" s="182" t="s">
        <v>89</v>
      </c>
      <c r="AV163" s="12" t="s">
        <v>84</v>
      </c>
      <c r="AW163" s="12" t="s">
        <v>31</v>
      </c>
      <c r="AX163" s="12" t="s">
        <v>77</v>
      </c>
      <c r="AY163" s="182" t="s">
        <v>574</v>
      </c>
    </row>
    <row r="164" spans="2:65" s="13" customFormat="1" ht="12">
      <c r="B164" s="187"/>
      <c r="D164" s="181" t="s">
        <v>586</v>
      </c>
      <c r="E164" s="188" t="s">
        <v>1</v>
      </c>
      <c r="F164" s="189" t="s">
        <v>11569</v>
      </c>
      <c r="H164" s="190">
        <v>7</v>
      </c>
      <c r="I164" s="191"/>
      <c r="L164" s="187"/>
      <c r="M164" s="192"/>
      <c r="T164" s="193"/>
      <c r="AT164" s="188" t="s">
        <v>586</v>
      </c>
      <c r="AU164" s="188" t="s">
        <v>89</v>
      </c>
      <c r="AV164" s="13" t="s">
        <v>89</v>
      </c>
      <c r="AW164" s="13" t="s">
        <v>31</v>
      </c>
      <c r="AX164" s="13" t="s">
        <v>77</v>
      </c>
      <c r="AY164" s="188" t="s">
        <v>574</v>
      </c>
    </row>
    <row r="165" spans="2:65" s="14" customFormat="1" ht="12">
      <c r="B165" s="194"/>
      <c r="D165" s="181" t="s">
        <v>586</v>
      </c>
      <c r="E165" s="195" t="s">
        <v>1</v>
      </c>
      <c r="F165" s="196" t="s">
        <v>596</v>
      </c>
      <c r="H165" s="197">
        <v>12</v>
      </c>
      <c r="I165" s="198"/>
      <c r="L165" s="194"/>
      <c r="M165" s="199"/>
      <c r="T165" s="200"/>
      <c r="AT165" s="195" t="s">
        <v>586</v>
      </c>
      <c r="AU165" s="195" t="s">
        <v>89</v>
      </c>
      <c r="AV165" s="14" t="s">
        <v>580</v>
      </c>
      <c r="AW165" s="14" t="s">
        <v>31</v>
      </c>
      <c r="AX165" s="14" t="s">
        <v>84</v>
      </c>
      <c r="AY165" s="195" t="s">
        <v>574</v>
      </c>
    </row>
    <row r="166" spans="2:65" s="1" customFormat="1" ht="16.5" customHeight="1">
      <c r="B166" s="140"/>
      <c r="C166" s="208" t="s">
        <v>121</v>
      </c>
      <c r="D166" s="208" t="s">
        <v>1858</v>
      </c>
      <c r="E166" s="209" t="s">
        <v>11462</v>
      </c>
      <c r="F166" s="210" t="s">
        <v>11463</v>
      </c>
      <c r="G166" s="211" t="s">
        <v>579</v>
      </c>
      <c r="H166" s="212">
        <v>3</v>
      </c>
      <c r="I166" s="213"/>
      <c r="J166" s="214">
        <f t="shared" ref="J166:J171" si="15">ROUND(I166*H166,2)</f>
        <v>0</v>
      </c>
      <c r="K166" s="215"/>
      <c r="L166" s="216"/>
      <c r="M166" s="217" t="s">
        <v>1</v>
      </c>
      <c r="N166" s="218" t="s">
        <v>43</v>
      </c>
      <c r="P166" s="177">
        <f t="shared" ref="P166:P171" si="16">O166*H166</f>
        <v>0</v>
      </c>
      <c r="Q166" s="177">
        <v>3</v>
      </c>
      <c r="R166" s="177">
        <f t="shared" ref="R166:R171" si="17">Q166*H166</f>
        <v>9</v>
      </c>
      <c r="S166" s="177">
        <v>0</v>
      </c>
      <c r="T166" s="178">
        <f t="shared" ref="T166:T171" si="18">S166*H166</f>
        <v>0</v>
      </c>
      <c r="AR166" s="179" t="s">
        <v>626</v>
      </c>
      <c r="AT166" s="179" t="s">
        <v>1858</v>
      </c>
      <c r="AU166" s="179" t="s">
        <v>89</v>
      </c>
      <c r="AY166" s="17" t="s">
        <v>574</v>
      </c>
      <c r="BE166" s="102">
        <f t="shared" ref="BE166:BE171" si="19">IF(N166="základná",J166,0)</f>
        <v>0</v>
      </c>
      <c r="BF166" s="102">
        <f t="shared" ref="BF166:BF171" si="20">IF(N166="znížená",J166,0)</f>
        <v>0</v>
      </c>
      <c r="BG166" s="102">
        <f t="shared" ref="BG166:BG171" si="21">IF(N166="zákl. prenesená",J166,0)</f>
        <v>0</v>
      </c>
      <c r="BH166" s="102">
        <f t="shared" ref="BH166:BH171" si="22">IF(N166="zníž. prenesená",J166,0)</f>
        <v>0</v>
      </c>
      <c r="BI166" s="102">
        <f t="shared" ref="BI166:BI171" si="23">IF(N166="nulová",J166,0)</f>
        <v>0</v>
      </c>
      <c r="BJ166" s="17" t="s">
        <v>89</v>
      </c>
      <c r="BK166" s="102">
        <f t="shared" ref="BK166:BK171" si="24">ROUND(I166*H166,2)</f>
        <v>0</v>
      </c>
      <c r="BL166" s="17" t="s">
        <v>580</v>
      </c>
      <c r="BM166" s="179" t="s">
        <v>11573</v>
      </c>
    </row>
    <row r="167" spans="2:65" s="1" customFormat="1" ht="16.5" customHeight="1">
      <c r="B167" s="140"/>
      <c r="C167" s="208" t="s">
        <v>660</v>
      </c>
      <c r="D167" s="208" t="s">
        <v>1858</v>
      </c>
      <c r="E167" s="209" t="s">
        <v>11574</v>
      </c>
      <c r="F167" s="210" t="s">
        <v>11575</v>
      </c>
      <c r="G167" s="211" t="s">
        <v>579</v>
      </c>
      <c r="H167" s="212">
        <v>2</v>
      </c>
      <c r="I167" s="213"/>
      <c r="J167" s="214">
        <f t="shared" si="15"/>
        <v>0</v>
      </c>
      <c r="K167" s="215"/>
      <c r="L167" s="216"/>
      <c r="M167" s="217" t="s">
        <v>1</v>
      </c>
      <c r="N167" s="218" t="s">
        <v>43</v>
      </c>
      <c r="P167" s="177">
        <f t="shared" si="16"/>
        <v>0</v>
      </c>
      <c r="Q167" s="177">
        <v>3</v>
      </c>
      <c r="R167" s="177">
        <f t="shared" si="17"/>
        <v>6</v>
      </c>
      <c r="S167" s="177">
        <v>0</v>
      </c>
      <c r="T167" s="178">
        <f t="shared" si="18"/>
        <v>0</v>
      </c>
      <c r="AR167" s="179" t="s">
        <v>626</v>
      </c>
      <c r="AT167" s="179" t="s">
        <v>1858</v>
      </c>
      <c r="AU167" s="179" t="s">
        <v>89</v>
      </c>
      <c r="AY167" s="17" t="s">
        <v>574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17" t="s">
        <v>89</v>
      </c>
      <c r="BK167" s="102">
        <f t="shared" si="24"/>
        <v>0</v>
      </c>
      <c r="BL167" s="17" t="s">
        <v>580</v>
      </c>
      <c r="BM167" s="179" t="s">
        <v>11576</v>
      </c>
    </row>
    <row r="168" spans="2:65" s="1" customFormat="1" ht="16.5" customHeight="1">
      <c r="B168" s="140"/>
      <c r="C168" s="168" t="s">
        <v>1161</v>
      </c>
      <c r="D168" s="168" t="s">
        <v>576</v>
      </c>
      <c r="E168" s="169" t="s">
        <v>11102</v>
      </c>
      <c r="F168" s="170" t="s">
        <v>11103</v>
      </c>
      <c r="G168" s="171" t="s">
        <v>579</v>
      </c>
      <c r="H168" s="172">
        <v>5</v>
      </c>
      <c r="I168" s="173"/>
      <c r="J168" s="174">
        <f t="shared" si="15"/>
        <v>0</v>
      </c>
      <c r="K168" s="175"/>
      <c r="L168" s="34"/>
      <c r="M168" s="176" t="s">
        <v>1</v>
      </c>
      <c r="N168" s="139" t="s">
        <v>43</v>
      </c>
      <c r="P168" s="177">
        <f t="shared" si="16"/>
        <v>0</v>
      </c>
      <c r="Q168" s="177">
        <v>8.8400000000000006E-3</v>
      </c>
      <c r="R168" s="177">
        <f t="shared" si="17"/>
        <v>4.4200000000000003E-2</v>
      </c>
      <c r="S168" s="177">
        <v>0</v>
      </c>
      <c r="T168" s="178">
        <f t="shared" si="18"/>
        <v>0</v>
      </c>
      <c r="AR168" s="179" t="s">
        <v>580</v>
      </c>
      <c r="AT168" s="179" t="s">
        <v>576</v>
      </c>
      <c r="AU168" s="179" t="s">
        <v>89</v>
      </c>
      <c r="AY168" s="17" t="s">
        <v>574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7" t="s">
        <v>89</v>
      </c>
      <c r="BK168" s="102">
        <f t="shared" si="24"/>
        <v>0</v>
      </c>
      <c r="BL168" s="17" t="s">
        <v>580</v>
      </c>
      <c r="BM168" s="179" t="s">
        <v>11577</v>
      </c>
    </row>
    <row r="169" spans="2:65" s="1" customFormat="1" ht="16.5" customHeight="1">
      <c r="B169" s="140"/>
      <c r="C169" s="208" t="s">
        <v>664</v>
      </c>
      <c r="D169" s="208" t="s">
        <v>1858</v>
      </c>
      <c r="E169" s="209" t="s">
        <v>11578</v>
      </c>
      <c r="F169" s="210" t="s">
        <v>11579</v>
      </c>
      <c r="G169" s="211" t="s">
        <v>579</v>
      </c>
      <c r="H169" s="212">
        <v>7</v>
      </c>
      <c r="I169" s="213"/>
      <c r="J169" s="214">
        <f t="shared" si="15"/>
        <v>0</v>
      </c>
      <c r="K169" s="215"/>
      <c r="L169" s="216"/>
      <c r="M169" s="217" t="s">
        <v>1</v>
      </c>
      <c r="N169" s="218" t="s">
        <v>43</v>
      </c>
      <c r="P169" s="177">
        <f t="shared" si="16"/>
        <v>0</v>
      </c>
      <c r="Q169" s="177">
        <v>0.5</v>
      </c>
      <c r="R169" s="177">
        <f t="shared" si="17"/>
        <v>3.5</v>
      </c>
      <c r="S169" s="177">
        <v>0</v>
      </c>
      <c r="T169" s="178">
        <f t="shared" si="18"/>
        <v>0</v>
      </c>
      <c r="AR169" s="179" t="s">
        <v>626</v>
      </c>
      <c r="AT169" s="179" t="s">
        <v>1858</v>
      </c>
      <c r="AU169" s="179" t="s">
        <v>89</v>
      </c>
      <c r="AY169" s="17" t="s">
        <v>574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17" t="s">
        <v>89</v>
      </c>
      <c r="BK169" s="102">
        <f t="shared" si="24"/>
        <v>0</v>
      </c>
      <c r="BL169" s="17" t="s">
        <v>580</v>
      </c>
      <c r="BM169" s="179" t="s">
        <v>11580</v>
      </c>
    </row>
    <row r="170" spans="2:65" s="1" customFormat="1" ht="16.5" customHeight="1">
      <c r="B170" s="140"/>
      <c r="C170" s="208" t="s">
        <v>676</v>
      </c>
      <c r="D170" s="208" t="s">
        <v>1858</v>
      </c>
      <c r="E170" s="209" t="s">
        <v>11581</v>
      </c>
      <c r="F170" s="210" t="s">
        <v>11582</v>
      </c>
      <c r="G170" s="211" t="s">
        <v>579</v>
      </c>
      <c r="H170" s="212">
        <v>1</v>
      </c>
      <c r="I170" s="213"/>
      <c r="J170" s="214">
        <f t="shared" si="15"/>
        <v>0</v>
      </c>
      <c r="K170" s="215"/>
      <c r="L170" s="216"/>
      <c r="M170" s="217" t="s">
        <v>1</v>
      </c>
      <c r="N170" s="218" t="s">
        <v>43</v>
      </c>
      <c r="P170" s="177">
        <f t="shared" si="16"/>
        <v>0</v>
      </c>
      <c r="Q170" s="177">
        <v>0.5</v>
      </c>
      <c r="R170" s="177">
        <f t="shared" si="17"/>
        <v>0.5</v>
      </c>
      <c r="S170" s="177">
        <v>0</v>
      </c>
      <c r="T170" s="178">
        <f t="shared" si="18"/>
        <v>0</v>
      </c>
      <c r="AR170" s="179" t="s">
        <v>626</v>
      </c>
      <c r="AT170" s="179" t="s">
        <v>1858</v>
      </c>
      <c r="AU170" s="179" t="s">
        <v>89</v>
      </c>
      <c r="AY170" s="17" t="s">
        <v>574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17" t="s">
        <v>89</v>
      </c>
      <c r="BK170" s="102">
        <f t="shared" si="24"/>
        <v>0</v>
      </c>
      <c r="BL170" s="17" t="s">
        <v>580</v>
      </c>
      <c r="BM170" s="179" t="s">
        <v>11583</v>
      </c>
    </row>
    <row r="171" spans="2:65" s="1" customFormat="1" ht="24.25" customHeight="1">
      <c r="B171" s="140"/>
      <c r="C171" s="168" t="s">
        <v>680</v>
      </c>
      <c r="D171" s="168" t="s">
        <v>576</v>
      </c>
      <c r="E171" s="169" t="s">
        <v>11125</v>
      </c>
      <c r="F171" s="170" t="s">
        <v>11126</v>
      </c>
      <c r="G171" s="171" t="s">
        <v>584</v>
      </c>
      <c r="H171" s="172">
        <v>108</v>
      </c>
      <c r="I171" s="173"/>
      <c r="J171" s="174">
        <f t="shared" si="15"/>
        <v>0</v>
      </c>
      <c r="K171" s="175"/>
      <c r="L171" s="34"/>
      <c r="M171" s="176" t="s">
        <v>1</v>
      </c>
      <c r="N171" s="139" t="s">
        <v>43</v>
      </c>
      <c r="P171" s="177">
        <f t="shared" si="16"/>
        <v>0</v>
      </c>
      <c r="Q171" s="177">
        <v>0</v>
      </c>
      <c r="R171" s="177">
        <f t="shared" si="17"/>
        <v>0</v>
      </c>
      <c r="S171" s="177">
        <v>0</v>
      </c>
      <c r="T171" s="178">
        <f t="shared" si="18"/>
        <v>0</v>
      </c>
      <c r="AR171" s="179" t="s">
        <v>580</v>
      </c>
      <c r="AT171" s="179" t="s">
        <v>576</v>
      </c>
      <c r="AU171" s="179" t="s">
        <v>89</v>
      </c>
      <c r="AY171" s="17" t="s">
        <v>574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17" t="s">
        <v>89</v>
      </c>
      <c r="BK171" s="102">
        <f t="shared" si="24"/>
        <v>0</v>
      </c>
      <c r="BL171" s="17" t="s">
        <v>580</v>
      </c>
      <c r="BM171" s="179" t="s">
        <v>11584</v>
      </c>
    </row>
    <row r="172" spans="2:65" s="13" customFormat="1" ht="12">
      <c r="B172" s="187"/>
      <c r="D172" s="181" t="s">
        <v>586</v>
      </c>
      <c r="E172" s="188" t="s">
        <v>1</v>
      </c>
      <c r="F172" s="189" t="s">
        <v>1807</v>
      </c>
      <c r="H172" s="190">
        <v>108</v>
      </c>
      <c r="I172" s="191"/>
      <c r="L172" s="187"/>
      <c r="M172" s="192"/>
      <c r="T172" s="193"/>
      <c r="AT172" s="188" t="s">
        <v>586</v>
      </c>
      <c r="AU172" s="188" t="s">
        <v>89</v>
      </c>
      <c r="AV172" s="13" t="s">
        <v>89</v>
      </c>
      <c r="AW172" s="13" t="s">
        <v>31</v>
      </c>
      <c r="AX172" s="13" t="s">
        <v>77</v>
      </c>
      <c r="AY172" s="188" t="s">
        <v>574</v>
      </c>
    </row>
    <row r="173" spans="2:65" s="14" customFormat="1" ht="12">
      <c r="B173" s="194"/>
      <c r="D173" s="181" t="s">
        <v>586</v>
      </c>
      <c r="E173" s="195" t="s">
        <v>1</v>
      </c>
      <c r="F173" s="196" t="s">
        <v>596</v>
      </c>
      <c r="H173" s="197">
        <v>108</v>
      </c>
      <c r="I173" s="198"/>
      <c r="L173" s="194"/>
      <c r="M173" s="199"/>
      <c r="T173" s="200"/>
      <c r="AT173" s="195" t="s">
        <v>586</v>
      </c>
      <c r="AU173" s="195" t="s">
        <v>89</v>
      </c>
      <c r="AV173" s="14" t="s">
        <v>580</v>
      </c>
      <c r="AW173" s="14" t="s">
        <v>31</v>
      </c>
      <c r="AX173" s="14" t="s">
        <v>84</v>
      </c>
      <c r="AY173" s="195" t="s">
        <v>574</v>
      </c>
    </row>
    <row r="174" spans="2:65" s="1" customFormat="1" ht="24.25" customHeight="1">
      <c r="B174" s="140"/>
      <c r="C174" s="168" t="s">
        <v>686</v>
      </c>
      <c r="D174" s="168" t="s">
        <v>576</v>
      </c>
      <c r="E174" s="169" t="s">
        <v>11129</v>
      </c>
      <c r="F174" s="170" t="s">
        <v>11130</v>
      </c>
      <c r="G174" s="171" t="s">
        <v>579</v>
      </c>
      <c r="H174" s="172">
        <v>590</v>
      </c>
      <c r="I174" s="173"/>
      <c r="J174" s="174">
        <f>ROUND(I174*H174,2)</f>
        <v>0</v>
      </c>
      <c r="K174" s="175"/>
      <c r="L174" s="34"/>
      <c r="M174" s="176" t="s">
        <v>1</v>
      </c>
      <c r="N174" s="139" t="s">
        <v>43</v>
      </c>
      <c r="P174" s="177">
        <f>O174*H174</f>
        <v>0</v>
      </c>
      <c r="Q174" s="177">
        <v>0</v>
      </c>
      <c r="R174" s="177">
        <f>Q174*H174</f>
        <v>0</v>
      </c>
      <c r="S174" s="177">
        <v>0</v>
      </c>
      <c r="T174" s="178">
        <f>S174*H174</f>
        <v>0</v>
      </c>
      <c r="AR174" s="179" t="s">
        <v>580</v>
      </c>
      <c r="AT174" s="179" t="s">
        <v>576</v>
      </c>
      <c r="AU174" s="179" t="s">
        <v>89</v>
      </c>
      <c r="AY174" s="17" t="s">
        <v>574</v>
      </c>
      <c r="BE174" s="102">
        <f>IF(N174="základná",J174,0)</f>
        <v>0</v>
      </c>
      <c r="BF174" s="102">
        <f>IF(N174="znížená",J174,0)</f>
        <v>0</v>
      </c>
      <c r="BG174" s="102">
        <f>IF(N174="zákl. prenesená",J174,0)</f>
        <v>0</v>
      </c>
      <c r="BH174" s="102">
        <f>IF(N174="zníž. prenesená",J174,0)</f>
        <v>0</v>
      </c>
      <c r="BI174" s="102">
        <f>IF(N174="nulová",J174,0)</f>
        <v>0</v>
      </c>
      <c r="BJ174" s="17" t="s">
        <v>89</v>
      </c>
      <c r="BK174" s="102">
        <f>ROUND(I174*H174,2)</f>
        <v>0</v>
      </c>
      <c r="BL174" s="17" t="s">
        <v>580</v>
      </c>
      <c r="BM174" s="179" t="s">
        <v>11585</v>
      </c>
    </row>
    <row r="175" spans="2:65" s="13" customFormat="1" ht="12">
      <c r="B175" s="187"/>
      <c r="D175" s="181" t="s">
        <v>586</v>
      </c>
      <c r="E175" s="188" t="s">
        <v>1</v>
      </c>
      <c r="F175" s="189" t="s">
        <v>5568</v>
      </c>
      <c r="H175" s="190">
        <v>590</v>
      </c>
      <c r="I175" s="191"/>
      <c r="L175" s="187"/>
      <c r="M175" s="192"/>
      <c r="T175" s="193"/>
      <c r="AT175" s="188" t="s">
        <v>586</v>
      </c>
      <c r="AU175" s="188" t="s">
        <v>89</v>
      </c>
      <c r="AV175" s="13" t="s">
        <v>89</v>
      </c>
      <c r="AW175" s="13" t="s">
        <v>31</v>
      </c>
      <c r="AX175" s="13" t="s">
        <v>77</v>
      </c>
      <c r="AY175" s="188" t="s">
        <v>574</v>
      </c>
    </row>
    <row r="176" spans="2:65" s="14" customFormat="1" ht="12">
      <c r="B176" s="194"/>
      <c r="D176" s="181" t="s">
        <v>586</v>
      </c>
      <c r="E176" s="195" t="s">
        <v>1</v>
      </c>
      <c r="F176" s="196" t="s">
        <v>596</v>
      </c>
      <c r="H176" s="197">
        <v>590</v>
      </c>
      <c r="I176" s="198"/>
      <c r="L176" s="194"/>
      <c r="M176" s="199"/>
      <c r="T176" s="200"/>
      <c r="AT176" s="195" t="s">
        <v>586</v>
      </c>
      <c r="AU176" s="195" t="s">
        <v>89</v>
      </c>
      <c r="AV176" s="14" t="s">
        <v>580</v>
      </c>
      <c r="AW176" s="14" t="s">
        <v>31</v>
      </c>
      <c r="AX176" s="14" t="s">
        <v>84</v>
      </c>
      <c r="AY176" s="195" t="s">
        <v>574</v>
      </c>
    </row>
    <row r="177" spans="2:65" s="1" customFormat="1" ht="16.5" customHeight="1">
      <c r="B177" s="140"/>
      <c r="C177" s="208" t="s">
        <v>691</v>
      </c>
      <c r="D177" s="208" t="s">
        <v>1858</v>
      </c>
      <c r="E177" s="209" t="s">
        <v>11586</v>
      </c>
      <c r="F177" s="210" t="s">
        <v>11587</v>
      </c>
      <c r="G177" s="211" t="s">
        <v>579</v>
      </c>
      <c r="H177" s="212">
        <v>40</v>
      </c>
      <c r="I177" s="213"/>
      <c r="J177" s="214">
        <f t="shared" ref="J177:J201" si="25">ROUND(I177*H177,2)</f>
        <v>0</v>
      </c>
      <c r="K177" s="215"/>
      <c r="L177" s="216"/>
      <c r="M177" s="217" t="s">
        <v>1</v>
      </c>
      <c r="N177" s="218" t="s">
        <v>43</v>
      </c>
      <c r="P177" s="177">
        <f t="shared" ref="P177:P201" si="26">O177*H177</f>
        <v>0</v>
      </c>
      <c r="Q177" s="177">
        <v>5.0000000000000001E-4</v>
      </c>
      <c r="R177" s="177">
        <f t="shared" ref="R177:R201" si="27">Q177*H177</f>
        <v>0.02</v>
      </c>
      <c r="S177" s="177">
        <v>0</v>
      </c>
      <c r="T177" s="178">
        <f t="shared" ref="T177:T201" si="28">S177*H177</f>
        <v>0</v>
      </c>
      <c r="AR177" s="179" t="s">
        <v>626</v>
      </c>
      <c r="AT177" s="179" t="s">
        <v>1858</v>
      </c>
      <c r="AU177" s="179" t="s">
        <v>89</v>
      </c>
      <c r="AY177" s="17" t="s">
        <v>574</v>
      </c>
      <c r="BE177" s="102">
        <f t="shared" ref="BE177:BE201" si="29">IF(N177="základná",J177,0)</f>
        <v>0</v>
      </c>
      <c r="BF177" s="102">
        <f t="shared" ref="BF177:BF201" si="30">IF(N177="znížená",J177,0)</f>
        <v>0</v>
      </c>
      <c r="BG177" s="102">
        <f t="shared" ref="BG177:BG201" si="31">IF(N177="zákl. prenesená",J177,0)</f>
        <v>0</v>
      </c>
      <c r="BH177" s="102">
        <f t="shared" ref="BH177:BH201" si="32">IF(N177="zníž. prenesená",J177,0)</f>
        <v>0</v>
      </c>
      <c r="BI177" s="102">
        <f t="shared" ref="BI177:BI201" si="33">IF(N177="nulová",J177,0)</f>
        <v>0</v>
      </c>
      <c r="BJ177" s="17" t="s">
        <v>89</v>
      </c>
      <c r="BK177" s="102">
        <f t="shared" ref="BK177:BK201" si="34">ROUND(I177*H177,2)</f>
        <v>0</v>
      </c>
      <c r="BL177" s="17" t="s">
        <v>580</v>
      </c>
      <c r="BM177" s="179" t="s">
        <v>11588</v>
      </c>
    </row>
    <row r="178" spans="2:65" s="1" customFormat="1" ht="16.5" customHeight="1">
      <c r="B178" s="140"/>
      <c r="C178" s="208" t="s">
        <v>697</v>
      </c>
      <c r="D178" s="208" t="s">
        <v>1858</v>
      </c>
      <c r="E178" s="209" t="s">
        <v>11589</v>
      </c>
      <c r="F178" s="210" t="s">
        <v>11590</v>
      </c>
      <c r="G178" s="211" t="s">
        <v>579</v>
      </c>
      <c r="H178" s="212">
        <v>40</v>
      </c>
      <c r="I178" s="213"/>
      <c r="J178" s="214">
        <f t="shared" si="25"/>
        <v>0</v>
      </c>
      <c r="K178" s="215"/>
      <c r="L178" s="216"/>
      <c r="M178" s="217" t="s">
        <v>1</v>
      </c>
      <c r="N178" s="218" t="s">
        <v>43</v>
      </c>
      <c r="P178" s="177">
        <f t="shared" si="26"/>
        <v>0</v>
      </c>
      <c r="Q178" s="177">
        <v>5.0000000000000001E-4</v>
      </c>
      <c r="R178" s="177">
        <f t="shared" si="27"/>
        <v>0.02</v>
      </c>
      <c r="S178" s="177">
        <v>0</v>
      </c>
      <c r="T178" s="178">
        <f t="shared" si="28"/>
        <v>0</v>
      </c>
      <c r="AR178" s="179" t="s">
        <v>626</v>
      </c>
      <c r="AT178" s="179" t="s">
        <v>1858</v>
      </c>
      <c r="AU178" s="179" t="s">
        <v>89</v>
      </c>
      <c r="AY178" s="17" t="s">
        <v>574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89</v>
      </c>
      <c r="BK178" s="102">
        <f t="shared" si="34"/>
        <v>0</v>
      </c>
      <c r="BL178" s="17" t="s">
        <v>580</v>
      </c>
      <c r="BM178" s="179" t="s">
        <v>11591</v>
      </c>
    </row>
    <row r="179" spans="2:65" s="1" customFormat="1" ht="16.5" customHeight="1">
      <c r="B179" s="140"/>
      <c r="C179" s="208" t="s">
        <v>7</v>
      </c>
      <c r="D179" s="208" t="s">
        <v>1858</v>
      </c>
      <c r="E179" s="209" t="s">
        <v>11592</v>
      </c>
      <c r="F179" s="210" t="s">
        <v>11593</v>
      </c>
      <c r="G179" s="211" t="s">
        <v>579</v>
      </c>
      <c r="H179" s="212">
        <v>20</v>
      </c>
      <c r="I179" s="213"/>
      <c r="J179" s="214">
        <f t="shared" si="25"/>
        <v>0</v>
      </c>
      <c r="K179" s="215"/>
      <c r="L179" s="216"/>
      <c r="M179" s="217" t="s">
        <v>1</v>
      </c>
      <c r="N179" s="218" t="s">
        <v>43</v>
      </c>
      <c r="P179" s="177">
        <f t="shared" si="26"/>
        <v>0</v>
      </c>
      <c r="Q179" s="177">
        <v>5.0000000000000001E-4</v>
      </c>
      <c r="R179" s="177">
        <f t="shared" si="27"/>
        <v>0.01</v>
      </c>
      <c r="S179" s="177">
        <v>0</v>
      </c>
      <c r="T179" s="178">
        <f t="shared" si="28"/>
        <v>0</v>
      </c>
      <c r="AR179" s="179" t="s">
        <v>626</v>
      </c>
      <c r="AT179" s="179" t="s">
        <v>1858</v>
      </c>
      <c r="AU179" s="179" t="s">
        <v>89</v>
      </c>
      <c r="AY179" s="17" t="s">
        <v>574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89</v>
      </c>
      <c r="BK179" s="102">
        <f t="shared" si="34"/>
        <v>0</v>
      </c>
      <c r="BL179" s="17" t="s">
        <v>580</v>
      </c>
      <c r="BM179" s="179" t="s">
        <v>11594</v>
      </c>
    </row>
    <row r="180" spans="2:65" s="1" customFormat="1" ht="16.5" customHeight="1">
      <c r="B180" s="140"/>
      <c r="C180" s="208" t="s">
        <v>727</v>
      </c>
      <c r="D180" s="208" t="s">
        <v>1858</v>
      </c>
      <c r="E180" s="209" t="s">
        <v>11595</v>
      </c>
      <c r="F180" s="210" t="s">
        <v>11596</v>
      </c>
      <c r="G180" s="211" t="s">
        <v>579</v>
      </c>
      <c r="H180" s="212">
        <v>15</v>
      </c>
      <c r="I180" s="213"/>
      <c r="J180" s="214">
        <f t="shared" si="25"/>
        <v>0</v>
      </c>
      <c r="K180" s="215"/>
      <c r="L180" s="216"/>
      <c r="M180" s="217" t="s">
        <v>1</v>
      </c>
      <c r="N180" s="218" t="s">
        <v>43</v>
      </c>
      <c r="P180" s="177">
        <f t="shared" si="26"/>
        <v>0</v>
      </c>
      <c r="Q180" s="177">
        <v>5.0000000000000001E-4</v>
      </c>
      <c r="R180" s="177">
        <f t="shared" si="27"/>
        <v>7.4999999999999997E-3</v>
      </c>
      <c r="S180" s="177">
        <v>0</v>
      </c>
      <c r="T180" s="178">
        <f t="shared" si="28"/>
        <v>0</v>
      </c>
      <c r="AR180" s="179" t="s">
        <v>626</v>
      </c>
      <c r="AT180" s="179" t="s">
        <v>1858</v>
      </c>
      <c r="AU180" s="179" t="s">
        <v>89</v>
      </c>
      <c r="AY180" s="17" t="s">
        <v>574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89</v>
      </c>
      <c r="BK180" s="102">
        <f t="shared" si="34"/>
        <v>0</v>
      </c>
      <c r="BL180" s="17" t="s">
        <v>580</v>
      </c>
      <c r="BM180" s="179" t="s">
        <v>11597</v>
      </c>
    </row>
    <row r="181" spans="2:65" s="1" customFormat="1" ht="16.5" customHeight="1">
      <c r="B181" s="140"/>
      <c r="C181" s="208" t="s">
        <v>732</v>
      </c>
      <c r="D181" s="208" t="s">
        <v>1858</v>
      </c>
      <c r="E181" s="209" t="s">
        <v>11598</v>
      </c>
      <c r="F181" s="210" t="s">
        <v>11599</v>
      </c>
      <c r="G181" s="211" t="s">
        <v>579</v>
      </c>
      <c r="H181" s="212">
        <v>10</v>
      </c>
      <c r="I181" s="213"/>
      <c r="J181" s="214">
        <f t="shared" si="25"/>
        <v>0</v>
      </c>
      <c r="K181" s="215"/>
      <c r="L181" s="216"/>
      <c r="M181" s="217" t="s">
        <v>1</v>
      </c>
      <c r="N181" s="218" t="s">
        <v>43</v>
      </c>
      <c r="P181" s="177">
        <f t="shared" si="26"/>
        <v>0</v>
      </c>
      <c r="Q181" s="177">
        <v>5.0000000000000001E-4</v>
      </c>
      <c r="R181" s="177">
        <f t="shared" si="27"/>
        <v>5.0000000000000001E-3</v>
      </c>
      <c r="S181" s="177">
        <v>0</v>
      </c>
      <c r="T181" s="178">
        <f t="shared" si="28"/>
        <v>0</v>
      </c>
      <c r="AR181" s="179" t="s">
        <v>626</v>
      </c>
      <c r="AT181" s="179" t="s">
        <v>1858</v>
      </c>
      <c r="AU181" s="179" t="s">
        <v>89</v>
      </c>
      <c r="AY181" s="17" t="s">
        <v>574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89</v>
      </c>
      <c r="BK181" s="102">
        <f t="shared" si="34"/>
        <v>0</v>
      </c>
      <c r="BL181" s="17" t="s">
        <v>580</v>
      </c>
      <c r="BM181" s="179" t="s">
        <v>11600</v>
      </c>
    </row>
    <row r="182" spans="2:65" s="1" customFormat="1" ht="16.5" customHeight="1">
      <c r="B182" s="140"/>
      <c r="C182" s="208" t="s">
        <v>737</v>
      </c>
      <c r="D182" s="208" t="s">
        <v>1858</v>
      </c>
      <c r="E182" s="209" t="s">
        <v>11601</v>
      </c>
      <c r="F182" s="210" t="s">
        <v>11602</v>
      </c>
      <c r="G182" s="211" t="s">
        <v>579</v>
      </c>
      <c r="H182" s="212">
        <v>10</v>
      </c>
      <c r="I182" s="213"/>
      <c r="J182" s="214">
        <f t="shared" si="25"/>
        <v>0</v>
      </c>
      <c r="K182" s="215"/>
      <c r="L182" s="216"/>
      <c r="M182" s="217" t="s">
        <v>1</v>
      </c>
      <c r="N182" s="218" t="s">
        <v>43</v>
      </c>
      <c r="P182" s="177">
        <f t="shared" si="26"/>
        <v>0</v>
      </c>
      <c r="Q182" s="177">
        <v>5.0000000000000001E-4</v>
      </c>
      <c r="R182" s="177">
        <f t="shared" si="27"/>
        <v>5.0000000000000001E-3</v>
      </c>
      <c r="S182" s="177">
        <v>0</v>
      </c>
      <c r="T182" s="178">
        <f t="shared" si="28"/>
        <v>0</v>
      </c>
      <c r="AR182" s="179" t="s">
        <v>626</v>
      </c>
      <c r="AT182" s="179" t="s">
        <v>1858</v>
      </c>
      <c r="AU182" s="179" t="s">
        <v>89</v>
      </c>
      <c r="AY182" s="17" t="s">
        <v>574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17" t="s">
        <v>89</v>
      </c>
      <c r="BK182" s="102">
        <f t="shared" si="34"/>
        <v>0</v>
      </c>
      <c r="BL182" s="17" t="s">
        <v>580</v>
      </c>
      <c r="BM182" s="179" t="s">
        <v>11603</v>
      </c>
    </row>
    <row r="183" spans="2:65" s="1" customFormat="1" ht="16.5" customHeight="1">
      <c r="B183" s="140"/>
      <c r="C183" s="208" t="s">
        <v>749</v>
      </c>
      <c r="D183" s="208" t="s">
        <v>1858</v>
      </c>
      <c r="E183" s="209" t="s">
        <v>11604</v>
      </c>
      <c r="F183" s="210" t="s">
        <v>11605</v>
      </c>
      <c r="G183" s="211" t="s">
        <v>579</v>
      </c>
      <c r="H183" s="212">
        <v>40</v>
      </c>
      <c r="I183" s="213"/>
      <c r="J183" s="214">
        <f t="shared" si="25"/>
        <v>0</v>
      </c>
      <c r="K183" s="215"/>
      <c r="L183" s="216"/>
      <c r="M183" s="217" t="s">
        <v>1</v>
      </c>
      <c r="N183" s="218" t="s">
        <v>43</v>
      </c>
      <c r="P183" s="177">
        <f t="shared" si="26"/>
        <v>0</v>
      </c>
      <c r="Q183" s="177">
        <v>5.0000000000000001E-4</v>
      </c>
      <c r="R183" s="177">
        <f t="shared" si="27"/>
        <v>0.02</v>
      </c>
      <c r="S183" s="177">
        <v>0</v>
      </c>
      <c r="T183" s="178">
        <f t="shared" si="28"/>
        <v>0</v>
      </c>
      <c r="AR183" s="179" t="s">
        <v>626</v>
      </c>
      <c r="AT183" s="179" t="s">
        <v>1858</v>
      </c>
      <c r="AU183" s="179" t="s">
        <v>89</v>
      </c>
      <c r="AY183" s="17" t="s">
        <v>574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17" t="s">
        <v>89</v>
      </c>
      <c r="BK183" s="102">
        <f t="shared" si="34"/>
        <v>0</v>
      </c>
      <c r="BL183" s="17" t="s">
        <v>580</v>
      </c>
      <c r="BM183" s="179" t="s">
        <v>11606</v>
      </c>
    </row>
    <row r="184" spans="2:65" s="1" customFormat="1" ht="16.5" customHeight="1">
      <c r="B184" s="140"/>
      <c r="C184" s="208" t="s">
        <v>784</v>
      </c>
      <c r="D184" s="208" t="s">
        <v>1858</v>
      </c>
      <c r="E184" s="209" t="s">
        <v>11607</v>
      </c>
      <c r="F184" s="210" t="s">
        <v>11608</v>
      </c>
      <c r="G184" s="211" t="s">
        <v>579</v>
      </c>
      <c r="H184" s="212">
        <v>10</v>
      </c>
      <c r="I184" s="213"/>
      <c r="J184" s="214">
        <f t="shared" si="25"/>
        <v>0</v>
      </c>
      <c r="K184" s="215"/>
      <c r="L184" s="216"/>
      <c r="M184" s="217" t="s">
        <v>1</v>
      </c>
      <c r="N184" s="218" t="s">
        <v>43</v>
      </c>
      <c r="P184" s="177">
        <f t="shared" si="26"/>
        <v>0</v>
      </c>
      <c r="Q184" s="177">
        <v>5.0000000000000001E-4</v>
      </c>
      <c r="R184" s="177">
        <f t="shared" si="27"/>
        <v>5.0000000000000001E-3</v>
      </c>
      <c r="S184" s="177">
        <v>0</v>
      </c>
      <c r="T184" s="178">
        <f t="shared" si="28"/>
        <v>0</v>
      </c>
      <c r="AR184" s="179" t="s">
        <v>626</v>
      </c>
      <c r="AT184" s="179" t="s">
        <v>1858</v>
      </c>
      <c r="AU184" s="179" t="s">
        <v>89</v>
      </c>
      <c r="AY184" s="17" t="s">
        <v>574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17" t="s">
        <v>89</v>
      </c>
      <c r="BK184" s="102">
        <f t="shared" si="34"/>
        <v>0</v>
      </c>
      <c r="BL184" s="17" t="s">
        <v>580</v>
      </c>
      <c r="BM184" s="179" t="s">
        <v>11609</v>
      </c>
    </row>
    <row r="185" spans="2:65" s="1" customFormat="1" ht="16.5" customHeight="1">
      <c r="B185" s="140"/>
      <c r="C185" s="208" t="s">
        <v>805</v>
      </c>
      <c r="D185" s="208" t="s">
        <v>1858</v>
      </c>
      <c r="E185" s="209" t="s">
        <v>11610</v>
      </c>
      <c r="F185" s="210" t="s">
        <v>11611</v>
      </c>
      <c r="G185" s="211" t="s">
        <v>579</v>
      </c>
      <c r="H185" s="212">
        <v>10</v>
      </c>
      <c r="I185" s="213"/>
      <c r="J185" s="214">
        <f t="shared" si="25"/>
        <v>0</v>
      </c>
      <c r="K185" s="215"/>
      <c r="L185" s="216"/>
      <c r="M185" s="217" t="s">
        <v>1</v>
      </c>
      <c r="N185" s="218" t="s">
        <v>43</v>
      </c>
      <c r="P185" s="177">
        <f t="shared" si="26"/>
        <v>0</v>
      </c>
      <c r="Q185" s="177">
        <v>5.0000000000000001E-4</v>
      </c>
      <c r="R185" s="177">
        <f t="shared" si="27"/>
        <v>5.0000000000000001E-3</v>
      </c>
      <c r="S185" s="177">
        <v>0</v>
      </c>
      <c r="T185" s="178">
        <f t="shared" si="28"/>
        <v>0</v>
      </c>
      <c r="AR185" s="179" t="s">
        <v>626</v>
      </c>
      <c r="AT185" s="179" t="s">
        <v>1858</v>
      </c>
      <c r="AU185" s="179" t="s">
        <v>89</v>
      </c>
      <c r="AY185" s="17" t="s">
        <v>574</v>
      </c>
      <c r="BE185" s="102">
        <f t="shared" si="29"/>
        <v>0</v>
      </c>
      <c r="BF185" s="102">
        <f t="shared" si="30"/>
        <v>0</v>
      </c>
      <c r="BG185" s="102">
        <f t="shared" si="31"/>
        <v>0</v>
      </c>
      <c r="BH185" s="102">
        <f t="shared" si="32"/>
        <v>0</v>
      </c>
      <c r="BI185" s="102">
        <f t="shared" si="33"/>
        <v>0</v>
      </c>
      <c r="BJ185" s="17" t="s">
        <v>89</v>
      </c>
      <c r="BK185" s="102">
        <f t="shared" si="34"/>
        <v>0</v>
      </c>
      <c r="BL185" s="17" t="s">
        <v>580</v>
      </c>
      <c r="BM185" s="179" t="s">
        <v>11612</v>
      </c>
    </row>
    <row r="186" spans="2:65" s="1" customFormat="1" ht="16.5" customHeight="1">
      <c r="B186" s="140"/>
      <c r="C186" s="208" t="s">
        <v>809</v>
      </c>
      <c r="D186" s="208" t="s">
        <v>1858</v>
      </c>
      <c r="E186" s="209" t="s">
        <v>11613</v>
      </c>
      <c r="F186" s="210" t="s">
        <v>11614</v>
      </c>
      <c r="G186" s="211" t="s">
        <v>579</v>
      </c>
      <c r="H186" s="212">
        <v>30</v>
      </c>
      <c r="I186" s="213"/>
      <c r="J186" s="214">
        <f t="shared" si="25"/>
        <v>0</v>
      </c>
      <c r="K186" s="215"/>
      <c r="L186" s="216"/>
      <c r="M186" s="217" t="s">
        <v>1</v>
      </c>
      <c r="N186" s="218" t="s">
        <v>43</v>
      </c>
      <c r="P186" s="177">
        <f t="shared" si="26"/>
        <v>0</v>
      </c>
      <c r="Q186" s="177">
        <v>5.0000000000000001E-4</v>
      </c>
      <c r="R186" s="177">
        <f t="shared" si="27"/>
        <v>1.4999999999999999E-2</v>
      </c>
      <c r="S186" s="177">
        <v>0</v>
      </c>
      <c r="T186" s="178">
        <f t="shared" si="28"/>
        <v>0</v>
      </c>
      <c r="AR186" s="179" t="s">
        <v>626</v>
      </c>
      <c r="AT186" s="179" t="s">
        <v>1858</v>
      </c>
      <c r="AU186" s="179" t="s">
        <v>89</v>
      </c>
      <c r="AY186" s="17" t="s">
        <v>574</v>
      </c>
      <c r="BE186" s="102">
        <f t="shared" si="29"/>
        <v>0</v>
      </c>
      <c r="BF186" s="102">
        <f t="shared" si="30"/>
        <v>0</v>
      </c>
      <c r="BG186" s="102">
        <f t="shared" si="31"/>
        <v>0</v>
      </c>
      <c r="BH186" s="102">
        <f t="shared" si="32"/>
        <v>0</v>
      </c>
      <c r="BI186" s="102">
        <f t="shared" si="33"/>
        <v>0</v>
      </c>
      <c r="BJ186" s="17" t="s">
        <v>89</v>
      </c>
      <c r="BK186" s="102">
        <f t="shared" si="34"/>
        <v>0</v>
      </c>
      <c r="BL186" s="17" t="s">
        <v>580</v>
      </c>
      <c r="BM186" s="179" t="s">
        <v>11615</v>
      </c>
    </row>
    <row r="187" spans="2:65" s="1" customFormat="1" ht="16.5" customHeight="1">
      <c r="B187" s="140"/>
      <c r="C187" s="208" t="s">
        <v>824</v>
      </c>
      <c r="D187" s="208" t="s">
        <v>1858</v>
      </c>
      <c r="E187" s="209" t="s">
        <v>11616</v>
      </c>
      <c r="F187" s="210" t="s">
        <v>11617</v>
      </c>
      <c r="G187" s="211" t="s">
        <v>579</v>
      </c>
      <c r="H187" s="212">
        <v>30</v>
      </c>
      <c r="I187" s="213"/>
      <c r="J187" s="214">
        <f t="shared" si="25"/>
        <v>0</v>
      </c>
      <c r="K187" s="215"/>
      <c r="L187" s="216"/>
      <c r="M187" s="217" t="s">
        <v>1</v>
      </c>
      <c r="N187" s="218" t="s">
        <v>43</v>
      </c>
      <c r="P187" s="177">
        <f t="shared" si="26"/>
        <v>0</v>
      </c>
      <c r="Q187" s="177">
        <v>5.0000000000000001E-4</v>
      </c>
      <c r="R187" s="177">
        <f t="shared" si="27"/>
        <v>1.4999999999999999E-2</v>
      </c>
      <c r="S187" s="177">
        <v>0</v>
      </c>
      <c r="T187" s="178">
        <f t="shared" si="28"/>
        <v>0</v>
      </c>
      <c r="AR187" s="179" t="s">
        <v>626</v>
      </c>
      <c r="AT187" s="179" t="s">
        <v>1858</v>
      </c>
      <c r="AU187" s="179" t="s">
        <v>89</v>
      </c>
      <c r="AY187" s="17" t="s">
        <v>574</v>
      </c>
      <c r="BE187" s="102">
        <f t="shared" si="29"/>
        <v>0</v>
      </c>
      <c r="BF187" s="102">
        <f t="shared" si="30"/>
        <v>0</v>
      </c>
      <c r="BG187" s="102">
        <f t="shared" si="31"/>
        <v>0</v>
      </c>
      <c r="BH187" s="102">
        <f t="shared" si="32"/>
        <v>0</v>
      </c>
      <c r="BI187" s="102">
        <f t="shared" si="33"/>
        <v>0</v>
      </c>
      <c r="BJ187" s="17" t="s">
        <v>89</v>
      </c>
      <c r="BK187" s="102">
        <f t="shared" si="34"/>
        <v>0</v>
      </c>
      <c r="BL187" s="17" t="s">
        <v>580</v>
      </c>
      <c r="BM187" s="179" t="s">
        <v>11618</v>
      </c>
    </row>
    <row r="188" spans="2:65" s="1" customFormat="1" ht="16.5" customHeight="1">
      <c r="B188" s="140"/>
      <c r="C188" s="208" t="s">
        <v>840</v>
      </c>
      <c r="D188" s="208" t="s">
        <v>1858</v>
      </c>
      <c r="E188" s="209" t="s">
        <v>11619</v>
      </c>
      <c r="F188" s="210" t="s">
        <v>11620</v>
      </c>
      <c r="G188" s="211" t="s">
        <v>579</v>
      </c>
      <c r="H188" s="212">
        <v>10</v>
      </c>
      <c r="I188" s="213"/>
      <c r="J188" s="214">
        <f t="shared" si="25"/>
        <v>0</v>
      </c>
      <c r="K188" s="215"/>
      <c r="L188" s="216"/>
      <c r="M188" s="217" t="s">
        <v>1</v>
      </c>
      <c r="N188" s="218" t="s">
        <v>43</v>
      </c>
      <c r="P188" s="177">
        <f t="shared" si="26"/>
        <v>0</v>
      </c>
      <c r="Q188" s="177">
        <v>5.0000000000000001E-4</v>
      </c>
      <c r="R188" s="177">
        <f t="shared" si="27"/>
        <v>5.0000000000000001E-3</v>
      </c>
      <c r="S188" s="177">
        <v>0</v>
      </c>
      <c r="T188" s="178">
        <f t="shared" si="28"/>
        <v>0</v>
      </c>
      <c r="AR188" s="179" t="s">
        <v>626</v>
      </c>
      <c r="AT188" s="179" t="s">
        <v>1858</v>
      </c>
      <c r="AU188" s="179" t="s">
        <v>89</v>
      </c>
      <c r="AY188" s="17" t="s">
        <v>574</v>
      </c>
      <c r="BE188" s="102">
        <f t="shared" si="29"/>
        <v>0</v>
      </c>
      <c r="BF188" s="102">
        <f t="shared" si="30"/>
        <v>0</v>
      </c>
      <c r="BG188" s="102">
        <f t="shared" si="31"/>
        <v>0</v>
      </c>
      <c r="BH188" s="102">
        <f t="shared" si="32"/>
        <v>0</v>
      </c>
      <c r="BI188" s="102">
        <f t="shared" si="33"/>
        <v>0</v>
      </c>
      <c r="BJ188" s="17" t="s">
        <v>89</v>
      </c>
      <c r="BK188" s="102">
        <f t="shared" si="34"/>
        <v>0</v>
      </c>
      <c r="BL188" s="17" t="s">
        <v>580</v>
      </c>
      <c r="BM188" s="179" t="s">
        <v>11621</v>
      </c>
    </row>
    <row r="189" spans="2:65" s="1" customFormat="1" ht="16.5" customHeight="1">
      <c r="B189" s="140"/>
      <c r="C189" s="208" t="s">
        <v>849</v>
      </c>
      <c r="D189" s="208" t="s">
        <v>1858</v>
      </c>
      <c r="E189" s="209" t="s">
        <v>11622</v>
      </c>
      <c r="F189" s="210" t="s">
        <v>11623</v>
      </c>
      <c r="G189" s="211" t="s">
        <v>579</v>
      </c>
      <c r="H189" s="212">
        <v>10</v>
      </c>
      <c r="I189" s="213"/>
      <c r="J189" s="214">
        <f t="shared" si="25"/>
        <v>0</v>
      </c>
      <c r="K189" s="215"/>
      <c r="L189" s="216"/>
      <c r="M189" s="217" t="s">
        <v>1</v>
      </c>
      <c r="N189" s="218" t="s">
        <v>43</v>
      </c>
      <c r="P189" s="177">
        <f t="shared" si="26"/>
        <v>0</v>
      </c>
      <c r="Q189" s="177">
        <v>5.0000000000000001E-4</v>
      </c>
      <c r="R189" s="177">
        <f t="shared" si="27"/>
        <v>5.0000000000000001E-3</v>
      </c>
      <c r="S189" s="177">
        <v>0</v>
      </c>
      <c r="T189" s="178">
        <f t="shared" si="28"/>
        <v>0</v>
      </c>
      <c r="AR189" s="179" t="s">
        <v>626</v>
      </c>
      <c r="AT189" s="179" t="s">
        <v>1858</v>
      </c>
      <c r="AU189" s="179" t="s">
        <v>89</v>
      </c>
      <c r="AY189" s="17" t="s">
        <v>574</v>
      </c>
      <c r="BE189" s="102">
        <f t="shared" si="29"/>
        <v>0</v>
      </c>
      <c r="BF189" s="102">
        <f t="shared" si="30"/>
        <v>0</v>
      </c>
      <c r="BG189" s="102">
        <f t="shared" si="31"/>
        <v>0</v>
      </c>
      <c r="BH189" s="102">
        <f t="shared" si="32"/>
        <v>0</v>
      </c>
      <c r="BI189" s="102">
        <f t="shared" si="33"/>
        <v>0</v>
      </c>
      <c r="BJ189" s="17" t="s">
        <v>89</v>
      </c>
      <c r="BK189" s="102">
        <f t="shared" si="34"/>
        <v>0</v>
      </c>
      <c r="BL189" s="17" t="s">
        <v>580</v>
      </c>
      <c r="BM189" s="179" t="s">
        <v>11624</v>
      </c>
    </row>
    <row r="190" spans="2:65" s="1" customFormat="1" ht="16.5" customHeight="1">
      <c r="B190" s="140"/>
      <c r="C190" s="208" t="s">
        <v>854</v>
      </c>
      <c r="D190" s="208" t="s">
        <v>1858</v>
      </c>
      <c r="E190" s="209" t="s">
        <v>11625</v>
      </c>
      <c r="F190" s="210" t="s">
        <v>11626</v>
      </c>
      <c r="G190" s="211" t="s">
        <v>579</v>
      </c>
      <c r="H190" s="212">
        <v>40</v>
      </c>
      <c r="I190" s="213"/>
      <c r="J190" s="214">
        <f t="shared" si="25"/>
        <v>0</v>
      </c>
      <c r="K190" s="215"/>
      <c r="L190" s="216"/>
      <c r="M190" s="217" t="s">
        <v>1</v>
      </c>
      <c r="N190" s="218" t="s">
        <v>43</v>
      </c>
      <c r="P190" s="177">
        <f t="shared" si="26"/>
        <v>0</v>
      </c>
      <c r="Q190" s="177">
        <v>5.0000000000000001E-4</v>
      </c>
      <c r="R190" s="177">
        <f t="shared" si="27"/>
        <v>0.02</v>
      </c>
      <c r="S190" s="177">
        <v>0</v>
      </c>
      <c r="T190" s="178">
        <f t="shared" si="28"/>
        <v>0</v>
      </c>
      <c r="AR190" s="179" t="s">
        <v>626</v>
      </c>
      <c r="AT190" s="179" t="s">
        <v>1858</v>
      </c>
      <c r="AU190" s="179" t="s">
        <v>89</v>
      </c>
      <c r="AY190" s="17" t="s">
        <v>574</v>
      </c>
      <c r="BE190" s="102">
        <f t="shared" si="29"/>
        <v>0</v>
      </c>
      <c r="BF190" s="102">
        <f t="shared" si="30"/>
        <v>0</v>
      </c>
      <c r="BG190" s="102">
        <f t="shared" si="31"/>
        <v>0</v>
      </c>
      <c r="BH190" s="102">
        <f t="shared" si="32"/>
        <v>0</v>
      </c>
      <c r="BI190" s="102">
        <f t="shared" si="33"/>
        <v>0</v>
      </c>
      <c r="BJ190" s="17" t="s">
        <v>89</v>
      </c>
      <c r="BK190" s="102">
        <f t="shared" si="34"/>
        <v>0</v>
      </c>
      <c r="BL190" s="17" t="s">
        <v>580</v>
      </c>
      <c r="BM190" s="179" t="s">
        <v>11627</v>
      </c>
    </row>
    <row r="191" spans="2:65" s="1" customFormat="1" ht="16.5" customHeight="1">
      <c r="B191" s="140"/>
      <c r="C191" s="208" t="s">
        <v>860</v>
      </c>
      <c r="D191" s="208" t="s">
        <v>1858</v>
      </c>
      <c r="E191" s="209" t="s">
        <v>11628</v>
      </c>
      <c r="F191" s="210" t="s">
        <v>11629</v>
      </c>
      <c r="G191" s="211" t="s">
        <v>579</v>
      </c>
      <c r="H191" s="212">
        <v>5</v>
      </c>
      <c r="I191" s="213"/>
      <c r="J191" s="214">
        <f t="shared" si="25"/>
        <v>0</v>
      </c>
      <c r="K191" s="215"/>
      <c r="L191" s="216"/>
      <c r="M191" s="217" t="s">
        <v>1</v>
      </c>
      <c r="N191" s="218" t="s">
        <v>43</v>
      </c>
      <c r="P191" s="177">
        <f t="shared" si="26"/>
        <v>0</v>
      </c>
      <c r="Q191" s="177">
        <v>5.0000000000000001E-4</v>
      </c>
      <c r="R191" s="177">
        <f t="shared" si="27"/>
        <v>2.5000000000000001E-3</v>
      </c>
      <c r="S191" s="177">
        <v>0</v>
      </c>
      <c r="T191" s="178">
        <f t="shared" si="28"/>
        <v>0</v>
      </c>
      <c r="AR191" s="179" t="s">
        <v>626</v>
      </c>
      <c r="AT191" s="179" t="s">
        <v>1858</v>
      </c>
      <c r="AU191" s="179" t="s">
        <v>89</v>
      </c>
      <c r="AY191" s="17" t="s">
        <v>574</v>
      </c>
      <c r="BE191" s="102">
        <f t="shared" si="29"/>
        <v>0</v>
      </c>
      <c r="BF191" s="102">
        <f t="shared" si="30"/>
        <v>0</v>
      </c>
      <c r="BG191" s="102">
        <f t="shared" si="31"/>
        <v>0</v>
      </c>
      <c r="BH191" s="102">
        <f t="shared" si="32"/>
        <v>0</v>
      </c>
      <c r="BI191" s="102">
        <f t="shared" si="33"/>
        <v>0</v>
      </c>
      <c r="BJ191" s="17" t="s">
        <v>89</v>
      </c>
      <c r="BK191" s="102">
        <f t="shared" si="34"/>
        <v>0</v>
      </c>
      <c r="BL191" s="17" t="s">
        <v>580</v>
      </c>
      <c r="BM191" s="179" t="s">
        <v>11630</v>
      </c>
    </row>
    <row r="192" spans="2:65" s="1" customFormat="1" ht="16.5" customHeight="1">
      <c r="B192" s="140"/>
      <c r="C192" s="208" t="s">
        <v>886</v>
      </c>
      <c r="D192" s="208" t="s">
        <v>1858</v>
      </c>
      <c r="E192" s="209" t="s">
        <v>11631</v>
      </c>
      <c r="F192" s="210" t="s">
        <v>11632</v>
      </c>
      <c r="G192" s="211" t="s">
        <v>579</v>
      </c>
      <c r="H192" s="212">
        <v>30</v>
      </c>
      <c r="I192" s="213"/>
      <c r="J192" s="214">
        <f t="shared" si="25"/>
        <v>0</v>
      </c>
      <c r="K192" s="215"/>
      <c r="L192" s="216"/>
      <c r="M192" s="217" t="s">
        <v>1</v>
      </c>
      <c r="N192" s="218" t="s">
        <v>43</v>
      </c>
      <c r="P192" s="177">
        <f t="shared" si="26"/>
        <v>0</v>
      </c>
      <c r="Q192" s="177">
        <v>5.0000000000000001E-4</v>
      </c>
      <c r="R192" s="177">
        <f t="shared" si="27"/>
        <v>1.4999999999999999E-2</v>
      </c>
      <c r="S192" s="177">
        <v>0</v>
      </c>
      <c r="T192" s="178">
        <f t="shared" si="28"/>
        <v>0</v>
      </c>
      <c r="AR192" s="179" t="s">
        <v>626</v>
      </c>
      <c r="AT192" s="179" t="s">
        <v>1858</v>
      </c>
      <c r="AU192" s="179" t="s">
        <v>89</v>
      </c>
      <c r="AY192" s="17" t="s">
        <v>574</v>
      </c>
      <c r="BE192" s="102">
        <f t="shared" si="29"/>
        <v>0</v>
      </c>
      <c r="BF192" s="102">
        <f t="shared" si="30"/>
        <v>0</v>
      </c>
      <c r="BG192" s="102">
        <f t="shared" si="31"/>
        <v>0</v>
      </c>
      <c r="BH192" s="102">
        <f t="shared" si="32"/>
        <v>0</v>
      </c>
      <c r="BI192" s="102">
        <f t="shared" si="33"/>
        <v>0</v>
      </c>
      <c r="BJ192" s="17" t="s">
        <v>89</v>
      </c>
      <c r="BK192" s="102">
        <f t="shared" si="34"/>
        <v>0</v>
      </c>
      <c r="BL192" s="17" t="s">
        <v>580</v>
      </c>
      <c r="BM192" s="179" t="s">
        <v>11633</v>
      </c>
    </row>
    <row r="193" spans="2:65" s="1" customFormat="1" ht="16.5" customHeight="1">
      <c r="B193" s="140"/>
      <c r="C193" s="208" t="s">
        <v>901</v>
      </c>
      <c r="D193" s="208" t="s">
        <v>1858</v>
      </c>
      <c r="E193" s="209" t="s">
        <v>11634</v>
      </c>
      <c r="F193" s="210" t="s">
        <v>11635</v>
      </c>
      <c r="G193" s="211" t="s">
        <v>579</v>
      </c>
      <c r="H193" s="212">
        <v>70</v>
      </c>
      <c r="I193" s="213"/>
      <c r="J193" s="214">
        <f t="shared" si="25"/>
        <v>0</v>
      </c>
      <c r="K193" s="215"/>
      <c r="L193" s="216"/>
      <c r="M193" s="217" t="s">
        <v>1</v>
      </c>
      <c r="N193" s="218" t="s">
        <v>43</v>
      </c>
      <c r="P193" s="177">
        <f t="shared" si="26"/>
        <v>0</v>
      </c>
      <c r="Q193" s="177">
        <v>5.0000000000000001E-4</v>
      </c>
      <c r="R193" s="177">
        <f t="shared" si="27"/>
        <v>3.5000000000000003E-2</v>
      </c>
      <c r="S193" s="177">
        <v>0</v>
      </c>
      <c r="T193" s="178">
        <f t="shared" si="28"/>
        <v>0</v>
      </c>
      <c r="AR193" s="179" t="s">
        <v>626</v>
      </c>
      <c r="AT193" s="179" t="s">
        <v>1858</v>
      </c>
      <c r="AU193" s="179" t="s">
        <v>89</v>
      </c>
      <c r="AY193" s="17" t="s">
        <v>574</v>
      </c>
      <c r="BE193" s="102">
        <f t="shared" si="29"/>
        <v>0</v>
      </c>
      <c r="BF193" s="102">
        <f t="shared" si="30"/>
        <v>0</v>
      </c>
      <c r="BG193" s="102">
        <f t="shared" si="31"/>
        <v>0</v>
      </c>
      <c r="BH193" s="102">
        <f t="shared" si="32"/>
        <v>0</v>
      </c>
      <c r="BI193" s="102">
        <f t="shared" si="33"/>
        <v>0</v>
      </c>
      <c r="BJ193" s="17" t="s">
        <v>89</v>
      </c>
      <c r="BK193" s="102">
        <f t="shared" si="34"/>
        <v>0</v>
      </c>
      <c r="BL193" s="17" t="s">
        <v>580</v>
      </c>
      <c r="BM193" s="179" t="s">
        <v>11636</v>
      </c>
    </row>
    <row r="194" spans="2:65" s="1" customFormat="1" ht="16.5" customHeight="1">
      <c r="B194" s="140"/>
      <c r="C194" s="208" t="s">
        <v>905</v>
      </c>
      <c r="D194" s="208" t="s">
        <v>1858</v>
      </c>
      <c r="E194" s="209" t="s">
        <v>11637</v>
      </c>
      <c r="F194" s="210" t="s">
        <v>11638</v>
      </c>
      <c r="G194" s="211" t="s">
        <v>579</v>
      </c>
      <c r="H194" s="212">
        <v>20</v>
      </c>
      <c r="I194" s="213"/>
      <c r="J194" s="214">
        <f t="shared" si="25"/>
        <v>0</v>
      </c>
      <c r="K194" s="215"/>
      <c r="L194" s="216"/>
      <c r="M194" s="217" t="s">
        <v>1</v>
      </c>
      <c r="N194" s="218" t="s">
        <v>43</v>
      </c>
      <c r="P194" s="177">
        <f t="shared" si="26"/>
        <v>0</v>
      </c>
      <c r="Q194" s="177">
        <v>5.0000000000000001E-4</v>
      </c>
      <c r="R194" s="177">
        <f t="shared" si="27"/>
        <v>0.01</v>
      </c>
      <c r="S194" s="177">
        <v>0</v>
      </c>
      <c r="T194" s="178">
        <f t="shared" si="28"/>
        <v>0</v>
      </c>
      <c r="AR194" s="179" t="s">
        <v>626</v>
      </c>
      <c r="AT194" s="179" t="s">
        <v>1858</v>
      </c>
      <c r="AU194" s="179" t="s">
        <v>89</v>
      </c>
      <c r="AY194" s="17" t="s">
        <v>574</v>
      </c>
      <c r="BE194" s="102">
        <f t="shared" si="29"/>
        <v>0</v>
      </c>
      <c r="BF194" s="102">
        <f t="shared" si="30"/>
        <v>0</v>
      </c>
      <c r="BG194" s="102">
        <f t="shared" si="31"/>
        <v>0</v>
      </c>
      <c r="BH194" s="102">
        <f t="shared" si="32"/>
        <v>0</v>
      </c>
      <c r="BI194" s="102">
        <f t="shared" si="33"/>
        <v>0</v>
      </c>
      <c r="BJ194" s="17" t="s">
        <v>89</v>
      </c>
      <c r="BK194" s="102">
        <f t="shared" si="34"/>
        <v>0</v>
      </c>
      <c r="BL194" s="17" t="s">
        <v>580</v>
      </c>
      <c r="BM194" s="179" t="s">
        <v>11639</v>
      </c>
    </row>
    <row r="195" spans="2:65" s="1" customFormat="1" ht="16.5" customHeight="1">
      <c r="B195" s="140"/>
      <c r="C195" s="208" t="s">
        <v>920</v>
      </c>
      <c r="D195" s="208" t="s">
        <v>1858</v>
      </c>
      <c r="E195" s="209" t="s">
        <v>11640</v>
      </c>
      <c r="F195" s="210" t="s">
        <v>11641</v>
      </c>
      <c r="G195" s="211" t="s">
        <v>579</v>
      </c>
      <c r="H195" s="212">
        <v>40</v>
      </c>
      <c r="I195" s="213"/>
      <c r="J195" s="214">
        <f t="shared" si="25"/>
        <v>0</v>
      </c>
      <c r="K195" s="215"/>
      <c r="L195" s="216"/>
      <c r="M195" s="217" t="s">
        <v>1</v>
      </c>
      <c r="N195" s="218" t="s">
        <v>43</v>
      </c>
      <c r="P195" s="177">
        <f t="shared" si="26"/>
        <v>0</v>
      </c>
      <c r="Q195" s="177">
        <v>5.0000000000000001E-4</v>
      </c>
      <c r="R195" s="177">
        <f t="shared" si="27"/>
        <v>0.02</v>
      </c>
      <c r="S195" s="177">
        <v>0</v>
      </c>
      <c r="T195" s="178">
        <f t="shared" si="28"/>
        <v>0</v>
      </c>
      <c r="AR195" s="179" t="s">
        <v>626</v>
      </c>
      <c r="AT195" s="179" t="s">
        <v>1858</v>
      </c>
      <c r="AU195" s="179" t="s">
        <v>89</v>
      </c>
      <c r="AY195" s="17" t="s">
        <v>574</v>
      </c>
      <c r="BE195" s="102">
        <f t="shared" si="29"/>
        <v>0</v>
      </c>
      <c r="BF195" s="102">
        <f t="shared" si="30"/>
        <v>0</v>
      </c>
      <c r="BG195" s="102">
        <f t="shared" si="31"/>
        <v>0</v>
      </c>
      <c r="BH195" s="102">
        <f t="shared" si="32"/>
        <v>0</v>
      </c>
      <c r="BI195" s="102">
        <f t="shared" si="33"/>
        <v>0</v>
      </c>
      <c r="BJ195" s="17" t="s">
        <v>89</v>
      </c>
      <c r="BK195" s="102">
        <f t="shared" si="34"/>
        <v>0</v>
      </c>
      <c r="BL195" s="17" t="s">
        <v>580</v>
      </c>
      <c r="BM195" s="179" t="s">
        <v>11642</v>
      </c>
    </row>
    <row r="196" spans="2:65" s="1" customFormat="1" ht="16.5" customHeight="1">
      <c r="B196" s="140"/>
      <c r="C196" s="208" t="s">
        <v>952</v>
      </c>
      <c r="D196" s="208" t="s">
        <v>1858</v>
      </c>
      <c r="E196" s="209" t="s">
        <v>11643</v>
      </c>
      <c r="F196" s="210" t="s">
        <v>11644</v>
      </c>
      <c r="G196" s="211" t="s">
        <v>579</v>
      </c>
      <c r="H196" s="212">
        <v>20</v>
      </c>
      <c r="I196" s="213"/>
      <c r="J196" s="214">
        <f t="shared" si="25"/>
        <v>0</v>
      </c>
      <c r="K196" s="215"/>
      <c r="L196" s="216"/>
      <c r="M196" s="217" t="s">
        <v>1</v>
      </c>
      <c r="N196" s="218" t="s">
        <v>43</v>
      </c>
      <c r="P196" s="177">
        <f t="shared" si="26"/>
        <v>0</v>
      </c>
      <c r="Q196" s="177">
        <v>5.0000000000000001E-4</v>
      </c>
      <c r="R196" s="177">
        <f t="shared" si="27"/>
        <v>0.01</v>
      </c>
      <c r="S196" s="177">
        <v>0</v>
      </c>
      <c r="T196" s="178">
        <f t="shared" si="28"/>
        <v>0</v>
      </c>
      <c r="AR196" s="179" t="s">
        <v>626</v>
      </c>
      <c r="AT196" s="179" t="s">
        <v>1858</v>
      </c>
      <c r="AU196" s="179" t="s">
        <v>89</v>
      </c>
      <c r="AY196" s="17" t="s">
        <v>574</v>
      </c>
      <c r="BE196" s="102">
        <f t="shared" si="29"/>
        <v>0</v>
      </c>
      <c r="BF196" s="102">
        <f t="shared" si="30"/>
        <v>0</v>
      </c>
      <c r="BG196" s="102">
        <f t="shared" si="31"/>
        <v>0</v>
      </c>
      <c r="BH196" s="102">
        <f t="shared" si="32"/>
        <v>0</v>
      </c>
      <c r="BI196" s="102">
        <f t="shared" si="33"/>
        <v>0</v>
      </c>
      <c r="BJ196" s="17" t="s">
        <v>89</v>
      </c>
      <c r="BK196" s="102">
        <f t="shared" si="34"/>
        <v>0</v>
      </c>
      <c r="BL196" s="17" t="s">
        <v>580</v>
      </c>
      <c r="BM196" s="179" t="s">
        <v>11645</v>
      </c>
    </row>
    <row r="197" spans="2:65" s="1" customFormat="1" ht="16.5" customHeight="1">
      <c r="B197" s="140"/>
      <c r="C197" s="208" t="s">
        <v>970</v>
      </c>
      <c r="D197" s="208" t="s">
        <v>1858</v>
      </c>
      <c r="E197" s="209" t="s">
        <v>11646</v>
      </c>
      <c r="F197" s="210" t="s">
        <v>11647</v>
      </c>
      <c r="G197" s="211" t="s">
        <v>579</v>
      </c>
      <c r="H197" s="212">
        <v>20</v>
      </c>
      <c r="I197" s="213"/>
      <c r="J197" s="214">
        <f t="shared" si="25"/>
        <v>0</v>
      </c>
      <c r="K197" s="215"/>
      <c r="L197" s="216"/>
      <c r="M197" s="217" t="s">
        <v>1</v>
      </c>
      <c r="N197" s="218" t="s">
        <v>43</v>
      </c>
      <c r="P197" s="177">
        <f t="shared" si="26"/>
        <v>0</v>
      </c>
      <c r="Q197" s="177">
        <v>5.0000000000000001E-4</v>
      </c>
      <c r="R197" s="177">
        <f t="shared" si="27"/>
        <v>0.01</v>
      </c>
      <c r="S197" s="177">
        <v>0</v>
      </c>
      <c r="T197" s="178">
        <f t="shared" si="28"/>
        <v>0</v>
      </c>
      <c r="AR197" s="179" t="s">
        <v>626</v>
      </c>
      <c r="AT197" s="179" t="s">
        <v>1858</v>
      </c>
      <c r="AU197" s="179" t="s">
        <v>89</v>
      </c>
      <c r="AY197" s="17" t="s">
        <v>574</v>
      </c>
      <c r="BE197" s="102">
        <f t="shared" si="29"/>
        <v>0</v>
      </c>
      <c r="BF197" s="102">
        <f t="shared" si="30"/>
        <v>0</v>
      </c>
      <c r="BG197" s="102">
        <f t="shared" si="31"/>
        <v>0</v>
      </c>
      <c r="BH197" s="102">
        <f t="shared" si="32"/>
        <v>0</v>
      </c>
      <c r="BI197" s="102">
        <f t="shared" si="33"/>
        <v>0</v>
      </c>
      <c r="BJ197" s="17" t="s">
        <v>89</v>
      </c>
      <c r="BK197" s="102">
        <f t="shared" si="34"/>
        <v>0</v>
      </c>
      <c r="BL197" s="17" t="s">
        <v>580</v>
      </c>
      <c r="BM197" s="179" t="s">
        <v>11648</v>
      </c>
    </row>
    <row r="198" spans="2:65" s="1" customFormat="1" ht="16.5" customHeight="1">
      <c r="B198" s="140"/>
      <c r="C198" s="208" t="s">
        <v>974</v>
      </c>
      <c r="D198" s="208" t="s">
        <v>1858</v>
      </c>
      <c r="E198" s="209" t="s">
        <v>11649</v>
      </c>
      <c r="F198" s="210" t="s">
        <v>11650</v>
      </c>
      <c r="G198" s="211" t="s">
        <v>579</v>
      </c>
      <c r="H198" s="212">
        <v>30</v>
      </c>
      <c r="I198" s="213"/>
      <c r="J198" s="214">
        <f t="shared" si="25"/>
        <v>0</v>
      </c>
      <c r="K198" s="215"/>
      <c r="L198" s="216"/>
      <c r="M198" s="217" t="s">
        <v>1</v>
      </c>
      <c r="N198" s="218" t="s">
        <v>43</v>
      </c>
      <c r="P198" s="177">
        <f t="shared" si="26"/>
        <v>0</v>
      </c>
      <c r="Q198" s="177">
        <v>5.0000000000000001E-4</v>
      </c>
      <c r="R198" s="177">
        <f t="shared" si="27"/>
        <v>1.4999999999999999E-2</v>
      </c>
      <c r="S198" s="177">
        <v>0</v>
      </c>
      <c r="T198" s="178">
        <f t="shared" si="28"/>
        <v>0</v>
      </c>
      <c r="AR198" s="179" t="s">
        <v>626</v>
      </c>
      <c r="AT198" s="179" t="s">
        <v>1858</v>
      </c>
      <c r="AU198" s="179" t="s">
        <v>89</v>
      </c>
      <c r="AY198" s="17" t="s">
        <v>574</v>
      </c>
      <c r="BE198" s="102">
        <f t="shared" si="29"/>
        <v>0</v>
      </c>
      <c r="BF198" s="102">
        <f t="shared" si="30"/>
        <v>0</v>
      </c>
      <c r="BG198" s="102">
        <f t="shared" si="31"/>
        <v>0</v>
      </c>
      <c r="BH198" s="102">
        <f t="shared" si="32"/>
        <v>0</v>
      </c>
      <c r="BI198" s="102">
        <f t="shared" si="33"/>
        <v>0</v>
      </c>
      <c r="BJ198" s="17" t="s">
        <v>89</v>
      </c>
      <c r="BK198" s="102">
        <f t="shared" si="34"/>
        <v>0</v>
      </c>
      <c r="BL198" s="17" t="s">
        <v>580</v>
      </c>
      <c r="BM198" s="179" t="s">
        <v>11651</v>
      </c>
    </row>
    <row r="199" spans="2:65" s="1" customFormat="1" ht="16.5" customHeight="1">
      <c r="B199" s="140"/>
      <c r="C199" s="208" t="s">
        <v>993</v>
      </c>
      <c r="D199" s="208" t="s">
        <v>1858</v>
      </c>
      <c r="E199" s="209" t="s">
        <v>11652</v>
      </c>
      <c r="F199" s="210" t="s">
        <v>11653</v>
      </c>
      <c r="G199" s="211" t="s">
        <v>579</v>
      </c>
      <c r="H199" s="212">
        <v>20</v>
      </c>
      <c r="I199" s="213"/>
      <c r="J199" s="214">
        <f t="shared" si="25"/>
        <v>0</v>
      </c>
      <c r="K199" s="215"/>
      <c r="L199" s="216"/>
      <c r="M199" s="217" t="s">
        <v>1</v>
      </c>
      <c r="N199" s="218" t="s">
        <v>43</v>
      </c>
      <c r="P199" s="177">
        <f t="shared" si="26"/>
        <v>0</v>
      </c>
      <c r="Q199" s="177">
        <v>5.0000000000000001E-4</v>
      </c>
      <c r="R199" s="177">
        <f t="shared" si="27"/>
        <v>0.01</v>
      </c>
      <c r="S199" s="177">
        <v>0</v>
      </c>
      <c r="T199" s="178">
        <f t="shared" si="28"/>
        <v>0</v>
      </c>
      <c r="AR199" s="179" t="s">
        <v>626</v>
      </c>
      <c r="AT199" s="179" t="s">
        <v>1858</v>
      </c>
      <c r="AU199" s="179" t="s">
        <v>89</v>
      </c>
      <c r="AY199" s="17" t="s">
        <v>574</v>
      </c>
      <c r="BE199" s="102">
        <f t="shared" si="29"/>
        <v>0</v>
      </c>
      <c r="BF199" s="102">
        <f t="shared" si="30"/>
        <v>0</v>
      </c>
      <c r="BG199" s="102">
        <f t="shared" si="31"/>
        <v>0</v>
      </c>
      <c r="BH199" s="102">
        <f t="shared" si="32"/>
        <v>0</v>
      </c>
      <c r="BI199" s="102">
        <f t="shared" si="33"/>
        <v>0</v>
      </c>
      <c r="BJ199" s="17" t="s">
        <v>89</v>
      </c>
      <c r="BK199" s="102">
        <f t="shared" si="34"/>
        <v>0</v>
      </c>
      <c r="BL199" s="17" t="s">
        <v>580</v>
      </c>
      <c r="BM199" s="179" t="s">
        <v>11654</v>
      </c>
    </row>
    <row r="200" spans="2:65" s="1" customFormat="1" ht="16.5" customHeight="1">
      <c r="B200" s="140"/>
      <c r="C200" s="208" t="s">
        <v>1001</v>
      </c>
      <c r="D200" s="208" t="s">
        <v>1858</v>
      </c>
      <c r="E200" s="209" t="s">
        <v>11655</v>
      </c>
      <c r="F200" s="210" t="s">
        <v>11656</v>
      </c>
      <c r="G200" s="211" t="s">
        <v>579</v>
      </c>
      <c r="H200" s="212">
        <v>20</v>
      </c>
      <c r="I200" s="213"/>
      <c r="J200" s="214">
        <f t="shared" si="25"/>
        <v>0</v>
      </c>
      <c r="K200" s="215"/>
      <c r="L200" s="216"/>
      <c r="M200" s="217" t="s">
        <v>1</v>
      </c>
      <c r="N200" s="218" t="s">
        <v>43</v>
      </c>
      <c r="P200" s="177">
        <f t="shared" si="26"/>
        <v>0</v>
      </c>
      <c r="Q200" s="177">
        <v>5.0000000000000001E-4</v>
      </c>
      <c r="R200" s="177">
        <f t="shared" si="27"/>
        <v>0.01</v>
      </c>
      <c r="S200" s="177">
        <v>0</v>
      </c>
      <c r="T200" s="178">
        <f t="shared" si="28"/>
        <v>0</v>
      </c>
      <c r="AR200" s="179" t="s">
        <v>626</v>
      </c>
      <c r="AT200" s="179" t="s">
        <v>1858</v>
      </c>
      <c r="AU200" s="179" t="s">
        <v>89</v>
      </c>
      <c r="AY200" s="17" t="s">
        <v>574</v>
      </c>
      <c r="BE200" s="102">
        <f t="shared" si="29"/>
        <v>0</v>
      </c>
      <c r="BF200" s="102">
        <f t="shared" si="30"/>
        <v>0</v>
      </c>
      <c r="BG200" s="102">
        <f t="shared" si="31"/>
        <v>0</v>
      </c>
      <c r="BH200" s="102">
        <f t="shared" si="32"/>
        <v>0</v>
      </c>
      <c r="BI200" s="102">
        <f t="shared" si="33"/>
        <v>0</v>
      </c>
      <c r="BJ200" s="17" t="s">
        <v>89</v>
      </c>
      <c r="BK200" s="102">
        <f t="shared" si="34"/>
        <v>0</v>
      </c>
      <c r="BL200" s="17" t="s">
        <v>580</v>
      </c>
      <c r="BM200" s="179" t="s">
        <v>11657</v>
      </c>
    </row>
    <row r="201" spans="2:65" s="1" customFormat="1" ht="24.25" customHeight="1">
      <c r="B201" s="140"/>
      <c r="C201" s="168" t="s">
        <v>1007</v>
      </c>
      <c r="D201" s="168" t="s">
        <v>576</v>
      </c>
      <c r="E201" s="169" t="s">
        <v>11310</v>
      </c>
      <c r="F201" s="170" t="s">
        <v>11311</v>
      </c>
      <c r="G201" s="171" t="s">
        <v>579</v>
      </c>
      <c r="H201" s="172">
        <v>580</v>
      </c>
      <c r="I201" s="173"/>
      <c r="J201" s="174">
        <f t="shared" si="25"/>
        <v>0</v>
      </c>
      <c r="K201" s="175"/>
      <c r="L201" s="34"/>
      <c r="M201" s="176" t="s">
        <v>1</v>
      </c>
      <c r="N201" s="139" t="s">
        <v>43</v>
      </c>
      <c r="P201" s="177">
        <f t="shared" si="26"/>
        <v>0</v>
      </c>
      <c r="Q201" s="177">
        <v>0</v>
      </c>
      <c r="R201" s="177">
        <f t="shared" si="27"/>
        <v>0</v>
      </c>
      <c r="S201" s="177">
        <v>0</v>
      </c>
      <c r="T201" s="178">
        <f t="shared" si="28"/>
        <v>0</v>
      </c>
      <c r="AR201" s="179" t="s">
        <v>580</v>
      </c>
      <c r="AT201" s="179" t="s">
        <v>576</v>
      </c>
      <c r="AU201" s="179" t="s">
        <v>89</v>
      </c>
      <c r="AY201" s="17" t="s">
        <v>574</v>
      </c>
      <c r="BE201" s="102">
        <f t="shared" si="29"/>
        <v>0</v>
      </c>
      <c r="BF201" s="102">
        <f t="shared" si="30"/>
        <v>0</v>
      </c>
      <c r="BG201" s="102">
        <f t="shared" si="31"/>
        <v>0</v>
      </c>
      <c r="BH201" s="102">
        <f t="shared" si="32"/>
        <v>0</v>
      </c>
      <c r="BI201" s="102">
        <f t="shared" si="33"/>
        <v>0</v>
      </c>
      <c r="BJ201" s="17" t="s">
        <v>89</v>
      </c>
      <c r="BK201" s="102">
        <f t="shared" si="34"/>
        <v>0</v>
      </c>
      <c r="BL201" s="17" t="s">
        <v>580</v>
      </c>
      <c r="BM201" s="179" t="s">
        <v>11658</v>
      </c>
    </row>
    <row r="202" spans="2:65" s="13" customFormat="1" ht="12">
      <c r="B202" s="187"/>
      <c r="D202" s="181" t="s">
        <v>586</v>
      </c>
      <c r="E202" s="188" t="s">
        <v>1</v>
      </c>
      <c r="F202" s="189" t="s">
        <v>5528</v>
      </c>
      <c r="H202" s="190">
        <v>580</v>
      </c>
      <c r="I202" s="191"/>
      <c r="L202" s="187"/>
      <c r="M202" s="192"/>
      <c r="T202" s="193"/>
      <c r="AT202" s="188" t="s">
        <v>586</v>
      </c>
      <c r="AU202" s="188" t="s">
        <v>89</v>
      </c>
      <c r="AV202" s="13" t="s">
        <v>89</v>
      </c>
      <c r="AW202" s="13" t="s">
        <v>31</v>
      </c>
      <c r="AX202" s="13" t="s">
        <v>77</v>
      </c>
      <c r="AY202" s="188" t="s">
        <v>574</v>
      </c>
    </row>
    <row r="203" spans="2:65" s="14" customFormat="1" ht="12">
      <c r="B203" s="194"/>
      <c r="D203" s="181" t="s">
        <v>586</v>
      </c>
      <c r="E203" s="195" t="s">
        <v>1</v>
      </c>
      <c r="F203" s="196" t="s">
        <v>596</v>
      </c>
      <c r="H203" s="197">
        <v>580</v>
      </c>
      <c r="I203" s="198"/>
      <c r="L203" s="194"/>
      <c r="M203" s="199"/>
      <c r="T203" s="200"/>
      <c r="AT203" s="195" t="s">
        <v>586</v>
      </c>
      <c r="AU203" s="195" t="s">
        <v>89</v>
      </c>
      <c r="AV203" s="14" t="s">
        <v>580</v>
      </c>
      <c r="AW203" s="14" t="s">
        <v>31</v>
      </c>
      <c r="AX203" s="14" t="s">
        <v>84</v>
      </c>
      <c r="AY203" s="195" t="s">
        <v>574</v>
      </c>
    </row>
    <row r="204" spans="2:65" s="1" customFormat="1" ht="16.5" customHeight="1">
      <c r="B204" s="140"/>
      <c r="C204" s="208" t="s">
        <v>1015</v>
      </c>
      <c r="D204" s="208" t="s">
        <v>1858</v>
      </c>
      <c r="E204" s="209" t="s">
        <v>11659</v>
      </c>
      <c r="F204" s="210" t="s">
        <v>11660</v>
      </c>
      <c r="G204" s="211" t="s">
        <v>579</v>
      </c>
      <c r="H204" s="212">
        <v>450</v>
      </c>
      <c r="I204" s="213"/>
      <c r="J204" s="214">
        <f>ROUND(I204*H204,2)</f>
        <v>0</v>
      </c>
      <c r="K204" s="215"/>
      <c r="L204" s="216"/>
      <c r="M204" s="217" t="s">
        <v>1</v>
      </c>
      <c r="N204" s="218" t="s">
        <v>43</v>
      </c>
      <c r="P204" s="177">
        <f>O204*H204</f>
        <v>0</v>
      </c>
      <c r="Q204" s="177">
        <v>0</v>
      </c>
      <c r="R204" s="177">
        <f>Q204*H204</f>
        <v>0</v>
      </c>
      <c r="S204" s="177">
        <v>0</v>
      </c>
      <c r="T204" s="178">
        <f>S204*H204</f>
        <v>0</v>
      </c>
      <c r="AR204" s="179" t="s">
        <v>626</v>
      </c>
      <c r="AT204" s="179" t="s">
        <v>1858</v>
      </c>
      <c r="AU204" s="179" t="s">
        <v>89</v>
      </c>
      <c r="AY204" s="17" t="s">
        <v>574</v>
      </c>
      <c r="BE204" s="102">
        <f>IF(N204="základná",J204,0)</f>
        <v>0</v>
      </c>
      <c r="BF204" s="102">
        <f>IF(N204="znížená",J204,0)</f>
        <v>0</v>
      </c>
      <c r="BG204" s="102">
        <f>IF(N204="zákl. prenesená",J204,0)</f>
        <v>0</v>
      </c>
      <c r="BH204" s="102">
        <f>IF(N204="zníž. prenesená",J204,0)</f>
        <v>0</v>
      </c>
      <c r="BI204" s="102">
        <f>IF(N204="nulová",J204,0)</f>
        <v>0</v>
      </c>
      <c r="BJ204" s="17" t="s">
        <v>89</v>
      </c>
      <c r="BK204" s="102">
        <f>ROUND(I204*H204,2)</f>
        <v>0</v>
      </c>
      <c r="BL204" s="17" t="s">
        <v>580</v>
      </c>
      <c r="BM204" s="179" t="s">
        <v>11661</v>
      </c>
    </row>
    <row r="205" spans="2:65" s="1" customFormat="1" ht="16.5" customHeight="1">
      <c r="B205" s="140"/>
      <c r="C205" s="208" t="s">
        <v>1064</v>
      </c>
      <c r="D205" s="208" t="s">
        <v>1858</v>
      </c>
      <c r="E205" s="209" t="s">
        <v>11662</v>
      </c>
      <c r="F205" s="210" t="s">
        <v>11663</v>
      </c>
      <c r="G205" s="211" t="s">
        <v>579</v>
      </c>
      <c r="H205" s="212">
        <v>130</v>
      </c>
      <c r="I205" s="213"/>
      <c r="J205" s="214">
        <f>ROUND(I205*H205,2)</f>
        <v>0</v>
      </c>
      <c r="K205" s="215"/>
      <c r="L205" s="216"/>
      <c r="M205" s="217" t="s">
        <v>1</v>
      </c>
      <c r="N205" s="218" t="s">
        <v>43</v>
      </c>
      <c r="P205" s="177">
        <f>O205*H205</f>
        <v>0</v>
      </c>
      <c r="Q205" s="177">
        <v>0</v>
      </c>
      <c r="R205" s="177">
        <f>Q205*H205</f>
        <v>0</v>
      </c>
      <c r="S205" s="177">
        <v>0</v>
      </c>
      <c r="T205" s="178">
        <f>S205*H205</f>
        <v>0</v>
      </c>
      <c r="AR205" s="179" t="s">
        <v>626</v>
      </c>
      <c r="AT205" s="179" t="s">
        <v>1858</v>
      </c>
      <c r="AU205" s="179" t="s">
        <v>89</v>
      </c>
      <c r="AY205" s="17" t="s">
        <v>574</v>
      </c>
      <c r="BE205" s="102">
        <f>IF(N205="základná",J205,0)</f>
        <v>0</v>
      </c>
      <c r="BF205" s="102">
        <f>IF(N205="znížená",J205,0)</f>
        <v>0</v>
      </c>
      <c r="BG205" s="102">
        <f>IF(N205="zákl. prenesená",J205,0)</f>
        <v>0</v>
      </c>
      <c r="BH205" s="102">
        <f>IF(N205="zníž. prenesená",J205,0)</f>
        <v>0</v>
      </c>
      <c r="BI205" s="102">
        <f>IF(N205="nulová",J205,0)</f>
        <v>0</v>
      </c>
      <c r="BJ205" s="17" t="s">
        <v>89</v>
      </c>
      <c r="BK205" s="102">
        <f>ROUND(I205*H205,2)</f>
        <v>0</v>
      </c>
      <c r="BL205" s="17" t="s">
        <v>580</v>
      </c>
      <c r="BM205" s="179" t="s">
        <v>11664</v>
      </c>
    </row>
    <row r="206" spans="2:65" s="1" customFormat="1" ht="33" customHeight="1">
      <c r="B206" s="140"/>
      <c r="C206" s="168" t="s">
        <v>1070</v>
      </c>
      <c r="D206" s="168" t="s">
        <v>576</v>
      </c>
      <c r="E206" s="169" t="s">
        <v>11466</v>
      </c>
      <c r="F206" s="170" t="s">
        <v>11467</v>
      </c>
      <c r="G206" s="171" t="s">
        <v>579</v>
      </c>
      <c r="H206" s="172">
        <v>5</v>
      </c>
      <c r="I206" s="173"/>
      <c r="J206" s="174">
        <f>ROUND(I206*H206,2)</f>
        <v>0</v>
      </c>
      <c r="K206" s="175"/>
      <c r="L206" s="34"/>
      <c r="M206" s="176" t="s">
        <v>1</v>
      </c>
      <c r="N206" s="139" t="s">
        <v>43</v>
      </c>
      <c r="P206" s="177">
        <f>O206*H206</f>
        <v>0</v>
      </c>
      <c r="Q206" s="177">
        <v>4.8000000000000001E-4</v>
      </c>
      <c r="R206" s="177">
        <f>Q206*H206</f>
        <v>2.4000000000000002E-3</v>
      </c>
      <c r="S206" s="177">
        <v>0</v>
      </c>
      <c r="T206" s="178">
        <f>S206*H206</f>
        <v>0</v>
      </c>
      <c r="AR206" s="179" t="s">
        <v>580</v>
      </c>
      <c r="AT206" s="179" t="s">
        <v>576</v>
      </c>
      <c r="AU206" s="179" t="s">
        <v>89</v>
      </c>
      <c r="AY206" s="17" t="s">
        <v>574</v>
      </c>
      <c r="BE206" s="102">
        <f>IF(N206="základná",J206,0)</f>
        <v>0</v>
      </c>
      <c r="BF206" s="102">
        <f>IF(N206="znížená",J206,0)</f>
        <v>0</v>
      </c>
      <c r="BG206" s="102">
        <f>IF(N206="zákl. prenesená",J206,0)</f>
        <v>0</v>
      </c>
      <c r="BH206" s="102">
        <f>IF(N206="zníž. prenesená",J206,0)</f>
        <v>0</v>
      </c>
      <c r="BI206" s="102">
        <f>IF(N206="nulová",J206,0)</f>
        <v>0</v>
      </c>
      <c r="BJ206" s="17" t="s">
        <v>89</v>
      </c>
      <c r="BK206" s="102">
        <f>ROUND(I206*H206,2)</f>
        <v>0</v>
      </c>
      <c r="BL206" s="17" t="s">
        <v>580</v>
      </c>
      <c r="BM206" s="179" t="s">
        <v>11665</v>
      </c>
    </row>
    <row r="207" spans="2:65" s="13" customFormat="1" ht="12">
      <c r="B207" s="187"/>
      <c r="D207" s="181" t="s">
        <v>586</v>
      </c>
      <c r="E207" s="188" t="s">
        <v>1</v>
      </c>
      <c r="F207" s="189" t="s">
        <v>11572</v>
      </c>
      <c r="H207" s="190">
        <v>5</v>
      </c>
      <c r="I207" s="191"/>
      <c r="L207" s="187"/>
      <c r="M207" s="192"/>
      <c r="T207" s="193"/>
      <c r="AT207" s="188" t="s">
        <v>586</v>
      </c>
      <c r="AU207" s="188" t="s">
        <v>89</v>
      </c>
      <c r="AV207" s="13" t="s">
        <v>89</v>
      </c>
      <c r="AW207" s="13" t="s">
        <v>31</v>
      </c>
      <c r="AX207" s="13" t="s">
        <v>77</v>
      </c>
      <c r="AY207" s="188" t="s">
        <v>574</v>
      </c>
    </row>
    <row r="208" spans="2:65" s="14" customFormat="1" ht="12">
      <c r="B208" s="194"/>
      <c r="D208" s="181" t="s">
        <v>586</v>
      </c>
      <c r="E208" s="195" t="s">
        <v>1</v>
      </c>
      <c r="F208" s="196" t="s">
        <v>596</v>
      </c>
      <c r="H208" s="197">
        <v>5</v>
      </c>
      <c r="I208" s="198"/>
      <c r="L208" s="194"/>
      <c r="M208" s="199"/>
      <c r="T208" s="200"/>
      <c r="AT208" s="195" t="s">
        <v>586</v>
      </c>
      <c r="AU208" s="195" t="s">
        <v>89</v>
      </c>
      <c r="AV208" s="14" t="s">
        <v>580</v>
      </c>
      <c r="AW208" s="14" t="s">
        <v>31</v>
      </c>
      <c r="AX208" s="14" t="s">
        <v>84</v>
      </c>
      <c r="AY208" s="195" t="s">
        <v>574</v>
      </c>
    </row>
    <row r="209" spans="2:65" s="1" customFormat="1" ht="16.5" customHeight="1">
      <c r="B209" s="140"/>
      <c r="C209" s="208" t="s">
        <v>1075</v>
      </c>
      <c r="D209" s="208" t="s">
        <v>1858</v>
      </c>
      <c r="E209" s="209" t="s">
        <v>11470</v>
      </c>
      <c r="F209" s="210" t="s">
        <v>11471</v>
      </c>
      <c r="G209" s="211" t="s">
        <v>611</v>
      </c>
      <c r="H209" s="212">
        <v>12.5</v>
      </c>
      <c r="I209" s="213"/>
      <c r="J209" s="214">
        <f>ROUND(I209*H209,2)</f>
        <v>0</v>
      </c>
      <c r="K209" s="215"/>
      <c r="L209" s="216"/>
      <c r="M209" s="217" t="s">
        <v>1</v>
      </c>
      <c r="N209" s="218" t="s">
        <v>43</v>
      </c>
      <c r="P209" s="177">
        <f>O209*H209</f>
        <v>0</v>
      </c>
      <c r="Q209" s="177">
        <v>0</v>
      </c>
      <c r="R209" s="177">
        <f>Q209*H209</f>
        <v>0</v>
      </c>
      <c r="S209" s="177">
        <v>0</v>
      </c>
      <c r="T209" s="178">
        <f>S209*H209</f>
        <v>0</v>
      </c>
      <c r="AR209" s="179" t="s">
        <v>626</v>
      </c>
      <c r="AT209" s="179" t="s">
        <v>1858</v>
      </c>
      <c r="AU209" s="179" t="s">
        <v>89</v>
      </c>
      <c r="AY209" s="17" t="s">
        <v>574</v>
      </c>
      <c r="BE209" s="102">
        <f>IF(N209="základná",J209,0)</f>
        <v>0</v>
      </c>
      <c r="BF209" s="102">
        <f>IF(N209="znížená",J209,0)</f>
        <v>0</v>
      </c>
      <c r="BG209" s="102">
        <f>IF(N209="zákl. prenesená",J209,0)</f>
        <v>0</v>
      </c>
      <c r="BH209" s="102">
        <f>IF(N209="zníž. prenesená",J209,0)</f>
        <v>0</v>
      </c>
      <c r="BI209" s="102">
        <f>IF(N209="nulová",J209,0)</f>
        <v>0</v>
      </c>
      <c r="BJ209" s="17" t="s">
        <v>89</v>
      </c>
      <c r="BK209" s="102">
        <f>ROUND(I209*H209,2)</f>
        <v>0</v>
      </c>
      <c r="BL209" s="17" t="s">
        <v>580</v>
      </c>
      <c r="BM209" s="179" t="s">
        <v>11666</v>
      </c>
    </row>
    <row r="210" spans="2:65" s="12" customFormat="1" ht="12">
      <c r="B210" s="180"/>
      <c r="D210" s="181" t="s">
        <v>586</v>
      </c>
      <c r="E210" s="182" t="s">
        <v>1</v>
      </c>
      <c r="F210" s="183" t="s">
        <v>11473</v>
      </c>
      <c r="H210" s="182" t="s">
        <v>1</v>
      </c>
      <c r="I210" s="184"/>
      <c r="L210" s="180"/>
      <c r="M210" s="185"/>
      <c r="T210" s="186"/>
      <c r="AT210" s="182" t="s">
        <v>586</v>
      </c>
      <c r="AU210" s="182" t="s">
        <v>89</v>
      </c>
      <c r="AV210" s="12" t="s">
        <v>84</v>
      </c>
      <c r="AW210" s="12" t="s">
        <v>31</v>
      </c>
      <c r="AX210" s="12" t="s">
        <v>77</v>
      </c>
      <c r="AY210" s="182" t="s">
        <v>574</v>
      </c>
    </row>
    <row r="211" spans="2:65" s="13" customFormat="1" ht="12">
      <c r="B211" s="187"/>
      <c r="D211" s="181" t="s">
        <v>586</v>
      </c>
      <c r="E211" s="188" t="s">
        <v>1</v>
      </c>
      <c r="F211" s="189" t="s">
        <v>11667</v>
      </c>
      <c r="H211" s="190">
        <v>12.5</v>
      </c>
      <c r="I211" s="191"/>
      <c r="L211" s="187"/>
      <c r="M211" s="192"/>
      <c r="T211" s="193"/>
      <c r="AT211" s="188" t="s">
        <v>586</v>
      </c>
      <c r="AU211" s="188" t="s">
        <v>89</v>
      </c>
      <c r="AV211" s="13" t="s">
        <v>89</v>
      </c>
      <c r="AW211" s="13" t="s">
        <v>31</v>
      </c>
      <c r="AX211" s="13" t="s">
        <v>77</v>
      </c>
      <c r="AY211" s="188" t="s">
        <v>574</v>
      </c>
    </row>
    <row r="212" spans="2:65" s="14" customFormat="1" ht="12">
      <c r="B212" s="194"/>
      <c r="D212" s="181" t="s">
        <v>586</v>
      </c>
      <c r="E212" s="195" t="s">
        <v>1</v>
      </c>
      <c r="F212" s="196" t="s">
        <v>596</v>
      </c>
      <c r="H212" s="197">
        <v>12.5</v>
      </c>
      <c r="I212" s="198"/>
      <c r="L212" s="194"/>
      <c r="M212" s="199"/>
      <c r="T212" s="200"/>
      <c r="AT212" s="195" t="s">
        <v>586</v>
      </c>
      <c r="AU212" s="195" t="s">
        <v>89</v>
      </c>
      <c r="AV212" s="14" t="s">
        <v>580</v>
      </c>
      <c r="AW212" s="14" t="s">
        <v>31</v>
      </c>
      <c r="AX212" s="14" t="s">
        <v>84</v>
      </c>
      <c r="AY212" s="195" t="s">
        <v>574</v>
      </c>
    </row>
    <row r="213" spans="2:65" s="1" customFormat="1" ht="16.5" customHeight="1">
      <c r="B213" s="140"/>
      <c r="C213" s="208" t="s">
        <v>1080</v>
      </c>
      <c r="D213" s="208" t="s">
        <v>1858</v>
      </c>
      <c r="E213" s="209" t="s">
        <v>11475</v>
      </c>
      <c r="F213" s="210" t="s">
        <v>11476</v>
      </c>
      <c r="G213" s="211" t="s">
        <v>579</v>
      </c>
      <c r="H213" s="212">
        <v>15</v>
      </c>
      <c r="I213" s="213"/>
      <c r="J213" s="214">
        <f>ROUND(I213*H213,2)</f>
        <v>0</v>
      </c>
      <c r="K213" s="215"/>
      <c r="L213" s="216"/>
      <c r="M213" s="217" t="s">
        <v>1</v>
      </c>
      <c r="N213" s="218" t="s">
        <v>43</v>
      </c>
      <c r="P213" s="177">
        <f>O213*H213</f>
        <v>0</v>
      </c>
      <c r="Q213" s="177">
        <v>0</v>
      </c>
      <c r="R213" s="177">
        <f>Q213*H213</f>
        <v>0</v>
      </c>
      <c r="S213" s="177">
        <v>0</v>
      </c>
      <c r="T213" s="178">
        <f>S213*H213</f>
        <v>0</v>
      </c>
      <c r="AR213" s="179" t="s">
        <v>626</v>
      </c>
      <c r="AT213" s="179" t="s">
        <v>1858</v>
      </c>
      <c r="AU213" s="179" t="s">
        <v>89</v>
      </c>
      <c r="AY213" s="17" t="s">
        <v>574</v>
      </c>
      <c r="BE213" s="102">
        <f>IF(N213="základná",J213,0)</f>
        <v>0</v>
      </c>
      <c r="BF213" s="102">
        <f>IF(N213="znížená",J213,0)</f>
        <v>0</v>
      </c>
      <c r="BG213" s="102">
        <f>IF(N213="zákl. prenesená",J213,0)</f>
        <v>0</v>
      </c>
      <c r="BH213" s="102">
        <f>IF(N213="zníž. prenesená",J213,0)</f>
        <v>0</v>
      </c>
      <c r="BI213" s="102">
        <f>IF(N213="nulová",J213,0)</f>
        <v>0</v>
      </c>
      <c r="BJ213" s="17" t="s">
        <v>89</v>
      </c>
      <c r="BK213" s="102">
        <f>ROUND(I213*H213,2)</f>
        <v>0</v>
      </c>
      <c r="BL213" s="17" t="s">
        <v>580</v>
      </c>
      <c r="BM213" s="179" t="s">
        <v>11668</v>
      </c>
    </row>
    <row r="214" spans="2:65" s="1" customFormat="1" ht="24.25" customHeight="1">
      <c r="B214" s="140"/>
      <c r="C214" s="208" t="s">
        <v>1085</v>
      </c>
      <c r="D214" s="208" t="s">
        <v>1858</v>
      </c>
      <c r="E214" s="209" t="s">
        <v>11478</v>
      </c>
      <c r="F214" s="210" t="s">
        <v>11479</v>
      </c>
      <c r="G214" s="211" t="s">
        <v>579</v>
      </c>
      <c r="H214" s="212">
        <v>5</v>
      </c>
      <c r="I214" s="213"/>
      <c r="J214" s="214">
        <f>ROUND(I214*H214,2)</f>
        <v>0</v>
      </c>
      <c r="K214" s="215"/>
      <c r="L214" s="216"/>
      <c r="M214" s="217" t="s">
        <v>1</v>
      </c>
      <c r="N214" s="218" t="s">
        <v>43</v>
      </c>
      <c r="P214" s="177">
        <f>O214*H214</f>
        <v>0</v>
      </c>
      <c r="Q214" s="177">
        <v>0</v>
      </c>
      <c r="R214" s="177">
        <f>Q214*H214</f>
        <v>0</v>
      </c>
      <c r="S214" s="177">
        <v>0</v>
      </c>
      <c r="T214" s="178">
        <f>S214*H214</f>
        <v>0</v>
      </c>
      <c r="AR214" s="179" t="s">
        <v>626</v>
      </c>
      <c r="AT214" s="179" t="s">
        <v>1858</v>
      </c>
      <c r="AU214" s="179" t="s">
        <v>89</v>
      </c>
      <c r="AY214" s="17" t="s">
        <v>574</v>
      </c>
      <c r="BE214" s="102">
        <f>IF(N214="základná",J214,0)</f>
        <v>0</v>
      </c>
      <c r="BF214" s="102">
        <f>IF(N214="znížená",J214,0)</f>
        <v>0</v>
      </c>
      <c r="BG214" s="102">
        <f>IF(N214="zákl. prenesená",J214,0)</f>
        <v>0</v>
      </c>
      <c r="BH214" s="102">
        <f>IF(N214="zníž. prenesená",J214,0)</f>
        <v>0</v>
      </c>
      <c r="BI214" s="102">
        <f>IF(N214="nulová",J214,0)</f>
        <v>0</v>
      </c>
      <c r="BJ214" s="17" t="s">
        <v>89</v>
      </c>
      <c r="BK214" s="102">
        <f>ROUND(I214*H214,2)</f>
        <v>0</v>
      </c>
      <c r="BL214" s="17" t="s">
        <v>580</v>
      </c>
      <c r="BM214" s="179" t="s">
        <v>11669</v>
      </c>
    </row>
    <row r="215" spans="2:65" s="1" customFormat="1" ht="24.25" customHeight="1">
      <c r="B215" s="140"/>
      <c r="C215" s="168" t="s">
        <v>1090</v>
      </c>
      <c r="D215" s="168" t="s">
        <v>576</v>
      </c>
      <c r="E215" s="169" t="s">
        <v>11322</v>
      </c>
      <c r="F215" s="170" t="s">
        <v>11323</v>
      </c>
      <c r="G215" s="171" t="s">
        <v>579</v>
      </c>
      <c r="H215" s="172">
        <v>110</v>
      </c>
      <c r="I215" s="173"/>
      <c r="J215" s="174">
        <f>ROUND(I215*H215,2)</f>
        <v>0</v>
      </c>
      <c r="K215" s="175"/>
      <c r="L215" s="34"/>
      <c r="M215" s="176" t="s">
        <v>1</v>
      </c>
      <c r="N215" s="139" t="s">
        <v>43</v>
      </c>
      <c r="P215" s="177">
        <f>O215*H215</f>
        <v>0</v>
      </c>
      <c r="Q215" s="177">
        <v>0</v>
      </c>
      <c r="R215" s="177">
        <f>Q215*H215</f>
        <v>0</v>
      </c>
      <c r="S215" s="177">
        <v>0</v>
      </c>
      <c r="T215" s="178">
        <f>S215*H215</f>
        <v>0</v>
      </c>
      <c r="AR215" s="179" t="s">
        <v>580</v>
      </c>
      <c r="AT215" s="179" t="s">
        <v>576</v>
      </c>
      <c r="AU215" s="179" t="s">
        <v>89</v>
      </c>
      <c r="AY215" s="17" t="s">
        <v>574</v>
      </c>
      <c r="BE215" s="102">
        <f>IF(N215="základná",J215,0)</f>
        <v>0</v>
      </c>
      <c r="BF215" s="102">
        <f>IF(N215="znížená",J215,0)</f>
        <v>0</v>
      </c>
      <c r="BG215" s="102">
        <f>IF(N215="zákl. prenesená",J215,0)</f>
        <v>0</v>
      </c>
      <c r="BH215" s="102">
        <f>IF(N215="zníž. prenesená",J215,0)</f>
        <v>0</v>
      </c>
      <c r="BI215" s="102">
        <f>IF(N215="nulová",J215,0)</f>
        <v>0</v>
      </c>
      <c r="BJ215" s="17" t="s">
        <v>89</v>
      </c>
      <c r="BK215" s="102">
        <f>ROUND(I215*H215,2)</f>
        <v>0</v>
      </c>
      <c r="BL215" s="17" t="s">
        <v>580</v>
      </c>
      <c r="BM215" s="179" t="s">
        <v>11670</v>
      </c>
    </row>
    <row r="216" spans="2:65" s="12" customFormat="1" ht="12">
      <c r="B216" s="180"/>
      <c r="D216" s="181" t="s">
        <v>586</v>
      </c>
      <c r="E216" s="182" t="s">
        <v>1</v>
      </c>
      <c r="F216" s="183" t="s">
        <v>11671</v>
      </c>
      <c r="H216" s="182" t="s">
        <v>1</v>
      </c>
      <c r="I216" s="184"/>
      <c r="L216" s="180"/>
      <c r="M216" s="185"/>
      <c r="T216" s="186"/>
      <c r="AT216" s="182" t="s">
        <v>586</v>
      </c>
      <c r="AU216" s="182" t="s">
        <v>89</v>
      </c>
      <c r="AV216" s="12" t="s">
        <v>84</v>
      </c>
      <c r="AW216" s="12" t="s">
        <v>31</v>
      </c>
      <c r="AX216" s="12" t="s">
        <v>77</v>
      </c>
      <c r="AY216" s="182" t="s">
        <v>574</v>
      </c>
    </row>
    <row r="217" spans="2:65" s="13" customFormat="1" ht="12">
      <c r="B217" s="187"/>
      <c r="D217" s="181" t="s">
        <v>586</v>
      </c>
      <c r="E217" s="188" t="s">
        <v>1</v>
      </c>
      <c r="F217" s="189" t="s">
        <v>11672</v>
      </c>
      <c r="H217" s="190">
        <v>75</v>
      </c>
      <c r="I217" s="191"/>
      <c r="L217" s="187"/>
      <c r="M217" s="192"/>
      <c r="T217" s="193"/>
      <c r="AT217" s="188" t="s">
        <v>586</v>
      </c>
      <c r="AU217" s="188" t="s">
        <v>89</v>
      </c>
      <c r="AV217" s="13" t="s">
        <v>89</v>
      </c>
      <c r="AW217" s="13" t="s">
        <v>31</v>
      </c>
      <c r="AX217" s="13" t="s">
        <v>77</v>
      </c>
      <c r="AY217" s="188" t="s">
        <v>574</v>
      </c>
    </row>
    <row r="218" spans="2:65" s="12" customFormat="1" ht="12">
      <c r="B218" s="180"/>
      <c r="D218" s="181" t="s">
        <v>586</v>
      </c>
      <c r="E218" s="182" t="s">
        <v>1</v>
      </c>
      <c r="F218" s="183" t="s">
        <v>11673</v>
      </c>
      <c r="H218" s="182" t="s">
        <v>1</v>
      </c>
      <c r="I218" s="184"/>
      <c r="L218" s="180"/>
      <c r="M218" s="185"/>
      <c r="T218" s="186"/>
      <c r="AT218" s="182" t="s">
        <v>586</v>
      </c>
      <c r="AU218" s="182" t="s">
        <v>89</v>
      </c>
      <c r="AV218" s="12" t="s">
        <v>84</v>
      </c>
      <c r="AW218" s="12" t="s">
        <v>31</v>
      </c>
      <c r="AX218" s="12" t="s">
        <v>77</v>
      </c>
      <c r="AY218" s="182" t="s">
        <v>574</v>
      </c>
    </row>
    <row r="219" spans="2:65" s="13" customFormat="1" ht="12">
      <c r="B219" s="187"/>
      <c r="D219" s="181" t="s">
        <v>586</v>
      </c>
      <c r="E219" s="188" t="s">
        <v>1</v>
      </c>
      <c r="F219" s="189" t="s">
        <v>11674</v>
      </c>
      <c r="H219" s="190">
        <v>35</v>
      </c>
      <c r="I219" s="191"/>
      <c r="L219" s="187"/>
      <c r="M219" s="192"/>
      <c r="T219" s="193"/>
      <c r="AT219" s="188" t="s">
        <v>586</v>
      </c>
      <c r="AU219" s="188" t="s">
        <v>89</v>
      </c>
      <c r="AV219" s="13" t="s">
        <v>89</v>
      </c>
      <c r="AW219" s="13" t="s">
        <v>31</v>
      </c>
      <c r="AX219" s="13" t="s">
        <v>77</v>
      </c>
      <c r="AY219" s="188" t="s">
        <v>574</v>
      </c>
    </row>
    <row r="220" spans="2:65" s="14" customFormat="1" ht="12">
      <c r="B220" s="194"/>
      <c r="D220" s="181" t="s">
        <v>586</v>
      </c>
      <c r="E220" s="195" t="s">
        <v>1</v>
      </c>
      <c r="F220" s="196" t="s">
        <v>596</v>
      </c>
      <c r="H220" s="197">
        <v>110</v>
      </c>
      <c r="I220" s="198"/>
      <c r="L220" s="194"/>
      <c r="M220" s="199"/>
      <c r="T220" s="200"/>
      <c r="AT220" s="195" t="s">
        <v>586</v>
      </c>
      <c r="AU220" s="195" t="s">
        <v>89</v>
      </c>
      <c r="AV220" s="14" t="s">
        <v>580</v>
      </c>
      <c r="AW220" s="14" t="s">
        <v>31</v>
      </c>
      <c r="AX220" s="14" t="s">
        <v>84</v>
      </c>
      <c r="AY220" s="195" t="s">
        <v>574</v>
      </c>
    </row>
    <row r="221" spans="2:65" s="1" customFormat="1" ht="24.25" customHeight="1">
      <c r="B221" s="140"/>
      <c r="C221" s="208" t="s">
        <v>1095</v>
      </c>
      <c r="D221" s="208" t="s">
        <v>1858</v>
      </c>
      <c r="E221" s="209" t="s">
        <v>11328</v>
      </c>
      <c r="F221" s="210" t="s">
        <v>11329</v>
      </c>
      <c r="G221" s="211" t="s">
        <v>579</v>
      </c>
      <c r="H221" s="212">
        <v>110</v>
      </c>
      <c r="I221" s="213"/>
      <c r="J221" s="214">
        <f>ROUND(I221*H221,2)</f>
        <v>0</v>
      </c>
      <c r="K221" s="215"/>
      <c r="L221" s="216"/>
      <c r="M221" s="217" t="s">
        <v>1</v>
      </c>
      <c r="N221" s="218" t="s">
        <v>43</v>
      </c>
      <c r="P221" s="177">
        <f>O221*H221</f>
        <v>0</v>
      </c>
      <c r="Q221" s="177">
        <v>1E-4</v>
      </c>
      <c r="R221" s="177">
        <f>Q221*H221</f>
        <v>1.1000000000000001E-2</v>
      </c>
      <c r="S221" s="177">
        <v>0</v>
      </c>
      <c r="T221" s="178">
        <f>S221*H221</f>
        <v>0</v>
      </c>
      <c r="AR221" s="179" t="s">
        <v>626</v>
      </c>
      <c r="AT221" s="179" t="s">
        <v>1858</v>
      </c>
      <c r="AU221" s="179" t="s">
        <v>89</v>
      </c>
      <c r="AY221" s="17" t="s">
        <v>574</v>
      </c>
      <c r="BE221" s="102">
        <f>IF(N221="základná",J221,0)</f>
        <v>0</v>
      </c>
      <c r="BF221" s="102">
        <f>IF(N221="znížená",J221,0)</f>
        <v>0</v>
      </c>
      <c r="BG221" s="102">
        <f>IF(N221="zákl. prenesená",J221,0)</f>
        <v>0</v>
      </c>
      <c r="BH221" s="102">
        <f>IF(N221="zníž. prenesená",J221,0)</f>
        <v>0</v>
      </c>
      <c r="BI221" s="102">
        <f>IF(N221="nulová",J221,0)</f>
        <v>0</v>
      </c>
      <c r="BJ221" s="17" t="s">
        <v>89</v>
      </c>
      <c r="BK221" s="102">
        <f>ROUND(I221*H221,2)</f>
        <v>0</v>
      </c>
      <c r="BL221" s="17" t="s">
        <v>580</v>
      </c>
      <c r="BM221" s="179" t="s">
        <v>11675</v>
      </c>
    </row>
    <row r="222" spans="2:65" s="1" customFormat="1" ht="16.5" customHeight="1">
      <c r="B222" s="140"/>
      <c r="C222" s="168" t="s">
        <v>1100</v>
      </c>
      <c r="D222" s="168" t="s">
        <v>576</v>
      </c>
      <c r="E222" s="169" t="s">
        <v>11340</v>
      </c>
      <c r="F222" s="170" t="s">
        <v>11341</v>
      </c>
      <c r="G222" s="171" t="s">
        <v>1671</v>
      </c>
      <c r="H222" s="172">
        <v>0.3</v>
      </c>
      <c r="I222" s="173"/>
      <c r="J222" s="174">
        <f>ROUND(I222*H222,2)</f>
        <v>0</v>
      </c>
      <c r="K222" s="175"/>
      <c r="L222" s="34"/>
      <c r="M222" s="176" t="s">
        <v>1</v>
      </c>
      <c r="N222" s="139" t="s">
        <v>43</v>
      </c>
      <c r="P222" s="177">
        <f>O222*H222</f>
        <v>0</v>
      </c>
      <c r="Q222" s="177">
        <v>0</v>
      </c>
      <c r="R222" s="177">
        <f>Q222*H222</f>
        <v>0</v>
      </c>
      <c r="S222" s="177">
        <v>0</v>
      </c>
      <c r="T222" s="178">
        <f>S222*H222</f>
        <v>0</v>
      </c>
      <c r="AR222" s="179" t="s">
        <v>580</v>
      </c>
      <c r="AT222" s="179" t="s">
        <v>576</v>
      </c>
      <c r="AU222" s="179" t="s">
        <v>89</v>
      </c>
      <c r="AY222" s="17" t="s">
        <v>574</v>
      </c>
      <c r="BE222" s="102">
        <f>IF(N222="základná",J222,0)</f>
        <v>0</v>
      </c>
      <c r="BF222" s="102">
        <f>IF(N222="znížená",J222,0)</f>
        <v>0</v>
      </c>
      <c r="BG222" s="102">
        <f>IF(N222="zákl. prenesená",J222,0)</f>
        <v>0</v>
      </c>
      <c r="BH222" s="102">
        <f>IF(N222="zníž. prenesená",J222,0)</f>
        <v>0</v>
      </c>
      <c r="BI222" s="102">
        <f>IF(N222="nulová",J222,0)</f>
        <v>0</v>
      </c>
      <c r="BJ222" s="17" t="s">
        <v>89</v>
      </c>
      <c r="BK222" s="102">
        <f>ROUND(I222*H222,2)</f>
        <v>0</v>
      </c>
      <c r="BL222" s="17" t="s">
        <v>580</v>
      </c>
      <c r="BM222" s="179" t="s">
        <v>11676</v>
      </c>
    </row>
    <row r="223" spans="2:65" s="12" customFormat="1" ht="12">
      <c r="B223" s="180"/>
      <c r="D223" s="181" t="s">
        <v>586</v>
      </c>
      <c r="E223" s="182" t="s">
        <v>1</v>
      </c>
      <c r="F223" s="183" t="s">
        <v>11343</v>
      </c>
      <c r="H223" s="182" t="s">
        <v>1</v>
      </c>
      <c r="I223" s="184"/>
      <c r="L223" s="180"/>
      <c r="M223" s="185"/>
      <c r="T223" s="186"/>
      <c r="AT223" s="182" t="s">
        <v>586</v>
      </c>
      <c r="AU223" s="182" t="s">
        <v>89</v>
      </c>
      <c r="AV223" s="12" t="s">
        <v>84</v>
      </c>
      <c r="AW223" s="12" t="s">
        <v>31</v>
      </c>
      <c r="AX223" s="12" t="s">
        <v>77</v>
      </c>
      <c r="AY223" s="182" t="s">
        <v>574</v>
      </c>
    </row>
    <row r="224" spans="2:65" s="13" customFormat="1" ht="12">
      <c r="B224" s="187"/>
      <c r="D224" s="181" t="s">
        <v>586</v>
      </c>
      <c r="E224" s="188" t="s">
        <v>1</v>
      </c>
      <c r="F224" s="189" t="s">
        <v>11677</v>
      </c>
      <c r="H224" s="190">
        <v>0.3</v>
      </c>
      <c r="I224" s="191"/>
      <c r="L224" s="187"/>
      <c r="M224" s="192"/>
      <c r="T224" s="193"/>
      <c r="AT224" s="188" t="s">
        <v>586</v>
      </c>
      <c r="AU224" s="188" t="s">
        <v>89</v>
      </c>
      <c r="AV224" s="13" t="s">
        <v>89</v>
      </c>
      <c r="AW224" s="13" t="s">
        <v>31</v>
      </c>
      <c r="AX224" s="13" t="s">
        <v>77</v>
      </c>
      <c r="AY224" s="188" t="s">
        <v>574</v>
      </c>
    </row>
    <row r="225" spans="2:65" s="14" customFormat="1" ht="12">
      <c r="B225" s="194"/>
      <c r="D225" s="181" t="s">
        <v>586</v>
      </c>
      <c r="E225" s="195" t="s">
        <v>1</v>
      </c>
      <c r="F225" s="196" t="s">
        <v>596</v>
      </c>
      <c r="H225" s="197">
        <v>0.3</v>
      </c>
      <c r="I225" s="198"/>
      <c r="L225" s="194"/>
      <c r="M225" s="199"/>
      <c r="T225" s="200"/>
      <c r="AT225" s="195" t="s">
        <v>586</v>
      </c>
      <c r="AU225" s="195" t="s">
        <v>89</v>
      </c>
      <c r="AV225" s="14" t="s">
        <v>580</v>
      </c>
      <c r="AW225" s="14" t="s">
        <v>31</v>
      </c>
      <c r="AX225" s="14" t="s">
        <v>84</v>
      </c>
      <c r="AY225" s="195" t="s">
        <v>574</v>
      </c>
    </row>
    <row r="226" spans="2:65" s="1" customFormat="1" ht="24.25" customHeight="1">
      <c r="B226" s="140"/>
      <c r="C226" s="168" t="s">
        <v>1104</v>
      </c>
      <c r="D226" s="168" t="s">
        <v>576</v>
      </c>
      <c r="E226" s="169" t="s">
        <v>11678</v>
      </c>
      <c r="F226" s="170" t="s">
        <v>11679</v>
      </c>
      <c r="G226" s="171" t="s">
        <v>584</v>
      </c>
      <c r="H226" s="172">
        <v>108</v>
      </c>
      <c r="I226" s="173"/>
      <c r="J226" s="174">
        <f>ROUND(I226*H226,2)</f>
        <v>0</v>
      </c>
      <c r="K226" s="175"/>
      <c r="L226" s="34"/>
      <c r="M226" s="176" t="s">
        <v>1</v>
      </c>
      <c r="N226" s="139" t="s">
        <v>43</v>
      </c>
      <c r="P226" s="177">
        <f>O226*H226</f>
        <v>0</v>
      </c>
      <c r="Q226" s="177">
        <v>0</v>
      </c>
      <c r="R226" s="177">
        <f>Q226*H226</f>
        <v>0</v>
      </c>
      <c r="S226" s="177">
        <v>0</v>
      </c>
      <c r="T226" s="178">
        <f>S226*H226</f>
        <v>0</v>
      </c>
      <c r="AR226" s="179" t="s">
        <v>580</v>
      </c>
      <c r="AT226" s="179" t="s">
        <v>576</v>
      </c>
      <c r="AU226" s="179" t="s">
        <v>89</v>
      </c>
      <c r="AY226" s="17" t="s">
        <v>574</v>
      </c>
      <c r="BE226" s="102">
        <f>IF(N226="základná",J226,0)</f>
        <v>0</v>
      </c>
      <c r="BF226" s="102">
        <f>IF(N226="znížená",J226,0)</f>
        <v>0</v>
      </c>
      <c r="BG226" s="102">
        <f>IF(N226="zákl. prenesená",J226,0)</f>
        <v>0</v>
      </c>
      <c r="BH226" s="102">
        <f>IF(N226="zníž. prenesená",J226,0)</f>
        <v>0</v>
      </c>
      <c r="BI226" s="102">
        <f>IF(N226="nulová",J226,0)</f>
        <v>0</v>
      </c>
      <c r="BJ226" s="17" t="s">
        <v>89</v>
      </c>
      <c r="BK226" s="102">
        <f>ROUND(I226*H226,2)</f>
        <v>0</v>
      </c>
      <c r="BL226" s="17" t="s">
        <v>580</v>
      </c>
      <c r="BM226" s="179" t="s">
        <v>11680</v>
      </c>
    </row>
    <row r="227" spans="2:65" s="12" customFormat="1" ht="12">
      <c r="B227" s="180"/>
      <c r="D227" s="181" t="s">
        <v>586</v>
      </c>
      <c r="E227" s="182" t="s">
        <v>1</v>
      </c>
      <c r="F227" s="183" t="s">
        <v>11681</v>
      </c>
      <c r="H227" s="182" t="s">
        <v>1</v>
      </c>
      <c r="I227" s="184"/>
      <c r="L227" s="180"/>
      <c r="M227" s="185"/>
      <c r="T227" s="186"/>
      <c r="AT227" s="182" t="s">
        <v>586</v>
      </c>
      <c r="AU227" s="182" t="s">
        <v>89</v>
      </c>
      <c r="AV227" s="12" t="s">
        <v>84</v>
      </c>
      <c r="AW227" s="12" t="s">
        <v>31</v>
      </c>
      <c r="AX227" s="12" t="s">
        <v>77</v>
      </c>
      <c r="AY227" s="182" t="s">
        <v>574</v>
      </c>
    </row>
    <row r="228" spans="2:65" s="13" customFormat="1" ht="12">
      <c r="B228" s="187"/>
      <c r="D228" s="181" t="s">
        <v>586</v>
      </c>
      <c r="E228" s="188" t="s">
        <v>1</v>
      </c>
      <c r="F228" s="189" t="s">
        <v>11543</v>
      </c>
      <c r="H228" s="190">
        <v>108</v>
      </c>
      <c r="I228" s="191"/>
      <c r="L228" s="187"/>
      <c r="M228" s="192"/>
      <c r="T228" s="193"/>
      <c r="AT228" s="188" t="s">
        <v>586</v>
      </c>
      <c r="AU228" s="188" t="s">
        <v>89</v>
      </c>
      <c r="AV228" s="13" t="s">
        <v>89</v>
      </c>
      <c r="AW228" s="13" t="s">
        <v>31</v>
      </c>
      <c r="AX228" s="13" t="s">
        <v>77</v>
      </c>
      <c r="AY228" s="188" t="s">
        <v>574</v>
      </c>
    </row>
    <row r="229" spans="2:65" s="14" customFormat="1" ht="12">
      <c r="B229" s="194"/>
      <c r="D229" s="181" t="s">
        <v>586</v>
      </c>
      <c r="E229" s="195" t="s">
        <v>1</v>
      </c>
      <c r="F229" s="196" t="s">
        <v>596</v>
      </c>
      <c r="H229" s="197">
        <v>108</v>
      </c>
      <c r="I229" s="198"/>
      <c r="L229" s="194"/>
      <c r="M229" s="199"/>
      <c r="T229" s="200"/>
      <c r="AT229" s="195" t="s">
        <v>586</v>
      </c>
      <c r="AU229" s="195" t="s">
        <v>89</v>
      </c>
      <c r="AV229" s="14" t="s">
        <v>580</v>
      </c>
      <c r="AW229" s="14" t="s">
        <v>31</v>
      </c>
      <c r="AX229" s="14" t="s">
        <v>84</v>
      </c>
      <c r="AY229" s="195" t="s">
        <v>574</v>
      </c>
    </row>
    <row r="230" spans="2:65" s="1" customFormat="1" ht="16.5" customHeight="1">
      <c r="B230" s="140"/>
      <c r="C230" s="208" t="s">
        <v>1108</v>
      </c>
      <c r="D230" s="208" t="s">
        <v>1858</v>
      </c>
      <c r="E230" s="209" t="s">
        <v>11336</v>
      </c>
      <c r="F230" s="210" t="s">
        <v>11337</v>
      </c>
      <c r="G230" s="211" t="s">
        <v>1671</v>
      </c>
      <c r="H230" s="212">
        <v>3.24</v>
      </c>
      <c r="I230" s="213"/>
      <c r="J230" s="214">
        <f>ROUND(I230*H230,2)</f>
        <v>0</v>
      </c>
      <c r="K230" s="215"/>
      <c r="L230" s="216"/>
      <c r="M230" s="217" t="s">
        <v>1</v>
      </c>
      <c r="N230" s="218" t="s">
        <v>43</v>
      </c>
      <c r="P230" s="177">
        <f>O230*H230</f>
        <v>0</v>
      </c>
      <c r="Q230" s="177">
        <v>1E-3</v>
      </c>
      <c r="R230" s="177">
        <f>Q230*H230</f>
        <v>3.2400000000000003E-3</v>
      </c>
      <c r="S230" s="177">
        <v>0</v>
      </c>
      <c r="T230" s="178">
        <f>S230*H230</f>
        <v>0</v>
      </c>
      <c r="AR230" s="179" t="s">
        <v>626</v>
      </c>
      <c r="AT230" s="179" t="s">
        <v>1858</v>
      </c>
      <c r="AU230" s="179" t="s">
        <v>89</v>
      </c>
      <c r="AY230" s="17" t="s">
        <v>574</v>
      </c>
      <c r="BE230" s="102">
        <f>IF(N230="základná",J230,0)</f>
        <v>0</v>
      </c>
      <c r="BF230" s="102">
        <f>IF(N230="znížená",J230,0)</f>
        <v>0</v>
      </c>
      <c r="BG230" s="102">
        <f>IF(N230="zákl. prenesená",J230,0)</f>
        <v>0</v>
      </c>
      <c r="BH230" s="102">
        <f>IF(N230="zníž. prenesená",J230,0)</f>
        <v>0</v>
      </c>
      <c r="BI230" s="102">
        <f>IF(N230="nulová",J230,0)</f>
        <v>0</v>
      </c>
      <c r="BJ230" s="17" t="s">
        <v>89</v>
      </c>
      <c r="BK230" s="102">
        <f>ROUND(I230*H230,2)</f>
        <v>0</v>
      </c>
      <c r="BL230" s="17" t="s">
        <v>580</v>
      </c>
      <c r="BM230" s="179" t="s">
        <v>11682</v>
      </c>
    </row>
    <row r="231" spans="2:65" s="12" customFormat="1" ht="12">
      <c r="B231" s="180"/>
      <c r="D231" s="181" t="s">
        <v>586</v>
      </c>
      <c r="E231" s="182" t="s">
        <v>1</v>
      </c>
      <c r="F231" s="183" t="s">
        <v>11334</v>
      </c>
      <c r="H231" s="182" t="s">
        <v>1</v>
      </c>
      <c r="I231" s="184"/>
      <c r="L231" s="180"/>
      <c r="M231" s="185"/>
      <c r="T231" s="186"/>
      <c r="AT231" s="182" t="s">
        <v>586</v>
      </c>
      <c r="AU231" s="182" t="s">
        <v>89</v>
      </c>
      <c r="AV231" s="12" t="s">
        <v>84</v>
      </c>
      <c r="AW231" s="12" t="s">
        <v>31</v>
      </c>
      <c r="AX231" s="12" t="s">
        <v>77</v>
      </c>
      <c r="AY231" s="182" t="s">
        <v>574</v>
      </c>
    </row>
    <row r="232" spans="2:65" s="13" customFormat="1" ht="12">
      <c r="B232" s="187"/>
      <c r="D232" s="181" t="s">
        <v>586</v>
      </c>
      <c r="E232" s="188" t="s">
        <v>1</v>
      </c>
      <c r="F232" s="189" t="s">
        <v>11683</v>
      </c>
      <c r="H232" s="190">
        <v>3.24</v>
      </c>
      <c r="I232" s="191"/>
      <c r="L232" s="187"/>
      <c r="M232" s="192"/>
      <c r="T232" s="193"/>
      <c r="AT232" s="188" t="s">
        <v>586</v>
      </c>
      <c r="AU232" s="188" t="s">
        <v>89</v>
      </c>
      <c r="AV232" s="13" t="s">
        <v>89</v>
      </c>
      <c r="AW232" s="13" t="s">
        <v>31</v>
      </c>
      <c r="AX232" s="13" t="s">
        <v>77</v>
      </c>
      <c r="AY232" s="188" t="s">
        <v>574</v>
      </c>
    </row>
    <row r="233" spans="2:65" s="14" customFormat="1" ht="12">
      <c r="B233" s="194"/>
      <c r="D233" s="181" t="s">
        <v>586</v>
      </c>
      <c r="E233" s="195" t="s">
        <v>1</v>
      </c>
      <c r="F233" s="196" t="s">
        <v>596</v>
      </c>
      <c r="H233" s="197">
        <v>3.24</v>
      </c>
      <c r="I233" s="198"/>
      <c r="L233" s="194"/>
      <c r="M233" s="199"/>
      <c r="T233" s="200"/>
      <c r="AT233" s="195" t="s">
        <v>586</v>
      </c>
      <c r="AU233" s="195" t="s">
        <v>89</v>
      </c>
      <c r="AV233" s="14" t="s">
        <v>580</v>
      </c>
      <c r="AW233" s="14" t="s">
        <v>31</v>
      </c>
      <c r="AX233" s="14" t="s">
        <v>84</v>
      </c>
      <c r="AY233" s="195" t="s">
        <v>574</v>
      </c>
    </row>
    <row r="234" spans="2:65" s="1" customFormat="1" ht="21.75" customHeight="1">
      <c r="B234" s="140"/>
      <c r="C234" s="168" t="s">
        <v>1112</v>
      </c>
      <c r="D234" s="168" t="s">
        <v>576</v>
      </c>
      <c r="E234" s="169" t="s">
        <v>11345</v>
      </c>
      <c r="F234" s="170" t="s">
        <v>11346</v>
      </c>
      <c r="G234" s="171" t="s">
        <v>629</v>
      </c>
      <c r="H234" s="172">
        <v>2.14</v>
      </c>
      <c r="I234" s="173"/>
      <c r="J234" s="174">
        <f>ROUND(I234*H234,2)</f>
        <v>0</v>
      </c>
      <c r="K234" s="175"/>
      <c r="L234" s="34"/>
      <c r="M234" s="176" t="s">
        <v>1</v>
      </c>
      <c r="N234" s="139" t="s">
        <v>43</v>
      </c>
      <c r="P234" s="177">
        <f>O234*H234</f>
        <v>0</v>
      </c>
      <c r="Q234" s="177">
        <v>0</v>
      </c>
      <c r="R234" s="177">
        <f>Q234*H234</f>
        <v>0</v>
      </c>
      <c r="S234" s="177">
        <v>0</v>
      </c>
      <c r="T234" s="178">
        <f>S234*H234</f>
        <v>0</v>
      </c>
      <c r="AR234" s="179" t="s">
        <v>580</v>
      </c>
      <c r="AT234" s="179" t="s">
        <v>576</v>
      </c>
      <c r="AU234" s="179" t="s">
        <v>89</v>
      </c>
      <c r="AY234" s="17" t="s">
        <v>574</v>
      </c>
      <c r="BE234" s="102">
        <f>IF(N234="základná",J234,0)</f>
        <v>0</v>
      </c>
      <c r="BF234" s="102">
        <f>IF(N234="znížená",J234,0)</f>
        <v>0</v>
      </c>
      <c r="BG234" s="102">
        <f>IF(N234="zákl. prenesená",J234,0)</f>
        <v>0</v>
      </c>
      <c r="BH234" s="102">
        <f>IF(N234="zníž. prenesená",J234,0)</f>
        <v>0</v>
      </c>
      <c r="BI234" s="102">
        <f>IF(N234="nulová",J234,0)</f>
        <v>0</v>
      </c>
      <c r="BJ234" s="17" t="s">
        <v>89</v>
      </c>
      <c r="BK234" s="102">
        <f>ROUND(I234*H234,2)</f>
        <v>0</v>
      </c>
      <c r="BL234" s="17" t="s">
        <v>580</v>
      </c>
      <c r="BM234" s="179" t="s">
        <v>11684</v>
      </c>
    </row>
    <row r="235" spans="2:65" s="12" customFormat="1" ht="12">
      <c r="B235" s="180"/>
      <c r="D235" s="181" t="s">
        <v>586</v>
      </c>
      <c r="E235" s="182" t="s">
        <v>1</v>
      </c>
      <c r="F235" s="183" t="s">
        <v>11348</v>
      </c>
      <c r="H235" s="182" t="s">
        <v>1</v>
      </c>
      <c r="I235" s="184"/>
      <c r="L235" s="180"/>
      <c r="M235" s="185"/>
      <c r="T235" s="186"/>
      <c r="AT235" s="182" t="s">
        <v>586</v>
      </c>
      <c r="AU235" s="182" t="s">
        <v>89</v>
      </c>
      <c r="AV235" s="12" t="s">
        <v>84</v>
      </c>
      <c r="AW235" s="12" t="s">
        <v>31</v>
      </c>
      <c r="AX235" s="12" t="s">
        <v>77</v>
      </c>
      <c r="AY235" s="182" t="s">
        <v>574</v>
      </c>
    </row>
    <row r="236" spans="2:65" s="13" customFormat="1" ht="12">
      <c r="B236" s="187"/>
      <c r="D236" s="181" t="s">
        <v>586</v>
      </c>
      <c r="E236" s="188" t="s">
        <v>1</v>
      </c>
      <c r="F236" s="189" t="s">
        <v>11685</v>
      </c>
      <c r="H236" s="190">
        <v>0.5</v>
      </c>
      <c r="I236" s="191"/>
      <c r="L236" s="187"/>
      <c r="M236" s="192"/>
      <c r="T236" s="193"/>
      <c r="AT236" s="188" t="s">
        <v>586</v>
      </c>
      <c r="AU236" s="188" t="s">
        <v>89</v>
      </c>
      <c r="AV236" s="13" t="s">
        <v>89</v>
      </c>
      <c r="AW236" s="13" t="s">
        <v>31</v>
      </c>
      <c r="AX236" s="13" t="s">
        <v>77</v>
      </c>
      <c r="AY236" s="188" t="s">
        <v>574</v>
      </c>
    </row>
    <row r="237" spans="2:65" s="12" customFormat="1" ht="12">
      <c r="B237" s="180"/>
      <c r="D237" s="181" t="s">
        <v>586</v>
      </c>
      <c r="E237" s="182" t="s">
        <v>1</v>
      </c>
      <c r="F237" s="183" t="s">
        <v>11686</v>
      </c>
      <c r="H237" s="182" t="s">
        <v>1</v>
      </c>
      <c r="I237" s="184"/>
      <c r="L237" s="180"/>
      <c r="M237" s="185"/>
      <c r="T237" s="186"/>
      <c r="AT237" s="182" t="s">
        <v>586</v>
      </c>
      <c r="AU237" s="182" t="s">
        <v>89</v>
      </c>
      <c r="AV237" s="12" t="s">
        <v>84</v>
      </c>
      <c r="AW237" s="12" t="s">
        <v>31</v>
      </c>
      <c r="AX237" s="12" t="s">
        <v>77</v>
      </c>
      <c r="AY237" s="182" t="s">
        <v>574</v>
      </c>
    </row>
    <row r="238" spans="2:65" s="13" customFormat="1" ht="12">
      <c r="B238" s="187"/>
      <c r="D238" s="181" t="s">
        <v>586</v>
      </c>
      <c r="E238" s="188" t="s">
        <v>1</v>
      </c>
      <c r="F238" s="189" t="s">
        <v>11687</v>
      </c>
      <c r="H238" s="190">
        <v>0.56000000000000005</v>
      </c>
      <c r="I238" s="191"/>
      <c r="L238" s="187"/>
      <c r="M238" s="192"/>
      <c r="T238" s="193"/>
      <c r="AT238" s="188" t="s">
        <v>586</v>
      </c>
      <c r="AU238" s="188" t="s">
        <v>89</v>
      </c>
      <c r="AV238" s="13" t="s">
        <v>89</v>
      </c>
      <c r="AW238" s="13" t="s">
        <v>31</v>
      </c>
      <c r="AX238" s="13" t="s">
        <v>77</v>
      </c>
      <c r="AY238" s="188" t="s">
        <v>574</v>
      </c>
    </row>
    <row r="239" spans="2:65" s="12" customFormat="1" ht="12">
      <c r="B239" s="180"/>
      <c r="D239" s="181" t="s">
        <v>586</v>
      </c>
      <c r="E239" s="182" t="s">
        <v>1</v>
      </c>
      <c r="F239" s="183" t="s">
        <v>11352</v>
      </c>
      <c r="H239" s="182" t="s">
        <v>1</v>
      </c>
      <c r="I239" s="184"/>
      <c r="L239" s="180"/>
      <c r="M239" s="185"/>
      <c r="T239" s="186"/>
      <c r="AT239" s="182" t="s">
        <v>586</v>
      </c>
      <c r="AU239" s="182" t="s">
        <v>89</v>
      </c>
      <c r="AV239" s="12" t="s">
        <v>84</v>
      </c>
      <c r="AW239" s="12" t="s">
        <v>31</v>
      </c>
      <c r="AX239" s="12" t="s">
        <v>77</v>
      </c>
      <c r="AY239" s="182" t="s">
        <v>574</v>
      </c>
    </row>
    <row r="240" spans="2:65" s="13" customFormat="1" ht="12">
      <c r="B240" s="187"/>
      <c r="D240" s="181" t="s">
        <v>586</v>
      </c>
      <c r="E240" s="188" t="s">
        <v>1</v>
      </c>
      <c r="F240" s="189" t="s">
        <v>11688</v>
      </c>
      <c r="H240" s="190">
        <v>1.08</v>
      </c>
      <c r="I240" s="191"/>
      <c r="L240" s="187"/>
      <c r="M240" s="192"/>
      <c r="T240" s="193"/>
      <c r="AT240" s="188" t="s">
        <v>586</v>
      </c>
      <c r="AU240" s="188" t="s">
        <v>89</v>
      </c>
      <c r="AV240" s="13" t="s">
        <v>89</v>
      </c>
      <c r="AW240" s="13" t="s">
        <v>31</v>
      </c>
      <c r="AX240" s="13" t="s">
        <v>77</v>
      </c>
      <c r="AY240" s="188" t="s">
        <v>574</v>
      </c>
    </row>
    <row r="241" spans="2:65" s="14" customFormat="1" ht="12">
      <c r="B241" s="194"/>
      <c r="D241" s="181" t="s">
        <v>586</v>
      </c>
      <c r="E241" s="195" t="s">
        <v>1</v>
      </c>
      <c r="F241" s="196" t="s">
        <v>596</v>
      </c>
      <c r="H241" s="197">
        <v>2.14</v>
      </c>
      <c r="I241" s="198"/>
      <c r="L241" s="194"/>
      <c r="M241" s="199"/>
      <c r="T241" s="200"/>
      <c r="AT241" s="195" t="s">
        <v>586</v>
      </c>
      <c r="AU241" s="195" t="s">
        <v>89</v>
      </c>
      <c r="AV241" s="14" t="s">
        <v>580</v>
      </c>
      <c r="AW241" s="14" t="s">
        <v>31</v>
      </c>
      <c r="AX241" s="14" t="s">
        <v>84</v>
      </c>
      <c r="AY241" s="195" t="s">
        <v>574</v>
      </c>
    </row>
    <row r="242" spans="2:65" s="1" customFormat="1" ht="24.25" customHeight="1">
      <c r="B242" s="140"/>
      <c r="C242" s="168" t="s">
        <v>1116</v>
      </c>
      <c r="D242" s="168" t="s">
        <v>576</v>
      </c>
      <c r="E242" s="169" t="s">
        <v>11354</v>
      </c>
      <c r="F242" s="170" t="s">
        <v>11355</v>
      </c>
      <c r="G242" s="171" t="s">
        <v>629</v>
      </c>
      <c r="H242" s="172">
        <v>2.14</v>
      </c>
      <c r="I242" s="173"/>
      <c r="J242" s="174">
        <f>ROUND(I242*H242,2)</f>
        <v>0</v>
      </c>
      <c r="K242" s="175"/>
      <c r="L242" s="34"/>
      <c r="M242" s="176" t="s">
        <v>1</v>
      </c>
      <c r="N242" s="139" t="s">
        <v>43</v>
      </c>
      <c r="P242" s="177">
        <f>O242*H242</f>
        <v>0</v>
      </c>
      <c r="Q242" s="177">
        <v>0</v>
      </c>
      <c r="R242" s="177">
        <f>Q242*H242</f>
        <v>0</v>
      </c>
      <c r="S242" s="177">
        <v>0</v>
      </c>
      <c r="T242" s="178">
        <f>S242*H242</f>
        <v>0</v>
      </c>
      <c r="AR242" s="179" t="s">
        <v>580</v>
      </c>
      <c r="AT242" s="179" t="s">
        <v>576</v>
      </c>
      <c r="AU242" s="179" t="s">
        <v>89</v>
      </c>
      <c r="AY242" s="17" t="s">
        <v>574</v>
      </c>
      <c r="BE242" s="102">
        <f>IF(N242="základná",J242,0)</f>
        <v>0</v>
      </c>
      <c r="BF242" s="102">
        <f>IF(N242="znížená",J242,0)</f>
        <v>0</v>
      </c>
      <c r="BG242" s="102">
        <f>IF(N242="zákl. prenesená",J242,0)</f>
        <v>0</v>
      </c>
      <c r="BH242" s="102">
        <f>IF(N242="zníž. prenesená",J242,0)</f>
        <v>0</v>
      </c>
      <c r="BI242" s="102">
        <f>IF(N242="nulová",J242,0)</f>
        <v>0</v>
      </c>
      <c r="BJ242" s="17" t="s">
        <v>89</v>
      </c>
      <c r="BK242" s="102">
        <f>ROUND(I242*H242,2)</f>
        <v>0</v>
      </c>
      <c r="BL242" s="17" t="s">
        <v>580</v>
      </c>
      <c r="BM242" s="179" t="s">
        <v>11689</v>
      </c>
    </row>
    <row r="243" spans="2:65" s="1" customFormat="1" ht="38" customHeight="1">
      <c r="B243" s="140"/>
      <c r="C243" s="168" t="s">
        <v>1122</v>
      </c>
      <c r="D243" s="168" t="s">
        <v>576</v>
      </c>
      <c r="E243" s="169" t="s">
        <v>11357</v>
      </c>
      <c r="F243" s="170" t="s">
        <v>11358</v>
      </c>
      <c r="G243" s="171" t="s">
        <v>584</v>
      </c>
      <c r="H243" s="172">
        <v>108</v>
      </c>
      <c r="I243" s="173"/>
      <c r="J243" s="174">
        <f>ROUND(I243*H243,2)</f>
        <v>0</v>
      </c>
      <c r="K243" s="175"/>
      <c r="L243" s="34"/>
      <c r="M243" s="176" t="s">
        <v>1</v>
      </c>
      <c r="N243" s="139" t="s">
        <v>43</v>
      </c>
      <c r="P243" s="177">
        <f>O243*H243</f>
        <v>0</v>
      </c>
      <c r="Q243" s="177">
        <v>0</v>
      </c>
      <c r="R243" s="177">
        <f>Q243*H243</f>
        <v>0</v>
      </c>
      <c r="S243" s="177">
        <v>0</v>
      </c>
      <c r="T243" s="178">
        <f>S243*H243</f>
        <v>0</v>
      </c>
      <c r="AR243" s="179" t="s">
        <v>580</v>
      </c>
      <c r="AT243" s="179" t="s">
        <v>576</v>
      </c>
      <c r="AU243" s="179" t="s">
        <v>89</v>
      </c>
      <c r="AY243" s="17" t="s">
        <v>574</v>
      </c>
      <c r="BE243" s="102">
        <f>IF(N243="základná",J243,0)</f>
        <v>0</v>
      </c>
      <c r="BF243" s="102">
        <f>IF(N243="znížená",J243,0)</f>
        <v>0</v>
      </c>
      <c r="BG243" s="102">
        <f>IF(N243="zákl. prenesená",J243,0)</f>
        <v>0</v>
      </c>
      <c r="BH243" s="102">
        <f>IF(N243="zníž. prenesená",J243,0)</f>
        <v>0</v>
      </c>
      <c r="BI243" s="102">
        <f>IF(N243="nulová",J243,0)</f>
        <v>0</v>
      </c>
      <c r="BJ243" s="17" t="s">
        <v>89</v>
      </c>
      <c r="BK243" s="102">
        <f>ROUND(I243*H243,2)</f>
        <v>0</v>
      </c>
      <c r="BL243" s="17" t="s">
        <v>580</v>
      </c>
      <c r="BM243" s="179" t="s">
        <v>11690</v>
      </c>
    </row>
    <row r="244" spans="2:65" s="13" customFormat="1" ht="12">
      <c r="B244" s="187"/>
      <c r="D244" s="181" t="s">
        <v>586</v>
      </c>
      <c r="E244" s="188" t="s">
        <v>1</v>
      </c>
      <c r="F244" s="189" t="s">
        <v>1807</v>
      </c>
      <c r="H244" s="190">
        <v>108</v>
      </c>
      <c r="I244" s="191"/>
      <c r="L244" s="187"/>
      <c r="M244" s="192"/>
      <c r="T244" s="193"/>
      <c r="AT244" s="188" t="s">
        <v>586</v>
      </c>
      <c r="AU244" s="188" t="s">
        <v>89</v>
      </c>
      <c r="AV244" s="13" t="s">
        <v>89</v>
      </c>
      <c r="AW244" s="13" t="s">
        <v>31</v>
      </c>
      <c r="AX244" s="13" t="s">
        <v>77</v>
      </c>
      <c r="AY244" s="188" t="s">
        <v>574</v>
      </c>
    </row>
    <row r="245" spans="2:65" s="14" customFormat="1" ht="12">
      <c r="B245" s="194"/>
      <c r="D245" s="181" t="s">
        <v>586</v>
      </c>
      <c r="E245" s="195" t="s">
        <v>1</v>
      </c>
      <c r="F245" s="196" t="s">
        <v>596</v>
      </c>
      <c r="H245" s="197">
        <v>108</v>
      </c>
      <c r="I245" s="198"/>
      <c r="L245" s="194"/>
      <c r="M245" s="199"/>
      <c r="T245" s="200"/>
      <c r="AT245" s="195" t="s">
        <v>586</v>
      </c>
      <c r="AU245" s="195" t="s">
        <v>89</v>
      </c>
      <c r="AV245" s="14" t="s">
        <v>580</v>
      </c>
      <c r="AW245" s="14" t="s">
        <v>31</v>
      </c>
      <c r="AX245" s="14" t="s">
        <v>84</v>
      </c>
      <c r="AY245" s="195" t="s">
        <v>574</v>
      </c>
    </row>
    <row r="246" spans="2:65" s="1" customFormat="1" ht="44.25" customHeight="1">
      <c r="B246" s="140"/>
      <c r="C246" s="168" t="s">
        <v>1127</v>
      </c>
      <c r="D246" s="168" t="s">
        <v>576</v>
      </c>
      <c r="E246" s="169" t="s">
        <v>11489</v>
      </c>
      <c r="F246" s="170" t="s">
        <v>11490</v>
      </c>
      <c r="G246" s="171" t="s">
        <v>579</v>
      </c>
      <c r="H246" s="172">
        <v>5</v>
      </c>
      <c r="I246" s="173"/>
      <c r="J246" s="174">
        <f>ROUND(I246*H246,2)</f>
        <v>0</v>
      </c>
      <c r="K246" s="175"/>
      <c r="L246" s="34"/>
      <c r="M246" s="176" t="s">
        <v>1</v>
      </c>
      <c r="N246" s="139" t="s">
        <v>43</v>
      </c>
      <c r="P246" s="177">
        <f>O246*H246</f>
        <v>0</v>
      </c>
      <c r="Q246" s="177">
        <v>0</v>
      </c>
      <c r="R246" s="177">
        <f>Q246*H246</f>
        <v>0</v>
      </c>
      <c r="S246" s="177">
        <v>0</v>
      </c>
      <c r="T246" s="178">
        <f>S246*H246</f>
        <v>0</v>
      </c>
      <c r="AR246" s="179" t="s">
        <v>580</v>
      </c>
      <c r="AT246" s="179" t="s">
        <v>576</v>
      </c>
      <c r="AU246" s="179" t="s">
        <v>89</v>
      </c>
      <c r="AY246" s="17" t="s">
        <v>574</v>
      </c>
      <c r="BE246" s="102">
        <f>IF(N246="základná",J246,0)</f>
        <v>0</v>
      </c>
      <c r="BF246" s="102">
        <f>IF(N246="znížená",J246,0)</f>
        <v>0</v>
      </c>
      <c r="BG246" s="102">
        <f>IF(N246="zákl. prenesená",J246,0)</f>
        <v>0</v>
      </c>
      <c r="BH246" s="102">
        <f>IF(N246="zníž. prenesená",J246,0)</f>
        <v>0</v>
      </c>
      <c r="BI246" s="102">
        <f>IF(N246="nulová",J246,0)</f>
        <v>0</v>
      </c>
      <c r="BJ246" s="17" t="s">
        <v>89</v>
      </c>
      <c r="BK246" s="102">
        <f>ROUND(I246*H246,2)</f>
        <v>0</v>
      </c>
      <c r="BL246" s="17" t="s">
        <v>580</v>
      </c>
      <c r="BM246" s="179" t="s">
        <v>11691</v>
      </c>
    </row>
    <row r="247" spans="2:65" s="12" customFormat="1" ht="12">
      <c r="B247" s="180"/>
      <c r="D247" s="181" t="s">
        <v>586</v>
      </c>
      <c r="E247" s="182" t="s">
        <v>1</v>
      </c>
      <c r="F247" s="183" t="s">
        <v>11363</v>
      </c>
      <c r="H247" s="182" t="s">
        <v>1</v>
      </c>
      <c r="I247" s="184"/>
      <c r="L247" s="180"/>
      <c r="M247" s="185"/>
      <c r="T247" s="186"/>
      <c r="AT247" s="182" t="s">
        <v>586</v>
      </c>
      <c r="AU247" s="182" t="s">
        <v>89</v>
      </c>
      <c r="AV247" s="12" t="s">
        <v>84</v>
      </c>
      <c r="AW247" s="12" t="s">
        <v>31</v>
      </c>
      <c r="AX247" s="12" t="s">
        <v>77</v>
      </c>
      <c r="AY247" s="182" t="s">
        <v>574</v>
      </c>
    </row>
    <row r="248" spans="2:65" s="13" customFormat="1" ht="12">
      <c r="B248" s="187"/>
      <c r="D248" s="181" t="s">
        <v>586</v>
      </c>
      <c r="E248" s="188" t="s">
        <v>1</v>
      </c>
      <c r="F248" s="189" t="s">
        <v>11572</v>
      </c>
      <c r="H248" s="190">
        <v>5</v>
      </c>
      <c r="I248" s="191"/>
      <c r="L248" s="187"/>
      <c r="M248" s="192"/>
      <c r="T248" s="193"/>
      <c r="AT248" s="188" t="s">
        <v>586</v>
      </c>
      <c r="AU248" s="188" t="s">
        <v>89</v>
      </c>
      <c r="AV248" s="13" t="s">
        <v>89</v>
      </c>
      <c r="AW248" s="13" t="s">
        <v>31</v>
      </c>
      <c r="AX248" s="13" t="s">
        <v>77</v>
      </c>
      <c r="AY248" s="188" t="s">
        <v>574</v>
      </c>
    </row>
    <row r="249" spans="2:65" s="14" customFormat="1" ht="12">
      <c r="B249" s="194"/>
      <c r="D249" s="181" t="s">
        <v>586</v>
      </c>
      <c r="E249" s="195" t="s">
        <v>1</v>
      </c>
      <c r="F249" s="196" t="s">
        <v>596</v>
      </c>
      <c r="H249" s="197">
        <v>5</v>
      </c>
      <c r="I249" s="198"/>
      <c r="L249" s="194"/>
      <c r="M249" s="199"/>
      <c r="T249" s="200"/>
      <c r="AT249" s="195" t="s">
        <v>586</v>
      </c>
      <c r="AU249" s="195" t="s">
        <v>89</v>
      </c>
      <c r="AV249" s="14" t="s">
        <v>580</v>
      </c>
      <c r="AW249" s="14" t="s">
        <v>31</v>
      </c>
      <c r="AX249" s="14" t="s">
        <v>84</v>
      </c>
      <c r="AY249" s="195" t="s">
        <v>574</v>
      </c>
    </row>
    <row r="250" spans="2:65" s="1" customFormat="1" ht="24.25" customHeight="1">
      <c r="B250" s="140"/>
      <c r="C250" s="168" t="s">
        <v>1131</v>
      </c>
      <c r="D250" s="168" t="s">
        <v>576</v>
      </c>
      <c r="E250" s="169" t="s">
        <v>11364</v>
      </c>
      <c r="F250" s="170" t="s">
        <v>11365</v>
      </c>
      <c r="G250" s="171" t="s">
        <v>11366</v>
      </c>
      <c r="H250" s="172">
        <v>7</v>
      </c>
      <c r="I250" s="173"/>
      <c r="J250" s="174">
        <f>ROUND(I250*H250,2)</f>
        <v>0</v>
      </c>
      <c r="K250" s="175"/>
      <c r="L250" s="34"/>
      <c r="M250" s="176" t="s">
        <v>1</v>
      </c>
      <c r="N250" s="139" t="s">
        <v>43</v>
      </c>
      <c r="P250" s="177">
        <f>O250*H250</f>
        <v>0</v>
      </c>
      <c r="Q250" s="177">
        <v>0</v>
      </c>
      <c r="R250" s="177">
        <f>Q250*H250</f>
        <v>0</v>
      </c>
      <c r="S250" s="177">
        <v>0</v>
      </c>
      <c r="T250" s="178">
        <f>S250*H250</f>
        <v>0</v>
      </c>
      <c r="AR250" s="179" t="s">
        <v>580</v>
      </c>
      <c r="AT250" s="179" t="s">
        <v>576</v>
      </c>
      <c r="AU250" s="179" t="s">
        <v>89</v>
      </c>
      <c r="AY250" s="17" t="s">
        <v>574</v>
      </c>
      <c r="BE250" s="102">
        <f>IF(N250="základná",J250,0)</f>
        <v>0</v>
      </c>
      <c r="BF250" s="102">
        <f>IF(N250="znížená",J250,0)</f>
        <v>0</v>
      </c>
      <c r="BG250" s="102">
        <f>IF(N250="zákl. prenesená",J250,0)</f>
        <v>0</v>
      </c>
      <c r="BH250" s="102">
        <f>IF(N250="zníž. prenesená",J250,0)</f>
        <v>0</v>
      </c>
      <c r="BI250" s="102">
        <f>IF(N250="nulová",J250,0)</f>
        <v>0</v>
      </c>
      <c r="BJ250" s="17" t="s">
        <v>89</v>
      </c>
      <c r="BK250" s="102">
        <f>ROUND(I250*H250,2)</f>
        <v>0</v>
      </c>
      <c r="BL250" s="17" t="s">
        <v>580</v>
      </c>
      <c r="BM250" s="179" t="s">
        <v>11692</v>
      </c>
    </row>
    <row r="251" spans="2:65" s="13" customFormat="1" ht="12">
      <c r="B251" s="187"/>
      <c r="D251" s="181" t="s">
        <v>586</v>
      </c>
      <c r="E251" s="188" t="s">
        <v>1</v>
      </c>
      <c r="F251" s="189" t="s">
        <v>11569</v>
      </c>
      <c r="H251" s="190">
        <v>7</v>
      </c>
      <c r="I251" s="191"/>
      <c r="L251" s="187"/>
      <c r="M251" s="192"/>
      <c r="T251" s="193"/>
      <c r="AT251" s="188" t="s">
        <v>586</v>
      </c>
      <c r="AU251" s="188" t="s">
        <v>89</v>
      </c>
      <c r="AV251" s="13" t="s">
        <v>89</v>
      </c>
      <c r="AW251" s="13" t="s">
        <v>31</v>
      </c>
      <c r="AX251" s="13" t="s">
        <v>84</v>
      </c>
      <c r="AY251" s="188" t="s">
        <v>574</v>
      </c>
    </row>
    <row r="252" spans="2:65" s="1" customFormat="1" ht="44.25" customHeight="1">
      <c r="B252" s="140"/>
      <c r="C252" s="168" t="s">
        <v>1157</v>
      </c>
      <c r="D252" s="168" t="s">
        <v>576</v>
      </c>
      <c r="E252" s="169" t="s">
        <v>11693</v>
      </c>
      <c r="F252" s="170" t="s">
        <v>11694</v>
      </c>
      <c r="G252" s="171" t="s">
        <v>584</v>
      </c>
      <c r="H252" s="172">
        <v>530</v>
      </c>
      <c r="I252" s="173"/>
      <c r="J252" s="174">
        <f>ROUND(I252*H252,2)</f>
        <v>0</v>
      </c>
      <c r="K252" s="175"/>
      <c r="L252" s="34"/>
      <c r="M252" s="176" t="s">
        <v>1</v>
      </c>
      <c r="N252" s="139" t="s">
        <v>43</v>
      </c>
      <c r="P252" s="177">
        <f>O252*H252</f>
        <v>0</v>
      </c>
      <c r="Q252" s="177">
        <v>0</v>
      </c>
      <c r="R252" s="177">
        <f>Q252*H252</f>
        <v>0</v>
      </c>
      <c r="S252" s="177">
        <v>0</v>
      </c>
      <c r="T252" s="178">
        <f>S252*H252</f>
        <v>0</v>
      </c>
      <c r="AR252" s="179" t="s">
        <v>580</v>
      </c>
      <c r="AT252" s="179" t="s">
        <v>576</v>
      </c>
      <c r="AU252" s="179" t="s">
        <v>89</v>
      </c>
      <c r="AY252" s="17" t="s">
        <v>574</v>
      </c>
      <c r="BE252" s="102">
        <f>IF(N252="základná",J252,0)</f>
        <v>0</v>
      </c>
      <c r="BF252" s="102">
        <f>IF(N252="znížená",J252,0)</f>
        <v>0</v>
      </c>
      <c r="BG252" s="102">
        <f>IF(N252="zákl. prenesená",J252,0)</f>
        <v>0</v>
      </c>
      <c r="BH252" s="102">
        <f>IF(N252="zníž. prenesená",J252,0)</f>
        <v>0</v>
      </c>
      <c r="BI252" s="102">
        <f>IF(N252="nulová",J252,0)</f>
        <v>0</v>
      </c>
      <c r="BJ252" s="17" t="s">
        <v>89</v>
      </c>
      <c r="BK252" s="102">
        <f>ROUND(I252*H252,2)</f>
        <v>0</v>
      </c>
      <c r="BL252" s="17" t="s">
        <v>580</v>
      </c>
      <c r="BM252" s="179" t="s">
        <v>11695</v>
      </c>
    </row>
    <row r="253" spans="2:65" s="12" customFormat="1" ht="12">
      <c r="B253" s="180"/>
      <c r="D253" s="181" t="s">
        <v>586</v>
      </c>
      <c r="E253" s="182" t="s">
        <v>1</v>
      </c>
      <c r="F253" s="183" t="s">
        <v>11696</v>
      </c>
      <c r="H253" s="182" t="s">
        <v>1</v>
      </c>
      <c r="I253" s="184"/>
      <c r="L253" s="180"/>
      <c r="M253" s="185"/>
      <c r="T253" s="186"/>
      <c r="AT253" s="182" t="s">
        <v>586</v>
      </c>
      <c r="AU253" s="182" t="s">
        <v>89</v>
      </c>
      <c r="AV253" s="12" t="s">
        <v>84</v>
      </c>
      <c r="AW253" s="12" t="s">
        <v>31</v>
      </c>
      <c r="AX253" s="12" t="s">
        <v>77</v>
      </c>
      <c r="AY253" s="182" t="s">
        <v>574</v>
      </c>
    </row>
    <row r="254" spans="2:65" s="13" customFormat="1" ht="12">
      <c r="B254" s="187"/>
      <c r="D254" s="181" t="s">
        <v>586</v>
      </c>
      <c r="E254" s="188" t="s">
        <v>1</v>
      </c>
      <c r="F254" s="189" t="s">
        <v>5322</v>
      </c>
      <c r="H254" s="190">
        <v>530</v>
      </c>
      <c r="I254" s="191"/>
      <c r="L254" s="187"/>
      <c r="M254" s="192"/>
      <c r="T254" s="193"/>
      <c r="AT254" s="188" t="s">
        <v>586</v>
      </c>
      <c r="AU254" s="188" t="s">
        <v>89</v>
      </c>
      <c r="AV254" s="13" t="s">
        <v>89</v>
      </c>
      <c r="AW254" s="13" t="s">
        <v>31</v>
      </c>
      <c r="AX254" s="13" t="s">
        <v>77</v>
      </c>
      <c r="AY254" s="188" t="s">
        <v>574</v>
      </c>
    </row>
    <row r="255" spans="2:65" s="14" customFormat="1" ht="12">
      <c r="B255" s="194"/>
      <c r="D255" s="181" t="s">
        <v>586</v>
      </c>
      <c r="E255" s="195" t="s">
        <v>1</v>
      </c>
      <c r="F255" s="196" t="s">
        <v>596</v>
      </c>
      <c r="H255" s="197">
        <v>530</v>
      </c>
      <c r="I255" s="198"/>
      <c r="L255" s="194"/>
      <c r="M255" s="199"/>
      <c r="T255" s="200"/>
      <c r="AT255" s="195" t="s">
        <v>586</v>
      </c>
      <c r="AU255" s="195" t="s">
        <v>89</v>
      </c>
      <c r="AV255" s="14" t="s">
        <v>580</v>
      </c>
      <c r="AW255" s="14" t="s">
        <v>31</v>
      </c>
      <c r="AX255" s="14" t="s">
        <v>84</v>
      </c>
      <c r="AY255" s="195" t="s">
        <v>574</v>
      </c>
    </row>
    <row r="256" spans="2:65" s="1" customFormat="1" ht="38" customHeight="1">
      <c r="B256" s="140"/>
      <c r="C256" s="168" t="s">
        <v>1170</v>
      </c>
      <c r="D256" s="168" t="s">
        <v>576</v>
      </c>
      <c r="E256" s="169" t="s">
        <v>11697</v>
      </c>
      <c r="F256" s="170" t="s">
        <v>11698</v>
      </c>
      <c r="G256" s="171" t="s">
        <v>584</v>
      </c>
      <c r="H256" s="172">
        <v>530</v>
      </c>
      <c r="I256" s="173"/>
      <c r="J256" s="174">
        <f>ROUND(I256*H256,2)</f>
        <v>0</v>
      </c>
      <c r="K256" s="175"/>
      <c r="L256" s="34"/>
      <c r="M256" s="176" t="s">
        <v>1</v>
      </c>
      <c r="N256" s="139" t="s">
        <v>43</v>
      </c>
      <c r="P256" s="177">
        <f>O256*H256</f>
        <v>0</v>
      </c>
      <c r="Q256" s="177">
        <v>0</v>
      </c>
      <c r="R256" s="177">
        <f>Q256*H256</f>
        <v>0</v>
      </c>
      <c r="S256" s="177">
        <v>0</v>
      </c>
      <c r="T256" s="178">
        <f>S256*H256</f>
        <v>0</v>
      </c>
      <c r="AR256" s="179" t="s">
        <v>580</v>
      </c>
      <c r="AT256" s="179" t="s">
        <v>576</v>
      </c>
      <c r="AU256" s="179" t="s">
        <v>89</v>
      </c>
      <c r="AY256" s="17" t="s">
        <v>574</v>
      </c>
      <c r="BE256" s="102">
        <f>IF(N256="základná",J256,0)</f>
        <v>0</v>
      </c>
      <c r="BF256" s="102">
        <f>IF(N256="znížená",J256,0)</f>
        <v>0</v>
      </c>
      <c r="BG256" s="102">
        <f>IF(N256="zákl. prenesená",J256,0)</f>
        <v>0</v>
      </c>
      <c r="BH256" s="102">
        <f>IF(N256="zníž. prenesená",J256,0)</f>
        <v>0</v>
      </c>
      <c r="BI256" s="102">
        <f>IF(N256="nulová",J256,0)</f>
        <v>0</v>
      </c>
      <c r="BJ256" s="17" t="s">
        <v>89</v>
      </c>
      <c r="BK256" s="102">
        <f>ROUND(I256*H256,2)</f>
        <v>0</v>
      </c>
      <c r="BL256" s="17" t="s">
        <v>580</v>
      </c>
      <c r="BM256" s="179" t="s">
        <v>11699</v>
      </c>
    </row>
    <row r="257" spans="2:65" s="13" customFormat="1" ht="12">
      <c r="B257" s="187"/>
      <c r="D257" s="181" t="s">
        <v>586</v>
      </c>
      <c r="E257" s="188" t="s">
        <v>1</v>
      </c>
      <c r="F257" s="189" t="s">
        <v>5322</v>
      </c>
      <c r="H257" s="190">
        <v>530</v>
      </c>
      <c r="I257" s="191"/>
      <c r="L257" s="187"/>
      <c r="M257" s="192"/>
      <c r="T257" s="193"/>
      <c r="AT257" s="188" t="s">
        <v>586</v>
      </c>
      <c r="AU257" s="188" t="s">
        <v>89</v>
      </c>
      <c r="AV257" s="13" t="s">
        <v>89</v>
      </c>
      <c r="AW257" s="13" t="s">
        <v>31</v>
      </c>
      <c r="AX257" s="13" t="s">
        <v>77</v>
      </c>
      <c r="AY257" s="188" t="s">
        <v>574</v>
      </c>
    </row>
    <row r="258" spans="2:65" s="14" customFormat="1" ht="12">
      <c r="B258" s="194"/>
      <c r="D258" s="181" t="s">
        <v>586</v>
      </c>
      <c r="E258" s="195" t="s">
        <v>1</v>
      </c>
      <c r="F258" s="196" t="s">
        <v>596</v>
      </c>
      <c r="H258" s="197">
        <v>530</v>
      </c>
      <c r="I258" s="198"/>
      <c r="L258" s="194"/>
      <c r="M258" s="199"/>
      <c r="T258" s="200"/>
      <c r="AT258" s="195" t="s">
        <v>586</v>
      </c>
      <c r="AU258" s="195" t="s">
        <v>89</v>
      </c>
      <c r="AV258" s="14" t="s">
        <v>580</v>
      </c>
      <c r="AW258" s="14" t="s">
        <v>31</v>
      </c>
      <c r="AX258" s="14" t="s">
        <v>84</v>
      </c>
      <c r="AY258" s="195" t="s">
        <v>574</v>
      </c>
    </row>
    <row r="259" spans="2:65" s="11" customFormat="1" ht="23" customHeight="1">
      <c r="B259" s="156"/>
      <c r="D259" s="157" t="s">
        <v>76</v>
      </c>
      <c r="E259" s="166" t="s">
        <v>1733</v>
      </c>
      <c r="F259" s="166" t="s">
        <v>2996</v>
      </c>
      <c r="I259" s="159"/>
      <c r="J259" s="167">
        <f>BK259</f>
        <v>0</v>
      </c>
      <c r="L259" s="156"/>
      <c r="M259" s="161"/>
      <c r="P259" s="162">
        <f>P260</f>
        <v>0</v>
      </c>
      <c r="R259" s="162">
        <f>R260</f>
        <v>0</v>
      </c>
      <c r="T259" s="163">
        <f>T260</f>
        <v>0</v>
      </c>
      <c r="AR259" s="157" t="s">
        <v>84</v>
      </c>
      <c r="AT259" s="164" t="s">
        <v>76</v>
      </c>
      <c r="AU259" s="164" t="s">
        <v>84</v>
      </c>
      <c r="AY259" s="157" t="s">
        <v>574</v>
      </c>
      <c r="BK259" s="165">
        <f>BK260</f>
        <v>0</v>
      </c>
    </row>
    <row r="260" spans="2:65" s="1" customFormat="1" ht="33" customHeight="1">
      <c r="B260" s="140"/>
      <c r="C260" s="168" t="s">
        <v>1136</v>
      </c>
      <c r="D260" s="168" t="s">
        <v>576</v>
      </c>
      <c r="E260" s="169" t="s">
        <v>11419</v>
      </c>
      <c r="F260" s="170" t="s">
        <v>11420</v>
      </c>
      <c r="G260" s="171" t="s">
        <v>694</v>
      </c>
      <c r="H260" s="172">
        <v>32.277999999999999</v>
      </c>
      <c r="I260" s="173"/>
      <c r="J260" s="174">
        <f>ROUND(I260*H260,2)</f>
        <v>0</v>
      </c>
      <c r="K260" s="175"/>
      <c r="L260" s="34"/>
      <c r="M260" s="176" t="s">
        <v>1</v>
      </c>
      <c r="N260" s="139" t="s">
        <v>43</v>
      </c>
      <c r="P260" s="177">
        <f>O260*H260</f>
        <v>0</v>
      </c>
      <c r="Q260" s="177">
        <v>0</v>
      </c>
      <c r="R260" s="177">
        <f>Q260*H260</f>
        <v>0</v>
      </c>
      <c r="S260" s="177">
        <v>0</v>
      </c>
      <c r="T260" s="178">
        <f>S260*H260</f>
        <v>0</v>
      </c>
      <c r="AR260" s="179" t="s">
        <v>580</v>
      </c>
      <c r="AT260" s="179" t="s">
        <v>576</v>
      </c>
      <c r="AU260" s="179" t="s">
        <v>89</v>
      </c>
      <c r="AY260" s="17" t="s">
        <v>574</v>
      </c>
      <c r="BE260" s="102">
        <f>IF(N260="základná",J260,0)</f>
        <v>0</v>
      </c>
      <c r="BF260" s="102">
        <f>IF(N260="znížená",J260,0)</f>
        <v>0</v>
      </c>
      <c r="BG260" s="102">
        <f>IF(N260="zákl. prenesená",J260,0)</f>
        <v>0</v>
      </c>
      <c r="BH260" s="102">
        <f>IF(N260="zníž. prenesená",J260,0)</f>
        <v>0</v>
      </c>
      <c r="BI260" s="102">
        <f>IF(N260="nulová",J260,0)</f>
        <v>0</v>
      </c>
      <c r="BJ260" s="17" t="s">
        <v>89</v>
      </c>
      <c r="BK260" s="102">
        <f>ROUND(I260*H260,2)</f>
        <v>0</v>
      </c>
      <c r="BL260" s="17" t="s">
        <v>580</v>
      </c>
      <c r="BM260" s="179" t="s">
        <v>11700</v>
      </c>
    </row>
    <row r="261" spans="2:65" s="11" customFormat="1" ht="26" customHeight="1">
      <c r="B261" s="156"/>
      <c r="D261" s="157" t="s">
        <v>76</v>
      </c>
      <c r="E261" s="158" t="s">
        <v>11447</v>
      </c>
      <c r="F261" s="158" t="s">
        <v>6134</v>
      </c>
      <c r="I261" s="159"/>
      <c r="J261" s="160">
        <f>BK261</f>
        <v>0</v>
      </c>
      <c r="L261" s="156"/>
      <c r="M261" s="161"/>
      <c r="P261" s="162">
        <f>P262</f>
        <v>0</v>
      </c>
      <c r="R261" s="162">
        <f>R262</f>
        <v>0</v>
      </c>
      <c r="T261" s="163">
        <f>T262</f>
        <v>0</v>
      </c>
      <c r="AR261" s="157" t="s">
        <v>580</v>
      </c>
      <c r="AT261" s="164" t="s">
        <v>76</v>
      </c>
      <c r="AU261" s="164" t="s">
        <v>77</v>
      </c>
      <c r="AY261" s="157" t="s">
        <v>574</v>
      </c>
      <c r="BK261" s="165">
        <f>BK262</f>
        <v>0</v>
      </c>
    </row>
    <row r="262" spans="2:65" s="1" customFormat="1" ht="44.25" customHeight="1">
      <c r="B262" s="140"/>
      <c r="C262" s="168" t="s">
        <v>1149</v>
      </c>
      <c r="D262" s="168" t="s">
        <v>576</v>
      </c>
      <c r="E262" s="169" t="s">
        <v>11448</v>
      </c>
      <c r="F262" s="170" t="s">
        <v>11449</v>
      </c>
      <c r="G262" s="171" t="s">
        <v>579</v>
      </c>
      <c r="H262" s="172">
        <v>1</v>
      </c>
      <c r="I262" s="173"/>
      <c r="J262" s="174">
        <f>ROUND(I262*H262,2)</f>
        <v>0</v>
      </c>
      <c r="K262" s="175"/>
      <c r="L262" s="34"/>
      <c r="M262" s="223" t="s">
        <v>1</v>
      </c>
      <c r="N262" s="224" t="s">
        <v>43</v>
      </c>
      <c r="O262" s="225"/>
      <c r="P262" s="226">
        <f>O262*H262</f>
        <v>0</v>
      </c>
      <c r="Q262" s="226">
        <v>0</v>
      </c>
      <c r="R262" s="226">
        <f>Q262*H262</f>
        <v>0</v>
      </c>
      <c r="S262" s="226">
        <v>0</v>
      </c>
      <c r="T262" s="227">
        <f>S262*H262</f>
        <v>0</v>
      </c>
      <c r="AR262" s="179" t="s">
        <v>680</v>
      </c>
      <c r="AT262" s="179" t="s">
        <v>576</v>
      </c>
      <c r="AU262" s="179" t="s">
        <v>84</v>
      </c>
      <c r="AY262" s="17" t="s">
        <v>574</v>
      </c>
      <c r="BE262" s="102">
        <f>IF(N262="základná",J262,0)</f>
        <v>0</v>
      </c>
      <c r="BF262" s="102">
        <f>IF(N262="znížená",J262,0)</f>
        <v>0</v>
      </c>
      <c r="BG262" s="102">
        <f>IF(N262="zákl. prenesená",J262,0)</f>
        <v>0</v>
      </c>
      <c r="BH262" s="102">
        <f>IF(N262="zníž. prenesená",J262,0)</f>
        <v>0</v>
      </c>
      <c r="BI262" s="102">
        <f>IF(N262="nulová",J262,0)</f>
        <v>0</v>
      </c>
      <c r="BJ262" s="17" t="s">
        <v>89</v>
      </c>
      <c r="BK262" s="102">
        <f>ROUND(I262*H262,2)</f>
        <v>0</v>
      </c>
      <c r="BL262" s="17" t="s">
        <v>680</v>
      </c>
      <c r="BM262" s="179" t="s">
        <v>11701</v>
      </c>
    </row>
    <row r="263" spans="2:65" s="1" customFormat="1" ht="7" customHeight="1">
      <c r="B263" s="49"/>
      <c r="C263" s="50"/>
      <c r="D263" s="50"/>
      <c r="E263" s="50"/>
      <c r="F263" s="50"/>
      <c r="G263" s="50"/>
      <c r="H263" s="50"/>
      <c r="I263" s="50"/>
      <c r="J263" s="50"/>
      <c r="K263" s="50"/>
      <c r="L263" s="34"/>
    </row>
  </sheetData>
  <autoFilter ref="C133:K262" xr:uid="{00000000-0009-0000-0000-000015000000}"/>
  <mergeCells count="17">
    <mergeCell ref="E11:H11"/>
    <mergeCell ref="E20:H20"/>
    <mergeCell ref="E29:H29"/>
    <mergeCell ref="E126:H126"/>
    <mergeCell ref="L2:V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281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143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ht="12" customHeight="1">
      <c r="B8" s="20"/>
      <c r="D8" s="27" t="s">
        <v>182</v>
      </c>
      <c r="L8" s="20"/>
    </row>
    <row r="9" spans="2:46" s="1" customFormat="1" ht="16.5" customHeight="1">
      <c r="B9" s="34"/>
      <c r="E9" s="287" t="s">
        <v>11079</v>
      </c>
      <c r="F9" s="285"/>
      <c r="G9" s="285"/>
      <c r="H9" s="285"/>
      <c r="L9" s="34"/>
    </row>
    <row r="10" spans="2:46" s="1" customFormat="1" ht="12" customHeight="1">
      <c r="B10" s="34"/>
      <c r="D10" s="27" t="s">
        <v>190</v>
      </c>
      <c r="L10" s="34"/>
    </row>
    <row r="11" spans="2:46" s="1" customFormat="1" ht="16.5" customHeight="1">
      <c r="B11" s="34"/>
      <c r="E11" s="256" t="s">
        <v>11702</v>
      </c>
      <c r="F11" s="285"/>
      <c r="G11" s="285"/>
      <c r="H11" s="285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>
      <c r="B18" s="34"/>
      <c r="L18" s="34"/>
    </row>
    <row r="19" spans="2:12" s="1" customFormat="1" ht="12" customHeight="1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8"/>
      <c r="G20" s="268"/>
      <c r="H20" s="268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>
      <c r="B21" s="34"/>
      <c r="L21" s="34"/>
    </row>
    <row r="22" spans="2:12" s="1" customFormat="1" ht="12" customHeight="1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>
      <c r="B24" s="34"/>
      <c r="L24" s="34"/>
    </row>
    <row r="25" spans="2:12" s="1" customFormat="1" ht="12" customHeight="1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>
      <c r="B27" s="34"/>
      <c r="L27" s="34"/>
    </row>
    <row r="28" spans="2:12" s="1" customFormat="1" ht="12" customHeight="1">
      <c r="B28" s="34"/>
      <c r="D28" s="27" t="s">
        <v>34</v>
      </c>
      <c r="L28" s="34"/>
    </row>
    <row r="29" spans="2:12" s="7" customFormat="1" ht="16.5" customHeight="1">
      <c r="B29" s="111"/>
      <c r="E29" s="272" t="s">
        <v>1</v>
      </c>
      <c r="F29" s="272"/>
      <c r="G29" s="272"/>
      <c r="H29" s="272"/>
      <c r="L29" s="111"/>
    </row>
    <row r="30" spans="2:12" s="1" customFormat="1" ht="7" customHeight="1">
      <c r="B30" s="34"/>
      <c r="L30" s="34"/>
    </row>
    <row r="31" spans="2:12" s="1" customFormat="1" ht="7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>
      <c r="B32" s="34"/>
      <c r="D32" s="25" t="s">
        <v>245</v>
      </c>
      <c r="J32" s="33">
        <f>J98</f>
        <v>0</v>
      </c>
      <c r="L32" s="34"/>
    </row>
    <row r="33" spans="2:12" s="1" customFormat="1" ht="14.5" customHeight="1">
      <c r="B33" s="34"/>
      <c r="D33" s="32" t="s">
        <v>157</v>
      </c>
      <c r="J33" s="33">
        <f>J106</f>
        <v>0</v>
      </c>
      <c r="L33" s="34"/>
    </row>
    <row r="34" spans="2:12" s="1" customFormat="1" ht="25.25" customHeight="1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>
      <c r="B37" s="34"/>
      <c r="D37" s="60" t="s">
        <v>41</v>
      </c>
      <c r="E37" s="39" t="s">
        <v>42</v>
      </c>
      <c r="F37" s="114">
        <f>ROUND((SUM(BE106:BE113) + SUM(BE135:BE280)),  2)</f>
        <v>0</v>
      </c>
      <c r="G37" s="115"/>
      <c r="H37" s="115"/>
      <c r="I37" s="116">
        <v>0.2</v>
      </c>
      <c r="J37" s="114">
        <f>ROUND(((SUM(BE106:BE113) + SUM(BE135:BE280))*I37),  2)</f>
        <v>0</v>
      </c>
      <c r="L37" s="34"/>
    </row>
    <row r="38" spans="2:12" s="1" customFormat="1" ht="14.5" customHeight="1">
      <c r="B38" s="34"/>
      <c r="E38" s="39" t="s">
        <v>43</v>
      </c>
      <c r="F38" s="114">
        <f>ROUND((SUM(BF106:BF113) + SUM(BF135:BF280)),  2)</f>
        <v>0</v>
      </c>
      <c r="G38" s="115"/>
      <c r="H38" s="115"/>
      <c r="I38" s="116">
        <v>0.2</v>
      </c>
      <c r="J38" s="114">
        <f>ROUND(((SUM(BF106:BF113) + SUM(BF135:BF280))*I38),  2)</f>
        <v>0</v>
      </c>
      <c r="L38" s="34"/>
    </row>
    <row r="39" spans="2:12" s="1" customFormat="1" ht="14.5" hidden="1" customHeight="1">
      <c r="B39" s="34"/>
      <c r="E39" s="27" t="s">
        <v>44</v>
      </c>
      <c r="F39" s="91">
        <f>ROUND((SUM(BG106:BG113) + SUM(BG135:BG280)),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>
      <c r="B40" s="34"/>
      <c r="E40" s="27" t="s">
        <v>45</v>
      </c>
      <c r="F40" s="91">
        <f>ROUND((SUM(BH106:BH113) + SUM(BH135:BH280)),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>
      <c r="B41" s="34"/>
      <c r="E41" s="39" t="s">
        <v>46</v>
      </c>
      <c r="F41" s="114">
        <f>ROUND((SUM(BI106:BI113) + SUM(BI135:BI280)),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>
      <c r="B42" s="34"/>
      <c r="L42" s="34"/>
    </row>
    <row r="43" spans="2:12" s="1" customFormat="1" ht="25.25" customHeight="1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>
      <c r="B44" s="34"/>
      <c r="L44" s="34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>
      <c r="B82" s="34"/>
      <c r="C82" s="21" t="s">
        <v>386</v>
      </c>
      <c r="L82" s="34"/>
    </row>
    <row r="83" spans="2:12" s="1" customFormat="1" ht="7" customHeight="1">
      <c r="B83" s="34"/>
      <c r="L83" s="34"/>
    </row>
    <row r="84" spans="2:12" s="1" customFormat="1" ht="12" customHeight="1">
      <c r="B84" s="34"/>
      <c r="C84" s="27" t="s">
        <v>15</v>
      </c>
      <c r="L84" s="34"/>
    </row>
    <row r="85" spans="2:12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12" ht="12" customHeight="1">
      <c r="B86" s="20"/>
      <c r="C86" s="27" t="s">
        <v>182</v>
      </c>
      <c r="L86" s="20"/>
    </row>
    <row r="87" spans="2:12" s="1" customFormat="1" ht="16.5" customHeight="1">
      <c r="B87" s="34"/>
      <c r="E87" s="287" t="s">
        <v>11079</v>
      </c>
      <c r="F87" s="285"/>
      <c r="G87" s="285"/>
      <c r="H87" s="285"/>
      <c r="L87" s="34"/>
    </row>
    <row r="88" spans="2:12" s="1" customFormat="1" ht="12" customHeight="1">
      <c r="B88" s="34"/>
      <c r="C88" s="27" t="s">
        <v>190</v>
      </c>
      <c r="L88" s="34"/>
    </row>
    <row r="89" spans="2:12" s="1" customFormat="1" ht="16.5" customHeight="1">
      <c r="B89" s="34"/>
      <c r="E89" s="256" t="str">
        <f>E11</f>
        <v>05 - SO 601.5 Zeleň na parkovisku</v>
      </c>
      <c r="F89" s="285"/>
      <c r="G89" s="285"/>
      <c r="H89" s="285"/>
      <c r="L89" s="34"/>
    </row>
    <row r="90" spans="2:12" s="1" customFormat="1" ht="7" customHeight="1">
      <c r="B90" s="34"/>
      <c r="L90" s="34"/>
    </row>
    <row r="91" spans="2:12" s="1" customFormat="1" ht="12" customHeight="1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>
      <c r="B92" s="34"/>
      <c r="L92" s="34"/>
    </row>
    <row r="93" spans="2:12" s="1" customFormat="1" ht="15.25" customHeight="1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25" customHeight="1">
      <c r="B95" s="34"/>
      <c r="L95" s="34"/>
    </row>
    <row r="96" spans="2:12" s="1" customFormat="1" ht="29.25" customHeight="1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25" customHeight="1">
      <c r="B97" s="34"/>
      <c r="L97" s="34"/>
    </row>
    <row r="98" spans="2:65" s="1" customFormat="1" ht="23" customHeight="1">
      <c r="B98" s="34"/>
      <c r="C98" s="127" t="s">
        <v>422</v>
      </c>
      <c r="J98" s="71">
        <f>J135</f>
        <v>0</v>
      </c>
      <c r="L98" s="34"/>
      <c r="AU98" s="17" t="s">
        <v>423</v>
      </c>
    </row>
    <row r="99" spans="2:65" s="8" customFormat="1" ht="25" customHeight="1">
      <c r="B99" s="128"/>
      <c r="D99" s="129" t="s">
        <v>426</v>
      </c>
      <c r="E99" s="130"/>
      <c r="F99" s="130"/>
      <c r="G99" s="130"/>
      <c r="H99" s="130"/>
      <c r="I99" s="130"/>
      <c r="J99" s="131">
        <f>J136</f>
        <v>0</v>
      </c>
      <c r="L99" s="128"/>
    </row>
    <row r="100" spans="2:65" s="9" customFormat="1" ht="20" customHeight="1">
      <c r="B100" s="133"/>
      <c r="D100" s="134" t="s">
        <v>429</v>
      </c>
      <c r="E100" s="135"/>
      <c r="F100" s="135"/>
      <c r="G100" s="135"/>
      <c r="H100" s="135"/>
      <c r="I100" s="135"/>
      <c r="J100" s="136">
        <f>J137</f>
        <v>0</v>
      </c>
      <c r="L100" s="133"/>
    </row>
    <row r="101" spans="2:65" s="9" customFormat="1" ht="20" customHeight="1">
      <c r="B101" s="133"/>
      <c r="D101" s="134" t="s">
        <v>432</v>
      </c>
      <c r="E101" s="135"/>
      <c r="F101" s="135"/>
      <c r="G101" s="135"/>
      <c r="H101" s="135"/>
      <c r="I101" s="135"/>
      <c r="J101" s="136">
        <f>J242</f>
        <v>0</v>
      </c>
      <c r="L101" s="133"/>
    </row>
    <row r="102" spans="2:65" s="9" customFormat="1" ht="20" customHeight="1">
      <c r="B102" s="133"/>
      <c r="D102" s="134" t="s">
        <v>450</v>
      </c>
      <c r="E102" s="135"/>
      <c r="F102" s="135"/>
      <c r="G102" s="135"/>
      <c r="H102" s="135"/>
      <c r="I102" s="135"/>
      <c r="J102" s="136">
        <f>J277</f>
        <v>0</v>
      </c>
      <c r="L102" s="133"/>
    </row>
    <row r="103" spans="2:65" s="8" customFormat="1" ht="25" customHeight="1">
      <c r="B103" s="128"/>
      <c r="D103" s="129" t="s">
        <v>11081</v>
      </c>
      <c r="E103" s="130"/>
      <c r="F103" s="130"/>
      <c r="G103" s="130"/>
      <c r="H103" s="130"/>
      <c r="I103" s="130"/>
      <c r="J103" s="131">
        <f>J279</f>
        <v>0</v>
      </c>
      <c r="L103" s="128"/>
    </row>
    <row r="104" spans="2:65" s="1" customFormat="1" ht="21.75" customHeight="1">
      <c r="B104" s="34"/>
      <c r="L104" s="34"/>
    </row>
    <row r="105" spans="2:65" s="1" customFormat="1" ht="7" customHeight="1">
      <c r="B105" s="34"/>
      <c r="L105" s="34"/>
    </row>
    <row r="106" spans="2:65" s="1" customFormat="1" ht="29.25" customHeight="1">
      <c r="B106" s="34"/>
      <c r="C106" s="127" t="s">
        <v>511</v>
      </c>
      <c r="J106" s="138">
        <f>ROUND(J107 + J108 + J109 + J110 + J111 + J112,2)</f>
        <v>0</v>
      </c>
      <c r="L106" s="34"/>
      <c r="N106" s="139" t="s">
        <v>41</v>
      </c>
    </row>
    <row r="107" spans="2:65" s="1" customFormat="1" ht="18" customHeight="1">
      <c r="B107" s="140"/>
      <c r="C107" s="141"/>
      <c r="D107" s="232" t="s">
        <v>514</v>
      </c>
      <c r="E107" s="286"/>
      <c r="F107" s="286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ref="BE107:BE112" si="0">IF(N107="základná",J107,0)</f>
        <v>0</v>
      </c>
      <c r="BF107" s="146">
        <f t="shared" ref="BF107:BF112" si="1">IF(N107="znížená",J107,0)</f>
        <v>0</v>
      </c>
      <c r="BG107" s="146">
        <f t="shared" ref="BG107:BG112" si="2">IF(N107="zákl. prenesená",J107,0)</f>
        <v>0</v>
      </c>
      <c r="BH107" s="146">
        <f t="shared" ref="BH107:BH112" si="3">IF(N107="zníž. prenesená",J107,0)</f>
        <v>0</v>
      </c>
      <c r="BI107" s="146">
        <f t="shared" ref="BI107:BI112" si="4">IF(N107="nulová",J107,0)</f>
        <v>0</v>
      </c>
      <c r="BJ107" s="144" t="s">
        <v>89</v>
      </c>
      <c r="BK107" s="141"/>
      <c r="BL107" s="141"/>
      <c r="BM107" s="141"/>
    </row>
    <row r="108" spans="2:65" s="1" customFormat="1" ht="18" customHeight="1">
      <c r="B108" s="140"/>
      <c r="C108" s="141"/>
      <c r="D108" s="232" t="s">
        <v>518</v>
      </c>
      <c r="E108" s="286"/>
      <c r="F108" s="286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>
      <c r="B109" s="140"/>
      <c r="C109" s="141"/>
      <c r="D109" s="232" t="s">
        <v>521</v>
      </c>
      <c r="E109" s="286"/>
      <c r="F109" s="286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>
      <c r="B110" s="140"/>
      <c r="C110" s="141"/>
      <c r="D110" s="232" t="s">
        <v>524</v>
      </c>
      <c r="E110" s="286"/>
      <c r="F110" s="286"/>
      <c r="G110" s="141"/>
      <c r="H110" s="141"/>
      <c r="I110" s="141"/>
      <c r="J110" s="99"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515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ht="18" customHeight="1">
      <c r="B111" s="140"/>
      <c r="C111" s="141"/>
      <c r="D111" s="232" t="s">
        <v>527</v>
      </c>
      <c r="E111" s="286"/>
      <c r="F111" s="286"/>
      <c r="G111" s="141"/>
      <c r="H111" s="141"/>
      <c r="I111" s="141"/>
      <c r="J111" s="99">
        <v>0</v>
      </c>
      <c r="K111" s="141"/>
      <c r="L111" s="140"/>
      <c r="M111" s="141"/>
      <c r="N111" s="143" t="s">
        <v>43</v>
      </c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4" t="s">
        <v>515</v>
      </c>
      <c r="AZ111" s="141"/>
      <c r="BA111" s="141"/>
      <c r="BB111" s="141"/>
      <c r="BC111" s="141"/>
      <c r="BD111" s="141"/>
      <c r="BE111" s="146">
        <f t="shared" si="0"/>
        <v>0</v>
      </c>
      <c r="BF111" s="146">
        <f t="shared" si="1"/>
        <v>0</v>
      </c>
      <c r="BG111" s="146">
        <f t="shared" si="2"/>
        <v>0</v>
      </c>
      <c r="BH111" s="146">
        <f t="shared" si="3"/>
        <v>0</v>
      </c>
      <c r="BI111" s="146">
        <f t="shared" si="4"/>
        <v>0</v>
      </c>
      <c r="BJ111" s="144" t="s">
        <v>89</v>
      </c>
      <c r="BK111" s="141"/>
      <c r="BL111" s="141"/>
      <c r="BM111" s="141"/>
    </row>
    <row r="112" spans="2:65" s="1" customFormat="1" ht="18" customHeight="1">
      <c r="B112" s="140"/>
      <c r="C112" s="141"/>
      <c r="D112" s="142" t="s">
        <v>530</v>
      </c>
      <c r="E112" s="141"/>
      <c r="F112" s="141"/>
      <c r="G112" s="141"/>
      <c r="H112" s="141"/>
      <c r="I112" s="141"/>
      <c r="J112" s="99">
        <f>ROUND(J32*T112,2)</f>
        <v>0</v>
      </c>
      <c r="K112" s="141"/>
      <c r="L112" s="140"/>
      <c r="M112" s="141"/>
      <c r="N112" s="143" t="s">
        <v>43</v>
      </c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4" t="s">
        <v>531</v>
      </c>
      <c r="AZ112" s="141"/>
      <c r="BA112" s="141"/>
      <c r="BB112" s="141"/>
      <c r="BC112" s="141"/>
      <c r="BD112" s="141"/>
      <c r="BE112" s="146">
        <f t="shared" si="0"/>
        <v>0</v>
      </c>
      <c r="BF112" s="146">
        <f t="shared" si="1"/>
        <v>0</v>
      </c>
      <c r="BG112" s="146">
        <f t="shared" si="2"/>
        <v>0</v>
      </c>
      <c r="BH112" s="146">
        <f t="shared" si="3"/>
        <v>0</v>
      </c>
      <c r="BI112" s="146">
        <f t="shared" si="4"/>
        <v>0</v>
      </c>
      <c r="BJ112" s="144" t="s">
        <v>89</v>
      </c>
      <c r="BK112" s="141"/>
      <c r="BL112" s="141"/>
      <c r="BM112" s="141"/>
    </row>
    <row r="113" spans="2:12" s="1" customFormat="1">
      <c r="B113" s="34"/>
      <c r="L113" s="34"/>
    </row>
    <row r="114" spans="2:12" s="1" customFormat="1" ht="29.25" customHeight="1">
      <c r="B114" s="34"/>
      <c r="C114" s="106" t="s">
        <v>162</v>
      </c>
      <c r="D114" s="107"/>
      <c r="E114" s="107"/>
      <c r="F114" s="107"/>
      <c r="G114" s="107"/>
      <c r="H114" s="107"/>
      <c r="I114" s="107"/>
      <c r="J114" s="108">
        <f>ROUND(J98+J106,2)</f>
        <v>0</v>
      </c>
      <c r="K114" s="107"/>
      <c r="L114" s="34"/>
    </row>
    <row r="115" spans="2:12" s="1" customFormat="1" ht="7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4"/>
    </row>
    <row r="119" spans="2:12" s="1" customFormat="1" ht="7" customHeight="1">
      <c r="B119" s="51"/>
      <c r="C119" s="52"/>
      <c r="D119" s="52"/>
      <c r="E119" s="52"/>
      <c r="F119" s="52"/>
      <c r="G119" s="52"/>
      <c r="H119" s="52"/>
      <c r="I119" s="52"/>
      <c r="J119" s="52"/>
      <c r="K119" s="52"/>
      <c r="L119" s="34"/>
    </row>
    <row r="120" spans="2:12" s="1" customFormat="1" ht="25" customHeight="1">
      <c r="B120" s="34"/>
      <c r="C120" s="21" t="s">
        <v>548</v>
      </c>
      <c r="L120" s="34"/>
    </row>
    <row r="121" spans="2:12" s="1" customFormat="1" ht="7" customHeight="1">
      <c r="B121" s="34"/>
      <c r="L121" s="34"/>
    </row>
    <row r="122" spans="2:12" s="1" customFormat="1" ht="12" customHeight="1">
      <c r="B122" s="34"/>
      <c r="C122" s="27" t="s">
        <v>15</v>
      </c>
      <c r="L122" s="34"/>
    </row>
    <row r="123" spans="2:12" s="1" customFormat="1" ht="26.25" customHeight="1">
      <c r="B123" s="34"/>
      <c r="E123" s="287" t="str">
        <f>E7</f>
        <v>Revitalizácia budovy a areálu bývalého Gymnázia Mateja Bela vo Zvolene</v>
      </c>
      <c r="F123" s="288"/>
      <c r="G123" s="288"/>
      <c r="H123" s="288"/>
      <c r="L123" s="34"/>
    </row>
    <row r="124" spans="2:12" ht="12" customHeight="1">
      <c r="B124" s="20"/>
      <c r="C124" s="27" t="s">
        <v>182</v>
      </c>
      <c r="L124" s="20"/>
    </row>
    <row r="125" spans="2:12" s="1" customFormat="1" ht="16.5" customHeight="1">
      <c r="B125" s="34"/>
      <c r="E125" s="287" t="s">
        <v>11079</v>
      </c>
      <c r="F125" s="285"/>
      <c r="G125" s="285"/>
      <c r="H125" s="285"/>
      <c r="L125" s="34"/>
    </row>
    <row r="126" spans="2:12" s="1" customFormat="1" ht="12" customHeight="1">
      <c r="B126" s="34"/>
      <c r="C126" s="27" t="s">
        <v>190</v>
      </c>
      <c r="L126" s="34"/>
    </row>
    <row r="127" spans="2:12" s="1" customFormat="1" ht="16.5" customHeight="1">
      <c r="B127" s="34"/>
      <c r="E127" s="256" t="str">
        <f>E11</f>
        <v>05 - SO 601.5 Zeleň na parkovisku</v>
      </c>
      <c r="F127" s="285"/>
      <c r="G127" s="285"/>
      <c r="H127" s="285"/>
      <c r="L127" s="34"/>
    </row>
    <row r="128" spans="2:12" s="1" customFormat="1" ht="7" customHeight="1">
      <c r="B128" s="34"/>
      <c r="L128" s="34"/>
    </row>
    <row r="129" spans="2:65" s="1" customFormat="1" ht="12" customHeight="1">
      <c r="B129" s="34"/>
      <c r="C129" s="27" t="s">
        <v>19</v>
      </c>
      <c r="F129" s="25" t="str">
        <f>F14</f>
        <v>Okružná 2469, Zvolen</v>
      </c>
      <c r="I129" s="27" t="s">
        <v>21</v>
      </c>
      <c r="J129" s="57" t="str">
        <f>IF(J14="","",J14)</f>
        <v>22. 5. 2024</v>
      </c>
      <c r="L129" s="34"/>
    </row>
    <row r="130" spans="2:65" s="1" customFormat="1" ht="7" customHeight="1">
      <c r="B130" s="34"/>
      <c r="L130" s="34"/>
    </row>
    <row r="131" spans="2:65" s="1" customFormat="1" ht="15.25" customHeight="1">
      <c r="B131" s="34"/>
      <c r="C131" s="27" t="s">
        <v>23</v>
      </c>
      <c r="F131" s="25" t="str">
        <f>E17</f>
        <v>Úrad Banskobystrického samosprávneho kraja</v>
      </c>
      <c r="I131" s="27" t="s">
        <v>29</v>
      </c>
      <c r="J131" s="30" t="str">
        <f>E23</f>
        <v>N/A s.r.o. Bratislava</v>
      </c>
      <c r="L131" s="34"/>
    </row>
    <row r="132" spans="2:65" s="1" customFormat="1" ht="15.25" customHeight="1">
      <c r="B132" s="34"/>
      <c r="C132" s="27" t="s">
        <v>27</v>
      </c>
      <c r="F132" s="25" t="str">
        <f>IF(E20="","",E20)</f>
        <v>Vyplň údaj</v>
      </c>
      <c r="I132" s="27" t="s">
        <v>32</v>
      </c>
      <c r="J132" s="30">
        <f>E26</f>
        <v>0</v>
      </c>
      <c r="L132" s="34"/>
    </row>
    <row r="133" spans="2:65" s="1" customFormat="1" ht="10.25" customHeight="1">
      <c r="B133" s="34"/>
      <c r="L133" s="34"/>
    </row>
    <row r="134" spans="2:65" s="10" customFormat="1" ht="29.25" customHeight="1">
      <c r="B134" s="147"/>
      <c r="C134" s="148" t="s">
        <v>561</v>
      </c>
      <c r="D134" s="149" t="s">
        <v>62</v>
      </c>
      <c r="E134" s="149" t="s">
        <v>58</v>
      </c>
      <c r="F134" s="149" t="s">
        <v>59</v>
      </c>
      <c r="G134" s="149" t="s">
        <v>562</v>
      </c>
      <c r="H134" s="149" t="s">
        <v>563</v>
      </c>
      <c r="I134" s="149" t="s">
        <v>564</v>
      </c>
      <c r="J134" s="150" t="s">
        <v>417</v>
      </c>
      <c r="K134" s="151" t="s">
        <v>565</v>
      </c>
      <c r="L134" s="147"/>
      <c r="M134" s="64" t="s">
        <v>1</v>
      </c>
      <c r="N134" s="65" t="s">
        <v>41</v>
      </c>
      <c r="O134" s="65" t="s">
        <v>566</v>
      </c>
      <c r="P134" s="65" t="s">
        <v>567</v>
      </c>
      <c r="Q134" s="65" t="s">
        <v>568</v>
      </c>
      <c r="R134" s="65" t="s">
        <v>569</v>
      </c>
      <c r="S134" s="65" t="s">
        <v>570</v>
      </c>
      <c r="T134" s="66" t="s">
        <v>571</v>
      </c>
    </row>
    <row r="135" spans="2:65" s="1" customFormat="1" ht="23" customHeight="1">
      <c r="B135" s="34"/>
      <c r="C135" s="69" t="s">
        <v>245</v>
      </c>
      <c r="J135" s="152">
        <f>BK135</f>
        <v>0</v>
      </c>
      <c r="L135" s="34"/>
      <c r="M135" s="67"/>
      <c r="N135" s="58"/>
      <c r="O135" s="58"/>
      <c r="P135" s="153">
        <f>P136+P279</f>
        <v>0</v>
      </c>
      <c r="Q135" s="58"/>
      <c r="R135" s="153">
        <f>R136+R279</f>
        <v>457.33338915000002</v>
      </c>
      <c r="S135" s="58"/>
      <c r="T135" s="154">
        <f>T136+T279</f>
        <v>0</v>
      </c>
      <c r="AT135" s="17" t="s">
        <v>76</v>
      </c>
      <c r="AU135" s="17" t="s">
        <v>423</v>
      </c>
      <c r="BK135" s="155">
        <f>BK136+BK279</f>
        <v>0</v>
      </c>
    </row>
    <row r="136" spans="2:65" s="11" customFormat="1" ht="26" customHeight="1">
      <c r="B136" s="156"/>
      <c r="D136" s="157" t="s">
        <v>76</v>
      </c>
      <c r="E136" s="158" t="s">
        <v>572</v>
      </c>
      <c r="F136" s="158" t="s">
        <v>573</v>
      </c>
      <c r="I136" s="159"/>
      <c r="J136" s="160">
        <f>BK136</f>
        <v>0</v>
      </c>
      <c r="L136" s="156"/>
      <c r="M136" s="161"/>
      <c r="P136" s="162">
        <f>P137+P242+P277</f>
        <v>0</v>
      </c>
      <c r="R136" s="162">
        <f>R137+R242+R277</f>
        <v>457.33338915000002</v>
      </c>
      <c r="T136" s="163">
        <f>T137+T242+T277</f>
        <v>0</v>
      </c>
      <c r="AR136" s="157" t="s">
        <v>84</v>
      </c>
      <c r="AT136" s="164" t="s">
        <v>76</v>
      </c>
      <c r="AU136" s="164" t="s">
        <v>77</v>
      </c>
      <c r="AY136" s="157" t="s">
        <v>574</v>
      </c>
      <c r="BK136" s="165">
        <f>BK137+BK242+BK277</f>
        <v>0</v>
      </c>
    </row>
    <row r="137" spans="2:65" s="11" customFormat="1" ht="23" customHeight="1">
      <c r="B137" s="156"/>
      <c r="D137" s="157" t="s">
        <v>76</v>
      </c>
      <c r="E137" s="166" t="s">
        <v>84</v>
      </c>
      <c r="F137" s="166" t="s">
        <v>575</v>
      </c>
      <c r="I137" s="159"/>
      <c r="J137" s="167">
        <f>BK137</f>
        <v>0</v>
      </c>
      <c r="L137" s="156"/>
      <c r="M137" s="161"/>
      <c r="P137" s="162">
        <f>SUM(P138:P241)</f>
        <v>0</v>
      </c>
      <c r="R137" s="162">
        <f>SUM(R138:R241)</f>
        <v>419.15721200000002</v>
      </c>
      <c r="T137" s="163">
        <f>SUM(T138:T241)</f>
        <v>0</v>
      </c>
      <c r="AR137" s="157" t="s">
        <v>84</v>
      </c>
      <c r="AT137" s="164" t="s">
        <v>76</v>
      </c>
      <c r="AU137" s="164" t="s">
        <v>84</v>
      </c>
      <c r="AY137" s="157" t="s">
        <v>574</v>
      </c>
      <c r="BK137" s="165">
        <f>SUM(BK138:BK241)</f>
        <v>0</v>
      </c>
    </row>
    <row r="138" spans="2:65" s="1" customFormat="1" ht="24.25" customHeight="1">
      <c r="B138" s="140"/>
      <c r="C138" s="168" t="s">
        <v>905</v>
      </c>
      <c r="D138" s="168" t="s">
        <v>576</v>
      </c>
      <c r="E138" s="169" t="s">
        <v>11703</v>
      </c>
      <c r="F138" s="170" t="s">
        <v>11704</v>
      </c>
      <c r="G138" s="171" t="s">
        <v>629</v>
      </c>
      <c r="H138" s="172">
        <v>184</v>
      </c>
      <c r="I138" s="173"/>
      <c r="J138" s="174">
        <f>ROUND(I138*H138,2)</f>
        <v>0</v>
      </c>
      <c r="K138" s="175"/>
      <c r="L138" s="34"/>
      <c r="M138" s="176" t="s">
        <v>1</v>
      </c>
      <c r="N138" s="139" t="s">
        <v>43</v>
      </c>
      <c r="P138" s="177">
        <f>O138*H138</f>
        <v>0</v>
      </c>
      <c r="Q138" s="177">
        <v>0</v>
      </c>
      <c r="R138" s="177">
        <f>Q138*H138</f>
        <v>0</v>
      </c>
      <c r="S138" s="177">
        <v>0</v>
      </c>
      <c r="T138" s="178">
        <f>S138*H138</f>
        <v>0</v>
      </c>
      <c r="AR138" s="179" t="s">
        <v>580</v>
      </c>
      <c r="AT138" s="179" t="s">
        <v>576</v>
      </c>
      <c r="AU138" s="179" t="s">
        <v>89</v>
      </c>
      <c r="AY138" s="17" t="s">
        <v>574</v>
      </c>
      <c r="BE138" s="102">
        <f>IF(N138="základná",J138,0)</f>
        <v>0</v>
      </c>
      <c r="BF138" s="102">
        <f>IF(N138="znížená",J138,0)</f>
        <v>0</v>
      </c>
      <c r="BG138" s="102">
        <f>IF(N138="zákl. prenesená",J138,0)</f>
        <v>0</v>
      </c>
      <c r="BH138" s="102">
        <f>IF(N138="zníž. prenesená",J138,0)</f>
        <v>0</v>
      </c>
      <c r="BI138" s="102">
        <f>IF(N138="nulová",J138,0)</f>
        <v>0</v>
      </c>
      <c r="BJ138" s="17" t="s">
        <v>89</v>
      </c>
      <c r="BK138" s="102">
        <f>ROUND(I138*H138,2)</f>
        <v>0</v>
      </c>
      <c r="BL138" s="17" t="s">
        <v>580</v>
      </c>
      <c r="BM138" s="179" t="s">
        <v>11705</v>
      </c>
    </row>
    <row r="139" spans="2:65" s="12" customFormat="1" ht="12">
      <c r="B139" s="180"/>
      <c r="D139" s="181" t="s">
        <v>586</v>
      </c>
      <c r="E139" s="182" t="s">
        <v>1</v>
      </c>
      <c r="F139" s="183" t="s">
        <v>11706</v>
      </c>
      <c r="H139" s="182" t="s">
        <v>1</v>
      </c>
      <c r="I139" s="184"/>
      <c r="L139" s="180"/>
      <c r="M139" s="185"/>
      <c r="T139" s="186"/>
      <c r="AT139" s="182" t="s">
        <v>586</v>
      </c>
      <c r="AU139" s="182" t="s">
        <v>89</v>
      </c>
      <c r="AV139" s="12" t="s">
        <v>84</v>
      </c>
      <c r="AW139" s="12" t="s">
        <v>31</v>
      </c>
      <c r="AX139" s="12" t="s">
        <v>77</v>
      </c>
      <c r="AY139" s="182" t="s">
        <v>574</v>
      </c>
    </row>
    <row r="140" spans="2:65" s="13" customFormat="1" ht="12">
      <c r="B140" s="187"/>
      <c r="D140" s="181" t="s">
        <v>586</v>
      </c>
      <c r="E140" s="188" t="s">
        <v>1</v>
      </c>
      <c r="F140" s="189" t="s">
        <v>11707</v>
      </c>
      <c r="H140" s="190">
        <v>184</v>
      </c>
      <c r="I140" s="191"/>
      <c r="L140" s="187"/>
      <c r="M140" s="192"/>
      <c r="T140" s="193"/>
      <c r="AT140" s="188" t="s">
        <v>586</v>
      </c>
      <c r="AU140" s="188" t="s">
        <v>89</v>
      </c>
      <c r="AV140" s="13" t="s">
        <v>89</v>
      </c>
      <c r="AW140" s="13" t="s">
        <v>31</v>
      </c>
      <c r="AX140" s="13" t="s">
        <v>77</v>
      </c>
      <c r="AY140" s="188" t="s">
        <v>574</v>
      </c>
    </row>
    <row r="141" spans="2:65" s="14" customFormat="1" ht="12">
      <c r="B141" s="194"/>
      <c r="D141" s="181" t="s">
        <v>586</v>
      </c>
      <c r="E141" s="195" t="s">
        <v>1</v>
      </c>
      <c r="F141" s="196" t="s">
        <v>596</v>
      </c>
      <c r="H141" s="197">
        <v>184</v>
      </c>
      <c r="I141" s="198"/>
      <c r="L141" s="194"/>
      <c r="M141" s="199"/>
      <c r="T141" s="200"/>
      <c r="AT141" s="195" t="s">
        <v>586</v>
      </c>
      <c r="AU141" s="195" t="s">
        <v>89</v>
      </c>
      <c r="AV141" s="14" t="s">
        <v>580</v>
      </c>
      <c r="AW141" s="14" t="s">
        <v>31</v>
      </c>
      <c r="AX141" s="14" t="s">
        <v>84</v>
      </c>
      <c r="AY141" s="195" t="s">
        <v>574</v>
      </c>
    </row>
    <row r="142" spans="2:65" s="1" customFormat="1" ht="24.25" customHeight="1">
      <c r="B142" s="140"/>
      <c r="C142" s="168" t="s">
        <v>920</v>
      </c>
      <c r="D142" s="168" t="s">
        <v>576</v>
      </c>
      <c r="E142" s="169" t="s">
        <v>640</v>
      </c>
      <c r="F142" s="170" t="s">
        <v>641</v>
      </c>
      <c r="G142" s="171" t="s">
        <v>629</v>
      </c>
      <c r="H142" s="172">
        <v>184</v>
      </c>
      <c r="I142" s="173"/>
      <c r="J142" s="174">
        <f>ROUND(I142*H142,2)</f>
        <v>0</v>
      </c>
      <c r="K142" s="175"/>
      <c r="L142" s="34"/>
      <c r="M142" s="176" t="s">
        <v>1</v>
      </c>
      <c r="N142" s="139" t="s">
        <v>43</v>
      </c>
      <c r="P142" s="177">
        <f>O142*H142</f>
        <v>0</v>
      </c>
      <c r="Q142" s="177">
        <v>0</v>
      </c>
      <c r="R142" s="177">
        <f>Q142*H142</f>
        <v>0</v>
      </c>
      <c r="S142" s="177">
        <v>0</v>
      </c>
      <c r="T142" s="178">
        <f>S142*H142</f>
        <v>0</v>
      </c>
      <c r="AR142" s="179" t="s">
        <v>580</v>
      </c>
      <c r="AT142" s="179" t="s">
        <v>576</v>
      </c>
      <c r="AU142" s="179" t="s">
        <v>89</v>
      </c>
      <c r="AY142" s="17" t="s">
        <v>574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89</v>
      </c>
      <c r="BK142" s="102">
        <f>ROUND(I142*H142,2)</f>
        <v>0</v>
      </c>
      <c r="BL142" s="17" t="s">
        <v>580</v>
      </c>
      <c r="BM142" s="179" t="s">
        <v>11708</v>
      </c>
    </row>
    <row r="143" spans="2:65" s="1" customFormat="1" ht="21.75" customHeight="1">
      <c r="B143" s="140"/>
      <c r="C143" s="168" t="s">
        <v>1001</v>
      </c>
      <c r="D143" s="168" t="s">
        <v>576</v>
      </c>
      <c r="E143" s="169" t="s">
        <v>11709</v>
      </c>
      <c r="F143" s="170" t="s">
        <v>11710</v>
      </c>
      <c r="G143" s="171" t="s">
        <v>584</v>
      </c>
      <c r="H143" s="172">
        <v>230</v>
      </c>
      <c r="I143" s="173"/>
      <c r="J143" s="174">
        <f>ROUND(I143*H143,2)</f>
        <v>0</v>
      </c>
      <c r="K143" s="175"/>
      <c r="L143" s="34"/>
      <c r="M143" s="176" t="s">
        <v>1</v>
      </c>
      <c r="N143" s="139" t="s">
        <v>43</v>
      </c>
      <c r="P143" s="177">
        <f>O143*H143</f>
        <v>0</v>
      </c>
      <c r="Q143" s="177">
        <v>0</v>
      </c>
      <c r="R143" s="177">
        <f>Q143*H143</f>
        <v>0</v>
      </c>
      <c r="S143" s="177">
        <v>0</v>
      </c>
      <c r="T143" s="178">
        <f>S143*H143</f>
        <v>0</v>
      </c>
      <c r="AR143" s="179" t="s">
        <v>580</v>
      </c>
      <c r="AT143" s="179" t="s">
        <v>576</v>
      </c>
      <c r="AU143" s="179" t="s">
        <v>89</v>
      </c>
      <c r="AY143" s="17" t="s">
        <v>574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7" t="s">
        <v>89</v>
      </c>
      <c r="BK143" s="102">
        <f>ROUND(I143*H143,2)</f>
        <v>0</v>
      </c>
      <c r="BL143" s="17" t="s">
        <v>580</v>
      </c>
      <c r="BM143" s="179" t="s">
        <v>11711</v>
      </c>
    </row>
    <row r="144" spans="2:65" s="12" customFormat="1" ht="12">
      <c r="B144" s="180"/>
      <c r="D144" s="181" t="s">
        <v>586</v>
      </c>
      <c r="E144" s="182" t="s">
        <v>1</v>
      </c>
      <c r="F144" s="183" t="s">
        <v>11712</v>
      </c>
      <c r="H144" s="182" t="s">
        <v>1</v>
      </c>
      <c r="I144" s="184"/>
      <c r="L144" s="180"/>
      <c r="M144" s="185"/>
      <c r="T144" s="186"/>
      <c r="AT144" s="182" t="s">
        <v>586</v>
      </c>
      <c r="AU144" s="182" t="s">
        <v>89</v>
      </c>
      <c r="AV144" s="12" t="s">
        <v>84</v>
      </c>
      <c r="AW144" s="12" t="s">
        <v>31</v>
      </c>
      <c r="AX144" s="12" t="s">
        <v>77</v>
      </c>
      <c r="AY144" s="182" t="s">
        <v>574</v>
      </c>
    </row>
    <row r="145" spans="2:65" s="13" customFormat="1" ht="12">
      <c r="B145" s="187"/>
      <c r="D145" s="181" t="s">
        <v>586</v>
      </c>
      <c r="E145" s="188" t="s">
        <v>1</v>
      </c>
      <c r="F145" s="189" t="s">
        <v>11713</v>
      </c>
      <c r="H145" s="190">
        <v>230</v>
      </c>
      <c r="I145" s="191"/>
      <c r="L145" s="187"/>
      <c r="M145" s="192"/>
      <c r="T145" s="193"/>
      <c r="AT145" s="188" t="s">
        <v>586</v>
      </c>
      <c r="AU145" s="188" t="s">
        <v>89</v>
      </c>
      <c r="AV145" s="13" t="s">
        <v>89</v>
      </c>
      <c r="AW145" s="13" t="s">
        <v>31</v>
      </c>
      <c r="AX145" s="13" t="s">
        <v>77</v>
      </c>
      <c r="AY145" s="188" t="s">
        <v>574</v>
      </c>
    </row>
    <row r="146" spans="2:65" s="14" customFormat="1" ht="12">
      <c r="B146" s="194"/>
      <c r="D146" s="181" t="s">
        <v>586</v>
      </c>
      <c r="E146" s="195" t="s">
        <v>1</v>
      </c>
      <c r="F146" s="196" t="s">
        <v>596</v>
      </c>
      <c r="H146" s="197">
        <v>230</v>
      </c>
      <c r="I146" s="198"/>
      <c r="L146" s="194"/>
      <c r="M146" s="199"/>
      <c r="T146" s="200"/>
      <c r="AT146" s="195" t="s">
        <v>586</v>
      </c>
      <c r="AU146" s="195" t="s">
        <v>89</v>
      </c>
      <c r="AV146" s="14" t="s">
        <v>580</v>
      </c>
      <c r="AW146" s="14" t="s">
        <v>31</v>
      </c>
      <c r="AX146" s="14" t="s">
        <v>84</v>
      </c>
      <c r="AY146" s="195" t="s">
        <v>574</v>
      </c>
    </row>
    <row r="147" spans="2:65" s="1" customFormat="1" ht="33" customHeight="1">
      <c r="B147" s="140"/>
      <c r="C147" s="168" t="s">
        <v>89</v>
      </c>
      <c r="D147" s="168" t="s">
        <v>576</v>
      </c>
      <c r="E147" s="169" t="s">
        <v>11452</v>
      </c>
      <c r="F147" s="170" t="s">
        <v>11453</v>
      </c>
      <c r="G147" s="171" t="s">
        <v>584</v>
      </c>
      <c r="H147" s="172">
        <v>108</v>
      </c>
      <c r="I147" s="173"/>
      <c r="J147" s="174">
        <f>ROUND(I147*H147,2)</f>
        <v>0</v>
      </c>
      <c r="K147" s="175"/>
      <c r="L147" s="34"/>
      <c r="M147" s="176" t="s">
        <v>1</v>
      </c>
      <c r="N147" s="139" t="s">
        <v>43</v>
      </c>
      <c r="P147" s="177">
        <f>O147*H147</f>
        <v>0</v>
      </c>
      <c r="Q147" s="177">
        <v>0</v>
      </c>
      <c r="R147" s="177">
        <f>Q147*H147</f>
        <v>0</v>
      </c>
      <c r="S147" s="177">
        <v>0</v>
      </c>
      <c r="T147" s="178">
        <f>S147*H147</f>
        <v>0</v>
      </c>
      <c r="AR147" s="179" t="s">
        <v>580</v>
      </c>
      <c r="AT147" s="179" t="s">
        <v>576</v>
      </c>
      <c r="AU147" s="179" t="s">
        <v>89</v>
      </c>
      <c r="AY147" s="17" t="s">
        <v>574</v>
      </c>
      <c r="BE147" s="102">
        <f>IF(N147="základná",J147,0)</f>
        <v>0</v>
      </c>
      <c r="BF147" s="102">
        <f>IF(N147="znížená",J147,0)</f>
        <v>0</v>
      </c>
      <c r="BG147" s="102">
        <f>IF(N147="zákl. prenesená",J147,0)</f>
        <v>0</v>
      </c>
      <c r="BH147" s="102">
        <f>IF(N147="zníž. prenesená",J147,0)</f>
        <v>0</v>
      </c>
      <c r="BI147" s="102">
        <f>IF(N147="nulová",J147,0)</f>
        <v>0</v>
      </c>
      <c r="BJ147" s="17" t="s">
        <v>89</v>
      </c>
      <c r="BK147" s="102">
        <f>ROUND(I147*H147,2)</f>
        <v>0</v>
      </c>
      <c r="BL147" s="17" t="s">
        <v>580</v>
      </c>
      <c r="BM147" s="179" t="s">
        <v>11714</v>
      </c>
    </row>
    <row r="148" spans="2:65" s="13" customFormat="1" ht="12">
      <c r="B148" s="187"/>
      <c r="D148" s="181" t="s">
        <v>586</v>
      </c>
      <c r="E148" s="188" t="s">
        <v>1</v>
      </c>
      <c r="F148" s="189" t="s">
        <v>11543</v>
      </c>
      <c r="H148" s="190">
        <v>108</v>
      </c>
      <c r="I148" s="191"/>
      <c r="L148" s="187"/>
      <c r="M148" s="192"/>
      <c r="T148" s="193"/>
      <c r="AT148" s="188" t="s">
        <v>586</v>
      </c>
      <c r="AU148" s="188" t="s">
        <v>89</v>
      </c>
      <c r="AV148" s="13" t="s">
        <v>89</v>
      </c>
      <c r="AW148" s="13" t="s">
        <v>31</v>
      </c>
      <c r="AX148" s="13" t="s">
        <v>77</v>
      </c>
      <c r="AY148" s="188" t="s">
        <v>574</v>
      </c>
    </row>
    <row r="149" spans="2:65" s="14" customFormat="1" ht="12">
      <c r="B149" s="194"/>
      <c r="D149" s="181" t="s">
        <v>586</v>
      </c>
      <c r="E149" s="195" t="s">
        <v>1</v>
      </c>
      <c r="F149" s="196" t="s">
        <v>596</v>
      </c>
      <c r="H149" s="197">
        <v>108</v>
      </c>
      <c r="I149" s="198"/>
      <c r="L149" s="194"/>
      <c r="M149" s="199"/>
      <c r="T149" s="200"/>
      <c r="AT149" s="195" t="s">
        <v>586</v>
      </c>
      <c r="AU149" s="195" t="s">
        <v>89</v>
      </c>
      <c r="AV149" s="14" t="s">
        <v>580</v>
      </c>
      <c r="AW149" s="14" t="s">
        <v>31</v>
      </c>
      <c r="AX149" s="14" t="s">
        <v>84</v>
      </c>
      <c r="AY149" s="195" t="s">
        <v>574</v>
      </c>
    </row>
    <row r="150" spans="2:65" s="1" customFormat="1" ht="24.25" customHeight="1">
      <c r="B150" s="140"/>
      <c r="C150" s="168" t="s">
        <v>84</v>
      </c>
      <c r="D150" s="168" t="s">
        <v>576</v>
      </c>
      <c r="E150" s="169" t="s">
        <v>11540</v>
      </c>
      <c r="F150" s="170" t="s">
        <v>11541</v>
      </c>
      <c r="G150" s="171" t="s">
        <v>584</v>
      </c>
      <c r="H150" s="172">
        <v>32</v>
      </c>
      <c r="I150" s="173"/>
      <c r="J150" s="174">
        <f>ROUND(I150*H150,2)</f>
        <v>0</v>
      </c>
      <c r="K150" s="175"/>
      <c r="L150" s="34"/>
      <c r="M150" s="176" t="s">
        <v>1</v>
      </c>
      <c r="N150" s="139" t="s">
        <v>43</v>
      </c>
      <c r="P150" s="177">
        <f>O150*H150</f>
        <v>0</v>
      </c>
      <c r="Q150" s="177">
        <v>0</v>
      </c>
      <c r="R150" s="177">
        <f>Q150*H150</f>
        <v>0</v>
      </c>
      <c r="S150" s="177">
        <v>0</v>
      </c>
      <c r="T150" s="178">
        <f>S150*H150</f>
        <v>0</v>
      </c>
      <c r="AR150" s="179" t="s">
        <v>580</v>
      </c>
      <c r="AT150" s="179" t="s">
        <v>576</v>
      </c>
      <c r="AU150" s="179" t="s">
        <v>89</v>
      </c>
      <c r="AY150" s="17" t="s">
        <v>574</v>
      </c>
      <c r="BE150" s="102">
        <f>IF(N150="základná",J150,0)</f>
        <v>0</v>
      </c>
      <c r="BF150" s="102">
        <f>IF(N150="znížená",J150,0)</f>
        <v>0</v>
      </c>
      <c r="BG150" s="102">
        <f>IF(N150="zákl. prenesená",J150,0)</f>
        <v>0</v>
      </c>
      <c r="BH150" s="102">
        <f>IF(N150="zníž. prenesená",J150,0)</f>
        <v>0</v>
      </c>
      <c r="BI150" s="102">
        <f>IF(N150="nulová",J150,0)</f>
        <v>0</v>
      </c>
      <c r="BJ150" s="17" t="s">
        <v>89</v>
      </c>
      <c r="BK150" s="102">
        <f>ROUND(I150*H150,2)</f>
        <v>0</v>
      </c>
      <c r="BL150" s="17" t="s">
        <v>580</v>
      </c>
      <c r="BM150" s="179" t="s">
        <v>11715</v>
      </c>
    </row>
    <row r="151" spans="2:65" s="13" customFormat="1" ht="12">
      <c r="B151" s="187"/>
      <c r="D151" s="181" t="s">
        <v>586</v>
      </c>
      <c r="E151" s="188" t="s">
        <v>1</v>
      </c>
      <c r="F151" s="189" t="s">
        <v>11716</v>
      </c>
      <c r="H151" s="190">
        <v>32</v>
      </c>
      <c r="I151" s="191"/>
      <c r="L151" s="187"/>
      <c r="M151" s="192"/>
      <c r="T151" s="193"/>
      <c r="AT151" s="188" t="s">
        <v>586</v>
      </c>
      <c r="AU151" s="188" t="s">
        <v>89</v>
      </c>
      <c r="AV151" s="13" t="s">
        <v>89</v>
      </c>
      <c r="AW151" s="13" t="s">
        <v>31</v>
      </c>
      <c r="AX151" s="13" t="s">
        <v>77</v>
      </c>
      <c r="AY151" s="188" t="s">
        <v>574</v>
      </c>
    </row>
    <row r="152" spans="2:65" s="14" customFormat="1" ht="12">
      <c r="B152" s="194"/>
      <c r="D152" s="181" t="s">
        <v>586</v>
      </c>
      <c r="E152" s="195" t="s">
        <v>1</v>
      </c>
      <c r="F152" s="196" t="s">
        <v>596</v>
      </c>
      <c r="H152" s="197">
        <v>32</v>
      </c>
      <c r="I152" s="198"/>
      <c r="L152" s="194"/>
      <c r="M152" s="199"/>
      <c r="T152" s="200"/>
      <c r="AT152" s="195" t="s">
        <v>586</v>
      </c>
      <c r="AU152" s="195" t="s">
        <v>89</v>
      </c>
      <c r="AV152" s="14" t="s">
        <v>580</v>
      </c>
      <c r="AW152" s="14" t="s">
        <v>31</v>
      </c>
      <c r="AX152" s="14" t="s">
        <v>84</v>
      </c>
      <c r="AY152" s="195" t="s">
        <v>574</v>
      </c>
    </row>
    <row r="153" spans="2:65" s="1" customFormat="1" ht="38" customHeight="1">
      <c r="B153" s="140"/>
      <c r="C153" s="168" t="s">
        <v>608</v>
      </c>
      <c r="D153" s="168" t="s">
        <v>576</v>
      </c>
      <c r="E153" s="169" t="s">
        <v>11086</v>
      </c>
      <c r="F153" s="170" t="s">
        <v>11087</v>
      </c>
      <c r="G153" s="171" t="s">
        <v>579</v>
      </c>
      <c r="H153" s="172">
        <v>10</v>
      </c>
      <c r="I153" s="173"/>
      <c r="J153" s="174">
        <f>ROUND(I153*H153,2)</f>
        <v>0</v>
      </c>
      <c r="K153" s="175"/>
      <c r="L153" s="34"/>
      <c r="M153" s="176" t="s">
        <v>1</v>
      </c>
      <c r="N153" s="139" t="s">
        <v>43</v>
      </c>
      <c r="P153" s="177">
        <f>O153*H153</f>
        <v>0</v>
      </c>
      <c r="Q153" s="177">
        <v>4.8000000000000001E-4</v>
      </c>
      <c r="R153" s="177">
        <f>Q153*H153</f>
        <v>4.8000000000000004E-3</v>
      </c>
      <c r="S153" s="177">
        <v>0</v>
      </c>
      <c r="T153" s="178">
        <f>S153*H153</f>
        <v>0</v>
      </c>
      <c r="AR153" s="179" t="s">
        <v>580</v>
      </c>
      <c r="AT153" s="179" t="s">
        <v>576</v>
      </c>
      <c r="AU153" s="179" t="s">
        <v>89</v>
      </c>
      <c r="AY153" s="17" t="s">
        <v>574</v>
      </c>
      <c r="BE153" s="102">
        <f>IF(N153="základná",J153,0)</f>
        <v>0</v>
      </c>
      <c r="BF153" s="102">
        <f>IF(N153="znížená",J153,0)</f>
        <v>0</v>
      </c>
      <c r="BG153" s="102">
        <f>IF(N153="zákl. prenesená",J153,0)</f>
        <v>0</v>
      </c>
      <c r="BH153" s="102">
        <f>IF(N153="zníž. prenesená",J153,0)</f>
        <v>0</v>
      </c>
      <c r="BI153" s="102">
        <f>IF(N153="nulová",J153,0)</f>
        <v>0</v>
      </c>
      <c r="BJ153" s="17" t="s">
        <v>89</v>
      </c>
      <c r="BK153" s="102">
        <f>ROUND(I153*H153,2)</f>
        <v>0</v>
      </c>
      <c r="BL153" s="17" t="s">
        <v>580</v>
      </c>
      <c r="BM153" s="179" t="s">
        <v>11717</v>
      </c>
    </row>
    <row r="154" spans="2:65" s="12" customFormat="1" ht="12">
      <c r="B154" s="180"/>
      <c r="D154" s="181" t="s">
        <v>586</v>
      </c>
      <c r="E154" s="182" t="s">
        <v>1</v>
      </c>
      <c r="F154" s="183" t="s">
        <v>11718</v>
      </c>
      <c r="H154" s="182" t="s">
        <v>1</v>
      </c>
      <c r="I154" s="184"/>
      <c r="L154" s="180"/>
      <c r="M154" s="185"/>
      <c r="T154" s="186"/>
      <c r="AT154" s="182" t="s">
        <v>586</v>
      </c>
      <c r="AU154" s="182" t="s">
        <v>89</v>
      </c>
      <c r="AV154" s="12" t="s">
        <v>84</v>
      </c>
      <c r="AW154" s="12" t="s">
        <v>31</v>
      </c>
      <c r="AX154" s="12" t="s">
        <v>77</v>
      </c>
      <c r="AY154" s="182" t="s">
        <v>574</v>
      </c>
    </row>
    <row r="155" spans="2:65" s="13" customFormat="1" ht="12">
      <c r="B155" s="187"/>
      <c r="D155" s="181" t="s">
        <v>586</v>
      </c>
      <c r="E155" s="188" t="s">
        <v>1</v>
      </c>
      <c r="F155" s="189" t="s">
        <v>11381</v>
      </c>
      <c r="H155" s="190">
        <v>10</v>
      </c>
      <c r="I155" s="191"/>
      <c r="L155" s="187"/>
      <c r="M155" s="192"/>
      <c r="T155" s="193"/>
      <c r="AT155" s="188" t="s">
        <v>586</v>
      </c>
      <c r="AU155" s="188" t="s">
        <v>89</v>
      </c>
      <c r="AV155" s="13" t="s">
        <v>89</v>
      </c>
      <c r="AW155" s="13" t="s">
        <v>31</v>
      </c>
      <c r="AX155" s="13" t="s">
        <v>84</v>
      </c>
      <c r="AY155" s="188" t="s">
        <v>574</v>
      </c>
    </row>
    <row r="156" spans="2:65" s="1" customFormat="1" ht="24.25" customHeight="1">
      <c r="B156" s="140"/>
      <c r="C156" s="168" t="s">
        <v>616</v>
      </c>
      <c r="D156" s="168" t="s">
        <v>576</v>
      </c>
      <c r="E156" s="169" t="s">
        <v>11090</v>
      </c>
      <c r="F156" s="170" t="s">
        <v>11091</v>
      </c>
      <c r="G156" s="171" t="s">
        <v>579</v>
      </c>
      <c r="H156" s="172">
        <v>10</v>
      </c>
      <c r="I156" s="173"/>
      <c r="J156" s="174">
        <f>ROUND(I156*H156,2)</f>
        <v>0</v>
      </c>
      <c r="K156" s="175"/>
      <c r="L156" s="34"/>
      <c r="M156" s="176" t="s">
        <v>1</v>
      </c>
      <c r="N156" s="139" t="s">
        <v>43</v>
      </c>
      <c r="P156" s="177">
        <f>O156*H156</f>
        <v>0</v>
      </c>
      <c r="Q156" s="177">
        <v>4.8000000000000001E-4</v>
      </c>
      <c r="R156" s="177">
        <f>Q156*H156</f>
        <v>4.8000000000000004E-3</v>
      </c>
      <c r="S156" s="177">
        <v>0</v>
      </c>
      <c r="T156" s="178">
        <f>S156*H156</f>
        <v>0</v>
      </c>
      <c r="AR156" s="179" t="s">
        <v>580</v>
      </c>
      <c r="AT156" s="179" t="s">
        <v>576</v>
      </c>
      <c r="AU156" s="179" t="s">
        <v>89</v>
      </c>
      <c r="AY156" s="17" t="s">
        <v>574</v>
      </c>
      <c r="BE156" s="102">
        <f>IF(N156="základná",J156,0)</f>
        <v>0</v>
      </c>
      <c r="BF156" s="102">
        <f>IF(N156="znížená",J156,0)</f>
        <v>0</v>
      </c>
      <c r="BG156" s="102">
        <f>IF(N156="zákl. prenesená",J156,0)</f>
        <v>0</v>
      </c>
      <c r="BH156" s="102">
        <f>IF(N156="zníž. prenesená",J156,0)</f>
        <v>0</v>
      </c>
      <c r="BI156" s="102">
        <f>IF(N156="nulová",J156,0)</f>
        <v>0</v>
      </c>
      <c r="BJ156" s="17" t="s">
        <v>89</v>
      </c>
      <c r="BK156" s="102">
        <f>ROUND(I156*H156,2)</f>
        <v>0</v>
      </c>
      <c r="BL156" s="17" t="s">
        <v>580</v>
      </c>
      <c r="BM156" s="179" t="s">
        <v>11719</v>
      </c>
    </row>
    <row r="157" spans="2:65" s="12" customFormat="1" ht="12">
      <c r="B157" s="180"/>
      <c r="D157" s="181" t="s">
        <v>586</v>
      </c>
      <c r="E157" s="182" t="s">
        <v>1</v>
      </c>
      <c r="F157" s="183" t="s">
        <v>11718</v>
      </c>
      <c r="H157" s="182" t="s">
        <v>1</v>
      </c>
      <c r="I157" s="184"/>
      <c r="L157" s="180"/>
      <c r="M157" s="185"/>
      <c r="T157" s="186"/>
      <c r="AT157" s="182" t="s">
        <v>586</v>
      </c>
      <c r="AU157" s="182" t="s">
        <v>89</v>
      </c>
      <c r="AV157" s="12" t="s">
        <v>84</v>
      </c>
      <c r="AW157" s="12" t="s">
        <v>31</v>
      </c>
      <c r="AX157" s="12" t="s">
        <v>77</v>
      </c>
      <c r="AY157" s="182" t="s">
        <v>574</v>
      </c>
    </row>
    <row r="158" spans="2:65" s="13" customFormat="1" ht="12">
      <c r="B158" s="187"/>
      <c r="D158" s="181" t="s">
        <v>586</v>
      </c>
      <c r="E158" s="188" t="s">
        <v>1</v>
      </c>
      <c r="F158" s="189" t="s">
        <v>11381</v>
      </c>
      <c r="H158" s="190">
        <v>10</v>
      </c>
      <c r="I158" s="191"/>
      <c r="L158" s="187"/>
      <c r="M158" s="192"/>
      <c r="T158" s="193"/>
      <c r="AT158" s="188" t="s">
        <v>586</v>
      </c>
      <c r="AU158" s="188" t="s">
        <v>89</v>
      </c>
      <c r="AV158" s="13" t="s">
        <v>89</v>
      </c>
      <c r="AW158" s="13" t="s">
        <v>31</v>
      </c>
      <c r="AX158" s="13" t="s">
        <v>84</v>
      </c>
      <c r="AY158" s="188" t="s">
        <v>574</v>
      </c>
    </row>
    <row r="159" spans="2:65" s="1" customFormat="1" ht="24.25" customHeight="1">
      <c r="B159" s="140"/>
      <c r="C159" s="168" t="s">
        <v>621</v>
      </c>
      <c r="D159" s="168" t="s">
        <v>576</v>
      </c>
      <c r="E159" s="169" t="s">
        <v>11552</v>
      </c>
      <c r="F159" s="170" t="s">
        <v>11553</v>
      </c>
      <c r="G159" s="171" t="s">
        <v>611</v>
      </c>
      <c r="H159" s="172">
        <v>110</v>
      </c>
      <c r="I159" s="173"/>
      <c r="J159" s="174">
        <f>ROUND(I159*H159,2)</f>
        <v>0</v>
      </c>
      <c r="K159" s="175"/>
      <c r="L159" s="34"/>
      <c r="M159" s="176" t="s">
        <v>1</v>
      </c>
      <c r="N159" s="139" t="s">
        <v>43</v>
      </c>
      <c r="P159" s="177">
        <f>O159*H159</f>
        <v>0</v>
      </c>
      <c r="Q159" s="177">
        <v>1E-3</v>
      </c>
      <c r="R159" s="177">
        <f>Q159*H159</f>
        <v>0.11</v>
      </c>
      <c r="S159" s="177">
        <v>0</v>
      </c>
      <c r="T159" s="178">
        <f>S159*H159</f>
        <v>0</v>
      </c>
      <c r="AR159" s="179" t="s">
        <v>580</v>
      </c>
      <c r="AT159" s="179" t="s">
        <v>576</v>
      </c>
      <c r="AU159" s="179" t="s">
        <v>89</v>
      </c>
      <c r="AY159" s="17" t="s">
        <v>574</v>
      </c>
      <c r="BE159" s="102">
        <f>IF(N159="základná",J159,0)</f>
        <v>0</v>
      </c>
      <c r="BF159" s="102">
        <f>IF(N159="znížená",J159,0)</f>
        <v>0</v>
      </c>
      <c r="BG159" s="102">
        <f>IF(N159="zákl. prenesená",J159,0)</f>
        <v>0</v>
      </c>
      <c r="BH159" s="102">
        <f>IF(N159="zníž. prenesená",J159,0)</f>
        <v>0</v>
      </c>
      <c r="BI159" s="102">
        <f>IF(N159="nulová",J159,0)</f>
        <v>0</v>
      </c>
      <c r="BJ159" s="17" t="s">
        <v>89</v>
      </c>
      <c r="BK159" s="102">
        <f>ROUND(I159*H159,2)</f>
        <v>0</v>
      </c>
      <c r="BL159" s="17" t="s">
        <v>580</v>
      </c>
      <c r="BM159" s="179" t="s">
        <v>11720</v>
      </c>
    </row>
    <row r="160" spans="2:65" s="12" customFormat="1" ht="12">
      <c r="B160" s="180"/>
      <c r="D160" s="181" t="s">
        <v>586</v>
      </c>
      <c r="E160" s="182" t="s">
        <v>1</v>
      </c>
      <c r="F160" s="183" t="s">
        <v>11718</v>
      </c>
      <c r="H160" s="182" t="s">
        <v>1</v>
      </c>
      <c r="I160" s="184"/>
      <c r="L160" s="180"/>
      <c r="M160" s="185"/>
      <c r="T160" s="186"/>
      <c r="AT160" s="182" t="s">
        <v>586</v>
      </c>
      <c r="AU160" s="182" t="s">
        <v>89</v>
      </c>
      <c r="AV160" s="12" t="s">
        <v>84</v>
      </c>
      <c r="AW160" s="12" t="s">
        <v>31</v>
      </c>
      <c r="AX160" s="12" t="s">
        <v>77</v>
      </c>
      <c r="AY160" s="182" t="s">
        <v>574</v>
      </c>
    </row>
    <row r="161" spans="2:65" s="13" customFormat="1" ht="12">
      <c r="B161" s="187"/>
      <c r="D161" s="181" t="s">
        <v>586</v>
      </c>
      <c r="E161" s="188" t="s">
        <v>1</v>
      </c>
      <c r="F161" s="189" t="s">
        <v>11721</v>
      </c>
      <c r="H161" s="190">
        <v>110</v>
      </c>
      <c r="I161" s="191"/>
      <c r="L161" s="187"/>
      <c r="M161" s="192"/>
      <c r="T161" s="193"/>
      <c r="AT161" s="188" t="s">
        <v>586</v>
      </c>
      <c r="AU161" s="188" t="s">
        <v>89</v>
      </c>
      <c r="AV161" s="13" t="s">
        <v>89</v>
      </c>
      <c r="AW161" s="13" t="s">
        <v>31</v>
      </c>
      <c r="AX161" s="13" t="s">
        <v>77</v>
      </c>
      <c r="AY161" s="188" t="s">
        <v>574</v>
      </c>
    </row>
    <row r="162" spans="2:65" s="14" customFormat="1" ht="12">
      <c r="B162" s="194"/>
      <c r="D162" s="181" t="s">
        <v>586</v>
      </c>
      <c r="E162" s="195" t="s">
        <v>1</v>
      </c>
      <c r="F162" s="196" t="s">
        <v>596</v>
      </c>
      <c r="H162" s="197">
        <v>110</v>
      </c>
      <c r="I162" s="198"/>
      <c r="L162" s="194"/>
      <c r="M162" s="199"/>
      <c r="T162" s="200"/>
      <c r="AT162" s="195" t="s">
        <v>586</v>
      </c>
      <c r="AU162" s="195" t="s">
        <v>89</v>
      </c>
      <c r="AV162" s="14" t="s">
        <v>580</v>
      </c>
      <c r="AW162" s="14" t="s">
        <v>31</v>
      </c>
      <c r="AX162" s="14" t="s">
        <v>84</v>
      </c>
      <c r="AY162" s="195" t="s">
        <v>574</v>
      </c>
    </row>
    <row r="163" spans="2:65" s="1" customFormat="1" ht="38" customHeight="1">
      <c r="B163" s="140"/>
      <c r="C163" s="168" t="s">
        <v>639</v>
      </c>
      <c r="D163" s="168" t="s">
        <v>576</v>
      </c>
      <c r="E163" s="169" t="s">
        <v>11722</v>
      </c>
      <c r="F163" s="170" t="s">
        <v>11723</v>
      </c>
      <c r="G163" s="171" t="s">
        <v>629</v>
      </c>
      <c r="H163" s="172">
        <v>116.8</v>
      </c>
      <c r="I163" s="173"/>
      <c r="J163" s="174">
        <f>ROUND(I163*H163,2)</f>
        <v>0</v>
      </c>
      <c r="K163" s="175"/>
      <c r="L163" s="34"/>
      <c r="M163" s="176" t="s">
        <v>1</v>
      </c>
      <c r="N163" s="139" t="s">
        <v>43</v>
      </c>
      <c r="P163" s="177">
        <f>O163*H163</f>
        <v>0</v>
      </c>
      <c r="Q163" s="177">
        <v>0</v>
      </c>
      <c r="R163" s="177">
        <f>Q163*H163</f>
        <v>0</v>
      </c>
      <c r="S163" s="177">
        <v>0</v>
      </c>
      <c r="T163" s="178">
        <f>S163*H163</f>
        <v>0</v>
      </c>
      <c r="AR163" s="179" t="s">
        <v>580</v>
      </c>
      <c r="AT163" s="179" t="s">
        <v>576</v>
      </c>
      <c r="AU163" s="179" t="s">
        <v>89</v>
      </c>
      <c r="AY163" s="17" t="s">
        <v>574</v>
      </c>
      <c r="BE163" s="102">
        <f>IF(N163="základná",J163,0)</f>
        <v>0</v>
      </c>
      <c r="BF163" s="102">
        <f>IF(N163="znížená",J163,0)</f>
        <v>0</v>
      </c>
      <c r="BG163" s="102">
        <f>IF(N163="zákl. prenesená",J163,0)</f>
        <v>0</v>
      </c>
      <c r="BH163" s="102">
        <f>IF(N163="zníž. prenesená",J163,0)</f>
        <v>0</v>
      </c>
      <c r="BI163" s="102">
        <f>IF(N163="nulová",J163,0)</f>
        <v>0</v>
      </c>
      <c r="BJ163" s="17" t="s">
        <v>89</v>
      </c>
      <c r="BK163" s="102">
        <f>ROUND(I163*H163,2)</f>
        <v>0</v>
      </c>
      <c r="BL163" s="17" t="s">
        <v>580</v>
      </c>
      <c r="BM163" s="179" t="s">
        <v>11724</v>
      </c>
    </row>
    <row r="164" spans="2:65" s="12" customFormat="1" ht="12">
      <c r="B164" s="180"/>
      <c r="D164" s="181" t="s">
        <v>586</v>
      </c>
      <c r="E164" s="182" t="s">
        <v>1</v>
      </c>
      <c r="F164" s="183" t="s">
        <v>11725</v>
      </c>
      <c r="H164" s="182" t="s">
        <v>1</v>
      </c>
      <c r="I164" s="184"/>
      <c r="L164" s="180"/>
      <c r="M164" s="185"/>
      <c r="T164" s="186"/>
      <c r="AT164" s="182" t="s">
        <v>586</v>
      </c>
      <c r="AU164" s="182" t="s">
        <v>89</v>
      </c>
      <c r="AV164" s="12" t="s">
        <v>84</v>
      </c>
      <c r="AW164" s="12" t="s">
        <v>31</v>
      </c>
      <c r="AX164" s="12" t="s">
        <v>77</v>
      </c>
      <c r="AY164" s="182" t="s">
        <v>574</v>
      </c>
    </row>
    <row r="165" spans="2:65" s="13" customFormat="1" ht="12">
      <c r="B165" s="187"/>
      <c r="D165" s="181" t="s">
        <v>586</v>
      </c>
      <c r="E165" s="188" t="s">
        <v>1</v>
      </c>
      <c r="F165" s="189" t="s">
        <v>11726</v>
      </c>
      <c r="H165" s="190">
        <v>0.8</v>
      </c>
      <c r="I165" s="191"/>
      <c r="L165" s="187"/>
      <c r="M165" s="192"/>
      <c r="T165" s="193"/>
      <c r="AT165" s="188" t="s">
        <v>586</v>
      </c>
      <c r="AU165" s="188" t="s">
        <v>89</v>
      </c>
      <c r="AV165" s="13" t="s">
        <v>89</v>
      </c>
      <c r="AW165" s="13" t="s">
        <v>31</v>
      </c>
      <c r="AX165" s="13" t="s">
        <v>77</v>
      </c>
      <c r="AY165" s="188" t="s">
        <v>574</v>
      </c>
    </row>
    <row r="166" spans="2:65" s="12" customFormat="1" ht="12">
      <c r="B166" s="180"/>
      <c r="D166" s="181" t="s">
        <v>586</v>
      </c>
      <c r="E166" s="182" t="s">
        <v>1</v>
      </c>
      <c r="F166" s="183" t="s">
        <v>11727</v>
      </c>
      <c r="H166" s="182" t="s">
        <v>1</v>
      </c>
      <c r="I166" s="184"/>
      <c r="L166" s="180"/>
      <c r="M166" s="185"/>
      <c r="T166" s="186"/>
      <c r="AT166" s="182" t="s">
        <v>586</v>
      </c>
      <c r="AU166" s="182" t="s">
        <v>89</v>
      </c>
      <c r="AV166" s="12" t="s">
        <v>84</v>
      </c>
      <c r="AW166" s="12" t="s">
        <v>31</v>
      </c>
      <c r="AX166" s="12" t="s">
        <v>77</v>
      </c>
      <c r="AY166" s="182" t="s">
        <v>574</v>
      </c>
    </row>
    <row r="167" spans="2:65" s="13" customFormat="1" ht="12">
      <c r="B167" s="187"/>
      <c r="D167" s="181" t="s">
        <v>586</v>
      </c>
      <c r="E167" s="188" t="s">
        <v>1</v>
      </c>
      <c r="F167" s="189" t="s">
        <v>11728</v>
      </c>
      <c r="H167" s="190">
        <v>116</v>
      </c>
      <c r="I167" s="191"/>
      <c r="L167" s="187"/>
      <c r="M167" s="192"/>
      <c r="T167" s="193"/>
      <c r="AT167" s="188" t="s">
        <v>586</v>
      </c>
      <c r="AU167" s="188" t="s">
        <v>89</v>
      </c>
      <c r="AV167" s="13" t="s">
        <v>89</v>
      </c>
      <c r="AW167" s="13" t="s">
        <v>31</v>
      </c>
      <c r="AX167" s="13" t="s">
        <v>77</v>
      </c>
      <c r="AY167" s="188" t="s">
        <v>574</v>
      </c>
    </row>
    <row r="168" spans="2:65" s="14" customFormat="1" ht="12">
      <c r="B168" s="194"/>
      <c r="D168" s="181" t="s">
        <v>586</v>
      </c>
      <c r="E168" s="195" t="s">
        <v>1</v>
      </c>
      <c r="F168" s="196" t="s">
        <v>596</v>
      </c>
      <c r="H168" s="197">
        <v>116.8</v>
      </c>
      <c r="I168" s="198"/>
      <c r="L168" s="194"/>
      <c r="M168" s="199"/>
      <c r="T168" s="200"/>
      <c r="AT168" s="195" t="s">
        <v>586</v>
      </c>
      <c r="AU168" s="195" t="s">
        <v>89</v>
      </c>
      <c r="AV168" s="14" t="s">
        <v>580</v>
      </c>
      <c r="AW168" s="14" t="s">
        <v>31</v>
      </c>
      <c r="AX168" s="14" t="s">
        <v>84</v>
      </c>
      <c r="AY168" s="195" t="s">
        <v>574</v>
      </c>
    </row>
    <row r="169" spans="2:65" s="1" customFormat="1" ht="24.25" customHeight="1">
      <c r="B169" s="140"/>
      <c r="C169" s="208" t="s">
        <v>626</v>
      </c>
      <c r="D169" s="208" t="s">
        <v>1858</v>
      </c>
      <c r="E169" s="209" t="s">
        <v>11729</v>
      </c>
      <c r="F169" s="210" t="s">
        <v>11730</v>
      </c>
      <c r="G169" s="211" t="s">
        <v>629</v>
      </c>
      <c r="H169" s="212">
        <v>0.8</v>
      </c>
      <c r="I169" s="213"/>
      <c r="J169" s="214">
        <f>ROUND(I169*H169,2)</f>
        <v>0</v>
      </c>
      <c r="K169" s="215"/>
      <c r="L169" s="216"/>
      <c r="M169" s="217" t="s">
        <v>1</v>
      </c>
      <c r="N169" s="218" t="s">
        <v>43</v>
      </c>
      <c r="P169" s="177">
        <f>O169*H169</f>
        <v>0</v>
      </c>
      <c r="Q169" s="177">
        <v>1.35</v>
      </c>
      <c r="R169" s="177">
        <f>Q169*H169</f>
        <v>1.08</v>
      </c>
      <c r="S169" s="177">
        <v>0</v>
      </c>
      <c r="T169" s="178">
        <f>S169*H169</f>
        <v>0</v>
      </c>
      <c r="AR169" s="179" t="s">
        <v>626</v>
      </c>
      <c r="AT169" s="179" t="s">
        <v>1858</v>
      </c>
      <c r="AU169" s="179" t="s">
        <v>89</v>
      </c>
      <c r="AY169" s="17" t="s">
        <v>574</v>
      </c>
      <c r="BE169" s="102">
        <f>IF(N169="základná",J169,0)</f>
        <v>0</v>
      </c>
      <c r="BF169" s="102">
        <f>IF(N169="znížená",J169,0)</f>
        <v>0</v>
      </c>
      <c r="BG169" s="102">
        <f>IF(N169="zákl. prenesená",J169,0)</f>
        <v>0</v>
      </c>
      <c r="BH169" s="102">
        <f>IF(N169="zníž. prenesená",J169,0)</f>
        <v>0</v>
      </c>
      <c r="BI169" s="102">
        <f>IF(N169="nulová",J169,0)</f>
        <v>0</v>
      </c>
      <c r="BJ169" s="17" t="s">
        <v>89</v>
      </c>
      <c r="BK169" s="102">
        <f>ROUND(I169*H169,2)</f>
        <v>0</v>
      </c>
      <c r="BL169" s="17" t="s">
        <v>580</v>
      </c>
      <c r="BM169" s="179" t="s">
        <v>11731</v>
      </c>
    </row>
    <row r="170" spans="2:65" s="12" customFormat="1" ht="12">
      <c r="B170" s="180"/>
      <c r="D170" s="181" t="s">
        <v>586</v>
      </c>
      <c r="E170" s="182" t="s">
        <v>1</v>
      </c>
      <c r="F170" s="183" t="s">
        <v>11732</v>
      </c>
      <c r="H170" s="182" t="s">
        <v>1</v>
      </c>
      <c r="I170" s="184"/>
      <c r="L170" s="180"/>
      <c r="M170" s="185"/>
      <c r="T170" s="186"/>
      <c r="AT170" s="182" t="s">
        <v>586</v>
      </c>
      <c r="AU170" s="182" t="s">
        <v>89</v>
      </c>
      <c r="AV170" s="12" t="s">
        <v>84</v>
      </c>
      <c r="AW170" s="12" t="s">
        <v>31</v>
      </c>
      <c r="AX170" s="12" t="s">
        <v>77</v>
      </c>
      <c r="AY170" s="182" t="s">
        <v>574</v>
      </c>
    </row>
    <row r="171" spans="2:65" s="13" customFormat="1" ht="12">
      <c r="B171" s="187"/>
      <c r="D171" s="181" t="s">
        <v>586</v>
      </c>
      <c r="E171" s="188" t="s">
        <v>1</v>
      </c>
      <c r="F171" s="189" t="s">
        <v>11726</v>
      </c>
      <c r="H171" s="190">
        <v>0.8</v>
      </c>
      <c r="I171" s="191"/>
      <c r="L171" s="187"/>
      <c r="M171" s="192"/>
      <c r="T171" s="193"/>
      <c r="AT171" s="188" t="s">
        <v>586</v>
      </c>
      <c r="AU171" s="188" t="s">
        <v>89</v>
      </c>
      <c r="AV171" s="13" t="s">
        <v>89</v>
      </c>
      <c r="AW171" s="13" t="s">
        <v>31</v>
      </c>
      <c r="AX171" s="13" t="s">
        <v>77</v>
      </c>
      <c r="AY171" s="188" t="s">
        <v>574</v>
      </c>
    </row>
    <row r="172" spans="2:65" s="14" customFormat="1" ht="12">
      <c r="B172" s="194"/>
      <c r="D172" s="181" t="s">
        <v>586</v>
      </c>
      <c r="E172" s="195" t="s">
        <v>1</v>
      </c>
      <c r="F172" s="196" t="s">
        <v>596</v>
      </c>
      <c r="H172" s="197">
        <v>0.8</v>
      </c>
      <c r="I172" s="198"/>
      <c r="L172" s="194"/>
      <c r="M172" s="199"/>
      <c r="T172" s="200"/>
      <c r="AT172" s="195" t="s">
        <v>586</v>
      </c>
      <c r="AU172" s="195" t="s">
        <v>89</v>
      </c>
      <c r="AV172" s="14" t="s">
        <v>580</v>
      </c>
      <c r="AW172" s="14" t="s">
        <v>31</v>
      </c>
      <c r="AX172" s="14" t="s">
        <v>84</v>
      </c>
      <c r="AY172" s="195" t="s">
        <v>574</v>
      </c>
    </row>
    <row r="173" spans="2:65" s="1" customFormat="1" ht="38" customHeight="1">
      <c r="B173" s="140"/>
      <c r="C173" s="208" t="s">
        <v>115</v>
      </c>
      <c r="D173" s="208" t="s">
        <v>1858</v>
      </c>
      <c r="E173" s="209" t="s">
        <v>11733</v>
      </c>
      <c r="F173" s="210" t="s">
        <v>11734</v>
      </c>
      <c r="G173" s="211" t="s">
        <v>629</v>
      </c>
      <c r="H173" s="212">
        <v>116</v>
      </c>
      <c r="I173" s="213"/>
      <c r="J173" s="214">
        <f>ROUND(I173*H173,2)</f>
        <v>0</v>
      </c>
      <c r="K173" s="215"/>
      <c r="L173" s="216"/>
      <c r="M173" s="217" t="s">
        <v>1</v>
      </c>
      <c r="N173" s="218" t="s">
        <v>43</v>
      </c>
      <c r="P173" s="177">
        <f>O173*H173</f>
        <v>0</v>
      </c>
      <c r="Q173" s="177">
        <v>1.35</v>
      </c>
      <c r="R173" s="177">
        <f>Q173*H173</f>
        <v>156.60000000000002</v>
      </c>
      <c r="S173" s="177">
        <v>0</v>
      </c>
      <c r="T173" s="178">
        <f>S173*H173</f>
        <v>0</v>
      </c>
      <c r="AR173" s="179" t="s">
        <v>626</v>
      </c>
      <c r="AT173" s="179" t="s">
        <v>1858</v>
      </c>
      <c r="AU173" s="179" t="s">
        <v>89</v>
      </c>
      <c r="AY173" s="17" t="s">
        <v>574</v>
      </c>
      <c r="BE173" s="102">
        <f>IF(N173="základná",J173,0)</f>
        <v>0</v>
      </c>
      <c r="BF173" s="102">
        <f>IF(N173="znížená",J173,0)</f>
        <v>0</v>
      </c>
      <c r="BG173" s="102">
        <f>IF(N173="zákl. prenesená",J173,0)</f>
        <v>0</v>
      </c>
      <c r="BH173" s="102">
        <f>IF(N173="zníž. prenesená",J173,0)</f>
        <v>0</v>
      </c>
      <c r="BI173" s="102">
        <f>IF(N173="nulová",J173,0)</f>
        <v>0</v>
      </c>
      <c r="BJ173" s="17" t="s">
        <v>89</v>
      </c>
      <c r="BK173" s="102">
        <f>ROUND(I173*H173,2)</f>
        <v>0</v>
      </c>
      <c r="BL173" s="17" t="s">
        <v>580</v>
      </c>
      <c r="BM173" s="179" t="s">
        <v>11735</v>
      </c>
    </row>
    <row r="174" spans="2:65" s="13" customFormat="1" ht="12">
      <c r="B174" s="187"/>
      <c r="D174" s="181" t="s">
        <v>586</v>
      </c>
      <c r="E174" s="188" t="s">
        <v>1</v>
      </c>
      <c r="F174" s="189" t="s">
        <v>11728</v>
      </c>
      <c r="H174" s="190">
        <v>116</v>
      </c>
      <c r="I174" s="191"/>
      <c r="L174" s="187"/>
      <c r="M174" s="192"/>
      <c r="T174" s="193"/>
      <c r="AT174" s="188" t="s">
        <v>586</v>
      </c>
      <c r="AU174" s="188" t="s">
        <v>89</v>
      </c>
      <c r="AV174" s="13" t="s">
        <v>89</v>
      </c>
      <c r="AW174" s="13" t="s">
        <v>31</v>
      </c>
      <c r="AX174" s="13" t="s">
        <v>77</v>
      </c>
      <c r="AY174" s="188" t="s">
        <v>574</v>
      </c>
    </row>
    <row r="175" spans="2:65" s="14" customFormat="1" ht="12">
      <c r="B175" s="194"/>
      <c r="D175" s="181" t="s">
        <v>586</v>
      </c>
      <c r="E175" s="195" t="s">
        <v>1</v>
      </c>
      <c r="F175" s="196" t="s">
        <v>596</v>
      </c>
      <c r="H175" s="197">
        <v>116</v>
      </c>
      <c r="I175" s="198"/>
      <c r="L175" s="194"/>
      <c r="M175" s="199"/>
      <c r="T175" s="200"/>
      <c r="AT175" s="195" t="s">
        <v>586</v>
      </c>
      <c r="AU175" s="195" t="s">
        <v>89</v>
      </c>
      <c r="AV175" s="14" t="s">
        <v>580</v>
      </c>
      <c r="AW175" s="14" t="s">
        <v>31</v>
      </c>
      <c r="AX175" s="14" t="s">
        <v>84</v>
      </c>
      <c r="AY175" s="195" t="s">
        <v>574</v>
      </c>
    </row>
    <row r="176" spans="2:65" s="1" customFormat="1" ht="24.25" customHeight="1">
      <c r="B176" s="140"/>
      <c r="C176" s="168" t="s">
        <v>860</v>
      </c>
      <c r="D176" s="168" t="s">
        <v>576</v>
      </c>
      <c r="E176" s="169" t="s">
        <v>11545</v>
      </c>
      <c r="F176" s="170" t="s">
        <v>11546</v>
      </c>
      <c r="G176" s="171" t="s">
        <v>584</v>
      </c>
      <c r="H176" s="172">
        <v>172</v>
      </c>
      <c r="I176" s="173"/>
      <c r="J176" s="174">
        <f>ROUND(I176*H176,2)</f>
        <v>0</v>
      </c>
      <c r="K176" s="175"/>
      <c r="L176" s="34"/>
      <c r="M176" s="176" t="s">
        <v>1</v>
      </c>
      <c r="N176" s="139" t="s">
        <v>43</v>
      </c>
      <c r="P176" s="177">
        <f>O176*H176</f>
        <v>0</v>
      </c>
      <c r="Q176" s="177">
        <v>0</v>
      </c>
      <c r="R176" s="177">
        <f>Q176*H176</f>
        <v>0</v>
      </c>
      <c r="S176" s="177">
        <v>0</v>
      </c>
      <c r="T176" s="178">
        <f>S176*H176</f>
        <v>0</v>
      </c>
      <c r="AR176" s="179" t="s">
        <v>580</v>
      </c>
      <c r="AT176" s="179" t="s">
        <v>576</v>
      </c>
      <c r="AU176" s="179" t="s">
        <v>89</v>
      </c>
      <c r="AY176" s="17" t="s">
        <v>574</v>
      </c>
      <c r="BE176" s="102">
        <f>IF(N176="základná",J176,0)</f>
        <v>0</v>
      </c>
      <c r="BF176" s="102">
        <f>IF(N176="znížená",J176,0)</f>
        <v>0</v>
      </c>
      <c r="BG176" s="102">
        <f>IF(N176="zákl. prenesená",J176,0)</f>
        <v>0</v>
      </c>
      <c r="BH176" s="102">
        <f>IF(N176="zníž. prenesená",J176,0)</f>
        <v>0</v>
      </c>
      <c r="BI176" s="102">
        <f>IF(N176="nulová",J176,0)</f>
        <v>0</v>
      </c>
      <c r="BJ176" s="17" t="s">
        <v>89</v>
      </c>
      <c r="BK176" s="102">
        <f>ROUND(I176*H176,2)</f>
        <v>0</v>
      </c>
      <c r="BL176" s="17" t="s">
        <v>580</v>
      </c>
      <c r="BM176" s="179" t="s">
        <v>11736</v>
      </c>
    </row>
    <row r="177" spans="2:65" s="12" customFormat="1" ht="12">
      <c r="B177" s="180"/>
      <c r="D177" s="181" t="s">
        <v>586</v>
      </c>
      <c r="E177" s="182" t="s">
        <v>1</v>
      </c>
      <c r="F177" s="183" t="s">
        <v>11116</v>
      </c>
      <c r="H177" s="182" t="s">
        <v>1</v>
      </c>
      <c r="I177" s="184"/>
      <c r="L177" s="180"/>
      <c r="M177" s="185"/>
      <c r="T177" s="186"/>
      <c r="AT177" s="182" t="s">
        <v>586</v>
      </c>
      <c r="AU177" s="182" t="s">
        <v>89</v>
      </c>
      <c r="AV177" s="12" t="s">
        <v>84</v>
      </c>
      <c r="AW177" s="12" t="s">
        <v>31</v>
      </c>
      <c r="AX177" s="12" t="s">
        <v>77</v>
      </c>
      <c r="AY177" s="182" t="s">
        <v>574</v>
      </c>
    </row>
    <row r="178" spans="2:65" s="13" customFormat="1" ht="12">
      <c r="B178" s="187"/>
      <c r="D178" s="181" t="s">
        <v>586</v>
      </c>
      <c r="E178" s="188" t="s">
        <v>1</v>
      </c>
      <c r="F178" s="189" t="s">
        <v>2335</v>
      </c>
      <c r="H178" s="190">
        <v>172</v>
      </c>
      <c r="I178" s="191"/>
      <c r="L178" s="187"/>
      <c r="M178" s="192"/>
      <c r="T178" s="193"/>
      <c r="AT178" s="188" t="s">
        <v>586</v>
      </c>
      <c r="AU178" s="188" t="s">
        <v>89</v>
      </c>
      <c r="AV178" s="13" t="s">
        <v>89</v>
      </c>
      <c r="AW178" s="13" t="s">
        <v>31</v>
      </c>
      <c r="AX178" s="13" t="s">
        <v>77</v>
      </c>
      <c r="AY178" s="188" t="s">
        <v>574</v>
      </c>
    </row>
    <row r="179" spans="2:65" s="14" customFormat="1" ht="12">
      <c r="B179" s="194"/>
      <c r="D179" s="181" t="s">
        <v>586</v>
      </c>
      <c r="E179" s="195" t="s">
        <v>1</v>
      </c>
      <c r="F179" s="196" t="s">
        <v>596</v>
      </c>
      <c r="H179" s="197">
        <v>172</v>
      </c>
      <c r="I179" s="198"/>
      <c r="L179" s="194"/>
      <c r="M179" s="199"/>
      <c r="T179" s="200"/>
      <c r="AT179" s="195" t="s">
        <v>586</v>
      </c>
      <c r="AU179" s="195" t="s">
        <v>89</v>
      </c>
      <c r="AV179" s="14" t="s">
        <v>580</v>
      </c>
      <c r="AW179" s="14" t="s">
        <v>31</v>
      </c>
      <c r="AX179" s="14" t="s">
        <v>84</v>
      </c>
      <c r="AY179" s="195" t="s">
        <v>574</v>
      </c>
    </row>
    <row r="180" spans="2:65" s="1" customFormat="1" ht="25" customHeight="1">
      <c r="B180" s="140"/>
      <c r="C180" s="208" t="s">
        <v>901</v>
      </c>
      <c r="D180" s="208" t="s">
        <v>1858</v>
      </c>
      <c r="E180" s="209" t="s">
        <v>11737</v>
      </c>
      <c r="F180" s="210" t="s">
        <v>11738</v>
      </c>
      <c r="G180" s="211" t="s">
        <v>629</v>
      </c>
      <c r="H180" s="212">
        <v>12.04</v>
      </c>
      <c r="I180" s="213"/>
      <c r="J180" s="214">
        <f>ROUND(I180*H180,2)</f>
        <v>0</v>
      </c>
      <c r="K180" s="215"/>
      <c r="L180" s="216"/>
      <c r="M180" s="217" t="s">
        <v>1</v>
      </c>
      <c r="N180" s="218" t="s">
        <v>43</v>
      </c>
      <c r="P180" s="177">
        <f>O180*H180</f>
        <v>0</v>
      </c>
      <c r="Q180" s="177">
        <v>2.9999999999999997E-4</v>
      </c>
      <c r="R180" s="177">
        <f>Q180*H180</f>
        <v>3.6119999999999993E-3</v>
      </c>
      <c r="S180" s="177">
        <v>0</v>
      </c>
      <c r="T180" s="178">
        <f>S180*H180</f>
        <v>0</v>
      </c>
      <c r="AR180" s="179" t="s">
        <v>626</v>
      </c>
      <c r="AT180" s="179" t="s">
        <v>1858</v>
      </c>
      <c r="AU180" s="179" t="s">
        <v>89</v>
      </c>
      <c r="AY180" s="17" t="s">
        <v>574</v>
      </c>
      <c r="BE180" s="102">
        <f>IF(N180="základná",J180,0)</f>
        <v>0</v>
      </c>
      <c r="BF180" s="102">
        <f>IF(N180="znížená",J180,0)</f>
        <v>0</v>
      </c>
      <c r="BG180" s="102">
        <f>IF(N180="zákl. prenesená",J180,0)</f>
        <v>0</v>
      </c>
      <c r="BH180" s="102">
        <f>IF(N180="zníž. prenesená",J180,0)</f>
        <v>0</v>
      </c>
      <c r="BI180" s="102">
        <f>IF(N180="nulová",J180,0)</f>
        <v>0</v>
      </c>
      <c r="BJ180" s="17" t="s">
        <v>89</v>
      </c>
      <c r="BK180" s="102">
        <f>ROUND(I180*H180,2)</f>
        <v>0</v>
      </c>
      <c r="BL180" s="17" t="s">
        <v>580</v>
      </c>
      <c r="BM180" s="179" t="s">
        <v>11739</v>
      </c>
    </row>
    <row r="181" spans="2:65" s="12" customFormat="1" ht="12">
      <c r="B181" s="180"/>
      <c r="D181" s="181" t="s">
        <v>586</v>
      </c>
      <c r="E181" s="182" t="s">
        <v>1</v>
      </c>
      <c r="F181" s="183" t="s">
        <v>11740</v>
      </c>
      <c r="H181" s="182" t="s">
        <v>1</v>
      </c>
      <c r="I181" s="184"/>
      <c r="L181" s="180"/>
      <c r="M181" s="185"/>
      <c r="T181" s="186"/>
      <c r="AT181" s="182" t="s">
        <v>586</v>
      </c>
      <c r="AU181" s="182" t="s">
        <v>89</v>
      </c>
      <c r="AV181" s="12" t="s">
        <v>84</v>
      </c>
      <c r="AW181" s="12" t="s">
        <v>31</v>
      </c>
      <c r="AX181" s="12" t="s">
        <v>77</v>
      </c>
      <c r="AY181" s="182" t="s">
        <v>574</v>
      </c>
    </row>
    <row r="182" spans="2:65" s="13" customFormat="1" ht="12">
      <c r="B182" s="187"/>
      <c r="D182" s="181" t="s">
        <v>586</v>
      </c>
      <c r="E182" s="188" t="s">
        <v>1</v>
      </c>
      <c r="F182" s="189" t="s">
        <v>11741</v>
      </c>
      <c r="H182" s="190">
        <v>12.04</v>
      </c>
      <c r="I182" s="191"/>
      <c r="L182" s="187"/>
      <c r="M182" s="192"/>
      <c r="T182" s="193"/>
      <c r="AT182" s="188" t="s">
        <v>586</v>
      </c>
      <c r="AU182" s="188" t="s">
        <v>89</v>
      </c>
      <c r="AV182" s="13" t="s">
        <v>89</v>
      </c>
      <c r="AW182" s="13" t="s">
        <v>31</v>
      </c>
      <c r="AX182" s="13" t="s">
        <v>77</v>
      </c>
      <c r="AY182" s="188" t="s">
        <v>574</v>
      </c>
    </row>
    <row r="183" spans="2:65" s="14" customFormat="1" ht="12">
      <c r="B183" s="194"/>
      <c r="D183" s="181" t="s">
        <v>586</v>
      </c>
      <c r="E183" s="195" t="s">
        <v>1</v>
      </c>
      <c r="F183" s="196" t="s">
        <v>596</v>
      </c>
      <c r="H183" s="197">
        <v>12.04</v>
      </c>
      <c r="I183" s="198"/>
      <c r="L183" s="194"/>
      <c r="M183" s="199"/>
      <c r="T183" s="200"/>
      <c r="AT183" s="195" t="s">
        <v>586</v>
      </c>
      <c r="AU183" s="195" t="s">
        <v>89</v>
      </c>
      <c r="AV183" s="14" t="s">
        <v>580</v>
      </c>
      <c r="AW183" s="14" t="s">
        <v>31</v>
      </c>
      <c r="AX183" s="14" t="s">
        <v>84</v>
      </c>
      <c r="AY183" s="195" t="s">
        <v>574</v>
      </c>
    </row>
    <row r="184" spans="2:65" s="1" customFormat="1" ht="38" customHeight="1">
      <c r="B184" s="140"/>
      <c r="C184" s="168" t="s">
        <v>118</v>
      </c>
      <c r="D184" s="168" t="s">
        <v>576</v>
      </c>
      <c r="E184" s="169" t="s">
        <v>11455</v>
      </c>
      <c r="F184" s="170" t="s">
        <v>11456</v>
      </c>
      <c r="G184" s="171" t="s">
        <v>579</v>
      </c>
      <c r="H184" s="172">
        <v>20</v>
      </c>
      <c r="I184" s="173"/>
      <c r="J184" s="174">
        <f>ROUND(I184*H184,2)</f>
        <v>0</v>
      </c>
      <c r="K184" s="175"/>
      <c r="L184" s="34"/>
      <c r="M184" s="176" t="s">
        <v>1</v>
      </c>
      <c r="N184" s="139" t="s">
        <v>43</v>
      </c>
      <c r="P184" s="177">
        <f>O184*H184</f>
        <v>0</v>
      </c>
      <c r="Q184" s="177">
        <v>0</v>
      </c>
      <c r="R184" s="177">
        <f>Q184*H184</f>
        <v>0</v>
      </c>
      <c r="S184" s="177">
        <v>0</v>
      </c>
      <c r="T184" s="178">
        <f>S184*H184</f>
        <v>0</v>
      </c>
      <c r="AR184" s="179" t="s">
        <v>580</v>
      </c>
      <c r="AT184" s="179" t="s">
        <v>576</v>
      </c>
      <c r="AU184" s="179" t="s">
        <v>89</v>
      </c>
      <c r="AY184" s="17" t="s">
        <v>574</v>
      </c>
      <c r="BE184" s="102">
        <f>IF(N184="základná",J184,0)</f>
        <v>0</v>
      </c>
      <c r="BF184" s="102">
        <f>IF(N184="znížená",J184,0)</f>
        <v>0</v>
      </c>
      <c r="BG184" s="102">
        <f>IF(N184="zákl. prenesená",J184,0)</f>
        <v>0</v>
      </c>
      <c r="BH184" s="102">
        <f>IF(N184="zníž. prenesená",J184,0)</f>
        <v>0</v>
      </c>
      <c r="BI184" s="102">
        <f>IF(N184="nulová",J184,0)</f>
        <v>0</v>
      </c>
      <c r="BJ184" s="17" t="s">
        <v>89</v>
      </c>
      <c r="BK184" s="102">
        <f>ROUND(I184*H184,2)</f>
        <v>0</v>
      </c>
      <c r="BL184" s="17" t="s">
        <v>580</v>
      </c>
      <c r="BM184" s="179" t="s">
        <v>11742</v>
      </c>
    </row>
    <row r="185" spans="2:65" s="12" customFormat="1" ht="12">
      <c r="B185" s="180"/>
      <c r="D185" s="181" t="s">
        <v>586</v>
      </c>
      <c r="E185" s="182" t="s">
        <v>1</v>
      </c>
      <c r="F185" s="183" t="s">
        <v>11363</v>
      </c>
      <c r="H185" s="182" t="s">
        <v>1</v>
      </c>
      <c r="I185" s="184"/>
      <c r="L185" s="180"/>
      <c r="M185" s="185"/>
      <c r="T185" s="186"/>
      <c r="AT185" s="182" t="s">
        <v>586</v>
      </c>
      <c r="AU185" s="182" t="s">
        <v>89</v>
      </c>
      <c r="AV185" s="12" t="s">
        <v>84</v>
      </c>
      <c r="AW185" s="12" t="s">
        <v>31</v>
      </c>
      <c r="AX185" s="12" t="s">
        <v>77</v>
      </c>
      <c r="AY185" s="182" t="s">
        <v>574</v>
      </c>
    </row>
    <row r="186" spans="2:65" s="13" customFormat="1" ht="12">
      <c r="B186" s="187"/>
      <c r="D186" s="181" t="s">
        <v>586</v>
      </c>
      <c r="E186" s="188" t="s">
        <v>1</v>
      </c>
      <c r="F186" s="189" t="s">
        <v>11743</v>
      </c>
      <c r="H186" s="190">
        <v>20</v>
      </c>
      <c r="I186" s="191"/>
      <c r="L186" s="187"/>
      <c r="M186" s="192"/>
      <c r="T186" s="193"/>
      <c r="AT186" s="188" t="s">
        <v>586</v>
      </c>
      <c r="AU186" s="188" t="s">
        <v>89</v>
      </c>
      <c r="AV186" s="13" t="s">
        <v>89</v>
      </c>
      <c r="AW186" s="13" t="s">
        <v>31</v>
      </c>
      <c r="AX186" s="13" t="s">
        <v>77</v>
      </c>
      <c r="AY186" s="188" t="s">
        <v>574</v>
      </c>
    </row>
    <row r="187" spans="2:65" s="14" customFormat="1" ht="12">
      <c r="B187" s="194"/>
      <c r="D187" s="181" t="s">
        <v>586</v>
      </c>
      <c r="E187" s="195" t="s">
        <v>1</v>
      </c>
      <c r="F187" s="196" t="s">
        <v>596</v>
      </c>
      <c r="H187" s="197">
        <v>20</v>
      </c>
      <c r="I187" s="198"/>
      <c r="L187" s="194"/>
      <c r="M187" s="199"/>
      <c r="T187" s="200"/>
      <c r="AT187" s="195" t="s">
        <v>586</v>
      </c>
      <c r="AU187" s="195" t="s">
        <v>89</v>
      </c>
      <c r="AV187" s="14" t="s">
        <v>580</v>
      </c>
      <c r="AW187" s="14" t="s">
        <v>31</v>
      </c>
      <c r="AX187" s="14" t="s">
        <v>84</v>
      </c>
      <c r="AY187" s="195" t="s">
        <v>574</v>
      </c>
    </row>
    <row r="188" spans="2:65" s="1" customFormat="1" ht="24.25" customHeight="1">
      <c r="B188" s="140"/>
      <c r="C188" s="168" t="s">
        <v>660</v>
      </c>
      <c r="D188" s="168" t="s">
        <v>576</v>
      </c>
      <c r="E188" s="169" t="s">
        <v>11744</v>
      </c>
      <c r="F188" s="170" t="s">
        <v>11745</v>
      </c>
      <c r="G188" s="171" t="s">
        <v>579</v>
      </c>
      <c r="H188" s="172">
        <v>10</v>
      </c>
      <c r="I188" s="173"/>
      <c r="J188" s="174">
        <f>ROUND(I188*H188,2)</f>
        <v>0</v>
      </c>
      <c r="K188" s="175"/>
      <c r="L188" s="34"/>
      <c r="M188" s="176" t="s">
        <v>1</v>
      </c>
      <c r="N188" s="139" t="s">
        <v>43</v>
      </c>
      <c r="P188" s="177">
        <f>O188*H188</f>
        <v>0</v>
      </c>
      <c r="Q188" s="177">
        <v>0</v>
      </c>
      <c r="R188" s="177">
        <f>Q188*H188</f>
        <v>0</v>
      </c>
      <c r="S188" s="177">
        <v>0</v>
      </c>
      <c r="T188" s="178">
        <f>S188*H188</f>
        <v>0</v>
      </c>
      <c r="AR188" s="179" t="s">
        <v>580</v>
      </c>
      <c r="AT188" s="179" t="s">
        <v>576</v>
      </c>
      <c r="AU188" s="179" t="s">
        <v>89</v>
      </c>
      <c r="AY188" s="17" t="s">
        <v>574</v>
      </c>
      <c r="BE188" s="102">
        <f>IF(N188="základná",J188,0)</f>
        <v>0</v>
      </c>
      <c r="BF188" s="102">
        <f>IF(N188="znížená",J188,0)</f>
        <v>0</v>
      </c>
      <c r="BG188" s="102">
        <f>IF(N188="zákl. prenesená",J188,0)</f>
        <v>0</v>
      </c>
      <c r="BH188" s="102">
        <f>IF(N188="zníž. prenesená",J188,0)</f>
        <v>0</v>
      </c>
      <c r="BI188" s="102">
        <f>IF(N188="nulová",J188,0)</f>
        <v>0</v>
      </c>
      <c r="BJ188" s="17" t="s">
        <v>89</v>
      </c>
      <c r="BK188" s="102">
        <f>ROUND(I188*H188,2)</f>
        <v>0</v>
      </c>
      <c r="BL188" s="17" t="s">
        <v>580</v>
      </c>
      <c r="BM188" s="179" t="s">
        <v>11746</v>
      </c>
    </row>
    <row r="189" spans="2:65" s="12" customFormat="1" ht="12">
      <c r="B189" s="180"/>
      <c r="D189" s="181" t="s">
        <v>586</v>
      </c>
      <c r="E189" s="182" t="s">
        <v>1</v>
      </c>
      <c r="F189" s="183" t="s">
        <v>11363</v>
      </c>
      <c r="H189" s="182" t="s">
        <v>1</v>
      </c>
      <c r="I189" s="184"/>
      <c r="L189" s="180"/>
      <c r="M189" s="185"/>
      <c r="T189" s="186"/>
      <c r="AT189" s="182" t="s">
        <v>586</v>
      </c>
      <c r="AU189" s="182" t="s">
        <v>89</v>
      </c>
      <c r="AV189" s="12" t="s">
        <v>84</v>
      </c>
      <c r="AW189" s="12" t="s">
        <v>31</v>
      </c>
      <c r="AX189" s="12" t="s">
        <v>77</v>
      </c>
      <c r="AY189" s="182" t="s">
        <v>574</v>
      </c>
    </row>
    <row r="190" spans="2:65" s="13" customFormat="1" ht="12">
      <c r="B190" s="187"/>
      <c r="D190" s="181" t="s">
        <v>586</v>
      </c>
      <c r="E190" s="188" t="s">
        <v>1</v>
      </c>
      <c r="F190" s="189" t="s">
        <v>11381</v>
      </c>
      <c r="H190" s="190">
        <v>10</v>
      </c>
      <c r="I190" s="191"/>
      <c r="L190" s="187"/>
      <c r="M190" s="192"/>
      <c r="T190" s="193"/>
      <c r="AT190" s="188" t="s">
        <v>586</v>
      </c>
      <c r="AU190" s="188" t="s">
        <v>89</v>
      </c>
      <c r="AV190" s="13" t="s">
        <v>89</v>
      </c>
      <c r="AW190" s="13" t="s">
        <v>31</v>
      </c>
      <c r="AX190" s="13" t="s">
        <v>77</v>
      </c>
      <c r="AY190" s="188" t="s">
        <v>574</v>
      </c>
    </row>
    <row r="191" spans="2:65" s="14" customFormat="1" ht="12">
      <c r="B191" s="194"/>
      <c r="D191" s="181" t="s">
        <v>586</v>
      </c>
      <c r="E191" s="195" t="s">
        <v>1</v>
      </c>
      <c r="F191" s="196" t="s">
        <v>596</v>
      </c>
      <c r="H191" s="197">
        <v>10</v>
      </c>
      <c r="I191" s="198"/>
      <c r="L191" s="194"/>
      <c r="M191" s="199"/>
      <c r="T191" s="200"/>
      <c r="AT191" s="195" t="s">
        <v>586</v>
      </c>
      <c r="AU191" s="195" t="s">
        <v>89</v>
      </c>
      <c r="AV191" s="14" t="s">
        <v>580</v>
      </c>
      <c r="AW191" s="14" t="s">
        <v>31</v>
      </c>
      <c r="AX191" s="14" t="s">
        <v>84</v>
      </c>
      <c r="AY191" s="195" t="s">
        <v>574</v>
      </c>
    </row>
    <row r="192" spans="2:65" s="1" customFormat="1" ht="66.75" customHeight="1">
      <c r="B192" s="140"/>
      <c r="C192" s="168" t="s">
        <v>121</v>
      </c>
      <c r="D192" s="168" t="s">
        <v>576</v>
      </c>
      <c r="E192" s="169" t="s">
        <v>11459</v>
      </c>
      <c r="F192" s="170" t="s">
        <v>11747</v>
      </c>
      <c r="G192" s="171" t="s">
        <v>579</v>
      </c>
      <c r="H192" s="172">
        <v>30</v>
      </c>
      <c r="I192" s="173"/>
      <c r="J192" s="174">
        <f>ROUND(I192*H192,2)</f>
        <v>0</v>
      </c>
      <c r="K192" s="175"/>
      <c r="L192" s="34"/>
      <c r="M192" s="176" t="s">
        <v>1</v>
      </c>
      <c r="N192" s="139" t="s">
        <v>43</v>
      </c>
      <c r="P192" s="177">
        <f>O192*H192</f>
        <v>0</v>
      </c>
      <c r="Q192" s="177">
        <v>0</v>
      </c>
      <c r="R192" s="177">
        <f>Q192*H192</f>
        <v>0</v>
      </c>
      <c r="S192" s="177">
        <v>0</v>
      </c>
      <c r="T192" s="178">
        <f>S192*H192</f>
        <v>0</v>
      </c>
      <c r="AR192" s="179" t="s">
        <v>580</v>
      </c>
      <c r="AT192" s="179" t="s">
        <v>576</v>
      </c>
      <c r="AU192" s="179" t="s">
        <v>89</v>
      </c>
      <c r="AY192" s="17" t="s">
        <v>574</v>
      </c>
      <c r="BE192" s="102">
        <f>IF(N192="základná",J192,0)</f>
        <v>0</v>
      </c>
      <c r="BF192" s="102">
        <f>IF(N192="znížená",J192,0)</f>
        <v>0</v>
      </c>
      <c r="BG192" s="102">
        <f>IF(N192="zákl. prenesená",J192,0)</f>
        <v>0</v>
      </c>
      <c r="BH192" s="102">
        <f>IF(N192="zníž. prenesená",J192,0)</f>
        <v>0</v>
      </c>
      <c r="BI192" s="102">
        <f>IF(N192="nulová",J192,0)</f>
        <v>0</v>
      </c>
      <c r="BJ192" s="17" t="s">
        <v>89</v>
      </c>
      <c r="BK192" s="102">
        <f>ROUND(I192*H192,2)</f>
        <v>0</v>
      </c>
      <c r="BL192" s="17" t="s">
        <v>580</v>
      </c>
      <c r="BM192" s="179" t="s">
        <v>11748</v>
      </c>
    </row>
    <row r="193" spans="2:65" s="12" customFormat="1" ht="12">
      <c r="B193" s="180"/>
      <c r="D193" s="181" t="s">
        <v>586</v>
      </c>
      <c r="E193" s="182" t="s">
        <v>1</v>
      </c>
      <c r="F193" s="183" t="s">
        <v>11363</v>
      </c>
      <c r="H193" s="182" t="s">
        <v>1</v>
      </c>
      <c r="I193" s="184"/>
      <c r="L193" s="180"/>
      <c r="M193" s="185"/>
      <c r="T193" s="186"/>
      <c r="AT193" s="182" t="s">
        <v>586</v>
      </c>
      <c r="AU193" s="182" t="s">
        <v>89</v>
      </c>
      <c r="AV193" s="12" t="s">
        <v>84</v>
      </c>
      <c r="AW193" s="12" t="s">
        <v>31</v>
      </c>
      <c r="AX193" s="12" t="s">
        <v>77</v>
      </c>
      <c r="AY193" s="182" t="s">
        <v>574</v>
      </c>
    </row>
    <row r="194" spans="2:65" s="13" customFormat="1" ht="12">
      <c r="B194" s="187"/>
      <c r="D194" s="181" t="s">
        <v>586</v>
      </c>
      <c r="E194" s="188" t="s">
        <v>1</v>
      </c>
      <c r="F194" s="189" t="s">
        <v>11749</v>
      </c>
      <c r="H194" s="190">
        <v>30</v>
      </c>
      <c r="I194" s="191"/>
      <c r="L194" s="187"/>
      <c r="M194" s="192"/>
      <c r="T194" s="193"/>
      <c r="AT194" s="188" t="s">
        <v>586</v>
      </c>
      <c r="AU194" s="188" t="s">
        <v>89</v>
      </c>
      <c r="AV194" s="13" t="s">
        <v>89</v>
      </c>
      <c r="AW194" s="13" t="s">
        <v>31</v>
      </c>
      <c r="AX194" s="13" t="s">
        <v>77</v>
      </c>
      <c r="AY194" s="188" t="s">
        <v>574</v>
      </c>
    </row>
    <row r="195" spans="2:65" s="14" customFormat="1" ht="12">
      <c r="B195" s="194"/>
      <c r="D195" s="181" t="s">
        <v>586</v>
      </c>
      <c r="E195" s="195" t="s">
        <v>1</v>
      </c>
      <c r="F195" s="196" t="s">
        <v>596</v>
      </c>
      <c r="H195" s="197">
        <v>30</v>
      </c>
      <c r="I195" s="198"/>
      <c r="L195" s="194"/>
      <c r="M195" s="199"/>
      <c r="T195" s="200"/>
      <c r="AT195" s="195" t="s">
        <v>586</v>
      </c>
      <c r="AU195" s="195" t="s">
        <v>89</v>
      </c>
      <c r="AV195" s="14" t="s">
        <v>580</v>
      </c>
      <c r="AW195" s="14" t="s">
        <v>31</v>
      </c>
      <c r="AX195" s="14" t="s">
        <v>84</v>
      </c>
      <c r="AY195" s="195" t="s">
        <v>574</v>
      </c>
    </row>
    <row r="196" spans="2:65" s="1" customFormat="1" ht="21.75" customHeight="1">
      <c r="B196" s="140"/>
      <c r="C196" s="208" t="s">
        <v>664</v>
      </c>
      <c r="D196" s="208" t="s">
        <v>1858</v>
      </c>
      <c r="E196" s="209" t="s">
        <v>11750</v>
      </c>
      <c r="F196" s="210" t="s">
        <v>11751</v>
      </c>
      <c r="G196" s="211" t="s">
        <v>579</v>
      </c>
      <c r="H196" s="212">
        <v>16</v>
      </c>
      <c r="I196" s="213"/>
      <c r="J196" s="214">
        <f>ROUND(I196*H196,2)</f>
        <v>0</v>
      </c>
      <c r="K196" s="215"/>
      <c r="L196" s="216"/>
      <c r="M196" s="217" t="s">
        <v>1</v>
      </c>
      <c r="N196" s="218" t="s">
        <v>43</v>
      </c>
      <c r="P196" s="177">
        <f>O196*H196</f>
        <v>0</v>
      </c>
      <c r="Q196" s="177">
        <v>3</v>
      </c>
      <c r="R196" s="177">
        <f>Q196*H196</f>
        <v>48</v>
      </c>
      <c r="S196" s="177">
        <v>0</v>
      </c>
      <c r="T196" s="178">
        <f>S196*H196</f>
        <v>0</v>
      </c>
      <c r="AR196" s="179" t="s">
        <v>626</v>
      </c>
      <c r="AT196" s="179" t="s">
        <v>1858</v>
      </c>
      <c r="AU196" s="179" t="s">
        <v>89</v>
      </c>
      <c r="AY196" s="17" t="s">
        <v>574</v>
      </c>
      <c r="BE196" s="102">
        <f>IF(N196="základná",J196,0)</f>
        <v>0</v>
      </c>
      <c r="BF196" s="102">
        <f>IF(N196="znížená",J196,0)</f>
        <v>0</v>
      </c>
      <c r="BG196" s="102">
        <f>IF(N196="zákl. prenesená",J196,0)</f>
        <v>0</v>
      </c>
      <c r="BH196" s="102">
        <f>IF(N196="zníž. prenesená",J196,0)</f>
        <v>0</v>
      </c>
      <c r="BI196" s="102">
        <f>IF(N196="nulová",J196,0)</f>
        <v>0</v>
      </c>
      <c r="BJ196" s="17" t="s">
        <v>89</v>
      </c>
      <c r="BK196" s="102">
        <f>ROUND(I196*H196,2)</f>
        <v>0</v>
      </c>
      <c r="BL196" s="17" t="s">
        <v>580</v>
      </c>
      <c r="BM196" s="179" t="s">
        <v>11752</v>
      </c>
    </row>
    <row r="197" spans="2:65" s="1" customFormat="1" ht="21.75" customHeight="1">
      <c r="B197" s="140"/>
      <c r="C197" s="208" t="s">
        <v>676</v>
      </c>
      <c r="D197" s="208" t="s">
        <v>1858</v>
      </c>
      <c r="E197" s="209" t="s">
        <v>11753</v>
      </c>
      <c r="F197" s="210" t="s">
        <v>11754</v>
      </c>
      <c r="G197" s="211" t="s">
        <v>579</v>
      </c>
      <c r="H197" s="212">
        <v>13</v>
      </c>
      <c r="I197" s="213"/>
      <c r="J197" s="214">
        <f>ROUND(I197*H197,2)</f>
        <v>0</v>
      </c>
      <c r="K197" s="215"/>
      <c r="L197" s="216"/>
      <c r="M197" s="217" t="s">
        <v>1</v>
      </c>
      <c r="N197" s="218" t="s">
        <v>43</v>
      </c>
      <c r="P197" s="177">
        <f>O197*H197</f>
        <v>0</v>
      </c>
      <c r="Q197" s="177">
        <v>3</v>
      </c>
      <c r="R197" s="177">
        <f>Q197*H197</f>
        <v>39</v>
      </c>
      <c r="S197" s="177">
        <v>0</v>
      </c>
      <c r="T197" s="178">
        <f>S197*H197</f>
        <v>0</v>
      </c>
      <c r="AR197" s="179" t="s">
        <v>626</v>
      </c>
      <c r="AT197" s="179" t="s">
        <v>1858</v>
      </c>
      <c r="AU197" s="179" t="s">
        <v>89</v>
      </c>
      <c r="AY197" s="17" t="s">
        <v>574</v>
      </c>
      <c r="BE197" s="102">
        <f>IF(N197="základná",J197,0)</f>
        <v>0</v>
      </c>
      <c r="BF197" s="102">
        <f>IF(N197="znížená",J197,0)</f>
        <v>0</v>
      </c>
      <c r="BG197" s="102">
        <f>IF(N197="zákl. prenesená",J197,0)</f>
        <v>0</v>
      </c>
      <c r="BH197" s="102">
        <f>IF(N197="zníž. prenesená",J197,0)</f>
        <v>0</v>
      </c>
      <c r="BI197" s="102">
        <f>IF(N197="nulová",J197,0)</f>
        <v>0</v>
      </c>
      <c r="BJ197" s="17" t="s">
        <v>89</v>
      </c>
      <c r="BK197" s="102">
        <f>ROUND(I197*H197,2)</f>
        <v>0</v>
      </c>
      <c r="BL197" s="17" t="s">
        <v>580</v>
      </c>
      <c r="BM197" s="179" t="s">
        <v>11755</v>
      </c>
    </row>
    <row r="198" spans="2:65" s="1" customFormat="1" ht="16.5" customHeight="1">
      <c r="B198" s="140"/>
      <c r="C198" s="208" t="s">
        <v>680</v>
      </c>
      <c r="D198" s="208" t="s">
        <v>1858</v>
      </c>
      <c r="E198" s="209" t="s">
        <v>11756</v>
      </c>
      <c r="F198" s="210" t="s">
        <v>11757</v>
      </c>
      <c r="G198" s="211" t="s">
        <v>579</v>
      </c>
      <c r="H198" s="212">
        <v>1</v>
      </c>
      <c r="I198" s="213"/>
      <c r="J198" s="214">
        <f>ROUND(I198*H198,2)</f>
        <v>0</v>
      </c>
      <c r="K198" s="215"/>
      <c r="L198" s="216"/>
      <c r="M198" s="217" t="s">
        <v>1</v>
      </c>
      <c r="N198" s="218" t="s">
        <v>43</v>
      </c>
      <c r="P198" s="177">
        <f>O198*H198</f>
        <v>0</v>
      </c>
      <c r="Q198" s="177">
        <v>3</v>
      </c>
      <c r="R198" s="177">
        <f>Q198*H198</f>
        <v>3</v>
      </c>
      <c r="S198" s="177">
        <v>0</v>
      </c>
      <c r="T198" s="178">
        <f>S198*H198</f>
        <v>0</v>
      </c>
      <c r="AR198" s="179" t="s">
        <v>626</v>
      </c>
      <c r="AT198" s="179" t="s">
        <v>1858</v>
      </c>
      <c r="AU198" s="179" t="s">
        <v>89</v>
      </c>
      <c r="AY198" s="17" t="s">
        <v>574</v>
      </c>
      <c r="BE198" s="102">
        <f>IF(N198="základná",J198,0)</f>
        <v>0</v>
      </c>
      <c r="BF198" s="102">
        <f>IF(N198="znížená",J198,0)</f>
        <v>0</v>
      </c>
      <c r="BG198" s="102">
        <f>IF(N198="zákl. prenesená",J198,0)</f>
        <v>0</v>
      </c>
      <c r="BH198" s="102">
        <f>IF(N198="zníž. prenesená",J198,0)</f>
        <v>0</v>
      </c>
      <c r="BI198" s="102">
        <f>IF(N198="nulová",J198,0)</f>
        <v>0</v>
      </c>
      <c r="BJ198" s="17" t="s">
        <v>89</v>
      </c>
      <c r="BK198" s="102">
        <f>ROUND(I198*H198,2)</f>
        <v>0</v>
      </c>
      <c r="BL198" s="17" t="s">
        <v>580</v>
      </c>
      <c r="BM198" s="179" t="s">
        <v>11758</v>
      </c>
    </row>
    <row r="199" spans="2:65" s="1" customFormat="1" ht="16.5" customHeight="1">
      <c r="B199" s="140"/>
      <c r="C199" s="168" t="s">
        <v>1080</v>
      </c>
      <c r="D199" s="168" t="s">
        <v>576</v>
      </c>
      <c r="E199" s="169" t="s">
        <v>11102</v>
      </c>
      <c r="F199" s="170" t="s">
        <v>11103</v>
      </c>
      <c r="G199" s="171" t="s">
        <v>579</v>
      </c>
      <c r="H199" s="172">
        <v>30</v>
      </c>
      <c r="I199" s="173"/>
      <c r="J199" s="174">
        <f>ROUND(I199*H199,2)</f>
        <v>0</v>
      </c>
      <c r="K199" s="175"/>
      <c r="L199" s="34"/>
      <c r="M199" s="176" t="s">
        <v>1</v>
      </c>
      <c r="N199" s="139" t="s">
        <v>43</v>
      </c>
      <c r="P199" s="177">
        <f>O199*H199</f>
        <v>0</v>
      </c>
      <c r="Q199" s="177">
        <v>8.8400000000000006E-3</v>
      </c>
      <c r="R199" s="177">
        <f>Q199*H199</f>
        <v>0.26519999999999999</v>
      </c>
      <c r="S199" s="177">
        <v>0</v>
      </c>
      <c r="T199" s="178">
        <f>S199*H199</f>
        <v>0</v>
      </c>
      <c r="AR199" s="179" t="s">
        <v>580</v>
      </c>
      <c r="AT199" s="179" t="s">
        <v>576</v>
      </c>
      <c r="AU199" s="179" t="s">
        <v>89</v>
      </c>
      <c r="AY199" s="17" t="s">
        <v>574</v>
      </c>
      <c r="BE199" s="102">
        <f>IF(N199="základná",J199,0)</f>
        <v>0</v>
      </c>
      <c r="BF199" s="102">
        <f>IF(N199="znížená",J199,0)</f>
        <v>0</v>
      </c>
      <c r="BG199" s="102">
        <f>IF(N199="zákl. prenesená",J199,0)</f>
        <v>0</v>
      </c>
      <c r="BH199" s="102">
        <f>IF(N199="zníž. prenesená",J199,0)</f>
        <v>0</v>
      </c>
      <c r="BI199" s="102">
        <f>IF(N199="nulová",J199,0)</f>
        <v>0</v>
      </c>
      <c r="BJ199" s="17" t="s">
        <v>89</v>
      </c>
      <c r="BK199" s="102">
        <f>ROUND(I199*H199,2)</f>
        <v>0</v>
      </c>
      <c r="BL199" s="17" t="s">
        <v>580</v>
      </c>
      <c r="BM199" s="179" t="s">
        <v>11759</v>
      </c>
    </row>
    <row r="200" spans="2:65" s="1" customFormat="1" ht="33" customHeight="1">
      <c r="B200" s="140"/>
      <c r="C200" s="168" t="s">
        <v>805</v>
      </c>
      <c r="D200" s="168" t="s">
        <v>576</v>
      </c>
      <c r="E200" s="169" t="s">
        <v>11125</v>
      </c>
      <c r="F200" s="170" t="s">
        <v>11760</v>
      </c>
      <c r="G200" s="171" t="s">
        <v>584</v>
      </c>
      <c r="H200" s="172">
        <v>172</v>
      </c>
      <c r="I200" s="173"/>
      <c r="J200" s="174">
        <f>ROUND(I200*H200,2)</f>
        <v>0</v>
      </c>
      <c r="K200" s="175"/>
      <c r="L200" s="34"/>
      <c r="M200" s="176" t="s">
        <v>1</v>
      </c>
      <c r="N200" s="139" t="s">
        <v>43</v>
      </c>
      <c r="P200" s="177">
        <f>O200*H200</f>
        <v>0</v>
      </c>
      <c r="Q200" s="177">
        <v>0</v>
      </c>
      <c r="R200" s="177">
        <f>Q200*H200</f>
        <v>0</v>
      </c>
      <c r="S200" s="177">
        <v>0</v>
      </c>
      <c r="T200" s="178">
        <f>S200*H200</f>
        <v>0</v>
      </c>
      <c r="AR200" s="179" t="s">
        <v>580</v>
      </c>
      <c r="AT200" s="179" t="s">
        <v>576</v>
      </c>
      <c r="AU200" s="179" t="s">
        <v>89</v>
      </c>
      <c r="AY200" s="17" t="s">
        <v>574</v>
      </c>
      <c r="BE200" s="102">
        <f>IF(N200="základná",J200,0)</f>
        <v>0</v>
      </c>
      <c r="BF200" s="102">
        <f>IF(N200="znížená",J200,0)</f>
        <v>0</v>
      </c>
      <c r="BG200" s="102">
        <f>IF(N200="zákl. prenesená",J200,0)</f>
        <v>0</v>
      </c>
      <c r="BH200" s="102">
        <f>IF(N200="zníž. prenesená",J200,0)</f>
        <v>0</v>
      </c>
      <c r="BI200" s="102">
        <f>IF(N200="nulová",J200,0)</f>
        <v>0</v>
      </c>
      <c r="BJ200" s="17" t="s">
        <v>89</v>
      </c>
      <c r="BK200" s="102">
        <f>ROUND(I200*H200,2)</f>
        <v>0</v>
      </c>
      <c r="BL200" s="17" t="s">
        <v>580</v>
      </c>
      <c r="BM200" s="179" t="s">
        <v>11761</v>
      </c>
    </row>
    <row r="201" spans="2:65" s="13" customFormat="1" ht="12">
      <c r="B201" s="187"/>
      <c r="D201" s="181" t="s">
        <v>586</v>
      </c>
      <c r="E201" s="188" t="s">
        <v>1</v>
      </c>
      <c r="F201" s="189" t="s">
        <v>2335</v>
      </c>
      <c r="H201" s="190">
        <v>172</v>
      </c>
      <c r="I201" s="191"/>
      <c r="L201" s="187"/>
      <c r="M201" s="192"/>
      <c r="T201" s="193"/>
      <c r="AT201" s="188" t="s">
        <v>586</v>
      </c>
      <c r="AU201" s="188" t="s">
        <v>89</v>
      </c>
      <c r="AV201" s="13" t="s">
        <v>89</v>
      </c>
      <c r="AW201" s="13" t="s">
        <v>31</v>
      </c>
      <c r="AX201" s="13" t="s">
        <v>77</v>
      </c>
      <c r="AY201" s="188" t="s">
        <v>574</v>
      </c>
    </row>
    <row r="202" spans="2:65" s="14" customFormat="1" ht="12">
      <c r="B202" s="194"/>
      <c r="D202" s="181" t="s">
        <v>586</v>
      </c>
      <c r="E202" s="195" t="s">
        <v>1</v>
      </c>
      <c r="F202" s="196" t="s">
        <v>596</v>
      </c>
      <c r="H202" s="197">
        <v>172</v>
      </c>
      <c r="I202" s="198"/>
      <c r="L202" s="194"/>
      <c r="M202" s="199"/>
      <c r="T202" s="200"/>
      <c r="AT202" s="195" t="s">
        <v>586</v>
      </c>
      <c r="AU202" s="195" t="s">
        <v>89</v>
      </c>
      <c r="AV202" s="14" t="s">
        <v>580</v>
      </c>
      <c r="AW202" s="14" t="s">
        <v>31</v>
      </c>
      <c r="AX202" s="14" t="s">
        <v>84</v>
      </c>
      <c r="AY202" s="195" t="s">
        <v>574</v>
      </c>
    </row>
    <row r="203" spans="2:65" s="1" customFormat="1" ht="38" customHeight="1">
      <c r="B203" s="140"/>
      <c r="C203" s="168" t="s">
        <v>809</v>
      </c>
      <c r="D203" s="168" t="s">
        <v>576</v>
      </c>
      <c r="E203" s="169" t="s">
        <v>11762</v>
      </c>
      <c r="F203" s="170" t="s">
        <v>11763</v>
      </c>
      <c r="G203" s="171" t="s">
        <v>579</v>
      </c>
      <c r="H203" s="172">
        <v>342</v>
      </c>
      <c r="I203" s="173"/>
      <c r="J203" s="174">
        <f>ROUND(I203*H203,2)</f>
        <v>0</v>
      </c>
      <c r="K203" s="175"/>
      <c r="L203" s="34"/>
      <c r="M203" s="176" t="s">
        <v>1</v>
      </c>
      <c r="N203" s="139" t="s">
        <v>43</v>
      </c>
      <c r="P203" s="177">
        <f>O203*H203</f>
        <v>0</v>
      </c>
      <c r="Q203" s="177">
        <v>0</v>
      </c>
      <c r="R203" s="177">
        <f>Q203*H203</f>
        <v>0</v>
      </c>
      <c r="S203" s="177">
        <v>0</v>
      </c>
      <c r="T203" s="178">
        <f>S203*H203</f>
        <v>0</v>
      </c>
      <c r="AR203" s="179" t="s">
        <v>580</v>
      </c>
      <c r="AT203" s="179" t="s">
        <v>576</v>
      </c>
      <c r="AU203" s="179" t="s">
        <v>89</v>
      </c>
      <c r="AY203" s="17" t="s">
        <v>574</v>
      </c>
      <c r="BE203" s="102">
        <f>IF(N203="základná",J203,0)</f>
        <v>0</v>
      </c>
      <c r="BF203" s="102">
        <f>IF(N203="znížená",J203,0)</f>
        <v>0</v>
      </c>
      <c r="BG203" s="102">
        <f>IF(N203="zákl. prenesená",J203,0)</f>
        <v>0</v>
      </c>
      <c r="BH203" s="102">
        <f>IF(N203="zníž. prenesená",J203,0)</f>
        <v>0</v>
      </c>
      <c r="BI203" s="102">
        <f>IF(N203="nulová",J203,0)</f>
        <v>0</v>
      </c>
      <c r="BJ203" s="17" t="s">
        <v>89</v>
      </c>
      <c r="BK203" s="102">
        <f>ROUND(I203*H203,2)</f>
        <v>0</v>
      </c>
      <c r="BL203" s="17" t="s">
        <v>580</v>
      </c>
      <c r="BM203" s="179" t="s">
        <v>11764</v>
      </c>
    </row>
    <row r="204" spans="2:65" s="12" customFormat="1" ht="12">
      <c r="B204" s="180"/>
      <c r="D204" s="181" t="s">
        <v>586</v>
      </c>
      <c r="E204" s="182" t="s">
        <v>1</v>
      </c>
      <c r="F204" s="183" t="s">
        <v>11108</v>
      </c>
      <c r="H204" s="182" t="s">
        <v>1</v>
      </c>
      <c r="I204" s="184"/>
      <c r="L204" s="180"/>
      <c r="M204" s="185"/>
      <c r="T204" s="186"/>
      <c r="AT204" s="182" t="s">
        <v>586</v>
      </c>
      <c r="AU204" s="182" t="s">
        <v>89</v>
      </c>
      <c r="AV204" s="12" t="s">
        <v>84</v>
      </c>
      <c r="AW204" s="12" t="s">
        <v>31</v>
      </c>
      <c r="AX204" s="12" t="s">
        <v>77</v>
      </c>
      <c r="AY204" s="182" t="s">
        <v>574</v>
      </c>
    </row>
    <row r="205" spans="2:65" s="13" customFormat="1" ht="12">
      <c r="B205" s="187"/>
      <c r="D205" s="181" t="s">
        <v>586</v>
      </c>
      <c r="E205" s="188" t="s">
        <v>1</v>
      </c>
      <c r="F205" s="189" t="s">
        <v>11765</v>
      </c>
      <c r="H205" s="190">
        <v>342</v>
      </c>
      <c r="I205" s="191"/>
      <c r="L205" s="187"/>
      <c r="M205" s="192"/>
      <c r="T205" s="193"/>
      <c r="AT205" s="188" t="s">
        <v>586</v>
      </c>
      <c r="AU205" s="188" t="s">
        <v>89</v>
      </c>
      <c r="AV205" s="13" t="s">
        <v>89</v>
      </c>
      <c r="AW205" s="13" t="s">
        <v>31</v>
      </c>
      <c r="AX205" s="13" t="s">
        <v>77</v>
      </c>
      <c r="AY205" s="188" t="s">
        <v>574</v>
      </c>
    </row>
    <row r="206" spans="2:65" s="14" customFormat="1" ht="12">
      <c r="B206" s="194"/>
      <c r="D206" s="181" t="s">
        <v>586</v>
      </c>
      <c r="E206" s="195" t="s">
        <v>1</v>
      </c>
      <c r="F206" s="196" t="s">
        <v>596</v>
      </c>
      <c r="H206" s="197">
        <v>342</v>
      </c>
      <c r="I206" s="198"/>
      <c r="L206" s="194"/>
      <c r="M206" s="199"/>
      <c r="T206" s="200"/>
      <c r="AT206" s="195" t="s">
        <v>586</v>
      </c>
      <c r="AU206" s="195" t="s">
        <v>89</v>
      </c>
      <c r="AV206" s="14" t="s">
        <v>580</v>
      </c>
      <c r="AW206" s="14" t="s">
        <v>31</v>
      </c>
      <c r="AX206" s="14" t="s">
        <v>84</v>
      </c>
      <c r="AY206" s="195" t="s">
        <v>574</v>
      </c>
    </row>
    <row r="207" spans="2:65" s="1" customFormat="1" ht="66.75" customHeight="1">
      <c r="B207" s="140"/>
      <c r="C207" s="168" t="s">
        <v>824</v>
      </c>
      <c r="D207" s="168" t="s">
        <v>576</v>
      </c>
      <c r="E207" s="169" t="s">
        <v>11766</v>
      </c>
      <c r="F207" s="170" t="s">
        <v>11767</v>
      </c>
      <c r="G207" s="171" t="s">
        <v>579</v>
      </c>
      <c r="H207" s="172">
        <v>342</v>
      </c>
      <c r="I207" s="173"/>
      <c r="J207" s="174">
        <f>ROUND(I207*H207,2)</f>
        <v>0</v>
      </c>
      <c r="K207" s="175"/>
      <c r="L207" s="34"/>
      <c r="M207" s="176" t="s">
        <v>1</v>
      </c>
      <c r="N207" s="139" t="s">
        <v>43</v>
      </c>
      <c r="P207" s="177">
        <f>O207*H207</f>
        <v>0</v>
      </c>
      <c r="Q207" s="177">
        <v>0</v>
      </c>
      <c r="R207" s="177">
        <f>Q207*H207</f>
        <v>0</v>
      </c>
      <c r="S207" s="177">
        <v>0</v>
      </c>
      <c r="T207" s="178">
        <f>S207*H207</f>
        <v>0</v>
      </c>
      <c r="AR207" s="179" t="s">
        <v>580</v>
      </c>
      <c r="AT207" s="179" t="s">
        <v>576</v>
      </c>
      <c r="AU207" s="179" t="s">
        <v>89</v>
      </c>
      <c r="AY207" s="17" t="s">
        <v>574</v>
      </c>
      <c r="BE207" s="102">
        <f>IF(N207="základná",J207,0)</f>
        <v>0</v>
      </c>
      <c r="BF207" s="102">
        <f>IF(N207="znížená",J207,0)</f>
        <v>0</v>
      </c>
      <c r="BG207" s="102">
        <f>IF(N207="zákl. prenesená",J207,0)</f>
        <v>0</v>
      </c>
      <c r="BH207" s="102">
        <f>IF(N207="zníž. prenesená",J207,0)</f>
        <v>0</v>
      </c>
      <c r="BI207" s="102">
        <f>IF(N207="nulová",J207,0)</f>
        <v>0</v>
      </c>
      <c r="BJ207" s="17" t="s">
        <v>89</v>
      </c>
      <c r="BK207" s="102">
        <f>ROUND(I207*H207,2)</f>
        <v>0</v>
      </c>
      <c r="BL207" s="17" t="s">
        <v>580</v>
      </c>
      <c r="BM207" s="179" t="s">
        <v>11768</v>
      </c>
    </row>
    <row r="208" spans="2:65" s="12" customFormat="1" ht="12">
      <c r="B208" s="180"/>
      <c r="D208" s="181" t="s">
        <v>586</v>
      </c>
      <c r="E208" s="182" t="s">
        <v>1</v>
      </c>
      <c r="F208" s="183" t="s">
        <v>11108</v>
      </c>
      <c r="H208" s="182" t="s">
        <v>1</v>
      </c>
      <c r="I208" s="184"/>
      <c r="L208" s="180"/>
      <c r="M208" s="185"/>
      <c r="T208" s="186"/>
      <c r="AT208" s="182" t="s">
        <v>586</v>
      </c>
      <c r="AU208" s="182" t="s">
        <v>89</v>
      </c>
      <c r="AV208" s="12" t="s">
        <v>84</v>
      </c>
      <c r="AW208" s="12" t="s">
        <v>31</v>
      </c>
      <c r="AX208" s="12" t="s">
        <v>77</v>
      </c>
      <c r="AY208" s="182" t="s">
        <v>574</v>
      </c>
    </row>
    <row r="209" spans="2:65" s="13" customFormat="1" ht="12">
      <c r="B209" s="187"/>
      <c r="D209" s="181" t="s">
        <v>586</v>
      </c>
      <c r="E209" s="188" t="s">
        <v>1</v>
      </c>
      <c r="F209" s="189" t="s">
        <v>11765</v>
      </c>
      <c r="H209" s="190">
        <v>342</v>
      </c>
      <c r="I209" s="191"/>
      <c r="L209" s="187"/>
      <c r="M209" s="192"/>
      <c r="T209" s="193"/>
      <c r="AT209" s="188" t="s">
        <v>586</v>
      </c>
      <c r="AU209" s="188" t="s">
        <v>89</v>
      </c>
      <c r="AV209" s="13" t="s">
        <v>89</v>
      </c>
      <c r="AW209" s="13" t="s">
        <v>31</v>
      </c>
      <c r="AX209" s="13" t="s">
        <v>77</v>
      </c>
      <c r="AY209" s="188" t="s">
        <v>574</v>
      </c>
    </row>
    <row r="210" spans="2:65" s="14" customFormat="1" ht="12">
      <c r="B210" s="194"/>
      <c r="D210" s="181" t="s">
        <v>586</v>
      </c>
      <c r="E210" s="195" t="s">
        <v>1</v>
      </c>
      <c r="F210" s="196" t="s">
        <v>596</v>
      </c>
      <c r="H210" s="197">
        <v>342</v>
      </c>
      <c r="I210" s="198"/>
      <c r="L210" s="194"/>
      <c r="M210" s="199"/>
      <c r="T210" s="200"/>
      <c r="AT210" s="195" t="s">
        <v>586</v>
      </c>
      <c r="AU210" s="195" t="s">
        <v>89</v>
      </c>
      <c r="AV210" s="14" t="s">
        <v>580</v>
      </c>
      <c r="AW210" s="14" t="s">
        <v>31</v>
      </c>
      <c r="AX210" s="14" t="s">
        <v>84</v>
      </c>
      <c r="AY210" s="195" t="s">
        <v>574</v>
      </c>
    </row>
    <row r="211" spans="2:65" s="1" customFormat="1" ht="16.5" customHeight="1">
      <c r="B211" s="140"/>
      <c r="C211" s="208" t="s">
        <v>840</v>
      </c>
      <c r="D211" s="208" t="s">
        <v>1858</v>
      </c>
      <c r="E211" s="209" t="s">
        <v>11769</v>
      </c>
      <c r="F211" s="210" t="s">
        <v>11770</v>
      </c>
      <c r="G211" s="211" t="s">
        <v>579</v>
      </c>
      <c r="H211" s="212">
        <v>126</v>
      </c>
      <c r="I211" s="213"/>
      <c r="J211" s="214">
        <f>ROUND(I211*H211,2)</f>
        <v>0</v>
      </c>
      <c r="K211" s="215"/>
      <c r="L211" s="216"/>
      <c r="M211" s="217" t="s">
        <v>1</v>
      </c>
      <c r="N211" s="218" t="s">
        <v>43</v>
      </c>
      <c r="P211" s="177">
        <f>O211*H211</f>
        <v>0</v>
      </c>
      <c r="Q211" s="177">
        <v>0.5</v>
      </c>
      <c r="R211" s="177">
        <f>Q211*H211</f>
        <v>63</v>
      </c>
      <c r="S211" s="177">
        <v>0</v>
      </c>
      <c r="T211" s="178">
        <f>S211*H211</f>
        <v>0</v>
      </c>
      <c r="AR211" s="179" t="s">
        <v>626</v>
      </c>
      <c r="AT211" s="179" t="s">
        <v>1858</v>
      </c>
      <c r="AU211" s="179" t="s">
        <v>89</v>
      </c>
      <c r="AY211" s="17" t="s">
        <v>574</v>
      </c>
      <c r="BE211" s="102">
        <f>IF(N211="základná",J211,0)</f>
        <v>0</v>
      </c>
      <c r="BF211" s="102">
        <f>IF(N211="znížená",J211,0)</f>
        <v>0</v>
      </c>
      <c r="BG211" s="102">
        <f>IF(N211="zákl. prenesená",J211,0)</f>
        <v>0</v>
      </c>
      <c r="BH211" s="102">
        <f>IF(N211="zníž. prenesená",J211,0)</f>
        <v>0</v>
      </c>
      <c r="BI211" s="102">
        <f>IF(N211="nulová",J211,0)</f>
        <v>0</v>
      </c>
      <c r="BJ211" s="17" t="s">
        <v>89</v>
      </c>
      <c r="BK211" s="102">
        <f>ROUND(I211*H211,2)</f>
        <v>0</v>
      </c>
      <c r="BL211" s="17" t="s">
        <v>580</v>
      </c>
      <c r="BM211" s="179" t="s">
        <v>11771</v>
      </c>
    </row>
    <row r="212" spans="2:65" s="1" customFormat="1" ht="16.5" customHeight="1">
      <c r="B212" s="140"/>
      <c r="C212" s="208" t="s">
        <v>849</v>
      </c>
      <c r="D212" s="208" t="s">
        <v>1858</v>
      </c>
      <c r="E212" s="209" t="s">
        <v>11772</v>
      </c>
      <c r="F212" s="210" t="s">
        <v>11773</v>
      </c>
      <c r="G212" s="211" t="s">
        <v>579</v>
      </c>
      <c r="H212" s="212">
        <v>216</v>
      </c>
      <c r="I212" s="213"/>
      <c r="J212" s="214">
        <f>ROUND(I212*H212,2)</f>
        <v>0</v>
      </c>
      <c r="K212" s="215"/>
      <c r="L212" s="216"/>
      <c r="M212" s="217" t="s">
        <v>1</v>
      </c>
      <c r="N212" s="218" t="s">
        <v>43</v>
      </c>
      <c r="P212" s="177">
        <f>O212*H212</f>
        <v>0</v>
      </c>
      <c r="Q212" s="177">
        <v>0.5</v>
      </c>
      <c r="R212" s="177">
        <f>Q212*H212</f>
        <v>108</v>
      </c>
      <c r="S212" s="177">
        <v>0</v>
      </c>
      <c r="T212" s="178">
        <f>S212*H212</f>
        <v>0</v>
      </c>
      <c r="AR212" s="179" t="s">
        <v>626</v>
      </c>
      <c r="AT212" s="179" t="s">
        <v>1858</v>
      </c>
      <c r="AU212" s="179" t="s">
        <v>89</v>
      </c>
      <c r="AY212" s="17" t="s">
        <v>574</v>
      </c>
      <c r="BE212" s="102">
        <f>IF(N212="základná",J212,0)</f>
        <v>0</v>
      </c>
      <c r="BF212" s="102">
        <f>IF(N212="znížená",J212,0)</f>
        <v>0</v>
      </c>
      <c r="BG212" s="102">
        <f>IF(N212="zákl. prenesená",J212,0)</f>
        <v>0</v>
      </c>
      <c r="BH212" s="102">
        <f>IF(N212="zníž. prenesená",J212,0)</f>
        <v>0</v>
      </c>
      <c r="BI212" s="102">
        <f>IF(N212="nulová",J212,0)</f>
        <v>0</v>
      </c>
      <c r="BJ212" s="17" t="s">
        <v>89</v>
      </c>
      <c r="BK212" s="102">
        <f>ROUND(I212*H212,2)</f>
        <v>0</v>
      </c>
      <c r="BL212" s="17" t="s">
        <v>580</v>
      </c>
      <c r="BM212" s="179" t="s">
        <v>11774</v>
      </c>
    </row>
    <row r="213" spans="2:65" s="1" customFormat="1" ht="24.25" customHeight="1">
      <c r="B213" s="140"/>
      <c r="C213" s="168" t="s">
        <v>686</v>
      </c>
      <c r="D213" s="168" t="s">
        <v>576</v>
      </c>
      <c r="E213" s="169" t="s">
        <v>11322</v>
      </c>
      <c r="F213" s="170" t="s">
        <v>11323</v>
      </c>
      <c r="G213" s="171" t="s">
        <v>579</v>
      </c>
      <c r="H213" s="172">
        <v>792</v>
      </c>
      <c r="I213" s="173"/>
      <c r="J213" s="174">
        <f>ROUND(I213*H213,2)</f>
        <v>0</v>
      </c>
      <c r="K213" s="175"/>
      <c r="L213" s="34"/>
      <c r="M213" s="176" t="s">
        <v>1</v>
      </c>
      <c r="N213" s="139" t="s">
        <v>43</v>
      </c>
      <c r="P213" s="177">
        <f>O213*H213</f>
        <v>0</v>
      </c>
      <c r="Q213" s="177">
        <v>0</v>
      </c>
      <c r="R213" s="177">
        <f>Q213*H213</f>
        <v>0</v>
      </c>
      <c r="S213" s="177">
        <v>0</v>
      </c>
      <c r="T213" s="178">
        <f>S213*H213</f>
        <v>0</v>
      </c>
      <c r="AR213" s="179" t="s">
        <v>580</v>
      </c>
      <c r="AT213" s="179" t="s">
        <v>576</v>
      </c>
      <c r="AU213" s="179" t="s">
        <v>89</v>
      </c>
      <c r="AY213" s="17" t="s">
        <v>574</v>
      </c>
      <c r="BE213" s="102">
        <f>IF(N213="základná",J213,0)</f>
        <v>0</v>
      </c>
      <c r="BF213" s="102">
        <f>IF(N213="znížená",J213,0)</f>
        <v>0</v>
      </c>
      <c r="BG213" s="102">
        <f>IF(N213="zákl. prenesená",J213,0)</f>
        <v>0</v>
      </c>
      <c r="BH213" s="102">
        <f>IF(N213="zníž. prenesená",J213,0)</f>
        <v>0</v>
      </c>
      <c r="BI213" s="102">
        <f>IF(N213="nulová",J213,0)</f>
        <v>0</v>
      </c>
      <c r="BJ213" s="17" t="s">
        <v>89</v>
      </c>
      <c r="BK213" s="102">
        <f>ROUND(I213*H213,2)</f>
        <v>0</v>
      </c>
      <c r="BL213" s="17" t="s">
        <v>580</v>
      </c>
      <c r="BM213" s="179" t="s">
        <v>11775</v>
      </c>
    </row>
    <row r="214" spans="2:65" s="12" customFormat="1" ht="12">
      <c r="B214" s="180"/>
      <c r="D214" s="181" t="s">
        <v>586</v>
      </c>
      <c r="E214" s="182" t="s">
        <v>1</v>
      </c>
      <c r="F214" s="183" t="s">
        <v>11325</v>
      </c>
      <c r="H214" s="182" t="s">
        <v>1</v>
      </c>
      <c r="I214" s="184"/>
      <c r="L214" s="180"/>
      <c r="M214" s="185"/>
      <c r="T214" s="186"/>
      <c r="AT214" s="182" t="s">
        <v>586</v>
      </c>
      <c r="AU214" s="182" t="s">
        <v>89</v>
      </c>
      <c r="AV214" s="12" t="s">
        <v>84</v>
      </c>
      <c r="AW214" s="12" t="s">
        <v>31</v>
      </c>
      <c r="AX214" s="12" t="s">
        <v>77</v>
      </c>
      <c r="AY214" s="182" t="s">
        <v>574</v>
      </c>
    </row>
    <row r="215" spans="2:65" s="13" customFormat="1" ht="12">
      <c r="B215" s="187"/>
      <c r="D215" s="181" t="s">
        <v>586</v>
      </c>
      <c r="E215" s="188" t="s">
        <v>1</v>
      </c>
      <c r="F215" s="189" t="s">
        <v>11776</v>
      </c>
      <c r="H215" s="190">
        <v>450</v>
      </c>
      <c r="I215" s="191"/>
      <c r="L215" s="187"/>
      <c r="M215" s="192"/>
      <c r="T215" s="193"/>
      <c r="AT215" s="188" t="s">
        <v>586</v>
      </c>
      <c r="AU215" s="188" t="s">
        <v>89</v>
      </c>
      <c r="AV215" s="13" t="s">
        <v>89</v>
      </c>
      <c r="AW215" s="13" t="s">
        <v>31</v>
      </c>
      <c r="AX215" s="13" t="s">
        <v>77</v>
      </c>
      <c r="AY215" s="188" t="s">
        <v>574</v>
      </c>
    </row>
    <row r="216" spans="2:65" s="12" customFormat="1" ht="12">
      <c r="B216" s="180"/>
      <c r="D216" s="181" t="s">
        <v>586</v>
      </c>
      <c r="E216" s="182" t="s">
        <v>1</v>
      </c>
      <c r="F216" s="183" t="s">
        <v>11777</v>
      </c>
      <c r="H216" s="182" t="s">
        <v>1</v>
      </c>
      <c r="I216" s="184"/>
      <c r="L216" s="180"/>
      <c r="M216" s="185"/>
      <c r="T216" s="186"/>
      <c r="AT216" s="182" t="s">
        <v>586</v>
      </c>
      <c r="AU216" s="182" t="s">
        <v>89</v>
      </c>
      <c r="AV216" s="12" t="s">
        <v>84</v>
      </c>
      <c r="AW216" s="12" t="s">
        <v>31</v>
      </c>
      <c r="AX216" s="12" t="s">
        <v>77</v>
      </c>
      <c r="AY216" s="182" t="s">
        <v>574</v>
      </c>
    </row>
    <row r="217" spans="2:65" s="13" customFormat="1" ht="12">
      <c r="B217" s="187"/>
      <c r="D217" s="181" t="s">
        <v>586</v>
      </c>
      <c r="E217" s="188" t="s">
        <v>1</v>
      </c>
      <c r="F217" s="189" t="s">
        <v>11778</v>
      </c>
      <c r="H217" s="190">
        <v>342</v>
      </c>
      <c r="I217" s="191"/>
      <c r="L217" s="187"/>
      <c r="M217" s="192"/>
      <c r="T217" s="193"/>
      <c r="AT217" s="188" t="s">
        <v>586</v>
      </c>
      <c r="AU217" s="188" t="s">
        <v>89</v>
      </c>
      <c r="AV217" s="13" t="s">
        <v>89</v>
      </c>
      <c r="AW217" s="13" t="s">
        <v>31</v>
      </c>
      <c r="AX217" s="13" t="s">
        <v>77</v>
      </c>
      <c r="AY217" s="188" t="s">
        <v>574</v>
      </c>
    </row>
    <row r="218" spans="2:65" s="14" customFormat="1" ht="12">
      <c r="B218" s="194"/>
      <c r="D218" s="181" t="s">
        <v>586</v>
      </c>
      <c r="E218" s="195" t="s">
        <v>1</v>
      </c>
      <c r="F218" s="196" t="s">
        <v>596</v>
      </c>
      <c r="H218" s="197">
        <v>792</v>
      </c>
      <c r="I218" s="198"/>
      <c r="L218" s="194"/>
      <c r="M218" s="199"/>
      <c r="T218" s="200"/>
      <c r="AT218" s="195" t="s">
        <v>586</v>
      </c>
      <c r="AU218" s="195" t="s">
        <v>89</v>
      </c>
      <c r="AV218" s="14" t="s">
        <v>580</v>
      </c>
      <c r="AW218" s="14" t="s">
        <v>31</v>
      </c>
      <c r="AX218" s="14" t="s">
        <v>84</v>
      </c>
      <c r="AY218" s="195" t="s">
        <v>574</v>
      </c>
    </row>
    <row r="219" spans="2:65" s="1" customFormat="1" ht="24.25" customHeight="1">
      <c r="B219" s="140"/>
      <c r="C219" s="208" t="s">
        <v>691</v>
      </c>
      <c r="D219" s="208" t="s">
        <v>1858</v>
      </c>
      <c r="E219" s="209" t="s">
        <v>11328</v>
      </c>
      <c r="F219" s="210" t="s">
        <v>11329</v>
      </c>
      <c r="G219" s="211" t="s">
        <v>579</v>
      </c>
      <c r="H219" s="212">
        <v>792</v>
      </c>
      <c r="I219" s="213"/>
      <c r="J219" s="214">
        <f>ROUND(I219*H219,2)</f>
        <v>0</v>
      </c>
      <c r="K219" s="215"/>
      <c r="L219" s="216"/>
      <c r="M219" s="217" t="s">
        <v>1</v>
      </c>
      <c r="N219" s="218" t="s">
        <v>43</v>
      </c>
      <c r="P219" s="177">
        <f>O219*H219</f>
        <v>0</v>
      </c>
      <c r="Q219" s="177">
        <v>1E-4</v>
      </c>
      <c r="R219" s="177">
        <f>Q219*H219</f>
        <v>7.9200000000000007E-2</v>
      </c>
      <c r="S219" s="177">
        <v>0</v>
      </c>
      <c r="T219" s="178">
        <f>S219*H219</f>
        <v>0</v>
      </c>
      <c r="AR219" s="179" t="s">
        <v>626</v>
      </c>
      <c r="AT219" s="179" t="s">
        <v>1858</v>
      </c>
      <c r="AU219" s="179" t="s">
        <v>89</v>
      </c>
      <c r="AY219" s="17" t="s">
        <v>574</v>
      </c>
      <c r="BE219" s="102">
        <f>IF(N219="základná",J219,0)</f>
        <v>0</v>
      </c>
      <c r="BF219" s="102">
        <f>IF(N219="znížená",J219,0)</f>
        <v>0</v>
      </c>
      <c r="BG219" s="102">
        <f>IF(N219="zákl. prenesená",J219,0)</f>
        <v>0</v>
      </c>
      <c r="BH219" s="102">
        <f>IF(N219="zníž. prenesená",J219,0)</f>
        <v>0</v>
      </c>
      <c r="BI219" s="102">
        <f>IF(N219="nulová",J219,0)</f>
        <v>0</v>
      </c>
      <c r="BJ219" s="17" t="s">
        <v>89</v>
      </c>
      <c r="BK219" s="102">
        <f>ROUND(I219*H219,2)</f>
        <v>0</v>
      </c>
      <c r="BL219" s="17" t="s">
        <v>580</v>
      </c>
      <c r="BM219" s="179" t="s">
        <v>11779</v>
      </c>
    </row>
    <row r="220" spans="2:65" s="1" customFormat="1" ht="21.75" customHeight="1">
      <c r="B220" s="140"/>
      <c r="C220" s="168" t="s">
        <v>697</v>
      </c>
      <c r="D220" s="168" t="s">
        <v>576</v>
      </c>
      <c r="E220" s="169" t="s">
        <v>11345</v>
      </c>
      <c r="F220" s="170" t="s">
        <v>11346</v>
      </c>
      <c r="G220" s="171" t="s">
        <v>629</v>
      </c>
      <c r="H220" s="172">
        <v>1.86</v>
      </c>
      <c r="I220" s="173"/>
      <c r="J220" s="174">
        <f>ROUND(I220*H220,2)</f>
        <v>0</v>
      </c>
      <c r="K220" s="175"/>
      <c r="L220" s="34"/>
      <c r="M220" s="176" t="s">
        <v>1</v>
      </c>
      <c r="N220" s="139" t="s">
        <v>43</v>
      </c>
      <c r="P220" s="177">
        <f>O220*H220</f>
        <v>0</v>
      </c>
      <c r="Q220" s="177">
        <v>0</v>
      </c>
      <c r="R220" s="177">
        <f>Q220*H220</f>
        <v>0</v>
      </c>
      <c r="S220" s="177">
        <v>0</v>
      </c>
      <c r="T220" s="178">
        <f>S220*H220</f>
        <v>0</v>
      </c>
      <c r="AR220" s="179" t="s">
        <v>580</v>
      </c>
      <c r="AT220" s="179" t="s">
        <v>576</v>
      </c>
      <c r="AU220" s="179" t="s">
        <v>89</v>
      </c>
      <c r="AY220" s="17" t="s">
        <v>574</v>
      </c>
      <c r="BE220" s="102">
        <f>IF(N220="základná",J220,0)</f>
        <v>0</v>
      </c>
      <c r="BF220" s="102">
        <f>IF(N220="znížená",J220,0)</f>
        <v>0</v>
      </c>
      <c r="BG220" s="102">
        <f>IF(N220="zákl. prenesená",J220,0)</f>
        <v>0</v>
      </c>
      <c r="BH220" s="102">
        <f>IF(N220="zníž. prenesená",J220,0)</f>
        <v>0</v>
      </c>
      <c r="BI220" s="102">
        <f>IF(N220="nulová",J220,0)</f>
        <v>0</v>
      </c>
      <c r="BJ220" s="17" t="s">
        <v>89</v>
      </c>
      <c r="BK220" s="102">
        <f>ROUND(I220*H220,2)</f>
        <v>0</v>
      </c>
      <c r="BL220" s="17" t="s">
        <v>580</v>
      </c>
      <c r="BM220" s="179" t="s">
        <v>11780</v>
      </c>
    </row>
    <row r="221" spans="2:65" s="12" customFormat="1" ht="12">
      <c r="B221" s="180"/>
      <c r="D221" s="181" t="s">
        <v>586</v>
      </c>
      <c r="E221" s="182" t="s">
        <v>1</v>
      </c>
      <c r="F221" s="183" t="s">
        <v>11348</v>
      </c>
      <c r="H221" s="182" t="s">
        <v>1</v>
      </c>
      <c r="I221" s="184"/>
      <c r="L221" s="180"/>
      <c r="M221" s="185"/>
      <c r="T221" s="186"/>
      <c r="AT221" s="182" t="s">
        <v>586</v>
      </c>
      <c r="AU221" s="182" t="s">
        <v>89</v>
      </c>
      <c r="AV221" s="12" t="s">
        <v>84</v>
      </c>
      <c r="AW221" s="12" t="s">
        <v>31</v>
      </c>
      <c r="AX221" s="12" t="s">
        <v>77</v>
      </c>
      <c r="AY221" s="182" t="s">
        <v>574</v>
      </c>
    </row>
    <row r="222" spans="2:65" s="13" customFormat="1" ht="12">
      <c r="B222" s="187"/>
      <c r="D222" s="181" t="s">
        <v>586</v>
      </c>
      <c r="E222" s="188" t="s">
        <v>1</v>
      </c>
      <c r="F222" s="189" t="s">
        <v>11781</v>
      </c>
      <c r="H222" s="190">
        <v>0.15</v>
      </c>
      <c r="I222" s="191"/>
      <c r="L222" s="187"/>
      <c r="M222" s="192"/>
      <c r="T222" s="193"/>
      <c r="AT222" s="188" t="s">
        <v>586</v>
      </c>
      <c r="AU222" s="188" t="s">
        <v>89</v>
      </c>
      <c r="AV222" s="13" t="s">
        <v>89</v>
      </c>
      <c r="AW222" s="13" t="s">
        <v>31</v>
      </c>
      <c r="AX222" s="13" t="s">
        <v>77</v>
      </c>
      <c r="AY222" s="188" t="s">
        <v>574</v>
      </c>
    </row>
    <row r="223" spans="2:65" s="12" customFormat="1" ht="12">
      <c r="B223" s="180"/>
      <c r="D223" s="181" t="s">
        <v>586</v>
      </c>
      <c r="E223" s="182" t="s">
        <v>1</v>
      </c>
      <c r="F223" s="183" t="s">
        <v>11782</v>
      </c>
      <c r="H223" s="182" t="s">
        <v>1</v>
      </c>
      <c r="I223" s="184"/>
      <c r="L223" s="180"/>
      <c r="M223" s="185"/>
      <c r="T223" s="186"/>
      <c r="AT223" s="182" t="s">
        <v>586</v>
      </c>
      <c r="AU223" s="182" t="s">
        <v>89</v>
      </c>
      <c r="AV223" s="12" t="s">
        <v>84</v>
      </c>
      <c r="AW223" s="12" t="s">
        <v>31</v>
      </c>
      <c r="AX223" s="12" t="s">
        <v>77</v>
      </c>
      <c r="AY223" s="182" t="s">
        <v>574</v>
      </c>
    </row>
    <row r="224" spans="2:65" s="13" customFormat="1" ht="12">
      <c r="B224" s="187"/>
      <c r="D224" s="181" t="s">
        <v>586</v>
      </c>
      <c r="E224" s="188" t="s">
        <v>1</v>
      </c>
      <c r="F224" s="189" t="s">
        <v>11783</v>
      </c>
      <c r="H224" s="190">
        <v>1.71</v>
      </c>
      <c r="I224" s="191"/>
      <c r="L224" s="187"/>
      <c r="M224" s="192"/>
      <c r="T224" s="193"/>
      <c r="AT224" s="188" t="s">
        <v>586</v>
      </c>
      <c r="AU224" s="188" t="s">
        <v>89</v>
      </c>
      <c r="AV224" s="13" t="s">
        <v>89</v>
      </c>
      <c r="AW224" s="13" t="s">
        <v>31</v>
      </c>
      <c r="AX224" s="13" t="s">
        <v>77</v>
      </c>
      <c r="AY224" s="188" t="s">
        <v>574</v>
      </c>
    </row>
    <row r="225" spans="2:65" s="14" customFormat="1" ht="12">
      <c r="B225" s="194"/>
      <c r="D225" s="181" t="s">
        <v>586</v>
      </c>
      <c r="E225" s="195" t="s">
        <v>1</v>
      </c>
      <c r="F225" s="196" t="s">
        <v>596</v>
      </c>
      <c r="H225" s="197">
        <v>1.86</v>
      </c>
      <c r="I225" s="198"/>
      <c r="L225" s="194"/>
      <c r="M225" s="199"/>
      <c r="T225" s="200"/>
      <c r="AT225" s="195" t="s">
        <v>586</v>
      </c>
      <c r="AU225" s="195" t="s">
        <v>89</v>
      </c>
      <c r="AV225" s="14" t="s">
        <v>580</v>
      </c>
      <c r="AW225" s="14" t="s">
        <v>31</v>
      </c>
      <c r="AX225" s="14" t="s">
        <v>84</v>
      </c>
      <c r="AY225" s="195" t="s">
        <v>574</v>
      </c>
    </row>
    <row r="226" spans="2:65" s="1" customFormat="1" ht="24.25" customHeight="1">
      <c r="B226" s="140"/>
      <c r="C226" s="168" t="s">
        <v>7</v>
      </c>
      <c r="D226" s="168" t="s">
        <v>576</v>
      </c>
      <c r="E226" s="169" t="s">
        <v>11354</v>
      </c>
      <c r="F226" s="170" t="s">
        <v>11355</v>
      </c>
      <c r="G226" s="171" t="s">
        <v>629</v>
      </c>
      <c r="H226" s="172">
        <v>1.86</v>
      </c>
      <c r="I226" s="173"/>
      <c r="J226" s="174">
        <f>ROUND(I226*H226,2)</f>
        <v>0</v>
      </c>
      <c r="K226" s="175"/>
      <c r="L226" s="34"/>
      <c r="M226" s="176" t="s">
        <v>1</v>
      </c>
      <c r="N226" s="139" t="s">
        <v>43</v>
      </c>
      <c r="P226" s="177">
        <f>O226*H226</f>
        <v>0</v>
      </c>
      <c r="Q226" s="177">
        <v>0</v>
      </c>
      <c r="R226" s="177">
        <f>Q226*H226</f>
        <v>0</v>
      </c>
      <c r="S226" s="177">
        <v>0</v>
      </c>
      <c r="T226" s="178">
        <f>S226*H226</f>
        <v>0</v>
      </c>
      <c r="AR226" s="179" t="s">
        <v>580</v>
      </c>
      <c r="AT226" s="179" t="s">
        <v>576</v>
      </c>
      <c r="AU226" s="179" t="s">
        <v>89</v>
      </c>
      <c r="AY226" s="17" t="s">
        <v>574</v>
      </c>
      <c r="BE226" s="102">
        <f>IF(N226="základná",J226,0)</f>
        <v>0</v>
      </c>
      <c r="BF226" s="102">
        <f>IF(N226="znížená",J226,0)</f>
        <v>0</v>
      </c>
      <c r="BG226" s="102">
        <f>IF(N226="zákl. prenesená",J226,0)</f>
        <v>0</v>
      </c>
      <c r="BH226" s="102">
        <f>IF(N226="zníž. prenesená",J226,0)</f>
        <v>0</v>
      </c>
      <c r="BI226" s="102">
        <f>IF(N226="nulová",J226,0)</f>
        <v>0</v>
      </c>
      <c r="BJ226" s="17" t="s">
        <v>89</v>
      </c>
      <c r="BK226" s="102">
        <f>ROUND(I226*H226,2)</f>
        <v>0</v>
      </c>
      <c r="BL226" s="17" t="s">
        <v>580</v>
      </c>
      <c r="BM226" s="179" t="s">
        <v>11784</v>
      </c>
    </row>
    <row r="227" spans="2:65" s="1" customFormat="1" ht="33" customHeight="1">
      <c r="B227" s="140"/>
      <c r="C227" s="168" t="s">
        <v>732</v>
      </c>
      <c r="D227" s="168" t="s">
        <v>576</v>
      </c>
      <c r="E227" s="169" t="s">
        <v>11466</v>
      </c>
      <c r="F227" s="170" t="s">
        <v>11467</v>
      </c>
      <c r="G227" s="171" t="s">
        <v>579</v>
      </c>
      <c r="H227" s="172">
        <v>20</v>
      </c>
      <c r="I227" s="173"/>
      <c r="J227" s="174">
        <f>ROUND(I227*H227,2)</f>
        <v>0</v>
      </c>
      <c r="K227" s="175"/>
      <c r="L227" s="34"/>
      <c r="M227" s="176" t="s">
        <v>1</v>
      </c>
      <c r="N227" s="139" t="s">
        <v>43</v>
      </c>
      <c r="P227" s="177">
        <f>O227*H227</f>
        <v>0</v>
      </c>
      <c r="Q227" s="177">
        <v>4.8000000000000001E-4</v>
      </c>
      <c r="R227" s="177">
        <f>Q227*H227</f>
        <v>9.6000000000000009E-3</v>
      </c>
      <c r="S227" s="177">
        <v>0</v>
      </c>
      <c r="T227" s="178">
        <f>S227*H227</f>
        <v>0</v>
      </c>
      <c r="AR227" s="179" t="s">
        <v>580</v>
      </c>
      <c r="AT227" s="179" t="s">
        <v>576</v>
      </c>
      <c r="AU227" s="179" t="s">
        <v>89</v>
      </c>
      <c r="AY227" s="17" t="s">
        <v>574</v>
      </c>
      <c r="BE227" s="102">
        <f>IF(N227="základná",J227,0)</f>
        <v>0</v>
      </c>
      <c r="BF227" s="102">
        <f>IF(N227="znížená",J227,0)</f>
        <v>0</v>
      </c>
      <c r="BG227" s="102">
        <f>IF(N227="zákl. prenesená",J227,0)</f>
        <v>0</v>
      </c>
      <c r="BH227" s="102">
        <f>IF(N227="zníž. prenesená",J227,0)</f>
        <v>0</v>
      </c>
      <c r="BI227" s="102">
        <f>IF(N227="nulová",J227,0)</f>
        <v>0</v>
      </c>
      <c r="BJ227" s="17" t="s">
        <v>89</v>
      </c>
      <c r="BK227" s="102">
        <f>ROUND(I227*H227,2)</f>
        <v>0</v>
      </c>
      <c r="BL227" s="17" t="s">
        <v>580</v>
      </c>
      <c r="BM227" s="179" t="s">
        <v>11785</v>
      </c>
    </row>
    <row r="228" spans="2:65" s="13" customFormat="1" ht="12">
      <c r="B228" s="187"/>
      <c r="D228" s="181" t="s">
        <v>586</v>
      </c>
      <c r="E228" s="188" t="s">
        <v>1</v>
      </c>
      <c r="F228" s="189" t="s">
        <v>11743</v>
      </c>
      <c r="H228" s="190">
        <v>20</v>
      </c>
      <c r="I228" s="191"/>
      <c r="L228" s="187"/>
      <c r="M228" s="192"/>
      <c r="T228" s="193"/>
      <c r="AT228" s="188" t="s">
        <v>586</v>
      </c>
      <c r="AU228" s="188" t="s">
        <v>89</v>
      </c>
      <c r="AV228" s="13" t="s">
        <v>89</v>
      </c>
      <c r="AW228" s="13" t="s">
        <v>31</v>
      </c>
      <c r="AX228" s="13" t="s">
        <v>77</v>
      </c>
      <c r="AY228" s="188" t="s">
        <v>574</v>
      </c>
    </row>
    <row r="229" spans="2:65" s="14" customFormat="1" ht="12">
      <c r="B229" s="194"/>
      <c r="D229" s="181" t="s">
        <v>586</v>
      </c>
      <c r="E229" s="195" t="s">
        <v>1</v>
      </c>
      <c r="F229" s="196" t="s">
        <v>596</v>
      </c>
      <c r="H229" s="197">
        <v>20</v>
      </c>
      <c r="I229" s="198"/>
      <c r="L229" s="194"/>
      <c r="M229" s="199"/>
      <c r="T229" s="200"/>
      <c r="AT229" s="195" t="s">
        <v>586</v>
      </c>
      <c r="AU229" s="195" t="s">
        <v>89</v>
      </c>
      <c r="AV229" s="14" t="s">
        <v>580</v>
      </c>
      <c r="AW229" s="14" t="s">
        <v>31</v>
      </c>
      <c r="AX229" s="14" t="s">
        <v>84</v>
      </c>
      <c r="AY229" s="195" t="s">
        <v>574</v>
      </c>
    </row>
    <row r="230" spans="2:65" s="1" customFormat="1" ht="16.5" customHeight="1">
      <c r="B230" s="140"/>
      <c r="C230" s="208" t="s">
        <v>737</v>
      </c>
      <c r="D230" s="208" t="s">
        <v>1858</v>
      </c>
      <c r="E230" s="209" t="s">
        <v>11470</v>
      </c>
      <c r="F230" s="210" t="s">
        <v>11471</v>
      </c>
      <c r="G230" s="211" t="s">
        <v>611</v>
      </c>
      <c r="H230" s="212">
        <v>50</v>
      </c>
      <c r="I230" s="213"/>
      <c r="J230" s="214">
        <f>ROUND(I230*H230,2)</f>
        <v>0</v>
      </c>
      <c r="K230" s="215"/>
      <c r="L230" s="216"/>
      <c r="M230" s="217" t="s">
        <v>1</v>
      </c>
      <c r="N230" s="218" t="s">
        <v>43</v>
      </c>
      <c r="P230" s="177">
        <f>O230*H230</f>
        <v>0</v>
      </c>
      <c r="Q230" s="177">
        <v>0</v>
      </c>
      <c r="R230" s="177">
        <f>Q230*H230</f>
        <v>0</v>
      </c>
      <c r="S230" s="177">
        <v>0</v>
      </c>
      <c r="T230" s="178">
        <f>S230*H230</f>
        <v>0</v>
      </c>
      <c r="AR230" s="179" t="s">
        <v>626</v>
      </c>
      <c r="AT230" s="179" t="s">
        <v>1858</v>
      </c>
      <c r="AU230" s="179" t="s">
        <v>89</v>
      </c>
      <c r="AY230" s="17" t="s">
        <v>574</v>
      </c>
      <c r="BE230" s="102">
        <f>IF(N230="základná",J230,0)</f>
        <v>0</v>
      </c>
      <c r="BF230" s="102">
        <f>IF(N230="znížená",J230,0)</f>
        <v>0</v>
      </c>
      <c r="BG230" s="102">
        <f>IF(N230="zákl. prenesená",J230,0)</f>
        <v>0</v>
      </c>
      <c r="BH230" s="102">
        <f>IF(N230="zníž. prenesená",J230,0)</f>
        <v>0</v>
      </c>
      <c r="BI230" s="102">
        <f>IF(N230="nulová",J230,0)</f>
        <v>0</v>
      </c>
      <c r="BJ230" s="17" t="s">
        <v>89</v>
      </c>
      <c r="BK230" s="102">
        <f>ROUND(I230*H230,2)</f>
        <v>0</v>
      </c>
      <c r="BL230" s="17" t="s">
        <v>580</v>
      </c>
      <c r="BM230" s="179" t="s">
        <v>11786</v>
      </c>
    </row>
    <row r="231" spans="2:65" s="12" customFormat="1" ht="12">
      <c r="B231" s="180"/>
      <c r="D231" s="181" t="s">
        <v>586</v>
      </c>
      <c r="E231" s="182" t="s">
        <v>1</v>
      </c>
      <c r="F231" s="183" t="s">
        <v>11473</v>
      </c>
      <c r="H231" s="182" t="s">
        <v>1</v>
      </c>
      <c r="I231" s="184"/>
      <c r="L231" s="180"/>
      <c r="M231" s="185"/>
      <c r="T231" s="186"/>
      <c r="AT231" s="182" t="s">
        <v>586</v>
      </c>
      <c r="AU231" s="182" t="s">
        <v>89</v>
      </c>
      <c r="AV231" s="12" t="s">
        <v>84</v>
      </c>
      <c r="AW231" s="12" t="s">
        <v>31</v>
      </c>
      <c r="AX231" s="12" t="s">
        <v>77</v>
      </c>
      <c r="AY231" s="182" t="s">
        <v>574</v>
      </c>
    </row>
    <row r="232" spans="2:65" s="13" customFormat="1" ht="12">
      <c r="B232" s="187"/>
      <c r="D232" s="181" t="s">
        <v>586</v>
      </c>
      <c r="E232" s="188" t="s">
        <v>1</v>
      </c>
      <c r="F232" s="189" t="s">
        <v>11787</v>
      </c>
      <c r="H232" s="190">
        <v>50</v>
      </c>
      <c r="I232" s="191"/>
      <c r="L232" s="187"/>
      <c r="M232" s="192"/>
      <c r="T232" s="193"/>
      <c r="AT232" s="188" t="s">
        <v>586</v>
      </c>
      <c r="AU232" s="188" t="s">
        <v>89</v>
      </c>
      <c r="AV232" s="13" t="s">
        <v>89</v>
      </c>
      <c r="AW232" s="13" t="s">
        <v>31</v>
      </c>
      <c r="AX232" s="13" t="s">
        <v>77</v>
      </c>
      <c r="AY232" s="188" t="s">
        <v>574</v>
      </c>
    </row>
    <row r="233" spans="2:65" s="14" customFormat="1" ht="12">
      <c r="B233" s="194"/>
      <c r="D233" s="181" t="s">
        <v>586</v>
      </c>
      <c r="E233" s="195" t="s">
        <v>1</v>
      </c>
      <c r="F233" s="196" t="s">
        <v>596</v>
      </c>
      <c r="H233" s="197">
        <v>50</v>
      </c>
      <c r="I233" s="198"/>
      <c r="L233" s="194"/>
      <c r="M233" s="199"/>
      <c r="T233" s="200"/>
      <c r="AT233" s="195" t="s">
        <v>586</v>
      </c>
      <c r="AU233" s="195" t="s">
        <v>89</v>
      </c>
      <c r="AV233" s="14" t="s">
        <v>580</v>
      </c>
      <c r="AW233" s="14" t="s">
        <v>31</v>
      </c>
      <c r="AX233" s="14" t="s">
        <v>84</v>
      </c>
      <c r="AY233" s="195" t="s">
        <v>574</v>
      </c>
    </row>
    <row r="234" spans="2:65" s="1" customFormat="1" ht="16.5" customHeight="1">
      <c r="B234" s="140"/>
      <c r="C234" s="208" t="s">
        <v>749</v>
      </c>
      <c r="D234" s="208" t="s">
        <v>1858</v>
      </c>
      <c r="E234" s="209" t="s">
        <v>11475</v>
      </c>
      <c r="F234" s="210" t="s">
        <v>11476</v>
      </c>
      <c r="G234" s="211" t="s">
        <v>579</v>
      </c>
      <c r="H234" s="212">
        <v>60</v>
      </c>
      <c r="I234" s="213"/>
      <c r="J234" s="214">
        <f>ROUND(I234*H234,2)</f>
        <v>0</v>
      </c>
      <c r="K234" s="215"/>
      <c r="L234" s="216"/>
      <c r="M234" s="217" t="s">
        <v>1</v>
      </c>
      <c r="N234" s="218" t="s">
        <v>43</v>
      </c>
      <c r="P234" s="177">
        <f>O234*H234</f>
        <v>0</v>
      </c>
      <c r="Q234" s="177">
        <v>0</v>
      </c>
      <c r="R234" s="177">
        <f>Q234*H234</f>
        <v>0</v>
      </c>
      <c r="S234" s="177">
        <v>0</v>
      </c>
      <c r="T234" s="178">
        <f>S234*H234</f>
        <v>0</v>
      </c>
      <c r="AR234" s="179" t="s">
        <v>626</v>
      </c>
      <c r="AT234" s="179" t="s">
        <v>1858</v>
      </c>
      <c r="AU234" s="179" t="s">
        <v>89</v>
      </c>
      <c r="AY234" s="17" t="s">
        <v>574</v>
      </c>
      <c r="BE234" s="102">
        <f>IF(N234="základná",J234,0)</f>
        <v>0</v>
      </c>
      <c r="BF234" s="102">
        <f>IF(N234="znížená",J234,0)</f>
        <v>0</v>
      </c>
      <c r="BG234" s="102">
        <f>IF(N234="zákl. prenesená",J234,0)</f>
        <v>0</v>
      </c>
      <c r="BH234" s="102">
        <f>IF(N234="zníž. prenesená",J234,0)</f>
        <v>0</v>
      </c>
      <c r="BI234" s="102">
        <f>IF(N234="nulová",J234,0)</f>
        <v>0</v>
      </c>
      <c r="BJ234" s="17" t="s">
        <v>89</v>
      </c>
      <c r="BK234" s="102">
        <f>ROUND(I234*H234,2)</f>
        <v>0</v>
      </c>
      <c r="BL234" s="17" t="s">
        <v>580</v>
      </c>
      <c r="BM234" s="179" t="s">
        <v>11788</v>
      </c>
    </row>
    <row r="235" spans="2:65" s="1" customFormat="1" ht="24.25" customHeight="1">
      <c r="B235" s="140"/>
      <c r="C235" s="208" t="s">
        <v>784</v>
      </c>
      <c r="D235" s="208" t="s">
        <v>1858</v>
      </c>
      <c r="E235" s="209" t="s">
        <v>11478</v>
      </c>
      <c r="F235" s="210" t="s">
        <v>11479</v>
      </c>
      <c r="G235" s="211" t="s">
        <v>579</v>
      </c>
      <c r="H235" s="212">
        <v>20</v>
      </c>
      <c r="I235" s="213"/>
      <c r="J235" s="214">
        <f>ROUND(I235*H235,2)</f>
        <v>0</v>
      </c>
      <c r="K235" s="215"/>
      <c r="L235" s="216"/>
      <c r="M235" s="217" t="s">
        <v>1</v>
      </c>
      <c r="N235" s="218" t="s">
        <v>43</v>
      </c>
      <c r="P235" s="177">
        <f>O235*H235</f>
        <v>0</v>
      </c>
      <c r="Q235" s="177">
        <v>0</v>
      </c>
      <c r="R235" s="177">
        <f>Q235*H235</f>
        <v>0</v>
      </c>
      <c r="S235" s="177">
        <v>0</v>
      </c>
      <c r="T235" s="178">
        <f>S235*H235</f>
        <v>0</v>
      </c>
      <c r="AR235" s="179" t="s">
        <v>626</v>
      </c>
      <c r="AT235" s="179" t="s">
        <v>1858</v>
      </c>
      <c r="AU235" s="179" t="s">
        <v>89</v>
      </c>
      <c r="AY235" s="17" t="s">
        <v>574</v>
      </c>
      <c r="BE235" s="102">
        <f>IF(N235="základná",J235,0)</f>
        <v>0</v>
      </c>
      <c r="BF235" s="102">
        <f>IF(N235="znížená",J235,0)</f>
        <v>0</v>
      </c>
      <c r="BG235" s="102">
        <f>IF(N235="zákl. prenesená",J235,0)</f>
        <v>0</v>
      </c>
      <c r="BH235" s="102">
        <f>IF(N235="zníž. prenesená",J235,0)</f>
        <v>0</v>
      </c>
      <c r="BI235" s="102">
        <f>IF(N235="nulová",J235,0)</f>
        <v>0</v>
      </c>
      <c r="BJ235" s="17" t="s">
        <v>89</v>
      </c>
      <c r="BK235" s="102">
        <f>ROUND(I235*H235,2)</f>
        <v>0</v>
      </c>
      <c r="BL235" s="17" t="s">
        <v>580</v>
      </c>
      <c r="BM235" s="179" t="s">
        <v>11789</v>
      </c>
    </row>
    <row r="236" spans="2:65" s="1" customFormat="1" ht="44.25" customHeight="1">
      <c r="B236" s="140"/>
      <c r="C236" s="168" t="s">
        <v>727</v>
      </c>
      <c r="D236" s="168" t="s">
        <v>576</v>
      </c>
      <c r="E236" s="169" t="s">
        <v>11489</v>
      </c>
      <c r="F236" s="170" t="s">
        <v>11490</v>
      </c>
      <c r="G236" s="171" t="s">
        <v>579</v>
      </c>
      <c r="H236" s="172">
        <v>30</v>
      </c>
      <c r="I236" s="173"/>
      <c r="J236" s="174">
        <f>ROUND(I236*H236,2)</f>
        <v>0</v>
      </c>
      <c r="K236" s="175"/>
      <c r="L236" s="34"/>
      <c r="M236" s="176" t="s">
        <v>1</v>
      </c>
      <c r="N236" s="139" t="s">
        <v>43</v>
      </c>
      <c r="P236" s="177">
        <f>O236*H236</f>
        <v>0</v>
      </c>
      <c r="Q236" s="177">
        <v>0</v>
      </c>
      <c r="R236" s="177">
        <f>Q236*H236</f>
        <v>0</v>
      </c>
      <c r="S236" s="177">
        <v>0</v>
      </c>
      <c r="T236" s="178">
        <f>S236*H236</f>
        <v>0</v>
      </c>
      <c r="AR236" s="179" t="s">
        <v>580</v>
      </c>
      <c r="AT236" s="179" t="s">
        <v>576</v>
      </c>
      <c r="AU236" s="179" t="s">
        <v>89</v>
      </c>
      <c r="AY236" s="17" t="s">
        <v>574</v>
      </c>
      <c r="BE236" s="102">
        <f>IF(N236="základná",J236,0)</f>
        <v>0</v>
      </c>
      <c r="BF236" s="102">
        <f>IF(N236="znížená",J236,0)</f>
        <v>0</v>
      </c>
      <c r="BG236" s="102">
        <f>IF(N236="zákl. prenesená",J236,0)</f>
        <v>0</v>
      </c>
      <c r="BH236" s="102">
        <f>IF(N236="zníž. prenesená",J236,0)</f>
        <v>0</v>
      </c>
      <c r="BI236" s="102">
        <f>IF(N236="nulová",J236,0)</f>
        <v>0</v>
      </c>
      <c r="BJ236" s="17" t="s">
        <v>89</v>
      </c>
      <c r="BK236" s="102">
        <f>ROUND(I236*H236,2)</f>
        <v>0</v>
      </c>
      <c r="BL236" s="17" t="s">
        <v>580</v>
      </c>
      <c r="BM236" s="179" t="s">
        <v>11790</v>
      </c>
    </row>
    <row r="237" spans="2:65" s="12" customFormat="1" ht="12">
      <c r="B237" s="180"/>
      <c r="D237" s="181" t="s">
        <v>586</v>
      </c>
      <c r="E237" s="182" t="s">
        <v>1</v>
      </c>
      <c r="F237" s="183" t="s">
        <v>11363</v>
      </c>
      <c r="H237" s="182" t="s">
        <v>1</v>
      </c>
      <c r="I237" s="184"/>
      <c r="L237" s="180"/>
      <c r="M237" s="185"/>
      <c r="T237" s="186"/>
      <c r="AT237" s="182" t="s">
        <v>586</v>
      </c>
      <c r="AU237" s="182" t="s">
        <v>89</v>
      </c>
      <c r="AV237" s="12" t="s">
        <v>84</v>
      </c>
      <c r="AW237" s="12" t="s">
        <v>31</v>
      </c>
      <c r="AX237" s="12" t="s">
        <v>77</v>
      </c>
      <c r="AY237" s="182" t="s">
        <v>574</v>
      </c>
    </row>
    <row r="238" spans="2:65" s="13" customFormat="1" ht="12">
      <c r="B238" s="187"/>
      <c r="D238" s="181" t="s">
        <v>586</v>
      </c>
      <c r="E238" s="188" t="s">
        <v>1</v>
      </c>
      <c r="F238" s="189" t="s">
        <v>11749</v>
      </c>
      <c r="H238" s="190">
        <v>30</v>
      </c>
      <c r="I238" s="191"/>
      <c r="L238" s="187"/>
      <c r="M238" s="192"/>
      <c r="T238" s="193"/>
      <c r="AT238" s="188" t="s">
        <v>586</v>
      </c>
      <c r="AU238" s="188" t="s">
        <v>89</v>
      </c>
      <c r="AV238" s="13" t="s">
        <v>89</v>
      </c>
      <c r="AW238" s="13" t="s">
        <v>31</v>
      </c>
      <c r="AX238" s="13" t="s">
        <v>77</v>
      </c>
      <c r="AY238" s="188" t="s">
        <v>574</v>
      </c>
    </row>
    <row r="239" spans="2:65" s="14" customFormat="1" ht="12">
      <c r="B239" s="194"/>
      <c r="D239" s="181" t="s">
        <v>586</v>
      </c>
      <c r="E239" s="195" t="s">
        <v>1</v>
      </c>
      <c r="F239" s="196" t="s">
        <v>596</v>
      </c>
      <c r="H239" s="197">
        <v>30</v>
      </c>
      <c r="I239" s="198"/>
      <c r="L239" s="194"/>
      <c r="M239" s="199"/>
      <c r="T239" s="200"/>
      <c r="AT239" s="195" t="s">
        <v>586</v>
      </c>
      <c r="AU239" s="195" t="s">
        <v>89</v>
      </c>
      <c r="AV239" s="14" t="s">
        <v>580</v>
      </c>
      <c r="AW239" s="14" t="s">
        <v>31</v>
      </c>
      <c r="AX239" s="14" t="s">
        <v>84</v>
      </c>
      <c r="AY239" s="195" t="s">
        <v>574</v>
      </c>
    </row>
    <row r="240" spans="2:65" s="1" customFormat="1" ht="24.25" customHeight="1">
      <c r="B240" s="140"/>
      <c r="C240" s="168" t="s">
        <v>854</v>
      </c>
      <c r="D240" s="168" t="s">
        <v>576</v>
      </c>
      <c r="E240" s="169" t="s">
        <v>11364</v>
      </c>
      <c r="F240" s="170" t="s">
        <v>11365</v>
      </c>
      <c r="G240" s="171" t="s">
        <v>11366</v>
      </c>
      <c r="H240" s="172">
        <v>342</v>
      </c>
      <c r="I240" s="173"/>
      <c r="J240" s="174">
        <f>ROUND(I240*H240,2)</f>
        <v>0</v>
      </c>
      <c r="K240" s="175"/>
      <c r="L240" s="34"/>
      <c r="M240" s="176" t="s">
        <v>1</v>
      </c>
      <c r="N240" s="139" t="s">
        <v>43</v>
      </c>
      <c r="P240" s="177">
        <f>O240*H240</f>
        <v>0</v>
      </c>
      <c r="Q240" s="177">
        <v>0</v>
      </c>
      <c r="R240" s="177">
        <f>Q240*H240</f>
        <v>0</v>
      </c>
      <c r="S240" s="177">
        <v>0</v>
      </c>
      <c r="T240" s="178">
        <f>S240*H240</f>
        <v>0</v>
      </c>
      <c r="AR240" s="179" t="s">
        <v>580</v>
      </c>
      <c r="AT240" s="179" t="s">
        <v>576</v>
      </c>
      <c r="AU240" s="179" t="s">
        <v>89</v>
      </c>
      <c r="AY240" s="17" t="s">
        <v>574</v>
      </c>
      <c r="BE240" s="102">
        <f>IF(N240="základná",J240,0)</f>
        <v>0</v>
      </c>
      <c r="BF240" s="102">
        <f>IF(N240="znížená",J240,0)</f>
        <v>0</v>
      </c>
      <c r="BG240" s="102">
        <f>IF(N240="zákl. prenesená",J240,0)</f>
        <v>0</v>
      </c>
      <c r="BH240" s="102">
        <f>IF(N240="zníž. prenesená",J240,0)</f>
        <v>0</v>
      </c>
      <c r="BI240" s="102">
        <f>IF(N240="nulová",J240,0)</f>
        <v>0</v>
      </c>
      <c r="BJ240" s="17" t="s">
        <v>89</v>
      </c>
      <c r="BK240" s="102">
        <f>ROUND(I240*H240,2)</f>
        <v>0</v>
      </c>
      <c r="BL240" s="17" t="s">
        <v>580</v>
      </c>
      <c r="BM240" s="179" t="s">
        <v>11791</v>
      </c>
    </row>
    <row r="241" spans="2:65" s="13" customFormat="1" ht="12">
      <c r="B241" s="187"/>
      <c r="D241" s="181" t="s">
        <v>586</v>
      </c>
      <c r="E241" s="188" t="s">
        <v>1</v>
      </c>
      <c r="F241" s="189" t="s">
        <v>11765</v>
      </c>
      <c r="H241" s="190">
        <v>342</v>
      </c>
      <c r="I241" s="191"/>
      <c r="L241" s="187"/>
      <c r="M241" s="192"/>
      <c r="T241" s="193"/>
      <c r="AT241" s="188" t="s">
        <v>586</v>
      </c>
      <c r="AU241" s="188" t="s">
        <v>89</v>
      </c>
      <c r="AV241" s="13" t="s">
        <v>89</v>
      </c>
      <c r="AW241" s="13" t="s">
        <v>31</v>
      </c>
      <c r="AX241" s="13" t="s">
        <v>84</v>
      </c>
      <c r="AY241" s="188" t="s">
        <v>574</v>
      </c>
    </row>
    <row r="242" spans="2:65" s="11" customFormat="1" ht="23" customHeight="1">
      <c r="B242" s="156"/>
      <c r="D242" s="157" t="s">
        <v>76</v>
      </c>
      <c r="E242" s="166" t="s">
        <v>89</v>
      </c>
      <c r="F242" s="166" t="s">
        <v>736</v>
      </c>
      <c r="I242" s="159"/>
      <c r="J242" s="167">
        <f>BK242</f>
        <v>0</v>
      </c>
      <c r="L242" s="156"/>
      <c r="M242" s="161"/>
      <c r="P242" s="162">
        <f>SUM(P243:P276)</f>
        <v>0</v>
      </c>
      <c r="R242" s="162">
        <f>SUM(R243:R276)</f>
        <v>38.176177150000001</v>
      </c>
      <c r="T242" s="163">
        <f>SUM(T243:T276)</f>
        <v>0</v>
      </c>
      <c r="AR242" s="157" t="s">
        <v>84</v>
      </c>
      <c r="AT242" s="164" t="s">
        <v>76</v>
      </c>
      <c r="AU242" s="164" t="s">
        <v>84</v>
      </c>
      <c r="AY242" s="157" t="s">
        <v>574</v>
      </c>
      <c r="BK242" s="165">
        <f>SUM(BK243:BK276)</f>
        <v>0</v>
      </c>
    </row>
    <row r="243" spans="2:65" s="1" customFormat="1" ht="38" customHeight="1">
      <c r="B243" s="140"/>
      <c r="C243" s="168" t="s">
        <v>1070</v>
      </c>
      <c r="D243" s="168" t="s">
        <v>576</v>
      </c>
      <c r="E243" s="169" t="s">
        <v>11792</v>
      </c>
      <c r="F243" s="170" t="s">
        <v>11793</v>
      </c>
      <c r="G243" s="171" t="s">
        <v>611</v>
      </c>
      <c r="H243" s="172">
        <v>323</v>
      </c>
      <c r="I243" s="173"/>
      <c r="J243" s="174">
        <f>ROUND(I243*H243,2)</f>
        <v>0</v>
      </c>
      <c r="K243" s="175"/>
      <c r="L243" s="34"/>
      <c r="M243" s="176" t="s">
        <v>1</v>
      </c>
      <c r="N243" s="139" t="s">
        <v>43</v>
      </c>
      <c r="P243" s="177">
        <f>O243*H243</f>
        <v>0</v>
      </c>
      <c r="Q243" s="177">
        <v>9.92E-3</v>
      </c>
      <c r="R243" s="177">
        <f>Q243*H243</f>
        <v>3.2041599999999999</v>
      </c>
      <c r="S243" s="177">
        <v>0</v>
      </c>
      <c r="T243" s="178">
        <f>S243*H243</f>
        <v>0</v>
      </c>
      <c r="AR243" s="179" t="s">
        <v>580</v>
      </c>
      <c r="AT243" s="179" t="s">
        <v>576</v>
      </c>
      <c r="AU243" s="179" t="s">
        <v>89</v>
      </c>
      <c r="AY243" s="17" t="s">
        <v>574</v>
      </c>
      <c r="BE243" s="102">
        <f>IF(N243="základná",J243,0)</f>
        <v>0</v>
      </c>
      <c r="BF243" s="102">
        <f>IF(N243="znížená",J243,0)</f>
        <v>0</v>
      </c>
      <c r="BG243" s="102">
        <f>IF(N243="zákl. prenesená",J243,0)</f>
        <v>0</v>
      </c>
      <c r="BH243" s="102">
        <f>IF(N243="zníž. prenesená",J243,0)</f>
        <v>0</v>
      </c>
      <c r="BI243" s="102">
        <f>IF(N243="nulová",J243,0)</f>
        <v>0</v>
      </c>
      <c r="BJ243" s="17" t="s">
        <v>89</v>
      </c>
      <c r="BK243" s="102">
        <f>ROUND(I243*H243,2)</f>
        <v>0</v>
      </c>
      <c r="BL243" s="17" t="s">
        <v>580</v>
      </c>
      <c r="BM243" s="179" t="s">
        <v>11794</v>
      </c>
    </row>
    <row r="244" spans="2:65" s="1" customFormat="1" ht="33" customHeight="1">
      <c r="B244" s="140"/>
      <c r="C244" s="168" t="s">
        <v>1075</v>
      </c>
      <c r="D244" s="168" t="s">
        <v>576</v>
      </c>
      <c r="E244" s="169" t="s">
        <v>11795</v>
      </c>
      <c r="F244" s="170" t="s">
        <v>11796</v>
      </c>
      <c r="G244" s="171" t="s">
        <v>584</v>
      </c>
      <c r="H244" s="172">
        <v>230</v>
      </c>
      <c r="I244" s="173"/>
      <c r="J244" s="174">
        <f>ROUND(I244*H244,2)</f>
        <v>0</v>
      </c>
      <c r="K244" s="175"/>
      <c r="L244" s="34"/>
      <c r="M244" s="176" t="s">
        <v>1</v>
      </c>
      <c r="N244" s="139" t="s">
        <v>43</v>
      </c>
      <c r="P244" s="177">
        <f>O244*H244</f>
        <v>0</v>
      </c>
      <c r="Q244" s="177">
        <v>0</v>
      </c>
      <c r="R244" s="177">
        <f>Q244*H244</f>
        <v>0</v>
      </c>
      <c r="S244" s="177">
        <v>0</v>
      </c>
      <c r="T244" s="178">
        <f>S244*H244</f>
        <v>0</v>
      </c>
      <c r="AR244" s="179" t="s">
        <v>580</v>
      </c>
      <c r="AT244" s="179" t="s">
        <v>576</v>
      </c>
      <c r="AU244" s="179" t="s">
        <v>89</v>
      </c>
      <c r="AY244" s="17" t="s">
        <v>574</v>
      </c>
      <c r="BE244" s="102">
        <f>IF(N244="základná",J244,0)</f>
        <v>0</v>
      </c>
      <c r="BF244" s="102">
        <f>IF(N244="znížená",J244,0)</f>
        <v>0</v>
      </c>
      <c r="BG244" s="102">
        <f>IF(N244="zákl. prenesená",J244,0)</f>
        <v>0</v>
      </c>
      <c r="BH244" s="102">
        <f>IF(N244="zníž. prenesená",J244,0)</f>
        <v>0</v>
      </c>
      <c r="BI244" s="102">
        <f>IF(N244="nulová",J244,0)</f>
        <v>0</v>
      </c>
      <c r="BJ244" s="17" t="s">
        <v>89</v>
      </c>
      <c r="BK244" s="102">
        <f>ROUND(I244*H244,2)</f>
        <v>0</v>
      </c>
      <c r="BL244" s="17" t="s">
        <v>580</v>
      </c>
      <c r="BM244" s="179" t="s">
        <v>11797</v>
      </c>
    </row>
    <row r="245" spans="2:65" s="12" customFormat="1" ht="12">
      <c r="B245" s="180"/>
      <c r="D245" s="181" t="s">
        <v>586</v>
      </c>
      <c r="E245" s="182" t="s">
        <v>1</v>
      </c>
      <c r="F245" s="183" t="s">
        <v>11798</v>
      </c>
      <c r="H245" s="182" t="s">
        <v>1</v>
      </c>
      <c r="I245" s="184"/>
      <c r="L245" s="180"/>
      <c r="M245" s="185"/>
      <c r="T245" s="186"/>
      <c r="AT245" s="182" t="s">
        <v>586</v>
      </c>
      <c r="AU245" s="182" t="s">
        <v>89</v>
      </c>
      <c r="AV245" s="12" t="s">
        <v>84</v>
      </c>
      <c r="AW245" s="12" t="s">
        <v>31</v>
      </c>
      <c r="AX245" s="12" t="s">
        <v>77</v>
      </c>
      <c r="AY245" s="182" t="s">
        <v>574</v>
      </c>
    </row>
    <row r="246" spans="2:65" s="13" customFormat="1" ht="12">
      <c r="B246" s="187"/>
      <c r="D246" s="181" t="s">
        <v>586</v>
      </c>
      <c r="E246" s="188" t="s">
        <v>1</v>
      </c>
      <c r="F246" s="189" t="s">
        <v>11713</v>
      </c>
      <c r="H246" s="190">
        <v>230</v>
      </c>
      <c r="I246" s="191"/>
      <c r="L246" s="187"/>
      <c r="M246" s="192"/>
      <c r="T246" s="193"/>
      <c r="AT246" s="188" t="s">
        <v>586</v>
      </c>
      <c r="AU246" s="188" t="s">
        <v>89</v>
      </c>
      <c r="AV246" s="13" t="s">
        <v>89</v>
      </c>
      <c r="AW246" s="13" t="s">
        <v>31</v>
      </c>
      <c r="AX246" s="13" t="s">
        <v>77</v>
      </c>
      <c r="AY246" s="188" t="s">
        <v>574</v>
      </c>
    </row>
    <row r="247" spans="2:65" s="14" customFormat="1" ht="12">
      <c r="B247" s="194"/>
      <c r="D247" s="181" t="s">
        <v>586</v>
      </c>
      <c r="E247" s="195" t="s">
        <v>1</v>
      </c>
      <c r="F247" s="196" t="s">
        <v>596</v>
      </c>
      <c r="H247" s="197">
        <v>230</v>
      </c>
      <c r="I247" s="198"/>
      <c r="L247" s="194"/>
      <c r="M247" s="199"/>
      <c r="T247" s="200"/>
      <c r="AT247" s="195" t="s">
        <v>586</v>
      </c>
      <c r="AU247" s="195" t="s">
        <v>89</v>
      </c>
      <c r="AV247" s="14" t="s">
        <v>580</v>
      </c>
      <c r="AW247" s="14" t="s">
        <v>31</v>
      </c>
      <c r="AX247" s="14" t="s">
        <v>84</v>
      </c>
      <c r="AY247" s="195" t="s">
        <v>574</v>
      </c>
    </row>
    <row r="248" spans="2:65" s="1" customFormat="1" ht="24.25" customHeight="1">
      <c r="B248" s="140"/>
      <c r="C248" s="168" t="s">
        <v>1007</v>
      </c>
      <c r="D248" s="168" t="s">
        <v>576</v>
      </c>
      <c r="E248" s="169" t="s">
        <v>10606</v>
      </c>
      <c r="F248" s="170" t="s">
        <v>10607</v>
      </c>
      <c r="G248" s="171" t="s">
        <v>584</v>
      </c>
      <c r="H248" s="172">
        <v>325.72800000000001</v>
      </c>
      <c r="I248" s="173"/>
      <c r="J248" s="174">
        <f>ROUND(I248*H248,2)</f>
        <v>0</v>
      </c>
      <c r="K248" s="175"/>
      <c r="L248" s="34"/>
      <c r="M248" s="176" t="s">
        <v>1</v>
      </c>
      <c r="N248" s="139" t="s">
        <v>43</v>
      </c>
      <c r="P248" s="177">
        <f>O248*H248</f>
        <v>0</v>
      </c>
      <c r="Q248" s="177">
        <v>3.0000000000000001E-5</v>
      </c>
      <c r="R248" s="177">
        <f>Q248*H248</f>
        <v>9.7718400000000004E-3</v>
      </c>
      <c r="S248" s="177">
        <v>0</v>
      </c>
      <c r="T248" s="178">
        <f>S248*H248</f>
        <v>0</v>
      </c>
      <c r="AR248" s="179" t="s">
        <v>580</v>
      </c>
      <c r="AT248" s="179" t="s">
        <v>576</v>
      </c>
      <c r="AU248" s="179" t="s">
        <v>89</v>
      </c>
      <c r="AY248" s="17" t="s">
        <v>574</v>
      </c>
      <c r="BE248" s="102">
        <f>IF(N248="základná",J248,0)</f>
        <v>0</v>
      </c>
      <c r="BF248" s="102">
        <f>IF(N248="znížená",J248,0)</f>
        <v>0</v>
      </c>
      <c r="BG248" s="102">
        <f>IF(N248="zákl. prenesená",J248,0)</f>
        <v>0</v>
      </c>
      <c r="BH248" s="102">
        <f>IF(N248="zníž. prenesená",J248,0)</f>
        <v>0</v>
      </c>
      <c r="BI248" s="102">
        <f>IF(N248="nulová",J248,0)</f>
        <v>0</v>
      </c>
      <c r="BJ248" s="17" t="s">
        <v>89</v>
      </c>
      <c r="BK248" s="102">
        <f>ROUND(I248*H248,2)</f>
        <v>0</v>
      </c>
      <c r="BL248" s="17" t="s">
        <v>580</v>
      </c>
      <c r="BM248" s="179" t="s">
        <v>11799</v>
      </c>
    </row>
    <row r="249" spans="2:65" s="12" customFormat="1" ht="12">
      <c r="B249" s="180"/>
      <c r="D249" s="181" t="s">
        <v>586</v>
      </c>
      <c r="E249" s="182" t="s">
        <v>1</v>
      </c>
      <c r="F249" s="183" t="s">
        <v>11800</v>
      </c>
      <c r="H249" s="182" t="s">
        <v>1</v>
      </c>
      <c r="I249" s="184"/>
      <c r="L249" s="180"/>
      <c r="M249" s="185"/>
      <c r="T249" s="186"/>
      <c r="AT249" s="182" t="s">
        <v>586</v>
      </c>
      <c r="AU249" s="182" t="s">
        <v>89</v>
      </c>
      <c r="AV249" s="12" t="s">
        <v>84</v>
      </c>
      <c r="AW249" s="12" t="s">
        <v>31</v>
      </c>
      <c r="AX249" s="12" t="s">
        <v>77</v>
      </c>
      <c r="AY249" s="182" t="s">
        <v>574</v>
      </c>
    </row>
    <row r="250" spans="2:65" s="13" customFormat="1" ht="12">
      <c r="B250" s="187"/>
      <c r="D250" s="181" t="s">
        <v>586</v>
      </c>
      <c r="E250" s="188" t="s">
        <v>1</v>
      </c>
      <c r="F250" s="189" t="s">
        <v>11801</v>
      </c>
      <c r="H250" s="190">
        <v>145.72800000000001</v>
      </c>
      <c r="I250" s="191"/>
      <c r="L250" s="187"/>
      <c r="M250" s="192"/>
      <c r="T250" s="193"/>
      <c r="AT250" s="188" t="s">
        <v>586</v>
      </c>
      <c r="AU250" s="188" t="s">
        <v>89</v>
      </c>
      <c r="AV250" s="13" t="s">
        <v>89</v>
      </c>
      <c r="AW250" s="13" t="s">
        <v>31</v>
      </c>
      <c r="AX250" s="13" t="s">
        <v>77</v>
      </c>
      <c r="AY250" s="188" t="s">
        <v>574</v>
      </c>
    </row>
    <row r="251" spans="2:65" s="15" customFormat="1" ht="12">
      <c r="B251" s="201"/>
      <c r="D251" s="181" t="s">
        <v>586</v>
      </c>
      <c r="E251" s="202" t="s">
        <v>1</v>
      </c>
      <c r="F251" s="203" t="s">
        <v>776</v>
      </c>
      <c r="H251" s="204">
        <v>145.72800000000001</v>
      </c>
      <c r="I251" s="205"/>
      <c r="L251" s="201"/>
      <c r="M251" s="206"/>
      <c r="T251" s="207"/>
      <c r="AT251" s="202" t="s">
        <v>586</v>
      </c>
      <c r="AU251" s="202" t="s">
        <v>89</v>
      </c>
      <c r="AV251" s="15" t="s">
        <v>597</v>
      </c>
      <c r="AW251" s="15" t="s">
        <v>31</v>
      </c>
      <c r="AX251" s="15" t="s">
        <v>77</v>
      </c>
      <c r="AY251" s="202" t="s">
        <v>574</v>
      </c>
    </row>
    <row r="252" spans="2:65" s="12" customFormat="1" ht="12">
      <c r="B252" s="180"/>
      <c r="D252" s="181" t="s">
        <v>586</v>
      </c>
      <c r="E252" s="182" t="s">
        <v>1</v>
      </c>
      <c r="F252" s="183" t="s">
        <v>11802</v>
      </c>
      <c r="H252" s="182" t="s">
        <v>1</v>
      </c>
      <c r="I252" s="184"/>
      <c r="L252" s="180"/>
      <c r="M252" s="185"/>
      <c r="T252" s="186"/>
      <c r="AT252" s="182" t="s">
        <v>586</v>
      </c>
      <c r="AU252" s="182" t="s">
        <v>89</v>
      </c>
      <c r="AV252" s="12" t="s">
        <v>84</v>
      </c>
      <c r="AW252" s="12" t="s">
        <v>31</v>
      </c>
      <c r="AX252" s="12" t="s">
        <v>77</v>
      </c>
      <c r="AY252" s="182" t="s">
        <v>574</v>
      </c>
    </row>
    <row r="253" spans="2:65" s="13" customFormat="1" ht="12">
      <c r="B253" s="187"/>
      <c r="D253" s="181" t="s">
        <v>586</v>
      </c>
      <c r="E253" s="188" t="s">
        <v>1</v>
      </c>
      <c r="F253" s="189" t="s">
        <v>11803</v>
      </c>
      <c r="H253" s="190">
        <v>180</v>
      </c>
      <c r="I253" s="191"/>
      <c r="L253" s="187"/>
      <c r="M253" s="192"/>
      <c r="T253" s="193"/>
      <c r="AT253" s="188" t="s">
        <v>586</v>
      </c>
      <c r="AU253" s="188" t="s">
        <v>89</v>
      </c>
      <c r="AV253" s="13" t="s">
        <v>89</v>
      </c>
      <c r="AW253" s="13" t="s">
        <v>31</v>
      </c>
      <c r="AX253" s="13" t="s">
        <v>77</v>
      </c>
      <c r="AY253" s="188" t="s">
        <v>574</v>
      </c>
    </row>
    <row r="254" spans="2:65" s="15" customFormat="1" ht="12">
      <c r="B254" s="201"/>
      <c r="D254" s="181" t="s">
        <v>586</v>
      </c>
      <c r="E254" s="202" t="s">
        <v>1</v>
      </c>
      <c r="F254" s="203" t="s">
        <v>776</v>
      </c>
      <c r="H254" s="204">
        <v>180</v>
      </c>
      <c r="I254" s="205"/>
      <c r="L254" s="201"/>
      <c r="M254" s="206"/>
      <c r="T254" s="207"/>
      <c r="AT254" s="202" t="s">
        <v>586</v>
      </c>
      <c r="AU254" s="202" t="s">
        <v>89</v>
      </c>
      <c r="AV254" s="15" t="s">
        <v>597</v>
      </c>
      <c r="AW254" s="15" t="s">
        <v>31</v>
      </c>
      <c r="AX254" s="15" t="s">
        <v>77</v>
      </c>
      <c r="AY254" s="202" t="s">
        <v>574</v>
      </c>
    </row>
    <row r="255" spans="2:65" s="14" customFormat="1" ht="12">
      <c r="B255" s="194"/>
      <c r="D255" s="181" t="s">
        <v>586</v>
      </c>
      <c r="E255" s="195" t="s">
        <v>1</v>
      </c>
      <c r="F255" s="196" t="s">
        <v>596</v>
      </c>
      <c r="H255" s="197">
        <v>325.72800000000001</v>
      </c>
      <c r="I255" s="198"/>
      <c r="L255" s="194"/>
      <c r="M255" s="199"/>
      <c r="T255" s="200"/>
      <c r="AT255" s="195" t="s">
        <v>586</v>
      </c>
      <c r="AU255" s="195" t="s">
        <v>89</v>
      </c>
      <c r="AV255" s="14" t="s">
        <v>580</v>
      </c>
      <c r="AW255" s="14" t="s">
        <v>31</v>
      </c>
      <c r="AX255" s="14" t="s">
        <v>84</v>
      </c>
      <c r="AY255" s="195" t="s">
        <v>574</v>
      </c>
    </row>
    <row r="256" spans="2:65" s="1" customFormat="1" ht="16.5" customHeight="1">
      <c r="B256" s="140"/>
      <c r="C256" s="208" t="s">
        <v>1015</v>
      </c>
      <c r="D256" s="208" t="s">
        <v>1858</v>
      </c>
      <c r="E256" s="209" t="s">
        <v>11804</v>
      </c>
      <c r="F256" s="210" t="s">
        <v>11805</v>
      </c>
      <c r="G256" s="211" t="s">
        <v>584</v>
      </c>
      <c r="H256" s="212">
        <v>170.93899999999999</v>
      </c>
      <c r="I256" s="213"/>
      <c r="J256" s="214">
        <f>ROUND(I256*H256,2)</f>
        <v>0</v>
      </c>
      <c r="K256" s="215"/>
      <c r="L256" s="216"/>
      <c r="M256" s="217" t="s">
        <v>1</v>
      </c>
      <c r="N256" s="218" t="s">
        <v>43</v>
      </c>
      <c r="P256" s="177">
        <f>O256*H256</f>
        <v>0</v>
      </c>
      <c r="Q256" s="177">
        <v>9.0000000000000006E-5</v>
      </c>
      <c r="R256" s="177">
        <f>Q256*H256</f>
        <v>1.5384510000000001E-2</v>
      </c>
      <c r="S256" s="177">
        <v>0</v>
      </c>
      <c r="T256" s="178">
        <f>S256*H256</f>
        <v>0</v>
      </c>
      <c r="AR256" s="179" t="s">
        <v>626</v>
      </c>
      <c r="AT256" s="179" t="s">
        <v>1858</v>
      </c>
      <c r="AU256" s="179" t="s">
        <v>89</v>
      </c>
      <c r="AY256" s="17" t="s">
        <v>574</v>
      </c>
      <c r="BE256" s="102">
        <f>IF(N256="základná",J256,0)</f>
        <v>0</v>
      </c>
      <c r="BF256" s="102">
        <f>IF(N256="znížená",J256,0)</f>
        <v>0</v>
      </c>
      <c r="BG256" s="102">
        <f>IF(N256="zákl. prenesená",J256,0)</f>
        <v>0</v>
      </c>
      <c r="BH256" s="102">
        <f>IF(N256="zníž. prenesená",J256,0)</f>
        <v>0</v>
      </c>
      <c r="BI256" s="102">
        <f>IF(N256="nulová",J256,0)</f>
        <v>0</v>
      </c>
      <c r="BJ256" s="17" t="s">
        <v>89</v>
      </c>
      <c r="BK256" s="102">
        <f>ROUND(I256*H256,2)</f>
        <v>0</v>
      </c>
      <c r="BL256" s="17" t="s">
        <v>580</v>
      </c>
      <c r="BM256" s="179" t="s">
        <v>11806</v>
      </c>
    </row>
    <row r="257" spans="2:65" s="12" customFormat="1" ht="12">
      <c r="B257" s="180"/>
      <c r="D257" s="181" t="s">
        <v>586</v>
      </c>
      <c r="E257" s="182" t="s">
        <v>1</v>
      </c>
      <c r="F257" s="183" t="s">
        <v>11800</v>
      </c>
      <c r="H257" s="182" t="s">
        <v>1</v>
      </c>
      <c r="I257" s="184"/>
      <c r="L257" s="180"/>
      <c r="M257" s="185"/>
      <c r="T257" s="186"/>
      <c r="AT257" s="182" t="s">
        <v>586</v>
      </c>
      <c r="AU257" s="182" t="s">
        <v>89</v>
      </c>
      <c r="AV257" s="12" t="s">
        <v>84</v>
      </c>
      <c r="AW257" s="12" t="s">
        <v>31</v>
      </c>
      <c r="AX257" s="12" t="s">
        <v>77</v>
      </c>
      <c r="AY257" s="182" t="s">
        <v>574</v>
      </c>
    </row>
    <row r="258" spans="2:65" s="13" customFormat="1" ht="12">
      <c r="B258" s="187"/>
      <c r="D258" s="181" t="s">
        <v>586</v>
      </c>
      <c r="E258" s="188" t="s">
        <v>1</v>
      </c>
      <c r="F258" s="189" t="s">
        <v>11807</v>
      </c>
      <c r="H258" s="190">
        <v>167.58699999999999</v>
      </c>
      <c r="I258" s="191"/>
      <c r="L258" s="187"/>
      <c r="M258" s="192"/>
      <c r="T258" s="193"/>
      <c r="AT258" s="188" t="s">
        <v>586</v>
      </c>
      <c r="AU258" s="188" t="s">
        <v>89</v>
      </c>
      <c r="AV258" s="13" t="s">
        <v>89</v>
      </c>
      <c r="AW258" s="13" t="s">
        <v>31</v>
      </c>
      <c r="AX258" s="13" t="s">
        <v>77</v>
      </c>
      <c r="AY258" s="188" t="s">
        <v>574</v>
      </c>
    </row>
    <row r="259" spans="2:65" s="14" customFormat="1" ht="12">
      <c r="B259" s="194"/>
      <c r="D259" s="181" t="s">
        <v>586</v>
      </c>
      <c r="E259" s="195" t="s">
        <v>1</v>
      </c>
      <c r="F259" s="196" t="s">
        <v>596</v>
      </c>
      <c r="H259" s="197">
        <v>167.58699999999999</v>
      </c>
      <c r="I259" s="198"/>
      <c r="L259" s="194"/>
      <c r="M259" s="199"/>
      <c r="T259" s="200"/>
      <c r="AT259" s="195" t="s">
        <v>586</v>
      </c>
      <c r="AU259" s="195" t="s">
        <v>89</v>
      </c>
      <c r="AV259" s="14" t="s">
        <v>580</v>
      </c>
      <c r="AW259" s="14" t="s">
        <v>31</v>
      </c>
      <c r="AX259" s="14" t="s">
        <v>84</v>
      </c>
      <c r="AY259" s="195" t="s">
        <v>574</v>
      </c>
    </row>
    <row r="260" spans="2:65" s="13" customFormat="1" ht="12">
      <c r="B260" s="187"/>
      <c r="D260" s="181" t="s">
        <v>586</v>
      </c>
      <c r="F260" s="189" t="s">
        <v>11808</v>
      </c>
      <c r="H260" s="190">
        <v>170.93899999999999</v>
      </c>
      <c r="I260" s="191"/>
      <c r="L260" s="187"/>
      <c r="M260" s="192"/>
      <c r="T260" s="193"/>
      <c r="AT260" s="188" t="s">
        <v>586</v>
      </c>
      <c r="AU260" s="188" t="s">
        <v>89</v>
      </c>
      <c r="AV260" s="13" t="s">
        <v>89</v>
      </c>
      <c r="AW260" s="13" t="s">
        <v>3</v>
      </c>
      <c r="AX260" s="13" t="s">
        <v>84</v>
      </c>
      <c r="AY260" s="188" t="s">
        <v>574</v>
      </c>
    </row>
    <row r="261" spans="2:65" s="1" customFormat="1" ht="16.5" customHeight="1">
      <c r="B261" s="140"/>
      <c r="C261" s="208" t="s">
        <v>1064</v>
      </c>
      <c r="D261" s="208" t="s">
        <v>1858</v>
      </c>
      <c r="E261" s="209" t="s">
        <v>11809</v>
      </c>
      <c r="F261" s="210" t="s">
        <v>11810</v>
      </c>
      <c r="G261" s="211" t="s">
        <v>584</v>
      </c>
      <c r="H261" s="212">
        <v>180</v>
      </c>
      <c r="I261" s="213"/>
      <c r="J261" s="214">
        <f>ROUND(I261*H261,2)</f>
        <v>0</v>
      </c>
      <c r="K261" s="215"/>
      <c r="L261" s="216"/>
      <c r="M261" s="217" t="s">
        <v>1</v>
      </c>
      <c r="N261" s="218" t="s">
        <v>43</v>
      </c>
      <c r="P261" s="177">
        <f>O261*H261</f>
        <v>0</v>
      </c>
      <c r="Q261" s="177">
        <v>1.2E-4</v>
      </c>
      <c r="R261" s="177">
        <f>Q261*H261</f>
        <v>2.1600000000000001E-2</v>
      </c>
      <c r="S261" s="177">
        <v>0</v>
      </c>
      <c r="T261" s="178">
        <f>S261*H261</f>
        <v>0</v>
      </c>
      <c r="AR261" s="179" t="s">
        <v>626</v>
      </c>
      <c r="AT261" s="179" t="s">
        <v>1858</v>
      </c>
      <c r="AU261" s="179" t="s">
        <v>89</v>
      </c>
      <c r="AY261" s="17" t="s">
        <v>574</v>
      </c>
      <c r="BE261" s="102">
        <f>IF(N261="základná",J261,0)</f>
        <v>0</v>
      </c>
      <c r="BF261" s="102">
        <f>IF(N261="znížená",J261,0)</f>
        <v>0</v>
      </c>
      <c r="BG261" s="102">
        <f>IF(N261="zákl. prenesená",J261,0)</f>
        <v>0</v>
      </c>
      <c r="BH261" s="102">
        <f>IF(N261="zníž. prenesená",J261,0)</f>
        <v>0</v>
      </c>
      <c r="BI261" s="102">
        <f>IF(N261="nulová",J261,0)</f>
        <v>0</v>
      </c>
      <c r="BJ261" s="17" t="s">
        <v>89</v>
      </c>
      <c r="BK261" s="102">
        <f>ROUND(I261*H261,2)</f>
        <v>0</v>
      </c>
      <c r="BL261" s="17" t="s">
        <v>580</v>
      </c>
      <c r="BM261" s="179" t="s">
        <v>11811</v>
      </c>
    </row>
    <row r="262" spans="2:65" s="12" customFormat="1" ht="12">
      <c r="B262" s="180"/>
      <c r="D262" s="181" t="s">
        <v>586</v>
      </c>
      <c r="E262" s="182" t="s">
        <v>1</v>
      </c>
      <c r="F262" s="183" t="s">
        <v>11802</v>
      </c>
      <c r="H262" s="182" t="s">
        <v>1</v>
      </c>
      <c r="I262" s="184"/>
      <c r="L262" s="180"/>
      <c r="M262" s="185"/>
      <c r="T262" s="186"/>
      <c r="AT262" s="182" t="s">
        <v>586</v>
      </c>
      <c r="AU262" s="182" t="s">
        <v>89</v>
      </c>
      <c r="AV262" s="12" t="s">
        <v>84</v>
      </c>
      <c r="AW262" s="12" t="s">
        <v>31</v>
      </c>
      <c r="AX262" s="12" t="s">
        <v>77</v>
      </c>
      <c r="AY262" s="182" t="s">
        <v>574</v>
      </c>
    </row>
    <row r="263" spans="2:65" s="13" customFormat="1" ht="12">
      <c r="B263" s="187"/>
      <c r="D263" s="181" t="s">
        <v>586</v>
      </c>
      <c r="E263" s="188" t="s">
        <v>1</v>
      </c>
      <c r="F263" s="189" t="s">
        <v>11803</v>
      </c>
      <c r="H263" s="190">
        <v>180</v>
      </c>
      <c r="I263" s="191"/>
      <c r="L263" s="187"/>
      <c r="M263" s="192"/>
      <c r="T263" s="193"/>
      <c r="AT263" s="188" t="s">
        <v>586</v>
      </c>
      <c r="AU263" s="188" t="s">
        <v>89</v>
      </c>
      <c r="AV263" s="13" t="s">
        <v>89</v>
      </c>
      <c r="AW263" s="13" t="s">
        <v>31</v>
      </c>
      <c r="AX263" s="13" t="s">
        <v>77</v>
      </c>
      <c r="AY263" s="188" t="s">
        <v>574</v>
      </c>
    </row>
    <row r="264" spans="2:65" s="14" customFormat="1" ht="12">
      <c r="B264" s="194"/>
      <c r="D264" s="181" t="s">
        <v>586</v>
      </c>
      <c r="E264" s="195" t="s">
        <v>1</v>
      </c>
      <c r="F264" s="196" t="s">
        <v>596</v>
      </c>
      <c r="H264" s="197">
        <v>180</v>
      </c>
      <c r="I264" s="198"/>
      <c r="L264" s="194"/>
      <c r="M264" s="199"/>
      <c r="T264" s="200"/>
      <c r="AT264" s="195" t="s">
        <v>586</v>
      </c>
      <c r="AU264" s="195" t="s">
        <v>89</v>
      </c>
      <c r="AV264" s="14" t="s">
        <v>580</v>
      </c>
      <c r="AW264" s="14" t="s">
        <v>31</v>
      </c>
      <c r="AX264" s="14" t="s">
        <v>84</v>
      </c>
      <c r="AY264" s="195" t="s">
        <v>574</v>
      </c>
    </row>
    <row r="265" spans="2:65" s="1" customFormat="1" ht="24.25" customHeight="1">
      <c r="B265" s="140"/>
      <c r="C265" s="168" t="s">
        <v>952</v>
      </c>
      <c r="D265" s="168" t="s">
        <v>576</v>
      </c>
      <c r="E265" s="169" t="s">
        <v>11812</v>
      </c>
      <c r="F265" s="170" t="s">
        <v>11813</v>
      </c>
      <c r="G265" s="171" t="s">
        <v>584</v>
      </c>
      <c r="H265" s="172">
        <v>132.47999999999999</v>
      </c>
      <c r="I265" s="173"/>
      <c r="J265" s="174">
        <f>ROUND(I265*H265,2)</f>
        <v>0</v>
      </c>
      <c r="K265" s="175"/>
      <c r="L265" s="34"/>
      <c r="M265" s="176" t="s">
        <v>1</v>
      </c>
      <c r="N265" s="139" t="s">
        <v>43</v>
      </c>
      <c r="P265" s="177">
        <f>O265*H265</f>
        <v>0</v>
      </c>
      <c r="Q265" s="177">
        <v>3.2100000000000002E-3</v>
      </c>
      <c r="R265" s="177">
        <f>Q265*H265</f>
        <v>0.42526079999999999</v>
      </c>
      <c r="S265" s="177">
        <v>0</v>
      </c>
      <c r="T265" s="178">
        <f>S265*H265</f>
        <v>0</v>
      </c>
      <c r="AR265" s="179" t="s">
        <v>580</v>
      </c>
      <c r="AT265" s="179" t="s">
        <v>576</v>
      </c>
      <c r="AU265" s="179" t="s">
        <v>89</v>
      </c>
      <c r="AY265" s="17" t="s">
        <v>574</v>
      </c>
      <c r="BE265" s="102">
        <f>IF(N265="základná",J265,0)</f>
        <v>0</v>
      </c>
      <c r="BF265" s="102">
        <f>IF(N265="znížená",J265,0)</f>
        <v>0</v>
      </c>
      <c r="BG265" s="102">
        <f>IF(N265="zákl. prenesená",J265,0)</f>
        <v>0</v>
      </c>
      <c r="BH265" s="102">
        <f>IF(N265="zníž. prenesená",J265,0)</f>
        <v>0</v>
      </c>
      <c r="BI265" s="102">
        <f>IF(N265="nulová",J265,0)</f>
        <v>0</v>
      </c>
      <c r="BJ265" s="17" t="s">
        <v>89</v>
      </c>
      <c r="BK265" s="102">
        <f>ROUND(I265*H265,2)</f>
        <v>0</v>
      </c>
      <c r="BL265" s="17" t="s">
        <v>580</v>
      </c>
      <c r="BM265" s="179" t="s">
        <v>11814</v>
      </c>
    </row>
    <row r="266" spans="2:65" s="12" customFormat="1" ht="24">
      <c r="B266" s="180"/>
      <c r="D266" s="181" t="s">
        <v>586</v>
      </c>
      <c r="E266" s="182" t="s">
        <v>1</v>
      </c>
      <c r="F266" s="183" t="s">
        <v>11815</v>
      </c>
      <c r="H266" s="182" t="s">
        <v>1</v>
      </c>
      <c r="I266" s="184"/>
      <c r="L266" s="180"/>
      <c r="M266" s="185"/>
      <c r="T266" s="186"/>
      <c r="AT266" s="182" t="s">
        <v>586</v>
      </c>
      <c r="AU266" s="182" t="s">
        <v>89</v>
      </c>
      <c r="AV266" s="12" t="s">
        <v>84</v>
      </c>
      <c r="AW266" s="12" t="s">
        <v>31</v>
      </c>
      <c r="AX266" s="12" t="s">
        <v>77</v>
      </c>
      <c r="AY266" s="182" t="s">
        <v>574</v>
      </c>
    </row>
    <row r="267" spans="2:65" s="13" customFormat="1" ht="12">
      <c r="B267" s="187"/>
      <c r="D267" s="181" t="s">
        <v>586</v>
      </c>
      <c r="E267" s="188" t="s">
        <v>1</v>
      </c>
      <c r="F267" s="189" t="s">
        <v>11816</v>
      </c>
      <c r="H267" s="190">
        <v>132.47999999999999</v>
      </c>
      <c r="I267" s="191"/>
      <c r="L267" s="187"/>
      <c r="M267" s="192"/>
      <c r="T267" s="193"/>
      <c r="AT267" s="188" t="s">
        <v>586</v>
      </c>
      <c r="AU267" s="188" t="s">
        <v>89</v>
      </c>
      <c r="AV267" s="13" t="s">
        <v>89</v>
      </c>
      <c r="AW267" s="13" t="s">
        <v>31</v>
      </c>
      <c r="AX267" s="13" t="s">
        <v>77</v>
      </c>
      <c r="AY267" s="188" t="s">
        <v>574</v>
      </c>
    </row>
    <row r="268" spans="2:65" s="14" customFormat="1" ht="12">
      <c r="B268" s="194"/>
      <c r="D268" s="181" t="s">
        <v>586</v>
      </c>
      <c r="E268" s="195" t="s">
        <v>1</v>
      </c>
      <c r="F268" s="196" t="s">
        <v>596</v>
      </c>
      <c r="H268" s="197">
        <v>132.47999999999999</v>
      </c>
      <c r="I268" s="198"/>
      <c r="L268" s="194"/>
      <c r="M268" s="199"/>
      <c r="T268" s="200"/>
      <c r="AT268" s="195" t="s">
        <v>586</v>
      </c>
      <c r="AU268" s="195" t="s">
        <v>89</v>
      </c>
      <c r="AV268" s="14" t="s">
        <v>580</v>
      </c>
      <c r="AW268" s="14" t="s">
        <v>31</v>
      </c>
      <c r="AX268" s="14" t="s">
        <v>84</v>
      </c>
      <c r="AY268" s="195" t="s">
        <v>574</v>
      </c>
    </row>
    <row r="269" spans="2:65" s="1" customFormat="1" ht="24.25" customHeight="1">
      <c r="B269" s="140"/>
      <c r="C269" s="168" t="s">
        <v>974</v>
      </c>
      <c r="D269" s="168" t="s">
        <v>576</v>
      </c>
      <c r="E269" s="169" t="s">
        <v>11817</v>
      </c>
      <c r="F269" s="170" t="s">
        <v>11818</v>
      </c>
      <c r="G269" s="171" t="s">
        <v>584</v>
      </c>
      <c r="H269" s="172">
        <v>230</v>
      </c>
      <c r="I269" s="173"/>
      <c r="J269" s="174">
        <f>ROUND(I269*H269,2)</f>
        <v>0</v>
      </c>
      <c r="K269" s="175"/>
      <c r="L269" s="34"/>
      <c r="M269" s="176" t="s">
        <v>1</v>
      </c>
      <c r="N269" s="139" t="s">
        <v>43</v>
      </c>
      <c r="P269" s="177">
        <f>O269*H269</f>
        <v>0</v>
      </c>
      <c r="Q269" s="177">
        <v>0</v>
      </c>
      <c r="R269" s="177">
        <f>Q269*H269</f>
        <v>0</v>
      </c>
      <c r="S269" s="177">
        <v>0</v>
      </c>
      <c r="T269" s="178">
        <f>S269*H269</f>
        <v>0</v>
      </c>
      <c r="AR269" s="179" t="s">
        <v>580</v>
      </c>
      <c r="AT269" s="179" t="s">
        <v>576</v>
      </c>
      <c r="AU269" s="179" t="s">
        <v>89</v>
      </c>
      <c r="AY269" s="17" t="s">
        <v>574</v>
      </c>
      <c r="BE269" s="102">
        <f>IF(N269="základná",J269,0)</f>
        <v>0</v>
      </c>
      <c r="BF269" s="102">
        <f>IF(N269="znížená",J269,0)</f>
        <v>0</v>
      </c>
      <c r="BG269" s="102">
        <f>IF(N269="zákl. prenesená",J269,0)</f>
        <v>0</v>
      </c>
      <c r="BH269" s="102">
        <f>IF(N269="zníž. prenesená",J269,0)</f>
        <v>0</v>
      </c>
      <c r="BI269" s="102">
        <f>IF(N269="nulová",J269,0)</f>
        <v>0</v>
      </c>
      <c r="BJ269" s="17" t="s">
        <v>89</v>
      </c>
      <c r="BK269" s="102">
        <f>ROUND(I269*H269,2)</f>
        <v>0</v>
      </c>
      <c r="BL269" s="17" t="s">
        <v>580</v>
      </c>
      <c r="BM269" s="179" t="s">
        <v>11819</v>
      </c>
    </row>
    <row r="270" spans="2:65" s="12" customFormat="1" ht="12">
      <c r="B270" s="180"/>
      <c r="D270" s="181" t="s">
        <v>586</v>
      </c>
      <c r="E270" s="182" t="s">
        <v>1</v>
      </c>
      <c r="F270" s="183" t="s">
        <v>11820</v>
      </c>
      <c r="H270" s="182" t="s">
        <v>1</v>
      </c>
      <c r="I270" s="184"/>
      <c r="L270" s="180"/>
      <c r="M270" s="185"/>
      <c r="T270" s="186"/>
      <c r="AT270" s="182" t="s">
        <v>586</v>
      </c>
      <c r="AU270" s="182" t="s">
        <v>89</v>
      </c>
      <c r="AV270" s="12" t="s">
        <v>84</v>
      </c>
      <c r="AW270" s="12" t="s">
        <v>31</v>
      </c>
      <c r="AX270" s="12" t="s">
        <v>77</v>
      </c>
      <c r="AY270" s="182" t="s">
        <v>574</v>
      </c>
    </row>
    <row r="271" spans="2:65" s="13" customFormat="1" ht="12">
      <c r="B271" s="187"/>
      <c r="D271" s="181" t="s">
        <v>586</v>
      </c>
      <c r="E271" s="188" t="s">
        <v>1</v>
      </c>
      <c r="F271" s="189" t="s">
        <v>11821</v>
      </c>
      <c r="H271" s="190">
        <v>230</v>
      </c>
      <c r="I271" s="191"/>
      <c r="L271" s="187"/>
      <c r="M271" s="192"/>
      <c r="T271" s="193"/>
      <c r="AT271" s="188" t="s">
        <v>586</v>
      </c>
      <c r="AU271" s="188" t="s">
        <v>89</v>
      </c>
      <c r="AV271" s="13" t="s">
        <v>89</v>
      </c>
      <c r="AW271" s="13" t="s">
        <v>31</v>
      </c>
      <c r="AX271" s="13" t="s">
        <v>77</v>
      </c>
      <c r="AY271" s="188" t="s">
        <v>574</v>
      </c>
    </row>
    <row r="272" spans="2:65" s="14" customFormat="1" ht="12">
      <c r="B272" s="194"/>
      <c r="D272" s="181" t="s">
        <v>586</v>
      </c>
      <c r="E272" s="195" t="s">
        <v>1</v>
      </c>
      <c r="F272" s="196" t="s">
        <v>596</v>
      </c>
      <c r="H272" s="197">
        <v>230</v>
      </c>
      <c r="I272" s="198"/>
      <c r="L272" s="194"/>
      <c r="M272" s="199"/>
      <c r="T272" s="200"/>
      <c r="AT272" s="195" t="s">
        <v>586</v>
      </c>
      <c r="AU272" s="195" t="s">
        <v>89</v>
      </c>
      <c r="AV272" s="14" t="s">
        <v>580</v>
      </c>
      <c r="AW272" s="14" t="s">
        <v>31</v>
      </c>
      <c r="AX272" s="14" t="s">
        <v>84</v>
      </c>
      <c r="AY272" s="195" t="s">
        <v>574</v>
      </c>
    </row>
    <row r="273" spans="2:65" s="1" customFormat="1" ht="16.5" customHeight="1">
      <c r="B273" s="140"/>
      <c r="C273" s="208" t="s">
        <v>993</v>
      </c>
      <c r="D273" s="208" t="s">
        <v>1858</v>
      </c>
      <c r="E273" s="209" t="s">
        <v>11822</v>
      </c>
      <c r="F273" s="210" t="s">
        <v>11823</v>
      </c>
      <c r="G273" s="211" t="s">
        <v>629</v>
      </c>
      <c r="H273" s="212">
        <v>34.5</v>
      </c>
      <c r="I273" s="213"/>
      <c r="J273" s="214">
        <f>ROUND(I273*H273,2)</f>
        <v>0</v>
      </c>
      <c r="K273" s="215"/>
      <c r="L273" s="216"/>
      <c r="M273" s="217" t="s">
        <v>1</v>
      </c>
      <c r="N273" s="218" t="s">
        <v>43</v>
      </c>
      <c r="P273" s="177">
        <f>O273*H273</f>
        <v>0</v>
      </c>
      <c r="Q273" s="177">
        <v>1</v>
      </c>
      <c r="R273" s="177">
        <f>Q273*H273</f>
        <v>34.5</v>
      </c>
      <c r="S273" s="177">
        <v>0</v>
      </c>
      <c r="T273" s="178">
        <f>S273*H273</f>
        <v>0</v>
      </c>
      <c r="AR273" s="179" t="s">
        <v>626</v>
      </c>
      <c r="AT273" s="179" t="s">
        <v>1858</v>
      </c>
      <c r="AU273" s="179" t="s">
        <v>89</v>
      </c>
      <c r="AY273" s="17" t="s">
        <v>574</v>
      </c>
      <c r="BE273" s="102">
        <f>IF(N273="základná",J273,0)</f>
        <v>0</v>
      </c>
      <c r="BF273" s="102">
        <f>IF(N273="znížená",J273,0)</f>
        <v>0</v>
      </c>
      <c r="BG273" s="102">
        <f>IF(N273="zákl. prenesená",J273,0)</f>
        <v>0</v>
      </c>
      <c r="BH273" s="102">
        <f>IF(N273="zníž. prenesená",J273,0)</f>
        <v>0</v>
      </c>
      <c r="BI273" s="102">
        <f>IF(N273="nulová",J273,0)</f>
        <v>0</v>
      </c>
      <c r="BJ273" s="17" t="s">
        <v>89</v>
      </c>
      <c r="BK273" s="102">
        <f>ROUND(I273*H273,2)</f>
        <v>0</v>
      </c>
      <c r="BL273" s="17" t="s">
        <v>580</v>
      </c>
      <c r="BM273" s="179" t="s">
        <v>11824</v>
      </c>
    </row>
    <row r="274" spans="2:65" s="12" customFormat="1" ht="24">
      <c r="B274" s="180"/>
      <c r="D274" s="181" t="s">
        <v>586</v>
      </c>
      <c r="E274" s="182" t="s">
        <v>1</v>
      </c>
      <c r="F274" s="183" t="s">
        <v>11825</v>
      </c>
      <c r="H274" s="182" t="s">
        <v>1</v>
      </c>
      <c r="I274" s="184"/>
      <c r="L274" s="180"/>
      <c r="M274" s="185"/>
      <c r="T274" s="186"/>
      <c r="AT274" s="182" t="s">
        <v>586</v>
      </c>
      <c r="AU274" s="182" t="s">
        <v>89</v>
      </c>
      <c r="AV274" s="12" t="s">
        <v>84</v>
      </c>
      <c r="AW274" s="12" t="s">
        <v>31</v>
      </c>
      <c r="AX274" s="12" t="s">
        <v>77</v>
      </c>
      <c r="AY274" s="182" t="s">
        <v>574</v>
      </c>
    </row>
    <row r="275" spans="2:65" s="13" customFormat="1" ht="12">
      <c r="B275" s="187"/>
      <c r="D275" s="181" t="s">
        <v>586</v>
      </c>
      <c r="E275" s="188" t="s">
        <v>1</v>
      </c>
      <c r="F275" s="189" t="s">
        <v>11826</v>
      </c>
      <c r="H275" s="190">
        <v>34.5</v>
      </c>
      <c r="I275" s="191"/>
      <c r="L275" s="187"/>
      <c r="M275" s="192"/>
      <c r="T275" s="193"/>
      <c r="AT275" s="188" t="s">
        <v>586</v>
      </c>
      <c r="AU275" s="188" t="s">
        <v>89</v>
      </c>
      <c r="AV275" s="13" t="s">
        <v>89</v>
      </c>
      <c r="AW275" s="13" t="s">
        <v>31</v>
      </c>
      <c r="AX275" s="13" t="s">
        <v>77</v>
      </c>
      <c r="AY275" s="188" t="s">
        <v>574</v>
      </c>
    </row>
    <row r="276" spans="2:65" s="14" customFormat="1" ht="12">
      <c r="B276" s="194"/>
      <c r="D276" s="181" t="s">
        <v>586</v>
      </c>
      <c r="E276" s="195" t="s">
        <v>1</v>
      </c>
      <c r="F276" s="196" t="s">
        <v>596</v>
      </c>
      <c r="H276" s="197">
        <v>34.5</v>
      </c>
      <c r="I276" s="198"/>
      <c r="L276" s="194"/>
      <c r="M276" s="199"/>
      <c r="T276" s="200"/>
      <c r="AT276" s="195" t="s">
        <v>586</v>
      </c>
      <c r="AU276" s="195" t="s">
        <v>89</v>
      </c>
      <c r="AV276" s="14" t="s">
        <v>580</v>
      </c>
      <c r="AW276" s="14" t="s">
        <v>31</v>
      </c>
      <c r="AX276" s="14" t="s">
        <v>84</v>
      </c>
      <c r="AY276" s="195" t="s">
        <v>574</v>
      </c>
    </row>
    <row r="277" spans="2:65" s="11" customFormat="1" ht="23" customHeight="1">
      <c r="B277" s="156"/>
      <c r="D277" s="157" t="s">
        <v>76</v>
      </c>
      <c r="E277" s="166" t="s">
        <v>1733</v>
      </c>
      <c r="F277" s="166" t="s">
        <v>2996</v>
      </c>
      <c r="I277" s="159"/>
      <c r="J277" s="167">
        <f>BK277</f>
        <v>0</v>
      </c>
      <c r="L277" s="156"/>
      <c r="M277" s="161"/>
      <c r="P277" s="162">
        <f>P278</f>
        <v>0</v>
      </c>
      <c r="R277" s="162">
        <f>R278</f>
        <v>0</v>
      </c>
      <c r="T277" s="163">
        <f>T278</f>
        <v>0</v>
      </c>
      <c r="AR277" s="157" t="s">
        <v>84</v>
      </c>
      <c r="AT277" s="164" t="s">
        <v>76</v>
      </c>
      <c r="AU277" s="164" t="s">
        <v>84</v>
      </c>
      <c r="AY277" s="157" t="s">
        <v>574</v>
      </c>
      <c r="BK277" s="165">
        <f>BK278</f>
        <v>0</v>
      </c>
    </row>
    <row r="278" spans="2:65" s="1" customFormat="1" ht="33" customHeight="1">
      <c r="B278" s="140"/>
      <c r="C278" s="168" t="s">
        <v>597</v>
      </c>
      <c r="D278" s="168" t="s">
        <v>576</v>
      </c>
      <c r="E278" s="169" t="s">
        <v>11419</v>
      </c>
      <c r="F278" s="170" t="s">
        <v>11420</v>
      </c>
      <c r="G278" s="171" t="s">
        <v>694</v>
      </c>
      <c r="H278" s="172">
        <v>457.33300000000003</v>
      </c>
      <c r="I278" s="173"/>
      <c r="J278" s="174">
        <f>ROUND(I278*H278,2)</f>
        <v>0</v>
      </c>
      <c r="K278" s="175"/>
      <c r="L278" s="34"/>
      <c r="M278" s="176" t="s">
        <v>1</v>
      </c>
      <c r="N278" s="139" t="s">
        <v>43</v>
      </c>
      <c r="P278" s="177">
        <f>O278*H278</f>
        <v>0</v>
      </c>
      <c r="Q278" s="177">
        <v>0</v>
      </c>
      <c r="R278" s="177">
        <f>Q278*H278</f>
        <v>0</v>
      </c>
      <c r="S278" s="177">
        <v>0</v>
      </c>
      <c r="T278" s="178">
        <f>S278*H278</f>
        <v>0</v>
      </c>
      <c r="AR278" s="179" t="s">
        <v>580</v>
      </c>
      <c r="AT278" s="179" t="s">
        <v>576</v>
      </c>
      <c r="AU278" s="179" t="s">
        <v>89</v>
      </c>
      <c r="AY278" s="17" t="s">
        <v>574</v>
      </c>
      <c r="BE278" s="102">
        <f>IF(N278="základná",J278,0)</f>
        <v>0</v>
      </c>
      <c r="BF278" s="102">
        <f>IF(N278="znížená",J278,0)</f>
        <v>0</v>
      </c>
      <c r="BG278" s="102">
        <f>IF(N278="zákl. prenesená",J278,0)</f>
        <v>0</v>
      </c>
      <c r="BH278" s="102">
        <f>IF(N278="zníž. prenesená",J278,0)</f>
        <v>0</v>
      </c>
      <c r="BI278" s="102">
        <f>IF(N278="nulová",J278,0)</f>
        <v>0</v>
      </c>
      <c r="BJ278" s="17" t="s">
        <v>89</v>
      </c>
      <c r="BK278" s="102">
        <f>ROUND(I278*H278,2)</f>
        <v>0</v>
      </c>
      <c r="BL278" s="17" t="s">
        <v>580</v>
      </c>
      <c r="BM278" s="179" t="s">
        <v>11827</v>
      </c>
    </row>
    <row r="279" spans="2:65" s="11" customFormat="1" ht="26" customHeight="1">
      <c r="B279" s="156"/>
      <c r="D279" s="157" t="s">
        <v>76</v>
      </c>
      <c r="E279" s="158" t="s">
        <v>11447</v>
      </c>
      <c r="F279" s="158" t="s">
        <v>6134</v>
      </c>
      <c r="I279" s="159"/>
      <c r="J279" s="160">
        <f>BK279</f>
        <v>0</v>
      </c>
      <c r="L279" s="156"/>
      <c r="M279" s="161"/>
      <c r="P279" s="162">
        <f>P280</f>
        <v>0</v>
      </c>
      <c r="R279" s="162">
        <f>R280</f>
        <v>0</v>
      </c>
      <c r="T279" s="163">
        <f>T280</f>
        <v>0</v>
      </c>
      <c r="AR279" s="157" t="s">
        <v>580</v>
      </c>
      <c r="AT279" s="164" t="s">
        <v>76</v>
      </c>
      <c r="AU279" s="164" t="s">
        <v>77</v>
      </c>
      <c r="AY279" s="157" t="s">
        <v>574</v>
      </c>
      <c r="BK279" s="165">
        <f>BK280</f>
        <v>0</v>
      </c>
    </row>
    <row r="280" spans="2:65" s="1" customFormat="1" ht="44.25" customHeight="1">
      <c r="B280" s="140"/>
      <c r="C280" s="168" t="s">
        <v>580</v>
      </c>
      <c r="D280" s="168" t="s">
        <v>576</v>
      </c>
      <c r="E280" s="169" t="s">
        <v>11448</v>
      </c>
      <c r="F280" s="170" t="s">
        <v>11449</v>
      </c>
      <c r="G280" s="171" t="s">
        <v>579</v>
      </c>
      <c r="H280" s="172">
        <v>3</v>
      </c>
      <c r="I280" s="173"/>
      <c r="J280" s="174">
        <f>ROUND(I280*H280,2)</f>
        <v>0</v>
      </c>
      <c r="K280" s="175"/>
      <c r="L280" s="34"/>
      <c r="M280" s="223" t="s">
        <v>1</v>
      </c>
      <c r="N280" s="224" t="s">
        <v>43</v>
      </c>
      <c r="O280" s="225"/>
      <c r="P280" s="226">
        <f>O280*H280</f>
        <v>0</v>
      </c>
      <c r="Q280" s="226">
        <v>0</v>
      </c>
      <c r="R280" s="226">
        <f>Q280*H280</f>
        <v>0</v>
      </c>
      <c r="S280" s="226">
        <v>0</v>
      </c>
      <c r="T280" s="227">
        <f>S280*H280</f>
        <v>0</v>
      </c>
      <c r="AR280" s="179" t="s">
        <v>680</v>
      </c>
      <c r="AT280" s="179" t="s">
        <v>576</v>
      </c>
      <c r="AU280" s="179" t="s">
        <v>84</v>
      </c>
      <c r="AY280" s="17" t="s">
        <v>574</v>
      </c>
      <c r="BE280" s="102">
        <f>IF(N280="základná",J280,0)</f>
        <v>0</v>
      </c>
      <c r="BF280" s="102">
        <f>IF(N280="znížená",J280,0)</f>
        <v>0</v>
      </c>
      <c r="BG280" s="102">
        <f>IF(N280="zákl. prenesená",J280,0)</f>
        <v>0</v>
      </c>
      <c r="BH280" s="102">
        <f>IF(N280="zníž. prenesená",J280,0)</f>
        <v>0</v>
      </c>
      <c r="BI280" s="102">
        <f>IF(N280="nulová",J280,0)</f>
        <v>0</v>
      </c>
      <c r="BJ280" s="17" t="s">
        <v>89</v>
      </c>
      <c r="BK280" s="102">
        <f>ROUND(I280*H280,2)</f>
        <v>0</v>
      </c>
      <c r="BL280" s="17" t="s">
        <v>680</v>
      </c>
      <c r="BM280" s="179" t="s">
        <v>11828</v>
      </c>
    </row>
    <row r="281" spans="2:65" s="1" customFormat="1" ht="7" customHeight="1">
      <c r="B281" s="49"/>
      <c r="C281" s="50"/>
      <c r="D281" s="50"/>
      <c r="E281" s="50"/>
      <c r="F281" s="50"/>
      <c r="G281" s="50"/>
      <c r="H281" s="50"/>
      <c r="I281" s="50"/>
      <c r="J281" s="50"/>
      <c r="K281" s="50"/>
      <c r="L281" s="34"/>
    </row>
  </sheetData>
  <autoFilter ref="C134:K280" xr:uid="{00000000-0009-0000-0000-000016000000}"/>
  <mergeCells count="17">
    <mergeCell ref="E11:H11"/>
    <mergeCell ref="E20:H20"/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93"/>
  <sheetViews>
    <sheetView showGridLines="0" topLeftCell="A146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145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ht="12" customHeight="1">
      <c r="B8" s="20"/>
      <c r="D8" s="27" t="s">
        <v>182</v>
      </c>
      <c r="L8" s="20"/>
    </row>
    <row r="9" spans="2:46" s="1" customFormat="1" ht="16.5" customHeight="1">
      <c r="B9" s="34"/>
      <c r="E9" s="287" t="s">
        <v>11079</v>
      </c>
      <c r="F9" s="285"/>
      <c r="G9" s="285"/>
      <c r="H9" s="285"/>
      <c r="L9" s="34"/>
    </row>
    <row r="10" spans="2:46" s="1" customFormat="1" ht="12" customHeight="1">
      <c r="B10" s="34"/>
      <c r="D10" s="27" t="s">
        <v>190</v>
      </c>
      <c r="L10" s="34"/>
    </row>
    <row r="11" spans="2:46" s="1" customFormat="1" ht="16.5" customHeight="1">
      <c r="B11" s="34"/>
      <c r="E11" s="256" t="s">
        <v>11829</v>
      </c>
      <c r="F11" s="285"/>
      <c r="G11" s="285"/>
      <c r="H11" s="285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>
      <c r="B18" s="34"/>
      <c r="L18" s="34"/>
    </row>
    <row r="19" spans="2:12" s="1" customFormat="1" ht="12" customHeight="1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8"/>
      <c r="G20" s="268"/>
      <c r="H20" s="268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>
      <c r="B21" s="34"/>
      <c r="L21" s="34"/>
    </row>
    <row r="22" spans="2:12" s="1" customFormat="1" ht="12" customHeight="1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>
      <c r="B24" s="34"/>
      <c r="L24" s="34"/>
    </row>
    <row r="25" spans="2:12" s="1" customFormat="1" ht="12" customHeight="1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>
      <c r="B27" s="34"/>
      <c r="L27" s="34"/>
    </row>
    <row r="28" spans="2:12" s="1" customFormat="1" ht="12" customHeight="1">
      <c r="B28" s="34"/>
      <c r="D28" s="27" t="s">
        <v>34</v>
      </c>
      <c r="L28" s="34"/>
    </row>
    <row r="29" spans="2:12" s="7" customFormat="1" ht="16.5" customHeight="1">
      <c r="B29" s="111"/>
      <c r="E29" s="272" t="s">
        <v>1</v>
      </c>
      <c r="F29" s="272"/>
      <c r="G29" s="272"/>
      <c r="H29" s="272"/>
      <c r="L29" s="111"/>
    </row>
    <row r="30" spans="2:12" s="1" customFormat="1" ht="7" customHeight="1">
      <c r="B30" s="34"/>
      <c r="L30" s="34"/>
    </row>
    <row r="31" spans="2:12" s="1" customFormat="1" ht="7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>
      <c r="B32" s="34"/>
      <c r="D32" s="25" t="s">
        <v>245</v>
      </c>
      <c r="J32" s="33">
        <f>J98</f>
        <v>0</v>
      </c>
      <c r="L32" s="34"/>
    </row>
    <row r="33" spans="2:12" s="1" customFormat="1" ht="14.5" customHeight="1">
      <c r="B33" s="34"/>
      <c r="D33" s="32" t="s">
        <v>157</v>
      </c>
      <c r="J33" s="33">
        <f>J104</f>
        <v>0</v>
      </c>
      <c r="L33" s="34"/>
    </row>
    <row r="34" spans="2:12" s="1" customFormat="1" ht="25.25" customHeight="1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>
      <c r="B37" s="34"/>
      <c r="D37" s="60" t="s">
        <v>41</v>
      </c>
      <c r="E37" s="39" t="s">
        <v>42</v>
      </c>
      <c r="F37" s="114">
        <f>ROUND((SUM(BE104:BE111) + SUM(BE133:BE192)),  2)</f>
        <v>0</v>
      </c>
      <c r="G37" s="115"/>
      <c r="H37" s="115"/>
      <c r="I37" s="116">
        <v>0.2</v>
      </c>
      <c r="J37" s="114">
        <f>ROUND(((SUM(BE104:BE111) + SUM(BE133:BE192))*I37),  2)</f>
        <v>0</v>
      </c>
      <c r="L37" s="34"/>
    </row>
    <row r="38" spans="2:12" s="1" customFormat="1" ht="14.5" customHeight="1">
      <c r="B38" s="34"/>
      <c r="E38" s="39" t="s">
        <v>43</v>
      </c>
      <c r="F38" s="114">
        <f>ROUND((SUM(BF104:BF111) + SUM(BF133:BF192)),  2)</f>
        <v>0</v>
      </c>
      <c r="G38" s="115"/>
      <c r="H38" s="115"/>
      <c r="I38" s="116">
        <v>0.2</v>
      </c>
      <c r="J38" s="114">
        <f>ROUND(((SUM(BF104:BF111) + SUM(BF133:BF192))*I38),  2)</f>
        <v>0</v>
      </c>
      <c r="L38" s="34"/>
    </row>
    <row r="39" spans="2:12" s="1" customFormat="1" ht="14.5" hidden="1" customHeight="1">
      <c r="B39" s="34"/>
      <c r="E39" s="27" t="s">
        <v>44</v>
      </c>
      <c r="F39" s="91">
        <f>ROUND((SUM(BG104:BG111) + SUM(BG133:BG192)),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>
      <c r="B40" s="34"/>
      <c r="E40" s="27" t="s">
        <v>45</v>
      </c>
      <c r="F40" s="91">
        <f>ROUND((SUM(BH104:BH111) + SUM(BH133:BH192)),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>
      <c r="B41" s="34"/>
      <c r="E41" s="39" t="s">
        <v>46</v>
      </c>
      <c r="F41" s="114">
        <f>ROUND((SUM(BI104:BI111) + SUM(BI133:BI192)),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>
      <c r="B42" s="34"/>
      <c r="L42" s="34"/>
    </row>
    <row r="43" spans="2:12" s="1" customFormat="1" ht="25.25" customHeight="1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>
      <c r="B44" s="34"/>
      <c r="L44" s="34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>
      <c r="B82" s="34"/>
      <c r="C82" s="21" t="s">
        <v>386</v>
      </c>
      <c r="L82" s="34"/>
    </row>
    <row r="83" spans="2:12" s="1" customFormat="1" ht="7" customHeight="1">
      <c r="B83" s="34"/>
      <c r="L83" s="34"/>
    </row>
    <row r="84" spans="2:12" s="1" customFormat="1" ht="12" customHeight="1">
      <c r="B84" s="34"/>
      <c r="C84" s="27" t="s">
        <v>15</v>
      </c>
      <c r="L84" s="34"/>
    </row>
    <row r="85" spans="2:12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12" ht="12" customHeight="1">
      <c r="B86" s="20"/>
      <c r="C86" s="27" t="s">
        <v>182</v>
      </c>
      <c r="L86" s="20"/>
    </row>
    <row r="87" spans="2:12" s="1" customFormat="1" ht="16.5" customHeight="1">
      <c r="B87" s="34"/>
      <c r="E87" s="287" t="s">
        <v>11079</v>
      </c>
      <c r="F87" s="285"/>
      <c r="G87" s="285"/>
      <c r="H87" s="285"/>
      <c r="L87" s="34"/>
    </row>
    <row r="88" spans="2:12" s="1" customFormat="1" ht="12" customHeight="1">
      <c r="B88" s="34"/>
      <c r="C88" s="27" t="s">
        <v>190</v>
      </c>
      <c r="L88" s="34"/>
    </row>
    <row r="89" spans="2:12" s="1" customFormat="1" ht="16.5" customHeight="1">
      <c r="B89" s="34"/>
      <c r="E89" s="256" t="str">
        <f>E11</f>
        <v>06 - SO 601.6 Lesík</v>
      </c>
      <c r="F89" s="285"/>
      <c r="G89" s="285"/>
      <c r="H89" s="285"/>
      <c r="L89" s="34"/>
    </row>
    <row r="90" spans="2:12" s="1" customFormat="1" ht="7" customHeight="1">
      <c r="B90" s="34"/>
      <c r="L90" s="34"/>
    </row>
    <row r="91" spans="2:12" s="1" customFormat="1" ht="12" customHeight="1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>
      <c r="B92" s="34"/>
      <c r="L92" s="34"/>
    </row>
    <row r="93" spans="2:12" s="1" customFormat="1" ht="15.25" customHeight="1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25" customHeight="1">
      <c r="B95" s="34"/>
      <c r="L95" s="34"/>
    </row>
    <row r="96" spans="2:12" s="1" customFormat="1" ht="29.25" customHeight="1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25" customHeight="1">
      <c r="B97" s="34"/>
      <c r="L97" s="34"/>
    </row>
    <row r="98" spans="2:65" s="1" customFormat="1" ht="23" customHeight="1">
      <c r="B98" s="34"/>
      <c r="C98" s="127" t="s">
        <v>422</v>
      </c>
      <c r="J98" s="71">
        <f>J133</f>
        <v>0</v>
      </c>
      <c r="L98" s="34"/>
      <c r="AU98" s="17" t="s">
        <v>423</v>
      </c>
    </row>
    <row r="99" spans="2:65" s="8" customFormat="1" ht="25" customHeight="1">
      <c r="B99" s="128"/>
      <c r="D99" s="129" t="s">
        <v>426</v>
      </c>
      <c r="E99" s="130"/>
      <c r="F99" s="130"/>
      <c r="G99" s="130"/>
      <c r="H99" s="130"/>
      <c r="I99" s="130"/>
      <c r="J99" s="131">
        <f>J134</f>
        <v>0</v>
      </c>
      <c r="L99" s="128"/>
    </row>
    <row r="100" spans="2:65" s="9" customFormat="1" ht="20" customHeight="1">
      <c r="B100" s="133"/>
      <c r="D100" s="134" t="s">
        <v>429</v>
      </c>
      <c r="E100" s="135"/>
      <c r="F100" s="135"/>
      <c r="G100" s="135"/>
      <c r="H100" s="135"/>
      <c r="I100" s="135"/>
      <c r="J100" s="136">
        <f>J135</f>
        <v>0</v>
      </c>
      <c r="L100" s="133"/>
    </row>
    <row r="101" spans="2:65" s="9" customFormat="1" ht="20" customHeight="1">
      <c r="B101" s="133"/>
      <c r="D101" s="134" t="s">
        <v>450</v>
      </c>
      <c r="E101" s="135"/>
      <c r="F101" s="135"/>
      <c r="G101" s="135"/>
      <c r="H101" s="135"/>
      <c r="I101" s="135"/>
      <c r="J101" s="136">
        <f>J191</f>
        <v>0</v>
      </c>
      <c r="L101" s="133"/>
    </row>
    <row r="102" spans="2:65" s="1" customFormat="1" ht="21.75" customHeight="1">
      <c r="B102" s="34"/>
      <c r="L102" s="34"/>
    </row>
    <row r="103" spans="2:65" s="1" customFormat="1" ht="7" customHeight="1">
      <c r="B103" s="34"/>
      <c r="L103" s="34"/>
    </row>
    <row r="104" spans="2:65" s="1" customFormat="1" ht="29.25" customHeight="1">
      <c r="B104" s="34"/>
      <c r="C104" s="127" t="s">
        <v>511</v>
      </c>
      <c r="J104" s="138">
        <f>ROUND(J105 + J106 + J107 + J108 + J109 + J110,2)</f>
        <v>0</v>
      </c>
      <c r="L104" s="34"/>
      <c r="N104" s="139" t="s">
        <v>41</v>
      </c>
    </row>
    <row r="105" spans="2:65" s="1" customFormat="1" ht="18" customHeight="1">
      <c r="B105" s="140"/>
      <c r="C105" s="141"/>
      <c r="D105" s="232" t="s">
        <v>514</v>
      </c>
      <c r="E105" s="286"/>
      <c r="F105" s="286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ref="BE105:BE110" si="0">IF(N105="základná",J105,0)</f>
        <v>0</v>
      </c>
      <c r="BF105" s="146">
        <f t="shared" ref="BF105:BF110" si="1">IF(N105="znížená",J105,0)</f>
        <v>0</v>
      </c>
      <c r="BG105" s="146">
        <f t="shared" ref="BG105:BG110" si="2">IF(N105="zákl. prenesená",J105,0)</f>
        <v>0</v>
      </c>
      <c r="BH105" s="146">
        <f t="shared" ref="BH105:BH110" si="3">IF(N105="zníž. prenesená",J105,0)</f>
        <v>0</v>
      </c>
      <c r="BI105" s="146">
        <f t="shared" ref="BI105:BI110" si="4">IF(N105="nulová",J105,0)</f>
        <v>0</v>
      </c>
      <c r="BJ105" s="144" t="s">
        <v>89</v>
      </c>
      <c r="BK105" s="141"/>
      <c r="BL105" s="141"/>
      <c r="BM105" s="141"/>
    </row>
    <row r="106" spans="2:65" s="1" customFormat="1" ht="18" customHeight="1">
      <c r="B106" s="140"/>
      <c r="C106" s="141"/>
      <c r="D106" s="232" t="s">
        <v>518</v>
      </c>
      <c r="E106" s="286"/>
      <c r="F106" s="286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>
      <c r="B107" s="140"/>
      <c r="C107" s="141"/>
      <c r="D107" s="232" t="s">
        <v>521</v>
      </c>
      <c r="E107" s="286"/>
      <c r="F107" s="286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>
      <c r="B108" s="140"/>
      <c r="C108" s="141"/>
      <c r="D108" s="232" t="s">
        <v>524</v>
      </c>
      <c r="E108" s="286"/>
      <c r="F108" s="286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>
      <c r="B109" s="140"/>
      <c r="C109" s="141"/>
      <c r="D109" s="232" t="s">
        <v>527</v>
      </c>
      <c r="E109" s="286"/>
      <c r="F109" s="286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>
      <c r="B110" s="140"/>
      <c r="C110" s="141"/>
      <c r="D110" s="142" t="s">
        <v>530</v>
      </c>
      <c r="E110" s="141"/>
      <c r="F110" s="141"/>
      <c r="G110" s="141"/>
      <c r="H110" s="141"/>
      <c r="I110" s="141"/>
      <c r="J110" s="99">
        <f>ROUND(J32*T110,2)</f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531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>
      <c r="B111" s="34"/>
      <c r="L111" s="34"/>
    </row>
    <row r="112" spans="2:65" s="1" customFormat="1" ht="29.25" customHeight="1">
      <c r="B112" s="34"/>
      <c r="C112" s="106" t="s">
        <v>162</v>
      </c>
      <c r="D112" s="107"/>
      <c r="E112" s="107"/>
      <c r="F112" s="107"/>
      <c r="G112" s="107"/>
      <c r="H112" s="107"/>
      <c r="I112" s="107"/>
      <c r="J112" s="108">
        <f>ROUND(J98+J104,2)</f>
        <v>0</v>
      </c>
      <c r="K112" s="107"/>
      <c r="L112" s="34"/>
    </row>
    <row r="113" spans="2:12" s="1" customFormat="1" ht="7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4"/>
    </row>
    <row r="117" spans="2:12" s="1" customFormat="1" ht="7" customHeight="1"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34"/>
    </row>
    <row r="118" spans="2:12" s="1" customFormat="1" ht="25" customHeight="1">
      <c r="B118" s="34"/>
      <c r="C118" s="21" t="s">
        <v>548</v>
      </c>
      <c r="L118" s="34"/>
    </row>
    <row r="119" spans="2:12" s="1" customFormat="1" ht="7" customHeight="1">
      <c r="B119" s="34"/>
      <c r="L119" s="34"/>
    </row>
    <row r="120" spans="2:12" s="1" customFormat="1" ht="12" customHeight="1">
      <c r="B120" s="34"/>
      <c r="C120" s="27" t="s">
        <v>15</v>
      </c>
      <c r="L120" s="34"/>
    </row>
    <row r="121" spans="2:12" s="1" customFormat="1" ht="26.25" customHeight="1">
      <c r="B121" s="34"/>
      <c r="E121" s="287" t="str">
        <f>E7</f>
        <v>Revitalizácia budovy a areálu bývalého Gymnázia Mateja Bela vo Zvolene</v>
      </c>
      <c r="F121" s="288"/>
      <c r="G121" s="288"/>
      <c r="H121" s="288"/>
      <c r="L121" s="34"/>
    </row>
    <row r="122" spans="2:12" ht="12" customHeight="1">
      <c r="B122" s="20"/>
      <c r="C122" s="27" t="s">
        <v>182</v>
      </c>
      <c r="L122" s="20"/>
    </row>
    <row r="123" spans="2:12" s="1" customFormat="1" ht="16.5" customHeight="1">
      <c r="B123" s="34"/>
      <c r="E123" s="287" t="s">
        <v>11079</v>
      </c>
      <c r="F123" s="285"/>
      <c r="G123" s="285"/>
      <c r="H123" s="285"/>
      <c r="L123" s="34"/>
    </row>
    <row r="124" spans="2:12" s="1" customFormat="1" ht="12" customHeight="1">
      <c r="B124" s="34"/>
      <c r="C124" s="27" t="s">
        <v>190</v>
      </c>
      <c r="L124" s="34"/>
    </row>
    <row r="125" spans="2:12" s="1" customFormat="1" ht="16.5" customHeight="1">
      <c r="B125" s="34"/>
      <c r="E125" s="256" t="str">
        <f>E11</f>
        <v>06 - SO 601.6 Lesík</v>
      </c>
      <c r="F125" s="285"/>
      <c r="G125" s="285"/>
      <c r="H125" s="285"/>
      <c r="L125" s="34"/>
    </row>
    <row r="126" spans="2:12" s="1" customFormat="1" ht="7" customHeight="1">
      <c r="B126" s="34"/>
      <c r="L126" s="34"/>
    </row>
    <row r="127" spans="2:12" s="1" customFormat="1" ht="12" customHeight="1">
      <c r="B127" s="34"/>
      <c r="C127" s="27" t="s">
        <v>19</v>
      </c>
      <c r="F127" s="25" t="str">
        <f>F14</f>
        <v>Okružná 2469, Zvolen</v>
      </c>
      <c r="I127" s="27" t="s">
        <v>21</v>
      </c>
      <c r="J127" s="57" t="str">
        <f>IF(J14="","",J14)</f>
        <v>22. 5. 2024</v>
      </c>
      <c r="L127" s="34"/>
    </row>
    <row r="128" spans="2:12" s="1" customFormat="1" ht="7" customHeight="1">
      <c r="B128" s="34"/>
      <c r="L128" s="34"/>
    </row>
    <row r="129" spans="2:65" s="1" customFormat="1" ht="15.25" customHeight="1">
      <c r="B129" s="34"/>
      <c r="C129" s="27" t="s">
        <v>23</v>
      </c>
      <c r="F129" s="25" t="str">
        <f>E17</f>
        <v>Úrad Banskobystrického samosprávneho kraja</v>
      </c>
      <c r="I129" s="27" t="s">
        <v>29</v>
      </c>
      <c r="J129" s="30" t="str">
        <f>E23</f>
        <v>N/A s.r.o. Bratislava</v>
      </c>
      <c r="L129" s="34"/>
    </row>
    <row r="130" spans="2:65" s="1" customFormat="1" ht="15.25" customHeight="1">
      <c r="B130" s="34"/>
      <c r="C130" s="27" t="s">
        <v>27</v>
      </c>
      <c r="F130" s="25" t="str">
        <f>IF(E20="","",E20)</f>
        <v>Vyplň údaj</v>
      </c>
      <c r="I130" s="27" t="s">
        <v>32</v>
      </c>
      <c r="J130" s="30">
        <f>E26</f>
        <v>0</v>
      </c>
      <c r="L130" s="34"/>
    </row>
    <row r="131" spans="2:65" s="1" customFormat="1" ht="10.25" customHeight="1">
      <c r="B131" s="34"/>
      <c r="L131" s="34"/>
    </row>
    <row r="132" spans="2:65" s="10" customFormat="1" ht="29.25" customHeight="1">
      <c r="B132" s="147"/>
      <c r="C132" s="148" t="s">
        <v>561</v>
      </c>
      <c r="D132" s="149" t="s">
        <v>62</v>
      </c>
      <c r="E132" s="149" t="s">
        <v>58</v>
      </c>
      <c r="F132" s="149" t="s">
        <v>59</v>
      </c>
      <c r="G132" s="149" t="s">
        <v>562</v>
      </c>
      <c r="H132" s="149" t="s">
        <v>563</v>
      </c>
      <c r="I132" s="149" t="s">
        <v>564</v>
      </c>
      <c r="J132" s="150" t="s">
        <v>417</v>
      </c>
      <c r="K132" s="151" t="s">
        <v>565</v>
      </c>
      <c r="L132" s="147"/>
      <c r="M132" s="64" t="s">
        <v>1</v>
      </c>
      <c r="N132" s="65" t="s">
        <v>41</v>
      </c>
      <c r="O132" s="65" t="s">
        <v>566</v>
      </c>
      <c r="P132" s="65" t="s">
        <v>567</v>
      </c>
      <c r="Q132" s="65" t="s">
        <v>568</v>
      </c>
      <c r="R132" s="65" t="s">
        <v>569</v>
      </c>
      <c r="S132" s="65" t="s">
        <v>570</v>
      </c>
      <c r="T132" s="66" t="s">
        <v>571</v>
      </c>
    </row>
    <row r="133" spans="2:65" s="1" customFormat="1" ht="23" customHeight="1">
      <c r="B133" s="34"/>
      <c r="C133" s="69" t="s">
        <v>245</v>
      </c>
      <c r="J133" s="152">
        <f>BK133</f>
        <v>0</v>
      </c>
      <c r="L133" s="34"/>
      <c r="M133" s="67"/>
      <c r="N133" s="58"/>
      <c r="O133" s="58"/>
      <c r="P133" s="153">
        <f>P134</f>
        <v>0</v>
      </c>
      <c r="Q133" s="58"/>
      <c r="R133" s="153">
        <f>R134</f>
        <v>21.17014</v>
      </c>
      <c r="S133" s="58"/>
      <c r="T133" s="154">
        <f>T134</f>
        <v>0</v>
      </c>
      <c r="AT133" s="17" t="s">
        <v>76</v>
      </c>
      <c r="AU133" s="17" t="s">
        <v>423</v>
      </c>
      <c r="BK133" s="155">
        <f>BK134</f>
        <v>0</v>
      </c>
    </row>
    <row r="134" spans="2:65" s="11" customFormat="1" ht="26" customHeight="1">
      <c r="B134" s="156"/>
      <c r="D134" s="157" t="s">
        <v>76</v>
      </c>
      <c r="E134" s="158" t="s">
        <v>572</v>
      </c>
      <c r="F134" s="158" t="s">
        <v>573</v>
      </c>
      <c r="I134" s="159"/>
      <c r="J134" s="160">
        <f>BK134</f>
        <v>0</v>
      </c>
      <c r="L134" s="156"/>
      <c r="M134" s="161"/>
      <c r="P134" s="162">
        <f>P135+P191</f>
        <v>0</v>
      </c>
      <c r="R134" s="162">
        <f>R135+R191</f>
        <v>21.17014</v>
      </c>
      <c r="T134" s="163">
        <f>T135+T191</f>
        <v>0</v>
      </c>
      <c r="AR134" s="157" t="s">
        <v>84</v>
      </c>
      <c r="AT134" s="164" t="s">
        <v>76</v>
      </c>
      <c r="AU134" s="164" t="s">
        <v>77</v>
      </c>
      <c r="AY134" s="157" t="s">
        <v>574</v>
      </c>
      <c r="BK134" s="165">
        <f>BK135+BK191</f>
        <v>0</v>
      </c>
    </row>
    <row r="135" spans="2:65" s="11" customFormat="1" ht="23" customHeight="1">
      <c r="B135" s="156"/>
      <c r="D135" s="157" t="s">
        <v>76</v>
      </c>
      <c r="E135" s="166" t="s">
        <v>84</v>
      </c>
      <c r="F135" s="166" t="s">
        <v>575</v>
      </c>
      <c r="I135" s="159"/>
      <c r="J135" s="167">
        <f>BK135</f>
        <v>0</v>
      </c>
      <c r="L135" s="156"/>
      <c r="M135" s="161"/>
      <c r="P135" s="162">
        <f>SUM(P136:P190)</f>
        <v>0</v>
      </c>
      <c r="R135" s="162">
        <f>SUM(R136:R190)</f>
        <v>21.17014</v>
      </c>
      <c r="T135" s="163">
        <f>SUM(T136:T190)</f>
        <v>0</v>
      </c>
      <c r="AR135" s="157" t="s">
        <v>84</v>
      </c>
      <c r="AT135" s="164" t="s">
        <v>76</v>
      </c>
      <c r="AU135" s="164" t="s">
        <v>84</v>
      </c>
      <c r="AY135" s="157" t="s">
        <v>574</v>
      </c>
      <c r="BK135" s="165">
        <f>SUM(BK136:BK190)</f>
        <v>0</v>
      </c>
    </row>
    <row r="136" spans="2:65" s="1" customFormat="1" ht="33" customHeight="1">
      <c r="B136" s="140"/>
      <c r="C136" s="168" t="s">
        <v>84</v>
      </c>
      <c r="D136" s="168" t="s">
        <v>576</v>
      </c>
      <c r="E136" s="169" t="s">
        <v>11452</v>
      </c>
      <c r="F136" s="170" t="s">
        <v>11453</v>
      </c>
      <c r="G136" s="171" t="s">
        <v>584</v>
      </c>
      <c r="H136" s="172">
        <v>720</v>
      </c>
      <c r="I136" s="173"/>
      <c r="J136" s="174">
        <f>ROUND(I136*H136,2)</f>
        <v>0</v>
      </c>
      <c r="K136" s="175"/>
      <c r="L136" s="34"/>
      <c r="M136" s="176" t="s">
        <v>1</v>
      </c>
      <c r="N136" s="139" t="s">
        <v>43</v>
      </c>
      <c r="P136" s="177">
        <f>O136*H136</f>
        <v>0</v>
      </c>
      <c r="Q136" s="177">
        <v>0</v>
      </c>
      <c r="R136" s="177">
        <f>Q136*H136</f>
        <v>0</v>
      </c>
      <c r="S136" s="177">
        <v>0</v>
      </c>
      <c r="T136" s="178">
        <f>S136*H136</f>
        <v>0</v>
      </c>
      <c r="AR136" s="179" t="s">
        <v>580</v>
      </c>
      <c r="AT136" s="179" t="s">
        <v>576</v>
      </c>
      <c r="AU136" s="179" t="s">
        <v>89</v>
      </c>
      <c r="AY136" s="17" t="s">
        <v>574</v>
      </c>
      <c r="BE136" s="102">
        <f>IF(N136="základná",J136,0)</f>
        <v>0</v>
      </c>
      <c r="BF136" s="102">
        <f>IF(N136="znížená",J136,0)</f>
        <v>0</v>
      </c>
      <c r="BG136" s="102">
        <f>IF(N136="zákl. prenesená",J136,0)</f>
        <v>0</v>
      </c>
      <c r="BH136" s="102">
        <f>IF(N136="zníž. prenesená",J136,0)</f>
        <v>0</v>
      </c>
      <c r="BI136" s="102">
        <f>IF(N136="nulová",J136,0)</f>
        <v>0</v>
      </c>
      <c r="BJ136" s="17" t="s">
        <v>89</v>
      </c>
      <c r="BK136" s="102">
        <f>ROUND(I136*H136,2)</f>
        <v>0</v>
      </c>
      <c r="BL136" s="17" t="s">
        <v>580</v>
      </c>
      <c r="BM136" s="179" t="s">
        <v>11830</v>
      </c>
    </row>
    <row r="137" spans="2:65" s="1" customFormat="1" ht="24.25" customHeight="1">
      <c r="B137" s="140"/>
      <c r="C137" s="168" t="s">
        <v>89</v>
      </c>
      <c r="D137" s="168" t="s">
        <v>576</v>
      </c>
      <c r="E137" s="169" t="s">
        <v>11540</v>
      </c>
      <c r="F137" s="170" t="s">
        <v>11541</v>
      </c>
      <c r="G137" s="171" t="s">
        <v>584</v>
      </c>
      <c r="H137" s="172">
        <v>720</v>
      </c>
      <c r="I137" s="173"/>
      <c r="J137" s="174">
        <f>ROUND(I137*H137,2)</f>
        <v>0</v>
      </c>
      <c r="K137" s="175"/>
      <c r="L137" s="34"/>
      <c r="M137" s="176" t="s">
        <v>1</v>
      </c>
      <c r="N137" s="139" t="s">
        <v>43</v>
      </c>
      <c r="P137" s="177">
        <f>O137*H137</f>
        <v>0</v>
      </c>
      <c r="Q137" s="177">
        <v>0</v>
      </c>
      <c r="R137" s="177">
        <f>Q137*H137</f>
        <v>0</v>
      </c>
      <c r="S137" s="177">
        <v>0</v>
      </c>
      <c r="T137" s="178">
        <f>S137*H137</f>
        <v>0</v>
      </c>
      <c r="AR137" s="179" t="s">
        <v>580</v>
      </c>
      <c r="AT137" s="179" t="s">
        <v>576</v>
      </c>
      <c r="AU137" s="179" t="s">
        <v>89</v>
      </c>
      <c r="AY137" s="17" t="s">
        <v>574</v>
      </c>
      <c r="BE137" s="102">
        <f>IF(N137="základná",J137,0)</f>
        <v>0</v>
      </c>
      <c r="BF137" s="102">
        <f>IF(N137="znížená",J137,0)</f>
        <v>0</v>
      </c>
      <c r="BG137" s="102">
        <f>IF(N137="zákl. prenesená",J137,0)</f>
        <v>0</v>
      </c>
      <c r="BH137" s="102">
        <f>IF(N137="zníž. prenesená",J137,0)</f>
        <v>0</v>
      </c>
      <c r="BI137" s="102">
        <f>IF(N137="nulová",J137,0)</f>
        <v>0</v>
      </c>
      <c r="BJ137" s="17" t="s">
        <v>89</v>
      </c>
      <c r="BK137" s="102">
        <f>ROUND(I137*H137,2)</f>
        <v>0</v>
      </c>
      <c r="BL137" s="17" t="s">
        <v>580</v>
      </c>
      <c r="BM137" s="179" t="s">
        <v>11831</v>
      </c>
    </row>
    <row r="138" spans="2:65" s="1" customFormat="1" ht="24.25" customHeight="1">
      <c r="B138" s="140"/>
      <c r="C138" s="168" t="s">
        <v>597</v>
      </c>
      <c r="D138" s="168" t="s">
        <v>576</v>
      </c>
      <c r="E138" s="169" t="s">
        <v>11552</v>
      </c>
      <c r="F138" s="170" t="s">
        <v>11553</v>
      </c>
      <c r="G138" s="171" t="s">
        <v>611</v>
      </c>
      <c r="H138" s="172">
        <v>80</v>
      </c>
      <c r="I138" s="173"/>
      <c r="J138" s="174">
        <f>ROUND(I138*H138,2)</f>
        <v>0</v>
      </c>
      <c r="K138" s="175"/>
      <c r="L138" s="34"/>
      <c r="M138" s="176" t="s">
        <v>1</v>
      </c>
      <c r="N138" s="139" t="s">
        <v>43</v>
      </c>
      <c r="P138" s="177">
        <f>O138*H138</f>
        <v>0</v>
      </c>
      <c r="Q138" s="177">
        <v>1E-3</v>
      </c>
      <c r="R138" s="177">
        <f>Q138*H138</f>
        <v>0.08</v>
      </c>
      <c r="S138" s="177">
        <v>0</v>
      </c>
      <c r="T138" s="178">
        <f>S138*H138</f>
        <v>0</v>
      </c>
      <c r="AR138" s="179" t="s">
        <v>580</v>
      </c>
      <c r="AT138" s="179" t="s">
        <v>576</v>
      </c>
      <c r="AU138" s="179" t="s">
        <v>89</v>
      </c>
      <c r="AY138" s="17" t="s">
        <v>574</v>
      </c>
      <c r="BE138" s="102">
        <f>IF(N138="základná",J138,0)</f>
        <v>0</v>
      </c>
      <c r="BF138" s="102">
        <f>IF(N138="znížená",J138,0)</f>
        <v>0</v>
      </c>
      <c r="BG138" s="102">
        <f>IF(N138="zákl. prenesená",J138,0)</f>
        <v>0</v>
      </c>
      <c r="BH138" s="102">
        <f>IF(N138="zníž. prenesená",J138,0)</f>
        <v>0</v>
      </c>
      <c r="BI138" s="102">
        <f>IF(N138="nulová",J138,0)</f>
        <v>0</v>
      </c>
      <c r="BJ138" s="17" t="s">
        <v>89</v>
      </c>
      <c r="BK138" s="102">
        <f>ROUND(I138*H138,2)</f>
        <v>0</v>
      </c>
      <c r="BL138" s="17" t="s">
        <v>580</v>
      </c>
      <c r="BM138" s="179" t="s">
        <v>11832</v>
      </c>
    </row>
    <row r="139" spans="2:65" s="13" customFormat="1" ht="12">
      <c r="B139" s="187"/>
      <c r="D139" s="181" t="s">
        <v>586</v>
      </c>
      <c r="E139" s="188" t="s">
        <v>1</v>
      </c>
      <c r="F139" s="189" t="s">
        <v>1584</v>
      </c>
      <c r="H139" s="190">
        <v>80</v>
      </c>
      <c r="I139" s="191"/>
      <c r="L139" s="187"/>
      <c r="M139" s="192"/>
      <c r="T139" s="193"/>
      <c r="AT139" s="188" t="s">
        <v>586</v>
      </c>
      <c r="AU139" s="188" t="s">
        <v>89</v>
      </c>
      <c r="AV139" s="13" t="s">
        <v>89</v>
      </c>
      <c r="AW139" s="13" t="s">
        <v>31</v>
      </c>
      <c r="AX139" s="13" t="s">
        <v>77</v>
      </c>
      <c r="AY139" s="188" t="s">
        <v>574</v>
      </c>
    </row>
    <row r="140" spans="2:65" s="14" customFormat="1" ht="12">
      <c r="B140" s="194"/>
      <c r="D140" s="181" t="s">
        <v>586</v>
      </c>
      <c r="E140" s="195" t="s">
        <v>1</v>
      </c>
      <c r="F140" s="196" t="s">
        <v>596</v>
      </c>
      <c r="H140" s="197">
        <v>80</v>
      </c>
      <c r="I140" s="198"/>
      <c r="L140" s="194"/>
      <c r="M140" s="199"/>
      <c r="T140" s="200"/>
      <c r="AT140" s="195" t="s">
        <v>586</v>
      </c>
      <c r="AU140" s="195" t="s">
        <v>89</v>
      </c>
      <c r="AV140" s="14" t="s">
        <v>580</v>
      </c>
      <c r="AW140" s="14" t="s">
        <v>31</v>
      </c>
      <c r="AX140" s="14" t="s">
        <v>84</v>
      </c>
      <c r="AY140" s="195" t="s">
        <v>574</v>
      </c>
    </row>
    <row r="141" spans="2:65" s="1" customFormat="1" ht="21.75" customHeight="1">
      <c r="B141" s="140"/>
      <c r="C141" s="168" t="s">
        <v>580</v>
      </c>
      <c r="D141" s="168" t="s">
        <v>576</v>
      </c>
      <c r="E141" s="169" t="s">
        <v>11555</v>
      </c>
      <c r="F141" s="170" t="s">
        <v>11556</v>
      </c>
      <c r="G141" s="171" t="s">
        <v>584</v>
      </c>
      <c r="H141" s="172">
        <v>720</v>
      </c>
      <c r="I141" s="173"/>
      <c r="J141" s="174">
        <f>ROUND(I141*H141,2)</f>
        <v>0</v>
      </c>
      <c r="K141" s="175"/>
      <c r="L141" s="34"/>
      <c r="M141" s="176" t="s">
        <v>1</v>
      </c>
      <c r="N141" s="139" t="s">
        <v>43</v>
      </c>
      <c r="P141" s="177">
        <f>O141*H141</f>
        <v>0</v>
      </c>
      <c r="Q141" s="177">
        <v>0</v>
      </c>
      <c r="R141" s="177">
        <f>Q141*H141</f>
        <v>0</v>
      </c>
      <c r="S141" s="177">
        <v>0</v>
      </c>
      <c r="T141" s="178">
        <f>S141*H141</f>
        <v>0</v>
      </c>
      <c r="AR141" s="179" t="s">
        <v>580</v>
      </c>
      <c r="AT141" s="179" t="s">
        <v>576</v>
      </c>
      <c r="AU141" s="179" t="s">
        <v>89</v>
      </c>
      <c r="AY141" s="17" t="s">
        <v>574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7" t="s">
        <v>89</v>
      </c>
      <c r="BK141" s="102">
        <f>ROUND(I141*H141,2)</f>
        <v>0</v>
      </c>
      <c r="BL141" s="17" t="s">
        <v>580</v>
      </c>
      <c r="BM141" s="179" t="s">
        <v>11833</v>
      </c>
    </row>
    <row r="142" spans="2:65" s="1" customFormat="1" ht="16.5" customHeight="1">
      <c r="B142" s="140"/>
      <c r="C142" s="208" t="s">
        <v>608</v>
      </c>
      <c r="D142" s="208" t="s">
        <v>1858</v>
      </c>
      <c r="E142" s="209" t="s">
        <v>11558</v>
      </c>
      <c r="F142" s="210" t="s">
        <v>11559</v>
      </c>
      <c r="G142" s="211" t="s">
        <v>1671</v>
      </c>
      <c r="H142" s="212">
        <v>14.4</v>
      </c>
      <c r="I142" s="213"/>
      <c r="J142" s="214">
        <f>ROUND(I142*H142,2)</f>
        <v>0</v>
      </c>
      <c r="K142" s="215"/>
      <c r="L142" s="216"/>
      <c r="M142" s="217" t="s">
        <v>1</v>
      </c>
      <c r="N142" s="218" t="s">
        <v>43</v>
      </c>
      <c r="P142" s="177">
        <f>O142*H142</f>
        <v>0</v>
      </c>
      <c r="Q142" s="177">
        <v>1E-3</v>
      </c>
      <c r="R142" s="177">
        <f>Q142*H142</f>
        <v>1.4400000000000001E-2</v>
      </c>
      <c r="S142" s="177">
        <v>0</v>
      </c>
      <c r="T142" s="178">
        <f>S142*H142</f>
        <v>0</v>
      </c>
      <c r="AR142" s="179" t="s">
        <v>626</v>
      </c>
      <c r="AT142" s="179" t="s">
        <v>1858</v>
      </c>
      <c r="AU142" s="179" t="s">
        <v>89</v>
      </c>
      <c r="AY142" s="17" t="s">
        <v>574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89</v>
      </c>
      <c r="BK142" s="102">
        <f>ROUND(I142*H142,2)</f>
        <v>0</v>
      </c>
      <c r="BL142" s="17" t="s">
        <v>580</v>
      </c>
      <c r="BM142" s="179" t="s">
        <v>11834</v>
      </c>
    </row>
    <row r="143" spans="2:65" s="1" customFormat="1" ht="24.25" customHeight="1">
      <c r="B143" s="140"/>
      <c r="C143" s="168" t="s">
        <v>616</v>
      </c>
      <c r="D143" s="168" t="s">
        <v>576</v>
      </c>
      <c r="E143" s="169" t="s">
        <v>11561</v>
      </c>
      <c r="F143" s="170" t="s">
        <v>11562</v>
      </c>
      <c r="G143" s="171" t="s">
        <v>584</v>
      </c>
      <c r="H143" s="172">
        <v>720</v>
      </c>
      <c r="I143" s="173"/>
      <c r="J143" s="174">
        <f>ROUND(I143*H143,2)</f>
        <v>0</v>
      </c>
      <c r="K143" s="175"/>
      <c r="L143" s="34"/>
      <c r="M143" s="176" t="s">
        <v>1</v>
      </c>
      <c r="N143" s="139" t="s">
        <v>43</v>
      </c>
      <c r="P143" s="177">
        <f>O143*H143</f>
        <v>0</v>
      </c>
      <c r="Q143" s="177">
        <v>0</v>
      </c>
      <c r="R143" s="177">
        <f>Q143*H143</f>
        <v>0</v>
      </c>
      <c r="S143" s="177">
        <v>0</v>
      </c>
      <c r="T143" s="178">
        <f>S143*H143</f>
        <v>0</v>
      </c>
      <c r="AR143" s="179" t="s">
        <v>580</v>
      </c>
      <c r="AT143" s="179" t="s">
        <v>576</v>
      </c>
      <c r="AU143" s="179" t="s">
        <v>89</v>
      </c>
      <c r="AY143" s="17" t="s">
        <v>574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7" t="s">
        <v>89</v>
      </c>
      <c r="BK143" s="102">
        <f>ROUND(I143*H143,2)</f>
        <v>0</v>
      </c>
      <c r="BL143" s="17" t="s">
        <v>580</v>
      </c>
      <c r="BM143" s="179" t="s">
        <v>11835</v>
      </c>
    </row>
    <row r="144" spans="2:65" s="1" customFormat="1" ht="24.25" customHeight="1">
      <c r="B144" s="140"/>
      <c r="C144" s="168" t="s">
        <v>621</v>
      </c>
      <c r="D144" s="168" t="s">
        <v>576</v>
      </c>
      <c r="E144" s="169" t="s">
        <v>11564</v>
      </c>
      <c r="F144" s="170" t="s">
        <v>11565</v>
      </c>
      <c r="G144" s="171" t="s">
        <v>584</v>
      </c>
      <c r="H144" s="172">
        <v>720</v>
      </c>
      <c r="I144" s="173"/>
      <c r="J144" s="174">
        <f>ROUND(I144*H144,2)</f>
        <v>0</v>
      </c>
      <c r="K144" s="175"/>
      <c r="L144" s="34"/>
      <c r="M144" s="176" t="s">
        <v>1</v>
      </c>
      <c r="N144" s="139" t="s">
        <v>43</v>
      </c>
      <c r="P144" s="177">
        <f>O144*H144</f>
        <v>0</v>
      </c>
      <c r="Q144" s="177">
        <v>0</v>
      </c>
      <c r="R144" s="177">
        <f>Q144*H144</f>
        <v>0</v>
      </c>
      <c r="S144" s="177">
        <v>0</v>
      </c>
      <c r="T144" s="178">
        <f>S144*H144</f>
        <v>0</v>
      </c>
      <c r="AR144" s="179" t="s">
        <v>580</v>
      </c>
      <c r="AT144" s="179" t="s">
        <v>576</v>
      </c>
      <c r="AU144" s="179" t="s">
        <v>89</v>
      </c>
      <c r="AY144" s="17" t="s">
        <v>574</v>
      </c>
      <c r="BE144" s="102">
        <f>IF(N144="základná",J144,0)</f>
        <v>0</v>
      </c>
      <c r="BF144" s="102">
        <f>IF(N144="znížená",J144,0)</f>
        <v>0</v>
      </c>
      <c r="BG144" s="102">
        <f>IF(N144="zákl. prenesená",J144,0)</f>
        <v>0</v>
      </c>
      <c r="BH144" s="102">
        <f>IF(N144="zníž. prenesená",J144,0)</f>
        <v>0</v>
      </c>
      <c r="BI144" s="102">
        <f>IF(N144="nulová",J144,0)</f>
        <v>0</v>
      </c>
      <c r="BJ144" s="17" t="s">
        <v>89</v>
      </c>
      <c r="BK144" s="102">
        <f>ROUND(I144*H144,2)</f>
        <v>0</v>
      </c>
      <c r="BL144" s="17" t="s">
        <v>580</v>
      </c>
      <c r="BM144" s="179" t="s">
        <v>11836</v>
      </c>
    </row>
    <row r="145" spans="2:65" s="1" customFormat="1" ht="38" customHeight="1">
      <c r="B145" s="140"/>
      <c r="C145" s="168" t="s">
        <v>626</v>
      </c>
      <c r="D145" s="168" t="s">
        <v>576</v>
      </c>
      <c r="E145" s="169" t="s">
        <v>11455</v>
      </c>
      <c r="F145" s="170" t="s">
        <v>11456</v>
      </c>
      <c r="G145" s="171" t="s">
        <v>579</v>
      </c>
      <c r="H145" s="172">
        <v>7</v>
      </c>
      <c r="I145" s="173"/>
      <c r="J145" s="174">
        <f>ROUND(I145*H145,2)</f>
        <v>0</v>
      </c>
      <c r="K145" s="175"/>
      <c r="L145" s="34"/>
      <c r="M145" s="176" t="s">
        <v>1</v>
      </c>
      <c r="N145" s="139" t="s">
        <v>43</v>
      </c>
      <c r="P145" s="177">
        <f>O145*H145</f>
        <v>0</v>
      </c>
      <c r="Q145" s="177">
        <v>0</v>
      </c>
      <c r="R145" s="177">
        <f>Q145*H145</f>
        <v>0</v>
      </c>
      <c r="S145" s="177">
        <v>0</v>
      </c>
      <c r="T145" s="178">
        <f>S145*H145</f>
        <v>0</v>
      </c>
      <c r="AR145" s="179" t="s">
        <v>580</v>
      </c>
      <c r="AT145" s="179" t="s">
        <v>576</v>
      </c>
      <c r="AU145" s="179" t="s">
        <v>89</v>
      </c>
      <c r="AY145" s="17" t="s">
        <v>574</v>
      </c>
      <c r="BE145" s="102">
        <f>IF(N145="základná",J145,0)</f>
        <v>0</v>
      </c>
      <c r="BF145" s="102">
        <f>IF(N145="znížená",J145,0)</f>
        <v>0</v>
      </c>
      <c r="BG145" s="102">
        <f>IF(N145="zákl. prenesená",J145,0)</f>
        <v>0</v>
      </c>
      <c r="BH145" s="102">
        <f>IF(N145="zníž. prenesená",J145,0)</f>
        <v>0</v>
      </c>
      <c r="BI145" s="102">
        <f>IF(N145="nulová",J145,0)</f>
        <v>0</v>
      </c>
      <c r="BJ145" s="17" t="s">
        <v>89</v>
      </c>
      <c r="BK145" s="102">
        <f>ROUND(I145*H145,2)</f>
        <v>0</v>
      </c>
      <c r="BL145" s="17" t="s">
        <v>580</v>
      </c>
      <c r="BM145" s="179" t="s">
        <v>11837</v>
      </c>
    </row>
    <row r="146" spans="2:65" s="12" customFormat="1" ht="12">
      <c r="B146" s="180"/>
      <c r="D146" s="181" t="s">
        <v>586</v>
      </c>
      <c r="E146" s="182" t="s">
        <v>1</v>
      </c>
      <c r="F146" s="183" t="s">
        <v>11363</v>
      </c>
      <c r="H146" s="182" t="s">
        <v>1</v>
      </c>
      <c r="I146" s="184"/>
      <c r="L146" s="180"/>
      <c r="M146" s="185"/>
      <c r="T146" s="186"/>
      <c r="AT146" s="182" t="s">
        <v>586</v>
      </c>
      <c r="AU146" s="182" t="s">
        <v>89</v>
      </c>
      <c r="AV146" s="12" t="s">
        <v>84</v>
      </c>
      <c r="AW146" s="12" t="s">
        <v>31</v>
      </c>
      <c r="AX146" s="12" t="s">
        <v>77</v>
      </c>
      <c r="AY146" s="182" t="s">
        <v>574</v>
      </c>
    </row>
    <row r="147" spans="2:65" s="13" customFormat="1" ht="12">
      <c r="B147" s="187"/>
      <c r="D147" s="181" t="s">
        <v>586</v>
      </c>
      <c r="E147" s="188" t="s">
        <v>1</v>
      </c>
      <c r="F147" s="189" t="s">
        <v>621</v>
      </c>
      <c r="H147" s="190">
        <v>7</v>
      </c>
      <c r="I147" s="191"/>
      <c r="L147" s="187"/>
      <c r="M147" s="192"/>
      <c r="T147" s="193"/>
      <c r="AT147" s="188" t="s">
        <v>586</v>
      </c>
      <c r="AU147" s="188" t="s">
        <v>89</v>
      </c>
      <c r="AV147" s="13" t="s">
        <v>89</v>
      </c>
      <c r="AW147" s="13" t="s">
        <v>31</v>
      </c>
      <c r="AX147" s="13" t="s">
        <v>77</v>
      </c>
      <c r="AY147" s="188" t="s">
        <v>574</v>
      </c>
    </row>
    <row r="148" spans="2:65" s="14" customFormat="1" ht="12">
      <c r="B148" s="194"/>
      <c r="D148" s="181" t="s">
        <v>586</v>
      </c>
      <c r="E148" s="195" t="s">
        <v>1</v>
      </c>
      <c r="F148" s="196" t="s">
        <v>596</v>
      </c>
      <c r="H148" s="197">
        <v>7</v>
      </c>
      <c r="I148" s="198"/>
      <c r="L148" s="194"/>
      <c r="M148" s="199"/>
      <c r="T148" s="200"/>
      <c r="AT148" s="195" t="s">
        <v>586</v>
      </c>
      <c r="AU148" s="195" t="s">
        <v>89</v>
      </c>
      <c r="AV148" s="14" t="s">
        <v>580</v>
      </c>
      <c r="AW148" s="14" t="s">
        <v>31</v>
      </c>
      <c r="AX148" s="14" t="s">
        <v>84</v>
      </c>
      <c r="AY148" s="195" t="s">
        <v>574</v>
      </c>
    </row>
    <row r="149" spans="2:65" s="1" customFormat="1" ht="66.75" customHeight="1">
      <c r="B149" s="140"/>
      <c r="C149" s="168" t="s">
        <v>639</v>
      </c>
      <c r="D149" s="168" t="s">
        <v>576</v>
      </c>
      <c r="E149" s="169" t="s">
        <v>11459</v>
      </c>
      <c r="F149" s="170" t="s">
        <v>11838</v>
      </c>
      <c r="G149" s="171" t="s">
        <v>579</v>
      </c>
      <c r="H149" s="172">
        <v>7</v>
      </c>
      <c r="I149" s="173"/>
      <c r="J149" s="174">
        <f>ROUND(I149*H149,2)</f>
        <v>0</v>
      </c>
      <c r="K149" s="175"/>
      <c r="L149" s="34"/>
      <c r="M149" s="176" t="s">
        <v>1</v>
      </c>
      <c r="N149" s="139" t="s">
        <v>43</v>
      </c>
      <c r="P149" s="177">
        <f>O149*H149</f>
        <v>0</v>
      </c>
      <c r="Q149" s="177">
        <v>0</v>
      </c>
      <c r="R149" s="177">
        <f>Q149*H149</f>
        <v>0</v>
      </c>
      <c r="S149" s="177">
        <v>0</v>
      </c>
      <c r="T149" s="178">
        <f>S149*H149</f>
        <v>0</v>
      </c>
      <c r="AR149" s="179" t="s">
        <v>580</v>
      </c>
      <c r="AT149" s="179" t="s">
        <v>576</v>
      </c>
      <c r="AU149" s="179" t="s">
        <v>89</v>
      </c>
      <c r="AY149" s="17" t="s">
        <v>574</v>
      </c>
      <c r="BE149" s="102">
        <f>IF(N149="základná",J149,0)</f>
        <v>0</v>
      </c>
      <c r="BF149" s="102">
        <f>IF(N149="znížená",J149,0)</f>
        <v>0</v>
      </c>
      <c r="BG149" s="102">
        <f>IF(N149="zákl. prenesená",J149,0)</f>
        <v>0</v>
      </c>
      <c r="BH149" s="102">
        <f>IF(N149="zníž. prenesená",J149,0)</f>
        <v>0</v>
      </c>
      <c r="BI149" s="102">
        <f>IF(N149="nulová",J149,0)</f>
        <v>0</v>
      </c>
      <c r="BJ149" s="17" t="s">
        <v>89</v>
      </c>
      <c r="BK149" s="102">
        <f>ROUND(I149*H149,2)</f>
        <v>0</v>
      </c>
      <c r="BL149" s="17" t="s">
        <v>580</v>
      </c>
      <c r="BM149" s="179" t="s">
        <v>11839</v>
      </c>
    </row>
    <row r="150" spans="2:65" s="12" customFormat="1" ht="12">
      <c r="B150" s="180"/>
      <c r="D150" s="181" t="s">
        <v>586</v>
      </c>
      <c r="E150" s="182" t="s">
        <v>1</v>
      </c>
      <c r="F150" s="183" t="s">
        <v>11363</v>
      </c>
      <c r="H150" s="182" t="s">
        <v>1</v>
      </c>
      <c r="I150" s="184"/>
      <c r="L150" s="180"/>
      <c r="M150" s="185"/>
      <c r="T150" s="186"/>
      <c r="AT150" s="182" t="s">
        <v>586</v>
      </c>
      <c r="AU150" s="182" t="s">
        <v>89</v>
      </c>
      <c r="AV150" s="12" t="s">
        <v>84</v>
      </c>
      <c r="AW150" s="12" t="s">
        <v>31</v>
      </c>
      <c r="AX150" s="12" t="s">
        <v>77</v>
      </c>
      <c r="AY150" s="182" t="s">
        <v>574</v>
      </c>
    </row>
    <row r="151" spans="2:65" s="13" customFormat="1" ht="12">
      <c r="B151" s="187"/>
      <c r="D151" s="181" t="s">
        <v>586</v>
      </c>
      <c r="E151" s="188" t="s">
        <v>1</v>
      </c>
      <c r="F151" s="189" t="s">
        <v>11569</v>
      </c>
      <c r="H151" s="190">
        <v>7</v>
      </c>
      <c r="I151" s="191"/>
      <c r="L151" s="187"/>
      <c r="M151" s="192"/>
      <c r="T151" s="193"/>
      <c r="AT151" s="188" t="s">
        <v>586</v>
      </c>
      <c r="AU151" s="188" t="s">
        <v>89</v>
      </c>
      <c r="AV151" s="13" t="s">
        <v>89</v>
      </c>
      <c r="AW151" s="13" t="s">
        <v>31</v>
      </c>
      <c r="AX151" s="13" t="s">
        <v>77</v>
      </c>
      <c r="AY151" s="188" t="s">
        <v>574</v>
      </c>
    </row>
    <row r="152" spans="2:65" s="14" customFormat="1" ht="12">
      <c r="B152" s="194"/>
      <c r="D152" s="181" t="s">
        <v>586</v>
      </c>
      <c r="E152" s="195" t="s">
        <v>1</v>
      </c>
      <c r="F152" s="196" t="s">
        <v>596</v>
      </c>
      <c r="H152" s="197">
        <v>7</v>
      </c>
      <c r="I152" s="198"/>
      <c r="L152" s="194"/>
      <c r="M152" s="199"/>
      <c r="T152" s="200"/>
      <c r="AT152" s="195" t="s">
        <v>586</v>
      </c>
      <c r="AU152" s="195" t="s">
        <v>89</v>
      </c>
      <c r="AV152" s="14" t="s">
        <v>580</v>
      </c>
      <c r="AW152" s="14" t="s">
        <v>31</v>
      </c>
      <c r="AX152" s="14" t="s">
        <v>84</v>
      </c>
      <c r="AY152" s="195" t="s">
        <v>574</v>
      </c>
    </row>
    <row r="153" spans="2:65" s="1" customFormat="1" ht="16.5" customHeight="1">
      <c r="B153" s="140"/>
      <c r="C153" s="208" t="s">
        <v>115</v>
      </c>
      <c r="D153" s="208" t="s">
        <v>1858</v>
      </c>
      <c r="E153" s="209" t="s">
        <v>11840</v>
      </c>
      <c r="F153" s="210" t="s">
        <v>11841</v>
      </c>
      <c r="G153" s="211" t="s">
        <v>579</v>
      </c>
      <c r="H153" s="212">
        <v>3</v>
      </c>
      <c r="I153" s="213"/>
      <c r="J153" s="214">
        <f>ROUND(I153*H153,2)</f>
        <v>0</v>
      </c>
      <c r="K153" s="215"/>
      <c r="L153" s="216"/>
      <c r="M153" s="217" t="s">
        <v>1</v>
      </c>
      <c r="N153" s="218" t="s">
        <v>43</v>
      </c>
      <c r="P153" s="177">
        <f>O153*H153</f>
        <v>0</v>
      </c>
      <c r="Q153" s="177">
        <v>3</v>
      </c>
      <c r="R153" s="177">
        <f>Q153*H153</f>
        <v>9</v>
      </c>
      <c r="S153" s="177">
        <v>0</v>
      </c>
      <c r="T153" s="178">
        <f>S153*H153</f>
        <v>0</v>
      </c>
      <c r="AR153" s="179" t="s">
        <v>626</v>
      </c>
      <c r="AT153" s="179" t="s">
        <v>1858</v>
      </c>
      <c r="AU153" s="179" t="s">
        <v>89</v>
      </c>
      <c r="AY153" s="17" t="s">
        <v>574</v>
      </c>
      <c r="BE153" s="102">
        <f>IF(N153="základná",J153,0)</f>
        <v>0</v>
      </c>
      <c r="BF153" s="102">
        <f>IF(N153="znížená",J153,0)</f>
        <v>0</v>
      </c>
      <c r="BG153" s="102">
        <f>IF(N153="zákl. prenesená",J153,0)</f>
        <v>0</v>
      </c>
      <c r="BH153" s="102">
        <f>IF(N153="zníž. prenesená",J153,0)</f>
        <v>0</v>
      </c>
      <c r="BI153" s="102">
        <f>IF(N153="nulová",J153,0)</f>
        <v>0</v>
      </c>
      <c r="BJ153" s="17" t="s">
        <v>89</v>
      </c>
      <c r="BK153" s="102">
        <f>ROUND(I153*H153,2)</f>
        <v>0</v>
      </c>
      <c r="BL153" s="17" t="s">
        <v>580</v>
      </c>
      <c r="BM153" s="179" t="s">
        <v>11842</v>
      </c>
    </row>
    <row r="154" spans="2:65" s="1" customFormat="1" ht="21.75" customHeight="1">
      <c r="B154" s="140"/>
      <c r="C154" s="208" t="s">
        <v>118</v>
      </c>
      <c r="D154" s="208" t="s">
        <v>1858</v>
      </c>
      <c r="E154" s="209" t="s">
        <v>11843</v>
      </c>
      <c r="F154" s="210" t="s">
        <v>11844</v>
      </c>
      <c r="G154" s="211" t="s">
        <v>579</v>
      </c>
      <c r="H154" s="212">
        <v>3</v>
      </c>
      <c r="I154" s="213"/>
      <c r="J154" s="214">
        <f>ROUND(I154*H154,2)</f>
        <v>0</v>
      </c>
      <c r="K154" s="215"/>
      <c r="L154" s="216"/>
      <c r="M154" s="217" t="s">
        <v>1</v>
      </c>
      <c r="N154" s="218" t="s">
        <v>43</v>
      </c>
      <c r="P154" s="177">
        <f>O154*H154</f>
        <v>0</v>
      </c>
      <c r="Q154" s="177">
        <v>3</v>
      </c>
      <c r="R154" s="177">
        <f>Q154*H154</f>
        <v>9</v>
      </c>
      <c r="S154" s="177">
        <v>0</v>
      </c>
      <c r="T154" s="178">
        <f>S154*H154</f>
        <v>0</v>
      </c>
      <c r="AR154" s="179" t="s">
        <v>626</v>
      </c>
      <c r="AT154" s="179" t="s">
        <v>1858</v>
      </c>
      <c r="AU154" s="179" t="s">
        <v>89</v>
      </c>
      <c r="AY154" s="17" t="s">
        <v>574</v>
      </c>
      <c r="BE154" s="102">
        <f>IF(N154="základná",J154,0)</f>
        <v>0</v>
      </c>
      <c r="BF154" s="102">
        <f>IF(N154="znížená",J154,0)</f>
        <v>0</v>
      </c>
      <c r="BG154" s="102">
        <f>IF(N154="zákl. prenesená",J154,0)</f>
        <v>0</v>
      </c>
      <c r="BH154" s="102">
        <f>IF(N154="zníž. prenesená",J154,0)</f>
        <v>0</v>
      </c>
      <c r="BI154" s="102">
        <f>IF(N154="nulová",J154,0)</f>
        <v>0</v>
      </c>
      <c r="BJ154" s="17" t="s">
        <v>89</v>
      </c>
      <c r="BK154" s="102">
        <f>ROUND(I154*H154,2)</f>
        <v>0</v>
      </c>
      <c r="BL154" s="17" t="s">
        <v>580</v>
      </c>
      <c r="BM154" s="179" t="s">
        <v>11845</v>
      </c>
    </row>
    <row r="155" spans="2:65" s="1" customFormat="1" ht="16.5" customHeight="1">
      <c r="B155" s="140"/>
      <c r="C155" s="208" t="s">
        <v>121</v>
      </c>
      <c r="D155" s="208" t="s">
        <v>1858</v>
      </c>
      <c r="E155" s="209" t="s">
        <v>11846</v>
      </c>
      <c r="F155" s="210" t="s">
        <v>11847</v>
      </c>
      <c r="G155" s="211" t="s">
        <v>579</v>
      </c>
      <c r="H155" s="212">
        <v>1</v>
      </c>
      <c r="I155" s="213"/>
      <c r="J155" s="214">
        <f>ROUND(I155*H155,2)</f>
        <v>0</v>
      </c>
      <c r="K155" s="215"/>
      <c r="L155" s="216"/>
      <c r="M155" s="217" t="s">
        <v>1</v>
      </c>
      <c r="N155" s="218" t="s">
        <v>43</v>
      </c>
      <c r="P155" s="177">
        <f>O155*H155</f>
        <v>0</v>
      </c>
      <c r="Q155" s="177">
        <v>3</v>
      </c>
      <c r="R155" s="177">
        <f>Q155*H155</f>
        <v>3</v>
      </c>
      <c r="S155" s="177">
        <v>0</v>
      </c>
      <c r="T155" s="178">
        <f>S155*H155</f>
        <v>0</v>
      </c>
      <c r="AR155" s="179" t="s">
        <v>626</v>
      </c>
      <c r="AT155" s="179" t="s">
        <v>1858</v>
      </c>
      <c r="AU155" s="179" t="s">
        <v>89</v>
      </c>
      <c r="AY155" s="17" t="s">
        <v>574</v>
      </c>
      <c r="BE155" s="102">
        <f>IF(N155="základná",J155,0)</f>
        <v>0</v>
      </c>
      <c r="BF155" s="102">
        <f>IF(N155="znížená",J155,0)</f>
        <v>0</v>
      </c>
      <c r="BG155" s="102">
        <f>IF(N155="zákl. prenesená",J155,0)</f>
        <v>0</v>
      </c>
      <c r="BH155" s="102">
        <f>IF(N155="zníž. prenesená",J155,0)</f>
        <v>0</v>
      </c>
      <c r="BI155" s="102">
        <f>IF(N155="nulová",J155,0)</f>
        <v>0</v>
      </c>
      <c r="BJ155" s="17" t="s">
        <v>89</v>
      </c>
      <c r="BK155" s="102">
        <f>ROUND(I155*H155,2)</f>
        <v>0</v>
      </c>
      <c r="BL155" s="17" t="s">
        <v>580</v>
      </c>
      <c r="BM155" s="179" t="s">
        <v>11848</v>
      </c>
    </row>
    <row r="156" spans="2:65" s="1" customFormat="1" ht="16.5" customHeight="1">
      <c r="B156" s="140"/>
      <c r="C156" s="168" t="s">
        <v>784</v>
      </c>
      <c r="D156" s="168" t="s">
        <v>576</v>
      </c>
      <c r="E156" s="169" t="s">
        <v>11102</v>
      </c>
      <c r="F156" s="170" t="s">
        <v>11103</v>
      </c>
      <c r="G156" s="171" t="s">
        <v>579</v>
      </c>
      <c r="H156" s="172">
        <v>7</v>
      </c>
      <c r="I156" s="173"/>
      <c r="J156" s="174">
        <f>ROUND(I156*H156,2)</f>
        <v>0</v>
      </c>
      <c r="K156" s="175"/>
      <c r="L156" s="34"/>
      <c r="M156" s="176" t="s">
        <v>1</v>
      </c>
      <c r="N156" s="139" t="s">
        <v>43</v>
      </c>
      <c r="P156" s="177">
        <f>O156*H156</f>
        <v>0</v>
      </c>
      <c r="Q156" s="177">
        <v>8.8400000000000006E-3</v>
      </c>
      <c r="R156" s="177">
        <f>Q156*H156</f>
        <v>6.1880000000000004E-2</v>
      </c>
      <c r="S156" s="177">
        <v>0</v>
      </c>
      <c r="T156" s="178">
        <f>S156*H156</f>
        <v>0</v>
      </c>
      <c r="AR156" s="179" t="s">
        <v>580</v>
      </c>
      <c r="AT156" s="179" t="s">
        <v>576</v>
      </c>
      <c r="AU156" s="179" t="s">
        <v>89</v>
      </c>
      <c r="AY156" s="17" t="s">
        <v>574</v>
      </c>
      <c r="BE156" s="102">
        <f>IF(N156="základná",J156,0)</f>
        <v>0</v>
      </c>
      <c r="BF156" s="102">
        <f>IF(N156="znížená",J156,0)</f>
        <v>0</v>
      </c>
      <c r="BG156" s="102">
        <f>IF(N156="zákl. prenesená",J156,0)</f>
        <v>0</v>
      </c>
      <c r="BH156" s="102">
        <f>IF(N156="zníž. prenesená",J156,0)</f>
        <v>0</v>
      </c>
      <c r="BI156" s="102">
        <f>IF(N156="nulová",J156,0)</f>
        <v>0</v>
      </c>
      <c r="BJ156" s="17" t="s">
        <v>89</v>
      </c>
      <c r="BK156" s="102">
        <f>ROUND(I156*H156,2)</f>
        <v>0</v>
      </c>
      <c r="BL156" s="17" t="s">
        <v>580</v>
      </c>
      <c r="BM156" s="179" t="s">
        <v>11849</v>
      </c>
    </row>
    <row r="157" spans="2:65" s="1" customFormat="1" ht="33" customHeight="1">
      <c r="B157" s="140"/>
      <c r="C157" s="168" t="s">
        <v>660</v>
      </c>
      <c r="D157" s="168" t="s">
        <v>576</v>
      </c>
      <c r="E157" s="169" t="s">
        <v>11466</v>
      </c>
      <c r="F157" s="170" t="s">
        <v>11467</v>
      </c>
      <c r="G157" s="171" t="s">
        <v>579</v>
      </c>
      <c r="H157" s="172">
        <v>7</v>
      </c>
      <c r="I157" s="173"/>
      <c r="J157" s="174">
        <f>ROUND(I157*H157,2)</f>
        <v>0</v>
      </c>
      <c r="K157" s="175"/>
      <c r="L157" s="34"/>
      <c r="M157" s="176" t="s">
        <v>1</v>
      </c>
      <c r="N157" s="139" t="s">
        <v>43</v>
      </c>
      <c r="P157" s="177">
        <f>O157*H157</f>
        <v>0</v>
      </c>
      <c r="Q157" s="177">
        <v>4.8000000000000001E-4</v>
      </c>
      <c r="R157" s="177">
        <f>Q157*H157</f>
        <v>3.3600000000000001E-3</v>
      </c>
      <c r="S157" s="177">
        <v>0</v>
      </c>
      <c r="T157" s="178">
        <f>S157*H157</f>
        <v>0</v>
      </c>
      <c r="AR157" s="179" t="s">
        <v>580</v>
      </c>
      <c r="AT157" s="179" t="s">
        <v>576</v>
      </c>
      <c r="AU157" s="179" t="s">
        <v>89</v>
      </c>
      <c r="AY157" s="17" t="s">
        <v>574</v>
      </c>
      <c r="BE157" s="102">
        <f>IF(N157="základná",J157,0)</f>
        <v>0</v>
      </c>
      <c r="BF157" s="102">
        <f>IF(N157="znížená",J157,0)</f>
        <v>0</v>
      </c>
      <c r="BG157" s="102">
        <f>IF(N157="zákl. prenesená",J157,0)</f>
        <v>0</v>
      </c>
      <c r="BH157" s="102">
        <f>IF(N157="zníž. prenesená",J157,0)</f>
        <v>0</v>
      </c>
      <c r="BI157" s="102">
        <f>IF(N157="nulová",J157,0)</f>
        <v>0</v>
      </c>
      <c r="BJ157" s="17" t="s">
        <v>89</v>
      </c>
      <c r="BK157" s="102">
        <f>ROUND(I157*H157,2)</f>
        <v>0</v>
      </c>
      <c r="BL157" s="17" t="s">
        <v>580</v>
      </c>
      <c r="BM157" s="179" t="s">
        <v>11850</v>
      </c>
    </row>
    <row r="158" spans="2:65" s="13" customFormat="1" ht="12">
      <c r="B158" s="187"/>
      <c r="D158" s="181" t="s">
        <v>586</v>
      </c>
      <c r="E158" s="188" t="s">
        <v>1</v>
      </c>
      <c r="F158" s="189" t="s">
        <v>11569</v>
      </c>
      <c r="H158" s="190">
        <v>7</v>
      </c>
      <c r="I158" s="191"/>
      <c r="L158" s="187"/>
      <c r="M158" s="192"/>
      <c r="T158" s="193"/>
      <c r="AT158" s="188" t="s">
        <v>586</v>
      </c>
      <c r="AU158" s="188" t="s">
        <v>89</v>
      </c>
      <c r="AV158" s="13" t="s">
        <v>89</v>
      </c>
      <c r="AW158" s="13" t="s">
        <v>31</v>
      </c>
      <c r="AX158" s="13" t="s">
        <v>77</v>
      </c>
      <c r="AY158" s="188" t="s">
        <v>574</v>
      </c>
    </row>
    <row r="159" spans="2:65" s="14" customFormat="1" ht="12">
      <c r="B159" s="194"/>
      <c r="D159" s="181" t="s">
        <v>586</v>
      </c>
      <c r="E159" s="195" t="s">
        <v>1</v>
      </c>
      <c r="F159" s="196" t="s">
        <v>596</v>
      </c>
      <c r="H159" s="197">
        <v>7</v>
      </c>
      <c r="I159" s="198"/>
      <c r="L159" s="194"/>
      <c r="M159" s="199"/>
      <c r="T159" s="200"/>
      <c r="AT159" s="195" t="s">
        <v>586</v>
      </c>
      <c r="AU159" s="195" t="s">
        <v>89</v>
      </c>
      <c r="AV159" s="14" t="s">
        <v>580</v>
      </c>
      <c r="AW159" s="14" t="s">
        <v>31</v>
      </c>
      <c r="AX159" s="14" t="s">
        <v>84</v>
      </c>
      <c r="AY159" s="195" t="s">
        <v>574</v>
      </c>
    </row>
    <row r="160" spans="2:65" s="1" customFormat="1" ht="16.5" customHeight="1">
      <c r="B160" s="140"/>
      <c r="C160" s="208" t="s">
        <v>664</v>
      </c>
      <c r="D160" s="208" t="s">
        <v>1858</v>
      </c>
      <c r="E160" s="209" t="s">
        <v>11470</v>
      </c>
      <c r="F160" s="210" t="s">
        <v>11471</v>
      </c>
      <c r="G160" s="211" t="s">
        <v>611</v>
      </c>
      <c r="H160" s="212">
        <v>17.5</v>
      </c>
      <c r="I160" s="213"/>
      <c r="J160" s="214">
        <f>ROUND(I160*H160,2)</f>
        <v>0</v>
      </c>
      <c r="K160" s="215"/>
      <c r="L160" s="216"/>
      <c r="M160" s="217" t="s">
        <v>1</v>
      </c>
      <c r="N160" s="218" t="s">
        <v>43</v>
      </c>
      <c r="P160" s="177">
        <f>O160*H160</f>
        <v>0</v>
      </c>
      <c r="Q160" s="177">
        <v>0</v>
      </c>
      <c r="R160" s="177">
        <f>Q160*H160</f>
        <v>0</v>
      </c>
      <c r="S160" s="177">
        <v>0</v>
      </c>
      <c r="T160" s="178">
        <f>S160*H160</f>
        <v>0</v>
      </c>
      <c r="AR160" s="179" t="s">
        <v>626</v>
      </c>
      <c r="AT160" s="179" t="s">
        <v>1858</v>
      </c>
      <c r="AU160" s="179" t="s">
        <v>89</v>
      </c>
      <c r="AY160" s="17" t="s">
        <v>574</v>
      </c>
      <c r="BE160" s="102">
        <f>IF(N160="základná",J160,0)</f>
        <v>0</v>
      </c>
      <c r="BF160" s="102">
        <f>IF(N160="znížená",J160,0)</f>
        <v>0</v>
      </c>
      <c r="BG160" s="102">
        <f>IF(N160="zákl. prenesená",J160,0)</f>
        <v>0</v>
      </c>
      <c r="BH160" s="102">
        <f>IF(N160="zníž. prenesená",J160,0)</f>
        <v>0</v>
      </c>
      <c r="BI160" s="102">
        <f>IF(N160="nulová",J160,0)</f>
        <v>0</v>
      </c>
      <c r="BJ160" s="17" t="s">
        <v>89</v>
      </c>
      <c r="BK160" s="102">
        <f>ROUND(I160*H160,2)</f>
        <v>0</v>
      </c>
      <c r="BL160" s="17" t="s">
        <v>580</v>
      </c>
      <c r="BM160" s="179" t="s">
        <v>11851</v>
      </c>
    </row>
    <row r="161" spans="2:65" s="12" customFormat="1" ht="12">
      <c r="B161" s="180"/>
      <c r="D161" s="181" t="s">
        <v>586</v>
      </c>
      <c r="E161" s="182" t="s">
        <v>1</v>
      </c>
      <c r="F161" s="183" t="s">
        <v>11473</v>
      </c>
      <c r="H161" s="182" t="s">
        <v>1</v>
      </c>
      <c r="I161" s="184"/>
      <c r="L161" s="180"/>
      <c r="M161" s="185"/>
      <c r="T161" s="186"/>
      <c r="AT161" s="182" t="s">
        <v>586</v>
      </c>
      <c r="AU161" s="182" t="s">
        <v>89</v>
      </c>
      <c r="AV161" s="12" t="s">
        <v>84</v>
      </c>
      <c r="AW161" s="12" t="s">
        <v>31</v>
      </c>
      <c r="AX161" s="12" t="s">
        <v>77</v>
      </c>
      <c r="AY161" s="182" t="s">
        <v>574</v>
      </c>
    </row>
    <row r="162" spans="2:65" s="13" customFormat="1" ht="12">
      <c r="B162" s="187"/>
      <c r="D162" s="181" t="s">
        <v>586</v>
      </c>
      <c r="E162" s="188" t="s">
        <v>1</v>
      </c>
      <c r="F162" s="189" t="s">
        <v>11852</v>
      </c>
      <c r="H162" s="190">
        <v>17.5</v>
      </c>
      <c r="I162" s="191"/>
      <c r="L162" s="187"/>
      <c r="M162" s="192"/>
      <c r="T162" s="193"/>
      <c r="AT162" s="188" t="s">
        <v>586</v>
      </c>
      <c r="AU162" s="188" t="s">
        <v>89</v>
      </c>
      <c r="AV162" s="13" t="s">
        <v>89</v>
      </c>
      <c r="AW162" s="13" t="s">
        <v>31</v>
      </c>
      <c r="AX162" s="13" t="s">
        <v>77</v>
      </c>
      <c r="AY162" s="188" t="s">
        <v>574</v>
      </c>
    </row>
    <row r="163" spans="2:65" s="14" customFormat="1" ht="12">
      <c r="B163" s="194"/>
      <c r="D163" s="181" t="s">
        <v>586</v>
      </c>
      <c r="E163" s="195" t="s">
        <v>1</v>
      </c>
      <c r="F163" s="196" t="s">
        <v>596</v>
      </c>
      <c r="H163" s="197">
        <v>17.5</v>
      </c>
      <c r="I163" s="198"/>
      <c r="L163" s="194"/>
      <c r="M163" s="199"/>
      <c r="T163" s="200"/>
      <c r="AT163" s="195" t="s">
        <v>586</v>
      </c>
      <c r="AU163" s="195" t="s">
        <v>89</v>
      </c>
      <c r="AV163" s="14" t="s">
        <v>580</v>
      </c>
      <c r="AW163" s="14" t="s">
        <v>31</v>
      </c>
      <c r="AX163" s="14" t="s">
        <v>84</v>
      </c>
      <c r="AY163" s="195" t="s">
        <v>574</v>
      </c>
    </row>
    <row r="164" spans="2:65" s="1" customFormat="1" ht="16.5" customHeight="1">
      <c r="B164" s="140"/>
      <c r="C164" s="208" t="s">
        <v>676</v>
      </c>
      <c r="D164" s="208" t="s">
        <v>1858</v>
      </c>
      <c r="E164" s="209" t="s">
        <v>11475</v>
      </c>
      <c r="F164" s="210" t="s">
        <v>11476</v>
      </c>
      <c r="G164" s="211" t="s">
        <v>579</v>
      </c>
      <c r="H164" s="212">
        <v>21</v>
      </c>
      <c r="I164" s="213"/>
      <c r="J164" s="214">
        <f>ROUND(I164*H164,2)</f>
        <v>0</v>
      </c>
      <c r="K164" s="215"/>
      <c r="L164" s="216"/>
      <c r="M164" s="217" t="s">
        <v>1</v>
      </c>
      <c r="N164" s="218" t="s">
        <v>43</v>
      </c>
      <c r="P164" s="177">
        <f>O164*H164</f>
        <v>0</v>
      </c>
      <c r="Q164" s="177">
        <v>0</v>
      </c>
      <c r="R164" s="177">
        <f>Q164*H164</f>
        <v>0</v>
      </c>
      <c r="S164" s="177">
        <v>0</v>
      </c>
      <c r="T164" s="178">
        <f>S164*H164</f>
        <v>0</v>
      </c>
      <c r="AR164" s="179" t="s">
        <v>626</v>
      </c>
      <c r="AT164" s="179" t="s">
        <v>1858</v>
      </c>
      <c r="AU164" s="179" t="s">
        <v>89</v>
      </c>
      <c r="AY164" s="17" t="s">
        <v>574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7" t="s">
        <v>89</v>
      </c>
      <c r="BK164" s="102">
        <f>ROUND(I164*H164,2)</f>
        <v>0</v>
      </c>
      <c r="BL164" s="17" t="s">
        <v>580</v>
      </c>
      <c r="BM164" s="179" t="s">
        <v>11853</v>
      </c>
    </row>
    <row r="165" spans="2:65" s="1" customFormat="1" ht="24.25" customHeight="1">
      <c r="B165" s="140"/>
      <c r="C165" s="208" t="s">
        <v>680</v>
      </c>
      <c r="D165" s="208" t="s">
        <v>1858</v>
      </c>
      <c r="E165" s="209" t="s">
        <v>11478</v>
      </c>
      <c r="F165" s="210" t="s">
        <v>11479</v>
      </c>
      <c r="G165" s="211" t="s">
        <v>579</v>
      </c>
      <c r="H165" s="212">
        <v>7</v>
      </c>
      <c r="I165" s="213"/>
      <c r="J165" s="214">
        <f>ROUND(I165*H165,2)</f>
        <v>0</v>
      </c>
      <c r="K165" s="215"/>
      <c r="L165" s="216"/>
      <c r="M165" s="217" t="s">
        <v>1</v>
      </c>
      <c r="N165" s="218" t="s">
        <v>43</v>
      </c>
      <c r="P165" s="177">
        <f>O165*H165</f>
        <v>0</v>
      </c>
      <c r="Q165" s="177">
        <v>0</v>
      </c>
      <c r="R165" s="177">
        <f>Q165*H165</f>
        <v>0</v>
      </c>
      <c r="S165" s="177">
        <v>0</v>
      </c>
      <c r="T165" s="178">
        <f>S165*H165</f>
        <v>0</v>
      </c>
      <c r="AR165" s="179" t="s">
        <v>626</v>
      </c>
      <c r="AT165" s="179" t="s">
        <v>1858</v>
      </c>
      <c r="AU165" s="179" t="s">
        <v>89</v>
      </c>
      <c r="AY165" s="17" t="s">
        <v>574</v>
      </c>
      <c r="BE165" s="102">
        <f>IF(N165="základná",J165,0)</f>
        <v>0</v>
      </c>
      <c r="BF165" s="102">
        <f>IF(N165="znížená",J165,0)</f>
        <v>0</v>
      </c>
      <c r="BG165" s="102">
        <f>IF(N165="zákl. prenesená",J165,0)</f>
        <v>0</v>
      </c>
      <c r="BH165" s="102">
        <f>IF(N165="zníž. prenesená",J165,0)</f>
        <v>0</v>
      </c>
      <c r="BI165" s="102">
        <f>IF(N165="nulová",J165,0)</f>
        <v>0</v>
      </c>
      <c r="BJ165" s="17" t="s">
        <v>89</v>
      </c>
      <c r="BK165" s="102">
        <f>ROUND(I165*H165,2)</f>
        <v>0</v>
      </c>
      <c r="BL165" s="17" t="s">
        <v>580</v>
      </c>
      <c r="BM165" s="179" t="s">
        <v>11854</v>
      </c>
    </row>
    <row r="166" spans="2:65" s="1" customFormat="1" ht="24.25" customHeight="1">
      <c r="B166" s="140"/>
      <c r="C166" s="168" t="s">
        <v>686</v>
      </c>
      <c r="D166" s="168" t="s">
        <v>576</v>
      </c>
      <c r="E166" s="169" t="s">
        <v>11322</v>
      </c>
      <c r="F166" s="170" t="s">
        <v>11323</v>
      </c>
      <c r="G166" s="171" t="s">
        <v>579</v>
      </c>
      <c r="H166" s="172">
        <v>105</v>
      </c>
      <c r="I166" s="173"/>
      <c r="J166" s="174">
        <f>ROUND(I166*H166,2)</f>
        <v>0</v>
      </c>
      <c r="K166" s="175"/>
      <c r="L166" s="34"/>
      <c r="M166" s="176" t="s">
        <v>1</v>
      </c>
      <c r="N166" s="139" t="s">
        <v>43</v>
      </c>
      <c r="P166" s="177">
        <f>O166*H166</f>
        <v>0</v>
      </c>
      <c r="Q166" s="177">
        <v>0</v>
      </c>
      <c r="R166" s="177">
        <f>Q166*H166</f>
        <v>0</v>
      </c>
      <c r="S166" s="177">
        <v>0</v>
      </c>
      <c r="T166" s="178">
        <f>S166*H166</f>
        <v>0</v>
      </c>
      <c r="AR166" s="179" t="s">
        <v>580</v>
      </c>
      <c r="AT166" s="179" t="s">
        <v>576</v>
      </c>
      <c r="AU166" s="179" t="s">
        <v>89</v>
      </c>
      <c r="AY166" s="17" t="s">
        <v>574</v>
      </c>
      <c r="BE166" s="102">
        <f>IF(N166="základná",J166,0)</f>
        <v>0</v>
      </c>
      <c r="BF166" s="102">
        <f>IF(N166="znížená",J166,0)</f>
        <v>0</v>
      </c>
      <c r="BG166" s="102">
        <f>IF(N166="zákl. prenesená",J166,0)</f>
        <v>0</v>
      </c>
      <c r="BH166" s="102">
        <f>IF(N166="zníž. prenesená",J166,0)</f>
        <v>0</v>
      </c>
      <c r="BI166" s="102">
        <f>IF(N166="nulová",J166,0)</f>
        <v>0</v>
      </c>
      <c r="BJ166" s="17" t="s">
        <v>89</v>
      </c>
      <c r="BK166" s="102">
        <f>ROUND(I166*H166,2)</f>
        <v>0</v>
      </c>
      <c r="BL166" s="17" t="s">
        <v>580</v>
      </c>
      <c r="BM166" s="179" t="s">
        <v>11855</v>
      </c>
    </row>
    <row r="167" spans="2:65" s="12" customFormat="1" ht="12">
      <c r="B167" s="180"/>
      <c r="D167" s="181" t="s">
        <v>586</v>
      </c>
      <c r="E167" s="182" t="s">
        <v>1</v>
      </c>
      <c r="F167" s="183" t="s">
        <v>11325</v>
      </c>
      <c r="H167" s="182" t="s">
        <v>1</v>
      </c>
      <c r="I167" s="184"/>
      <c r="L167" s="180"/>
      <c r="M167" s="185"/>
      <c r="T167" s="186"/>
      <c r="AT167" s="182" t="s">
        <v>586</v>
      </c>
      <c r="AU167" s="182" t="s">
        <v>89</v>
      </c>
      <c r="AV167" s="12" t="s">
        <v>84</v>
      </c>
      <c r="AW167" s="12" t="s">
        <v>31</v>
      </c>
      <c r="AX167" s="12" t="s">
        <v>77</v>
      </c>
      <c r="AY167" s="182" t="s">
        <v>574</v>
      </c>
    </row>
    <row r="168" spans="2:65" s="13" customFormat="1" ht="12">
      <c r="B168" s="187"/>
      <c r="D168" s="181" t="s">
        <v>586</v>
      </c>
      <c r="E168" s="188" t="s">
        <v>1</v>
      </c>
      <c r="F168" s="189" t="s">
        <v>11856</v>
      </c>
      <c r="H168" s="190">
        <v>105</v>
      </c>
      <c r="I168" s="191"/>
      <c r="L168" s="187"/>
      <c r="M168" s="192"/>
      <c r="T168" s="193"/>
      <c r="AT168" s="188" t="s">
        <v>586</v>
      </c>
      <c r="AU168" s="188" t="s">
        <v>89</v>
      </c>
      <c r="AV168" s="13" t="s">
        <v>89</v>
      </c>
      <c r="AW168" s="13" t="s">
        <v>31</v>
      </c>
      <c r="AX168" s="13" t="s">
        <v>77</v>
      </c>
      <c r="AY168" s="188" t="s">
        <v>574</v>
      </c>
    </row>
    <row r="169" spans="2:65" s="14" customFormat="1" ht="12">
      <c r="B169" s="194"/>
      <c r="D169" s="181" t="s">
        <v>586</v>
      </c>
      <c r="E169" s="195" t="s">
        <v>1</v>
      </c>
      <c r="F169" s="196" t="s">
        <v>596</v>
      </c>
      <c r="H169" s="197">
        <v>105</v>
      </c>
      <c r="I169" s="198"/>
      <c r="L169" s="194"/>
      <c r="M169" s="199"/>
      <c r="T169" s="200"/>
      <c r="AT169" s="195" t="s">
        <v>586</v>
      </c>
      <c r="AU169" s="195" t="s">
        <v>89</v>
      </c>
      <c r="AV169" s="14" t="s">
        <v>580</v>
      </c>
      <c r="AW169" s="14" t="s">
        <v>31</v>
      </c>
      <c r="AX169" s="14" t="s">
        <v>84</v>
      </c>
      <c r="AY169" s="195" t="s">
        <v>574</v>
      </c>
    </row>
    <row r="170" spans="2:65" s="1" customFormat="1" ht="24.25" customHeight="1">
      <c r="B170" s="140"/>
      <c r="C170" s="208" t="s">
        <v>691</v>
      </c>
      <c r="D170" s="208" t="s">
        <v>1858</v>
      </c>
      <c r="E170" s="209" t="s">
        <v>11328</v>
      </c>
      <c r="F170" s="210" t="s">
        <v>11329</v>
      </c>
      <c r="G170" s="211" t="s">
        <v>579</v>
      </c>
      <c r="H170" s="212">
        <v>105</v>
      </c>
      <c r="I170" s="213"/>
      <c r="J170" s="214">
        <f>ROUND(I170*H170,2)</f>
        <v>0</v>
      </c>
      <c r="K170" s="215"/>
      <c r="L170" s="216"/>
      <c r="M170" s="217" t="s">
        <v>1</v>
      </c>
      <c r="N170" s="218" t="s">
        <v>43</v>
      </c>
      <c r="P170" s="177">
        <f>O170*H170</f>
        <v>0</v>
      </c>
      <c r="Q170" s="177">
        <v>1E-4</v>
      </c>
      <c r="R170" s="177">
        <f>Q170*H170</f>
        <v>1.0500000000000001E-2</v>
      </c>
      <c r="S170" s="177">
        <v>0</v>
      </c>
      <c r="T170" s="178">
        <f>S170*H170</f>
        <v>0</v>
      </c>
      <c r="AR170" s="179" t="s">
        <v>626</v>
      </c>
      <c r="AT170" s="179" t="s">
        <v>1858</v>
      </c>
      <c r="AU170" s="179" t="s">
        <v>89</v>
      </c>
      <c r="AY170" s="17" t="s">
        <v>574</v>
      </c>
      <c r="BE170" s="102">
        <f>IF(N170="základná",J170,0)</f>
        <v>0</v>
      </c>
      <c r="BF170" s="102">
        <f>IF(N170="znížená",J170,0)</f>
        <v>0</v>
      </c>
      <c r="BG170" s="102">
        <f>IF(N170="zákl. prenesená",J170,0)</f>
        <v>0</v>
      </c>
      <c r="BH170" s="102">
        <f>IF(N170="zníž. prenesená",J170,0)</f>
        <v>0</v>
      </c>
      <c r="BI170" s="102">
        <f>IF(N170="nulová",J170,0)</f>
        <v>0</v>
      </c>
      <c r="BJ170" s="17" t="s">
        <v>89</v>
      </c>
      <c r="BK170" s="102">
        <f>ROUND(I170*H170,2)</f>
        <v>0</v>
      </c>
      <c r="BL170" s="17" t="s">
        <v>580</v>
      </c>
      <c r="BM170" s="179" t="s">
        <v>11857</v>
      </c>
    </row>
    <row r="171" spans="2:65" s="1" customFormat="1" ht="16.5" customHeight="1">
      <c r="B171" s="140"/>
      <c r="C171" s="168" t="s">
        <v>697</v>
      </c>
      <c r="D171" s="168" t="s">
        <v>576</v>
      </c>
      <c r="E171" s="169" t="s">
        <v>11340</v>
      </c>
      <c r="F171" s="170" t="s">
        <v>11341</v>
      </c>
      <c r="G171" s="171" t="s">
        <v>1671</v>
      </c>
      <c r="H171" s="172">
        <v>0.42</v>
      </c>
      <c r="I171" s="173"/>
      <c r="J171" s="174">
        <f>ROUND(I171*H171,2)</f>
        <v>0</v>
      </c>
      <c r="K171" s="175"/>
      <c r="L171" s="34"/>
      <c r="M171" s="176" t="s">
        <v>1</v>
      </c>
      <c r="N171" s="139" t="s">
        <v>43</v>
      </c>
      <c r="P171" s="177">
        <f>O171*H171</f>
        <v>0</v>
      </c>
      <c r="Q171" s="177">
        <v>0</v>
      </c>
      <c r="R171" s="177">
        <f>Q171*H171</f>
        <v>0</v>
      </c>
      <c r="S171" s="177">
        <v>0</v>
      </c>
      <c r="T171" s="178">
        <f>S171*H171</f>
        <v>0</v>
      </c>
      <c r="AR171" s="179" t="s">
        <v>580</v>
      </c>
      <c r="AT171" s="179" t="s">
        <v>576</v>
      </c>
      <c r="AU171" s="179" t="s">
        <v>89</v>
      </c>
      <c r="AY171" s="17" t="s">
        <v>574</v>
      </c>
      <c r="BE171" s="102">
        <f>IF(N171="základná",J171,0)</f>
        <v>0</v>
      </c>
      <c r="BF171" s="102">
        <f>IF(N171="znížená",J171,0)</f>
        <v>0</v>
      </c>
      <c r="BG171" s="102">
        <f>IF(N171="zákl. prenesená",J171,0)</f>
        <v>0</v>
      </c>
      <c r="BH171" s="102">
        <f>IF(N171="zníž. prenesená",J171,0)</f>
        <v>0</v>
      </c>
      <c r="BI171" s="102">
        <f>IF(N171="nulová",J171,0)</f>
        <v>0</v>
      </c>
      <c r="BJ171" s="17" t="s">
        <v>89</v>
      </c>
      <c r="BK171" s="102">
        <f>ROUND(I171*H171,2)</f>
        <v>0</v>
      </c>
      <c r="BL171" s="17" t="s">
        <v>580</v>
      </c>
      <c r="BM171" s="179" t="s">
        <v>11858</v>
      </c>
    </row>
    <row r="172" spans="2:65" s="12" customFormat="1" ht="12">
      <c r="B172" s="180"/>
      <c r="D172" s="181" t="s">
        <v>586</v>
      </c>
      <c r="E172" s="182" t="s">
        <v>1</v>
      </c>
      <c r="F172" s="183" t="s">
        <v>11343</v>
      </c>
      <c r="H172" s="182" t="s">
        <v>1</v>
      </c>
      <c r="I172" s="184"/>
      <c r="L172" s="180"/>
      <c r="M172" s="185"/>
      <c r="T172" s="186"/>
      <c r="AT172" s="182" t="s">
        <v>586</v>
      </c>
      <c r="AU172" s="182" t="s">
        <v>89</v>
      </c>
      <c r="AV172" s="12" t="s">
        <v>84</v>
      </c>
      <c r="AW172" s="12" t="s">
        <v>31</v>
      </c>
      <c r="AX172" s="12" t="s">
        <v>77</v>
      </c>
      <c r="AY172" s="182" t="s">
        <v>574</v>
      </c>
    </row>
    <row r="173" spans="2:65" s="13" customFormat="1" ht="12">
      <c r="B173" s="187"/>
      <c r="D173" s="181" t="s">
        <v>586</v>
      </c>
      <c r="E173" s="188" t="s">
        <v>1</v>
      </c>
      <c r="F173" s="189" t="s">
        <v>11859</v>
      </c>
      <c r="H173" s="190">
        <v>0.42</v>
      </c>
      <c r="I173" s="191"/>
      <c r="L173" s="187"/>
      <c r="M173" s="192"/>
      <c r="T173" s="193"/>
      <c r="AT173" s="188" t="s">
        <v>586</v>
      </c>
      <c r="AU173" s="188" t="s">
        <v>89</v>
      </c>
      <c r="AV173" s="13" t="s">
        <v>89</v>
      </c>
      <c r="AW173" s="13" t="s">
        <v>31</v>
      </c>
      <c r="AX173" s="13" t="s">
        <v>77</v>
      </c>
      <c r="AY173" s="188" t="s">
        <v>574</v>
      </c>
    </row>
    <row r="174" spans="2:65" s="14" customFormat="1" ht="12">
      <c r="B174" s="194"/>
      <c r="D174" s="181" t="s">
        <v>586</v>
      </c>
      <c r="E174" s="195" t="s">
        <v>1</v>
      </c>
      <c r="F174" s="196" t="s">
        <v>596</v>
      </c>
      <c r="H174" s="197">
        <v>0.42</v>
      </c>
      <c r="I174" s="198"/>
      <c r="L174" s="194"/>
      <c r="M174" s="199"/>
      <c r="T174" s="200"/>
      <c r="AT174" s="195" t="s">
        <v>586</v>
      </c>
      <c r="AU174" s="195" t="s">
        <v>89</v>
      </c>
      <c r="AV174" s="14" t="s">
        <v>580</v>
      </c>
      <c r="AW174" s="14" t="s">
        <v>31</v>
      </c>
      <c r="AX174" s="14" t="s">
        <v>84</v>
      </c>
      <c r="AY174" s="195" t="s">
        <v>574</v>
      </c>
    </row>
    <row r="175" spans="2:65" s="1" customFormat="1" ht="44.25" customHeight="1">
      <c r="B175" s="140"/>
      <c r="C175" s="168" t="s">
        <v>749</v>
      </c>
      <c r="D175" s="168" t="s">
        <v>576</v>
      </c>
      <c r="E175" s="169" t="s">
        <v>11693</v>
      </c>
      <c r="F175" s="170" t="s">
        <v>11694</v>
      </c>
      <c r="G175" s="171" t="s">
        <v>584</v>
      </c>
      <c r="H175" s="172">
        <v>720</v>
      </c>
      <c r="I175" s="173"/>
      <c r="J175" s="174">
        <f>ROUND(I175*H175,2)</f>
        <v>0</v>
      </c>
      <c r="K175" s="175"/>
      <c r="L175" s="34"/>
      <c r="M175" s="176" t="s">
        <v>1</v>
      </c>
      <c r="N175" s="139" t="s">
        <v>43</v>
      </c>
      <c r="P175" s="177">
        <f>O175*H175</f>
        <v>0</v>
      </c>
      <c r="Q175" s="177">
        <v>0</v>
      </c>
      <c r="R175" s="177">
        <f>Q175*H175</f>
        <v>0</v>
      </c>
      <c r="S175" s="177">
        <v>0</v>
      </c>
      <c r="T175" s="178">
        <f>S175*H175</f>
        <v>0</v>
      </c>
      <c r="AR175" s="179" t="s">
        <v>580</v>
      </c>
      <c r="AT175" s="179" t="s">
        <v>576</v>
      </c>
      <c r="AU175" s="179" t="s">
        <v>89</v>
      </c>
      <c r="AY175" s="17" t="s">
        <v>574</v>
      </c>
      <c r="BE175" s="102">
        <f>IF(N175="základná",J175,0)</f>
        <v>0</v>
      </c>
      <c r="BF175" s="102">
        <f>IF(N175="znížená",J175,0)</f>
        <v>0</v>
      </c>
      <c r="BG175" s="102">
        <f>IF(N175="zákl. prenesená",J175,0)</f>
        <v>0</v>
      </c>
      <c r="BH175" s="102">
        <f>IF(N175="zníž. prenesená",J175,0)</f>
        <v>0</v>
      </c>
      <c r="BI175" s="102">
        <f>IF(N175="nulová",J175,0)</f>
        <v>0</v>
      </c>
      <c r="BJ175" s="17" t="s">
        <v>89</v>
      </c>
      <c r="BK175" s="102">
        <f>ROUND(I175*H175,2)</f>
        <v>0</v>
      </c>
      <c r="BL175" s="17" t="s">
        <v>580</v>
      </c>
      <c r="BM175" s="179" t="s">
        <v>11860</v>
      </c>
    </row>
    <row r="176" spans="2:65" s="12" customFormat="1" ht="12">
      <c r="B176" s="180"/>
      <c r="D176" s="181" t="s">
        <v>586</v>
      </c>
      <c r="E176" s="182" t="s">
        <v>1</v>
      </c>
      <c r="F176" s="183" t="s">
        <v>11696</v>
      </c>
      <c r="H176" s="182" t="s">
        <v>1</v>
      </c>
      <c r="I176" s="184"/>
      <c r="L176" s="180"/>
      <c r="M176" s="185"/>
      <c r="T176" s="186"/>
      <c r="AT176" s="182" t="s">
        <v>586</v>
      </c>
      <c r="AU176" s="182" t="s">
        <v>89</v>
      </c>
      <c r="AV176" s="12" t="s">
        <v>84</v>
      </c>
      <c r="AW176" s="12" t="s">
        <v>31</v>
      </c>
      <c r="AX176" s="12" t="s">
        <v>77</v>
      </c>
      <c r="AY176" s="182" t="s">
        <v>574</v>
      </c>
    </row>
    <row r="177" spans="2:65" s="13" customFormat="1" ht="12">
      <c r="B177" s="187"/>
      <c r="D177" s="181" t="s">
        <v>586</v>
      </c>
      <c r="E177" s="188" t="s">
        <v>1</v>
      </c>
      <c r="F177" s="189" t="s">
        <v>11861</v>
      </c>
      <c r="H177" s="190">
        <v>720</v>
      </c>
      <c r="I177" s="191"/>
      <c r="L177" s="187"/>
      <c r="M177" s="192"/>
      <c r="T177" s="193"/>
      <c r="AT177" s="188" t="s">
        <v>586</v>
      </c>
      <c r="AU177" s="188" t="s">
        <v>89</v>
      </c>
      <c r="AV177" s="13" t="s">
        <v>89</v>
      </c>
      <c r="AW177" s="13" t="s">
        <v>31</v>
      </c>
      <c r="AX177" s="13" t="s">
        <v>77</v>
      </c>
      <c r="AY177" s="188" t="s">
        <v>574</v>
      </c>
    </row>
    <row r="178" spans="2:65" s="14" customFormat="1" ht="12">
      <c r="B178" s="194"/>
      <c r="D178" s="181" t="s">
        <v>586</v>
      </c>
      <c r="E178" s="195" t="s">
        <v>1</v>
      </c>
      <c r="F178" s="196" t="s">
        <v>596</v>
      </c>
      <c r="H178" s="197">
        <v>720</v>
      </c>
      <c r="I178" s="198"/>
      <c r="L178" s="194"/>
      <c r="M178" s="199"/>
      <c r="T178" s="200"/>
      <c r="AT178" s="195" t="s">
        <v>586</v>
      </c>
      <c r="AU178" s="195" t="s">
        <v>89</v>
      </c>
      <c r="AV178" s="14" t="s">
        <v>580</v>
      </c>
      <c r="AW178" s="14" t="s">
        <v>31</v>
      </c>
      <c r="AX178" s="14" t="s">
        <v>84</v>
      </c>
      <c r="AY178" s="195" t="s">
        <v>574</v>
      </c>
    </row>
    <row r="179" spans="2:65" s="1" customFormat="1" ht="38" customHeight="1">
      <c r="B179" s="140"/>
      <c r="C179" s="168" t="s">
        <v>805</v>
      </c>
      <c r="D179" s="168" t="s">
        <v>576</v>
      </c>
      <c r="E179" s="169" t="s">
        <v>11697</v>
      </c>
      <c r="F179" s="170" t="s">
        <v>11698</v>
      </c>
      <c r="G179" s="171" t="s">
        <v>584</v>
      </c>
      <c r="H179" s="172">
        <v>720</v>
      </c>
      <c r="I179" s="173"/>
      <c r="J179" s="174">
        <f>ROUND(I179*H179,2)</f>
        <v>0</v>
      </c>
      <c r="K179" s="175"/>
      <c r="L179" s="34"/>
      <c r="M179" s="176" t="s">
        <v>1</v>
      </c>
      <c r="N179" s="139" t="s">
        <v>43</v>
      </c>
      <c r="P179" s="177">
        <f>O179*H179</f>
        <v>0</v>
      </c>
      <c r="Q179" s="177">
        <v>0</v>
      </c>
      <c r="R179" s="177">
        <f>Q179*H179</f>
        <v>0</v>
      </c>
      <c r="S179" s="177">
        <v>0</v>
      </c>
      <c r="T179" s="178">
        <f>S179*H179</f>
        <v>0</v>
      </c>
      <c r="AR179" s="179" t="s">
        <v>580</v>
      </c>
      <c r="AT179" s="179" t="s">
        <v>576</v>
      </c>
      <c r="AU179" s="179" t="s">
        <v>89</v>
      </c>
      <c r="AY179" s="17" t="s">
        <v>574</v>
      </c>
      <c r="BE179" s="102">
        <f>IF(N179="základná",J179,0)</f>
        <v>0</v>
      </c>
      <c r="BF179" s="102">
        <f>IF(N179="znížená",J179,0)</f>
        <v>0</v>
      </c>
      <c r="BG179" s="102">
        <f>IF(N179="zákl. prenesená",J179,0)</f>
        <v>0</v>
      </c>
      <c r="BH179" s="102">
        <f>IF(N179="zníž. prenesená",J179,0)</f>
        <v>0</v>
      </c>
      <c r="BI179" s="102">
        <f>IF(N179="nulová",J179,0)</f>
        <v>0</v>
      </c>
      <c r="BJ179" s="17" t="s">
        <v>89</v>
      </c>
      <c r="BK179" s="102">
        <f>ROUND(I179*H179,2)</f>
        <v>0</v>
      </c>
      <c r="BL179" s="17" t="s">
        <v>580</v>
      </c>
      <c r="BM179" s="179" t="s">
        <v>11862</v>
      </c>
    </row>
    <row r="180" spans="2:65" s="13" customFormat="1" ht="12">
      <c r="B180" s="187"/>
      <c r="D180" s="181" t="s">
        <v>586</v>
      </c>
      <c r="E180" s="188" t="s">
        <v>1</v>
      </c>
      <c r="F180" s="189" t="s">
        <v>11861</v>
      </c>
      <c r="H180" s="190">
        <v>720</v>
      </c>
      <c r="I180" s="191"/>
      <c r="L180" s="187"/>
      <c r="M180" s="192"/>
      <c r="T180" s="193"/>
      <c r="AT180" s="188" t="s">
        <v>586</v>
      </c>
      <c r="AU180" s="188" t="s">
        <v>89</v>
      </c>
      <c r="AV180" s="13" t="s">
        <v>89</v>
      </c>
      <c r="AW180" s="13" t="s">
        <v>31</v>
      </c>
      <c r="AX180" s="13" t="s">
        <v>77</v>
      </c>
      <c r="AY180" s="188" t="s">
        <v>574</v>
      </c>
    </row>
    <row r="181" spans="2:65" s="14" customFormat="1" ht="12">
      <c r="B181" s="194"/>
      <c r="D181" s="181" t="s">
        <v>586</v>
      </c>
      <c r="E181" s="195" t="s">
        <v>1</v>
      </c>
      <c r="F181" s="196" t="s">
        <v>596</v>
      </c>
      <c r="H181" s="197">
        <v>720</v>
      </c>
      <c r="I181" s="198"/>
      <c r="L181" s="194"/>
      <c r="M181" s="199"/>
      <c r="T181" s="200"/>
      <c r="AT181" s="195" t="s">
        <v>586</v>
      </c>
      <c r="AU181" s="195" t="s">
        <v>89</v>
      </c>
      <c r="AV181" s="14" t="s">
        <v>580</v>
      </c>
      <c r="AW181" s="14" t="s">
        <v>31</v>
      </c>
      <c r="AX181" s="14" t="s">
        <v>84</v>
      </c>
      <c r="AY181" s="195" t="s">
        <v>574</v>
      </c>
    </row>
    <row r="182" spans="2:65" s="1" customFormat="1" ht="44.25" customHeight="1">
      <c r="B182" s="140"/>
      <c r="C182" s="168" t="s">
        <v>7</v>
      </c>
      <c r="D182" s="168" t="s">
        <v>576</v>
      </c>
      <c r="E182" s="169" t="s">
        <v>11489</v>
      </c>
      <c r="F182" s="170" t="s">
        <v>11490</v>
      </c>
      <c r="G182" s="171" t="s">
        <v>579</v>
      </c>
      <c r="H182" s="172">
        <v>7</v>
      </c>
      <c r="I182" s="173"/>
      <c r="J182" s="174">
        <f>ROUND(I182*H182,2)</f>
        <v>0</v>
      </c>
      <c r="K182" s="175"/>
      <c r="L182" s="34"/>
      <c r="M182" s="176" t="s">
        <v>1</v>
      </c>
      <c r="N182" s="139" t="s">
        <v>43</v>
      </c>
      <c r="P182" s="177">
        <f>O182*H182</f>
        <v>0</v>
      </c>
      <c r="Q182" s="177">
        <v>0</v>
      </c>
      <c r="R182" s="177">
        <f>Q182*H182</f>
        <v>0</v>
      </c>
      <c r="S182" s="177">
        <v>0</v>
      </c>
      <c r="T182" s="178">
        <f>S182*H182</f>
        <v>0</v>
      </c>
      <c r="AR182" s="179" t="s">
        <v>580</v>
      </c>
      <c r="AT182" s="179" t="s">
        <v>576</v>
      </c>
      <c r="AU182" s="179" t="s">
        <v>89</v>
      </c>
      <c r="AY182" s="17" t="s">
        <v>574</v>
      </c>
      <c r="BE182" s="102">
        <f>IF(N182="základná",J182,0)</f>
        <v>0</v>
      </c>
      <c r="BF182" s="102">
        <f>IF(N182="znížená",J182,0)</f>
        <v>0</v>
      </c>
      <c r="BG182" s="102">
        <f>IF(N182="zákl. prenesená",J182,0)</f>
        <v>0</v>
      </c>
      <c r="BH182" s="102">
        <f>IF(N182="zníž. prenesená",J182,0)</f>
        <v>0</v>
      </c>
      <c r="BI182" s="102">
        <f>IF(N182="nulová",J182,0)</f>
        <v>0</v>
      </c>
      <c r="BJ182" s="17" t="s">
        <v>89</v>
      </c>
      <c r="BK182" s="102">
        <f>ROUND(I182*H182,2)</f>
        <v>0</v>
      </c>
      <c r="BL182" s="17" t="s">
        <v>580</v>
      </c>
      <c r="BM182" s="179" t="s">
        <v>11863</v>
      </c>
    </row>
    <row r="183" spans="2:65" s="12" customFormat="1" ht="12">
      <c r="B183" s="180"/>
      <c r="D183" s="181" t="s">
        <v>586</v>
      </c>
      <c r="E183" s="182" t="s">
        <v>1</v>
      </c>
      <c r="F183" s="183" t="s">
        <v>11363</v>
      </c>
      <c r="H183" s="182" t="s">
        <v>1</v>
      </c>
      <c r="I183" s="184"/>
      <c r="L183" s="180"/>
      <c r="M183" s="185"/>
      <c r="T183" s="186"/>
      <c r="AT183" s="182" t="s">
        <v>586</v>
      </c>
      <c r="AU183" s="182" t="s">
        <v>89</v>
      </c>
      <c r="AV183" s="12" t="s">
        <v>84</v>
      </c>
      <c r="AW183" s="12" t="s">
        <v>31</v>
      </c>
      <c r="AX183" s="12" t="s">
        <v>77</v>
      </c>
      <c r="AY183" s="182" t="s">
        <v>574</v>
      </c>
    </row>
    <row r="184" spans="2:65" s="13" customFormat="1" ht="12">
      <c r="B184" s="187"/>
      <c r="D184" s="181" t="s">
        <v>586</v>
      </c>
      <c r="E184" s="188" t="s">
        <v>1</v>
      </c>
      <c r="F184" s="189" t="s">
        <v>11569</v>
      </c>
      <c r="H184" s="190">
        <v>7</v>
      </c>
      <c r="I184" s="191"/>
      <c r="L184" s="187"/>
      <c r="M184" s="192"/>
      <c r="T184" s="193"/>
      <c r="AT184" s="188" t="s">
        <v>586</v>
      </c>
      <c r="AU184" s="188" t="s">
        <v>89</v>
      </c>
      <c r="AV184" s="13" t="s">
        <v>89</v>
      </c>
      <c r="AW184" s="13" t="s">
        <v>31</v>
      </c>
      <c r="AX184" s="13" t="s">
        <v>77</v>
      </c>
      <c r="AY184" s="188" t="s">
        <v>574</v>
      </c>
    </row>
    <row r="185" spans="2:65" s="14" customFormat="1" ht="12">
      <c r="B185" s="194"/>
      <c r="D185" s="181" t="s">
        <v>586</v>
      </c>
      <c r="E185" s="195" t="s">
        <v>1</v>
      </c>
      <c r="F185" s="196" t="s">
        <v>596</v>
      </c>
      <c r="H185" s="197">
        <v>7</v>
      </c>
      <c r="I185" s="198"/>
      <c r="L185" s="194"/>
      <c r="M185" s="199"/>
      <c r="T185" s="200"/>
      <c r="AT185" s="195" t="s">
        <v>586</v>
      </c>
      <c r="AU185" s="195" t="s">
        <v>89</v>
      </c>
      <c r="AV185" s="14" t="s">
        <v>580</v>
      </c>
      <c r="AW185" s="14" t="s">
        <v>31</v>
      </c>
      <c r="AX185" s="14" t="s">
        <v>84</v>
      </c>
      <c r="AY185" s="195" t="s">
        <v>574</v>
      </c>
    </row>
    <row r="186" spans="2:65" s="1" customFormat="1" ht="21.75" customHeight="1">
      <c r="B186" s="140"/>
      <c r="C186" s="168" t="s">
        <v>727</v>
      </c>
      <c r="D186" s="168" t="s">
        <v>576</v>
      </c>
      <c r="E186" s="169" t="s">
        <v>11345</v>
      </c>
      <c r="F186" s="170" t="s">
        <v>11346</v>
      </c>
      <c r="G186" s="171" t="s">
        <v>629</v>
      </c>
      <c r="H186" s="172">
        <v>0.7</v>
      </c>
      <c r="I186" s="173"/>
      <c r="J186" s="174">
        <f>ROUND(I186*H186,2)</f>
        <v>0</v>
      </c>
      <c r="K186" s="175"/>
      <c r="L186" s="34"/>
      <c r="M186" s="176" t="s">
        <v>1</v>
      </c>
      <c r="N186" s="139" t="s">
        <v>43</v>
      </c>
      <c r="P186" s="177">
        <f>O186*H186</f>
        <v>0</v>
      </c>
      <c r="Q186" s="177">
        <v>0</v>
      </c>
      <c r="R186" s="177">
        <f>Q186*H186</f>
        <v>0</v>
      </c>
      <c r="S186" s="177">
        <v>0</v>
      </c>
      <c r="T186" s="178">
        <f>S186*H186</f>
        <v>0</v>
      </c>
      <c r="AR186" s="179" t="s">
        <v>580</v>
      </c>
      <c r="AT186" s="179" t="s">
        <v>576</v>
      </c>
      <c r="AU186" s="179" t="s">
        <v>89</v>
      </c>
      <c r="AY186" s="17" t="s">
        <v>574</v>
      </c>
      <c r="BE186" s="102">
        <f>IF(N186="základná",J186,0)</f>
        <v>0</v>
      </c>
      <c r="BF186" s="102">
        <f>IF(N186="znížená",J186,0)</f>
        <v>0</v>
      </c>
      <c r="BG186" s="102">
        <f>IF(N186="zákl. prenesená",J186,0)</f>
        <v>0</v>
      </c>
      <c r="BH186" s="102">
        <f>IF(N186="zníž. prenesená",J186,0)</f>
        <v>0</v>
      </c>
      <c r="BI186" s="102">
        <f>IF(N186="nulová",J186,0)</f>
        <v>0</v>
      </c>
      <c r="BJ186" s="17" t="s">
        <v>89</v>
      </c>
      <c r="BK186" s="102">
        <f>ROUND(I186*H186,2)</f>
        <v>0</v>
      </c>
      <c r="BL186" s="17" t="s">
        <v>580</v>
      </c>
      <c r="BM186" s="179" t="s">
        <v>11864</v>
      </c>
    </row>
    <row r="187" spans="2:65" s="12" customFormat="1" ht="12">
      <c r="B187" s="180"/>
      <c r="D187" s="181" t="s">
        <v>586</v>
      </c>
      <c r="E187" s="182" t="s">
        <v>1</v>
      </c>
      <c r="F187" s="183" t="s">
        <v>11348</v>
      </c>
      <c r="H187" s="182" t="s">
        <v>1</v>
      </c>
      <c r="I187" s="184"/>
      <c r="L187" s="180"/>
      <c r="M187" s="185"/>
      <c r="T187" s="186"/>
      <c r="AT187" s="182" t="s">
        <v>586</v>
      </c>
      <c r="AU187" s="182" t="s">
        <v>89</v>
      </c>
      <c r="AV187" s="12" t="s">
        <v>84</v>
      </c>
      <c r="AW187" s="12" t="s">
        <v>31</v>
      </c>
      <c r="AX187" s="12" t="s">
        <v>77</v>
      </c>
      <c r="AY187" s="182" t="s">
        <v>574</v>
      </c>
    </row>
    <row r="188" spans="2:65" s="13" customFormat="1" ht="12">
      <c r="B188" s="187"/>
      <c r="D188" s="181" t="s">
        <v>586</v>
      </c>
      <c r="E188" s="188" t="s">
        <v>1</v>
      </c>
      <c r="F188" s="189" t="s">
        <v>11865</v>
      </c>
      <c r="H188" s="190">
        <v>0.7</v>
      </c>
      <c r="I188" s="191"/>
      <c r="L188" s="187"/>
      <c r="M188" s="192"/>
      <c r="T188" s="193"/>
      <c r="AT188" s="188" t="s">
        <v>586</v>
      </c>
      <c r="AU188" s="188" t="s">
        <v>89</v>
      </c>
      <c r="AV188" s="13" t="s">
        <v>89</v>
      </c>
      <c r="AW188" s="13" t="s">
        <v>31</v>
      </c>
      <c r="AX188" s="13" t="s">
        <v>77</v>
      </c>
      <c r="AY188" s="188" t="s">
        <v>574</v>
      </c>
    </row>
    <row r="189" spans="2:65" s="14" customFormat="1" ht="12">
      <c r="B189" s="194"/>
      <c r="D189" s="181" t="s">
        <v>586</v>
      </c>
      <c r="E189" s="195" t="s">
        <v>1</v>
      </c>
      <c r="F189" s="196" t="s">
        <v>596</v>
      </c>
      <c r="H189" s="197">
        <v>0.7</v>
      </c>
      <c r="I189" s="198"/>
      <c r="L189" s="194"/>
      <c r="M189" s="199"/>
      <c r="T189" s="200"/>
      <c r="AT189" s="195" t="s">
        <v>586</v>
      </c>
      <c r="AU189" s="195" t="s">
        <v>89</v>
      </c>
      <c r="AV189" s="14" t="s">
        <v>580</v>
      </c>
      <c r="AW189" s="14" t="s">
        <v>31</v>
      </c>
      <c r="AX189" s="14" t="s">
        <v>84</v>
      </c>
      <c r="AY189" s="195" t="s">
        <v>574</v>
      </c>
    </row>
    <row r="190" spans="2:65" s="1" customFormat="1" ht="24.25" customHeight="1">
      <c r="B190" s="140"/>
      <c r="C190" s="168" t="s">
        <v>732</v>
      </c>
      <c r="D190" s="168" t="s">
        <v>576</v>
      </c>
      <c r="E190" s="169" t="s">
        <v>11354</v>
      </c>
      <c r="F190" s="170" t="s">
        <v>11355</v>
      </c>
      <c r="G190" s="171" t="s">
        <v>629</v>
      </c>
      <c r="H190" s="172">
        <v>0.7</v>
      </c>
      <c r="I190" s="173"/>
      <c r="J190" s="174">
        <f>ROUND(I190*H190,2)</f>
        <v>0</v>
      </c>
      <c r="K190" s="175"/>
      <c r="L190" s="34"/>
      <c r="M190" s="176" t="s">
        <v>1</v>
      </c>
      <c r="N190" s="139" t="s">
        <v>43</v>
      </c>
      <c r="P190" s="177">
        <f>O190*H190</f>
        <v>0</v>
      </c>
      <c r="Q190" s="177">
        <v>0</v>
      </c>
      <c r="R190" s="177">
        <f>Q190*H190</f>
        <v>0</v>
      </c>
      <c r="S190" s="177">
        <v>0</v>
      </c>
      <c r="T190" s="178">
        <f>S190*H190</f>
        <v>0</v>
      </c>
      <c r="AR190" s="179" t="s">
        <v>580</v>
      </c>
      <c r="AT190" s="179" t="s">
        <v>576</v>
      </c>
      <c r="AU190" s="179" t="s">
        <v>89</v>
      </c>
      <c r="AY190" s="17" t="s">
        <v>574</v>
      </c>
      <c r="BE190" s="102">
        <f>IF(N190="základná",J190,0)</f>
        <v>0</v>
      </c>
      <c r="BF190" s="102">
        <f>IF(N190="znížená",J190,0)</f>
        <v>0</v>
      </c>
      <c r="BG190" s="102">
        <f>IF(N190="zákl. prenesená",J190,0)</f>
        <v>0</v>
      </c>
      <c r="BH190" s="102">
        <f>IF(N190="zníž. prenesená",J190,0)</f>
        <v>0</v>
      </c>
      <c r="BI190" s="102">
        <f>IF(N190="nulová",J190,0)</f>
        <v>0</v>
      </c>
      <c r="BJ190" s="17" t="s">
        <v>89</v>
      </c>
      <c r="BK190" s="102">
        <f>ROUND(I190*H190,2)</f>
        <v>0</v>
      </c>
      <c r="BL190" s="17" t="s">
        <v>580</v>
      </c>
      <c r="BM190" s="179" t="s">
        <v>11866</v>
      </c>
    </row>
    <row r="191" spans="2:65" s="11" customFormat="1" ht="23" customHeight="1">
      <c r="B191" s="156"/>
      <c r="D191" s="157" t="s">
        <v>76</v>
      </c>
      <c r="E191" s="166" t="s">
        <v>1733</v>
      </c>
      <c r="F191" s="166" t="s">
        <v>2996</v>
      </c>
      <c r="I191" s="159"/>
      <c r="J191" s="167">
        <f>BK191</f>
        <v>0</v>
      </c>
      <c r="L191" s="156"/>
      <c r="M191" s="161"/>
      <c r="P191" s="162">
        <f>P192</f>
        <v>0</v>
      </c>
      <c r="R191" s="162">
        <f>R192</f>
        <v>0</v>
      </c>
      <c r="T191" s="163">
        <f>T192</f>
        <v>0</v>
      </c>
      <c r="AR191" s="157" t="s">
        <v>84</v>
      </c>
      <c r="AT191" s="164" t="s">
        <v>76</v>
      </c>
      <c r="AU191" s="164" t="s">
        <v>84</v>
      </c>
      <c r="AY191" s="157" t="s">
        <v>574</v>
      </c>
      <c r="BK191" s="165">
        <f>BK192</f>
        <v>0</v>
      </c>
    </row>
    <row r="192" spans="2:65" s="1" customFormat="1" ht="33" customHeight="1">
      <c r="B192" s="140"/>
      <c r="C192" s="168" t="s">
        <v>737</v>
      </c>
      <c r="D192" s="168" t="s">
        <v>576</v>
      </c>
      <c r="E192" s="169" t="s">
        <v>11419</v>
      </c>
      <c r="F192" s="170" t="s">
        <v>11420</v>
      </c>
      <c r="G192" s="171" t="s">
        <v>694</v>
      </c>
      <c r="H192" s="172">
        <v>21.17</v>
      </c>
      <c r="I192" s="173"/>
      <c r="J192" s="174">
        <f>ROUND(I192*H192,2)</f>
        <v>0</v>
      </c>
      <c r="K192" s="175"/>
      <c r="L192" s="34"/>
      <c r="M192" s="223" t="s">
        <v>1</v>
      </c>
      <c r="N192" s="224" t="s">
        <v>43</v>
      </c>
      <c r="O192" s="225"/>
      <c r="P192" s="226">
        <f>O192*H192</f>
        <v>0</v>
      </c>
      <c r="Q192" s="226">
        <v>0</v>
      </c>
      <c r="R192" s="226">
        <f>Q192*H192</f>
        <v>0</v>
      </c>
      <c r="S192" s="226">
        <v>0</v>
      </c>
      <c r="T192" s="227">
        <f>S192*H192</f>
        <v>0</v>
      </c>
      <c r="AR192" s="179" t="s">
        <v>580</v>
      </c>
      <c r="AT192" s="179" t="s">
        <v>576</v>
      </c>
      <c r="AU192" s="179" t="s">
        <v>89</v>
      </c>
      <c r="AY192" s="17" t="s">
        <v>574</v>
      </c>
      <c r="BE192" s="102">
        <f>IF(N192="základná",J192,0)</f>
        <v>0</v>
      </c>
      <c r="BF192" s="102">
        <f>IF(N192="znížená",J192,0)</f>
        <v>0</v>
      </c>
      <c r="BG192" s="102">
        <f>IF(N192="zákl. prenesená",J192,0)</f>
        <v>0</v>
      </c>
      <c r="BH192" s="102">
        <f>IF(N192="zníž. prenesená",J192,0)</f>
        <v>0</v>
      </c>
      <c r="BI192" s="102">
        <f>IF(N192="nulová",J192,0)</f>
        <v>0</v>
      </c>
      <c r="BJ192" s="17" t="s">
        <v>89</v>
      </c>
      <c r="BK192" s="102">
        <f>ROUND(I192*H192,2)</f>
        <v>0</v>
      </c>
      <c r="BL192" s="17" t="s">
        <v>580</v>
      </c>
      <c r="BM192" s="179" t="s">
        <v>11867</v>
      </c>
    </row>
    <row r="193" spans="2:12" s="1" customFormat="1" ht="7" customHeight="1">
      <c r="B193" s="49"/>
      <c r="C193" s="50"/>
      <c r="D193" s="50"/>
      <c r="E193" s="50"/>
      <c r="F193" s="50"/>
      <c r="G193" s="50"/>
      <c r="H193" s="50"/>
      <c r="I193" s="50"/>
      <c r="J193" s="50"/>
      <c r="K193" s="50"/>
      <c r="L193" s="34"/>
    </row>
  </sheetData>
  <autoFilter ref="C132:K192" xr:uid="{00000000-0009-0000-0000-000017000000}"/>
  <mergeCells count="17">
    <mergeCell ref="E11:H11"/>
    <mergeCell ref="E20:H20"/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34AD2-4C58-4A74-A835-1CEE27D67BC7}">
  <dimension ref="A1"/>
  <sheetViews>
    <sheetView workbookViewId="0"/>
  </sheetViews>
  <sheetFormatPr baseColWidth="10" defaultColWidth="8.75" defaultRowHeight="11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240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147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ht="12" customHeight="1">
      <c r="B8" s="20"/>
      <c r="D8" s="27" t="s">
        <v>182</v>
      </c>
      <c r="L8" s="20"/>
    </row>
    <row r="9" spans="2:46" s="1" customFormat="1" ht="16.5" customHeight="1">
      <c r="B9" s="34"/>
      <c r="E9" s="287" t="s">
        <v>11079</v>
      </c>
      <c r="F9" s="285"/>
      <c r="G9" s="285"/>
      <c r="H9" s="285"/>
      <c r="L9" s="34"/>
    </row>
    <row r="10" spans="2:46" s="1" customFormat="1" ht="12" customHeight="1">
      <c r="B10" s="34"/>
      <c r="D10" s="27" t="s">
        <v>190</v>
      </c>
      <c r="L10" s="34"/>
    </row>
    <row r="11" spans="2:46" s="1" customFormat="1" ht="16.5" customHeight="1">
      <c r="B11" s="34"/>
      <c r="E11" s="256" t="s">
        <v>11868</v>
      </c>
      <c r="F11" s="285"/>
      <c r="G11" s="285"/>
      <c r="H11" s="285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>
      <c r="B18" s="34"/>
      <c r="L18" s="34"/>
    </row>
    <row r="19" spans="2:12" s="1" customFormat="1" ht="12" customHeight="1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8"/>
      <c r="G20" s="268"/>
      <c r="H20" s="268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>
      <c r="B21" s="34"/>
      <c r="L21" s="34"/>
    </row>
    <row r="22" spans="2:12" s="1" customFormat="1" ht="12" customHeight="1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>
      <c r="B24" s="34"/>
      <c r="L24" s="34"/>
    </row>
    <row r="25" spans="2:12" s="1" customFormat="1" ht="12" customHeight="1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>
      <c r="B27" s="34"/>
      <c r="L27" s="34"/>
    </row>
    <row r="28" spans="2:12" s="1" customFormat="1" ht="12" customHeight="1">
      <c r="B28" s="34"/>
      <c r="D28" s="27" t="s">
        <v>34</v>
      </c>
      <c r="L28" s="34"/>
    </row>
    <row r="29" spans="2:12" s="7" customFormat="1" ht="16.5" customHeight="1">
      <c r="B29" s="111"/>
      <c r="E29" s="272" t="s">
        <v>1</v>
      </c>
      <c r="F29" s="272"/>
      <c r="G29" s="272"/>
      <c r="H29" s="272"/>
      <c r="L29" s="111"/>
    </row>
    <row r="30" spans="2:12" s="1" customFormat="1" ht="7" customHeight="1">
      <c r="B30" s="34"/>
      <c r="L30" s="34"/>
    </row>
    <row r="31" spans="2:12" s="1" customFormat="1" ht="7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>
      <c r="B32" s="34"/>
      <c r="D32" s="25" t="s">
        <v>245</v>
      </c>
      <c r="J32" s="33">
        <f>J98</f>
        <v>0</v>
      </c>
      <c r="L32" s="34"/>
    </row>
    <row r="33" spans="2:12" s="1" customFormat="1" ht="14.5" customHeight="1">
      <c r="B33" s="34"/>
      <c r="D33" s="32" t="s">
        <v>157</v>
      </c>
      <c r="J33" s="33">
        <f>J114</f>
        <v>0</v>
      </c>
      <c r="L33" s="34"/>
    </row>
    <row r="34" spans="2:12" s="1" customFormat="1" ht="25.25" customHeight="1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>
      <c r="B37" s="34"/>
      <c r="D37" s="60" t="s">
        <v>41</v>
      </c>
      <c r="E37" s="39" t="s">
        <v>42</v>
      </c>
      <c r="F37" s="114">
        <f>ROUND((SUM(BE114:BE121) + SUM(BE143:BE239)),  2)</f>
        <v>0</v>
      </c>
      <c r="G37" s="115"/>
      <c r="H37" s="115"/>
      <c r="I37" s="116">
        <v>0.2</v>
      </c>
      <c r="J37" s="114">
        <f>ROUND(((SUM(BE114:BE121) + SUM(BE143:BE239))*I37),  2)</f>
        <v>0</v>
      </c>
      <c r="L37" s="34"/>
    </row>
    <row r="38" spans="2:12" s="1" customFormat="1" ht="14.5" customHeight="1">
      <c r="B38" s="34"/>
      <c r="E38" s="39" t="s">
        <v>43</v>
      </c>
      <c r="F38" s="114">
        <f>ROUND((SUM(BF114:BF121) + SUM(BF143:BF239)),  2)</f>
        <v>0</v>
      </c>
      <c r="G38" s="115"/>
      <c r="H38" s="115"/>
      <c r="I38" s="116">
        <v>0.2</v>
      </c>
      <c r="J38" s="114">
        <f>ROUND(((SUM(BF114:BF121) + SUM(BF143:BF239))*I38),  2)</f>
        <v>0</v>
      </c>
      <c r="L38" s="34"/>
    </row>
    <row r="39" spans="2:12" s="1" customFormat="1" ht="14.5" hidden="1" customHeight="1">
      <c r="B39" s="34"/>
      <c r="E39" s="27" t="s">
        <v>44</v>
      </c>
      <c r="F39" s="91">
        <f>ROUND((SUM(BG114:BG121) + SUM(BG143:BG239)),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>
      <c r="B40" s="34"/>
      <c r="E40" s="27" t="s">
        <v>45</v>
      </c>
      <c r="F40" s="91">
        <f>ROUND((SUM(BH114:BH121) + SUM(BH143:BH239)),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>
      <c r="B41" s="34"/>
      <c r="E41" s="39" t="s">
        <v>46</v>
      </c>
      <c r="F41" s="114">
        <f>ROUND((SUM(BI114:BI121) + SUM(BI143:BI239)),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>
      <c r="B42" s="34"/>
      <c r="L42" s="34"/>
    </row>
    <row r="43" spans="2:12" s="1" customFormat="1" ht="25.25" customHeight="1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>
      <c r="B44" s="34"/>
      <c r="L44" s="34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>
      <c r="B82" s="34"/>
      <c r="C82" s="21" t="s">
        <v>386</v>
      </c>
      <c r="L82" s="34"/>
    </row>
    <row r="83" spans="2:12" s="1" customFormat="1" ht="7" customHeight="1">
      <c r="B83" s="34"/>
      <c r="L83" s="34"/>
    </row>
    <row r="84" spans="2:12" s="1" customFormat="1" ht="12" customHeight="1">
      <c r="B84" s="34"/>
      <c r="C84" s="27" t="s">
        <v>15</v>
      </c>
      <c r="L84" s="34"/>
    </row>
    <row r="85" spans="2:12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12" ht="12" customHeight="1">
      <c r="B86" s="20"/>
      <c r="C86" s="27" t="s">
        <v>182</v>
      </c>
      <c r="L86" s="20"/>
    </row>
    <row r="87" spans="2:12" s="1" customFormat="1" ht="16.5" customHeight="1">
      <c r="B87" s="34"/>
      <c r="E87" s="287" t="s">
        <v>11079</v>
      </c>
      <c r="F87" s="285"/>
      <c r="G87" s="285"/>
      <c r="H87" s="285"/>
      <c r="L87" s="34"/>
    </row>
    <row r="88" spans="2:12" s="1" customFormat="1" ht="12" customHeight="1">
      <c r="B88" s="34"/>
      <c r="C88" s="27" t="s">
        <v>190</v>
      </c>
      <c r="L88" s="34"/>
    </row>
    <row r="89" spans="2:12" s="1" customFormat="1" ht="16.5" customHeight="1">
      <c r="B89" s="34"/>
      <c r="E89" s="256" t="str">
        <f>E11</f>
        <v xml:space="preserve">07 - SO 601.7 Závlahový systém </v>
      </c>
      <c r="F89" s="285"/>
      <c r="G89" s="285"/>
      <c r="H89" s="285"/>
      <c r="L89" s="34"/>
    </row>
    <row r="90" spans="2:12" s="1" customFormat="1" ht="7" customHeight="1">
      <c r="B90" s="34"/>
      <c r="L90" s="34"/>
    </row>
    <row r="91" spans="2:12" s="1" customFormat="1" ht="12" customHeight="1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>
      <c r="B92" s="34"/>
      <c r="L92" s="34"/>
    </row>
    <row r="93" spans="2:12" s="1" customFormat="1" ht="15.25" customHeight="1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25" customHeight="1">
      <c r="B95" s="34"/>
      <c r="L95" s="34"/>
    </row>
    <row r="96" spans="2:12" s="1" customFormat="1" ht="29.25" customHeight="1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47" s="1" customFormat="1" ht="10.25" customHeight="1">
      <c r="B97" s="34"/>
      <c r="L97" s="34"/>
    </row>
    <row r="98" spans="2:47" s="1" customFormat="1" ht="23" customHeight="1">
      <c r="B98" s="34"/>
      <c r="C98" s="127" t="s">
        <v>422</v>
      </c>
      <c r="J98" s="71">
        <f>J143</f>
        <v>0</v>
      </c>
      <c r="L98" s="34"/>
      <c r="AU98" s="17" t="s">
        <v>423</v>
      </c>
    </row>
    <row r="99" spans="2:47" s="8" customFormat="1" ht="25" customHeight="1">
      <c r="B99" s="128"/>
      <c r="D99" s="129" t="s">
        <v>11869</v>
      </c>
      <c r="E99" s="130"/>
      <c r="F99" s="130"/>
      <c r="G99" s="130"/>
      <c r="H99" s="130"/>
      <c r="I99" s="130"/>
      <c r="J99" s="131">
        <f>J144</f>
        <v>0</v>
      </c>
      <c r="L99" s="128"/>
    </row>
    <row r="100" spans="2:47" s="9" customFormat="1" ht="20" customHeight="1">
      <c r="B100" s="133"/>
      <c r="D100" s="134" t="s">
        <v>11870</v>
      </c>
      <c r="E100" s="135"/>
      <c r="F100" s="135"/>
      <c r="G100" s="135"/>
      <c r="H100" s="135"/>
      <c r="I100" s="135"/>
      <c r="J100" s="136">
        <f>J145</f>
        <v>0</v>
      </c>
      <c r="L100" s="133"/>
    </row>
    <row r="101" spans="2:47" s="9" customFormat="1" ht="20" customHeight="1">
      <c r="B101" s="133"/>
      <c r="D101" s="134" t="s">
        <v>11871</v>
      </c>
      <c r="E101" s="135"/>
      <c r="F101" s="135"/>
      <c r="G101" s="135"/>
      <c r="H101" s="135"/>
      <c r="I101" s="135"/>
      <c r="J101" s="136">
        <f>J150</f>
        <v>0</v>
      </c>
      <c r="L101" s="133"/>
    </row>
    <row r="102" spans="2:47" s="8" customFormat="1" ht="25" customHeight="1">
      <c r="B102" s="128"/>
      <c r="D102" s="129" t="s">
        <v>11872</v>
      </c>
      <c r="E102" s="130"/>
      <c r="F102" s="130"/>
      <c r="G102" s="130"/>
      <c r="H102" s="130"/>
      <c r="I102" s="130"/>
      <c r="J102" s="131">
        <f>J157</f>
        <v>0</v>
      </c>
      <c r="L102" s="128"/>
    </row>
    <row r="103" spans="2:47" s="9" customFormat="1" ht="20" customHeight="1">
      <c r="B103" s="133"/>
      <c r="D103" s="134" t="s">
        <v>11873</v>
      </c>
      <c r="E103" s="135"/>
      <c r="F103" s="135"/>
      <c r="G103" s="135"/>
      <c r="H103" s="135"/>
      <c r="I103" s="135"/>
      <c r="J103" s="136">
        <f>J158</f>
        <v>0</v>
      </c>
      <c r="L103" s="133"/>
    </row>
    <row r="104" spans="2:47" s="9" customFormat="1" ht="20" customHeight="1">
      <c r="B104" s="133"/>
      <c r="D104" s="134" t="s">
        <v>11874</v>
      </c>
      <c r="E104" s="135"/>
      <c r="F104" s="135"/>
      <c r="G104" s="135"/>
      <c r="H104" s="135"/>
      <c r="I104" s="135"/>
      <c r="J104" s="136">
        <f>J163</f>
        <v>0</v>
      </c>
      <c r="L104" s="133"/>
    </row>
    <row r="105" spans="2:47" s="8" customFormat="1" ht="25" customHeight="1">
      <c r="B105" s="128"/>
      <c r="D105" s="129" t="s">
        <v>11875</v>
      </c>
      <c r="E105" s="130"/>
      <c r="F105" s="130"/>
      <c r="G105" s="130"/>
      <c r="H105" s="130"/>
      <c r="I105" s="130"/>
      <c r="J105" s="131">
        <f>J166</f>
        <v>0</v>
      </c>
      <c r="L105" s="128"/>
    </row>
    <row r="106" spans="2:47" s="8" customFormat="1" ht="25" customHeight="1">
      <c r="B106" s="128"/>
      <c r="D106" s="129" t="s">
        <v>11876</v>
      </c>
      <c r="E106" s="130"/>
      <c r="F106" s="130"/>
      <c r="G106" s="130"/>
      <c r="H106" s="130"/>
      <c r="I106" s="130"/>
      <c r="J106" s="131">
        <f>J174</f>
        <v>0</v>
      </c>
      <c r="L106" s="128"/>
    </row>
    <row r="107" spans="2:47" s="9" customFormat="1" ht="20" customHeight="1">
      <c r="B107" s="133"/>
      <c r="D107" s="134" t="s">
        <v>11877</v>
      </c>
      <c r="E107" s="135"/>
      <c r="F107" s="135"/>
      <c r="G107" s="135"/>
      <c r="H107" s="135"/>
      <c r="I107" s="135"/>
      <c r="J107" s="136">
        <f>J175</f>
        <v>0</v>
      </c>
      <c r="L107" s="133"/>
    </row>
    <row r="108" spans="2:47" s="9" customFormat="1" ht="20" customHeight="1">
      <c r="B108" s="133"/>
      <c r="D108" s="134" t="s">
        <v>11878</v>
      </c>
      <c r="E108" s="135"/>
      <c r="F108" s="135"/>
      <c r="G108" s="135"/>
      <c r="H108" s="135"/>
      <c r="I108" s="135"/>
      <c r="J108" s="136">
        <f>J211</f>
        <v>0</v>
      </c>
      <c r="L108" s="133"/>
    </row>
    <row r="109" spans="2:47" s="9" customFormat="1" ht="20" customHeight="1">
      <c r="B109" s="133"/>
      <c r="D109" s="134" t="s">
        <v>11879</v>
      </c>
      <c r="E109" s="135"/>
      <c r="F109" s="135"/>
      <c r="G109" s="135"/>
      <c r="H109" s="135"/>
      <c r="I109" s="135"/>
      <c r="J109" s="136">
        <f>J223</f>
        <v>0</v>
      </c>
      <c r="L109" s="133"/>
    </row>
    <row r="110" spans="2:47" s="8" customFormat="1" ht="25" customHeight="1">
      <c r="B110" s="128"/>
      <c r="D110" s="129" t="s">
        <v>11880</v>
      </c>
      <c r="E110" s="130"/>
      <c r="F110" s="130"/>
      <c r="G110" s="130"/>
      <c r="H110" s="130"/>
      <c r="I110" s="130"/>
      <c r="J110" s="131">
        <f>J230</f>
        <v>0</v>
      </c>
      <c r="L110" s="128"/>
    </row>
    <row r="111" spans="2:47" s="8" customFormat="1" ht="25" customHeight="1">
      <c r="B111" s="128"/>
      <c r="D111" s="129" t="s">
        <v>11881</v>
      </c>
      <c r="E111" s="130"/>
      <c r="F111" s="130"/>
      <c r="G111" s="130"/>
      <c r="H111" s="130"/>
      <c r="I111" s="130"/>
      <c r="J111" s="131">
        <f>J235</f>
        <v>0</v>
      </c>
      <c r="L111" s="128"/>
    </row>
    <row r="112" spans="2:47" s="1" customFormat="1" ht="21.75" customHeight="1">
      <c r="B112" s="34"/>
      <c r="L112" s="34"/>
    </row>
    <row r="113" spans="2:65" s="1" customFormat="1" ht="7" customHeight="1">
      <c r="B113" s="34"/>
      <c r="L113" s="34"/>
    </row>
    <row r="114" spans="2:65" s="1" customFormat="1" ht="29.25" customHeight="1">
      <c r="B114" s="34"/>
      <c r="C114" s="127" t="s">
        <v>511</v>
      </c>
      <c r="J114" s="138">
        <f>ROUND(J115 + J116 + J117 + J118 + J119 + J120,2)</f>
        <v>0</v>
      </c>
      <c r="L114" s="34"/>
      <c r="N114" s="139" t="s">
        <v>41</v>
      </c>
    </row>
    <row r="115" spans="2:65" s="1" customFormat="1" ht="18" customHeight="1">
      <c r="B115" s="140"/>
      <c r="C115" s="141"/>
      <c r="D115" s="232" t="s">
        <v>514</v>
      </c>
      <c r="E115" s="286"/>
      <c r="F115" s="286"/>
      <c r="G115" s="141"/>
      <c r="H115" s="141"/>
      <c r="I115" s="141"/>
      <c r="J115" s="99">
        <v>0</v>
      </c>
      <c r="K115" s="141"/>
      <c r="L115" s="140"/>
      <c r="M115" s="141"/>
      <c r="N115" s="143" t="s">
        <v>43</v>
      </c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4" t="s">
        <v>515</v>
      </c>
      <c r="AZ115" s="141"/>
      <c r="BA115" s="141"/>
      <c r="BB115" s="141"/>
      <c r="BC115" s="141"/>
      <c r="BD115" s="141"/>
      <c r="BE115" s="146">
        <f t="shared" ref="BE115:BE120" si="0">IF(N115="základná",J115,0)</f>
        <v>0</v>
      </c>
      <c r="BF115" s="146">
        <f t="shared" ref="BF115:BF120" si="1">IF(N115="znížená",J115,0)</f>
        <v>0</v>
      </c>
      <c r="BG115" s="146">
        <f t="shared" ref="BG115:BG120" si="2">IF(N115="zákl. prenesená",J115,0)</f>
        <v>0</v>
      </c>
      <c r="BH115" s="146">
        <f t="shared" ref="BH115:BH120" si="3">IF(N115="zníž. prenesená",J115,0)</f>
        <v>0</v>
      </c>
      <c r="BI115" s="146">
        <f t="shared" ref="BI115:BI120" si="4">IF(N115="nulová",J115,0)</f>
        <v>0</v>
      </c>
      <c r="BJ115" s="144" t="s">
        <v>89</v>
      </c>
      <c r="BK115" s="141"/>
      <c r="BL115" s="141"/>
      <c r="BM115" s="141"/>
    </row>
    <row r="116" spans="2:65" s="1" customFormat="1" ht="18" customHeight="1">
      <c r="B116" s="140"/>
      <c r="C116" s="141"/>
      <c r="D116" s="232" t="s">
        <v>518</v>
      </c>
      <c r="E116" s="286"/>
      <c r="F116" s="286"/>
      <c r="G116" s="141"/>
      <c r="H116" s="141"/>
      <c r="I116" s="141"/>
      <c r="J116" s="99">
        <v>0</v>
      </c>
      <c r="K116" s="141"/>
      <c r="L116" s="140"/>
      <c r="M116" s="141"/>
      <c r="N116" s="143" t="s">
        <v>43</v>
      </c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141"/>
      <c r="AH116" s="141"/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4" t="s">
        <v>515</v>
      </c>
      <c r="AZ116" s="141"/>
      <c r="BA116" s="141"/>
      <c r="BB116" s="141"/>
      <c r="BC116" s="141"/>
      <c r="BD116" s="141"/>
      <c r="BE116" s="146">
        <f t="shared" si="0"/>
        <v>0</v>
      </c>
      <c r="BF116" s="146">
        <f t="shared" si="1"/>
        <v>0</v>
      </c>
      <c r="BG116" s="146">
        <f t="shared" si="2"/>
        <v>0</v>
      </c>
      <c r="BH116" s="146">
        <f t="shared" si="3"/>
        <v>0</v>
      </c>
      <c r="BI116" s="146">
        <f t="shared" si="4"/>
        <v>0</v>
      </c>
      <c r="BJ116" s="144" t="s">
        <v>89</v>
      </c>
      <c r="BK116" s="141"/>
      <c r="BL116" s="141"/>
      <c r="BM116" s="141"/>
    </row>
    <row r="117" spans="2:65" s="1" customFormat="1" ht="18" customHeight="1">
      <c r="B117" s="140"/>
      <c r="C117" s="141"/>
      <c r="D117" s="232" t="s">
        <v>521</v>
      </c>
      <c r="E117" s="286"/>
      <c r="F117" s="286"/>
      <c r="G117" s="141"/>
      <c r="H117" s="141"/>
      <c r="I117" s="141"/>
      <c r="J117" s="99">
        <v>0</v>
      </c>
      <c r="K117" s="141"/>
      <c r="L117" s="140"/>
      <c r="M117" s="141"/>
      <c r="N117" s="143" t="s">
        <v>43</v>
      </c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4" t="s">
        <v>515</v>
      </c>
      <c r="AZ117" s="141"/>
      <c r="BA117" s="141"/>
      <c r="BB117" s="141"/>
      <c r="BC117" s="141"/>
      <c r="BD117" s="141"/>
      <c r="BE117" s="146">
        <f t="shared" si="0"/>
        <v>0</v>
      </c>
      <c r="BF117" s="146">
        <f t="shared" si="1"/>
        <v>0</v>
      </c>
      <c r="BG117" s="146">
        <f t="shared" si="2"/>
        <v>0</v>
      </c>
      <c r="BH117" s="146">
        <f t="shared" si="3"/>
        <v>0</v>
      </c>
      <c r="BI117" s="146">
        <f t="shared" si="4"/>
        <v>0</v>
      </c>
      <c r="BJ117" s="144" t="s">
        <v>89</v>
      </c>
      <c r="BK117" s="141"/>
      <c r="BL117" s="141"/>
      <c r="BM117" s="141"/>
    </row>
    <row r="118" spans="2:65" s="1" customFormat="1" ht="18" customHeight="1">
      <c r="B118" s="140"/>
      <c r="C118" s="141"/>
      <c r="D118" s="232" t="s">
        <v>524</v>
      </c>
      <c r="E118" s="286"/>
      <c r="F118" s="286"/>
      <c r="G118" s="141"/>
      <c r="H118" s="141"/>
      <c r="I118" s="141"/>
      <c r="J118" s="99">
        <v>0</v>
      </c>
      <c r="K118" s="141"/>
      <c r="L118" s="140"/>
      <c r="M118" s="141"/>
      <c r="N118" s="143" t="s">
        <v>43</v>
      </c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4" t="s">
        <v>515</v>
      </c>
      <c r="AZ118" s="141"/>
      <c r="BA118" s="141"/>
      <c r="BB118" s="141"/>
      <c r="BC118" s="141"/>
      <c r="BD118" s="141"/>
      <c r="BE118" s="146">
        <f t="shared" si="0"/>
        <v>0</v>
      </c>
      <c r="BF118" s="146">
        <f t="shared" si="1"/>
        <v>0</v>
      </c>
      <c r="BG118" s="146">
        <f t="shared" si="2"/>
        <v>0</v>
      </c>
      <c r="BH118" s="146">
        <f t="shared" si="3"/>
        <v>0</v>
      </c>
      <c r="BI118" s="146">
        <f t="shared" si="4"/>
        <v>0</v>
      </c>
      <c r="BJ118" s="144" t="s">
        <v>89</v>
      </c>
      <c r="BK118" s="141"/>
      <c r="BL118" s="141"/>
      <c r="BM118" s="141"/>
    </row>
    <row r="119" spans="2:65" s="1" customFormat="1" ht="18" customHeight="1">
      <c r="B119" s="140"/>
      <c r="C119" s="141"/>
      <c r="D119" s="232" t="s">
        <v>527</v>
      </c>
      <c r="E119" s="286"/>
      <c r="F119" s="286"/>
      <c r="G119" s="141"/>
      <c r="H119" s="141"/>
      <c r="I119" s="141"/>
      <c r="J119" s="99">
        <v>0</v>
      </c>
      <c r="K119" s="141"/>
      <c r="L119" s="140"/>
      <c r="M119" s="141"/>
      <c r="N119" s="143" t="s">
        <v>43</v>
      </c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41"/>
      <c r="AH119" s="141"/>
      <c r="AI119" s="141"/>
      <c r="AJ119" s="141"/>
      <c r="AK119" s="141"/>
      <c r="AL119" s="141"/>
      <c r="AM119" s="141"/>
      <c r="AN119" s="141"/>
      <c r="AO119" s="141"/>
      <c r="AP119" s="141"/>
      <c r="AQ119" s="141"/>
      <c r="AR119" s="141"/>
      <c r="AS119" s="141"/>
      <c r="AT119" s="141"/>
      <c r="AU119" s="141"/>
      <c r="AV119" s="141"/>
      <c r="AW119" s="141"/>
      <c r="AX119" s="141"/>
      <c r="AY119" s="144" t="s">
        <v>515</v>
      </c>
      <c r="AZ119" s="141"/>
      <c r="BA119" s="141"/>
      <c r="BB119" s="141"/>
      <c r="BC119" s="141"/>
      <c r="BD119" s="141"/>
      <c r="BE119" s="146">
        <f t="shared" si="0"/>
        <v>0</v>
      </c>
      <c r="BF119" s="146">
        <f t="shared" si="1"/>
        <v>0</v>
      </c>
      <c r="BG119" s="146">
        <f t="shared" si="2"/>
        <v>0</v>
      </c>
      <c r="BH119" s="146">
        <f t="shared" si="3"/>
        <v>0</v>
      </c>
      <c r="BI119" s="146">
        <f t="shared" si="4"/>
        <v>0</v>
      </c>
      <c r="BJ119" s="144" t="s">
        <v>89</v>
      </c>
      <c r="BK119" s="141"/>
      <c r="BL119" s="141"/>
      <c r="BM119" s="141"/>
    </row>
    <row r="120" spans="2:65" s="1" customFormat="1" ht="18" customHeight="1">
      <c r="B120" s="140"/>
      <c r="C120" s="141"/>
      <c r="D120" s="142" t="s">
        <v>530</v>
      </c>
      <c r="E120" s="141"/>
      <c r="F120" s="141"/>
      <c r="G120" s="141"/>
      <c r="H120" s="141"/>
      <c r="I120" s="141"/>
      <c r="J120" s="99">
        <f>ROUND(J32*T120,2)</f>
        <v>0</v>
      </c>
      <c r="K120" s="141"/>
      <c r="L120" s="140"/>
      <c r="M120" s="141"/>
      <c r="N120" s="143" t="s">
        <v>43</v>
      </c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1"/>
      <c r="AG120" s="141"/>
      <c r="AH120" s="141"/>
      <c r="AI120" s="141"/>
      <c r="AJ120" s="141"/>
      <c r="AK120" s="141"/>
      <c r="AL120" s="141"/>
      <c r="AM120" s="141"/>
      <c r="AN120" s="141"/>
      <c r="AO120" s="141"/>
      <c r="AP120" s="141"/>
      <c r="AQ120" s="141"/>
      <c r="AR120" s="141"/>
      <c r="AS120" s="141"/>
      <c r="AT120" s="141"/>
      <c r="AU120" s="141"/>
      <c r="AV120" s="141"/>
      <c r="AW120" s="141"/>
      <c r="AX120" s="141"/>
      <c r="AY120" s="144" t="s">
        <v>531</v>
      </c>
      <c r="AZ120" s="141"/>
      <c r="BA120" s="141"/>
      <c r="BB120" s="141"/>
      <c r="BC120" s="141"/>
      <c r="BD120" s="141"/>
      <c r="BE120" s="146">
        <f t="shared" si="0"/>
        <v>0</v>
      </c>
      <c r="BF120" s="146">
        <f t="shared" si="1"/>
        <v>0</v>
      </c>
      <c r="BG120" s="146">
        <f t="shared" si="2"/>
        <v>0</v>
      </c>
      <c r="BH120" s="146">
        <f t="shared" si="3"/>
        <v>0</v>
      </c>
      <c r="BI120" s="146">
        <f t="shared" si="4"/>
        <v>0</v>
      </c>
      <c r="BJ120" s="144" t="s">
        <v>89</v>
      </c>
      <c r="BK120" s="141"/>
      <c r="BL120" s="141"/>
      <c r="BM120" s="141"/>
    </row>
    <row r="121" spans="2:65" s="1" customFormat="1">
      <c r="B121" s="34"/>
      <c r="L121" s="34"/>
    </row>
    <row r="122" spans="2:65" s="1" customFormat="1" ht="29.25" customHeight="1">
      <c r="B122" s="34"/>
      <c r="C122" s="106" t="s">
        <v>162</v>
      </c>
      <c r="D122" s="107"/>
      <c r="E122" s="107"/>
      <c r="F122" s="107"/>
      <c r="G122" s="107"/>
      <c r="H122" s="107"/>
      <c r="I122" s="107"/>
      <c r="J122" s="108">
        <f>ROUND(J98+J114,2)</f>
        <v>0</v>
      </c>
      <c r="K122" s="107"/>
      <c r="L122" s="34"/>
    </row>
    <row r="123" spans="2:65" s="1" customFormat="1" ht="7" customHeight="1">
      <c r="B123" s="49"/>
      <c r="C123" s="50"/>
      <c r="D123" s="50"/>
      <c r="E123" s="50"/>
      <c r="F123" s="50"/>
      <c r="G123" s="50"/>
      <c r="H123" s="50"/>
      <c r="I123" s="50"/>
      <c r="J123" s="50"/>
      <c r="K123" s="50"/>
      <c r="L123" s="34"/>
    </row>
    <row r="127" spans="2:65" s="1" customFormat="1" ht="7" customHeight="1">
      <c r="B127" s="51"/>
      <c r="C127" s="52"/>
      <c r="D127" s="52"/>
      <c r="E127" s="52"/>
      <c r="F127" s="52"/>
      <c r="G127" s="52"/>
      <c r="H127" s="52"/>
      <c r="I127" s="52"/>
      <c r="J127" s="52"/>
      <c r="K127" s="52"/>
      <c r="L127" s="34"/>
    </row>
    <row r="128" spans="2:65" s="1" customFormat="1" ht="25" customHeight="1">
      <c r="B128" s="34"/>
      <c r="C128" s="21" t="s">
        <v>548</v>
      </c>
      <c r="L128" s="34"/>
    </row>
    <row r="129" spans="2:63" s="1" customFormat="1" ht="7" customHeight="1">
      <c r="B129" s="34"/>
      <c r="L129" s="34"/>
    </row>
    <row r="130" spans="2:63" s="1" customFormat="1" ht="12" customHeight="1">
      <c r="B130" s="34"/>
      <c r="C130" s="27" t="s">
        <v>15</v>
      </c>
      <c r="L130" s="34"/>
    </row>
    <row r="131" spans="2:63" s="1" customFormat="1" ht="26.25" customHeight="1">
      <c r="B131" s="34"/>
      <c r="E131" s="287" t="str">
        <f>E7</f>
        <v>Revitalizácia budovy a areálu bývalého Gymnázia Mateja Bela vo Zvolene</v>
      </c>
      <c r="F131" s="288"/>
      <c r="G131" s="288"/>
      <c r="H131" s="288"/>
      <c r="L131" s="34"/>
    </row>
    <row r="132" spans="2:63" ht="12" customHeight="1">
      <c r="B132" s="20"/>
      <c r="C132" s="27" t="s">
        <v>182</v>
      </c>
      <c r="L132" s="20"/>
    </row>
    <row r="133" spans="2:63" s="1" customFormat="1" ht="16.5" customHeight="1">
      <c r="B133" s="34"/>
      <c r="E133" s="287" t="s">
        <v>11079</v>
      </c>
      <c r="F133" s="285"/>
      <c r="G133" s="285"/>
      <c r="H133" s="285"/>
      <c r="L133" s="34"/>
    </row>
    <row r="134" spans="2:63" s="1" customFormat="1" ht="12" customHeight="1">
      <c r="B134" s="34"/>
      <c r="C134" s="27" t="s">
        <v>190</v>
      </c>
      <c r="L134" s="34"/>
    </row>
    <row r="135" spans="2:63" s="1" customFormat="1" ht="16.5" customHeight="1">
      <c r="B135" s="34"/>
      <c r="E135" s="256" t="str">
        <f>E11</f>
        <v xml:space="preserve">07 - SO 601.7 Závlahový systém </v>
      </c>
      <c r="F135" s="285"/>
      <c r="G135" s="285"/>
      <c r="H135" s="285"/>
      <c r="L135" s="34"/>
    </row>
    <row r="136" spans="2:63" s="1" customFormat="1" ht="7" customHeight="1">
      <c r="B136" s="34"/>
      <c r="L136" s="34"/>
    </row>
    <row r="137" spans="2:63" s="1" customFormat="1" ht="12" customHeight="1">
      <c r="B137" s="34"/>
      <c r="C137" s="27" t="s">
        <v>19</v>
      </c>
      <c r="F137" s="25" t="str">
        <f>F14</f>
        <v>Okružná 2469, Zvolen</v>
      </c>
      <c r="I137" s="27" t="s">
        <v>21</v>
      </c>
      <c r="J137" s="57" t="str">
        <f>IF(J14="","",J14)</f>
        <v>22. 5. 2024</v>
      </c>
      <c r="L137" s="34"/>
    </row>
    <row r="138" spans="2:63" s="1" customFormat="1" ht="7" customHeight="1">
      <c r="B138" s="34"/>
      <c r="L138" s="34"/>
    </row>
    <row r="139" spans="2:63" s="1" customFormat="1" ht="15.25" customHeight="1">
      <c r="B139" s="34"/>
      <c r="C139" s="27" t="s">
        <v>23</v>
      </c>
      <c r="F139" s="25" t="str">
        <f>E17</f>
        <v>Úrad Banskobystrického samosprávneho kraja</v>
      </c>
      <c r="I139" s="27" t="s">
        <v>29</v>
      </c>
      <c r="J139" s="30" t="str">
        <f>E23</f>
        <v>N/A s.r.o. Bratislava</v>
      </c>
      <c r="L139" s="34"/>
    </row>
    <row r="140" spans="2:63" s="1" customFormat="1" ht="15.25" customHeight="1">
      <c r="B140" s="34"/>
      <c r="C140" s="27" t="s">
        <v>27</v>
      </c>
      <c r="F140" s="25" t="str">
        <f>IF(E20="","",E20)</f>
        <v>Vyplň údaj</v>
      </c>
      <c r="I140" s="27" t="s">
        <v>32</v>
      </c>
      <c r="J140" s="30">
        <f>E26</f>
        <v>0</v>
      </c>
      <c r="L140" s="34"/>
    </row>
    <row r="141" spans="2:63" s="1" customFormat="1" ht="10.25" customHeight="1">
      <c r="B141" s="34"/>
      <c r="L141" s="34"/>
    </row>
    <row r="142" spans="2:63" s="10" customFormat="1" ht="29.25" customHeight="1">
      <c r="B142" s="147"/>
      <c r="C142" s="148" t="s">
        <v>561</v>
      </c>
      <c r="D142" s="149" t="s">
        <v>62</v>
      </c>
      <c r="E142" s="149" t="s">
        <v>58</v>
      </c>
      <c r="F142" s="149" t="s">
        <v>59</v>
      </c>
      <c r="G142" s="149" t="s">
        <v>562</v>
      </c>
      <c r="H142" s="149" t="s">
        <v>563</v>
      </c>
      <c r="I142" s="149" t="s">
        <v>564</v>
      </c>
      <c r="J142" s="150" t="s">
        <v>417</v>
      </c>
      <c r="K142" s="151" t="s">
        <v>565</v>
      </c>
      <c r="L142" s="147"/>
      <c r="M142" s="64" t="s">
        <v>1</v>
      </c>
      <c r="N142" s="65" t="s">
        <v>41</v>
      </c>
      <c r="O142" s="65" t="s">
        <v>566</v>
      </c>
      <c r="P142" s="65" t="s">
        <v>567</v>
      </c>
      <c r="Q142" s="65" t="s">
        <v>568</v>
      </c>
      <c r="R142" s="65" t="s">
        <v>569</v>
      </c>
      <c r="S142" s="65" t="s">
        <v>570</v>
      </c>
      <c r="T142" s="66" t="s">
        <v>571</v>
      </c>
    </row>
    <row r="143" spans="2:63" s="1" customFormat="1" ht="23" customHeight="1">
      <c r="B143" s="34"/>
      <c r="C143" s="69" t="s">
        <v>245</v>
      </c>
      <c r="J143" s="152">
        <f>BK143</f>
        <v>0</v>
      </c>
      <c r="L143" s="34"/>
      <c r="M143" s="67"/>
      <c r="N143" s="58"/>
      <c r="O143" s="58"/>
      <c r="P143" s="153">
        <f>P144+P157+P166+P174+P230+P235</f>
        <v>0</v>
      </c>
      <c r="Q143" s="58"/>
      <c r="R143" s="153">
        <f>R144+R157+R166+R174+R230+R235</f>
        <v>0</v>
      </c>
      <c r="S143" s="58"/>
      <c r="T143" s="154">
        <f>T144+T157+T166+T174+T230+T235</f>
        <v>0</v>
      </c>
      <c r="AT143" s="17" t="s">
        <v>76</v>
      </c>
      <c r="AU143" s="17" t="s">
        <v>423</v>
      </c>
      <c r="BK143" s="155">
        <f>BK144+BK157+BK166+BK174+BK230+BK235</f>
        <v>0</v>
      </c>
    </row>
    <row r="144" spans="2:63" s="11" customFormat="1" ht="26" customHeight="1">
      <c r="B144" s="156"/>
      <c r="D144" s="157" t="s">
        <v>76</v>
      </c>
      <c r="E144" s="158" t="s">
        <v>7100</v>
      </c>
      <c r="F144" s="158" t="s">
        <v>11882</v>
      </c>
      <c r="I144" s="159"/>
      <c r="J144" s="160">
        <f>BK144</f>
        <v>0</v>
      </c>
      <c r="L144" s="156"/>
      <c r="M144" s="161"/>
      <c r="P144" s="162">
        <f>P145+P150</f>
        <v>0</v>
      </c>
      <c r="R144" s="162">
        <f>R145+R150</f>
        <v>0</v>
      </c>
      <c r="T144" s="163">
        <f>T145+T150</f>
        <v>0</v>
      </c>
      <c r="AR144" s="157" t="s">
        <v>84</v>
      </c>
      <c r="AT144" s="164" t="s">
        <v>76</v>
      </c>
      <c r="AU144" s="164" t="s">
        <v>77</v>
      </c>
      <c r="AY144" s="157" t="s">
        <v>574</v>
      </c>
      <c r="BK144" s="165">
        <f>BK145+BK150</f>
        <v>0</v>
      </c>
    </row>
    <row r="145" spans="2:65" s="11" customFormat="1" ht="23" customHeight="1">
      <c r="B145" s="156"/>
      <c r="D145" s="157" t="s">
        <v>76</v>
      </c>
      <c r="E145" s="166" t="s">
        <v>7124</v>
      </c>
      <c r="F145" s="166" t="s">
        <v>11883</v>
      </c>
      <c r="I145" s="159"/>
      <c r="J145" s="167">
        <f>BK145</f>
        <v>0</v>
      </c>
      <c r="L145" s="156"/>
      <c r="M145" s="161"/>
      <c r="P145" s="162">
        <f>SUM(P146:P149)</f>
        <v>0</v>
      </c>
      <c r="R145" s="162">
        <f>SUM(R146:R149)</f>
        <v>0</v>
      </c>
      <c r="T145" s="163">
        <f>SUM(T146:T149)</f>
        <v>0</v>
      </c>
      <c r="AR145" s="157" t="s">
        <v>84</v>
      </c>
      <c r="AT145" s="164" t="s">
        <v>76</v>
      </c>
      <c r="AU145" s="164" t="s">
        <v>84</v>
      </c>
      <c r="AY145" s="157" t="s">
        <v>574</v>
      </c>
      <c r="BK145" s="165">
        <f>SUM(BK146:BK149)</f>
        <v>0</v>
      </c>
    </row>
    <row r="146" spans="2:65" s="1" customFormat="1" ht="16.5" customHeight="1">
      <c r="B146" s="140"/>
      <c r="C146" s="168" t="s">
        <v>77</v>
      </c>
      <c r="D146" s="168" t="s">
        <v>576</v>
      </c>
      <c r="E146" s="169" t="s">
        <v>11884</v>
      </c>
      <c r="F146" s="170" t="s">
        <v>11885</v>
      </c>
      <c r="G146" s="171" t="s">
        <v>579</v>
      </c>
      <c r="H146" s="172">
        <v>0</v>
      </c>
      <c r="I146" s="173"/>
      <c r="J146" s="174">
        <f>ROUND(I146*H146,2)</f>
        <v>0</v>
      </c>
      <c r="K146" s="175"/>
      <c r="L146" s="34"/>
      <c r="M146" s="176" t="s">
        <v>1</v>
      </c>
      <c r="N146" s="139" t="s">
        <v>43</v>
      </c>
      <c r="P146" s="177">
        <f>O146*H146</f>
        <v>0</v>
      </c>
      <c r="Q146" s="177">
        <v>0</v>
      </c>
      <c r="R146" s="177">
        <f>Q146*H146</f>
        <v>0</v>
      </c>
      <c r="S146" s="177">
        <v>0</v>
      </c>
      <c r="T146" s="178">
        <f>S146*H146</f>
        <v>0</v>
      </c>
      <c r="AR146" s="179" t="s">
        <v>580</v>
      </c>
      <c r="AT146" s="179" t="s">
        <v>576</v>
      </c>
      <c r="AU146" s="179" t="s">
        <v>89</v>
      </c>
      <c r="AY146" s="17" t="s">
        <v>574</v>
      </c>
      <c r="BE146" s="102">
        <f>IF(N146="základná",J146,0)</f>
        <v>0</v>
      </c>
      <c r="BF146" s="102">
        <f>IF(N146="znížená",J146,0)</f>
        <v>0</v>
      </c>
      <c r="BG146" s="102">
        <f>IF(N146="zákl. prenesená",J146,0)</f>
        <v>0</v>
      </c>
      <c r="BH146" s="102">
        <f>IF(N146="zníž. prenesená",J146,0)</f>
        <v>0</v>
      </c>
      <c r="BI146" s="102">
        <f>IF(N146="nulová",J146,0)</f>
        <v>0</v>
      </c>
      <c r="BJ146" s="17" t="s">
        <v>89</v>
      </c>
      <c r="BK146" s="102">
        <f>ROUND(I146*H146,2)</f>
        <v>0</v>
      </c>
      <c r="BL146" s="17" t="s">
        <v>580</v>
      </c>
      <c r="BM146" s="179" t="s">
        <v>89</v>
      </c>
    </row>
    <row r="147" spans="2:65" s="1" customFormat="1" ht="16.5" customHeight="1">
      <c r="B147" s="140"/>
      <c r="C147" s="208" t="s">
        <v>77</v>
      </c>
      <c r="D147" s="208" t="s">
        <v>1858</v>
      </c>
      <c r="E147" s="209" t="s">
        <v>11886</v>
      </c>
      <c r="F147" s="210" t="s">
        <v>11885</v>
      </c>
      <c r="G147" s="211" t="s">
        <v>579</v>
      </c>
      <c r="H147" s="212">
        <v>0</v>
      </c>
      <c r="I147" s="213"/>
      <c r="J147" s="214">
        <f>ROUND(I147*H147,2)</f>
        <v>0</v>
      </c>
      <c r="K147" s="215"/>
      <c r="L147" s="216"/>
      <c r="M147" s="217" t="s">
        <v>1</v>
      </c>
      <c r="N147" s="218" t="s">
        <v>43</v>
      </c>
      <c r="P147" s="177">
        <f>O147*H147</f>
        <v>0</v>
      </c>
      <c r="Q147" s="177">
        <v>0</v>
      </c>
      <c r="R147" s="177">
        <f>Q147*H147</f>
        <v>0</v>
      </c>
      <c r="S147" s="177">
        <v>0</v>
      </c>
      <c r="T147" s="178">
        <f>S147*H147</f>
        <v>0</v>
      </c>
      <c r="AR147" s="179" t="s">
        <v>626</v>
      </c>
      <c r="AT147" s="179" t="s">
        <v>1858</v>
      </c>
      <c r="AU147" s="179" t="s">
        <v>89</v>
      </c>
      <c r="AY147" s="17" t="s">
        <v>574</v>
      </c>
      <c r="BE147" s="102">
        <f>IF(N147="základná",J147,0)</f>
        <v>0</v>
      </c>
      <c r="BF147" s="102">
        <f>IF(N147="znížená",J147,0)</f>
        <v>0</v>
      </c>
      <c r="BG147" s="102">
        <f>IF(N147="zákl. prenesená",J147,0)</f>
        <v>0</v>
      </c>
      <c r="BH147" s="102">
        <f>IF(N147="zníž. prenesená",J147,0)</f>
        <v>0</v>
      </c>
      <c r="BI147" s="102">
        <f>IF(N147="nulová",J147,0)</f>
        <v>0</v>
      </c>
      <c r="BJ147" s="17" t="s">
        <v>89</v>
      </c>
      <c r="BK147" s="102">
        <f>ROUND(I147*H147,2)</f>
        <v>0</v>
      </c>
      <c r="BL147" s="17" t="s">
        <v>580</v>
      </c>
      <c r="BM147" s="179" t="s">
        <v>580</v>
      </c>
    </row>
    <row r="148" spans="2:65" s="1" customFormat="1" ht="16.5" customHeight="1">
      <c r="B148" s="140"/>
      <c r="C148" s="168" t="s">
        <v>77</v>
      </c>
      <c r="D148" s="168" t="s">
        <v>576</v>
      </c>
      <c r="E148" s="169" t="s">
        <v>11887</v>
      </c>
      <c r="F148" s="170" t="s">
        <v>11888</v>
      </c>
      <c r="G148" s="171" t="s">
        <v>579</v>
      </c>
      <c r="H148" s="172">
        <v>0</v>
      </c>
      <c r="I148" s="173"/>
      <c r="J148" s="174">
        <f>ROUND(I148*H148,2)</f>
        <v>0</v>
      </c>
      <c r="K148" s="175"/>
      <c r="L148" s="34"/>
      <c r="M148" s="176" t="s">
        <v>1</v>
      </c>
      <c r="N148" s="139" t="s">
        <v>43</v>
      </c>
      <c r="P148" s="177">
        <f>O148*H148</f>
        <v>0</v>
      </c>
      <c r="Q148" s="177">
        <v>0</v>
      </c>
      <c r="R148" s="177">
        <f>Q148*H148</f>
        <v>0</v>
      </c>
      <c r="S148" s="177">
        <v>0</v>
      </c>
      <c r="T148" s="178">
        <f>S148*H148</f>
        <v>0</v>
      </c>
      <c r="AR148" s="179" t="s">
        <v>580</v>
      </c>
      <c r="AT148" s="179" t="s">
        <v>576</v>
      </c>
      <c r="AU148" s="179" t="s">
        <v>89</v>
      </c>
      <c r="AY148" s="17" t="s">
        <v>574</v>
      </c>
      <c r="BE148" s="102">
        <f>IF(N148="základná",J148,0)</f>
        <v>0</v>
      </c>
      <c r="BF148" s="102">
        <f>IF(N148="znížená",J148,0)</f>
        <v>0</v>
      </c>
      <c r="BG148" s="102">
        <f>IF(N148="zákl. prenesená",J148,0)</f>
        <v>0</v>
      </c>
      <c r="BH148" s="102">
        <f>IF(N148="zníž. prenesená",J148,0)</f>
        <v>0</v>
      </c>
      <c r="BI148" s="102">
        <f>IF(N148="nulová",J148,0)</f>
        <v>0</v>
      </c>
      <c r="BJ148" s="17" t="s">
        <v>89</v>
      </c>
      <c r="BK148" s="102">
        <f>ROUND(I148*H148,2)</f>
        <v>0</v>
      </c>
      <c r="BL148" s="17" t="s">
        <v>580</v>
      </c>
      <c r="BM148" s="179" t="s">
        <v>616</v>
      </c>
    </row>
    <row r="149" spans="2:65" s="1" customFormat="1" ht="16.5" customHeight="1">
      <c r="B149" s="140"/>
      <c r="C149" s="208" t="s">
        <v>77</v>
      </c>
      <c r="D149" s="208" t="s">
        <v>1858</v>
      </c>
      <c r="E149" s="209" t="s">
        <v>11889</v>
      </c>
      <c r="F149" s="210" t="s">
        <v>11888</v>
      </c>
      <c r="G149" s="211" t="s">
        <v>579</v>
      </c>
      <c r="H149" s="212">
        <v>0</v>
      </c>
      <c r="I149" s="213"/>
      <c r="J149" s="214">
        <f>ROUND(I149*H149,2)</f>
        <v>0</v>
      </c>
      <c r="K149" s="215"/>
      <c r="L149" s="216"/>
      <c r="M149" s="217" t="s">
        <v>1</v>
      </c>
      <c r="N149" s="218" t="s">
        <v>43</v>
      </c>
      <c r="P149" s="177">
        <f>O149*H149</f>
        <v>0</v>
      </c>
      <c r="Q149" s="177">
        <v>0</v>
      </c>
      <c r="R149" s="177">
        <f>Q149*H149</f>
        <v>0</v>
      </c>
      <c r="S149" s="177">
        <v>0</v>
      </c>
      <c r="T149" s="178">
        <f>S149*H149</f>
        <v>0</v>
      </c>
      <c r="AR149" s="179" t="s">
        <v>626</v>
      </c>
      <c r="AT149" s="179" t="s">
        <v>1858</v>
      </c>
      <c r="AU149" s="179" t="s">
        <v>89</v>
      </c>
      <c r="AY149" s="17" t="s">
        <v>574</v>
      </c>
      <c r="BE149" s="102">
        <f>IF(N149="základná",J149,0)</f>
        <v>0</v>
      </c>
      <c r="BF149" s="102">
        <f>IF(N149="znížená",J149,0)</f>
        <v>0</v>
      </c>
      <c r="BG149" s="102">
        <f>IF(N149="zákl. prenesená",J149,0)</f>
        <v>0</v>
      </c>
      <c r="BH149" s="102">
        <f>IF(N149="zníž. prenesená",J149,0)</f>
        <v>0</v>
      </c>
      <c r="BI149" s="102">
        <f>IF(N149="nulová",J149,0)</f>
        <v>0</v>
      </c>
      <c r="BJ149" s="17" t="s">
        <v>89</v>
      </c>
      <c r="BK149" s="102">
        <f>ROUND(I149*H149,2)</f>
        <v>0</v>
      </c>
      <c r="BL149" s="17" t="s">
        <v>580</v>
      </c>
      <c r="BM149" s="179" t="s">
        <v>626</v>
      </c>
    </row>
    <row r="150" spans="2:65" s="11" customFormat="1" ht="23" customHeight="1">
      <c r="B150" s="156"/>
      <c r="D150" s="157" t="s">
        <v>76</v>
      </c>
      <c r="E150" s="166" t="s">
        <v>7180</v>
      </c>
      <c r="F150" s="166" t="s">
        <v>11890</v>
      </c>
      <c r="I150" s="159"/>
      <c r="J150" s="167">
        <f>BK150</f>
        <v>0</v>
      </c>
      <c r="L150" s="156"/>
      <c r="M150" s="161"/>
      <c r="P150" s="162">
        <f>SUM(P151:P156)</f>
        <v>0</v>
      </c>
      <c r="R150" s="162">
        <f>SUM(R151:R156)</f>
        <v>0</v>
      </c>
      <c r="T150" s="163">
        <f>SUM(T151:T156)</f>
        <v>0</v>
      </c>
      <c r="AR150" s="157" t="s">
        <v>84</v>
      </c>
      <c r="AT150" s="164" t="s">
        <v>76</v>
      </c>
      <c r="AU150" s="164" t="s">
        <v>84</v>
      </c>
      <c r="AY150" s="157" t="s">
        <v>574</v>
      </c>
      <c r="BK150" s="165">
        <f>SUM(BK151:BK156)</f>
        <v>0</v>
      </c>
    </row>
    <row r="151" spans="2:65" s="1" customFormat="1" ht="24.25" customHeight="1">
      <c r="B151" s="140"/>
      <c r="C151" s="168" t="s">
        <v>77</v>
      </c>
      <c r="D151" s="168" t="s">
        <v>576</v>
      </c>
      <c r="E151" s="169" t="s">
        <v>11891</v>
      </c>
      <c r="F151" s="170" t="s">
        <v>11892</v>
      </c>
      <c r="G151" s="171" t="s">
        <v>579</v>
      </c>
      <c r="H151" s="172">
        <v>76</v>
      </c>
      <c r="I151" s="173"/>
      <c r="J151" s="174">
        <f t="shared" ref="J151:J156" si="5">ROUND(I151*H151,2)</f>
        <v>0</v>
      </c>
      <c r="K151" s="175"/>
      <c r="L151" s="34"/>
      <c r="M151" s="176" t="s">
        <v>1</v>
      </c>
      <c r="N151" s="139" t="s">
        <v>43</v>
      </c>
      <c r="P151" s="177">
        <f t="shared" ref="P151:P156" si="6">O151*H151</f>
        <v>0</v>
      </c>
      <c r="Q151" s="177">
        <v>0</v>
      </c>
      <c r="R151" s="177">
        <f t="shared" ref="R151:R156" si="7">Q151*H151</f>
        <v>0</v>
      </c>
      <c r="S151" s="177">
        <v>0</v>
      </c>
      <c r="T151" s="178">
        <f t="shared" ref="T151:T156" si="8">S151*H151</f>
        <v>0</v>
      </c>
      <c r="AR151" s="179" t="s">
        <v>580</v>
      </c>
      <c r="AT151" s="179" t="s">
        <v>576</v>
      </c>
      <c r="AU151" s="179" t="s">
        <v>89</v>
      </c>
      <c r="AY151" s="17" t="s">
        <v>574</v>
      </c>
      <c r="BE151" s="102">
        <f t="shared" ref="BE151:BE156" si="9">IF(N151="základná",J151,0)</f>
        <v>0</v>
      </c>
      <c r="BF151" s="102">
        <f t="shared" ref="BF151:BF156" si="10">IF(N151="znížená",J151,0)</f>
        <v>0</v>
      </c>
      <c r="BG151" s="102">
        <f t="shared" ref="BG151:BG156" si="11">IF(N151="zákl. prenesená",J151,0)</f>
        <v>0</v>
      </c>
      <c r="BH151" s="102">
        <f t="shared" ref="BH151:BH156" si="12">IF(N151="zníž. prenesená",J151,0)</f>
        <v>0</v>
      </c>
      <c r="BI151" s="102">
        <f t="shared" ref="BI151:BI156" si="13">IF(N151="nulová",J151,0)</f>
        <v>0</v>
      </c>
      <c r="BJ151" s="17" t="s">
        <v>89</v>
      </c>
      <c r="BK151" s="102">
        <f t="shared" ref="BK151:BK156" si="14">ROUND(I151*H151,2)</f>
        <v>0</v>
      </c>
      <c r="BL151" s="17" t="s">
        <v>580</v>
      </c>
      <c r="BM151" s="179" t="s">
        <v>115</v>
      </c>
    </row>
    <row r="152" spans="2:65" s="1" customFormat="1" ht="24.25" customHeight="1">
      <c r="B152" s="140"/>
      <c r="C152" s="208" t="s">
        <v>77</v>
      </c>
      <c r="D152" s="208" t="s">
        <v>1858</v>
      </c>
      <c r="E152" s="209" t="s">
        <v>11893</v>
      </c>
      <c r="F152" s="210" t="s">
        <v>11892</v>
      </c>
      <c r="G152" s="211" t="s">
        <v>579</v>
      </c>
      <c r="H152" s="212">
        <v>76</v>
      </c>
      <c r="I152" s="213"/>
      <c r="J152" s="214">
        <f t="shared" si="5"/>
        <v>0</v>
      </c>
      <c r="K152" s="215"/>
      <c r="L152" s="216"/>
      <c r="M152" s="217" t="s">
        <v>1</v>
      </c>
      <c r="N152" s="218" t="s">
        <v>43</v>
      </c>
      <c r="P152" s="177">
        <f t="shared" si="6"/>
        <v>0</v>
      </c>
      <c r="Q152" s="177">
        <v>0</v>
      </c>
      <c r="R152" s="177">
        <f t="shared" si="7"/>
        <v>0</v>
      </c>
      <c r="S152" s="177">
        <v>0</v>
      </c>
      <c r="T152" s="178">
        <f t="shared" si="8"/>
        <v>0</v>
      </c>
      <c r="AR152" s="179" t="s">
        <v>626</v>
      </c>
      <c r="AT152" s="179" t="s">
        <v>1858</v>
      </c>
      <c r="AU152" s="179" t="s">
        <v>89</v>
      </c>
      <c r="AY152" s="17" t="s">
        <v>574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89</v>
      </c>
      <c r="BK152" s="102">
        <f t="shared" si="14"/>
        <v>0</v>
      </c>
      <c r="BL152" s="17" t="s">
        <v>580</v>
      </c>
      <c r="BM152" s="179" t="s">
        <v>121</v>
      </c>
    </row>
    <row r="153" spans="2:65" s="1" customFormat="1" ht="16.5" customHeight="1">
      <c r="B153" s="140"/>
      <c r="C153" s="168" t="s">
        <v>77</v>
      </c>
      <c r="D153" s="168" t="s">
        <v>576</v>
      </c>
      <c r="E153" s="169" t="s">
        <v>11894</v>
      </c>
      <c r="F153" s="170" t="s">
        <v>11895</v>
      </c>
      <c r="G153" s="171" t="s">
        <v>579</v>
      </c>
      <c r="H153" s="172">
        <v>60</v>
      </c>
      <c r="I153" s="173"/>
      <c r="J153" s="174">
        <f t="shared" si="5"/>
        <v>0</v>
      </c>
      <c r="K153" s="175"/>
      <c r="L153" s="34"/>
      <c r="M153" s="176" t="s">
        <v>1</v>
      </c>
      <c r="N153" s="139" t="s">
        <v>43</v>
      </c>
      <c r="P153" s="177">
        <f t="shared" si="6"/>
        <v>0</v>
      </c>
      <c r="Q153" s="177">
        <v>0</v>
      </c>
      <c r="R153" s="177">
        <f t="shared" si="7"/>
        <v>0</v>
      </c>
      <c r="S153" s="177">
        <v>0</v>
      </c>
      <c r="T153" s="178">
        <f t="shared" si="8"/>
        <v>0</v>
      </c>
      <c r="AR153" s="179" t="s">
        <v>580</v>
      </c>
      <c r="AT153" s="179" t="s">
        <v>576</v>
      </c>
      <c r="AU153" s="179" t="s">
        <v>89</v>
      </c>
      <c r="AY153" s="17" t="s">
        <v>574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89</v>
      </c>
      <c r="BK153" s="102">
        <f t="shared" si="14"/>
        <v>0</v>
      </c>
      <c r="BL153" s="17" t="s">
        <v>580</v>
      </c>
      <c r="BM153" s="179" t="s">
        <v>664</v>
      </c>
    </row>
    <row r="154" spans="2:65" s="1" customFormat="1" ht="16.5" customHeight="1">
      <c r="B154" s="140"/>
      <c r="C154" s="208" t="s">
        <v>77</v>
      </c>
      <c r="D154" s="208" t="s">
        <v>1858</v>
      </c>
      <c r="E154" s="209" t="s">
        <v>11896</v>
      </c>
      <c r="F154" s="210" t="s">
        <v>11895</v>
      </c>
      <c r="G154" s="211" t="s">
        <v>579</v>
      </c>
      <c r="H154" s="212">
        <v>60</v>
      </c>
      <c r="I154" s="213"/>
      <c r="J154" s="214">
        <f t="shared" si="5"/>
        <v>0</v>
      </c>
      <c r="K154" s="215"/>
      <c r="L154" s="216"/>
      <c r="M154" s="217" t="s">
        <v>1</v>
      </c>
      <c r="N154" s="218" t="s">
        <v>43</v>
      </c>
      <c r="P154" s="177">
        <f t="shared" si="6"/>
        <v>0</v>
      </c>
      <c r="Q154" s="177">
        <v>0</v>
      </c>
      <c r="R154" s="177">
        <f t="shared" si="7"/>
        <v>0</v>
      </c>
      <c r="S154" s="177">
        <v>0</v>
      </c>
      <c r="T154" s="178">
        <f t="shared" si="8"/>
        <v>0</v>
      </c>
      <c r="AR154" s="179" t="s">
        <v>626</v>
      </c>
      <c r="AT154" s="179" t="s">
        <v>1858</v>
      </c>
      <c r="AU154" s="179" t="s">
        <v>89</v>
      </c>
      <c r="AY154" s="17" t="s">
        <v>574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89</v>
      </c>
      <c r="BK154" s="102">
        <f t="shared" si="14"/>
        <v>0</v>
      </c>
      <c r="BL154" s="17" t="s">
        <v>580</v>
      </c>
      <c r="BM154" s="179" t="s">
        <v>680</v>
      </c>
    </row>
    <row r="155" spans="2:65" s="1" customFormat="1" ht="24.25" customHeight="1">
      <c r="B155" s="140"/>
      <c r="C155" s="168" t="s">
        <v>77</v>
      </c>
      <c r="D155" s="168" t="s">
        <v>576</v>
      </c>
      <c r="E155" s="169" t="s">
        <v>11897</v>
      </c>
      <c r="F155" s="170" t="s">
        <v>11898</v>
      </c>
      <c r="G155" s="171" t="s">
        <v>579</v>
      </c>
      <c r="H155" s="172">
        <v>52</v>
      </c>
      <c r="I155" s="173"/>
      <c r="J155" s="174">
        <f t="shared" si="5"/>
        <v>0</v>
      </c>
      <c r="K155" s="175"/>
      <c r="L155" s="34"/>
      <c r="M155" s="176" t="s">
        <v>1</v>
      </c>
      <c r="N155" s="139" t="s">
        <v>43</v>
      </c>
      <c r="P155" s="177">
        <f t="shared" si="6"/>
        <v>0</v>
      </c>
      <c r="Q155" s="177">
        <v>0</v>
      </c>
      <c r="R155" s="177">
        <f t="shared" si="7"/>
        <v>0</v>
      </c>
      <c r="S155" s="177">
        <v>0</v>
      </c>
      <c r="T155" s="178">
        <f t="shared" si="8"/>
        <v>0</v>
      </c>
      <c r="AR155" s="179" t="s">
        <v>580</v>
      </c>
      <c r="AT155" s="179" t="s">
        <v>576</v>
      </c>
      <c r="AU155" s="179" t="s">
        <v>89</v>
      </c>
      <c r="AY155" s="17" t="s">
        <v>574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89</v>
      </c>
      <c r="BK155" s="102">
        <f t="shared" si="14"/>
        <v>0</v>
      </c>
      <c r="BL155" s="17" t="s">
        <v>580</v>
      </c>
      <c r="BM155" s="179" t="s">
        <v>691</v>
      </c>
    </row>
    <row r="156" spans="2:65" s="1" customFormat="1" ht="24.25" customHeight="1">
      <c r="B156" s="140"/>
      <c r="C156" s="208" t="s">
        <v>77</v>
      </c>
      <c r="D156" s="208" t="s">
        <v>1858</v>
      </c>
      <c r="E156" s="209" t="s">
        <v>11899</v>
      </c>
      <c r="F156" s="210" t="s">
        <v>11898</v>
      </c>
      <c r="G156" s="211" t="s">
        <v>579</v>
      </c>
      <c r="H156" s="212">
        <v>52</v>
      </c>
      <c r="I156" s="213"/>
      <c r="J156" s="214">
        <f t="shared" si="5"/>
        <v>0</v>
      </c>
      <c r="K156" s="215"/>
      <c r="L156" s="216"/>
      <c r="M156" s="217" t="s">
        <v>1</v>
      </c>
      <c r="N156" s="218" t="s">
        <v>43</v>
      </c>
      <c r="P156" s="177">
        <f t="shared" si="6"/>
        <v>0</v>
      </c>
      <c r="Q156" s="177">
        <v>0</v>
      </c>
      <c r="R156" s="177">
        <f t="shared" si="7"/>
        <v>0</v>
      </c>
      <c r="S156" s="177">
        <v>0</v>
      </c>
      <c r="T156" s="178">
        <f t="shared" si="8"/>
        <v>0</v>
      </c>
      <c r="AR156" s="179" t="s">
        <v>626</v>
      </c>
      <c r="AT156" s="179" t="s">
        <v>1858</v>
      </c>
      <c r="AU156" s="179" t="s">
        <v>89</v>
      </c>
      <c r="AY156" s="17" t="s">
        <v>574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89</v>
      </c>
      <c r="BK156" s="102">
        <f t="shared" si="14"/>
        <v>0</v>
      </c>
      <c r="BL156" s="17" t="s">
        <v>580</v>
      </c>
      <c r="BM156" s="179" t="s">
        <v>7</v>
      </c>
    </row>
    <row r="157" spans="2:65" s="11" customFormat="1" ht="26" customHeight="1">
      <c r="B157" s="156"/>
      <c r="D157" s="157" t="s">
        <v>76</v>
      </c>
      <c r="E157" s="158" t="s">
        <v>7245</v>
      </c>
      <c r="F157" s="158" t="s">
        <v>11900</v>
      </c>
      <c r="I157" s="159"/>
      <c r="J157" s="160">
        <f>BK157</f>
        <v>0</v>
      </c>
      <c r="L157" s="156"/>
      <c r="M157" s="161"/>
      <c r="P157" s="162">
        <f>P158+P163</f>
        <v>0</v>
      </c>
      <c r="R157" s="162">
        <f>R158+R163</f>
        <v>0</v>
      </c>
      <c r="T157" s="163">
        <f>T158+T163</f>
        <v>0</v>
      </c>
      <c r="AR157" s="157" t="s">
        <v>84</v>
      </c>
      <c r="AT157" s="164" t="s">
        <v>76</v>
      </c>
      <c r="AU157" s="164" t="s">
        <v>77</v>
      </c>
      <c r="AY157" s="157" t="s">
        <v>574</v>
      </c>
      <c r="BK157" s="165">
        <f>BK158+BK163</f>
        <v>0</v>
      </c>
    </row>
    <row r="158" spans="2:65" s="11" customFormat="1" ht="23" customHeight="1">
      <c r="B158" s="156"/>
      <c r="D158" s="157" t="s">
        <v>76</v>
      </c>
      <c r="E158" s="166" t="s">
        <v>7292</v>
      </c>
      <c r="F158" s="166" t="s">
        <v>11901</v>
      </c>
      <c r="I158" s="159"/>
      <c r="J158" s="167">
        <f>BK158</f>
        <v>0</v>
      </c>
      <c r="L158" s="156"/>
      <c r="M158" s="161"/>
      <c r="P158" s="162">
        <f>SUM(P159:P162)</f>
        <v>0</v>
      </c>
      <c r="R158" s="162">
        <f>SUM(R159:R162)</f>
        <v>0</v>
      </c>
      <c r="T158" s="163">
        <f>SUM(T159:T162)</f>
        <v>0</v>
      </c>
      <c r="AR158" s="157" t="s">
        <v>84</v>
      </c>
      <c r="AT158" s="164" t="s">
        <v>76</v>
      </c>
      <c r="AU158" s="164" t="s">
        <v>84</v>
      </c>
      <c r="AY158" s="157" t="s">
        <v>574</v>
      </c>
      <c r="BK158" s="165">
        <f>SUM(BK159:BK162)</f>
        <v>0</v>
      </c>
    </row>
    <row r="159" spans="2:65" s="1" customFormat="1" ht="21.75" customHeight="1">
      <c r="B159" s="140"/>
      <c r="C159" s="168" t="s">
        <v>77</v>
      </c>
      <c r="D159" s="168" t="s">
        <v>576</v>
      </c>
      <c r="E159" s="169" t="s">
        <v>11902</v>
      </c>
      <c r="F159" s="170" t="s">
        <v>11903</v>
      </c>
      <c r="G159" s="171" t="s">
        <v>579</v>
      </c>
      <c r="H159" s="172">
        <v>1</v>
      </c>
      <c r="I159" s="173"/>
      <c r="J159" s="174">
        <f>ROUND(I159*H159,2)</f>
        <v>0</v>
      </c>
      <c r="K159" s="175"/>
      <c r="L159" s="34"/>
      <c r="M159" s="176" t="s">
        <v>1</v>
      </c>
      <c r="N159" s="139" t="s">
        <v>43</v>
      </c>
      <c r="P159" s="177">
        <f>O159*H159</f>
        <v>0</v>
      </c>
      <c r="Q159" s="177">
        <v>0</v>
      </c>
      <c r="R159" s="177">
        <f>Q159*H159</f>
        <v>0</v>
      </c>
      <c r="S159" s="177">
        <v>0</v>
      </c>
      <c r="T159" s="178">
        <f>S159*H159</f>
        <v>0</v>
      </c>
      <c r="AR159" s="179" t="s">
        <v>580</v>
      </c>
      <c r="AT159" s="179" t="s">
        <v>576</v>
      </c>
      <c r="AU159" s="179" t="s">
        <v>89</v>
      </c>
      <c r="AY159" s="17" t="s">
        <v>574</v>
      </c>
      <c r="BE159" s="102">
        <f>IF(N159="základná",J159,0)</f>
        <v>0</v>
      </c>
      <c r="BF159" s="102">
        <f>IF(N159="znížená",J159,0)</f>
        <v>0</v>
      </c>
      <c r="BG159" s="102">
        <f>IF(N159="zákl. prenesená",J159,0)</f>
        <v>0</v>
      </c>
      <c r="BH159" s="102">
        <f>IF(N159="zníž. prenesená",J159,0)</f>
        <v>0</v>
      </c>
      <c r="BI159" s="102">
        <f>IF(N159="nulová",J159,0)</f>
        <v>0</v>
      </c>
      <c r="BJ159" s="17" t="s">
        <v>89</v>
      </c>
      <c r="BK159" s="102">
        <f>ROUND(I159*H159,2)</f>
        <v>0</v>
      </c>
      <c r="BL159" s="17" t="s">
        <v>580</v>
      </c>
      <c r="BM159" s="179" t="s">
        <v>732</v>
      </c>
    </row>
    <row r="160" spans="2:65" s="1" customFormat="1" ht="21.75" customHeight="1">
      <c r="B160" s="140"/>
      <c r="C160" s="208" t="s">
        <v>77</v>
      </c>
      <c r="D160" s="208" t="s">
        <v>1858</v>
      </c>
      <c r="E160" s="209" t="s">
        <v>11904</v>
      </c>
      <c r="F160" s="210" t="s">
        <v>11903</v>
      </c>
      <c r="G160" s="211" t="s">
        <v>579</v>
      </c>
      <c r="H160" s="212">
        <v>1</v>
      </c>
      <c r="I160" s="213"/>
      <c r="J160" s="214">
        <f>ROUND(I160*H160,2)</f>
        <v>0</v>
      </c>
      <c r="K160" s="215"/>
      <c r="L160" s="216"/>
      <c r="M160" s="217" t="s">
        <v>1</v>
      </c>
      <c r="N160" s="218" t="s">
        <v>43</v>
      </c>
      <c r="P160" s="177">
        <f>O160*H160</f>
        <v>0</v>
      </c>
      <c r="Q160" s="177">
        <v>0</v>
      </c>
      <c r="R160" s="177">
        <f>Q160*H160</f>
        <v>0</v>
      </c>
      <c r="S160" s="177">
        <v>0</v>
      </c>
      <c r="T160" s="178">
        <f>S160*H160</f>
        <v>0</v>
      </c>
      <c r="AR160" s="179" t="s">
        <v>626</v>
      </c>
      <c r="AT160" s="179" t="s">
        <v>1858</v>
      </c>
      <c r="AU160" s="179" t="s">
        <v>89</v>
      </c>
      <c r="AY160" s="17" t="s">
        <v>574</v>
      </c>
      <c r="BE160" s="102">
        <f>IF(N160="základná",J160,0)</f>
        <v>0</v>
      </c>
      <c r="BF160" s="102">
        <f>IF(N160="znížená",J160,0)</f>
        <v>0</v>
      </c>
      <c r="BG160" s="102">
        <f>IF(N160="zákl. prenesená",J160,0)</f>
        <v>0</v>
      </c>
      <c r="BH160" s="102">
        <f>IF(N160="zníž. prenesená",J160,0)</f>
        <v>0</v>
      </c>
      <c r="BI160" s="102">
        <f>IF(N160="nulová",J160,0)</f>
        <v>0</v>
      </c>
      <c r="BJ160" s="17" t="s">
        <v>89</v>
      </c>
      <c r="BK160" s="102">
        <f>ROUND(I160*H160,2)</f>
        <v>0</v>
      </c>
      <c r="BL160" s="17" t="s">
        <v>580</v>
      </c>
      <c r="BM160" s="179" t="s">
        <v>749</v>
      </c>
    </row>
    <row r="161" spans="2:65" s="1" customFormat="1" ht="16.5" customHeight="1">
      <c r="B161" s="140"/>
      <c r="C161" s="168" t="s">
        <v>77</v>
      </c>
      <c r="D161" s="168" t="s">
        <v>576</v>
      </c>
      <c r="E161" s="169" t="s">
        <v>11905</v>
      </c>
      <c r="F161" s="170" t="s">
        <v>11906</v>
      </c>
      <c r="G161" s="171" t="s">
        <v>579</v>
      </c>
      <c r="H161" s="172">
        <v>2</v>
      </c>
      <c r="I161" s="173"/>
      <c r="J161" s="174">
        <f>ROUND(I161*H161,2)</f>
        <v>0</v>
      </c>
      <c r="K161" s="175"/>
      <c r="L161" s="34"/>
      <c r="M161" s="176" t="s">
        <v>1</v>
      </c>
      <c r="N161" s="139" t="s">
        <v>43</v>
      </c>
      <c r="P161" s="177">
        <f>O161*H161</f>
        <v>0</v>
      </c>
      <c r="Q161" s="177">
        <v>0</v>
      </c>
      <c r="R161" s="177">
        <f>Q161*H161</f>
        <v>0</v>
      </c>
      <c r="S161" s="177">
        <v>0</v>
      </c>
      <c r="T161" s="178">
        <f>S161*H161</f>
        <v>0</v>
      </c>
      <c r="AR161" s="179" t="s">
        <v>580</v>
      </c>
      <c r="AT161" s="179" t="s">
        <v>576</v>
      </c>
      <c r="AU161" s="179" t="s">
        <v>89</v>
      </c>
      <c r="AY161" s="17" t="s">
        <v>574</v>
      </c>
      <c r="BE161" s="102">
        <f>IF(N161="základná",J161,0)</f>
        <v>0</v>
      </c>
      <c r="BF161" s="102">
        <f>IF(N161="znížená",J161,0)</f>
        <v>0</v>
      </c>
      <c r="BG161" s="102">
        <f>IF(N161="zákl. prenesená",J161,0)</f>
        <v>0</v>
      </c>
      <c r="BH161" s="102">
        <f>IF(N161="zníž. prenesená",J161,0)</f>
        <v>0</v>
      </c>
      <c r="BI161" s="102">
        <f>IF(N161="nulová",J161,0)</f>
        <v>0</v>
      </c>
      <c r="BJ161" s="17" t="s">
        <v>89</v>
      </c>
      <c r="BK161" s="102">
        <f>ROUND(I161*H161,2)</f>
        <v>0</v>
      </c>
      <c r="BL161" s="17" t="s">
        <v>580</v>
      </c>
      <c r="BM161" s="179" t="s">
        <v>805</v>
      </c>
    </row>
    <row r="162" spans="2:65" s="1" customFormat="1" ht="16.5" customHeight="1">
      <c r="B162" s="140"/>
      <c r="C162" s="208" t="s">
        <v>77</v>
      </c>
      <c r="D162" s="208" t="s">
        <v>1858</v>
      </c>
      <c r="E162" s="209" t="s">
        <v>11907</v>
      </c>
      <c r="F162" s="210" t="s">
        <v>11906</v>
      </c>
      <c r="G162" s="211" t="s">
        <v>579</v>
      </c>
      <c r="H162" s="212">
        <v>2</v>
      </c>
      <c r="I162" s="213"/>
      <c r="J162" s="214">
        <f>ROUND(I162*H162,2)</f>
        <v>0</v>
      </c>
      <c r="K162" s="215"/>
      <c r="L162" s="216"/>
      <c r="M162" s="217" t="s">
        <v>1</v>
      </c>
      <c r="N162" s="218" t="s">
        <v>43</v>
      </c>
      <c r="P162" s="177">
        <f>O162*H162</f>
        <v>0</v>
      </c>
      <c r="Q162" s="177">
        <v>0</v>
      </c>
      <c r="R162" s="177">
        <f>Q162*H162</f>
        <v>0</v>
      </c>
      <c r="S162" s="177">
        <v>0</v>
      </c>
      <c r="T162" s="178">
        <f>S162*H162</f>
        <v>0</v>
      </c>
      <c r="AR162" s="179" t="s">
        <v>626</v>
      </c>
      <c r="AT162" s="179" t="s">
        <v>1858</v>
      </c>
      <c r="AU162" s="179" t="s">
        <v>89</v>
      </c>
      <c r="AY162" s="17" t="s">
        <v>574</v>
      </c>
      <c r="BE162" s="102">
        <f>IF(N162="základná",J162,0)</f>
        <v>0</v>
      </c>
      <c r="BF162" s="102">
        <f>IF(N162="znížená",J162,0)</f>
        <v>0</v>
      </c>
      <c r="BG162" s="102">
        <f>IF(N162="zákl. prenesená",J162,0)</f>
        <v>0</v>
      </c>
      <c r="BH162" s="102">
        <f>IF(N162="zníž. prenesená",J162,0)</f>
        <v>0</v>
      </c>
      <c r="BI162" s="102">
        <f>IF(N162="nulová",J162,0)</f>
        <v>0</v>
      </c>
      <c r="BJ162" s="17" t="s">
        <v>89</v>
      </c>
      <c r="BK162" s="102">
        <f>ROUND(I162*H162,2)</f>
        <v>0</v>
      </c>
      <c r="BL162" s="17" t="s">
        <v>580</v>
      </c>
      <c r="BM162" s="179" t="s">
        <v>824</v>
      </c>
    </row>
    <row r="163" spans="2:65" s="11" customFormat="1" ht="23" customHeight="1">
      <c r="B163" s="156"/>
      <c r="D163" s="157" t="s">
        <v>76</v>
      </c>
      <c r="E163" s="166" t="s">
        <v>8508</v>
      </c>
      <c r="F163" s="166" t="s">
        <v>11908</v>
      </c>
      <c r="I163" s="159"/>
      <c r="J163" s="167">
        <f>BK163</f>
        <v>0</v>
      </c>
      <c r="L163" s="156"/>
      <c r="M163" s="161"/>
      <c r="P163" s="162">
        <f>SUM(P164:P165)</f>
        <v>0</v>
      </c>
      <c r="R163" s="162">
        <f>SUM(R164:R165)</f>
        <v>0</v>
      </c>
      <c r="T163" s="163">
        <f>SUM(T164:T165)</f>
        <v>0</v>
      </c>
      <c r="AR163" s="157" t="s">
        <v>84</v>
      </c>
      <c r="AT163" s="164" t="s">
        <v>76</v>
      </c>
      <c r="AU163" s="164" t="s">
        <v>84</v>
      </c>
      <c r="AY163" s="157" t="s">
        <v>574</v>
      </c>
      <c r="BK163" s="165">
        <f>SUM(BK164:BK165)</f>
        <v>0</v>
      </c>
    </row>
    <row r="164" spans="2:65" s="1" customFormat="1" ht="16.5" customHeight="1">
      <c r="B164" s="140"/>
      <c r="C164" s="168" t="s">
        <v>77</v>
      </c>
      <c r="D164" s="168" t="s">
        <v>576</v>
      </c>
      <c r="E164" s="169" t="s">
        <v>11909</v>
      </c>
      <c r="F164" s="170" t="s">
        <v>11910</v>
      </c>
      <c r="G164" s="171" t="s">
        <v>579</v>
      </c>
      <c r="H164" s="172">
        <v>1</v>
      </c>
      <c r="I164" s="173"/>
      <c r="J164" s="174">
        <f>ROUND(I164*H164,2)</f>
        <v>0</v>
      </c>
      <c r="K164" s="175"/>
      <c r="L164" s="34"/>
      <c r="M164" s="176" t="s">
        <v>1</v>
      </c>
      <c r="N164" s="139" t="s">
        <v>43</v>
      </c>
      <c r="P164" s="177">
        <f>O164*H164</f>
        <v>0</v>
      </c>
      <c r="Q164" s="177">
        <v>0</v>
      </c>
      <c r="R164" s="177">
        <f>Q164*H164</f>
        <v>0</v>
      </c>
      <c r="S164" s="177">
        <v>0</v>
      </c>
      <c r="T164" s="178">
        <f>S164*H164</f>
        <v>0</v>
      </c>
      <c r="AR164" s="179" t="s">
        <v>580</v>
      </c>
      <c r="AT164" s="179" t="s">
        <v>576</v>
      </c>
      <c r="AU164" s="179" t="s">
        <v>89</v>
      </c>
      <c r="AY164" s="17" t="s">
        <v>574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7" t="s">
        <v>89</v>
      </c>
      <c r="BK164" s="102">
        <f>ROUND(I164*H164,2)</f>
        <v>0</v>
      </c>
      <c r="BL164" s="17" t="s">
        <v>580</v>
      </c>
      <c r="BM164" s="179" t="s">
        <v>849</v>
      </c>
    </row>
    <row r="165" spans="2:65" s="1" customFormat="1" ht="16.5" customHeight="1">
      <c r="B165" s="140"/>
      <c r="C165" s="208" t="s">
        <v>77</v>
      </c>
      <c r="D165" s="208" t="s">
        <v>1858</v>
      </c>
      <c r="E165" s="209" t="s">
        <v>11911</v>
      </c>
      <c r="F165" s="210" t="s">
        <v>11910</v>
      </c>
      <c r="G165" s="211" t="s">
        <v>579</v>
      </c>
      <c r="H165" s="212">
        <v>1</v>
      </c>
      <c r="I165" s="213"/>
      <c r="J165" s="214">
        <f>ROUND(I165*H165,2)</f>
        <v>0</v>
      </c>
      <c r="K165" s="215"/>
      <c r="L165" s="216"/>
      <c r="M165" s="217" t="s">
        <v>1</v>
      </c>
      <c r="N165" s="218" t="s">
        <v>43</v>
      </c>
      <c r="P165" s="177">
        <f>O165*H165</f>
        <v>0</v>
      </c>
      <c r="Q165" s="177">
        <v>0</v>
      </c>
      <c r="R165" s="177">
        <f>Q165*H165</f>
        <v>0</v>
      </c>
      <c r="S165" s="177">
        <v>0</v>
      </c>
      <c r="T165" s="178">
        <f>S165*H165</f>
        <v>0</v>
      </c>
      <c r="AR165" s="179" t="s">
        <v>626</v>
      </c>
      <c r="AT165" s="179" t="s">
        <v>1858</v>
      </c>
      <c r="AU165" s="179" t="s">
        <v>89</v>
      </c>
      <c r="AY165" s="17" t="s">
        <v>574</v>
      </c>
      <c r="BE165" s="102">
        <f>IF(N165="základná",J165,0)</f>
        <v>0</v>
      </c>
      <c r="BF165" s="102">
        <f>IF(N165="znížená",J165,0)</f>
        <v>0</v>
      </c>
      <c r="BG165" s="102">
        <f>IF(N165="zákl. prenesená",J165,0)</f>
        <v>0</v>
      </c>
      <c r="BH165" s="102">
        <f>IF(N165="zníž. prenesená",J165,0)</f>
        <v>0</v>
      </c>
      <c r="BI165" s="102">
        <f>IF(N165="nulová",J165,0)</f>
        <v>0</v>
      </c>
      <c r="BJ165" s="17" t="s">
        <v>89</v>
      </c>
      <c r="BK165" s="102">
        <f>ROUND(I165*H165,2)</f>
        <v>0</v>
      </c>
      <c r="BL165" s="17" t="s">
        <v>580</v>
      </c>
      <c r="BM165" s="179" t="s">
        <v>860</v>
      </c>
    </row>
    <row r="166" spans="2:65" s="11" customFormat="1" ht="26" customHeight="1">
      <c r="B166" s="156"/>
      <c r="D166" s="157" t="s">
        <v>76</v>
      </c>
      <c r="E166" s="158" t="s">
        <v>8753</v>
      </c>
      <c r="F166" s="158" t="s">
        <v>11912</v>
      </c>
      <c r="I166" s="159"/>
      <c r="J166" s="160">
        <f>BK166</f>
        <v>0</v>
      </c>
      <c r="L166" s="156"/>
      <c r="M166" s="161"/>
      <c r="P166" s="162">
        <f>SUM(P167:P173)</f>
        <v>0</v>
      </c>
      <c r="R166" s="162">
        <f>SUM(R167:R173)</f>
        <v>0</v>
      </c>
      <c r="T166" s="163">
        <f>SUM(T167:T173)</f>
        <v>0</v>
      </c>
      <c r="AR166" s="157" t="s">
        <v>84</v>
      </c>
      <c r="AT166" s="164" t="s">
        <v>76</v>
      </c>
      <c r="AU166" s="164" t="s">
        <v>77</v>
      </c>
      <c r="AY166" s="157" t="s">
        <v>574</v>
      </c>
      <c r="BK166" s="165">
        <f>SUM(BK167:BK173)</f>
        <v>0</v>
      </c>
    </row>
    <row r="167" spans="2:65" s="1" customFormat="1" ht="21.75" customHeight="1">
      <c r="B167" s="140"/>
      <c r="C167" s="168" t="s">
        <v>77</v>
      </c>
      <c r="D167" s="168" t="s">
        <v>576</v>
      </c>
      <c r="E167" s="169" t="s">
        <v>11913</v>
      </c>
      <c r="F167" s="170" t="s">
        <v>11914</v>
      </c>
      <c r="G167" s="171" t="s">
        <v>579</v>
      </c>
      <c r="H167" s="172">
        <v>28</v>
      </c>
      <c r="I167" s="173"/>
      <c r="J167" s="174">
        <f t="shared" ref="J167:J173" si="15">ROUND(I167*H167,2)</f>
        <v>0</v>
      </c>
      <c r="K167" s="175"/>
      <c r="L167" s="34"/>
      <c r="M167" s="176" t="s">
        <v>1</v>
      </c>
      <c r="N167" s="139" t="s">
        <v>43</v>
      </c>
      <c r="P167" s="177">
        <f t="shared" ref="P167:P173" si="16">O167*H167</f>
        <v>0</v>
      </c>
      <c r="Q167" s="177">
        <v>0</v>
      </c>
      <c r="R167" s="177">
        <f t="shared" ref="R167:R173" si="17">Q167*H167</f>
        <v>0</v>
      </c>
      <c r="S167" s="177">
        <v>0</v>
      </c>
      <c r="T167" s="178">
        <f t="shared" ref="T167:T173" si="18">S167*H167</f>
        <v>0</v>
      </c>
      <c r="AR167" s="179" t="s">
        <v>580</v>
      </c>
      <c r="AT167" s="179" t="s">
        <v>576</v>
      </c>
      <c r="AU167" s="179" t="s">
        <v>84</v>
      </c>
      <c r="AY167" s="17" t="s">
        <v>574</v>
      </c>
      <c r="BE167" s="102">
        <f t="shared" ref="BE167:BE173" si="19">IF(N167="základná",J167,0)</f>
        <v>0</v>
      </c>
      <c r="BF167" s="102">
        <f t="shared" ref="BF167:BF173" si="20">IF(N167="znížená",J167,0)</f>
        <v>0</v>
      </c>
      <c r="BG167" s="102">
        <f t="shared" ref="BG167:BG173" si="21">IF(N167="zákl. prenesená",J167,0)</f>
        <v>0</v>
      </c>
      <c r="BH167" s="102">
        <f t="shared" ref="BH167:BH173" si="22">IF(N167="zníž. prenesená",J167,0)</f>
        <v>0</v>
      </c>
      <c r="BI167" s="102">
        <f t="shared" ref="BI167:BI173" si="23">IF(N167="nulová",J167,0)</f>
        <v>0</v>
      </c>
      <c r="BJ167" s="17" t="s">
        <v>89</v>
      </c>
      <c r="BK167" s="102">
        <f t="shared" ref="BK167:BK173" si="24">ROUND(I167*H167,2)</f>
        <v>0</v>
      </c>
      <c r="BL167" s="17" t="s">
        <v>580</v>
      </c>
      <c r="BM167" s="179" t="s">
        <v>901</v>
      </c>
    </row>
    <row r="168" spans="2:65" s="1" customFormat="1" ht="21.75" customHeight="1">
      <c r="B168" s="140"/>
      <c r="C168" s="208" t="s">
        <v>77</v>
      </c>
      <c r="D168" s="208" t="s">
        <v>1858</v>
      </c>
      <c r="E168" s="209" t="s">
        <v>11915</v>
      </c>
      <c r="F168" s="210" t="s">
        <v>11914</v>
      </c>
      <c r="G168" s="211" t="s">
        <v>579</v>
      </c>
      <c r="H168" s="212">
        <v>28</v>
      </c>
      <c r="I168" s="213"/>
      <c r="J168" s="214">
        <f t="shared" si="15"/>
        <v>0</v>
      </c>
      <c r="K168" s="215"/>
      <c r="L168" s="216"/>
      <c r="M168" s="217" t="s">
        <v>1</v>
      </c>
      <c r="N168" s="218" t="s">
        <v>43</v>
      </c>
      <c r="P168" s="177">
        <f t="shared" si="16"/>
        <v>0</v>
      </c>
      <c r="Q168" s="177">
        <v>0</v>
      </c>
      <c r="R168" s="177">
        <f t="shared" si="17"/>
        <v>0</v>
      </c>
      <c r="S168" s="177">
        <v>0</v>
      </c>
      <c r="T168" s="178">
        <f t="shared" si="18"/>
        <v>0</v>
      </c>
      <c r="AR168" s="179" t="s">
        <v>626</v>
      </c>
      <c r="AT168" s="179" t="s">
        <v>1858</v>
      </c>
      <c r="AU168" s="179" t="s">
        <v>84</v>
      </c>
      <c r="AY168" s="17" t="s">
        <v>574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7" t="s">
        <v>89</v>
      </c>
      <c r="BK168" s="102">
        <f t="shared" si="24"/>
        <v>0</v>
      </c>
      <c r="BL168" s="17" t="s">
        <v>580</v>
      </c>
      <c r="BM168" s="179" t="s">
        <v>920</v>
      </c>
    </row>
    <row r="169" spans="2:65" s="1" customFormat="1" ht="16.5" customHeight="1">
      <c r="B169" s="140"/>
      <c r="C169" s="168" t="s">
        <v>77</v>
      </c>
      <c r="D169" s="168" t="s">
        <v>576</v>
      </c>
      <c r="E169" s="169" t="s">
        <v>11916</v>
      </c>
      <c r="F169" s="170" t="s">
        <v>11917</v>
      </c>
      <c r="G169" s="171" t="s">
        <v>611</v>
      </c>
      <c r="H169" s="172">
        <v>340</v>
      </c>
      <c r="I169" s="173"/>
      <c r="J169" s="174">
        <f t="shared" si="15"/>
        <v>0</v>
      </c>
      <c r="K169" s="175"/>
      <c r="L169" s="34"/>
      <c r="M169" s="176" t="s">
        <v>1</v>
      </c>
      <c r="N169" s="139" t="s">
        <v>43</v>
      </c>
      <c r="P169" s="177">
        <f t="shared" si="16"/>
        <v>0</v>
      </c>
      <c r="Q169" s="177">
        <v>0</v>
      </c>
      <c r="R169" s="177">
        <f t="shared" si="17"/>
        <v>0</v>
      </c>
      <c r="S169" s="177">
        <v>0</v>
      </c>
      <c r="T169" s="178">
        <f t="shared" si="18"/>
        <v>0</v>
      </c>
      <c r="AR169" s="179" t="s">
        <v>580</v>
      </c>
      <c r="AT169" s="179" t="s">
        <v>576</v>
      </c>
      <c r="AU169" s="179" t="s">
        <v>84</v>
      </c>
      <c r="AY169" s="17" t="s">
        <v>574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17" t="s">
        <v>89</v>
      </c>
      <c r="BK169" s="102">
        <f t="shared" si="24"/>
        <v>0</v>
      </c>
      <c r="BL169" s="17" t="s">
        <v>580</v>
      </c>
      <c r="BM169" s="179" t="s">
        <v>970</v>
      </c>
    </row>
    <row r="170" spans="2:65" s="1" customFormat="1" ht="16.5" customHeight="1">
      <c r="B170" s="140"/>
      <c r="C170" s="208" t="s">
        <v>77</v>
      </c>
      <c r="D170" s="208" t="s">
        <v>1858</v>
      </c>
      <c r="E170" s="209" t="s">
        <v>11918</v>
      </c>
      <c r="F170" s="210" t="s">
        <v>11917</v>
      </c>
      <c r="G170" s="211" t="s">
        <v>611</v>
      </c>
      <c r="H170" s="212">
        <v>340</v>
      </c>
      <c r="I170" s="213"/>
      <c r="J170" s="214">
        <f t="shared" si="15"/>
        <v>0</v>
      </c>
      <c r="K170" s="215"/>
      <c r="L170" s="216"/>
      <c r="M170" s="217" t="s">
        <v>1</v>
      </c>
      <c r="N170" s="218" t="s">
        <v>43</v>
      </c>
      <c r="P170" s="177">
        <f t="shared" si="16"/>
        <v>0</v>
      </c>
      <c r="Q170" s="177">
        <v>0</v>
      </c>
      <c r="R170" s="177">
        <f t="shared" si="17"/>
        <v>0</v>
      </c>
      <c r="S170" s="177">
        <v>0</v>
      </c>
      <c r="T170" s="178">
        <f t="shared" si="18"/>
        <v>0</v>
      </c>
      <c r="AR170" s="179" t="s">
        <v>626</v>
      </c>
      <c r="AT170" s="179" t="s">
        <v>1858</v>
      </c>
      <c r="AU170" s="179" t="s">
        <v>84</v>
      </c>
      <c r="AY170" s="17" t="s">
        <v>574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17" t="s">
        <v>89</v>
      </c>
      <c r="BK170" s="102">
        <f t="shared" si="24"/>
        <v>0</v>
      </c>
      <c r="BL170" s="17" t="s">
        <v>580</v>
      </c>
      <c r="BM170" s="179" t="s">
        <v>993</v>
      </c>
    </row>
    <row r="171" spans="2:65" s="1" customFormat="1" ht="16.5" customHeight="1">
      <c r="B171" s="140"/>
      <c r="C171" s="168" t="s">
        <v>77</v>
      </c>
      <c r="D171" s="168" t="s">
        <v>576</v>
      </c>
      <c r="E171" s="169" t="s">
        <v>11919</v>
      </c>
      <c r="F171" s="170" t="s">
        <v>11920</v>
      </c>
      <c r="G171" s="171" t="s">
        <v>611</v>
      </c>
      <c r="H171" s="172">
        <v>15</v>
      </c>
      <c r="I171" s="173"/>
      <c r="J171" s="174">
        <f t="shared" si="15"/>
        <v>0</v>
      </c>
      <c r="K171" s="175"/>
      <c r="L171" s="34"/>
      <c r="M171" s="176" t="s">
        <v>1</v>
      </c>
      <c r="N171" s="139" t="s">
        <v>43</v>
      </c>
      <c r="P171" s="177">
        <f t="shared" si="16"/>
        <v>0</v>
      </c>
      <c r="Q171" s="177">
        <v>0</v>
      </c>
      <c r="R171" s="177">
        <f t="shared" si="17"/>
        <v>0</v>
      </c>
      <c r="S171" s="177">
        <v>0</v>
      </c>
      <c r="T171" s="178">
        <f t="shared" si="18"/>
        <v>0</v>
      </c>
      <c r="AR171" s="179" t="s">
        <v>580</v>
      </c>
      <c r="AT171" s="179" t="s">
        <v>576</v>
      </c>
      <c r="AU171" s="179" t="s">
        <v>84</v>
      </c>
      <c r="AY171" s="17" t="s">
        <v>574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17" t="s">
        <v>89</v>
      </c>
      <c r="BK171" s="102">
        <f t="shared" si="24"/>
        <v>0</v>
      </c>
      <c r="BL171" s="17" t="s">
        <v>580</v>
      </c>
      <c r="BM171" s="179" t="s">
        <v>1007</v>
      </c>
    </row>
    <row r="172" spans="2:65" s="1" customFormat="1" ht="16.5" customHeight="1">
      <c r="B172" s="140"/>
      <c r="C172" s="208" t="s">
        <v>77</v>
      </c>
      <c r="D172" s="208" t="s">
        <v>1858</v>
      </c>
      <c r="E172" s="209" t="s">
        <v>11921</v>
      </c>
      <c r="F172" s="210" t="s">
        <v>11920</v>
      </c>
      <c r="G172" s="211" t="s">
        <v>611</v>
      </c>
      <c r="H172" s="212">
        <v>15</v>
      </c>
      <c r="I172" s="213"/>
      <c r="J172" s="214">
        <f t="shared" si="15"/>
        <v>0</v>
      </c>
      <c r="K172" s="215"/>
      <c r="L172" s="216"/>
      <c r="M172" s="217" t="s">
        <v>1</v>
      </c>
      <c r="N172" s="218" t="s">
        <v>43</v>
      </c>
      <c r="P172" s="177">
        <f t="shared" si="16"/>
        <v>0</v>
      </c>
      <c r="Q172" s="177">
        <v>0</v>
      </c>
      <c r="R172" s="177">
        <f t="shared" si="17"/>
        <v>0</v>
      </c>
      <c r="S172" s="177">
        <v>0</v>
      </c>
      <c r="T172" s="178">
        <f t="shared" si="18"/>
        <v>0</v>
      </c>
      <c r="AR172" s="179" t="s">
        <v>626</v>
      </c>
      <c r="AT172" s="179" t="s">
        <v>1858</v>
      </c>
      <c r="AU172" s="179" t="s">
        <v>84</v>
      </c>
      <c r="AY172" s="17" t="s">
        <v>574</v>
      </c>
      <c r="BE172" s="102">
        <f t="shared" si="19"/>
        <v>0</v>
      </c>
      <c r="BF172" s="102">
        <f t="shared" si="20"/>
        <v>0</v>
      </c>
      <c r="BG172" s="102">
        <f t="shared" si="21"/>
        <v>0</v>
      </c>
      <c r="BH172" s="102">
        <f t="shared" si="22"/>
        <v>0</v>
      </c>
      <c r="BI172" s="102">
        <f t="shared" si="23"/>
        <v>0</v>
      </c>
      <c r="BJ172" s="17" t="s">
        <v>89</v>
      </c>
      <c r="BK172" s="102">
        <f t="shared" si="24"/>
        <v>0</v>
      </c>
      <c r="BL172" s="17" t="s">
        <v>580</v>
      </c>
      <c r="BM172" s="179" t="s">
        <v>1064</v>
      </c>
    </row>
    <row r="173" spans="2:65" s="1" customFormat="1" ht="16.5" customHeight="1">
      <c r="B173" s="140"/>
      <c r="C173" s="208" t="s">
        <v>77</v>
      </c>
      <c r="D173" s="208" t="s">
        <v>1858</v>
      </c>
      <c r="E173" s="209" t="s">
        <v>11922</v>
      </c>
      <c r="F173" s="210" t="s">
        <v>11923</v>
      </c>
      <c r="G173" s="211" t="s">
        <v>579</v>
      </c>
      <c r="H173" s="212">
        <v>1</v>
      </c>
      <c r="I173" s="213"/>
      <c r="J173" s="214">
        <f t="shared" si="15"/>
        <v>0</v>
      </c>
      <c r="K173" s="215"/>
      <c r="L173" s="216"/>
      <c r="M173" s="217" t="s">
        <v>1</v>
      </c>
      <c r="N173" s="218" t="s">
        <v>43</v>
      </c>
      <c r="P173" s="177">
        <f t="shared" si="16"/>
        <v>0</v>
      </c>
      <c r="Q173" s="177">
        <v>0</v>
      </c>
      <c r="R173" s="177">
        <f t="shared" si="17"/>
        <v>0</v>
      </c>
      <c r="S173" s="177">
        <v>0</v>
      </c>
      <c r="T173" s="178">
        <f t="shared" si="18"/>
        <v>0</v>
      </c>
      <c r="AR173" s="179" t="s">
        <v>626</v>
      </c>
      <c r="AT173" s="179" t="s">
        <v>1858</v>
      </c>
      <c r="AU173" s="179" t="s">
        <v>84</v>
      </c>
      <c r="AY173" s="17" t="s">
        <v>574</v>
      </c>
      <c r="BE173" s="102">
        <f t="shared" si="19"/>
        <v>0</v>
      </c>
      <c r="BF173" s="102">
        <f t="shared" si="20"/>
        <v>0</v>
      </c>
      <c r="BG173" s="102">
        <f t="shared" si="21"/>
        <v>0</v>
      </c>
      <c r="BH173" s="102">
        <f t="shared" si="22"/>
        <v>0</v>
      </c>
      <c r="BI173" s="102">
        <f t="shared" si="23"/>
        <v>0</v>
      </c>
      <c r="BJ173" s="17" t="s">
        <v>89</v>
      </c>
      <c r="BK173" s="102">
        <f t="shared" si="24"/>
        <v>0</v>
      </c>
      <c r="BL173" s="17" t="s">
        <v>580</v>
      </c>
      <c r="BM173" s="179" t="s">
        <v>1075</v>
      </c>
    </row>
    <row r="174" spans="2:65" s="11" customFormat="1" ht="26" customHeight="1">
      <c r="B174" s="156"/>
      <c r="D174" s="157" t="s">
        <v>76</v>
      </c>
      <c r="E174" s="158" t="s">
        <v>8975</v>
      </c>
      <c r="F174" s="158" t="s">
        <v>11924</v>
      </c>
      <c r="I174" s="159"/>
      <c r="J174" s="160">
        <f>BK174</f>
        <v>0</v>
      </c>
      <c r="L174" s="156"/>
      <c r="M174" s="161"/>
      <c r="P174" s="162">
        <f>P175+P211+P223</f>
        <v>0</v>
      </c>
      <c r="R174" s="162">
        <f>R175+R211+R223</f>
        <v>0</v>
      </c>
      <c r="T174" s="163">
        <f>T175+T211+T223</f>
        <v>0</v>
      </c>
      <c r="AR174" s="157" t="s">
        <v>84</v>
      </c>
      <c r="AT174" s="164" t="s">
        <v>76</v>
      </c>
      <c r="AU174" s="164" t="s">
        <v>77</v>
      </c>
      <c r="AY174" s="157" t="s">
        <v>574</v>
      </c>
      <c r="BK174" s="165">
        <f>BK175+BK211+BK223</f>
        <v>0</v>
      </c>
    </row>
    <row r="175" spans="2:65" s="11" customFormat="1" ht="23" customHeight="1">
      <c r="B175" s="156"/>
      <c r="D175" s="157" t="s">
        <v>76</v>
      </c>
      <c r="E175" s="166" t="s">
        <v>8995</v>
      </c>
      <c r="F175" s="166" t="s">
        <v>11925</v>
      </c>
      <c r="I175" s="159"/>
      <c r="J175" s="167">
        <f>BK175</f>
        <v>0</v>
      </c>
      <c r="L175" s="156"/>
      <c r="M175" s="161"/>
      <c r="P175" s="162">
        <f>SUM(P176:P210)</f>
        <v>0</v>
      </c>
      <c r="R175" s="162">
        <f>SUM(R176:R210)</f>
        <v>0</v>
      </c>
      <c r="T175" s="163">
        <f>SUM(T176:T210)</f>
        <v>0</v>
      </c>
      <c r="AR175" s="157" t="s">
        <v>84</v>
      </c>
      <c r="AT175" s="164" t="s">
        <v>76</v>
      </c>
      <c r="AU175" s="164" t="s">
        <v>84</v>
      </c>
      <c r="AY175" s="157" t="s">
        <v>574</v>
      </c>
      <c r="BK175" s="165">
        <f>SUM(BK176:BK210)</f>
        <v>0</v>
      </c>
    </row>
    <row r="176" spans="2:65" s="1" customFormat="1" ht="16.5" customHeight="1">
      <c r="B176" s="140"/>
      <c r="C176" s="168" t="s">
        <v>77</v>
      </c>
      <c r="D176" s="168" t="s">
        <v>576</v>
      </c>
      <c r="E176" s="169" t="s">
        <v>11926</v>
      </c>
      <c r="F176" s="170" t="s">
        <v>11927</v>
      </c>
      <c r="G176" s="171" t="s">
        <v>611</v>
      </c>
      <c r="H176" s="172">
        <v>330</v>
      </c>
      <c r="I176" s="173"/>
      <c r="J176" s="174">
        <f t="shared" ref="J176:J210" si="25">ROUND(I176*H176,2)</f>
        <v>0</v>
      </c>
      <c r="K176" s="175"/>
      <c r="L176" s="34"/>
      <c r="M176" s="176" t="s">
        <v>1</v>
      </c>
      <c r="N176" s="139" t="s">
        <v>43</v>
      </c>
      <c r="P176" s="177">
        <f t="shared" ref="P176:P210" si="26">O176*H176</f>
        <v>0</v>
      </c>
      <c r="Q176" s="177">
        <v>0</v>
      </c>
      <c r="R176" s="177">
        <f t="shared" ref="R176:R210" si="27">Q176*H176</f>
        <v>0</v>
      </c>
      <c r="S176" s="177">
        <v>0</v>
      </c>
      <c r="T176" s="178">
        <f t="shared" ref="T176:T210" si="28">S176*H176</f>
        <v>0</v>
      </c>
      <c r="AR176" s="179" t="s">
        <v>580</v>
      </c>
      <c r="AT176" s="179" t="s">
        <v>576</v>
      </c>
      <c r="AU176" s="179" t="s">
        <v>89</v>
      </c>
      <c r="AY176" s="17" t="s">
        <v>574</v>
      </c>
      <c r="BE176" s="102">
        <f t="shared" ref="BE176:BE210" si="29">IF(N176="základná",J176,0)</f>
        <v>0</v>
      </c>
      <c r="BF176" s="102">
        <f t="shared" ref="BF176:BF210" si="30">IF(N176="znížená",J176,0)</f>
        <v>0</v>
      </c>
      <c r="BG176" s="102">
        <f t="shared" ref="BG176:BG210" si="31">IF(N176="zákl. prenesená",J176,0)</f>
        <v>0</v>
      </c>
      <c r="BH176" s="102">
        <f t="shared" ref="BH176:BH210" si="32">IF(N176="zníž. prenesená",J176,0)</f>
        <v>0</v>
      </c>
      <c r="BI176" s="102">
        <f t="shared" ref="BI176:BI210" si="33">IF(N176="nulová",J176,0)</f>
        <v>0</v>
      </c>
      <c r="BJ176" s="17" t="s">
        <v>89</v>
      </c>
      <c r="BK176" s="102">
        <f t="shared" ref="BK176:BK210" si="34">ROUND(I176*H176,2)</f>
        <v>0</v>
      </c>
      <c r="BL176" s="17" t="s">
        <v>580</v>
      </c>
      <c r="BM176" s="179" t="s">
        <v>1085</v>
      </c>
    </row>
    <row r="177" spans="2:65" s="1" customFormat="1" ht="16.5" customHeight="1">
      <c r="B177" s="140"/>
      <c r="C177" s="208" t="s">
        <v>77</v>
      </c>
      <c r="D177" s="208" t="s">
        <v>1858</v>
      </c>
      <c r="E177" s="209" t="s">
        <v>11928</v>
      </c>
      <c r="F177" s="210" t="s">
        <v>11927</v>
      </c>
      <c r="G177" s="211" t="s">
        <v>611</v>
      </c>
      <c r="H177" s="212">
        <v>330</v>
      </c>
      <c r="I177" s="213"/>
      <c r="J177" s="214">
        <f t="shared" si="25"/>
        <v>0</v>
      </c>
      <c r="K177" s="215"/>
      <c r="L177" s="216"/>
      <c r="M177" s="217" t="s">
        <v>1</v>
      </c>
      <c r="N177" s="218" t="s">
        <v>43</v>
      </c>
      <c r="P177" s="177">
        <f t="shared" si="26"/>
        <v>0</v>
      </c>
      <c r="Q177" s="177">
        <v>0</v>
      </c>
      <c r="R177" s="177">
        <f t="shared" si="27"/>
        <v>0</v>
      </c>
      <c r="S177" s="177">
        <v>0</v>
      </c>
      <c r="T177" s="178">
        <f t="shared" si="28"/>
        <v>0</v>
      </c>
      <c r="AR177" s="179" t="s">
        <v>626</v>
      </c>
      <c r="AT177" s="179" t="s">
        <v>1858</v>
      </c>
      <c r="AU177" s="179" t="s">
        <v>89</v>
      </c>
      <c r="AY177" s="17" t="s">
        <v>574</v>
      </c>
      <c r="BE177" s="102">
        <f t="shared" si="29"/>
        <v>0</v>
      </c>
      <c r="BF177" s="102">
        <f t="shared" si="30"/>
        <v>0</v>
      </c>
      <c r="BG177" s="102">
        <f t="shared" si="31"/>
        <v>0</v>
      </c>
      <c r="BH177" s="102">
        <f t="shared" si="32"/>
        <v>0</v>
      </c>
      <c r="BI177" s="102">
        <f t="shared" si="33"/>
        <v>0</v>
      </c>
      <c r="BJ177" s="17" t="s">
        <v>89</v>
      </c>
      <c r="BK177" s="102">
        <f t="shared" si="34"/>
        <v>0</v>
      </c>
      <c r="BL177" s="17" t="s">
        <v>580</v>
      </c>
      <c r="BM177" s="179" t="s">
        <v>1095</v>
      </c>
    </row>
    <row r="178" spans="2:65" s="1" customFormat="1" ht="16.5" customHeight="1">
      <c r="B178" s="140"/>
      <c r="C178" s="168" t="s">
        <v>77</v>
      </c>
      <c r="D178" s="168" t="s">
        <v>576</v>
      </c>
      <c r="E178" s="169" t="s">
        <v>11929</v>
      </c>
      <c r="F178" s="170" t="s">
        <v>11930</v>
      </c>
      <c r="G178" s="171" t="s">
        <v>579</v>
      </c>
      <c r="H178" s="172">
        <v>6</v>
      </c>
      <c r="I178" s="173"/>
      <c r="J178" s="174">
        <f t="shared" si="25"/>
        <v>0</v>
      </c>
      <c r="K178" s="175"/>
      <c r="L178" s="34"/>
      <c r="M178" s="176" t="s">
        <v>1</v>
      </c>
      <c r="N178" s="139" t="s">
        <v>43</v>
      </c>
      <c r="P178" s="177">
        <f t="shared" si="26"/>
        <v>0</v>
      </c>
      <c r="Q178" s="177">
        <v>0</v>
      </c>
      <c r="R178" s="177">
        <f t="shared" si="27"/>
        <v>0</v>
      </c>
      <c r="S178" s="177">
        <v>0</v>
      </c>
      <c r="T178" s="178">
        <f t="shared" si="28"/>
        <v>0</v>
      </c>
      <c r="AR178" s="179" t="s">
        <v>580</v>
      </c>
      <c r="AT178" s="179" t="s">
        <v>576</v>
      </c>
      <c r="AU178" s="179" t="s">
        <v>89</v>
      </c>
      <c r="AY178" s="17" t="s">
        <v>574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89</v>
      </c>
      <c r="BK178" s="102">
        <f t="shared" si="34"/>
        <v>0</v>
      </c>
      <c r="BL178" s="17" t="s">
        <v>580</v>
      </c>
      <c r="BM178" s="179" t="s">
        <v>1104</v>
      </c>
    </row>
    <row r="179" spans="2:65" s="1" customFormat="1" ht="16.5" customHeight="1">
      <c r="B179" s="140"/>
      <c r="C179" s="208" t="s">
        <v>77</v>
      </c>
      <c r="D179" s="208" t="s">
        <v>1858</v>
      </c>
      <c r="E179" s="209" t="s">
        <v>11931</v>
      </c>
      <c r="F179" s="210" t="s">
        <v>11930</v>
      </c>
      <c r="G179" s="211" t="s">
        <v>579</v>
      </c>
      <c r="H179" s="212">
        <v>6</v>
      </c>
      <c r="I179" s="213"/>
      <c r="J179" s="214">
        <f t="shared" si="25"/>
        <v>0</v>
      </c>
      <c r="K179" s="215"/>
      <c r="L179" s="216"/>
      <c r="M179" s="217" t="s">
        <v>1</v>
      </c>
      <c r="N179" s="218" t="s">
        <v>43</v>
      </c>
      <c r="P179" s="177">
        <f t="shared" si="26"/>
        <v>0</v>
      </c>
      <c r="Q179" s="177">
        <v>0</v>
      </c>
      <c r="R179" s="177">
        <f t="shared" si="27"/>
        <v>0</v>
      </c>
      <c r="S179" s="177">
        <v>0</v>
      </c>
      <c r="T179" s="178">
        <f t="shared" si="28"/>
        <v>0</v>
      </c>
      <c r="AR179" s="179" t="s">
        <v>626</v>
      </c>
      <c r="AT179" s="179" t="s">
        <v>1858</v>
      </c>
      <c r="AU179" s="179" t="s">
        <v>89</v>
      </c>
      <c r="AY179" s="17" t="s">
        <v>574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89</v>
      </c>
      <c r="BK179" s="102">
        <f t="shared" si="34"/>
        <v>0</v>
      </c>
      <c r="BL179" s="17" t="s">
        <v>580</v>
      </c>
      <c r="BM179" s="179" t="s">
        <v>1112</v>
      </c>
    </row>
    <row r="180" spans="2:65" s="1" customFormat="1" ht="16.5" customHeight="1">
      <c r="B180" s="140"/>
      <c r="C180" s="168" t="s">
        <v>77</v>
      </c>
      <c r="D180" s="168" t="s">
        <v>576</v>
      </c>
      <c r="E180" s="169" t="s">
        <v>11932</v>
      </c>
      <c r="F180" s="170" t="s">
        <v>11933</v>
      </c>
      <c r="G180" s="171" t="s">
        <v>611</v>
      </c>
      <c r="H180" s="172">
        <v>60</v>
      </c>
      <c r="I180" s="173"/>
      <c r="J180" s="174">
        <f t="shared" si="25"/>
        <v>0</v>
      </c>
      <c r="K180" s="175"/>
      <c r="L180" s="34"/>
      <c r="M180" s="176" t="s">
        <v>1</v>
      </c>
      <c r="N180" s="139" t="s">
        <v>43</v>
      </c>
      <c r="P180" s="177">
        <f t="shared" si="26"/>
        <v>0</v>
      </c>
      <c r="Q180" s="177">
        <v>0</v>
      </c>
      <c r="R180" s="177">
        <f t="shared" si="27"/>
        <v>0</v>
      </c>
      <c r="S180" s="177">
        <v>0</v>
      </c>
      <c r="T180" s="178">
        <f t="shared" si="28"/>
        <v>0</v>
      </c>
      <c r="AR180" s="179" t="s">
        <v>580</v>
      </c>
      <c r="AT180" s="179" t="s">
        <v>576</v>
      </c>
      <c r="AU180" s="179" t="s">
        <v>89</v>
      </c>
      <c r="AY180" s="17" t="s">
        <v>574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89</v>
      </c>
      <c r="BK180" s="102">
        <f t="shared" si="34"/>
        <v>0</v>
      </c>
      <c r="BL180" s="17" t="s">
        <v>580</v>
      </c>
      <c r="BM180" s="179" t="s">
        <v>1122</v>
      </c>
    </row>
    <row r="181" spans="2:65" s="1" customFormat="1" ht="16.5" customHeight="1">
      <c r="B181" s="140"/>
      <c r="C181" s="208" t="s">
        <v>77</v>
      </c>
      <c r="D181" s="208" t="s">
        <v>1858</v>
      </c>
      <c r="E181" s="209" t="s">
        <v>11934</v>
      </c>
      <c r="F181" s="210" t="s">
        <v>11933</v>
      </c>
      <c r="G181" s="211" t="s">
        <v>611</v>
      </c>
      <c r="H181" s="212">
        <v>60</v>
      </c>
      <c r="I181" s="213"/>
      <c r="J181" s="214">
        <f t="shared" si="25"/>
        <v>0</v>
      </c>
      <c r="K181" s="215"/>
      <c r="L181" s="216"/>
      <c r="M181" s="217" t="s">
        <v>1</v>
      </c>
      <c r="N181" s="218" t="s">
        <v>43</v>
      </c>
      <c r="P181" s="177">
        <f t="shared" si="26"/>
        <v>0</v>
      </c>
      <c r="Q181" s="177">
        <v>0</v>
      </c>
      <c r="R181" s="177">
        <f t="shared" si="27"/>
        <v>0</v>
      </c>
      <c r="S181" s="177">
        <v>0</v>
      </c>
      <c r="T181" s="178">
        <f t="shared" si="28"/>
        <v>0</v>
      </c>
      <c r="AR181" s="179" t="s">
        <v>626</v>
      </c>
      <c r="AT181" s="179" t="s">
        <v>1858</v>
      </c>
      <c r="AU181" s="179" t="s">
        <v>89</v>
      </c>
      <c r="AY181" s="17" t="s">
        <v>574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89</v>
      </c>
      <c r="BK181" s="102">
        <f t="shared" si="34"/>
        <v>0</v>
      </c>
      <c r="BL181" s="17" t="s">
        <v>580</v>
      </c>
      <c r="BM181" s="179" t="s">
        <v>1131</v>
      </c>
    </row>
    <row r="182" spans="2:65" s="1" customFormat="1" ht="16.5" customHeight="1">
      <c r="B182" s="140"/>
      <c r="C182" s="168" t="s">
        <v>77</v>
      </c>
      <c r="D182" s="168" t="s">
        <v>576</v>
      </c>
      <c r="E182" s="169" t="s">
        <v>11929</v>
      </c>
      <c r="F182" s="170" t="s">
        <v>11930</v>
      </c>
      <c r="G182" s="171" t="s">
        <v>579</v>
      </c>
      <c r="H182" s="172">
        <v>6</v>
      </c>
      <c r="I182" s="173"/>
      <c r="J182" s="174">
        <f t="shared" si="25"/>
        <v>0</v>
      </c>
      <c r="K182" s="175"/>
      <c r="L182" s="34"/>
      <c r="M182" s="176" t="s">
        <v>1</v>
      </c>
      <c r="N182" s="139" t="s">
        <v>43</v>
      </c>
      <c r="P182" s="177">
        <f t="shared" si="26"/>
        <v>0</v>
      </c>
      <c r="Q182" s="177">
        <v>0</v>
      </c>
      <c r="R182" s="177">
        <f t="shared" si="27"/>
        <v>0</v>
      </c>
      <c r="S182" s="177">
        <v>0</v>
      </c>
      <c r="T182" s="178">
        <f t="shared" si="28"/>
        <v>0</v>
      </c>
      <c r="AR182" s="179" t="s">
        <v>580</v>
      </c>
      <c r="AT182" s="179" t="s">
        <v>576</v>
      </c>
      <c r="AU182" s="179" t="s">
        <v>89</v>
      </c>
      <c r="AY182" s="17" t="s">
        <v>574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17" t="s">
        <v>89</v>
      </c>
      <c r="BK182" s="102">
        <f t="shared" si="34"/>
        <v>0</v>
      </c>
      <c r="BL182" s="17" t="s">
        <v>580</v>
      </c>
      <c r="BM182" s="179" t="s">
        <v>1149</v>
      </c>
    </row>
    <row r="183" spans="2:65" s="1" customFormat="1" ht="16.5" customHeight="1">
      <c r="B183" s="140"/>
      <c r="C183" s="208" t="s">
        <v>77</v>
      </c>
      <c r="D183" s="208" t="s">
        <v>1858</v>
      </c>
      <c r="E183" s="209" t="s">
        <v>11931</v>
      </c>
      <c r="F183" s="210" t="s">
        <v>11930</v>
      </c>
      <c r="G183" s="211" t="s">
        <v>579</v>
      </c>
      <c r="H183" s="212">
        <v>6</v>
      </c>
      <c r="I183" s="213"/>
      <c r="J183" s="214">
        <f t="shared" si="25"/>
        <v>0</v>
      </c>
      <c r="K183" s="215"/>
      <c r="L183" s="216"/>
      <c r="M183" s="217" t="s">
        <v>1</v>
      </c>
      <c r="N183" s="218" t="s">
        <v>43</v>
      </c>
      <c r="P183" s="177">
        <f t="shared" si="26"/>
        <v>0</v>
      </c>
      <c r="Q183" s="177">
        <v>0</v>
      </c>
      <c r="R183" s="177">
        <f t="shared" si="27"/>
        <v>0</v>
      </c>
      <c r="S183" s="177">
        <v>0</v>
      </c>
      <c r="T183" s="178">
        <f t="shared" si="28"/>
        <v>0</v>
      </c>
      <c r="AR183" s="179" t="s">
        <v>626</v>
      </c>
      <c r="AT183" s="179" t="s">
        <v>1858</v>
      </c>
      <c r="AU183" s="179" t="s">
        <v>89</v>
      </c>
      <c r="AY183" s="17" t="s">
        <v>574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17" t="s">
        <v>89</v>
      </c>
      <c r="BK183" s="102">
        <f t="shared" si="34"/>
        <v>0</v>
      </c>
      <c r="BL183" s="17" t="s">
        <v>580</v>
      </c>
      <c r="BM183" s="179" t="s">
        <v>1161</v>
      </c>
    </row>
    <row r="184" spans="2:65" s="1" customFormat="1" ht="16.5" customHeight="1">
      <c r="B184" s="140"/>
      <c r="C184" s="168" t="s">
        <v>77</v>
      </c>
      <c r="D184" s="168" t="s">
        <v>576</v>
      </c>
      <c r="E184" s="169" t="s">
        <v>11935</v>
      </c>
      <c r="F184" s="170" t="s">
        <v>11936</v>
      </c>
      <c r="G184" s="171" t="s">
        <v>611</v>
      </c>
      <c r="H184" s="172">
        <v>270</v>
      </c>
      <c r="I184" s="173"/>
      <c r="J184" s="174">
        <f t="shared" si="25"/>
        <v>0</v>
      </c>
      <c r="K184" s="175"/>
      <c r="L184" s="34"/>
      <c r="M184" s="176" t="s">
        <v>1</v>
      </c>
      <c r="N184" s="139" t="s">
        <v>43</v>
      </c>
      <c r="P184" s="177">
        <f t="shared" si="26"/>
        <v>0</v>
      </c>
      <c r="Q184" s="177">
        <v>0</v>
      </c>
      <c r="R184" s="177">
        <f t="shared" si="27"/>
        <v>0</v>
      </c>
      <c r="S184" s="177">
        <v>0</v>
      </c>
      <c r="T184" s="178">
        <f t="shared" si="28"/>
        <v>0</v>
      </c>
      <c r="AR184" s="179" t="s">
        <v>580</v>
      </c>
      <c r="AT184" s="179" t="s">
        <v>576</v>
      </c>
      <c r="AU184" s="179" t="s">
        <v>89</v>
      </c>
      <c r="AY184" s="17" t="s">
        <v>574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17" t="s">
        <v>89</v>
      </c>
      <c r="BK184" s="102">
        <f t="shared" si="34"/>
        <v>0</v>
      </c>
      <c r="BL184" s="17" t="s">
        <v>580</v>
      </c>
      <c r="BM184" s="179" t="s">
        <v>1263</v>
      </c>
    </row>
    <row r="185" spans="2:65" s="1" customFormat="1" ht="16.5" customHeight="1">
      <c r="B185" s="140"/>
      <c r="C185" s="208" t="s">
        <v>77</v>
      </c>
      <c r="D185" s="208" t="s">
        <v>1858</v>
      </c>
      <c r="E185" s="209" t="s">
        <v>11937</v>
      </c>
      <c r="F185" s="210" t="s">
        <v>11936</v>
      </c>
      <c r="G185" s="211" t="s">
        <v>611</v>
      </c>
      <c r="H185" s="212">
        <v>270</v>
      </c>
      <c r="I185" s="213"/>
      <c r="J185" s="214">
        <f t="shared" si="25"/>
        <v>0</v>
      </c>
      <c r="K185" s="215"/>
      <c r="L185" s="216"/>
      <c r="M185" s="217" t="s">
        <v>1</v>
      </c>
      <c r="N185" s="218" t="s">
        <v>43</v>
      </c>
      <c r="P185" s="177">
        <f t="shared" si="26"/>
        <v>0</v>
      </c>
      <c r="Q185" s="177">
        <v>0</v>
      </c>
      <c r="R185" s="177">
        <f t="shared" si="27"/>
        <v>0</v>
      </c>
      <c r="S185" s="177">
        <v>0</v>
      </c>
      <c r="T185" s="178">
        <f t="shared" si="28"/>
        <v>0</v>
      </c>
      <c r="AR185" s="179" t="s">
        <v>626</v>
      </c>
      <c r="AT185" s="179" t="s">
        <v>1858</v>
      </c>
      <c r="AU185" s="179" t="s">
        <v>89</v>
      </c>
      <c r="AY185" s="17" t="s">
        <v>574</v>
      </c>
      <c r="BE185" s="102">
        <f t="shared" si="29"/>
        <v>0</v>
      </c>
      <c r="BF185" s="102">
        <f t="shared" si="30"/>
        <v>0</v>
      </c>
      <c r="BG185" s="102">
        <f t="shared" si="31"/>
        <v>0</v>
      </c>
      <c r="BH185" s="102">
        <f t="shared" si="32"/>
        <v>0</v>
      </c>
      <c r="BI185" s="102">
        <f t="shared" si="33"/>
        <v>0</v>
      </c>
      <c r="BJ185" s="17" t="s">
        <v>89</v>
      </c>
      <c r="BK185" s="102">
        <f t="shared" si="34"/>
        <v>0</v>
      </c>
      <c r="BL185" s="17" t="s">
        <v>580</v>
      </c>
      <c r="BM185" s="179" t="s">
        <v>1324</v>
      </c>
    </row>
    <row r="186" spans="2:65" s="1" customFormat="1" ht="16.5" customHeight="1">
      <c r="B186" s="140"/>
      <c r="C186" s="168" t="s">
        <v>77</v>
      </c>
      <c r="D186" s="168" t="s">
        <v>576</v>
      </c>
      <c r="E186" s="169" t="s">
        <v>11938</v>
      </c>
      <c r="F186" s="170" t="s">
        <v>11930</v>
      </c>
      <c r="G186" s="171" t="s">
        <v>579</v>
      </c>
      <c r="H186" s="172">
        <v>28</v>
      </c>
      <c r="I186" s="173"/>
      <c r="J186" s="174">
        <f t="shared" si="25"/>
        <v>0</v>
      </c>
      <c r="K186" s="175"/>
      <c r="L186" s="34"/>
      <c r="M186" s="176" t="s">
        <v>1</v>
      </c>
      <c r="N186" s="139" t="s">
        <v>43</v>
      </c>
      <c r="P186" s="177">
        <f t="shared" si="26"/>
        <v>0</v>
      </c>
      <c r="Q186" s="177">
        <v>0</v>
      </c>
      <c r="R186" s="177">
        <f t="shared" si="27"/>
        <v>0</v>
      </c>
      <c r="S186" s="177">
        <v>0</v>
      </c>
      <c r="T186" s="178">
        <f t="shared" si="28"/>
        <v>0</v>
      </c>
      <c r="AR186" s="179" t="s">
        <v>580</v>
      </c>
      <c r="AT186" s="179" t="s">
        <v>576</v>
      </c>
      <c r="AU186" s="179" t="s">
        <v>89</v>
      </c>
      <c r="AY186" s="17" t="s">
        <v>574</v>
      </c>
      <c r="BE186" s="102">
        <f t="shared" si="29"/>
        <v>0</v>
      </c>
      <c r="BF186" s="102">
        <f t="shared" si="30"/>
        <v>0</v>
      </c>
      <c r="BG186" s="102">
        <f t="shared" si="31"/>
        <v>0</v>
      </c>
      <c r="BH186" s="102">
        <f t="shared" si="32"/>
        <v>0</v>
      </c>
      <c r="BI186" s="102">
        <f t="shared" si="33"/>
        <v>0</v>
      </c>
      <c r="BJ186" s="17" t="s">
        <v>89</v>
      </c>
      <c r="BK186" s="102">
        <f t="shared" si="34"/>
        <v>0</v>
      </c>
      <c r="BL186" s="17" t="s">
        <v>580</v>
      </c>
      <c r="BM186" s="179" t="s">
        <v>1370</v>
      </c>
    </row>
    <row r="187" spans="2:65" s="1" customFormat="1" ht="16.5" customHeight="1">
      <c r="B187" s="140"/>
      <c r="C187" s="208" t="s">
        <v>77</v>
      </c>
      <c r="D187" s="208" t="s">
        <v>1858</v>
      </c>
      <c r="E187" s="209" t="s">
        <v>11939</v>
      </c>
      <c r="F187" s="210" t="s">
        <v>11930</v>
      </c>
      <c r="G187" s="211" t="s">
        <v>579</v>
      </c>
      <c r="H187" s="212">
        <v>28</v>
      </c>
      <c r="I187" s="213"/>
      <c r="J187" s="214">
        <f t="shared" si="25"/>
        <v>0</v>
      </c>
      <c r="K187" s="215"/>
      <c r="L187" s="216"/>
      <c r="M187" s="217" t="s">
        <v>1</v>
      </c>
      <c r="N187" s="218" t="s">
        <v>43</v>
      </c>
      <c r="P187" s="177">
        <f t="shared" si="26"/>
        <v>0</v>
      </c>
      <c r="Q187" s="177">
        <v>0</v>
      </c>
      <c r="R187" s="177">
        <f t="shared" si="27"/>
        <v>0</v>
      </c>
      <c r="S187" s="177">
        <v>0</v>
      </c>
      <c r="T187" s="178">
        <f t="shared" si="28"/>
        <v>0</v>
      </c>
      <c r="AR187" s="179" t="s">
        <v>626</v>
      </c>
      <c r="AT187" s="179" t="s">
        <v>1858</v>
      </c>
      <c r="AU187" s="179" t="s">
        <v>89</v>
      </c>
      <c r="AY187" s="17" t="s">
        <v>574</v>
      </c>
      <c r="BE187" s="102">
        <f t="shared" si="29"/>
        <v>0</v>
      </c>
      <c r="BF187" s="102">
        <f t="shared" si="30"/>
        <v>0</v>
      </c>
      <c r="BG187" s="102">
        <f t="shared" si="31"/>
        <v>0</v>
      </c>
      <c r="BH187" s="102">
        <f t="shared" si="32"/>
        <v>0</v>
      </c>
      <c r="BI187" s="102">
        <f t="shared" si="33"/>
        <v>0</v>
      </c>
      <c r="BJ187" s="17" t="s">
        <v>89</v>
      </c>
      <c r="BK187" s="102">
        <f t="shared" si="34"/>
        <v>0</v>
      </c>
      <c r="BL187" s="17" t="s">
        <v>580</v>
      </c>
      <c r="BM187" s="179" t="s">
        <v>1415</v>
      </c>
    </row>
    <row r="188" spans="2:65" s="1" customFormat="1" ht="16.5" customHeight="1">
      <c r="B188" s="140"/>
      <c r="C188" s="168" t="s">
        <v>77</v>
      </c>
      <c r="D188" s="168" t="s">
        <v>576</v>
      </c>
      <c r="E188" s="169" t="s">
        <v>11940</v>
      </c>
      <c r="F188" s="170" t="s">
        <v>11941</v>
      </c>
      <c r="G188" s="171" t="s">
        <v>611</v>
      </c>
      <c r="H188" s="172">
        <v>175</v>
      </c>
      <c r="I188" s="173"/>
      <c r="J188" s="174">
        <f t="shared" si="25"/>
        <v>0</v>
      </c>
      <c r="K188" s="175"/>
      <c r="L188" s="34"/>
      <c r="M188" s="176" t="s">
        <v>1</v>
      </c>
      <c r="N188" s="139" t="s">
        <v>43</v>
      </c>
      <c r="P188" s="177">
        <f t="shared" si="26"/>
        <v>0</v>
      </c>
      <c r="Q188" s="177">
        <v>0</v>
      </c>
      <c r="R188" s="177">
        <f t="shared" si="27"/>
        <v>0</v>
      </c>
      <c r="S188" s="177">
        <v>0</v>
      </c>
      <c r="T188" s="178">
        <f t="shared" si="28"/>
        <v>0</v>
      </c>
      <c r="AR188" s="179" t="s">
        <v>580</v>
      </c>
      <c r="AT188" s="179" t="s">
        <v>576</v>
      </c>
      <c r="AU188" s="179" t="s">
        <v>89</v>
      </c>
      <c r="AY188" s="17" t="s">
        <v>574</v>
      </c>
      <c r="BE188" s="102">
        <f t="shared" si="29"/>
        <v>0</v>
      </c>
      <c r="BF188" s="102">
        <f t="shared" si="30"/>
        <v>0</v>
      </c>
      <c r="BG188" s="102">
        <f t="shared" si="31"/>
        <v>0</v>
      </c>
      <c r="BH188" s="102">
        <f t="shared" si="32"/>
        <v>0</v>
      </c>
      <c r="BI188" s="102">
        <f t="shared" si="33"/>
        <v>0</v>
      </c>
      <c r="BJ188" s="17" t="s">
        <v>89</v>
      </c>
      <c r="BK188" s="102">
        <f t="shared" si="34"/>
        <v>0</v>
      </c>
      <c r="BL188" s="17" t="s">
        <v>580</v>
      </c>
      <c r="BM188" s="179" t="s">
        <v>1435</v>
      </c>
    </row>
    <row r="189" spans="2:65" s="1" customFormat="1" ht="16.5" customHeight="1">
      <c r="B189" s="140"/>
      <c r="C189" s="208" t="s">
        <v>77</v>
      </c>
      <c r="D189" s="208" t="s">
        <v>1858</v>
      </c>
      <c r="E189" s="209" t="s">
        <v>11942</v>
      </c>
      <c r="F189" s="210" t="s">
        <v>11941</v>
      </c>
      <c r="G189" s="211" t="s">
        <v>611</v>
      </c>
      <c r="H189" s="212">
        <v>175</v>
      </c>
      <c r="I189" s="213"/>
      <c r="J189" s="214">
        <f t="shared" si="25"/>
        <v>0</v>
      </c>
      <c r="K189" s="215"/>
      <c r="L189" s="216"/>
      <c r="M189" s="217" t="s">
        <v>1</v>
      </c>
      <c r="N189" s="218" t="s">
        <v>43</v>
      </c>
      <c r="P189" s="177">
        <f t="shared" si="26"/>
        <v>0</v>
      </c>
      <c r="Q189" s="177">
        <v>0</v>
      </c>
      <c r="R189" s="177">
        <f t="shared" si="27"/>
        <v>0</v>
      </c>
      <c r="S189" s="177">
        <v>0</v>
      </c>
      <c r="T189" s="178">
        <f t="shared" si="28"/>
        <v>0</v>
      </c>
      <c r="AR189" s="179" t="s">
        <v>626</v>
      </c>
      <c r="AT189" s="179" t="s">
        <v>1858</v>
      </c>
      <c r="AU189" s="179" t="s">
        <v>89</v>
      </c>
      <c r="AY189" s="17" t="s">
        <v>574</v>
      </c>
      <c r="BE189" s="102">
        <f t="shared" si="29"/>
        <v>0</v>
      </c>
      <c r="BF189" s="102">
        <f t="shared" si="30"/>
        <v>0</v>
      </c>
      <c r="BG189" s="102">
        <f t="shared" si="31"/>
        <v>0</v>
      </c>
      <c r="BH189" s="102">
        <f t="shared" si="32"/>
        <v>0</v>
      </c>
      <c r="BI189" s="102">
        <f t="shared" si="33"/>
        <v>0</v>
      </c>
      <c r="BJ189" s="17" t="s">
        <v>89</v>
      </c>
      <c r="BK189" s="102">
        <f t="shared" si="34"/>
        <v>0</v>
      </c>
      <c r="BL189" s="17" t="s">
        <v>580</v>
      </c>
      <c r="BM189" s="179" t="s">
        <v>1448</v>
      </c>
    </row>
    <row r="190" spans="2:65" s="1" customFormat="1" ht="16.5" customHeight="1">
      <c r="B190" s="140"/>
      <c r="C190" s="168" t="s">
        <v>77</v>
      </c>
      <c r="D190" s="168" t="s">
        <v>576</v>
      </c>
      <c r="E190" s="169" t="s">
        <v>11943</v>
      </c>
      <c r="F190" s="170" t="s">
        <v>11930</v>
      </c>
      <c r="G190" s="171" t="s">
        <v>579</v>
      </c>
      <c r="H190" s="172">
        <v>26</v>
      </c>
      <c r="I190" s="173"/>
      <c r="J190" s="174">
        <f t="shared" si="25"/>
        <v>0</v>
      </c>
      <c r="K190" s="175"/>
      <c r="L190" s="34"/>
      <c r="M190" s="176" t="s">
        <v>1</v>
      </c>
      <c r="N190" s="139" t="s">
        <v>43</v>
      </c>
      <c r="P190" s="177">
        <f t="shared" si="26"/>
        <v>0</v>
      </c>
      <c r="Q190" s="177">
        <v>0</v>
      </c>
      <c r="R190" s="177">
        <f t="shared" si="27"/>
        <v>0</v>
      </c>
      <c r="S190" s="177">
        <v>0</v>
      </c>
      <c r="T190" s="178">
        <f t="shared" si="28"/>
        <v>0</v>
      </c>
      <c r="AR190" s="179" t="s">
        <v>580</v>
      </c>
      <c r="AT190" s="179" t="s">
        <v>576</v>
      </c>
      <c r="AU190" s="179" t="s">
        <v>89</v>
      </c>
      <c r="AY190" s="17" t="s">
        <v>574</v>
      </c>
      <c r="BE190" s="102">
        <f t="shared" si="29"/>
        <v>0</v>
      </c>
      <c r="BF190" s="102">
        <f t="shared" si="30"/>
        <v>0</v>
      </c>
      <c r="BG190" s="102">
        <f t="shared" si="31"/>
        <v>0</v>
      </c>
      <c r="BH190" s="102">
        <f t="shared" si="32"/>
        <v>0</v>
      </c>
      <c r="BI190" s="102">
        <f t="shared" si="33"/>
        <v>0</v>
      </c>
      <c r="BJ190" s="17" t="s">
        <v>89</v>
      </c>
      <c r="BK190" s="102">
        <f t="shared" si="34"/>
        <v>0</v>
      </c>
      <c r="BL190" s="17" t="s">
        <v>580</v>
      </c>
      <c r="BM190" s="179" t="s">
        <v>1461</v>
      </c>
    </row>
    <row r="191" spans="2:65" s="1" customFormat="1" ht="16.5" customHeight="1">
      <c r="B191" s="140"/>
      <c r="C191" s="208" t="s">
        <v>77</v>
      </c>
      <c r="D191" s="208" t="s">
        <v>1858</v>
      </c>
      <c r="E191" s="209" t="s">
        <v>11944</v>
      </c>
      <c r="F191" s="210" t="s">
        <v>11930</v>
      </c>
      <c r="G191" s="211" t="s">
        <v>579</v>
      </c>
      <c r="H191" s="212">
        <v>26</v>
      </c>
      <c r="I191" s="213"/>
      <c r="J191" s="214">
        <f t="shared" si="25"/>
        <v>0</v>
      </c>
      <c r="K191" s="215"/>
      <c r="L191" s="216"/>
      <c r="M191" s="217" t="s">
        <v>1</v>
      </c>
      <c r="N191" s="218" t="s">
        <v>43</v>
      </c>
      <c r="P191" s="177">
        <f t="shared" si="26"/>
        <v>0</v>
      </c>
      <c r="Q191" s="177">
        <v>0</v>
      </c>
      <c r="R191" s="177">
        <f t="shared" si="27"/>
        <v>0</v>
      </c>
      <c r="S191" s="177">
        <v>0</v>
      </c>
      <c r="T191" s="178">
        <f t="shared" si="28"/>
        <v>0</v>
      </c>
      <c r="AR191" s="179" t="s">
        <v>626</v>
      </c>
      <c r="AT191" s="179" t="s">
        <v>1858</v>
      </c>
      <c r="AU191" s="179" t="s">
        <v>89</v>
      </c>
      <c r="AY191" s="17" t="s">
        <v>574</v>
      </c>
      <c r="BE191" s="102">
        <f t="shared" si="29"/>
        <v>0</v>
      </c>
      <c r="BF191" s="102">
        <f t="shared" si="30"/>
        <v>0</v>
      </c>
      <c r="BG191" s="102">
        <f t="shared" si="31"/>
        <v>0</v>
      </c>
      <c r="BH191" s="102">
        <f t="shared" si="32"/>
        <v>0</v>
      </c>
      <c r="BI191" s="102">
        <f t="shared" si="33"/>
        <v>0</v>
      </c>
      <c r="BJ191" s="17" t="s">
        <v>89</v>
      </c>
      <c r="BK191" s="102">
        <f t="shared" si="34"/>
        <v>0</v>
      </c>
      <c r="BL191" s="17" t="s">
        <v>580</v>
      </c>
      <c r="BM191" s="179" t="s">
        <v>1534</v>
      </c>
    </row>
    <row r="192" spans="2:65" s="1" customFormat="1" ht="16.5" customHeight="1">
      <c r="B192" s="140"/>
      <c r="C192" s="168" t="s">
        <v>77</v>
      </c>
      <c r="D192" s="168" t="s">
        <v>576</v>
      </c>
      <c r="E192" s="169" t="s">
        <v>11945</v>
      </c>
      <c r="F192" s="170" t="s">
        <v>11946</v>
      </c>
      <c r="G192" s="171" t="s">
        <v>611</v>
      </c>
      <c r="H192" s="172">
        <v>120</v>
      </c>
      <c r="I192" s="173"/>
      <c r="J192" s="174">
        <f t="shared" si="25"/>
        <v>0</v>
      </c>
      <c r="K192" s="175"/>
      <c r="L192" s="34"/>
      <c r="M192" s="176" t="s">
        <v>1</v>
      </c>
      <c r="N192" s="139" t="s">
        <v>43</v>
      </c>
      <c r="P192" s="177">
        <f t="shared" si="26"/>
        <v>0</v>
      </c>
      <c r="Q192" s="177">
        <v>0</v>
      </c>
      <c r="R192" s="177">
        <f t="shared" si="27"/>
        <v>0</v>
      </c>
      <c r="S192" s="177">
        <v>0</v>
      </c>
      <c r="T192" s="178">
        <f t="shared" si="28"/>
        <v>0</v>
      </c>
      <c r="AR192" s="179" t="s">
        <v>580</v>
      </c>
      <c r="AT192" s="179" t="s">
        <v>576</v>
      </c>
      <c r="AU192" s="179" t="s">
        <v>89</v>
      </c>
      <c r="AY192" s="17" t="s">
        <v>574</v>
      </c>
      <c r="BE192" s="102">
        <f t="shared" si="29"/>
        <v>0</v>
      </c>
      <c r="BF192" s="102">
        <f t="shared" si="30"/>
        <v>0</v>
      </c>
      <c r="BG192" s="102">
        <f t="shared" si="31"/>
        <v>0</v>
      </c>
      <c r="BH192" s="102">
        <f t="shared" si="32"/>
        <v>0</v>
      </c>
      <c r="BI192" s="102">
        <f t="shared" si="33"/>
        <v>0</v>
      </c>
      <c r="BJ192" s="17" t="s">
        <v>89</v>
      </c>
      <c r="BK192" s="102">
        <f t="shared" si="34"/>
        <v>0</v>
      </c>
      <c r="BL192" s="17" t="s">
        <v>580</v>
      </c>
      <c r="BM192" s="179" t="s">
        <v>1584</v>
      </c>
    </row>
    <row r="193" spans="2:65" s="1" customFormat="1" ht="16.5" customHeight="1">
      <c r="B193" s="140"/>
      <c r="C193" s="208" t="s">
        <v>77</v>
      </c>
      <c r="D193" s="208" t="s">
        <v>1858</v>
      </c>
      <c r="E193" s="209" t="s">
        <v>11947</v>
      </c>
      <c r="F193" s="210" t="s">
        <v>11946</v>
      </c>
      <c r="G193" s="211" t="s">
        <v>611</v>
      </c>
      <c r="H193" s="212">
        <v>120</v>
      </c>
      <c r="I193" s="213"/>
      <c r="J193" s="214">
        <f t="shared" si="25"/>
        <v>0</v>
      </c>
      <c r="K193" s="215"/>
      <c r="L193" s="216"/>
      <c r="M193" s="217" t="s">
        <v>1</v>
      </c>
      <c r="N193" s="218" t="s">
        <v>43</v>
      </c>
      <c r="P193" s="177">
        <f t="shared" si="26"/>
        <v>0</v>
      </c>
      <c r="Q193" s="177">
        <v>0</v>
      </c>
      <c r="R193" s="177">
        <f t="shared" si="27"/>
        <v>0</v>
      </c>
      <c r="S193" s="177">
        <v>0</v>
      </c>
      <c r="T193" s="178">
        <f t="shared" si="28"/>
        <v>0</v>
      </c>
      <c r="AR193" s="179" t="s">
        <v>626</v>
      </c>
      <c r="AT193" s="179" t="s">
        <v>1858</v>
      </c>
      <c r="AU193" s="179" t="s">
        <v>89</v>
      </c>
      <c r="AY193" s="17" t="s">
        <v>574</v>
      </c>
      <c r="BE193" s="102">
        <f t="shared" si="29"/>
        <v>0</v>
      </c>
      <c r="BF193" s="102">
        <f t="shared" si="30"/>
        <v>0</v>
      </c>
      <c r="BG193" s="102">
        <f t="shared" si="31"/>
        <v>0</v>
      </c>
      <c r="BH193" s="102">
        <f t="shared" si="32"/>
        <v>0</v>
      </c>
      <c r="BI193" s="102">
        <f t="shared" si="33"/>
        <v>0</v>
      </c>
      <c r="BJ193" s="17" t="s">
        <v>89</v>
      </c>
      <c r="BK193" s="102">
        <f t="shared" si="34"/>
        <v>0</v>
      </c>
      <c r="BL193" s="17" t="s">
        <v>580</v>
      </c>
      <c r="BM193" s="179" t="s">
        <v>1593</v>
      </c>
    </row>
    <row r="194" spans="2:65" s="1" customFormat="1" ht="24.25" customHeight="1">
      <c r="B194" s="140"/>
      <c r="C194" s="168" t="s">
        <v>77</v>
      </c>
      <c r="D194" s="168" t="s">
        <v>576</v>
      </c>
      <c r="E194" s="169" t="s">
        <v>11948</v>
      </c>
      <c r="F194" s="170" t="s">
        <v>11949</v>
      </c>
      <c r="G194" s="171" t="s">
        <v>611</v>
      </c>
      <c r="H194" s="172">
        <v>80</v>
      </c>
      <c r="I194" s="173"/>
      <c r="J194" s="174">
        <f t="shared" si="25"/>
        <v>0</v>
      </c>
      <c r="K194" s="175"/>
      <c r="L194" s="34"/>
      <c r="M194" s="176" t="s">
        <v>1</v>
      </c>
      <c r="N194" s="139" t="s">
        <v>43</v>
      </c>
      <c r="P194" s="177">
        <f t="shared" si="26"/>
        <v>0</v>
      </c>
      <c r="Q194" s="177">
        <v>0</v>
      </c>
      <c r="R194" s="177">
        <f t="shared" si="27"/>
        <v>0</v>
      </c>
      <c r="S194" s="177">
        <v>0</v>
      </c>
      <c r="T194" s="178">
        <f t="shared" si="28"/>
        <v>0</v>
      </c>
      <c r="AR194" s="179" t="s">
        <v>580</v>
      </c>
      <c r="AT194" s="179" t="s">
        <v>576</v>
      </c>
      <c r="AU194" s="179" t="s">
        <v>89</v>
      </c>
      <c r="AY194" s="17" t="s">
        <v>574</v>
      </c>
      <c r="BE194" s="102">
        <f t="shared" si="29"/>
        <v>0</v>
      </c>
      <c r="BF194" s="102">
        <f t="shared" si="30"/>
        <v>0</v>
      </c>
      <c r="BG194" s="102">
        <f t="shared" si="31"/>
        <v>0</v>
      </c>
      <c r="BH194" s="102">
        <f t="shared" si="32"/>
        <v>0</v>
      </c>
      <c r="BI194" s="102">
        <f t="shared" si="33"/>
        <v>0</v>
      </c>
      <c r="BJ194" s="17" t="s">
        <v>89</v>
      </c>
      <c r="BK194" s="102">
        <f t="shared" si="34"/>
        <v>0</v>
      </c>
      <c r="BL194" s="17" t="s">
        <v>580</v>
      </c>
      <c r="BM194" s="179" t="s">
        <v>1609</v>
      </c>
    </row>
    <row r="195" spans="2:65" s="1" customFormat="1" ht="24.25" customHeight="1">
      <c r="B195" s="140"/>
      <c r="C195" s="208" t="s">
        <v>77</v>
      </c>
      <c r="D195" s="208" t="s">
        <v>1858</v>
      </c>
      <c r="E195" s="209" t="s">
        <v>11950</v>
      </c>
      <c r="F195" s="210" t="s">
        <v>11949</v>
      </c>
      <c r="G195" s="211" t="s">
        <v>611</v>
      </c>
      <c r="H195" s="212">
        <v>80</v>
      </c>
      <c r="I195" s="213"/>
      <c r="J195" s="214">
        <f t="shared" si="25"/>
        <v>0</v>
      </c>
      <c r="K195" s="215"/>
      <c r="L195" s="216"/>
      <c r="M195" s="217" t="s">
        <v>1</v>
      </c>
      <c r="N195" s="218" t="s">
        <v>43</v>
      </c>
      <c r="P195" s="177">
        <f t="shared" si="26"/>
        <v>0</v>
      </c>
      <c r="Q195" s="177">
        <v>0</v>
      </c>
      <c r="R195" s="177">
        <f t="shared" si="27"/>
        <v>0</v>
      </c>
      <c r="S195" s="177">
        <v>0</v>
      </c>
      <c r="T195" s="178">
        <f t="shared" si="28"/>
        <v>0</v>
      </c>
      <c r="AR195" s="179" t="s">
        <v>626</v>
      </c>
      <c r="AT195" s="179" t="s">
        <v>1858</v>
      </c>
      <c r="AU195" s="179" t="s">
        <v>89</v>
      </c>
      <c r="AY195" s="17" t="s">
        <v>574</v>
      </c>
      <c r="BE195" s="102">
        <f t="shared" si="29"/>
        <v>0</v>
      </c>
      <c r="BF195" s="102">
        <f t="shared" si="30"/>
        <v>0</v>
      </c>
      <c r="BG195" s="102">
        <f t="shared" si="31"/>
        <v>0</v>
      </c>
      <c r="BH195" s="102">
        <f t="shared" si="32"/>
        <v>0</v>
      </c>
      <c r="BI195" s="102">
        <f t="shared" si="33"/>
        <v>0</v>
      </c>
      <c r="BJ195" s="17" t="s">
        <v>89</v>
      </c>
      <c r="BK195" s="102">
        <f t="shared" si="34"/>
        <v>0</v>
      </c>
      <c r="BL195" s="17" t="s">
        <v>580</v>
      </c>
      <c r="BM195" s="179" t="s">
        <v>1643</v>
      </c>
    </row>
    <row r="196" spans="2:65" s="1" customFormat="1" ht="24.25" customHeight="1">
      <c r="B196" s="140"/>
      <c r="C196" s="168" t="s">
        <v>77</v>
      </c>
      <c r="D196" s="168" t="s">
        <v>576</v>
      </c>
      <c r="E196" s="169" t="s">
        <v>11951</v>
      </c>
      <c r="F196" s="170" t="s">
        <v>11952</v>
      </c>
      <c r="G196" s="171" t="s">
        <v>611</v>
      </c>
      <c r="H196" s="172">
        <v>1604</v>
      </c>
      <c r="I196" s="173"/>
      <c r="J196" s="174">
        <f t="shared" si="25"/>
        <v>0</v>
      </c>
      <c r="K196" s="175"/>
      <c r="L196" s="34"/>
      <c r="M196" s="176" t="s">
        <v>1</v>
      </c>
      <c r="N196" s="139" t="s">
        <v>43</v>
      </c>
      <c r="P196" s="177">
        <f t="shared" si="26"/>
        <v>0</v>
      </c>
      <c r="Q196" s="177">
        <v>0</v>
      </c>
      <c r="R196" s="177">
        <f t="shared" si="27"/>
        <v>0</v>
      </c>
      <c r="S196" s="177">
        <v>0</v>
      </c>
      <c r="T196" s="178">
        <f t="shared" si="28"/>
        <v>0</v>
      </c>
      <c r="AR196" s="179" t="s">
        <v>580</v>
      </c>
      <c r="AT196" s="179" t="s">
        <v>576</v>
      </c>
      <c r="AU196" s="179" t="s">
        <v>89</v>
      </c>
      <c r="AY196" s="17" t="s">
        <v>574</v>
      </c>
      <c r="BE196" s="102">
        <f t="shared" si="29"/>
        <v>0</v>
      </c>
      <c r="BF196" s="102">
        <f t="shared" si="30"/>
        <v>0</v>
      </c>
      <c r="BG196" s="102">
        <f t="shared" si="31"/>
        <v>0</v>
      </c>
      <c r="BH196" s="102">
        <f t="shared" si="32"/>
        <v>0</v>
      </c>
      <c r="BI196" s="102">
        <f t="shared" si="33"/>
        <v>0</v>
      </c>
      <c r="BJ196" s="17" t="s">
        <v>89</v>
      </c>
      <c r="BK196" s="102">
        <f t="shared" si="34"/>
        <v>0</v>
      </c>
      <c r="BL196" s="17" t="s">
        <v>580</v>
      </c>
      <c r="BM196" s="179" t="s">
        <v>1654</v>
      </c>
    </row>
    <row r="197" spans="2:65" s="1" customFormat="1" ht="24.25" customHeight="1">
      <c r="B197" s="140"/>
      <c r="C197" s="208" t="s">
        <v>77</v>
      </c>
      <c r="D197" s="208" t="s">
        <v>1858</v>
      </c>
      <c r="E197" s="209" t="s">
        <v>11953</v>
      </c>
      <c r="F197" s="210" t="s">
        <v>11952</v>
      </c>
      <c r="G197" s="211" t="s">
        <v>611</v>
      </c>
      <c r="H197" s="212">
        <v>1604</v>
      </c>
      <c r="I197" s="213"/>
      <c r="J197" s="214">
        <f t="shared" si="25"/>
        <v>0</v>
      </c>
      <c r="K197" s="215"/>
      <c r="L197" s="216"/>
      <c r="M197" s="217" t="s">
        <v>1</v>
      </c>
      <c r="N197" s="218" t="s">
        <v>43</v>
      </c>
      <c r="P197" s="177">
        <f t="shared" si="26"/>
        <v>0</v>
      </c>
      <c r="Q197" s="177">
        <v>0</v>
      </c>
      <c r="R197" s="177">
        <f t="shared" si="27"/>
        <v>0</v>
      </c>
      <c r="S197" s="177">
        <v>0</v>
      </c>
      <c r="T197" s="178">
        <f t="shared" si="28"/>
        <v>0</v>
      </c>
      <c r="AR197" s="179" t="s">
        <v>626</v>
      </c>
      <c r="AT197" s="179" t="s">
        <v>1858</v>
      </c>
      <c r="AU197" s="179" t="s">
        <v>89</v>
      </c>
      <c r="AY197" s="17" t="s">
        <v>574</v>
      </c>
      <c r="BE197" s="102">
        <f t="shared" si="29"/>
        <v>0</v>
      </c>
      <c r="BF197" s="102">
        <f t="shared" si="30"/>
        <v>0</v>
      </c>
      <c r="BG197" s="102">
        <f t="shared" si="31"/>
        <v>0</v>
      </c>
      <c r="BH197" s="102">
        <f t="shared" si="32"/>
        <v>0</v>
      </c>
      <c r="BI197" s="102">
        <f t="shared" si="33"/>
        <v>0</v>
      </c>
      <c r="BJ197" s="17" t="s">
        <v>89</v>
      </c>
      <c r="BK197" s="102">
        <f t="shared" si="34"/>
        <v>0</v>
      </c>
      <c r="BL197" s="17" t="s">
        <v>580</v>
      </c>
      <c r="BM197" s="179" t="s">
        <v>1663</v>
      </c>
    </row>
    <row r="198" spans="2:65" s="1" customFormat="1" ht="16.5" customHeight="1">
      <c r="B198" s="140"/>
      <c r="C198" s="208" t="s">
        <v>77</v>
      </c>
      <c r="D198" s="208" t="s">
        <v>1858</v>
      </c>
      <c r="E198" s="209" t="s">
        <v>11954</v>
      </c>
      <c r="F198" s="210" t="s">
        <v>11955</v>
      </c>
      <c r="G198" s="211" t="s">
        <v>579</v>
      </c>
      <c r="H198" s="212">
        <v>2000</v>
      </c>
      <c r="I198" s="213"/>
      <c r="J198" s="214">
        <f t="shared" si="25"/>
        <v>0</v>
      </c>
      <c r="K198" s="215"/>
      <c r="L198" s="216"/>
      <c r="M198" s="217" t="s">
        <v>1</v>
      </c>
      <c r="N198" s="218" t="s">
        <v>43</v>
      </c>
      <c r="P198" s="177">
        <f t="shared" si="26"/>
        <v>0</v>
      </c>
      <c r="Q198" s="177">
        <v>0</v>
      </c>
      <c r="R198" s="177">
        <f t="shared" si="27"/>
        <v>0</v>
      </c>
      <c r="S198" s="177">
        <v>0</v>
      </c>
      <c r="T198" s="178">
        <f t="shared" si="28"/>
        <v>0</v>
      </c>
      <c r="AR198" s="179" t="s">
        <v>626</v>
      </c>
      <c r="AT198" s="179" t="s">
        <v>1858</v>
      </c>
      <c r="AU198" s="179" t="s">
        <v>89</v>
      </c>
      <c r="AY198" s="17" t="s">
        <v>574</v>
      </c>
      <c r="BE198" s="102">
        <f t="shared" si="29"/>
        <v>0</v>
      </c>
      <c r="BF198" s="102">
        <f t="shared" si="30"/>
        <v>0</v>
      </c>
      <c r="BG198" s="102">
        <f t="shared" si="31"/>
        <v>0</v>
      </c>
      <c r="BH198" s="102">
        <f t="shared" si="32"/>
        <v>0</v>
      </c>
      <c r="BI198" s="102">
        <f t="shared" si="33"/>
        <v>0</v>
      </c>
      <c r="BJ198" s="17" t="s">
        <v>89</v>
      </c>
      <c r="BK198" s="102">
        <f t="shared" si="34"/>
        <v>0</v>
      </c>
      <c r="BL198" s="17" t="s">
        <v>580</v>
      </c>
      <c r="BM198" s="179" t="s">
        <v>1673</v>
      </c>
    </row>
    <row r="199" spans="2:65" s="1" customFormat="1" ht="16.5" customHeight="1">
      <c r="B199" s="140"/>
      <c r="C199" s="168" t="s">
        <v>77</v>
      </c>
      <c r="D199" s="168" t="s">
        <v>576</v>
      </c>
      <c r="E199" s="169" t="s">
        <v>11956</v>
      </c>
      <c r="F199" s="170" t="s">
        <v>11930</v>
      </c>
      <c r="G199" s="171" t="s">
        <v>579</v>
      </c>
      <c r="H199" s="172">
        <v>130</v>
      </c>
      <c r="I199" s="173"/>
      <c r="J199" s="174">
        <f t="shared" si="25"/>
        <v>0</v>
      </c>
      <c r="K199" s="175"/>
      <c r="L199" s="34"/>
      <c r="M199" s="176" t="s">
        <v>1</v>
      </c>
      <c r="N199" s="139" t="s">
        <v>43</v>
      </c>
      <c r="P199" s="177">
        <f t="shared" si="26"/>
        <v>0</v>
      </c>
      <c r="Q199" s="177">
        <v>0</v>
      </c>
      <c r="R199" s="177">
        <f t="shared" si="27"/>
        <v>0</v>
      </c>
      <c r="S199" s="177">
        <v>0</v>
      </c>
      <c r="T199" s="178">
        <f t="shared" si="28"/>
        <v>0</v>
      </c>
      <c r="AR199" s="179" t="s">
        <v>580</v>
      </c>
      <c r="AT199" s="179" t="s">
        <v>576</v>
      </c>
      <c r="AU199" s="179" t="s">
        <v>89</v>
      </c>
      <c r="AY199" s="17" t="s">
        <v>574</v>
      </c>
      <c r="BE199" s="102">
        <f t="shared" si="29"/>
        <v>0</v>
      </c>
      <c r="BF199" s="102">
        <f t="shared" si="30"/>
        <v>0</v>
      </c>
      <c r="BG199" s="102">
        <f t="shared" si="31"/>
        <v>0</v>
      </c>
      <c r="BH199" s="102">
        <f t="shared" si="32"/>
        <v>0</v>
      </c>
      <c r="BI199" s="102">
        <f t="shared" si="33"/>
        <v>0</v>
      </c>
      <c r="BJ199" s="17" t="s">
        <v>89</v>
      </c>
      <c r="BK199" s="102">
        <f t="shared" si="34"/>
        <v>0</v>
      </c>
      <c r="BL199" s="17" t="s">
        <v>580</v>
      </c>
      <c r="BM199" s="179" t="s">
        <v>1687</v>
      </c>
    </row>
    <row r="200" spans="2:65" s="1" customFormat="1" ht="16.5" customHeight="1">
      <c r="B200" s="140"/>
      <c r="C200" s="208" t="s">
        <v>77</v>
      </c>
      <c r="D200" s="208" t="s">
        <v>1858</v>
      </c>
      <c r="E200" s="209" t="s">
        <v>11957</v>
      </c>
      <c r="F200" s="210" t="s">
        <v>11930</v>
      </c>
      <c r="G200" s="211" t="s">
        <v>579</v>
      </c>
      <c r="H200" s="212">
        <v>130</v>
      </c>
      <c r="I200" s="213"/>
      <c r="J200" s="214">
        <f t="shared" si="25"/>
        <v>0</v>
      </c>
      <c r="K200" s="215"/>
      <c r="L200" s="216"/>
      <c r="M200" s="217" t="s">
        <v>1</v>
      </c>
      <c r="N200" s="218" t="s">
        <v>43</v>
      </c>
      <c r="P200" s="177">
        <f t="shared" si="26"/>
        <v>0</v>
      </c>
      <c r="Q200" s="177">
        <v>0</v>
      </c>
      <c r="R200" s="177">
        <f t="shared" si="27"/>
        <v>0</v>
      </c>
      <c r="S200" s="177">
        <v>0</v>
      </c>
      <c r="T200" s="178">
        <f t="shared" si="28"/>
        <v>0</v>
      </c>
      <c r="AR200" s="179" t="s">
        <v>626</v>
      </c>
      <c r="AT200" s="179" t="s">
        <v>1858</v>
      </c>
      <c r="AU200" s="179" t="s">
        <v>89</v>
      </c>
      <c r="AY200" s="17" t="s">
        <v>574</v>
      </c>
      <c r="BE200" s="102">
        <f t="shared" si="29"/>
        <v>0</v>
      </c>
      <c r="BF200" s="102">
        <f t="shared" si="30"/>
        <v>0</v>
      </c>
      <c r="BG200" s="102">
        <f t="shared" si="31"/>
        <v>0</v>
      </c>
      <c r="BH200" s="102">
        <f t="shared" si="32"/>
        <v>0</v>
      </c>
      <c r="BI200" s="102">
        <f t="shared" si="33"/>
        <v>0</v>
      </c>
      <c r="BJ200" s="17" t="s">
        <v>89</v>
      </c>
      <c r="BK200" s="102">
        <f t="shared" si="34"/>
        <v>0</v>
      </c>
      <c r="BL200" s="17" t="s">
        <v>580</v>
      </c>
      <c r="BM200" s="179" t="s">
        <v>1712</v>
      </c>
    </row>
    <row r="201" spans="2:65" s="1" customFormat="1" ht="16.5" customHeight="1">
      <c r="B201" s="140"/>
      <c r="C201" s="168" t="s">
        <v>77</v>
      </c>
      <c r="D201" s="168" t="s">
        <v>576</v>
      </c>
      <c r="E201" s="169" t="s">
        <v>11958</v>
      </c>
      <c r="F201" s="170" t="s">
        <v>11959</v>
      </c>
      <c r="G201" s="171" t="s">
        <v>611</v>
      </c>
      <c r="H201" s="172">
        <v>50</v>
      </c>
      <c r="I201" s="173"/>
      <c r="J201" s="174">
        <f t="shared" si="25"/>
        <v>0</v>
      </c>
      <c r="K201" s="175"/>
      <c r="L201" s="34"/>
      <c r="M201" s="176" t="s">
        <v>1</v>
      </c>
      <c r="N201" s="139" t="s">
        <v>43</v>
      </c>
      <c r="P201" s="177">
        <f t="shared" si="26"/>
        <v>0</v>
      </c>
      <c r="Q201" s="177">
        <v>0</v>
      </c>
      <c r="R201" s="177">
        <f t="shared" si="27"/>
        <v>0</v>
      </c>
      <c r="S201" s="177">
        <v>0</v>
      </c>
      <c r="T201" s="178">
        <f t="shared" si="28"/>
        <v>0</v>
      </c>
      <c r="AR201" s="179" t="s">
        <v>580</v>
      </c>
      <c r="AT201" s="179" t="s">
        <v>576</v>
      </c>
      <c r="AU201" s="179" t="s">
        <v>89</v>
      </c>
      <c r="AY201" s="17" t="s">
        <v>574</v>
      </c>
      <c r="BE201" s="102">
        <f t="shared" si="29"/>
        <v>0</v>
      </c>
      <c r="BF201" s="102">
        <f t="shared" si="30"/>
        <v>0</v>
      </c>
      <c r="BG201" s="102">
        <f t="shared" si="31"/>
        <v>0</v>
      </c>
      <c r="BH201" s="102">
        <f t="shared" si="32"/>
        <v>0</v>
      </c>
      <c r="BI201" s="102">
        <f t="shared" si="33"/>
        <v>0</v>
      </c>
      <c r="BJ201" s="17" t="s">
        <v>89</v>
      </c>
      <c r="BK201" s="102">
        <f t="shared" si="34"/>
        <v>0</v>
      </c>
      <c r="BL201" s="17" t="s">
        <v>580</v>
      </c>
      <c r="BM201" s="179" t="s">
        <v>1729</v>
      </c>
    </row>
    <row r="202" spans="2:65" s="1" customFormat="1" ht="16.5" customHeight="1">
      <c r="B202" s="140"/>
      <c r="C202" s="208" t="s">
        <v>77</v>
      </c>
      <c r="D202" s="208" t="s">
        <v>1858</v>
      </c>
      <c r="E202" s="209" t="s">
        <v>11960</v>
      </c>
      <c r="F202" s="210" t="s">
        <v>11959</v>
      </c>
      <c r="G202" s="211" t="s">
        <v>611</v>
      </c>
      <c r="H202" s="212">
        <v>50</v>
      </c>
      <c r="I202" s="213"/>
      <c r="J202" s="214">
        <f t="shared" si="25"/>
        <v>0</v>
      </c>
      <c r="K202" s="215"/>
      <c r="L202" s="216"/>
      <c r="M202" s="217" t="s">
        <v>1</v>
      </c>
      <c r="N202" s="218" t="s">
        <v>43</v>
      </c>
      <c r="P202" s="177">
        <f t="shared" si="26"/>
        <v>0</v>
      </c>
      <c r="Q202" s="177">
        <v>0</v>
      </c>
      <c r="R202" s="177">
        <f t="shared" si="27"/>
        <v>0</v>
      </c>
      <c r="S202" s="177">
        <v>0</v>
      </c>
      <c r="T202" s="178">
        <f t="shared" si="28"/>
        <v>0</v>
      </c>
      <c r="AR202" s="179" t="s">
        <v>626</v>
      </c>
      <c r="AT202" s="179" t="s">
        <v>1858</v>
      </c>
      <c r="AU202" s="179" t="s">
        <v>89</v>
      </c>
      <c r="AY202" s="17" t="s">
        <v>574</v>
      </c>
      <c r="BE202" s="102">
        <f t="shared" si="29"/>
        <v>0</v>
      </c>
      <c r="BF202" s="102">
        <f t="shared" si="30"/>
        <v>0</v>
      </c>
      <c r="BG202" s="102">
        <f t="shared" si="31"/>
        <v>0</v>
      </c>
      <c r="BH202" s="102">
        <f t="shared" si="32"/>
        <v>0</v>
      </c>
      <c r="BI202" s="102">
        <f t="shared" si="33"/>
        <v>0</v>
      </c>
      <c r="BJ202" s="17" t="s">
        <v>89</v>
      </c>
      <c r="BK202" s="102">
        <f t="shared" si="34"/>
        <v>0</v>
      </c>
      <c r="BL202" s="17" t="s">
        <v>580</v>
      </c>
      <c r="BM202" s="179" t="s">
        <v>1740</v>
      </c>
    </row>
    <row r="203" spans="2:65" s="1" customFormat="1" ht="24.25" customHeight="1">
      <c r="B203" s="140"/>
      <c r="C203" s="168" t="s">
        <v>77</v>
      </c>
      <c r="D203" s="168" t="s">
        <v>576</v>
      </c>
      <c r="E203" s="169" t="s">
        <v>11961</v>
      </c>
      <c r="F203" s="170" t="s">
        <v>11962</v>
      </c>
      <c r="G203" s="171" t="s">
        <v>611</v>
      </c>
      <c r="H203" s="172">
        <v>100</v>
      </c>
      <c r="I203" s="173"/>
      <c r="J203" s="174">
        <f t="shared" si="25"/>
        <v>0</v>
      </c>
      <c r="K203" s="175"/>
      <c r="L203" s="34"/>
      <c r="M203" s="176" t="s">
        <v>1</v>
      </c>
      <c r="N203" s="139" t="s">
        <v>43</v>
      </c>
      <c r="P203" s="177">
        <f t="shared" si="26"/>
        <v>0</v>
      </c>
      <c r="Q203" s="177">
        <v>0</v>
      </c>
      <c r="R203" s="177">
        <f t="shared" si="27"/>
        <v>0</v>
      </c>
      <c r="S203" s="177">
        <v>0</v>
      </c>
      <c r="T203" s="178">
        <f t="shared" si="28"/>
        <v>0</v>
      </c>
      <c r="AR203" s="179" t="s">
        <v>580</v>
      </c>
      <c r="AT203" s="179" t="s">
        <v>576</v>
      </c>
      <c r="AU203" s="179" t="s">
        <v>89</v>
      </c>
      <c r="AY203" s="17" t="s">
        <v>574</v>
      </c>
      <c r="BE203" s="102">
        <f t="shared" si="29"/>
        <v>0</v>
      </c>
      <c r="BF203" s="102">
        <f t="shared" si="30"/>
        <v>0</v>
      </c>
      <c r="BG203" s="102">
        <f t="shared" si="31"/>
        <v>0</v>
      </c>
      <c r="BH203" s="102">
        <f t="shared" si="32"/>
        <v>0</v>
      </c>
      <c r="BI203" s="102">
        <f t="shared" si="33"/>
        <v>0</v>
      </c>
      <c r="BJ203" s="17" t="s">
        <v>89</v>
      </c>
      <c r="BK203" s="102">
        <f t="shared" si="34"/>
        <v>0</v>
      </c>
      <c r="BL203" s="17" t="s">
        <v>580</v>
      </c>
      <c r="BM203" s="179" t="s">
        <v>1748</v>
      </c>
    </row>
    <row r="204" spans="2:65" s="1" customFormat="1" ht="24.25" customHeight="1">
      <c r="B204" s="140"/>
      <c r="C204" s="208" t="s">
        <v>77</v>
      </c>
      <c r="D204" s="208" t="s">
        <v>1858</v>
      </c>
      <c r="E204" s="209" t="s">
        <v>11963</v>
      </c>
      <c r="F204" s="210" t="s">
        <v>11962</v>
      </c>
      <c r="G204" s="211" t="s">
        <v>611</v>
      </c>
      <c r="H204" s="212">
        <v>100</v>
      </c>
      <c r="I204" s="213"/>
      <c r="J204" s="214">
        <f t="shared" si="25"/>
        <v>0</v>
      </c>
      <c r="K204" s="215"/>
      <c r="L204" s="216"/>
      <c r="M204" s="217" t="s">
        <v>1</v>
      </c>
      <c r="N204" s="218" t="s">
        <v>43</v>
      </c>
      <c r="P204" s="177">
        <f t="shared" si="26"/>
        <v>0</v>
      </c>
      <c r="Q204" s="177">
        <v>0</v>
      </c>
      <c r="R204" s="177">
        <f t="shared" si="27"/>
        <v>0</v>
      </c>
      <c r="S204" s="177">
        <v>0</v>
      </c>
      <c r="T204" s="178">
        <f t="shared" si="28"/>
        <v>0</v>
      </c>
      <c r="AR204" s="179" t="s">
        <v>626</v>
      </c>
      <c r="AT204" s="179" t="s">
        <v>1858</v>
      </c>
      <c r="AU204" s="179" t="s">
        <v>89</v>
      </c>
      <c r="AY204" s="17" t="s">
        <v>574</v>
      </c>
      <c r="BE204" s="102">
        <f t="shared" si="29"/>
        <v>0</v>
      </c>
      <c r="BF204" s="102">
        <f t="shared" si="30"/>
        <v>0</v>
      </c>
      <c r="BG204" s="102">
        <f t="shared" si="31"/>
        <v>0</v>
      </c>
      <c r="BH204" s="102">
        <f t="shared" si="32"/>
        <v>0</v>
      </c>
      <c r="BI204" s="102">
        <f t="shared" si="33"/>
        <v>0</v>
      </c>
      <c r="BJ204" s="17" t="s">
        <v>89</v>
      </c>
      <c r="BK204" s="102">
        <f t="shared" si="34"/>
        <v>0</v>
      </c>
      <c r="BL204" s="17" t="s">
        <v>580</v>
      </c>
      <c r="BM204" s="179" t="s">
        <v>1756</v>
      </c>
    </row>
    <row r="205" spans="2:65" s="1" customFormat="1" ht="24.25" customHeight="1">
      <c r="B205" s="140"/>
      <c r="C205" s="168" t="s">
        <v>77</v>
      </c>
      <c r="D205" s="168" t="s">
        <v>576</v>
      </c>
      <c r="E205" s="169" t="s">
        <v>11964</v>
      </c>
      <c r="F205" s="170" t="s">
        <v>11965</v>
      </c>
      <c r="G205" s="171" t="s">
        <v>611</v>
      </c>
      <c r="H205" s="172">
        <v>323</v>
      </c>
      <c r="I205" s="173"/>
      <c r="J205" s="174">
        <f t="shared" si="25"/>
        <v>0</v>
      </c>
      <c r="K205" s="175"/>
      <c r="L205" s="34"/>
      <c r="M205" s="176" t="s">
        <v>1</v>
      </c>
      <c r="N205" s="139" t="s">
        <v>43</v>
      </c>
      <c r="P205" s="177">
        <f t="shared" si="26"/>
        <v>0</v>
      </c>
      <c r="Q205" s="177">
        <v>0</v>
      </c>
      <c r="R205" s="177">
        <f t="shared" si="27"/>
        <v>0</v>
      </c>
      <c r="S205" s="177">
        <v>0</v>
      </c>
      <c r="T205" s="178">
        <f t="shared" si="28"/>
        <v>0</v>
      </c>
      <c r="AR205" s="179" t="s">
        <v>580</v>
      </c>
      <c r="AT205" s="179" t="s">
        <v>576</v>
      </c>
      <c r="AU205" s="179" t="s">
        <v>89</v>
      </c>
      <c r="AY205" s="17" t="s">
        <v>574</v>
      </c>
      <c r="BE205" s="102">
        <f t="shared" si="29"/>
        <v>0</v>
      </c>
      <c r="BF205" s="102">
        <f t="shared" si="30"/>
        <v>0</v>
      </c>
      <c r="BG205" s="102">
        <f t="shared" si="31"/>
        <v>0</v>
      </c>
      <c r="BH205" s="102">
        <f t="shared" si="32"/>
        <v>0</v>
      </c>
      <c r="BI205" s="102">
        <f t="shared" si="33"/>
        <v>0</v>
      </c>
      <c r="BJ205" s="17" t="s">
        <v>89</v>
      </c>
      <c r="BK205" s="102">
        <f t="shared" si="34"/>
        <v>0</v>
      </c>
      <c r="BL205" s="17" t="s">
        <v>580</v>
      </c>
      <c r="BM205" s="179" t="s">
        <v>1796</v>
      </c>
    </row>
    <row r="206" spans="2:65" s="1" customFormat="1" ht="24.25" customHeight="1">
      <c r="B206" s="140"/>
      <c r="C206" s="208" t="s">
        <v>77</v>
      </c>
      <c r="D206" s="208" t="s">
        <v>1858</v>
      </c>
      <c r="E206" s="209" t="s">
        <v>11966</v>
      </c>
      <c r="F206" s="210" t="s">
        <v>11965</v>
      </c>
      <c r="G206" s="211" t="s">
        <v>611</v>
      </c>
      <c r="H206" s="212">
        <v>323</v>
      </c>
      <c r="I206" s="213"/>
      <c r="J206" s="214">
        <f t="shared" si="25"/>
        <v>0</v>
      </c>
      <c r="K206" s="215"/>
      <c r="L206" s="216"/>
      <c r="M206" s="217" t="s">
        <v>1</v>
      </c>
      <c r="N206" s="218" t="s">
        <v>43</v>
      </c>
      <c r="P206" s="177">
        <f t="shared" si="26"/>
        <v>0</v>
      </c>
      <c r="Q206" s="177">
        <v>0</v>
      </c>
      <c r="R206" s="177">
        <f t="shared" si="27"/>
        <v>0</v>
      </c>
      <c r="S206" s="177">
        <v>0</v>
      </c>
      <c r="T206" s="178">
        <f t="shared" si="28"/>
        <v>0</v>
      </c>
      <c r="AR206" s="179" t="s">
        <v>626</v>
      </c>
      <c r="AT206" s="179" t="s">
        <v>1858</v>
      </c>
      <c r="AU206" s="179" t="s">
        <v>89</v>
      </c>
      <c r="AY206" s="17" t="s">
        <v>574</v>
      </c>
      <c r="BE206" s="102">
        <f t="shared" si="29"/>
        <v>0</v>
      </c>
      <c r="BF206" s="102">
        <f t="shared" si="30"/>
        <v>0</v>
      </c>
      <c r="BG206" s="102">
        <f t="shared" si="31"/>
        <v>0</v>
      </c>
      <c r="BH206" s="102">
        <f t="shared" si="32"/>
        <v>0</v>
      </c>
      <c r="BI206" s="102">
        <f t="shared" si="33"/>
        <v>0</v>
      </c>
      <c r="BJ206" s="17" t="s">
        <v>89</v>
      </c>
      <c r="BK206" s="102">
        <f t="shared" si="34"/>
        <v>0</v>
      </c>
      <c r="BL206" s="17" t="s">
        <v>580</v>
      </c>
      <c r="BM206" s="179" t="s">
        <v>1807</v>
      </c>
    </row>
    <row r="207" spans="2:65" s="1" customFormat="1" ht="24.25" customHeight="1">
      <c r="B207" s="140"/>
      <c r="C207" s="168" t="s">
        <v>77</v>
      </c>
      <c r="D207" s="168" t="s">
        <v>576</v>
      </c>
      <c r="E207" s="169" t="s">
        <v>11967</v>
      </c>
      <c r="F207" s="170" t="s">
        <v>11968</v>
      </c>
      <c r="G207" s="171" t="s">
        <v>579</v>
      </c>
      <c r="H207" s="172">
        <v>23</v>
      </c>
      <c r="I207" s="173"/>
      <c r="J207" s="174">
        <f t="shared" si="25"/>
        <v>0</v>
      </c>
      <c r="K207" s="175"/>
      <c r="L207" s="34"/>
      <c r="M207" s="176" t="s">
        <v>1</v>
      </c>
      <c r="N207" s="139" t="s">
        <v>43</v>
      </c>
      <c r="P207" s="177">
        <f t="shared" si="26"/>
        <v>0</v>
      </c>
      <c r="Q207" s="177">
        <v>0</v>
      </c>
      <c r="R207" s="177">
        <f t="shared" si="27"/>
        <v>0</v>
      </c>
      <c r="S207" s="177">
        <v>0</v>
      </c>
      <c r="T207" s="178">
        <f t="shared" si="28"/>
        <v>0</v>
      </c>
      <c r="AR207" s="179" t="s">
        <v>580</v>
      </c>
      <c r="AT207" s="179" t="s">
        <v>576</v>
      </c>
      <c r="AU207" s="179" t="s">
        <v>89</v>
      </c>
      <c r="AY207" s="17" t="s">
        <v>574</v>
      </c>
      <c r="BE207" s="102">
        <f t="shared" si="29"/>
        <v>0</v>
      </c>
      <c r="BF207" s="102">
        <f t="shared" si="30"/>
        <v>0</v>
      </c>
      <c r="BG207" s="102">
        <f t="shared" si="31"/>
        <v>0</v>
      </c>
      <c r="BH207" s="102">
        <f t="shared" si="32"/>
        <v>0</v>
      </c>
      <c r="BI207" s="102">
        <f t="shared" si="33"/>
        <v>0</v>
      </c>
      <c r="BJ207" s="17" t="s">
        <v>89</v>
      </c>
      <c r="BK207" s="102">
        <f t="shared" si="34"/>
        <v>0</v>
      </c>
      <c r="BL207" s="17" t="s">
        <v>580</v>
      </c>
      <c r="BM207" s="179" t="s">
        <v>1816</v>
      </c>
    </row>
    <row r="208" spans="2:65" s="1" customFormat="1" ht="24.25" customHeight="1">
      <c r="B208" s="140"/>
      <c r="C208" s="208" t="s">
        <v>77</v>
      </c>
      <c r="D208" s="208" t="s">
        <v>1858</v>
      </c>
      <c r="E208" s="209" t="s">
        <v>11969</v>
      </c>
      <c r="F208" s="210" t="s">
        <v>11968</v>
      </c>
      <c r="G208" s="211" t="s">
        <v>579</v>
      </c>
      <c r="H208" s="212">
        <v>23</v>
      </c>
      <c r="I208" s="213"/>
      <c r="J208" s="214">
        <f t="shared" si="25"/>
        <v>0</v>
      </c>
      <c r="K208" s="215"/>
      <c r="L208" s="216"/>
      <c r="M208" s="217" t="s">
        <v>1</v>
      </c>
      <c r="N208" s="218" t="s">
        <v>43</v>
      </c>
      <c r="P208" s="177">
        <f t="shared" si="26"/>
        <v>0</v>
      </c>
      <c r="Q208" s="177">
        <v>0</v>
      </c>
      <c r="R208" s="177">
        <f t="shared" si="27"/>
        <v>0</v>
      </c>
      <c r="S208" s="177">
        <v>0</v>
      </c>
      <c r="T208" s="178">
        <f t="shared" si="28"/>
        <v>0</v>
      </c>
      <c r="AR208" s="179" t="s">
        <v>626</v>
      </c>
      <c r="AT208" s="179" t="s">
        <v>1858</v>
      </c>
      <c r="AU208" s="179" t="s">
        <v>89</v>
      </c>
      <c r="AY208" s="17" t="s">
        <v>574</v>
      </c>
      <c r="BE208" s="102">
        <f t="shared" si="29"/>
        <v>0</v>
      </c>
      <c r="BF208" s="102">
        <f t="shared" si="30"/>
        <v>0</v>
      </c>
      <c r="BG208" s="102">
        <f t="shared" si="31"/>
        <v>0</v>
      </c>
      <c r="BH208" s="102">
        <f t="shared" si="32"/>
        <v>0</v>
      </c>
      <c r="BI208" s="102">
        <f t="shared" si="33"/>
        <v>0</v>
      </c>
      <c r="BJ208" s="17" t="s">
        <v>89</v>
      </c>
      <c r="BK208" s="102">
        <f t="shared" si="34"/>
        <v>0</v>
      </c>
      <c r="BL208" s="17" t="s">
        <v>580</v>
      </c>
      <c r="BM208" s="179" t="s">
        <v>1826</v>
      </c>
    </row>
    <row r="209" spans="2:65" s="1" customFormat="1" ht="33" customHeight="1">
      <c r="B209" s="140"/>
      <c r="C209" s="168" t="s">
        <v>77</v>
      </c>
      <c r="D209" s="168" t="s">
        <v>576</v>
      </c>
      <c r="E209" s="169" t="s">
        <v>11970</v>
      </c>
      <c r="F209" s="170" t="s">
        <v>11971</v>
      </c>
      <c r="G209" s="171" t="s">
        <v>579</v>
      </c>
      <c r="H209" s="172">
        <v>36</v>
      </c>
      <c r="I209" s="173"/>
      <c r="J209" s="174">
        <f t="shared" si="25"/>
        <v>0</v>
      </c>
      <c r="K209" s="175"/>
      <c r="L209" s="34"/>
      <c r="M209" s="176" t="s">
        <v>1</v>
      </c>
      <c r="N209" s="139" t="s">
        <v>43</v>
      </c>
      <c r="P209" s="177">
        <f t="shared" si="26"/>
        <v>0</v>
      </c>
      <c r="Q209" s="177">
        <v>0</v>
      </c>
      <c r="R209" s="177">
        <f t="shared" si="27"/>
        <v>0</v>
      </c>
      <c r="S209" s="177">
        <v>0</v>
      </c>
      <c r="T209" s="178">
        <f t="shared" si="28"/>
        <v>0</v>
      </c>
      <c r="AR209" s="179" t="s">
        <v>580</v>
      </c>
      <c r="AT209" s="179" t="s">
        <v>576</v>
      </c>
      <c r="AU209" s="179" t="s">
        <v>89</v>
      </c>
      <c r="AY209" s="17" t="s">
        <v>574</v>
      </c>
      <c r="BE209" s="102">
        <f t="shared" si="29"/>
        <v>0</v>
      </c>
      <c r="BF209" s="102">
        <f t="shared" si="30"/>
        <v>0</v>
      </c>
      <c r="BG209" s="102">
        <f t="shared" si="31"/>
        <v>0</v>
      </c>
      <c r="BH209" s="102">
        <f t="shared" si="32"/>
        <v>0</v>
      </c>
      <c r="BI209" s="102">
        <f t="shared" si="33"/>
        <v>0</v>
      </c>
      <c r="BJ209" s="17" t="s">
        <v>89</v>
      </c>
      <c r="BK209" s="102">
        <f t="shared" si="34"/>
        <v>0</v>
      </c>
      <c r="BL209" s="17" t="s">
        <v>580</v>
      </c>
      <c r="BM209" s="179" t="s">
        <v>1834</v>
      </c>
    </row>
    <row r="210" spans="2:65" s="1" customFormat="1" ht="33" customHeight="1">
      <c r="B210" s="140"/>
      <c r="C210" s="208" t="s">
        <v>77</v>
      </c>
      <c r="D210" s="208" t="s">
        <v>1858</v>
      </c>
      <c r="E210" s="209" t="s">
        <v>11972</v>
      </c>
      <c r="F210" s="210" t="s">
        <v>11971</v>
      </c>
      <c r="G210" s="211" t="s">
        <v>579</v>
      </c>
      <c r="H210" s="212">
        <v>36</v>
      </c>
      <c r="I210" s="213"/>
      <c r="J210" s="214">
        <f t="shared" si="25"/>
        <v>0</v>
      </c>
      <c r="K210" s="215"/>
      <c r="L210" s="216"/>
      <c r="M210" s="217" t="s">
        <v>1</v>
      </c>
      <c r="N210" s="218" t="s">
        <v>43</v>
      </c>
      <c r="P210" s="177">
        <f t="shared" si="26"/>
        <v>0</v>
      </c>
      <c r="Q210" s="177">
        <v>0</v>
      </c>
      <c r="R210" s="177">
        <f t="shared" si="27"/>
        <v>0</v>
      </c>
      <c r="S210" s="177">
        <v>0</v>
      </c>
      <c r="T210" s="178">
        <f t="shared" si="28"/>
        <v>0</v>
      </c>
      <c r="AR210" s="179" t="s">
        <v>626</v>
      </c>
      <c r="AT210" s="179" t="s">
        <v>1858</v>
      </c>
      <c r="AU210" s="179" t="s">
        <v>89</v>
      </c>
      <c r="AY210" s="17" t="s">
        <v>574</v>
      </c>
      <c r="BE210" s="102">
        <f t="shared" si="29"/>
        <v>0</v>
      </c>
      <c r="BF210" s="102">
        <f t="shared" si="30"/>
        <v>0</v>
      </c>
      <c r="BG210" s="102">
        <f t="shared" si="31"/>
        <v>0</v>
      </c>
      <c r="BH210" s="102">
        <f t="shared" si="32"/>
        <v>0</v>
      </c>
      <c r="BI210" s="102">
        <f t="shared" si="33"/>
        <v>0</v>
      </c>
      <c r="BJ210" s="17" t="s">
        <v>89</v>
      </c>
      <c r="BK210" s="102">
        <f t="shared" si="34"/>
        <v>0</v>
      </c>
      <c r="BL210" s="17" t="s">
        <v>580</v>
      </c>
      <c r="BM210" s="179" t="s">
        <v>1844</v>
      </c>
    </row>
    <row r="211" spans="2:65" s="11" customFormat="1" ht="23" customHeight="1">
      <c r="B211" s="156"/>
      <c r="D211" s="157" t="s">
        <v>76</v>
      </c>
      <c r="E211" s="166" t="s">
        <v>7909</v>
      </c>
      <c r="F211" s="166" t="s">
        <v>11973</v>
      </c>
      <c r="I211" s="159"/>
      <c r="J211" s="167">
        <f>BK211</f>
        <v>0</v>
      </c>
      <c r="L211" s="156"/>
      <c r="M211" s="161"/>
      <c r="P211" s="162">
        <f>SUM(P212:P222)</f>
        <v>0</v>
      </c>
      <c r="R211" s="162">
        <f>SUM(R212:R222)</f>
        <v>0</v>
      </c>
      <c r="T211" s="163">
        <f>SUM(T212:T222)</f>
        <v>0</v>
      </c>
      <c r="AR211" s="157" t="s">
        <v>84</v>
      </c>
      <c r="AT211" s="164" t="s">
        <v>76</v>
      </c>
      <c r="AU211" s="164" t="s">
        <v>84</v>
      </c>
      <c r="AY211" s="157" t="s">
        <v>574</v>
      </c>
      <c r="BK211" s="165">
        <f>SUM(BK212:BK222)</f>
        <v>0</v>
      </c>
    </row>
    <row r="212" spans="2:65" s="1" customFormat="1" ht="21.75" customHeight="1">
      <c r="B212" s="140"/>
      <c r="C212" s="168" t="s">
        <v>77</v>
      </c>
      <c r="D212" s="168" t="s">
        <v>576</v>
      </c>
      <c r="E212" s="169" t="s">
        <v>11974</v>
      </c>
      <c r="F212" s="170" t="s">
        <v>11975</v>
      </c>
      <c r="G212" s="171" t="s">
        <v>579</v>
      </c>
      <c r="H212" s="172">
        <v>9</v>
      </c>
      <c r="I212" s="173"/>
      <c r="J212" s="174">
        <f t="shared" ref="J212:J222" si="35">ROUND(I212*H212,2)</f>
        <v>0</v>
      </c>
      <c r="K212" s="175"/>
      <c r="L212" s="34"/>
      <c r="M212" s="176" t="s">
        <v>1</v>
      </c>
      <c r="N212" s="139" t="s">
        <v>43</v>
      </c>
      <c r="P212" s="177">
        <f t="shared" ref="P212:P222" si="36">O212*H212</f>
        <v>0</v>
      </c>
      <c r="Q212" s="177">
        <v>0</v>
      </c>
      <c r="R212" s="177">
        <f t="shared" ref="R212:R222" si="37">Q212*H212</f>
        <v>0</v>
      </c>
      <c r="S212" s="177">
        <v>0</v>
      </c>
      <c r="T212" s="178">
        <f t="shared" ref="T212:T222" si="38">S212*H212</f>
        <v>0</v>
      </c>
      <c r="AR212" s="179" t="s">
        <v>580</v>
      </c>
      <c r="AT212" s="179" t="s">
        <v>576</v>
      </c>
      <c r="AU212" s="179" t="s">
        <v>89</v>
      </c>
      <c r="AY212" s="17" t="s">
        <v>574</v>
      </c>
      <c r="BE212" s="102">
        <f t="shared" ref="BE212:BE222" si="39">IF(N212="základná",J212,0)</f>
        <v>0</v>
      </c>
      <c r="BF212" s="102">
        <f t="shared" ref="BF212:BF222" si="40">IF(N212="znížená",J212,0)</f>
        <v>0</v>
      </c>
      <c r="BG212" s="102">
        <f t="shared" ref="BG212:BG222" si="41">IF(N212="zákl. prenesená",J212,0)</f>
        <v>0</v>
      </c>
      <c r="BH212" s="102">
        <f t="shared" ref="BH212:BH222" si="42">IF(N212="zníž. prenesená",J212,0)</f>
        <v>0</v>
      </c>
      <c r="BI212" s="102">
        <f t="shared" ref="BI212:BI222" si="43">IF(N212="nulová",J212,0)</f>
        <v>0</v>
      </c>
      <c r="BJ212" s="17" t="s">
        <v>89</v>
      </c>
      <c r="BK212" s="102">
        <f t="shared" ref="BK212:BK222" si="44">ROUND(I212*H212,2)</f>
        <v>0</v>
      </c>
      <c r="BL212" s="17" t="s">
        <v>580</v>
      </c>
      <c r="BM212" s="179" t="s">
        <v>1857</v>
      </c>
    </row>
    <row r="213" spans="2:65" s="1" customFormat="1" ht="21.75" customHeight="1">
      <c r="B213" s="140"/>
      <c r="C213" s="208" t="s">
        <v>77</v>
      </c>
      <c r="D213" s="208" t="s">
        <v>1858</v>
      </c>
      <c r="E213" s="209" t="s">
        <v>11976</v>
      </c>
      <c r="F213" s="210" t="s">
        <v>11975</v>
      </c>
      <c r="G213" s="211" t="s">
        <v>579</v>
      </c>
      <c r="H213" s="212">
        <v>9</v>
      </c>
      <c r="I213" s="213"/>
      <c r="J213" s="214">
        <f t="shared" si="35"/>
        <v>0</v>
      </c>
      <c r="K213" s="215"/>
      <c r="L213" s="216"/>
      <c r="M213" s="217" t="s">
        <v>1</v>
      </c>
      <c r="N213" s="218" t="s">
        <v>43</v>
      </c>
      <c r="P213" s="177">
        <f t="shared" si="36"/>
        <v>0</v>
      </c>
      <c r="Q213" s="177">
        <v>0</v>
      </c>
      <c r="R213" s="177">
        <f t="shared" si="37"/>
        <v>0</v>
      </c>
      <c r="S213" s="177">
        <v>0</v>
      </c>
      <c r="T213" s="178">
        <f t="shared" si="38"/>
        <v>0</v>
      </c>
      <c r="AR213" s="179" t="s">
        <v>626</v>
      </c>
      <c r="AT213" s="179" t="s">
        <v>1858</v>
      </c>
      <c r="AU213" s="179" t="s">
        <v>89</v>
      </c>
      <c r="AY213" s="17" t="s">
        <v>574</v>
      </c>
      <c r="BE213" s="102">
        <f t="shared" si="39"/>
        <v>0</v>
      </c>
      <c r="BF213" s="102">
        <f t="shared" si="40"/>
        <v>0</v>
      </c>
      <c r="BG213" s="102">
        <f t="shared" si="41"/>
        <v>0</v>
      </c>
      <c r="BH213" s="102">
        <f t="shared" si="42"/>
        <v>0</v>
      </c>
      <c r="BI213" s="102">
        <f t="shared" si="43"/>
        <v>0</v>
      </c>
      <c r="BJ213" s="17" t="s">
        <v>89</v>
      </c>
      <c r="BK213" s="102">
        <f t="shared" si="44"/>
        <v>0</v>
      </c>
      <c r="BL213" s="17" t="s">
        <v>580</v>
      </c>
      <c r="BM213" s="179" t="s">
        <v>1869</v>
      </c>
    </row>
    <row r="214" spans="2:65" s="1" customFormat="1" ht="33" customHeight="1">
      <c r="B214" s="140"/>
      <c r="C214" s="168" t="s">
        <v>77</v>
      </c>
      <c r="D214" s="168" t="s">
        <v>576</v>
      </c>
      <c r="E214" s="169" t="s">
        <v>11977</v>
      </c>
      <c r="F214" s="170" t="s">
        <v>11978</v>
      </c>
      <c r="G214" s="171" t="s">
        <v>579</v>
      </c>
      <c r="H214" s="172">
        <v>4</v>
      </c>
      <c r="I214" s="173"/>
      <c r="J214" s="174">
        <f t="shared" si="35"/>
        <v>0</v>
      </c>
      <c r="K214" s="175"/>
      <c r="L214" s="34"/>
      <c r="M214" s="176" t="s">
        <v>1</v>
      </c>
      <c r="N214" s="139" t="s">
        <v>43</v>
      </c>
      <c r="P214" s="177">
        <f t="shared" si="36"/>
        <v>0</v>
      </c>
      <c r="Q214" s="177">
        <v>0</v>
      </c>
      <c r="R214" s="177">
        <f t="shared" si="37"/>
        <v>0</v>
      </c>
      <c r="S214" s="177">
        <v>0</v>
      </c>
      <c r="T214" s="178">
        <f t="shared" si="38"/>
        <v>0</v>
      </c>
      <c r="AR214" s="179" t="s">
        <v>580</v>
      </c>
      <c r="AT214" s="179" t="s">
        <v>576</v>
      </c>
      <c r="AU214" s="179" t="s">
        <v>89</v>
      </c>
      <c r="AY214" s="17" t="s">
        <v>574</v>
      </c>
      <c r="BE214" s="102">
        <f t="shared" si="39"/>
        <v>0</v>
      </c>
      <c r="BF214" s="102">
        <f t="shared" si="40"/>
        <v>0</v>
      </c>
      <c r="BG214" s="102">
        <f t="shared" si="41"/>
        <v>0</v>
      </c>
      <c r="BH214" s="102">
        <f t="shared" si="42"/>
        <v>0</v>
      </c>
      <c r="BI214" s="102">
        <f t="shared" si="43"/>
        <v>0</v>
      </c>
      <c r="BJ214" s="17" t="s">
        <v>89</v>
      </c>
      <c r="BK214" s="102">
        <f t="shared" si="44"/>
        <v>0</v>
      </c>
      <c r="BL214" s="17" t="s">
        <v>580</v>
      </c>
      <c r="BM214" s="179" t="s">
        <v>1879</v>
      </c>
    </row>
    <row r="215" spans="2:65" s="1" customFormat="1" ht="33" customHeight="1">
      <c r="B215" s="140"/>
      <c r="C215" s="208" t="s">
        <v>77</v>
      </c>
      <c r="D215" s="208" t="s">
        <v>1858</v>
      </c>
      <c r="E215" s="209" t="s">
        <v>11979</v>
      </c>
      <c r="F215" s="210" t="s">
        <v>11978</v>
      </c>
      <c r="G215" s="211" t="s">
        <v>579</v>
      </c>
      <c r="H215" s="212">
        <v>4</v>
      </c>
      <c r="I215" s="213"/>
      <c r="J215" s="214">
        <f t="shared" si="35"/>
        <v>0</v>
      </c>
      <c r="K215" s="215"/>
      <c r="L215" s="216"/>
      <c r="M215" s="217" t="s">
        <v>1</v>
      </c>
      <c r="N215" s="218" t="s">
        <v>43</v>
      </c>
      <c r="P215" s="177">
        <f t="shared" si="36"/>
        <v>0</v>
      </c>
      <c r="Q215" s="177">
        <v>0</v>
      </c>
      <c r="R215" s="177">
        <f t="shared" si="37"/>
        <v>0</v>
      </c>
      <c r="S215" s="177">
        <v>0</v>
      </c>
      <c r="T215" s="178">
        <f t="shared" si="38"/>
        <v>0</v>
      </c>
      <c r="AR215" s="179" t="s">
        <v>626</v>
      </c>
      <c r="AT215" s="179" t="s">
        <v>1858</v>
      </c>
      <c r="AU215" s="179" t="s">
        <v>89</v>
      </c>
      <c r="AY215" s="17" t="s">
        <v>574</v>
      </c>
      <c r="BE215" s="102">
        <f t="shared" si="39"/>
        <v>0</v>
      </c>
      <c r="BF215" s="102">
        <f t="shared" si="40"/>
        <v>0</v>
      </c>
      <c r="BG215" s="102">
        <f t="shared" si="41"/>
        <v>0</v>
      </c>
      <c r="BH215" s="102">
        <f t="shared" si="42"/>
        <v>0</v>
      </c>
      <c r="BI215" s="102">
        <f t="shared" si="43"/>
        <v>0</v>
      </c>
      <c r="BJ215" s="17" t="s">
        <v>89</v>
      </c>
      <c r="BK215" s="102">
        <f t="shared" si="44"/>
        <v>0</v>
      </c>
      <c r="BL215" s="17" t="s">
        <v>580</v>
      </c>
      <c r="BM215" s="179" t="s">
        <v>1888</v>
      </c>
    </row>
    <row r="216" spans="2:65" s="1" customFormat="1" ht="16.5" customHeight="1">
      <c r="B216" s="140"/>
      <c r="C216" s="208" t="s">
        <v>77</v>
      </c>
      <c r="D216" s="208" t="s">
        <v>1858</v>
      </c>
      <c r="E216" s="209" t="s">
        <v>11980</v>
      </c>
      <c r="F216" s="210" t="s">
        <v>11981</v>
      </c>
      <c r="G216" s="211" t="s">
        <v>579</v>
      </c>
      <c r="H216" s="212">
        <v>1</v>
      </c>
      <c r="I216" s="213"/>
      <c r="J216" s="214">
        <f t="shared" si="35"/>
        <v>0</v>
      </c>
      <c r="K216" s="215"/>
      <c r="L216" s="216"/>
      <c r="M216" s="217" t="s">
        <v>1</v>
      </c>
      <c r="N216" s="218" t="s">
        <v>43</v>
      </c>
      <c r="P216" s="177">
        <f t="shared" si="36"/>
        <v>0</v>
      </c>
      <c r="Q216" s="177">
        <v>0</v>
      </c>
      <c r="R216" s="177">
        <f t="shared" si="37"/>
        <v>0</v>
      </c>
      <c r="S216" s="177">
        <v>0</v>
      </c>
      <c r="T216" s="178">
        <f t="shared" si="38"/>
        <v>0</v>
      </c>
      <c r="AR216" s="179" t="s">
        <v>626</v>
      </c>
      <c r="AT216" s="179" t="s">
        <v>1858</v>
      </c>
      <c r="AU216" s="179" t="s">
        <v>89</v>
      </c>
      <c r="AY216" s="17" t="s">
        <v>574</v>
      </c>
      <c r="BE216" s="102">
        <f t="shared" si="39"/>
        <v>0</v>
      </c>
      <c r="BF216" s="102">
        <f t="shared" si="40"/>
        <v>0</v>
      </c>
      <c r="BG216" s="102">
        <f t="shared" si="41"/>
        <v>0</v>
      </c>
      <c r="BH216" s="102">
        <f t="shared" si="42"/>
        <v>0</v>
      </c>
      <c r="BI216" s="102">
        <f t="shared" si="43"/>
        <v>0</v>
      </c>
      <c r="BJ216" s="17" t="s">
        <v>89</v>
      </c>
      <c r="BK216" s="102">
        <f t="shared" si="44"/>
        <v>0</v>
      </c>
      <c r="BL216" s="17" t="s">
        <v>580</v>
      </c>
      <c r="BM216" s="179" t="s">
        <v>1897</v>
      </c>
    </row>
    <row r="217" spans="2:65" s="1" customFormat="1" ht="16.5" customHeight="1">
      <c r="B217" s="140"/>
      <c r="C217" s="168" t="s">
        <v>77</v>
      </c>
      <c r="D217" s="168" t="s">
        <v>576</v>
      </c>
      <c r="E217" s="169" t="s">
        <v>11982</v>
      </c>
      <c r="F217" s="170" t="s">
        <v>11983</v>
      </c>
      <c r="G217" s="171" t="s">
        <v>579</v>
      </c>
      <c r="H217" s="172">
        <v>9</v>
      </c>
      <c r="I217" s="173"/>
      <c r="J217" s="174">
        <f t="shared" si="35"/>
        <v>0</v>
      </c>
      <c r="K217" s="175"/>
      <c r="L217" s="34"/>
      <c r="M217" s="176" t="s">
        <v>1</v>
      </c>
      <c r="N217" s="139" t="s">
        <v>43</v>
      </c>
      <c r="P217" s="177">
        <f t="shared" si="36"/>
        <v>0</v>
      </c>
      <c r="Q217" s="177">
        <v>0</v>
      </c>
      <c r="R217" s="177">
        <f t="shared" si="37"/>
        <v>0</v>
      </c>
      <c r="S217" s="177">
        <v>0</v>
      </c>
      <c r="T217" s="178">
        <f t="shared" si="38"/>
        <v>0</v>
      </c>
      <c r="AR217" s="179" t="s">
        <v>580</v>
      </c>
      <c r="AT217" s="179" t="s">
        <v>576</v>
      </c>
      <c r="AU217" s="179" t="s">
        <v>89</v>
      </c>
      <c r="AY217" s="17" t="s">
        <v>574</v>
      </c>
      <c r="BE217" s="102">
        <f t="shared" si="39"/>
        <v>0</v>
      </c>
      <c r="BF217" s="102">
        <f t="shared" si="40"/>
        <v>0</v>
      </c>
      <c r="BG217" s="102">
        <f t="shared" si="41"/>
        <v>0</v>
      </c>
      <c r="BH217" s="102">
        <f t="shared" si="42"/>
        <v>0</v>
      </c>
      <c r="BI217" s="102">
        <f t="shared" si="43"/>
        <v>0</v>
      </c>
      <c r="BJ217" s="17" t="s">
        <v>89</v>
      </c>
      <c r="BK217" s="102">
        <f t="shared" si="44"/>
        <v>0</v>
      </c>
      <c r="BL217" s="17" t="s">
        <v>580</v>
      </c>
      <c r="BM217" s="179" t="s">
        <v>1912</v>
      </c>
    </row>
    <row r="218" spans="2:65" s="1" customFormat="1" ht="16.5" customHeight="1">
      <c r="B218" s="140"/>
      <c r="C218" s="208" t="s">
        <v>77</v>
      </c>
      <c r="D218" s="208" t="s">
        <v>1858</v>
      </c>
      <c r="E218" s="209" t="s">
        <v>11984</v>
      </c>
      <c r="F218" s="210" t="s">
        <v>11983</v>
      </c>
      <c r="G218" s="211" t="s">
        <v>579</v>
      </c>
      <c r="H218" s="212">
        <v>9</v>
      </c>
      <c r="I218" s="213"/>
      <c r="J218" s="214">
        <f t="shared" si="35"/>
        <v>0</v>
      </c>
      <c r="K218" s="215"/>
      <c r="L218" s="216"/>
      <c r="M218" s="217" t="s">
        <v>1</v>
      </c>
      <c r="N218" s="218" t="s">
        <v>43</v>
      </c>
      <c r="P218" s="177">
        <f t="shared" si="36"/>
        <v>0</v>
      </c>
      <c r="Q218" s="177">
        <v>0</v>
      </c>
      <c r="R218" s="177">
        <f t="shared" si="37"/>
        <v>0</v>
      </c>
      <c r="S218" s="177">
        <v>0</v>
      </c>
      <c r="T218" s="178">
        <f t="shared" si="38"/>
        <v>0</v>
      </c>
      <c r="AR218" s="179" t="s">
        <v>626</v>
      </c>
      <c r="AT218" s="179" t="s">
        <v>1858</v>
      </c>
      <c r="AU218" s="179" t="s">
        <v>89</v>
      </c>
      <c r="AY218" s="17" t="s">
        <v>574</v>
      </c>
      <c r="BE218" s="102">
        <f t="shared" si="39"/>
        <v>0</v>
      </c>
      <c r="BF218" s="102">
        <f t="shared" si="40"/>
        <v>0</v>
      </c>
      <c r="BG218" s="102">
        <f t="shared" si="41"/>
        <v>0</v>
      </c>
      <c r="BH218" s="102">
        <f t="shared" si="42"/>
        <v>0</v>
      </c>
      <c r="BI218" s="102">
        <f t="shared" si="43"/>
        <v>0</v>
      </c>
      <c r="BJ218" s="17" t="s">
        <v>89</v>
      </c>
      <c r="BK218" s="102">
        <f t="shared" si="44"/>
        <v>0</v>
      </c>
      <c r="BL218" s="17" t="s">
        <v>580</v>
      </c>
      <c r="BM218" s="179" t="s">
        <v>1935</v>
      </c>
    </row>
    <row r="219" spans="2:65" s="1" customFormat="1" ht="16.5" customHeight="1">
      <c r="B219" s="140"/>
      <c r="C219" s="168" t="s">
        <v>77</v>
      </c>
      <c r="D219" s="168" t="s">
        <v>576</v>
      </c>
      <c r="E219" s="169" t="s">
        <v>11985</v>
      </c>
      <c r="F219" s="170" t="s">
        <v>11986</v>
      </c>
      <c r="G219" s="171" t="s">
        <v>579</v>
      </c>
      <c r="H219" s="172">
        <v>9</v>
      </c>
      <c r="I219" s="173"/>
      <c r="J219" s="174">
        <f t="shared" si="35"/>
        <v>0</v>
      </c>
      <c r="K219" s="175"/>
      <c r="L219" s="34"/>
      <c r="M219" s="176" t="s">
        <v>1</v>
      </c>
      <c r="N219" s="139" t="s">
        <v>43</v>
      </c>
      <c r="P219" s="177">
        <f t="shared" si="36"/>
        <v>0</v>
      </c>
      <c r="Q219" s="177">
        <v>0</v>
      </c>
      <c r="R219" s="177">
        <f t="shared" si="37"/>
        <v>0</v>
      </c>
      <c r="S219" s="177">
        <v>0</v>
      </c>
      <c r="T219" s="178">
        <f t="shared" si="38"/>
        <v>0</v>
      </c>
      <c r="AR219" s="179" t="s">
        <v>580</v>
      </c>
      <c r="AT219" s="179" t="s">
        <v>576</v>
      </c>
      <c r="AU219" s="179" t="s">
        <v>89</v>
      </c>
      <c r="AY219" s="17" t="s">
        <v>574</v>
      </c>
      <c r="BE219" s="102">
        <f t="shared" si="39"/>
        <v>0</v>
      </c>
      <c r="BF219" s="102">
        <f t="shared" si="40"/>
        <v>0</v>
      </c>
      <c r="BG219" s="102">
        <f t="shared" si="41"/>
        <v>0</v>
      </c>
      <c r="BH219" s="102">
        <f t="shared" si="42"/>
        <v>0</v>
      </c>
      <c r="BI219" s="102">
        <f t="shared" si="43"/>
        <v>0</v>
      </c>
      <c r="BJ219" s="17" t="s">
        <v>89</v>
      </c>
      <c r="BK219" s="102">
        <f t="shared" si="44"/>
        <v>0</v>
      </c>
      <c r="BL219" s="17" t="s">
        <v>580</v>
      </c>
      <c r="BM219" s="179" t="s">
        <v>1667</v>
      </c>
    </row>
    <row r="220" spans="2:65" s="1" customFormat="1" ht="16.5" customHeight="1">
      <c r="B220" s="140"/>
      <c r="C220" s="208" t="s">
        <v>77</v>
      </c>
      <c r="D220" s="208" t="s">
        <v>1858</v>
      </c>
      <c r="E220" s="209" t="s">
        <v>11987</v>
      </c>
      <c r="F220" s="210" t="s">
        <v>11986</v>
      </c>
      <c r="G220" s="211" t="s">
        <v>579</v>
      </c>
      <c r="H220" s="212">
        <v>9</v>
      </c>
      <c r="I220" s="213"/>
      <c r="J220" s="214">
        <f t="shared" si="35"/>
        <v>0</v>
      </c>
      <c r="K220" s="215"/>
      <c r="L220" s="216"/>
      <c r="M220" s="217" t="s">
        <v>1</v>
      </c>
      <c r="N220" s="218" t="s">
        <v>43</v>
      </c>
      <c r="P220" s="177">
        <f t="shared" si="36"/>
        <v>0</v>
      </c>
      <c r="Q220" s="177">
        <v>0</v>
      </c>
      <c r="R220" s="177">
        <f t="shared" si="37"/>
        <v>0</v>
      </c>
      <c r="S220" s="177">
        <v>0</v>
      </c>
      <c r="T220" s="178">
        <f t="shared" si="38"/>
        <v>0</v>
      </c>
      <c r="AR220" s="179" t="s">
        <v>626</v>
      </c>
      <c r="AT220" s="179" t="s">
        <v>1858</v>
      </c>
      <c r="AU220" s="179" t="s">
        <v>89</v>
      </c>
      <c r="AY220" s="17" t="s">
        <v>574</v>
      </c>
      <c r="BE220" s="102">
        <f t="shared" si="39"/>
        <v>0</v>
      </c>
      <c r="BF220" s="102">
        <f t="shared" si="40"/>
        <v>0</v>
      </c>
      <c r="BG220" s="102">
        <f t="shared" si="41"/>
        <v>0</v>
      </c>
      <c r="BH220" s="102">
        <f t="shared" si="42"/>
        <v>0</v>
      </c>
      <c r="BI220" s="102">
        <f t="shared" si="43"/>
        <v>0</v>
      </c>
      <c r="BJ220" s="17" t="s">
        <v>89</v>
      </c>
      <c r="BK220" s="102">
        <f t="shared" si="44"/>
        <v>0</v>
      </c>
      <c r="BL220" s="17" t="s">
        <v>580</v>
      </c>
      <c r="BM220" s="179" t="s">
        <v>1993</v>
      </c>
    </row>
    <row r="221" spans="2:65" s="1" customFormat="1" ht="16.5" customHeight="1">
      <c r="B221" s="140"/>
      <c r="C221" s="168" t="s">
        <v>77</v>
      </c>
      <c r="D221" s="168" t="s">
        <v>576</v>
      </c>
      <c r="E221" s="169" t="s">
        <v>11988</v>
      </c>
      <c r="F221" s="170" t="s">
        <v>11989</v>
      </c>
      <c r="G221" s="171" t="s">
        <v>579</v>
      </c>
      <c r="H221" s="172">
        <v>7</v>
      </c>
      <c r="I221" s="173"/>
      <c r="J221" s="174">
        <f t="shared" si="35"/>
        <v>0</v>
      </c>
      <c r="K221" s="175"/>
      <c r="L221" s="34"/>
      <c r="M221" s="176" t="s">
        <v>1</v>
      </c>
      <c r="N221" s="139" t="s">
        <v>43</v>
      </c>
      <c r="P221" s="177">
        <f t="shared" si="36"/>
        <v>0</v>
      </c>
      <c r="Q221" s="177">
        <v>0</v>
      </c>
      <c r="R221" s="177">
        <f t="shared" si="37"/>
        <v>0</v>
      </c>
      <c r="S221" s="177">
        <v>0</v>
      </c>
      <c r="T221" s="178">
        <f t="shared" si="38"/>
        <v>0</v>
      </c>
      <c r="AR221" s="179" t="s">
        <v>580</v>
      </c>
      <c r="AT221" s="179" t="s">
        <v>576</v>
      </c>
      <c r="AU221" s="179" t="s">
        <v>89</v>
      </c>
      <c r="AY221" s="17" t="s">
        <v>574</v>
      </c>
      <c r="BE221" s="102">
        <f t="shared" si="39"/>
        <v>0</v>
      </c>
      <c r="BF221" s="102">
        <f t="shared" si="40"/>
        <v>0</v>
      </c>
      <c r="BG221" s="102">
        <f t="shared" si="41"/>
        <v>0</v>
      </c>
      <c r="BH221" s="102">
        <f t="shared" si="42"/>
        <v>0</v>
      </c>
      <c r="BI221" s="102">
        <f t="shared" si="43"/>
        <v>0</v>
      </c>
      <c r="BJ221" s="17" t="s">
        <v>89</v>
      </c>
      <c r="BK221" s="102">
        <f t="shared" si="44"/>
        <v>0</v>
      </c>
      <c r="BL221" s="17" t="s">
        <v>580</v>
      </c>
      <c r="BM221" s="179" t="s">
        <v>2009</v>
      </c>
    </row>
    <row r="222" spans="2:65" s="1" customFormat="1" ht="16.5" customHeight="1">
      <c r="B222" s="140"/>
      <c r="C222" s="208" t="s">
        <v>77</v>
      </c>
      <c r="D222" s="208" t="s">
        <v>1858</v>
      </c>
      <c r="E222" s="209" t="s">
        <v>11990</v>
      </c>
      <c r="F222" s="210" t="s">
        <v>11989</v>
      </c>
      <c r="G222" s="211" t="s">
        <v>579</v>
      </c>
      <c r="H222" s="212">
        <v>7</v>
      </c>
      <c r="I222" s="213"/>
      <c r="J222" s="214">
        <f t="shared" si="35"/>
        <v>0</v>
      </c>
      <c r="K222" s="215"/>
      <c r="L222" s="216"/>
      <c r="M222" s="217" t="s">
        <v>1</v>
      </c>
      <c r="N222" s="218" t="s">
        <v>43</v>
      </c>
      <c r="P222" s="177">
        <f t="shared" si="36"/>
        <v>0</v>
      </c>
      <c r="Q222" s="177">
        <v>0</v>
      </c>
      <c r="R222" s="177">
        <f t="shared" si="37"/>
        <v>0</v>
      </c>
      <c r="S222" s="177">
        <v>0</v>
      </c>
      <c r="T222" s="178">
        <f t="shared" si="38"/>
        <v>0</v>
      </c>
      <c r="AR222" s="179" t="s">
        <v>626</v>
      </c>
      <c r="AT222" s="179" t="s">
        <v>1858</v>
      </c>
      <c r="AU222" s="179" t="s">
        <v>89</v>
      </c>
      <c r="AY222" s="17" t="s">
        <v>574</v>
      </c>
      <c r="BE222" s="102">
        <f t="shared" si="39"/>
        <v>0</v>
      </c>
      <c r="BF222" s="102">
        <f t="shared" si="40"/>
        <v>0</v>
      </c>
      <c r="BG222" s="102">
        <f t="shared" si="41"/>
        <v>0</v>
      </c>
      <c r="BH222" s="102">
        <f t="shared" si="42"/>
        <v>0</v>
      </c>
      <c r="BI222" s="102">
        <f t="shared" si="43"/>
        <v>0</v>
      </c>
      <c r="BJ222" s="17" t="s">
        <v>89</v>
      </c>
      <c r="BK222" s="102">
        <f t="shared" si="44"/>
        <v>0</v>
      </c>
      <c r="BL222" s="17" t="s">
        <v>580</v>
      </c>
      <c r="BM222" s="179" t="s">
        <v>2030</v>
      </c>
    </row>
    <row r="223" spans="2:65" s="11" customFormat="1" ht="23" customHeight="1">
      <c r="B223" s="156"/>
      <c r="D223" s="157" t="s">
        <v>76</v>
      </c>
      <c r="E223" s="166" t="s">
        <v>7941</v>
      </c>
      <c r="F223" s="166" t="s">
        <v>11991</v>
      </c>
      <c r="I223" s="159"/>
      <c r="J223" s="167">
        <f>BK223</f>
        <v>0</v>
      </c>
      <c r="L223" s="156"/>
      <c r="M223" s="161"/>
      <c r="P223" s="162">
        <f>SUM(P224:P229)</f>
        <v>0</v>
      </c>
      <c r="R223" s="162">
        <f>SUM(R224:R229)</f>
        <v>0</v>
      </c>
      <c r="T223" s="163">
        <f>SUM(T224:T229)</f>
        <v>0</v>
      </c>
      <c r="AR223" s="157" t="s">
        <v>84</v>
      </c>
      <c r="AT223" s="164" t="s">
        <v>76</v>
      </c>
      <c r="AU223" s="164" t="s">
        <v>84</v>
      </c>
      <c r="AY223" s="157" t="s">
        <v>574</v>
      </c>
      <c r="BK223" s="165">
        <f>SUM(BK224:BK229)</f>
        <v>0</v>
      </c>
    </row>
    <row r="224" spans="2:65" s="1" customFormat="1" ht="24.25" customHeight="1">
      <c r="B224" s="140"/>
      <c r="C224" s="168" t="s">
        <v>77</v>
      </c>
      <c r="D224" s="168" t="s">
        <v>576</v>
      </c>
      <c r="E224" s="169" t="s">
        <v>11992</v>
      </c>
      <c r="F224" s="170" t="s">
        <v>11993</v>
      </c>
      <c r="G224" s="171" t="s">
        <v>579</v>
      </c>
      <c r="H224" s="172">
        <v>7</v>
      </c>
      <c r="I224" s="173"/>
      <c r="J224" s="174">
        <f t="shared" ref="J224:J229" si="45">ROUND(I224*H224,2)</f>
        <v>0</v>
      </c>
      <c r="K224" s="175"/>
      <c r="L224" s="34"/>
      <c r="M224" s="176" t="s">
        <v>1</v>
      </c>
      <c r="N224" s="139" t="s">
        <v>43</v>
      </c>
      <c r="P224" s="177">
        <f t="shared" ref="P224:P229" si="46">O224*H224</f>
        <v>0</v>
      </c>
      <c r="Q224" s="177">
        <v>0</v>
      </c>
      <c r="R224" s="177">
        <f t="shared" ref="R224:R229" si="47">Q224*H224</f>
        <v>0</v>
      </c>
      <c r="S224" s="177">
        <v>0</v>
      </c>
      <c r="T224" s="178">
        <f t="shared" ref="T224:T229" si="48">S224*H224</f>
        <v>0</v>
      </c>
      <c r="AR224" s="179" t="s">
        <v>580</v>
      </c>
      <c r="AT224" s="179" t="s">
        <v>576</v>
      </c>
      <c r="AU224" s="179" t="s">
        <v>89</v>
      </c>
      <c r="AY224" s="17" t="s">
        <v>574</v>
      </c>
      <c r="BE224" s="102">
        <f t="shared" ref="BE224:BE229" si="49">IF(N224="základná",J224,0)</f>
        <v>0</v>
      </c>
      <c r="BF224" s="102">
        <f t="shared" ref="BF224:BF229" si="50">IF(N224="znížená",J224,0)</f>
        <v>0</v>
      </c>
      <c r="BG224" s="102">
        <f t="shared" ref="BG224:BG229" si="51">IF(N224="zákl. prenesená",J224,0)</f>
        <v>0</v>
      </c>
      <c r="BH224" s="102">
        <f t="shared" ref="BH224:BH229" si="52">IF(N224="zníž. prenesená",J224,0)</f>
        <v>0</v>
      </c>
      <c r="BI224" s="102">
        <f t="shared" ref="BI224:BI229" si="53">IF(N224="nulová",J224,0)</f>
        <v>0</v>
      </c>
      <c r="BJ224" s="17" t="s">
        <v>89</v>
      </c>
      <c r="BK224" s="102">
        <f t="shared" ref="BK224:BK229" si="54">ROUND(I224*H224,2)</f>
        <v>0</v>
      </c>
      <c r="BL224" s="17" t="s">
        <v>580</v>
      </c>
      <c r="BM224" s="179" t="s">
        <v>2069</v>
      </c>
    </row>
    <row r="225" spans="2:65" s="1" customFormat="1" ht="24.25" customHeight="1">
      <c r="B225" s="140"/>
      <c r="C225" s="208" t="s">
        <v>77</v>
      </c>
      <c r="D225" s="208" t="s">
        <v>1858</v>
      </c>
      <c r="E225" s="209" t="s">
        <v>11994</v>
      </c>
      <c r="F225" s="210" t="s">
        <v>11993</v>
      </c>
      <c r="G225" s="211" t="s">
        <v>579</v>
      </c>
      <c r="H225" s="212">
        <v>7</v>
      </c>
      <c r="I225" s="213"/>
      <c r="J225" s="214">
        <f t="shared" si="45"/>
        <v>0</v>
      </c>
      <c r="K225" s="215"/>
      <c r="L225" s="216"/>
      <c r="M225" s="217" t="s">
        <v>1</v>
      </c>
      <c r="N225" s="218" t="s">
        <v>43</v>
      </c>
      <c r="P225" s="177">
        <f t="shared" si="46"/>
        <v>0</v>
      </c>
      <c r="Q225" s="177">
        <v>0</v>
      </c>
      <c r="R225" s="177">
        <f t="shared" si="47"/>
        <v>0</v>
      </c>
      <c r="S225" s="177">
        <v>0</v>
      </c>
      <c r="T225" s="178">
        <f t="shared" si="48"/>
        <v>0</v>
      </c>
      <c r="AR225" s="179" t="s">
        <v>626</v>
      </c>
      <c r="AT225" s="179" t="s">
        <v>1858</v>
      </c>
      <c r="AU225" s="179" t="s">
        <v>89</v>
      </c>
      <c r="AY225" s="17" t="s">
        <v>574</v>
      </c>
      <c r="BE225" s="102">
        <f t="shared" si="49"/>
        <v>0</v>
      </c>
      <c r="BF225" s="102">
        <f t="shared" si="50"/>
        <v>0</v>
      </c>
      <c r="BG225" s="102">
        <f t="shared" si="51"/>
        <v>0</v>
      </c>
      <c r="BH225" s="102">
        <f t="shared" si="52"/>
        <v>0</v>
      </c>
      <c r="BI225" s="102">
        <f t="shared" si="53"/>
        <v>0</v>
      </c>
      <c r="BJ225" s="17" t="s">
        <v>89</v>
      </c>
      <c r="BK225" s="102">
        <f t="shared" si="54"/>
        <v>0</v>
      </c>
      <c r="BL225" s="17" t="s">
        <v>580</v>
      </c>
      <c r="BM225" s="179" t="s">
        <v>2091</v>
      </c>
    </row>
    <row r="226" spans="2:65" s="1" customFormat="1" ht="16.5" customHeight="1">
      <c r="B226" s="140"/>
      <c r="C226" s="168" t="s">
        <v>77</v>
      </c>
      <c r="D226" s="168" t="s">
        <v>576</v>
      </c>
      <c r="E226" s="169" t="s">
        <v>11995</v>
      </c>
      <c r="F226" s="170" t="s">
        <v>11996</v>
      </c>
      <c r="G226" s="171" t="s">
        <v>579</v>
      </c>
      <c r="H226" s="172">
        <v>7</v>
      </c>
      <c r="I226" s="173"/>
      <c r="J226" s="174">
        <f t="shared" si="45"/>
        <v>0</v>
      </c>
      <c r="K226" s="175"/>
      <c r="L226" s="34"/>
      <c r="M226" s="176" t="s">
        <v>1</v>
      </c>
      <c r="N226" s="139" t="s">
        <v>43</v>
      </c>
      <c r="P226" s="177">
        <f t="shared" si="46"/>
        <v>0</v>
      </c>
      <c r="Q226" s="177">
        <v>0</v>
      </c>
      <c r="R226" s="177">
        <f t="shared" si="47"/>
        <v>0</v>
      </c>
      <c r="S226" s="177">
        <v>0</v>
      </c>
      <c r="T226" s="178">
        <f t="shared" si="48"/>
        <v>0</v>
      </c>
      <c r="AR226" s="179" t="s">
        <v>580</v>
      </c>
      <c r="AT226" s="179" t="s">
        <v>576</v>
      </c>
      <c r="AU226" s="179" t="s">
        <v>89</v>
      </c>
      <c r="AY226" s="17" t="s">
        <v>574</v>
      </c>
      <c r="BE226" s="102">
        <f t="shared" si="49"/>
        <v>0</v>
      </c>
      <c r="BF226" s="102">
        <f t="shared" si="50"/>
        <v>0</v>
      </c>
      <c r="BG226" s="102">
        <f t="shared" si="51"/>
        <v>0</v>
      </c>
      <c r="BH226" s="102">
        <f t="shared" si="52"/>
        <v>0</v>
      </c>
      <c r="BI226" s="102">
        <f t="shared" si="53"/>
        <v>0</v>
      </c>
      <c r="BJ226" s="17" t="s">
        <v>89</v>
      </c>
      <c r="BK226" s="102">
        <f t="shared" si="54"/>
        <v>0</v>
      </c>
      <c r="BL226" s="17" t="s">
        <v>580</v>
      </c>
      <c r="BM226" s="179" t="s">
        <v>2171</v>
      </c>
    </row>
    <row r="227" spans="2:65" s="1" customFormat="1" ht="16.5" customHeight="1">
      <c r="B227" s="140"/>
      <c r="C227" s="208" t="s">
        <v>77</v>
      </c>
      <c r="D227" s="208" t="s">
        <v>1858</v>
      </c>
      <c r="E227" s="209" t="s">
        <v>11997</v>
      </c>
      <c r="F227" s="210" t="s">
        <v>11996</v>
      </c>
      <c r="G227" s="211" t="s">
        <v>579</v>
      </c>
      <c r="H227" s="212">
        <v>7</v>
      </c>
      <c r="I227" s="213"/>
      <c r="J227" s="214">
        <f t="shared" si="45"/>
        <v>0</v>
      </c>
      <c r="K227" s="215"/>
      <c r="L227" s="216"/>
      <c r="M227" s="217" t="s">
        <v>1</v>
      </c>
      <c r="N227" s="218" t="s">
        <v>43</v>
      </c>
      <c r="P227" s="177">
        <f t="shared" si="46"/>
        <v>0</v>
      </c>
      <c r="Q227" s="177">
        <v>0</v>
      </c>
      <c r="R227" s="177">
        <f t="shared" si="47"/>
        <v>0</v>
      </c>
      <c r="S227" s="177">
        <v>0</v>
      </c>
      <c r="T227" s="178">
        <f t="shared" si="48"/>
        <v>0</v>
      </c>
      <c r="AR227" s="179" t="s">
        <v>626</v>
      </c>
      <c r="AT227" s="179" t="s">
        <v>1858</v>
      </c>
      <c r="AU227" s="179" t="s">
        <v>89</v>
      </c>
      <c r="AY227" s="17" t="s">
        <v>574</v>
      </c>
      <c r="BE227" s="102">
        <f t="shared" si="49"/>
        <v>0</v>
      </c>
      <c r="BF227" s="102">
        <f t="shared" si="50"/>
        <v>0</v>
      </c>
      <c r="BG227" s="102">
        <f t="shared" si="51"/>
        <v>0</v>
      </c>
      <c r="BH227" s="102">
        <f t="shared" si="52"/>
        <v>0</v>
      </c>
      <c r="BI227" s="102">
        <f t="shared" si="53"/>
        <v>0</v>
      </c>
      <c r="BJ227" s="17" t="s">
        <v>89</v>
      </c>
      <c r="BK227" s="102">
        <f t="shared" si="54"/>
        <v>0</v>
      </c>
      <c r="BL227" s="17" t="s">
        <v>580</v>
      </c>
      <c r="BM227" s="179" t="s">
        <v>2189</v>
      </c>
    </row>
    <row r="228" spans="2:65" s="1" customFormat="1" ht="24.25" customHeight="1">
      <c r="B228" s="140"/>
      <c r="C228" s="168" t="s">
        <v>77</v>
      </c>
      <c r="D228" s="168" t="s">
        <v>576</v>
      </c>
      <c r="E228" s="169" t="s">
        <v>11998</v>
      </c>
      <c r="F228" s="170" t="s">
        <v>11999</v>
      </c>
      <c r="G228" s="171" t="s">
        <v>579</v>
      </c>
      <c r="H228" s="172">
        <v>2</v>
      </c>
      <c r="I228" s="173"/>
      <c r="J228" s="174">
        <f t="shared" si="45"/>
        <v>0</v>
      </c>
      <c r="K228" s="175"/>
      <c r="L228" s="34"/>
      <c r="M228" s="176" t="s">
        <v>1</v>
      </c>
      <c r="N228" s="139" t="s">
        <v>43</v>
      </c>
      <c r="P228" s="177">
        <f t="shared" si="46"/>
        <v>0</v>
      </c>
      <c r="Q228" s="177">
        <v>0</v>
      </c>
      <c r="R228" s="177">
        <f t="shared" si="47"/>
        <v>0</v>
      </c>
      <c r="S228" s="177">
        <v>0</v>
      </c>
      <c r="T228" s="178">
        <f t="shared" si="48"/>
        <v>0</v>
      </c>
      <c r="AR228" s="179" t="s">
        <v>580</v>
      </c>
      <c r="AT228" s="179" t="s">
        <v>576</v>
      </c>
      <c r="AU228" s="179" t="s">
        <v>89</v>
      </c>
      <c r="AY228" s="17" t="s">
        <v>574</v>
      </c>
      <c r="BE228" s="102">
        <f t="shared" si="49"/>
        <v>0</v>
      </c>
      <c r="BF228" s="102">
        <f t="shared" si="50"/>
        <v>0</v>
      </c>
      <c r="BG228" s="102">
        <f t="shared" si="51"/>
        <v>0</v>
      </c>
      <c r="BH228" s="102">
        <f t="shared" si="52"/>
        <v>0</v>
      </c>
      <c r="BI228" s="102">
        <f t="shared" si="53"/>
        <v>0</v>
      </c>
      <c r="BJ228" s="17" t="s">
        <v>89</v>
      </c>
      <c r="BK228" s="102">
        <f t="shared" si="54"/>
        <v>0</v>
      </c>
      <c r="BL228" s="17" t="s">
        <v>580</v>
      </c>
      <c r="BM228" s="179" t="s">
        <v>2204</v>
      </c>
    </row>
    <row r="229" spans="2:65" s="1" customFormat="1" ht="24.25" customHeight="1">
      <c r="B229" s="140"/>
      <c r="C229" s="208" t="s">
        <v>77</v>
      </c>
      <c r="D229" s="208" t="s">
        <v>1858</v>
      </c>
      <c r="E229" s="209" t="s">
        <v>12000</v>
      </c>
      <c r="F229" s="210" t="s">
        <v>11999</v>
      </c>
      <c r="G229" s="211" t="s">
        <v>579</v>
      </c>
      <c r="H229" s="212">
        <v>2</v>
      </c>
      <c r="I229" s="213"/>
      <c r="J229" s="214">
        <f t="shared" si="45"/>
        <v>0</v>
      </c>
      <c r="K229" s="215"/>
      <c r="L229" s="216"/>
      <c r="M229" s="217" t="s">
        <v>1</v>
      </c>
      <c r="N229" s="218" t="s">
        <v>43</v>
      </c>
      <c r="P229" s="177">
        <f t="shared" si="46"/>
        <v>0</v>
      </c>
      <c r="Q229" s="177">
        <v>0</v>
      </c>
      <c r="R229" s="177">
        <f t="shared" si="47"/>
        <v>0</v>
      </c>
      <c r="S229" s="177">
        <v>0</v>
      </c>
      <c r="T229" s="178">
        <f t="shared" si="48"/>
        <v>0</v>
      </c>
      <c r="AR229" s="179" t="s">
        <v>626</v>
      </c>
      <c r="AT229" s="179" t="s">
        <v>1858</v>
      </c>
      <c r="AU229" s="179" t="s">
        <v>89</v>
      </c>
      <c r="AY229" s="17" t="s">
        <v>574</v>
      </c>
      <c r="BE229" s="102">
        <f t="shared" si="49"/>
        <v>0</v>
      </c>
      <c r="BF229" s="102">
        <f t="shared" si="50"/>
        <v>0</v>
      </c>
      <c r="BG229" s="102">
        <f t="shared" si="51"/>
        <v>0</v>
      </c>
      <c r="BH229" s="102">
        <f t="shared" si="52"/>
        <v>0</v>
      </c>
      <c r="BI229" s="102">
        <f t="shared" si="53"/>
        <v>0</v>
      </c>
      <c r="BJ229" s="17" t="s">
        <v>89</v>
      </c>
      <c r="BK229" s="102">
        <f t="shared" si="54"/>
        <v>0</v>
      </c>
      <c r="BL229" s="17" t="s">
        <v>580</v>
      </c>
      <c r="BM229" s="179" t="s">
        <v>2217</v>
      </c>
    </row>
    <row r="230" spans="2:65" s="11" customFormat="1" ht="26" customHeight="1">
      <c r="B230" s="156"/>
      <c r="D230" s="157" t="s">
        <v>76</v>
      </c>
      <c r="E230" s="158" t="s">
        <v>7975</v>
      </c>
      <c r="F230" s="158" t="s">
        <v>12001</v>
      </c>
      <c r="I230" s="159"/>
      <c r="J230" s="160">
        <f>BK230</f>
        <v>0</v>
      </c>
      <c r="L230" s="156"/>
      <c r="M230" s="161"/>
      <c r="P230" s="162">
        <f>SUM(P231:P234)</f>
        <v>0</v>
      </c>
      <c r="R230" s="162">
        <f>SUM(R231:R234)</f>
        <v>0</v>
      </c>
      <c r="T230" s="163">
        <f>SUM(T231:T234)</f>
        <v>0</v>
      </c>
      <c r="AR230" s="157" t="s">
        <v>84</v>
      </c>
      <c r="AT230" s="164" t="s">
        <v>76</v>
      </c>
      <c r="AU230" s="164" t="s">
        <v>77</v>
      </c>
      <c r="AY230" s="157" t="s">
        <v>574</v>
      </c>
      <c r="BK230" s="165">
        <f>SUM(BK231:BK234)</f>
        <v>0</v>
      </c>
    </row>
    <row r="231" spans="2:65" s="1" customFormat="1" ht="16.5" customHeight="1">
      <c r="B231" s="140"/>
      <c r="C231" s="168" t="s">
        <v>77</v>
      </c>
      <c r="D231" s="168" t="s">
        <v>576</v>
      </c>
      <c r="E231" s="169" t="s">
        <v>11988</v>
      </c>
      <c r="F231" s="170" t="s">
        <v>11989</v>
      </c>
      <c r="G231" s="171" t="s">
        <v>579</v>
      </c>
      <c r="H231" s="172">
        <v>2</v>
      </c>
      <c r="I231" s="173"/>
      <c r="J231" s="174">
        <f>ROUND(I231*H231,2)</f>
        <v>0</v>
      </c>
      <c r="K231" s="175"/>
      <c r="L231" s="34"/>
      <c r="M231" s="176" t="s">
        <v>1</v>
      </c>
      <c r="N231" s="139" t="s">
        <v>43</v>
      </c>
      <c r="P231" s="177">
        <f>O231*H231</f>
        <v>0</v>
      </c>
      <c r="Q231" s="177">
        <v>0</v>
      </c>
      <c r="R231" s="177">
        <f>Q231*H231</f>
        <v>0</v>
      </c>
      <c r="S231" s="177">
        <v>0</v>
      </c>
      <c r="T231" s="178">
        <f>S231*H231</f>
        <v>0</v>
      </c>
      <c r="AR231" s="179" t="s">
        <v>580</v>
      </c>
      <c r="AT231" s="179" t="s">
        <v>576</v>
      </c>
      <c r="AU231" s="179" t="s">
        <v>84</v>
      </c>
      <c r="AY231" s="17" t="s">
        <v>574</v>
      </c>
      <c r="BE231" s="102">
        <f>IF(N231="základná",J231,0)</f>
        <v>0</v>
      </c>
      <c r="BF231" s="102">
        <f>IF(N231="znížená",J231,0)</f>
        <v>0</v>
      </c>
      <c r="BG231" s="102">
        <f>IF(N231="zákl. prenesená",J231,0)</f>
        <v>0</v>
      </c>
      <c r="BH231" s="102">
        <f>IF(N231="zníž. prenesená",J231,0)</f>
        <v>0</v>
      </c>
      <c r="BI231" s="102">
        <f>IF(N231="nulová",J231,0)</f>
        <v>0</v>
      </c>
      <c r="BJ231" s="17" t="s">
        <v>89</v>
      </c>
      <c r="BK231" s="102">
        <f>ROUND(I231*H231,2)</f>
        <v>0</v>
      </c>
      <c r="BL231" s="17" t="s">
        <v>580</v>
      </c>
      <c r="BM231" s="179" t="s">
        <v>2240</v>
      </c>
    </row>
    <row r="232" spans="2:65" s="1" customFormat="1" ht="16.5" customHeight="1">
      <c r="B232" s="140"/>
      <c r="C232" s="208" t="s">
        <v>77</v>
      </c>
      <c r="D232" s="208" t="s">
        <v>1858</v>
      </c>
      <c r="E232" s="209" t="s">
        <v>11990</v>
      </c>
      <c r="F232" s="210" t="s">
        <v>11989</v>
      </c>
      <c r="G232" s="211" t="s">
        <v>579</v>
      </c>
      <c r="H232" s="212">
        <v>2</v>
      </c>
      <c r="I232" s="213"/>
      <c r="J232" s="214">
        <f>ROUND(I232*H232,2)</f>
        <v>0</v>
      </c>
      <c r="K232" s="215"/>
      <c r="L232" s="216"/>
      <c r="M232" s="217" t="s">
        <v>1</v>
      </c>
      <c r="N232" s="218" t="s">
        <v>43</v>
      </c>
      <c r="P232" s="177">
        <f>O232*H232</f>
        <v>0</v>
      </c>
      <c r="Q232" s="177">
        <v>0</v>
      </c>
      <c r="R232" s="177">
        <f>Q232*H232</f>
        <v>0</v>
      </c>
      <c r="S232" s="177">
        <v>0</v>
      </c>
      <c r="T232" s="178">
        <f>S232*H232</f>
        <v>0</v>
      </c>
      <c r="AR232" s="179" t="s">
        <v>626</v>
      </c>
      <c r="AT232" s="179" t="s">
        <v>1858</v>
      </c>
      <c r="AU232" s="179" t="s">
        <v>84</v>
      </c>
      <c r="AY232" s="17" t="s">
        <v>574</v>
      </c>
      <c r="BE232" s="102">
        <f>IF(N232="základná",J232,0)</f>
        <v>0</v>
      </c>
      <c r="BF232" s="102">
        <f>IF(N232="znížená",J232,0)</f>
        <v>0</v>
      </c>
      <c r="BG232" s="102">
        <f>IF(N232="zákl. prenesená",J232,0)</f>
        <v>0</v>
      </c>
      <c r="BH232" s="102">
        <f>IF(N232="zníž. prenesená",J232,0)</f>
        <v>0</v>
      </c>
      <c r="BI232" s="102">
        <f>IF(N232="nulová",J232,0)</f>
        <v>0</v>
      </c>
      <c r="BJ232" s="17" t="s">
        <v>89</v>
      </c>
      <c r="BK232" s="102">
        <f>ROUND(I232*H232,2)</f>
        <v>0</v>
      </c>
      <c r="BL232" s="17" t="s">
        <v>580</v>
      </c>
      <c r="BM232" s="179" t="s">
        <v>2251</v>
      </c>
    </row>
    <row r="233" spans="2:65" s="1" customFormat="1" ht="16.5" customHeight="1">
      <c r="B233" s="140"/>
      <c r="C233" s="168" t="s">
        <v>77</v>
      </c>
      <c r="D233" s="168" t="s">
        <v>576</v>
      </c>
      <c r="E233" s="169" t="s">
        <v>12002</v>
      </c>
      <c r="F233" s="170" t="s">
        <v>12003</v>
      </c>
      <c r="G233" s="171" t="s">
        <v>579</v>
      </c>
      <c r="H233" s="172">
        <v>1</v>
      </c>
      <c r="I233" s="173"/>
      <c r="J233" s="174">
        <f>ROUND(I233*H233,2)</f>
        <v>0</v>
      </c>
      <c r="K233" s="175"/>
      <c r="L233" s="34"/>
      <c r="M233" s="176" t="s">
        <v>1</v>
      </c>
      <c r="N233" s="139" t="s">
        <v>43</v>
      </c>
      <c r="P233" s="177">
        <f>O233*H233</f>
        <v>0</v>
      </c>
      <c r="Q233" s="177">
        <v>0</v>
      </c>
      <c r="R233" s="177">
        <f>Q233*H233</f>
        <v>0</v>
      </c>
      <c r="S233" s="177">
        <v>0</v>
      </c>
      <c r="T233" s="178">
        <f>S233*H233</f>
        <v>0</v>
      </c>
      <c r="AR233" s="179" t="s">
        <v>580</v>
      </c>
      <c r="AT233" s="179" t="s">
        <v>576</v>
      </c>
      <c r="AU233" s="179" t="s">
        <v>84</v>
      </c>
      <c r="AY233" s="17" t="s">
        <v>574</v>
      </c>
      <c r="BE233" s="102">
        <f>IF(N233="základná",J233,0)</f>
        <v>0</v>
      </c>
      <c r="BF233" s="102">
        <f>IF(N233="znížená",J233,0)</f>
        <v>0</v>
      </c>
      <c r="BG233" s="102">
        <f>IF(N233="zákl. prenesená",J233,0)</f>
        <v>0</v>
      </c>
      <c r="BH233" s="102">
        <f>IF(N233="zníž. prenesená",J233,0)</f>
        <v>0</v>
      </c>
      <c r="BI233" s="102">
        <f>IF(N233="nulová",J233,0)</f>
        <v>0</v>
      </c>
      <c r="BJ233" s="17" t="s">
        <v>89</v>
      </c>
      <c r="BK233" s="102">
        <f>ROUND(I233*H233,2)</f>
        <v>0</v>
      </c>
      <c r="BL233" s="17" t="s">
        <v>580</v>
      </c>
      <c r="BM233" s="179" t="s">
        <v>2266</v>
      </c>
    </row>
    <row r="234" spans="2:65" s="1" customFormat="1" ht="16.5" customHeight="1">
      <c r="B234" s="140"/>
      <c r="C234" s="208" t="s">
        <v>77</v>
      </c>
      <c r="D234" s="208" t="s">
        <v>1858</v>
      </c>
      <c r="E234" s="209" t="s">
        <v>12004</v>
      </c>
      <c r="F234" s="210" t="s">
        <v>12003</v>
      </c>
      <c r="G234" s="211" t="s">
        <v>579</v>
      </c>
      <c r="H234" s="212">
        <v>1</v>
      </c>
      <c r="I234" s="213"/>
      <c r="J234" s="214">
        <f>ROUND(I234*H234,2)</f>
        <v>0</v>
      </c>
      <c r="K234" s="215"/>
      <c r="L234" s="216"/>
      <c r="M234" s="217" t="s">
        <v>1</v>
      </c>
      <c r="N234" s="218" t="s">
        <v>43</v>
      </c>
      <c r="P234" s="177">
        <f>O234*H234</f>
        <v>0</v>
      </c>
      <c r="Q234" s="177">
        <v>0</v>
      </c>
      <c r="R234" s="177">
        <f>Q234*H234</f>
        <v>0</v>
      </c>
      <c r="S234" s="177">
        <v>0</v>
      </c>
      <c r="T234" s="178">
        <f>S234*H234</f>
        <v>0</v>
      </c>
      <c r="AR234" s="179" t="s">
        <v>626</v>
      </c>
      <c r="AT234" s="179" t="s">
        <v>1858</v>
      </c>
      <c r="AU234" s="179" t="s">
        <v>84</v>
      </c>
      <c r="AY234" s="17" t="s">
        <v>574</v>
      </c>
      <c r="BE234" s="102">
        <f>IF(N234="základná",J234,0)</f>
        <v>0</v>
      </c>
      <c r="BF234" s="102">
        <f>IF(N234="znížená",J234,0)</f>
        <v>0</v>
      </c>
      <c r="BG234" s="102">
        <f>IF(N234="zákl. prenesená",J234,0)</f>
        <v>0</v>
      </c>
      <c r="BH234" s="102">
        <f>IF(N234="zníž. prenesená",J234,0)</f>
        <v>0</v>
      </c>
      <c r="BI234" s="102">
        <f>IF(N234="nulová",J234,0)</f>
        <v>0</v>
      </c>
      <c r="BJ234" s="17" t="s">
        <v>89</v>
      </c>
      <c r="BK234" s="102">
        <f>ROUND(I234*H234,2)</f>
        <v>0</v>
      </c>
      <c r="BL234" s="17" t="s">
        <v>580</v>
      </c>
      <c r="BM234" s="179" t="s">
        <v>2277</v>
      </c>
    </row>
    <row r="235" spans="2:65" s="11" customFormat="1" ht="26" customHeight="1">
      <c r="B235" s="156"/>
      <c r="D235" s="157" t="s">
        <v>76</v>
      </c>
      <c r="E235" s="158" t="s">
        <v>7989</v>
      </c>
      <c r="F235" s="158" t="s">
        <v>12005</v>
      </c>
      <c r="I235" s="159"/>
      <c r="J235" s="160">
        <f>BK235</f>
        <v>0</v>
      </c>
      <c r="L235" s="156"/>
      <c r="M235" s="161"/>
      <c r="P235" s="162">
        <f>SUM(P236:P239)</f>
        <v>0</v>
      </c>
      <c r="R235" s="162">
        <f>SUM(R236:R239)</f>
        <v>0</v>
      </c>
      <c r="T235" s="163">
        <f>SUM(T236:T239)</f>
        <v>0</v>
      </c>
      <c r="AR235" s="157" t="s">
        <v>84</v>
      </c>
      <c r="AT235" s="164" t="s">
        <v>76</v>
      </c>
      <c r="AU235" s="164" t="s">
        <v>77</v>
      </c>
      <c r="AY235" s="157" t="s">
        <v>574</v>
      </c>
      <c r="BK235" s="165">
        <f>SUM(BK236:BK239)</f>
        <v>0</v>
      </c>
    </row>
    <row r="236" spans="2:65" s="1" customFormat="1" ht="33" customHeight="1">
      <c r="B236" s="140"/>
      <c r="C236" s="168" t="s">
        <v>77</v>
      </c>
      <c r="D236" s="168" t="s">
        <v>576</v>
      </c>
      <c r="E236" s="169" t="s">
        <v>12006</v>
      </c>
      <c r="F236" s="170" t="s">
        <v>12007</v>
      </c>
      <c r="G236" s="171" t="s">
        <v>611</v>
      </c>
      <c r="H236" s="172">
        <v>803</v>
      </c>
      <c r="I236" s="173"/>
      <c r="J236" s="174">
        <f>ROUND(I236*H236,2)</f>
        <v>0</v>
      </c>
      <c r="K236" s="175"/>
      <c r="L236" s="34"/>
      <c r="M236" s="176" t="s">
        <v>1</v>
      </c>
      <c r="N236" s="139" t="s">
        <v>43</v>
      </c>
      <c r="P236" s="177">
        <f>O236*H236</f>
        <v>0</v>
      </c>
      <c r="Q236" s="177">
        <v>0</v>
      </c>
      <c r="R236" s="177">
        <f>Q236*H236</f>
        <v>0</v>
      </c>
      <c r="S236" s="177">
        <v>0</v>
      </c>
      <c r="T236" s="178">
        <f>S236*H236</f>
        <v>0</v>
      </c>
      <c r="AR236" s="179" t="s">
        <v>580</v>
      </c>
      <c r="AT236" s="179" t="s">
        <v>576</v>
      </c>
      <c r="AU236" s="179" t="s">
        <v>84</v>
      </c>
      <c r="AY236" s="17" t="s">
        <v>574</v>
      </c>
      <c r="BE236" s="102">
        <f>IF(N236="základná",J236,0)</f>
        <v>0</v>
      </c>
      <c r="BF236" s="102">
        <f>IF(N236="znížená",J236,0)</f>
        <v>0</v>
      </c>
      <c r="BG236" s="102">
        <f>IF(N236="zákl. prenesená",J236,0)</f>
        <v>0</v>
      </c>
      <c r="BH236" s="102">
        <f>IF(N236="zníž. prenesená",J236,0)</f>
        <v>0</v>
      </c>
      <c r="BI236" s="102">
        <f>IF(N236="nulová",J236,0)</f>
        <v>0</v>
      </c>
      <c r="BJ236" s="17" t="s">
        <v>89</v>
      </c>
      <c r="BK236" s="102">
        <f>ROUND(I236*H236,2)</f>
        <v>0</v>
      </c>
      <c r="BL236" s="17" t="s">
        <v>580</v>
      </c>
      <c r="BM236" s="179" t="s">
        <v>2285</v>
      </c>
    </row>
    <row r="237" spans="2:65" s="1" customFormat="1" ht="16.5" customHeight="1">
      <c r="B237" s="140"/>
      <c r="C237" s="168" t="s">
        <v>77</v>
      </c>
      <c r="D237" s="168" t="s">
        <v>576</v>
      </c>
      <c r="E237" s="169" t="s">
        <v>12008</v>
      </c>
      <c r="F237" s="170" t="s">
        <v>12009</v>
      </c>
      <c r="G237" s="171" t="s">
        <v>611</v>
      </c>
      <c r="H237" s="172">
        <v>803</v>
      </c>
      <c r="I237" s="173"/>
      <c r="J237" s="174">
        <f>ROUND(I237*H237,2)</f>
        <v>0</v>
      </c>
      <c r="K237" s="175"/>
      <c r="L237" s="34"/>
      <c r="M237" s="176" t="s">
        <v>1</v>
      </c>
      <c r="N237" s="139" t="s">
        <v>43</v>
      </c>
      <c r="P237" s="177">
        <f>O237*H237</f>
        <v>0</v>
      </c>
      <c r="Q237" s="177">
        <v>0</v>
      </c>
      <c r="R237" s="177">
        <f>Q237*H237</f>
        <v>0</v>
      </c>
      <c r="S237" s="177">
        <v>0</v>
      </c>
      <c r="T237" s="178">
        <f>S237*H237</f>
        <v>0</v>
      </c>
      <c r="AR237" s="179" t="s">
        <v>580</v>
      </c>
      <c r="AT237" s="179" t="s">
        <v>576</v>
      </c>
      <c r="AU237" s="179" t="s">
        <v>84</v>
      </c>
      <c r="AY237" s="17" t="s">
        <v>574</v>
      </c>
      <c r="BE237" s="102">
        <f>IF(N237="základná",J237,0)</f>
        <v>0</v>
      </c>
      <c r="BF237" s="102">
        <f>IF(N237="znížená",J237,0)</f>
        <v>0</v>
      </c>
      <c r="BG237" s="102">
        <f>IF(N237="zákl. prenesená",J237,0)</f>
        <v>0</v>
      </c>
      <c r="BH237" s="102">
        <f>IF(N237="zníž. prenesená",J237,0)</f>
        <v>0</v>
      </c>
      <c r="BI237" s="102">
        <f>IF(N237="nulová",J237,0)</f>
        <v>0</v>
      </c>
      <c r="BJ237" s="17" t="s">
        <v>89</v>
      </c>
      <c r="BK237" s="102">
        <f>ROUND(I237*H237,2)</f>
        <v>0</v>
      </c>
      <c r="BL237" s="17" t="s">
        <v>580</v>
      </c>
      <c r="BM237" s="179" t="s">
        <v>2293</v>
      </c>
    </row>
    <row r="238" spans="2:65" s="1" customFormat="1" ht="24.25" customHeight="1">
      <c r="B238" s="140"/>
      <c r="C238" s="168" t="s">
        <v>77</v>
      </c>
      <c r="D238" s="168" t="s">
        <v>576</v>
      </c>
      <c r="E238" s="169" t="s">
        <v>12010</v>
      </c>
      <c r="F238" s="170" t="s">
        <v>12011</v>
      </c>
      <c r="G238" s="171" t="s">
        <v>579</v>
      </c>
      <c r="H238" s="172">
        <v>1</v>
      </c>
      <c r="I238" s="173"/>
      <c r="J238" s="174">
        <f>ROUND(I238*H238,2)</f>
        <v>0</v>
      </c>
      <c r="K238" s="175"/>
      <c r="L238" s="34"/>
      <c r="M238" s="176" t="s">
        <v>1</v>
      </c>
      <c r="N238" s="139" t="s">
        <v>43</v>
      </c>
      <c r="P238" s="177">
        <f>O238*H238</f>
        <v>0</v>
      </c>
      <c r="Q238" s="177">
        <v>0</v>
      </c>
      <c r="R238" s="177">
        <f>Q238*H238</f>
        <v>0</v>
      </c>
      <c r="S238" s="177">
        <v>0</v>
      </c>
      <c r="T238" s="178">
        <f>S238*H238</f>
        <v>0</v>
      </c>
      <c r="AR238" s="179" t="s">
        <v>580</v>
      </c>
      <c r="AT238" s="179" t="s">
        <v>576</v>
      </c>
      <c r="AU238" s="179" t="s">
        <v>84</v>
      </c>
      <c r="AY238" s="17" t="s">
        <v>574</v>
      </c>
      <c r="BE238" s="102">
        <f>IF(N238="základná",J238,0)</f>
        <v>0</v>
      </c>
      <c r="BF238" s="102">
        <f>IF(N238="znížená",J238,0)</f>
        <v>0</v>
      </c>
      <c r="BG238" s="102">
        <f>IF(N238="zákl. prenesená",J238,0)</f>
        <v>0</v>
      </c>
      <c r="BH238" s="102">
        <f>IF(N238="zníž. prenesená",J238,0)</f>
        <v>0</v>
      </c>
      <c r="BI238" s="102">
        <f>IF(N238="nulová",J238,0)</f>
        <v>0</v>
      </c>
      <c r="BJ238" s="17" t="s">
        <v>89</v>
      </c>
      <c r="BK238" s="102">
        <f>ROUND(I238*H238,2)</f>
        <v>0</v>
      </c>
      <c r="BL238" s="17" t="s">
        <v>580</v>
      </c>
      <c r="BM238" s="179" t="s">
        <v>2301</v>
      </c>
    </row>
    <row r="239" spans="2:65" s="1" customFormat="1" ht="16.5" customHeight="1">
      <c r="B239" s="140"/>
      <c r="C239" s="168" t="s">
        <v>77</v>
      </c>
      <c r="D239" s="168" t="s">
        <v>576</v>
      </c>
      <c r="E239" s="169" t="s">
        <v>12012</v>
      </c>
      <c r="F239" s="170" t="s">
        <v>12013</v>
      </c>
      <c r="G239" s="171" t="s">
        <v>579</v>
      </c>
      <c r="H239" s="172">
        <v>1</v>
      </c>
      <c r="I239" s="173"/>
      <c r="J239" s="174">
        <f>ROUND(I239*H239,2)</f>
        <v>0</v>
      </c>
      <c r="K239" s="175"/>
      <c r="L239" s="34"/>
      <c r="M239" s="223" t="s">
        <v>1</v>
      </c>
      <c r="N239" s="224" t="s">
        <v>43</v>
      </c>
      <c r="O239" s="225"/>
      <c r="P239" s="226">
        <f>O239*H239</f>
        <v>0</v>
      </c>
      <c r="Q239" s="226">
        <v>0</v>
      </c>
      <c r="R239" s="226">
        <f>Q239*H239</f>
        <v>0</v>
      </c>
      <c r="S239" s="226">
        <v>0</v>
      </c>
      <c r="T239" s="227">
        <f>S239*H239</f>
        <v>0</v>
      </c>
      <c r="AR239" s="179" t="s">
        <v>580</v>
      </c>
      <c r="AT239" s="179" t="s">
        <v>576</v>
      </c>
      <c r="AU239" s="179" t="s">
        <v>84</v>
      </c>
      <c r="AY239" s="17" t="s">
        <v>574</v>
      </c>
      <c r="BE239" s="102">
        <f>IF(N239="základná",J239,0)</f>
        <v>0</v>
      </c>
      <c r="BF239" s="102">
        <f>IF(N239="znížená",J239,0)</f>
        <v>0</v>
      </c>
      <c r="BG239" s="102">
        <f>IF(N239="zákl. prenesená",J239,0)</f>
        <v>0</v>
      </c>
      <c r="BH239" s="102">
        <f>IF(N239="zníž. prenesená",J239,0)</f>
        <v>0</v>
      </c>
      <c r="BI239" s="102">
        <f>IF(N239="nulová",J239,0)</f>
        <v>0</v>
      </c>
      <c r="BJ239" s="17" t="s">
        <v>89</v>
      </c>
      <c r="BK239" s="102">
        <f>ROUND(I239*H239,2)</f>
        <v>0</v>
      </c>
      <c r="BL239" s="17" t="s">
        <v>580</v>
      </c>
      <c r="BM239" s="179" t="s">
        <v>2309</v>
      </c>
    </row>
    <row r="240" spans="2:65" s="1" customFormat="1" ht="7" customHeight="1">
      <c r="B240" s="49"/>
      <c r="C240" s="50"/>
      <c r="D240" s="50"/>
      <c r="E240" s="50"/>
      <c r="F240" s="50"/>
      <c r="G240" s="50"/>
      <c r="H240" s="50"/>
      <c r="I240" s="50"/>
      <c r="J240" s="50"/>
      <c r="K240" s="50"/>
      <c r="L240" s="34"/>
    </row>
  </sheetData>
  <autoFilter ref="C142:K239" xr:uid="{00000000-0009-0000-0000-000018000000}"/>
  <mergeCells count="17">
    <mergeCell ref="E11:H11"/>
    <mergeCell ref="E20:H20"/>
    <mergeCell ref="E29:H29"/>
    <mergeCell ref="E135:H135"/>
    <mergeCell ref="L2:V2"/>
    <mergeCell ref="D117:F117"/>
    <mergeCell ref="D118:F118"/>
    <mergeCell ref="D119:F119"/>
    <mergeCell ref="E131:H131"/>
    <mergeCell ref="E133:H133"/>
    <mergeCell ref="E85:H85"/>
    <mergeCell ref="E87:H87"/>
    <mergeCell ref="E89:H89"/>
    <mergeCell ref="D115:F115"/>
    <mergeCell ref="D116:F116"/>
    <mergeCell ref="E7:H7"/>
    <mergeCell ref="E9:H9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132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149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s="1" customFormat="1" ht="12" customHeight="1">
      <c r="B8" s="34"/>
      <c r="D8" s="27" t="s">
        <v>182</v>
      </c>
      <c r="L8" s="34"/>
    </row>
    <row r="9" spans="2:46" s="1" customFormat="1" ht="16.5" customHeight="1">
      <c r="B9" s="34"/>
      <c r="E9" s="256" t="s">
        <v>12014</v>
      </c>
      <c r="F9" s="285"/>
      <c r="G9" s="285"/>
      <c r="H9" s="285"/>
      <c r="L9" s="34"/>
    </row>
    <row r="10" spans="2:46" s="1" customFormat="1">
      <c r="B10" s="34"/>
      <c r="L10" s="34"/>
    </row>
    <row r="11" spans="2:46" s="1" customFormat="1" ht="12" customHeight="1">
      <c r="B11" s="34"/>
      <c r="D11" s="27" t="s">
        <v>17</v>
      </c>
      <c r="F11" s="25" t="s">
        <v>1</v>
      </c>
      <c r="I11" s="27" t="s">
        <v>18</v>
      </c>
      <c r="J11" s="25" t="s">
        <v>1</v>
      </c>
      <c r="L11" s="34"/>
    </row>
    <row r="12" spans="2:46" s="1" customFormat="1" ht="12" customHeight="1">
      <c r="B12" s="34"/>
      <c r="D12" s="27" t="s">
        <v>19</v>
      </c>
      <c r="F12" s="25" t="s">
        <v>20</v>
      </c>
      <c r="I12" s="27" t="s">
        <v>21</v>
      </c>
      <c r="J12" s="57" t="str">
        <f>'Rekapitulácia stavby'!AN8</f>
        <v>22. 5. 2024</v>
      </c>
      <c r="L12" s="34"/>
    </row>
    <row r="13" spans="2:46" s="1" customFormat="1" ht="11" customHeight="1">
      <c r="B13" s="34"/>
      <c r="L13" s="34"/>
    </row>
    <row r="14" spans="2:46" s="1" customFormat="1" ht="12" customHeight="1">
      <c r="B14" s="34"/>
      <c r="D14" s="27" t="s">
        <v>23</v>
      </c>
      <c r="I14" s="27" t="s">
        <v>24</v>
      </c>
      <c r="J14" s="25" t="s">
        <v>1</v>
      </c>
      <c r="L14" s="34"/>
    </row>
    <row r="15" spans="2:46" s="1" customFormat="1" ht="18" customHeight="1">
      <c r="B15" s="34"/>
      <c r="E15" s="25" t="s">
        <v>25</v>
      </c>
      <c r="I15" s="27" t="s">
        <v>26</v>
      </c>
      <c r="J15" s="25" t="s">
        <v>1</v>
      </c>
      <c r="L15" s="34"/>
    </row>
    <row r="16" spans="2:46" s="1" customFormat="1" ht="7" customHeight="1">
      <c r="B16" s="34"/>
      <c r="L16" s="34"/>
    </row>
    <row r="17" spans="2:12" s="1" customFormat="1" ht="12" customHeight="1">
      <c r="B17" s="34"/>
      <c r="D17" s="27" t="s">
        <v>27</v>
      </c>
      <c r="I17" s="27" t="s">
        <v>24</v>
      </c>
      <c r="J17" s="28" t="str">
        <f>'Rekapitulácia stavby'!AN13</f>
        <v>Vyplň údaj</v>
      </c>
      <c r="L17" s="34"/>
    </row>
    <row r="18" spans="2:12" s="1" customFormat="1" ht="18" customHeight="1">
      <c r="B18" s="34"/>
      <c r="E18" s="284" t="str">
        <f>'Rekapitulácia stavby'!E14</f>
        <v>Vyplň údaj</v>
      </c>
      <c r="F18" s="268"/>
      <c r="G18" s="268"/>
      <c r="H18" s="268"/>
      <c r="I18" s="27" t="s">
        <v>26</v>
      </c>
      <c r="J18" s="28" t="str">
        <f>'Rekapitulácia stavby'!AN14</f>
        <v>Vyplň údaj</v>
      </c>
      <c r="L18" s="34"/>
    </row>
    <row r="19" spans="2:12" s="1" customFormat="1" ht="7" customHeight="1">
      <c r="B19" s="34"/>
      <c r="L19" s="34"/>
    </row>
    <row r="20" spans="2:12" s="1" customFormat="1" ht="12" customHeight="1">
      <c r="B20" s="34"/>
      <c r="D20" s="27" t="s">
        <v>29</v>
      </c>
      <c r="I20" s="27" t="s">
        <v>24</v>
      </c>
      <c r="J20" s="25" t="s">
        <v>1</v>
      </c>
      <c r="L20" s="34"/>
    </row>
    <row r="21" spans="2:12" s="1" customFormat="1" ht="18" customHeight="1">
      <c r="B21" s="34"/>
      <c r="E21" s="25" t="s">
        <v>30</v>
      </c>
      <c r="I21" s="27" t="s">
        <v>26</v>
      </c>
      <c r="J21" s="25" t="s">
        <v>1</v>
      </c>
      <c r="L21" s="34"/>
    </row>
    <row r="22" spans="2:12" s="1" customFormat="1" ht="7" customHeight="1">
      <c r="B22" s="34"/>
      <c r="L22" s="34"/>
    </row>
    <row r="23" spans="2:12" s="1" customFormat="1" ht="12" customHeight="1">
      <c r="B23" s="34"/>
      <c r="D23" s="27" t="s">
        <v>32</v>
      </c>
      <c r="I23" s="27" t="s">
        <v>24</v>
      </c>
      <c r="J23" s="25" t="s">
        <v>1</v>
      </c>
      <c r="L23" s="34"/>
    </row>
    <row r="24" spans="2:12" s="1" customFormat="1" ht="18" customHeight="1">
      <c r="B24" s="34"/>
      <c r="E24" s="25"/>
      <c r="I24" s="27" t="s">
        <v>26</v>
      </c>
      <c r="J24" s="25" t="s">
        <v>1</v>
      </c>
      <c r="L24" s="34"/>
    </row>
    <row r="25" spans="2:12" s="1" customFormat="1" ht="7" customHeight="1">
      <c r="B25" s="34"/>
      <c r="L25" s="34"/>
    </row>
    <row r="26" spans="2:12" s="1" customFormat="1" ht="12" customHeight="1">
      <c r="B26" s="34"/>
      <c r="D26" s="27" t="s">
        <v>34</v>
      </c>
      <c r="L26" s="34"/>
    </row>
    <row r="27" spans="2:12" s="7" customFormat="1" ht="16.5" customHeight="1">
      <c r="B27" s="111"/>
      <c r="E27" s="272" t="s">
        <v>1</v>
      </c>
      <c r="F27" s="272"/>
      <c r="G27" s="272"/>
      <c r="H27" s="272"/>
      <c r="L27" s="111"/>
    </row>
    <row r="28" spans="2:12" s="1" customFormat="1" ht="7" customHeight="1">
      <c r="B28" s="34"/>
      <c r="L28" s="34"/>
    </row>
    <row r="29" spans="2:12" s="1" customFormat="1" ht="7" customHeight="1">
      <c r="B29" s="34"/>
      <c r="D29" s="58"/>
      <c r="E29" s="58"/>
      <c r="F29" s="58"/>
      <c r="G29" s="58"/>
      <c r="H29" s="58"/>
      <c r="I29" s="58"/>
      <c r="J29" s="58"/>
      <c r="K29" s="58"/>
      <c r="L29" s="34"/>
    </row>
    <row r="30" spans="2:12" s="1" customFormat="1" ht="14.5" customHeight="1">
      <c r="B30" s="34"/>
      <c r="D30" s="25" t="s">
        <v>245</v>
      </c>
      <c r="J30" s="33">
        <f>J96</f>
        <v>0</v>
      </c>
      <c r="L30" s="34"/>
    </row>
    <row r="31" spans="2:12" s="1" customFormat="1" ht="14.5" customHeight="1">
      <c r="B31" s="34"/>
      <c r="D31" s="32" t="s">
        <v>157</v>
      </c>
      <c r="J31" s="33">
        <f>J100</f>
        <v>0</v>
      </c>
      <c r="L31" s="34"/>
    </row>
    <row r="32" spans="2:12" s="1" customFormat="1" ht="25.25" customHeight="1">
      <c r="B32" s="34"/>
      <c r="D32" s="113" t="s">
        <v>37</v>
      </c>
      <c r="J32" s="71">
        <f>ROUND(J30 + J31, 2)</f>
        <v>0</v>
      </c>
      <c r="L32" s="34"/>
    </row>
    <row r="33" spans="2:12" s="1" customFormat="1" ht="7" customHeight="1">
      <c r="B33" s="34"/>
      <c r="D33" s="58"/>
      <c r="E33" s="58"/>
      <c r="F33" s="58"/>
      <c r="G33" s="58"/>
      <c r="H33" s="58"/>
      <c r="I33" s="58"/>
      <c r="J33" s="58"/>
      <c r="K33" s="58"/>
      <c r="L33" s="34"/>
    </row>
    <row r="34" spans="2:12" s="1" customFormat="1" ht="14.5" customHeight="1">
      <c r="B34" s="34"/>
      <c r="F34" s="37" t="s">
        <v>39</v>
      </c>
      <c r="I34" s="37" t="s">
        <v>38</v>
      </c>
      <c r="J34" s="37" t="s">
        <v>40</v>
      </c>
      <c r="L34" s="34"/>
    </row>
    <row r="35" spans="2:12" s="1" customFormat="1" ht="14.5" customHeight="1">
      <c r="B35" s="34"/>
      <c r="D35" s="60" t="s">
        <v>41</v>
      </c>
      <c r="E35" s="39" t="s">
        <v>42</v>
      </c>
      <c r="F35" s="114">
        <f>ROUND((SUM(BE100:BE107) + SUM(BE127:BE131)),  2)</f>
        <v>0</v>
      </c>
      <c r="G35" s="115"/>
      <c r="H35" s="115"/>
      <c r="I35" s="116">
        <v>0.2</v>
      </c>
      <c r="J35" s="114">
        <f>ROUND(((SUM(BE100:BE107) + SUM(BE127:BE131))*I35),  2)</f>
        <v>0</v>
      </c>
      <c r="L35" s="34"/>
    </row>
    <row r="36" spans="2:12" s="1" customFormat="1" ht="14.5" customHeight="1">
      <c r="B36" s="34"/>
      <c r="E36" s="39" t="s">
        <v>43</v>
      </c>
      <c r="F36" s="114">
        <f>ROUND((SUM(BF100:BF107) + SUM(BF127:BF131)),  2)</f>
        <v>0</v>
      </c>
      <c r="G36" s="115"/>
      <c r="H36" s="115"/>
      <c r="I36" s="116">
        <v>0.2</v>
      </c>
      <c r="J36" s="114">
        <f>ROUND(((SUM(BF100:BF107) + SUM(BF127:BF131))*I36),  2)</f>
        <v>0</v>
      </c>
      <c r="L36" s="34"/>
    </row>
    <row r="37" spans="2:12" s="1" customFormat="1" ht="14.5" hidden="1" customHeight="1">
      <c r="B37" s="34"/>
      <c r="E37" s="27" t="s">
        <v>44</v>
      </c>
      <c r="F37" s="91">
        <f>ROUND((SUM(BG100:BG107) + SUM(BG127:BG131)),  2)</f>
        <v>0</v>
      </c>
      <c r="I37" s="117">
        <v>0.2</v>
      </c>
      <c r="J37" s="91">
        <f>0</f>
        <v>0</v>
      </c>
      <c r="L37" s="34"/>
    </row>
    <row r="38" spans="2:12" s="1" customFormat="1" ht="14.5" hidden="1" customHeight="1">
      <c r="B38" s="34"/>
      <c r="E38" s="27" t="s">
        <v>45</v>
      </c>
      <c r="F38" s="91">
        <f>ROUND((SUM(BH100:BH107) + SUM(BH127:BH131)),  2)</f>
        <v>0</v>
      </c>
      <c r="I38" s="117">
        <v>0.2</v>
      </c>
      <c r="J38" s="91">
        <f>0</f>
        <v>0</v>
      </c>
      <c r="L38" s="34"/>
    </row>
    <row r="39" spans="2:12" s="1" customFormat="1" ht="14.5" hidden="1" customHeight="1">
      <c r="B39" s="34"/>
      <c r="E39" s="39" t="s">
        <v>46</v>
      </c>
      <c r="F39" s="114">
        <f>ROUND((SUM(BI100:BI107) + SUM(BI127:BI131)),  2)</f>
        <v>0</v>
      </c>
      <c r="G39" s="115"/>
      <c r="H39" s="115"/>
      <c r="I39" s="116">
        <v>0</v>
      </c>
      <c r="J39" s="114">
        <f>0</f>
        <v>0</v>
      </c>
      <c r="L39" s="34"/>
    </row>
    <row r="40" spans="2:12" s="1" customFormat="1" ht="7" customHeight="1">
      <c r="B40" s="34"/>
      <c r="L40" s="34"/>
    </row>
    <row r="41" spans="2:12" s="1" customFormat="1" ht="25.25" customHeight="1">
      <c r="B41" s="34"/>
      <c r="C41" s="107"/>
      <c r="D41" s="118" t="s">
        <v>47</v>
      </c>
      <c r="E41" s="62"/>
      <c r="F41" s="62"/>
      <c r="G41" s="119" t="s">
        <v>48</v>
      </c>
      <c r="H41" s="120" t="s">
        <v>49</v>
      </c>
      <c r="I41" s="62"/>
      <c r="J41" s="121">
        <f>SUM(J32:J39)</f>
        <v>0</v>
      </c>
      <c r="K41" s="122"/>
      <c r="L41" s="34"/>
    </row>
    <row r="42" spans="2:12" s="1" customFormat="1" ht="14.5" customHeight="1">
      <c r="B42" s="34"/>
      <c r="L42" s="34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47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47" s="1" customFormat="1" ht="25" customHeight="1">
      <c r="B82" s="34"/>
      <c r="C82" s="21" t="s">
        <v>386</v>
      </c>
      <c r="L82" s="34"/>
    </row>
    <row r="83" spans="2:47" s="1" customFormat="1" ht="7" customHeight="1">
      <c r="B83" s="34"/>
      <c r="L83" s="34"/>
    </row>
    <row r="84" spans="2:47" s="1" customFormat="1" ht="12" customHeight="1">
      <c r="B84" s="34"/>
      <c r="C84" s="27" t="s">
        <v>15</v>
      </c>
      <c r="L84" s="34"/>
    </row>
    <row r="85" spans="2:47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47" s="1" customFormat="1" ht="12" customHeight="1">
      <c r="B86" s="34"/>
      <c r="C86" s="27" t="s">
        <v>182</v>
      </c>
      <c r="L86" s="34"/>
    </row>
    <row r="87" spans="2:47" s="1" customFormat="1" ht="16.5" customHeight="1">
      <c r="B87" s="34"/>
      <c r="E87" s="256" t="str">
        <f>E9</f>
        <v>07 - PS01 Výťahy</v>
      </c>
      <c r="F87" s="285"/>
      <c r="G87" s="285"/>
      <c r="H87" s="285"/>
      <c r="L87" s="34"/>
    </row>
    <row r="88" spans="2:47" s="1" customFormat="1" ht="7" customHeight="1">
      <c r="B88" s="34"/>
      <c r="L88" s="34"/>
    </row>
    <row r="89" spans="2:47" s="1" customFormat="1" ht="12" customHeight="1">
      <c r="B89" s="34"/>
      <c r="C89" s="27" t="s">
        <v>19</v>
      </c>
      <c r="F89" s="25" t="str">
        <f>F12</f>
        <v>Okružná 2469, Zvolen</v>
      </c>
      <c r="I89" s="27" t="s">
        <v>21</v>
      </c>
      <c r="J89" s="57" t="str">
        <f>IF(J12="","",J12)</f>
        <v>22. 5. 2024</v>
      </c>
      <c r="L89" s="34"/>
    </row>
    <row r="90" spans="2:47" s="1" customFormat="1" ht="7" customHeight="1">
      <c r="B90" s="34"/>
      <c r="L90" s="34"/>
    </row>
    <row r="91" spans="2:47" s="1" customFormat="1" ht="15.25" customHeight="1">
      <c r="B91" s="34"/>
      <c r="C91" s="27" t="s">
        <v>23</v>
      </c>
      <c r="F91" s="25" t="str">
        <f>E15</f>
        <v>Úrad Banskobystrického samosprávneho kraja</v>
      </c>
      <c r="I91" s="27" t="s">
        <v>29</v>
      </c>
      <c r="J91" s="30" t="str">
        <f>E21</f>
        <v>N/A s.r.o. Bratislava</v>
      </c>
      <c r="L91" s="34"/>
    </row>
    <row r="92" spans="2:47" s="1" customFormat="1" ht="15.25" customHeight="1">
      <c r="B92" s="34"/>
      <c r="C92" s="27" t="s">
        <v>27</v>
      </c>
      <c r="F92" s="25" t="str">
        <f>IF(E18="","",E18)</f>
        <v>Vyplň údaj</v>
      </c>
      <c r="I92" s="27" t="s">
        <v>32</v>
      </c>
      <c r="J92" s="30">
        <f>E24</f>
        <v>0</v>
      </c>
      <c r="L92" s="34"/>
    </row>
    <row r="93" spans="2:47" s="1" customFormat="1" ht="10.25" customHeight="1">
      <c r="B93" s="34"/>
      <c r="L93" s="34"/>
    </row>
    <row r="94" spans="2:47" s="1" customFormat="1" ht="29.25" customHeight="1">
      <c r="B94" s="34"/>
      <c r="C94" s="125" t="s">
        <v>416</v>
      </c>
      <c r="D94" s="107"/>
      <c r="E94" s="107"/>
      <c r="F94" s="107"/>
      <c r="G94" s="107"/>
      <c r="H94" s="107"/>
      <c r="I94" s="107"/>
      <c r="J94" s="126" t="s">
        <v>417</v>
      </c>
      <c r="K94" s="107"/>
      <c r="L94" s="34"/>
    </row>
    <row r="95" spans="2:47" s="1" customFormat="1" ht="10.25" customHeight="1">
      <c r="B95" s="34"/>
      <c r="L95" s="34"/>
    </row>
    <row r="96" spans="2:47" s="1" customFormat="1" ht="23" customHeight="1">
      <c r="B96" s="34"/>
      <c r="C96" s="127" t="s">
        <v>422</v>
      </c>
      <c r="J96" s="71">
        <f>J127</f>
        <v>0</v>
      </c>
      <c r="L96" s="34"/>
      <c r="AU96" s="17" t="s">
        <v>423</v>
      </c>
    </row>
    <row r="97" spans="2:65" s="8" customFormat="1" ht="25" customHeight="1">
      <c r="B97" s="128"/>
      <c r="D97" s="129" t="s">
        <v>11081</v>
      </c>
      <c r="E97" s="130"/>
      <c r="F97" s="130"/>
      <c r="G97" s="130"/>
      <c r="H97" s="130"/>
      <c r="I97" s="130"/>
      <c r="J97" s="131">
        <f>J128</f>
        <v>0</v>
      </c>
      <c r="L97" s="128"/>
    </row>
    <row r="98" spans="2:65" s="1" customFormat="1" ht="21.75" customHeight="1">
      <c r="B98" s="34"/>
      <c r="L98" s="34"/>
    </row>
    <row r="99" spans="2:65" s="1" customFormat="1" ht="7" customHeight="1">
      <c r="B99" s="34"/>
      <c r="L99" s="34"/>
    </row>
    <row r="100" spans="2:65" s="1" customFormat="1" ht="29.25" customHeight="1">
      <c r="B100" s="34"/>
      <c r="C100" s="127" t="s">
        <v>511</v>
      </c>
      <c r="J100" s="138">
        <f>ROUND(J101 + J102 + J103 + J104 + J105 + J106,2)</f>
        <v>0</v>
      </c>
      <c r="L100" s="34"/>
      <c r="N100" s="139" t="s">
        <v>41</v>
      </c>
    </row>
    <row r="101" spans="2:65" s="1" customFormat="1" ht="18" customHeight="1">
      <c r="B101" s="140"/>
      <c r="C101" s="141"/>
      <c r="D101" s="232" t="s">
        <v>514</v>
      </c>
      <c r="E101" s="286"/>
      <c r="F101" s="286"/>
      <c r="G101" s="141"/>
      <c r="H101" s="141"/>
      <c r="I101" s="141"/>
      <c r="J101" s="99">
        <v>0</v>
      </c>
      <c r="K101" s="141"/>
      <c r="L101" s="140"/>
      <c r="M101" s="141"/>
      <c r="N101" s="143" t="s">
        <v>43</v>
      </c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1"/>
      <c r="AH101" s="141"/>
      <c r="AI101" s="141"/>
      <c r="AJ101" s="141"/>
      <c r="AK101" s="141"/>
      <c r="AL101" s="141"/>
      <c r="AM101" s="141"/>
      <c r="AN101" s="141"/>
      <c r="AO101" s="141"/>
      <c r="AP101" s="141"/>
      <c r="AQ101" s="141"/>
      <c r="AR101" s="141"/>
      <c r="AS101" s="141"/>
      <c r="AT101" s="141"/>
      <c r="AU101" s="141"/>
      <c r="AV101" s="141"/>
      <c r="AW101" s="141"/>
      <c r="AX101" s="141"/>
      <c r="AY101" s="144" t="s">
        <v>515</v>
      </c>
      <c r="AZ101" s="141"/>
      <c r="BA101" s="141"/>
      <c r="BB101" s="141"/>
      <c r="BC101" s="141"/>
      <c r="BD101" s="141"/>
      <c r="BE101" s="146">
        <f t="shared" ref="BE101:BE106" si="0">IF(N101="základná",J101,0)</f>
        <v>0</v>
      </c>
      <c r="BF101" s="146">
        <f t="shared" ref="BF101:BF106" si="1">IF(N101="znížená",J101,0)</f>
        <v>0</v>
      </c>
      <c r="BG101" s="146">
        <f t="shared" ref="BG101:BG106" si="2">IF(N101="zákl. prenesená",J101,0)</f>
        <v>0</v>
      </c>
      <c r="BH101" s="146">
        <f t="shared" ref="BH101:BH106" si="3">IF(N101="zníž. prenesená",J101,0)</f>
        <v>0</v>
      </c>
      <c r="BI101" s="146">
        <f t="shared" ref="BI101:BI106" si="4">IF(N101="nulová",J101,0)</f>
        <v>0</v>
      </c>
      <c r="BJ101" s="144" t="s">
        <v>89</v>
      </c>
      <c r="BK101" s="141"/>
      <c r="BL101" s="141"/>
      <c r="BM101" s="141"/>
    </row>
    <row r="102" spans="2:65" s="1" customFormat="1" ht="18" customHeight="1">
      <c r="B102" s="140"/>
      <c r="C102" s="141"/>
      <c r="D102" s="232" t="s">
        <v>518</v>
      </c>
      <c r="E102" s="286"/>
      <c r="F102" s="286"/>
      <c r="G102" s="141"/>
      <c r="H102" s="141"/>
      <c r="I102" s="141"/>
      <c r="J102" s="99">
        <v>0</v>
      </c>
      <c r="K102" s="141"/>
      <c r="L102" s="140"/>
      <c r="M102" s="141"/>
      <c r="N102" s="143" t="s">
        <v>43</v>
      </c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1"/>
      <c r="AN102" s="141"/>
      <c r="AO102" s="141"/>
      <c r="AP102" s="141"/>
      <c r="AQ102" s="141"/>
      <c r="AR102" s="141"/>
      <c r="AS102" s="141"/>
      <c r="AT102" s="141"/>
      <c r="AU102" s="141"/>
      <c r="AV102" s="141"/>
      <c r="AW102" s="141"/>
      <c r="AX102" s="141"/>
      <c r="AY102" s="144" t="s">
        <v>515</v>
      </c>
      <c r="AZ102" s="141"/>
      <c r="BA102" s="141"/>
      <c r="BB102" s="141"/>
      <c r="BC102" s="141"/>
      <c r="BD102" s="141"/>
      <c r="BE102" s="146">
        <f t="shared" si="0"/>
        <v>0</v>
      </c>
      <c r="BF102" s="146">
        <f t="shared" si="1"/>
        <v>0</v>
      </c>
      <c r="BG102" s="146">
        <f t="shared" si="2"/>
        <v>0</v>
      </c>
      <c r="BH102" s="146">
        <f t="shared" si="3"/>
        <v>0</v>
      </c>
      <c r="BI102" s="146">
        <f t="shared" si="4"/>
        <v>0</v>
      </c>
      <c r="BJ102" s="144" t="s">
        <v>89</v>
      </c>
      <c r="BK102" s="141"/>
      <c r="BL102" s="141"/>
      <c r="BM102" s="141"/>
    </row>
    <row r="103" spans="2:65" s="1" customFormat="1" ht="18" customHeight="1">
      <c r="B103" s="140"/>
      <c r="C103" s="141"/>
      <c r="D103" s="232" t="s">
        <v>521</v>
      </c>
      <c r="E103" s="286"/>
      <c r="F103" s="286"/>
      <c r="G103" s="141"/>
      <c r="H103" s="141"/>
      <c r="I103" s="141"/>
      <c r="J103" s="99">
        <v>0</v>
      </c>
      <c r="K103" s="141"/>
      <c r="L103" s="140"/>
      <c r="M103" s="141"/>
      <c r="N103" s="143" t="s">
        <v>43</v>
      </c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4" t="s">
        <v>515</v>
      </c>
      <c r="AZ103" s="141"/>
      <c r="BA103" s="141"/>
      <c r="BB103" s="141"/>
      <c r="BC103" s="141"/>
      <c r="BD103" s="141"/>
      <c r="BE103" s="146">
        <f t="shared" si="0"/>
        <v>0</v>
      </c>
      <c r="BF103" s="146">
        <f t="shared" si="1"/>
        <v>0</v>
      </c>
      <c r="BG103" s="146">
        <f t="shared" si="2"/>
        <v>0</v>
      </c>
      <c r="BH103" s="146">
        <f t="shared" si="3"/>
        <v>0</v>
      </c>
      <c r="BI103" s="146">
        <f t="shared" si="4"/>
        <v>0</v>
      </c>
      <c r="BJ103" s="144" t="s">
        <v>89</v>
      </c>
      <c r="BK103" s="141"/>
      <c r="BL103" s="141"/>
      <c r="BM103" s="141"/>
    </row>
    <row r="104" spans="2:65" s="1" customFormat="1" ht="18" customHeight="1">
      <c r="B104" s="140"/>
      <c r="C104" s="141"/>
      <c r="D104" s="232" t="s">
        <v>524</v>
      </c>
      <c r="E104" s="286"/>
      <c r="F104" s="286"/>
      <c r="G104" s="141"/>
      <c r="H104" s="141"/>
      <c r="I104" s="141"/>
      <c r="J104" s="99">
        <v>0</v>
      </c>
      <c r="K104" s="141"/>
      <c r="L104" s="140"/>
      <c r="M104" s="141"/>
      <c r="N104" s="143" t="s">
        <v>43</v>
      </c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4" t="s">
        <v>515</v>
      </c>
      <c r="AZ104" s="141"/>
      <c r="BA104" s="141"/>
      <c r="BB104" s="141"/>
      <c r="BC104" s="141"/>
      <c r="BD104" s="141"/>
      <c r="BE104" s="146">
        <f t="shared" si="0"/>
        <v>0</v>
      </c>
      <c r="BF104" s="146">
        <f t="shared" si="1"/>
        <v>0</v>
      </c>
      <c r="BG104" s="146">
        <f t="shared" si="2"/>
        <v>0</v>
      </c>
      <c r="BH104" s="146">
        <f t="shared" si="3"/>
        <v>0</v>
      </c>
      <c r="BI104" s="146">
        <f t="shared" si="4"/>
        <v>0</v>
      </c>
      <c r="BJ104" s="144" t="s">
        <v>89</v>
      </c>
      <c r="BK104" s="141"/>
      <c r="BL104" s="141"/>
      <c r="BM104" s="141"/>
    </row>
    <row r="105" spans="2:65" s="1" customFormat="1" ht="18" customHeight="1">
      <c r="B105" s="140"/>
      <c r="C105" s="141"/>
      <c r="D105" s="232" t="s">
        <v>527</v>
      </c>
      <c r="E105" s="286"/>
      <c r="F105" s="286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si="0"/>
        <v>0</v>
      </c>
      <c r="BF105" s="146">
        <f t="shared" si="1"/>
        <v>0</v>
      </c>
      <c r="BG105" s="146">
        <f t="shared" si="2"/>
        <v>0</v>
      </c>
      <c r="BH105" s="146">
        <f t="shared" si="3"/>
        <v>0</v>
      </c>
      <c r="BI105" s="146">
        <f t="shared" si="4"/>
        <v>0</v>
      </c>
      <c r="BJ105" s="144" t="s">
        <v>89</v>
      </c>
      <c r="BK105" s="141"/>
      <c r="BL105" s="141"/>
      <c r="BM105" s="141"/>
    </row>
    <row r="106" spans="2:65" s="1" customFormat="1" ht="18" customHeight="1">
      <c r="B106" s="140"/>
      <c r="C106" s="141"/>
      <c r="D106" s="142" t="s">
        <v>530</v>
      </c>
      <c r="E106" s="141"/>
      <c r="F106" s="141"/>
      <c r="G106" s="141"/>
      <c r="H106" s="141"/>
      <c r="I106" s="141"/>
      <c r="J106" s="99">
        <f>ROUND(J30*T106,2)</f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531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>
      <c r="B107" s="34"/>
      <c r="L107" s="34"/>
    </row>
    <row r="108" spans="2:65" s="1" customFormat="1" ht="29.25" customHeight="1">
      <c r="B108" s="34"/>
      <c r="C108" s="106" t="s">
        <v>162</v>
      </c>
      <c r="D108" s="107"/>
      <c r="E108" s="107"/>
      <c r="F108" s="107"/>
      <c r="G108" s="107"/>
      <c r="H108" s="107"/>
      <c r="I108" s="107"/>
      <c r="J108" s="108">
        <f>ROUND(J96+J100,2)</f>
        <v>0</v>
      </c>
      <c r="K108" s="107"/>
      <c r="L108" s="34"/>
    </row>
    <row r="109" spans="2:65" s="1" customFormat="1" ht="7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4"/>
    </row>
    <row r="113" spans="2:63" s="1" customFormat="1" ht="7" customHeight="1">
      <c r="B113" s="51"/>
      <c r="C113" s="52"/>
      <c r="D113" s="52"/>
      <c r="E113" s="52"/>
      <c r="F113" s="52"/>
      <c r="G113" s="52"/>
      <c r="H113" s="52"/>
      <c r="I113" s="52"/>
      <c r="J113" s="52"/>
      <c r="K113" s="52"/>
      <c r="L113" s="34"/>
    </row>
    <row r="114" spans="2:63" s="1" customFormat="1" ht="25" customHeight="1">
      <c r="B114" s="34"/>
      <c r="C114" s="21" t="s">
        <v>548</v>
      </c>
      <c r="L114" s="34"/>
    </row>
    <row r="115" spans="2:63" s="1" customFormat="1" ht="7" customHeight="1">
      <c r="B115" s="34"/>
      <c r="L115" s="34"/>
    </row>
    <row r="116" spans="2:63" s="1" customFormat="1" ht="12" customHeight="1">
      <c r="B116" s="34"/>
      <c r="C116" s="27" t="s">
        <v>15</v>
      </c>
      <c r="L116" s="34"/>
    </row>
    <row r="117" spans="2:63" s="1" customFormat="1" ht="26.25" customHeight="1">
      <c r="B117" s="34"/>
      <c r="E117" s="287" t="str">
        <f>E7</f>
        <v>Revitalizácia budovy a areálu bývalého Gymnázia Mateja Bela vo Zvolene</v>
      </c>
      <c r="F117" s="288"/>
      <c r="G117" s="288"/>
      <c r="H117" s="288"/>
      <c r="L117" s="34"/>
    </row>
    <row r="118" spans="2:63" s="1" customFormat="1" ht="12" customHeight="1">
      <c r="B118" s="34"/>
      <c r="C118" s="27" t="s">
        <v>182</v>
      </c>
      <c r="L118" s="34"/>
    </row>
    <row r="119" spans="2:63" s="1" customFormat="1" ht="16.5" customHeight="1">
      <c r="B119" s="34"/>
      <c r="E119" s="256" t="str">
        <f>E9</f>
        <v>07 - PS01 Výťahy</v>
      </c>
      <c r="F119" s="285"/>
      <c r="G119" s="285"/>
      <c r="H119" s="285"/>
      <c r="L119" s="34"/>
    </row>
    <row r="120" spans="2:63" s="1" customFormat="1" ht="7" customHeight="1">
      <c r="B120" s="34"/>
      <c r="L120" s="34"/>
    </row>
    <row r="121" spans="2:63" s="1" customFormat="1" ht="12" customHeight="1">
      <c r="B121" s="34"/>
      <c r="C121" s="27" t="s">
        <v>19</v>
      </c>
      <c r="F121" s="25" t="str">
        <f>F12</f>
        <v>Okružná 2469, Zvolen</v>
      </c>
      <c r="I121" s="27" t="s">
        <v>21</v>
      </c>
      <c r="J121" s="57" t="str">
        <f>IF(J12="","",J12)</f>
        <v>22. 5. 2024</v>
      </c>
      <c r="L121" s="34"/>
    </row>
    <row r="122" spans="2:63" s="1" customFormat="1" ht="7" customHeight="1">
      <c r="B122" s="34"/>
      <c r="L122" s="34"/>
    </row>
    <row r="123" spans="2:63" s="1" customFormat="1" ht="15.25" customHeight="1">
      <c r="B123" s="34"/>
      <c r="C123" s="27" t="s">
        <v>23</v>
      </c>
      <c r="F123" s="25" t="str">
        <f>E15</f>
        <v>Úrad Banskobystrického samosprávneho kraja</v>
      </c>
      <c r="I123" s="27" t="s">
        <v>29</v>
      </c>
      <c r="J123" s="30" t="str">
        <f>E21</f>
        <v>N/A s.r.o. Bratislava</v>
      </c>
      <c r="L123" s="34"/>
    </row>
    <row r="124" spans="2:63" s="1" customFormat="1" ht="15.25" customHeight="1">
      <c r="B124" s="34"/>
      <c r="C124" s="27" t="s">
        <v>27</v>
      </c>
      <c r="F124" s="25" t="str">
        <f>IF(E18="","",E18)</f>
        <v>Vyplň údaj</v>
      </c>
      <c r="I124" s="27" t="s">
        <v>32</v>
      </c>
      <c r="J124" s="30">
        <f>E24</f>
        <v>0</v>
      </c>
      <c r="L124" s="34"/>
    </row>
    <row r="125" spans="2:63" s="1" customFormat="1" ht="10.25" customHeight="1">
      <c r="B125" s="34"/>
      <c r="L125" s="34"/>
    </row>
    <row r="126" spans="2:63" s="10" customFormat="1" ht="29.25" customHeight="1">
      <c r="B126" s="147"/>
      <c r="C126" s="148" t="s">
        <v>561</v>
      </c>
      <c r="D126" s="149" t="s">
        <v>62</v>
      </c>
      <c r="E126" s="149" t="s">
        <v>58</v>
      </c>
      <c r="F126" s="149" t="s">
        <v>59</v>
      </c>
      <c r="G126" s="149" t="s">
        <v>562</v>
      </c>
      <c r="H126" s="149" t="s">
        <v>563</v>
      </c>
      <c r="I126" s="149" t="s">
        <v>564</v>
      </c>
      <c r="J126" s="150" t="s">
        <v>417</v>
      </c>
      <c r="K126" s="151" t="s">
        <v>565</v>
      </c>
      <c r="L126" s="147"/>
      <c r="M126" s="64" t="s">
        <v>1</v>
      </c>
      <c r="N126" s="65" t="s">
        <v>41</v>
      </c>
      <c r="O126" s="65" t="s">
        <v>566</v>
      </c>
      <c r="P126" s="65" t="s">
        <v>567</v>
      </c>
      <c r="Q126" s="65" t="s">
        <v>568</v>
      </c>
      <c r="R126" s="65" t="s">
        <v>569</v>
      </c>
      <c r="S126" s="65" t="s">
        <v>570</v>
      </c>
      <c r="T126" s="66" t="s">
        <v>571</v>
      </c>
    </row>
    <row r="127" spans="2:63" s="1" customFormat="1" ht="23" customHeight="1">
      <c r="B127" s="34"/>
      <c r="C127" s="69" t="s">
        <v>245</v>
      </c>
      <c r="J127" s="152">
        <f>BK127</f>
        <v>0</v>
      </c>
      <c r="L127" s="34"/>
      <c r="M127" s="67"/>
      <c r="N127" s="58"/>
      <c r="O127" s="58"/>
      <c r="P127" s="153">
        <f>P128</f>
        <v>0</v>
      </c>
      <c r="Q127" s="58"/>
      <c r="R127" s="153">
        <f>R128</f>
        <v>0</v>
      </c>
      <c r="S127" s="58"/>
      <c r="T127" s="154">
        <f>T128</f>
        <v>0</v>
      </c>
      <c r="AT127" s="17" t="s">
        <v>76</v>
      </c>
      <c r="AU127" s="17" t="s">
        <v>423</v>
      </c>
      <c r="BK127" s="155">
        <f>BK128</f>
        <v>0</v>
      </c>
    </row>
    <row r="128" spans="2:63" s="11" customFormat="1" ht="26" customHeight="1">
      <c r="B128" s="156"/>
      <c r="D128" s="157" t="s">
        <v>76</v>
      </c>
      <c r="E128" s="158" t="s">
        <v>11447</v>
      </c>
      <c r="F128" s="158" t="s">
        <v>6134</v>
      </c>
      <c r="I128" s="159"/>
      <c r="J128" s="160">
        <f>BK128</f>
        <v>0</v>
      </c>
      <c r="L128" s="156"/>
      <c r="M128" s="161"/>
      <c r="P128" s="162">
        <f>SUM(P129:P131)</f>
        <v>0</v>
      </c>
      <c r="R128" s="162">
        <f>SUM(R129:R131)</f>
        <v>0</v>
      </c>
      <c r="T128" s="163">
        <f>SUM(T129:T131)</f>
        <v>0</v>
      </c>
      <c r="AR128" s="157" t="s">
        <v>580</v>
      </c>
      <c r="AT128" s="164" t="s">
        <v>76</v>
      </c>
      <c r="AU128" s="164" t="s">
        <v>77</v>
      </c>
      <c r="AY128" s="157" t="s">
        <v>574</v>
      </c>
      <c r="BK128" s="165">
        <f>SUM(BK129:BK131)</f>
        <v>0</v>
      </c>
    </row>
    <row r="129" spans="2:65" s="1" customFormat="1" ht="38" customHeight="1">
      <c r="B129" s="140"/>
      <c r="C129" s="168" t="s">
        <v>84</v>
      </c>
      <c r="D129" s="168" t="s">
        <v>576</v>
      </c>
      <c r="E129" s="169" t="s">
        <v>12015</v>
      </c>
      <c r="F129" s="170" t="s">
        <v>12016</v>
      </c>
      <c r="G129" s="171" t="s">
        <v>579</v>
      </c>
      <c r="H129" s="172">
        <v>1</v>
      </c>
      <c r="I129" s="173"/>
      <c r="J129" s="174">
        <f>ROUND(I129*H129,2)</f>
        <v>0</v>
      </c>
      <c r="K129" s="175"/>
      <c r="L129" s="34"/>
      <c r="M129" s="176" t="s">
        <v>1</v>
      </c>
      <c r="N129" s="139" t="s">
        <v>43</v>
      </c>
      <c r="P129" s="177">
        <f>O129*H129</f>
        <v>0</v>
      </c>
      <c r="Q129" s="177">
        <v>0</v>
      </c>
      <c r="R129" s="177">
        <f>Q129*H129</f>
        <v>0</v>
      </c>
      <c r="S129" s="177">
        <v>0</v>
      </c>
      <c r="T129" s="178">
        <f>S129*H129</f>
        <v>0</v>
      </c>
      <c r="AR129" s="179" t="s">
        <v>5247</v>
      </c>
      <c r="AT129" s="179" t="s">
        <v>576</v>
      </c>
      <c r="AU129" s="179" t="s">
        <v>84</v>
      </c>
      <c r="AY129" s="17" t="s">
        <v>574</v>
      </c>
      <c r="BE129" s="102">
        <f>IF(N129="základná",J129,0)</f>
        <v>0</v>
      </c>
      <c r="BF129" s="102">
        <f>IF(N129="znížená",J129,0)</f>
        <v>0</v>
      </c>
      <c r="BG129" s="102">
        <f>IF(N129="zákl. prenesená",J129,0)</f>
        <v>0</v>
      </c>
      <c r="BH129" s="102">
        <f>IF(N129="zníž. prenesená",J129,0)</f>
        <v>0</v>
      </c>
      <c r="BI129" s="102">
        <f>IF(N129="nulová",J129,0)</f>
        <v>0</v>
      </c>
      <c r="BJ129" s="17" t="s">
        <v>89</v>
      </c>
      <c r="BK129" s="102">
        <f>ROUND(I129*H129,2)</f>
        <v>0</v>
      </c>
      <c r="BL129" s="17" t="s">
        <v>5247</v>
      </c>
      <c r="BM129" s="179" t="s">
        <v>12017</v>
      </c>
    </row>
    <row r="130" spans="2:65" s="1" customFormat="1" ht="38" customHeight="1">
      <c r="B130" s="140"/>
      <c r="C130" s="168" t="s">
        <v>89</v>
      </c>
      <c r="D130" s="168" t="s">
        <v>576</v>
      </c>
      <c r="E130" s="169" t="s">
        <v>12018</v>
      </c>
      <c r="F130" s="170" t="s">
        <v>12019</v>
      </c>
      <c r="G130" s="171" t="s">
        <v>579</v>
      </c>
      <c r="H130" s="172">
        <v>1</v>
      </c>
      <c r="I130" s="173"/>
      <c r="J130" s="174">
        <f>ROUND(I130*H130,2)</f>
        <v>0</v>
      </c>
      <c r="K130" s="175"/>
      <c r="L130" s="34"/>
      <c r="M130" s="176" t="s">
        <v>1</v>
      </c>
      <c r="N130" s="139" t="s">
        <v>43</v>
      </c>
      <c r="P130" s="177">
        <f>O130*H130</f>
        <v>0</v>
      </c>
      <c r="Q130" s="177">
        <v>0</v>
      </c>
      <c r="R130" s="177">
        <f>Q130*H130</f>
        <v>0</v>
      </c>
      <c r="S130" s="177">
        <v>0</v>
      </c>
      <c r="T130" s="178">
        <f>S130*H130</f>
        <v>0</v>
      </c>
      <c r="AR130" s="179" t="s">
        <v>5247</v>
      </c>
      <c r="AT130" s="179" t="s">
        <v>576</v>
      </c>
      <c r="AU130" s="179" t="s">
        <v>84</v>
      </c>
      <c r="AY130" s="17" t="s">
        <v>574</v>
      </c>
      <c r="BE130" s="102">
        <f>IF(N130="základná",J130,0)</f>
        <v>0</v>
      </c>
      <c r="BF130" s="102">
        <f>IF(N130="znížená",J130,0)</f>
        <v>0</v>
      </c>
      <c r="BG130" s="102">
        <f>IF(N130="zákl. prenesená",J130,0)</f>
        <v>0</v>
      </c>
      <c r="BH130" s="102">
        <f>IF(N130="zníž. prenesená",J130,0)</f>
        <v>0</v>
      </c>
      <c r="BI130" s="102">
        <f>IF(N130="nulová",J130,0)</f>
        <v>0</v>
      </c>
      <c r="BJ130" s="17" t="s">
        <v>89</v>
      </c>
      <c r="BK130" s="102">
        <f>ROUND(I130*H130,2)</f>
        <v>0</v>
      </c>
      <c r="BL130" s="17" t="s">
        <v>5247</v>
      </c>
      <c r="BM130" s="179" t="s">
        <v>12020</v>
      </c>
    </row>
    <row r="131" spans="2:65" s="1" customFormat="1" ht="44.25" customHeight="1">
      <c r="B131" s="140"/>
      <c r="C131" s="168" t="s">
        <v>597</v>
      </c>
      <c r="D131" s="168" t="s">
        <v>576</v>
      </c>
      <c r="E131" s="169" t="s">
        <v>12021</v>
      </c>
      <c r="F131" s="170" t="s">
        <v>12022</v>
      </c>
      <c r="G131" s="171" t="s">
        <v>579</v>
      </c>
      <c r="H131" s="172">
        <v>2</v>
      </c>
      <c r="I131" s="173"/>
      <c r="J131" s="174">
        <f>ROUND(I131*H131,2)</f>
        <v>0</v>
      </c>
      <c r="K131" s="175"/>
      <c r="L131" s="34"/>
      <c r="M131" s="223" t="s">
        <v>1</v>
      </c>
      <c r="N131" s="224" t="s">
        <v>43</v>
      </c>
      <c r="O131" s="225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AR131" s="179" t="s">
        <v>5247</v>
      </c>
      <c r="AT131" s="179" t="s">
        <v>576</v>
      </c>
      <c r="AU131" s="179" t="s">
        <v>84</v>
      </c>
      <c r="AY131" s="17" t="s">
        <v>574</v>
      </c>
      <c r="BE131" s="102">
        <f>IF(N131="základná",J131,0)</f>
        <v>0</v>
      </c>
      <c r="BF131" s="102">
        <f>IF(N131="znížená",J131,0)</f>
        <v>0</v>
      </c>
      <c r="BG131" s="102">
        <f>IF(N131="zákl. prenesená",J131,0)</f>
        <v>0</v>
      </c>
      <c r="BH131" s="102">
        <f>IF(N131="zníž. prenesená",J131,0)</f>
        <v>0</v>
      </c>
      <c r="BI131" s="102">
        <f>IF(N131="nulová",J131,0)</f>
        <v>0</v>
      </c>
      <c r="BJ131" s="17" t="s">
        <v>89</v>
      </c>
      <c r="BK131" s="102">
        <f>ROUND(I131*H131,2)</f>
        <v>0</v>
      </c>
      <c r="BL131" s="17" t="s">
        <v>5247</v>
      </c>
      <c r="BM131" s="179" t="s">
        <v>12023</v>
      </c>
    </row>
    <row r="132" spans="2:65" s="1" customFormat="1" ht="7" customHeight="1">
      <c r="B132" s="49"/>
      <c r="C132" s="50"/>
      <c r="D132" s="50"/>
      <c r="E132" s="50"/>
      <c r="F132" s="50"/>
      <c r="G132" s="50"/>
      <c r="H132" s="50"/>
      <c r="I132" s="50"/>
      <c r="J132" s="50"/>
      <c r="K132" s="50"/>
      <c r="L132" s="34"/>
    </row>
  </sheetData>
  <autoFilter ref="C126:K131" xr:uid="{00000000-0009-0000-0000-000019000000}"/>
  <mergeCells count="14">
    <mergeCell ref="D105:F105"/>
    <mergeCell ref="E117:H117"/>
    <mergeCell ref="E119:H119"/>
    <mergeCell ref="L2:V2"/>
    <mergeCell ref="E87:H87"/>
    <mergeCell ref="D101:F101"/>
    <mergeCell ref="D102:F102"/>
    <mergeCell ref="D103:F103"/>
    <mergeCell ref="D104:F104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152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151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s="1" customFormat="1" ht="12" customHeight="1">
      <c r="B8" s="34"/>
      <c r="D8" s="27" t="s">
        <v>182</v>
      </c>
      <c r="L8" s="34"/>
    </row>
    <row r="9" spans="2:46" s="1" customFormat="1" ht="16.5" customHeight="1">
      <c r="B9" s="34"/>
      <c r="E9" s="256" t="s">
        <v>12024</v>
      </c>
      <c r="F9" s="285"/>
      <c r="G9" s="285"/>
      <c r="H9" s="285"/>
      <c r="L9" s="34"/>
    </row>
    <row r="10" spans="2:46" s="1" customFormat="1">
      <c r="B10" s="34"/>
      <c r="L10" s="34"/>
    </row>
    <row r="11" spans="2:46" s="1" customFormat="1" ht="12" customHeight="1">
      <c r="B11" s="34"/>
      <c r="D11" s="27" t="s">
        <v>17</v>
      </c>
      <c r="F11" s="25" t="s">
        <v>1</v>
      </c>
      <c r="I11" s="27" t="s">
        <v>18</v>
      </c>
      <c r="J11" s="25" t="s">
        <v>1</v>
      </c>
      <c r="L11" s="34"/>
    </row>
    <row r="12" spans="2:46" s="1" customFormat="1" ht="12" customHeight="1">
      <c r="B12" s="34"/>
      <c r="D12" s="27" t="s">
        <v>19</v>
      </c>
      <c r="F12" s="25" t="s">
        <v>20</v>
      </c>
      <c r="I12" s="27" t="s">
        <v>21</v>
      </c>
      <c r="J12" s="57" t="str">
        <f>'Rekapitulácia stavby'!AN8</f>
        <v>22. 5. 2024</v>
      </c>
      <c r="L12" s="34"/>
    </row>
    <row r="13" spans="2:46" s="1" customFormat="1" ht="11" customHeight="1">
      <c r="B13" s="34"/>
      <c r="L13" s="34"/>
    </row>
    <row r="14" spans="2:46" s="1" customFormat="1" ht="12" customHeight="1">
      <c r="B14" s="34"/>
      <c r="D14" s="27" t="s">
        <v>23</v>
      </c>
      <c r="I14" s="27" t="s">
        <v>24</v>
      </c>
      <c r="J14" s="25" t="s">
        <v>1</v>
      </c>
      <c r="L14" s="34"/>
    </row>
    <row r="15" spans="2:46" s="1" customFormat="1" ht="18" customHeight="1">
      <c r="B15" s="34"/>
      <c r="E15" s="25" t="s">
        <v>25</v>
      </c>
      <c r="I15" s="27" t="s">
        <v>26</v>
      </c>
      <c r="J15" s="25" t="s">
        <v>1</v>
      </c>
      <c r="L15" s="34"/>
    </row>
    <row r="16" spans="2:46" s="1" customFormat="1" ht="7" customHeight="1">
      <c r="B16" s="34"/>
      <c r="L16" s="34"/>
    </row>
    <row r="17" spans="2:12" s="1" customFormat="1" ht="12" customHeight="1">
      <c r="B17" s="34"/>
      <c r="D17" s="27" t="s">
        <v>27</v>
      </c>
      <c r="I17" s="27" t="s">
        <v>24</v>
      </c>
      <c r="J17" s="28" t="str">
        <f>'Rekapitulácia stavby'!AN13</f>
        <v>Vyplň údaj</v>
      </c>
      <c r="L17" s="34"/>
    </row>
    <row r="18" spans="2:12" s="1" customFormat="1" ht="18" customHeight="1">
      <c r="B18" s="34"/>
      <c r="E18" s="284" t="str">
        <f>'Rekapitulácia stavby'!E14</f>
        <v>Vyplň údaj</v>
      </c>
      <c r="F18" s="268"/>
      <c r="G18" s="268"/>
      <c r="H18" s="268"/>
      <c r="I18" s="27" t="s">
        <v>26</v>
      </c>
      <c r="J18" s="28" t="str">
        <f>'Rekapitulácia stavby'!AN14</f>
        <v>Vyplň údaj</v>
      </c>
      <c r="L18" s="34"/>
    </row>
    <row r="19" spans="2:12" s="1" customFormat="1" ht="7" customHeight="1">
      <c r="B19" s="34"/>
      <c r="L19" s="34"/>
    </row>
    <row r="20" spans="2:12" s="1" customFormat="1" ht="12" customHeight="1">
      <c r="B20" s="34"/>
      <c r="D20" s="27" t="s">
        <v>29</v>
      </c>
      <c r="I20" s="27" t="s">
        <v>24</v>
      </c>
      <c r="J20" s="25" t="s">
        <v>1</v>
      </c>
      <c r="L20" s="34"/>
    </row>
    <row r="21" spans="2:12" s="1" customFormat="1" ht="18" customHeight="1">
      <c r="B21" s="34"/>
      <c r="E21" s="25" t="s">
        <v>30</v>
      </c>
      <c r="I21" s="27" t="s">
        <v>26</v>
      </c>
      <c r="J21" s="25" t="s">
        <v>1</v>
      </c>
      <c r="L21" s="34"/>
    </row>
    <row r="22" spans="2:12" s="1" customFormat="1" ht="7" customHeight="1">
      <c r="B22" s="34"/>
      <c r="L22" s="34"/>
    </row>
    <row r="23" spans="2:12" s="1" customFormat="1" ht="12" customHeight="1">
      <c r="B23" s="34"/>
      <c r="D23" s="27" t="s">
        <v>32</v>
      </c>
      <c r="I23" s="27" t="s">
        <v>24</v>
      </c>
      <c r="J23" s="25" t="s">
        <v>1</v>
      </c>
      <c r="L23" s="34"/>
    </row>
    <row r="24" spans="2:12" s="1" customFormat="1" ht="18" customHeight="1">
      <c r="B24" s="34"/>
      <c r="E24" s="25"/>
      <c r="I24" s="27" t="s">
        <v>26</v>
      </c>
      <c r="J24" s="25" t="s">
        <v>1</v>
      </c>
      <c r="L24" s="34"/>
    </row>
    <row r="25" spans="2:12" s="1" customFormat="1" ht="7" customHeight="1">
      <c r="B25" s="34"/>
      <c r="L25" s="34"/>
    </row>
    <row r="26" spans="2:12" s="1" customFormat="1" ht="12" customHeight="1">
      <c r="B26" s="34"/>
      <c r="D26" s="27" t="s">
        <v>34</v>
      </c>
      <c r="L26" s="34"/>
    </row>
    <row r="27" spans="2:12" s="7" customFormat="1" ht="16.5" customHeight="1">
      <c r="B27" s="111"/>
      <c r="E27" s="272" t="s">
        <v>1</v>
      </c>
      <c r="F27" s="272"/>
      <c r="G27" s="272"/>
      <c r="H27" s="272"/>
      <c r="L27" s="111"/>
    </row>
    <row r="28" spans="2:12" s="1" customFormat="1" ht="7" customHeight="1">
      <c r="B28" s="34"/>
      <c r="L28" s="34"/>
    </row>
    <row r="29" spans="2:12" s="1" customFormat="1" ht="7" customHeight="1">
      <c r="B29" s="34"/>
      <c r="D29" s="58"/>
      <c r="E29" s="58"/>
      <c r="F29" s="58"/>
      <c r="G29" s="58"/>
      <c r="H29" s="58"/>
      <c r="I29" s="58"/>
      <c r="J29" s="58"/>
      <c r="K29" s="58"/>
      <c r="L29" s="34"/>
    </row>
    <row r="30" spans="2:12" s="1" customFormat="1" ht="14.5" customHeight="1">
      <c r="B30" s="34"/>
      <c r="D30" s="25" t="s">
        <v>245</v>
      </c>
      <c r="J30" s="33">
        <f>J96</f>
        <v>0</v>
      </c>
      <c r="L30" s="34"/>
    </row>
    <row r="31" spans="2:12" s="1" customFormat="1" ht="14.5" customHeight="1">
      <c r="B31" s="34"/>
      <c r="D31" s="32" t="s">
        <v>157</v>
      </c>
      <c r="J31" s="33">
        <f>J102</f>
        <v>0</v>
      </c>
      <c r="L31" s="34"/>
    </row>
    <row r="32" spans="2:12" s="1" customFormat="1" ht="25.25" customHeight="1">
      <c r="B32" s="34"/>
      <c r="D32" s="113" t="s">
        <v>37</v>
      </c>
      <c r="J32" s="71">
        <f>ROUND(J30 + J31, 2)</f>
        <v>0</v>
      </c>
      <c r="L32" s="34"/>
    </row>
    <row r="33" spans="2:12" s="1" customFormat="1" ht="7" customHeight="1">
      <c r="B33" s="34"/>
      <c r="D33" s="58"/>
      <c r="E33" s="58"/>
      <c r="F33" s="58"/>
      <c r="G33" s="58"/>
      <c r="H33" s="58"/>
      <c r="I33" s="58"/>
      <c r="J33" s="58"/>
      <c r="K33" s="58"/>
      <c r="L33" s="34"/>
    </row>
    <row r="34" spans="2:12" s="1" customFormat="1" ht="14.5" customHeight="1">
      <c r="B34" s="34"/>
      <c r="F34" s="37" t="s">
        <v>39</v>
      </c>
      <c r="I34" s="37" t="s">
        <v>38</v>
      </c>
      <c r="J34" s="37" t="s">
        <v>40</v>
      </c>
      <c r="L34" s="34"/>
    </row>
    <row r="35" spans="2:12" s="1" customFormat="1" ht="14.5" customHeight="1">
      <c r="B35" s="34"/>
      <c r="D35" s="60" t="s">
        <v>41</v>
      </c>
      <c r="E35" s="39" t="s">
        <v>42</v>
      </c>
      <c r="F35" s="114">
        <f>ROUND((SUM(BE102:BE109) + SUM(BE129:BE151)),  2)</f>
        <v>0</v>
      </c>
      <c r="G35" s="115"/>
      <c r="H35" s="115"/>
      <c r="I35" s="116">
        <v>0.2</v>
      </c>
      <c r="J35" s="114">
        <f>ROUND(((SUM(BE102:BE109) + SUM(BE129:BE151))*I35),  2)</f>
        <v>0</v>
      </c>
      <c r="L35" s="34"/>
    </row>
    <row r="36" spans="2:12" s="1" customFormat="1" ht="14.5" customHeight="1">
      <c r="B36" s="34"/>
      <c r="E36" s="39" t="s">
        <v>43</v>
      </c>
      <c r="F36" s="114">
        <f>ROUND((SUM(BF102:BF109) + SUM(BF129:BF151)),  2)</f>
        <v>0</v>
      </c>
      <c r="G36" s="115"/>
      <c r="H36" s="115"/>
      <c r="I36" s="116">
        <v>0.2</v>
      </c>
      <c r="J36" s="114">
        <f>ROUND(((SUM(BF102:BF109) + SUM(BF129:BF151))*I36),  2)</f>
        <v>0</v>
      </c>
      <c r="L36" s="34"/>
    </row>
    <row r="37" spans="2:12" s="1" customFormat="1" ht="14.5" hidden="1" customHeight="1">
      <c r="B37" s="34"/>
      <c r="E37" s="27" t="s">
        <v>44</v>
      </c>
      <c r="F37" s="91">
        <f>ROUND((SUM(BG102:BG109) + SUM(BG129:BG151)),  2)</f>
        <v>0</v>
      </c>
      <c r="I37" s="117">
        <v>0.2</v>
      </c>
      <c r="J37" s="91">
        <f>0</f>
        <v>0</v>
      </c>
      <c r="L37" s="34"/>
    </row>
    <row r="38" spans="2:12" s="1" customFormat="1" ht="14.5" hidden="1" customHeight="1">
      <c r="B38" s="34"/>
      <c r="E38" s="27" t="s">
        <v>45</v>
      </c>
      <c r="F38" s="91">
        <f>ROUND((SUM(BH102:BH109) + SUM(BH129:BH151)),  2)</f>
        <v>0</v>
      </c>
      <c r="I38" s="117">
        <v>0.2</v>
      </c>
      <c r="J38" s="91">
        <f>0</f>
        <v>0</v>
      </c>
      <c r="L38" s="34"/>
    </row>
    <row r="39" spans="2:12" s="1" customFormat="1" ht="14.5" hidden="1" customHeight="1">
      <c r="B39" s="34"/>
      <c r="E39" s="39" t="s">
        <v>46</v>
      </c>
      <c r="F39" s="114">
        <f>ROUND((SUM(BI102:BI109) + SUM(BI129:BI151)),  2)</f>
        <v>0</v>
      </c>
      <c r="G39" s="115"/>
      <c r="H39" s="115"/>
      <c r="I39" s="116">
        <v>0</v>
      </c>
      <c r="J39" s="114">
        <f>0</f>
        <v>0</v>
      </c>
      <c r="L39" s="34"/>
    </row>
    <row r="40" spans="2:12" s="1" customFormat="1" ht="7" customHeight="1">
      <c r="B40" s="34"/>
      <c r="L40" s="34"/>
    </row>
    <row r="41" spans="2:12" s="1" customFormat="1" ht="25.25" customHeight="1">
      <c r="B41" s="34"/>
      <c r="C41" s="107"/>
      <c r="D41" s="118" t="s">
        <v>47</v>
      </c>
      <c r="E41" s="62"/>
      <c r="F41" s="62"/>
      <c r="G41" s="119" t="s">
        <v>48</v>
      </c>
      <c r="H41" s="120" t="s">
        <v>49</v>
      </c>
      <c r="I41" s="62"/>
      <c r="J41" s="121">
        <f>SUM(J32:J39)</f>
        <v>0</v>
      </c>
      <c r="K41" s="122"/>
      <c r="L41" s="34"/>
    </row>
    <row r="42" spans="2:12" s="1" customFormat="1" ht="14.5" customHeight="1">
      <c r="B42" s="34"/>
      <c r="L42" s="34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47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47" s="1" customFormat="1" ht="25" customHeight="1">
      <c r="B82" s="34"/>
      <c r="C82" s="21" t="s">
        <v>386</v>
      </c>
      <c r="L82" s="34"/>
    </row>
    <row r="83" spans="2:47" s="1" customFormat="1" ht="7" customHeight="1">
      <c r="B83" s="34"/>
      <c r="L83" s="34"/>
    </row>
    <row r="84" spans="2:47" s="1" customFormat="1" ht="12" customHeight="1">
      <c r="B84" s="34"/>
      <c r="C84" s="27" t="s">
        <v>15</v>
      </c>
      <c r="L84" s="34"/>
    </row>
    <row r="85" spans="2:47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47" s="1" customFormat="1" ht="12" customHeight="1">
      <c r="B86" s="34"/>
      <c r="C86" s="27" t="s">
        <v>182</v>
      </c>
      <c r="L86" s="34"/>
    </row>
    <row r="87" spans="2:47" s="1" customFormat="1" ht="16.5" customHeight="1">
      <c r="B87" s="34"/>
      <c r="E87" s="256" t="str">
        <f>E9</f>
        <v>08 - PS02 Dieselagregát</v>
      </c>
      <c r="F87" s="285"/>
      <c r="G87" s="285"/>
      <c r="H87" s="285"/>
      <c r="L87" s="34"/>
    </row>
    <row r="88" spans="2:47" s="1" customFormat="1" ht="7" customHeight="1">
      <c r="B88" s="34"/>
      <c r="L88" s="34"/>
    </row>
    <row r="89" spans="2:47" s="1" customFormat="1" ht="12" customHeight="1">
      <c r="B89" s="34"/>
      <c r="C89" s="27" t="s">
        <v>19</v>
      </c>
      <c r="F89" s="25" t="str">
        <f>F12</f>
        <v>Okružná 2469, Zvolen</v>
      </c>
      <c r="I89" s="27" t="s">
        <v>21</v>
      </c>
      <c r="J89" s="57" t="str">
        <f>IF(J12="","",J12)</f>
        <v>22. 5. 2024</v>
      </c>
      <c r="L89" s="34"/>
    </row>
    <row r="90" spans="2:47" s="1" customFormat="1" ht="7" customHeight="1">
      <c r="B90" s="34"/>
      <c r="L90" s="34"/>
    </row>
    <row r="91" spans="2:47" s="1" customFormat="1" ht="15.25" customHeight="1">
      <c r="B91" s="34"/>
      <c r="C91" s="27" t="s">
        <v>23</v>
      </c>
      <c r="F91" s="25" t="str">
        <f>E15</f>
        <v>Úrad Banskobystrického samosprávneho kraja</v>
      </c>
      <c r="I91" s="27" t="s">
        <v>29</v>
      </c>
      <c r="J91" s="30" t="str">
        <f>E21</f>
        <v>N/A s.r.o. Bratislava</v>
      </c>
      <c r="L91" s="34"/>
    </row>
    <row r="92" spans="2:47" s="1" customFormat="1" ht="15.25" customHeight="1">
      <c r="B92" s="34"/>
      <c r="C92" s="27" t="s">
        <v>27</v>
      </c>
      <c r="F92" s="25" t="str">
        <f>IF(E18="","",E18)</f>
        <v>Vyplň údaj</v>
      </c>
      <c r="I92" s="27" t="s">
        <v>32</v>
      </c>
      <c r="J92" s="30">
        <f>E24</f>
        <v>0</v>
      </c>
      <c r="L92" s="34"/>
    </row>
    <row r="93" spans="2:47" s="1" customFormat="1" ht="10.25" customHeight="1">
      <c r="B93" s="34"/>
      <c r="L93" s="34"/>
    </row>
    <row r="94" spans="2:47" s="1" customFormat="1" ht="29.25" customHeight="1">
      <c r="B94" s="34"/>
      <c r="C94" s="125" t="s">
        <v>416</v>
      </c>
      <c r="D94" s="107"/>
      <c r="E94" s="107"/>
      <c r="F94" s="107"/>
      <c r="G94" s="107"/>
      <c r="H94" s="107"/>
      <c r="I94" s="107"/>
      <c r="J94" s="126" t="s">
        <v>417</v>
      </c>
      <c r="K94" s="107"/>
      <c r="L94" s="34"/>
    </row>
    <row r="95" spans="2:47" s="1" customFormat="1" ht="10.25" customHeight="1">
      <c r="B95" s="34"/>
      <c r="L95" s="34"/>
    </row>
    <row r="96" spans="2:47" s="1" customFormat="1" ht="23" customHeight="1">
      <c r="B96" s="34"/>
      <c r="C96" s="127" t="s">
        <v>422</v>
      </c>
      <c r="J96" s="71">
        <f>J129</f>
        <v>0</v>
      </c>
      <c r="L96" s="34"/>
      <c r="AU96" s="17" t="s">
        <v>423</v>
      </c>
    </row>
    <row r="97" spans="2:65" s="8" customFormat="1" ht="25" customHeight="1">
      <c r="B97" s="128"/>
      <c r="D97" s="129" t="s">
        <v>9036</v>
      </c>
      <c r="E97" s="130"/>
      <c r="F97" s="130"/>
      <c r="G97" s="130"/>
      <c r="H97" s="130"/>
      <c r="I97" s="130"/>
      <c r="J97" s="131">
        <f>J130</f>
        <v>0</v>
      </c>
      <c r="L97" s="128"/>
    </row>
    <row r="98" spans="2:65" s="8" customFormat="1" ht="25" customHeight="1">
      <c r="B98" s="128"/>
      <c r="D98" s="129" t="s">
        <v>12025</v>
      </c>
      <c r="E98" s="130"/>
      <c r="F98" s="130"/>
      <c r="G98" s="130"/>
      <c r="H98" s="130"/>
      <c r="I98" s="130"/>
      <c r="J98" s="131">
        <f>J139</f>
        <v>0</v>
      </c>
      <c r="L98" s="128"/>
    </row>
    <row r="99" spans="2:65" s="8" customFormat="1" ht="25" customHeight="1">
      <c r="B99" s="128"/>
      <c r="D99" s="129" t="s">
        <v>12026</v>
      </c>
      <c r="E99" s="130"/>
      <c r="F99" s="130"/>
      <c r="G99" s="130"/>
      <c r="H99" s="130"/>
      <c r="I99" s="130"/>
      <c r="J99" s="131">
        <f>J142</f>
        <v>0</v>
      </c>
      <c r="L99" s="128"/>
    </row>
    <row r="100" spans="2:65" s="1" customFormat="1" ht="21.75" customHeight="1">
      <c r="B100" s="34"/>
      <c r="L100" s="34"/>
    </row>
    <row r="101" spans="2:65" s="1" customFormat="1" ht="7" customHeight="1">
      <c r="B101" s="34"/>
      <c r="L101" s="34"/>
    </row>
    <row r="102" spans="2:65" s="1" customFormat="1" ht="29.25" customHeight="1">
      <c r="B102" s="34"/>
      <c r="C102" s="127" t="s">
        <v>511</v>
      </c>
      <c r="J102" s="138">
        <f>ROUND(J103 + J104 + J105 + J106 + J107 + J108,2)</f>
        <v>0</v>
      </c>
      <c r="L102" s="34"/>
      <c r="N102" s="139" t="s">
        <v>41</v>
      </c>
    </row>
    <row r="103" spans="2:65" s="1" customFormat="1" ht="18" customHeight="1">
      <c r="B103" s="140"/>
      <c r="C103" s="141"/>
      <c r="D103" s="232" t="s">
        <v>514</v>
      </c>
      <c r="E103" s="286"/>
      <c r="F103" s="286"/>
      <c r="G103" s="141"/>
      <c r="H103" s="141"/>
      <c r="I103" s="141"/>
      <c r="J103" s="99">
        <v>0</v>
      </c>
      <c r="K103" s="141"/>
      <c r="L103" s="140"/>
      <c r="M103" s="141"/>
      <c r="N103" s="143" t="s">
        <v>43</v>
      </c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4" t="s">
        <v>515</v>
      </c>
      <c r="AZ103" s="141"/>
      <c r="BA103" s="141"/>
      <c r="BB103" s="141"/>
      <c r="BC103" s="141"/>
      <c r="BD103" s="141"/>
      <c r="BE103" s="146">
        <f t="shared" ref="BE103:BE108" si="0">IF(N103="základná",J103,0)</f>
        <v>0</v>
      </c>
      <c r="BF103" s="146">
        <f t="shared" ref="BF103:BF108" si="1">IF(N103="znížená",J103,0)</f>
        <v>0</v>
      </c>
      <c r="BG103" s="146">
        <f t="shared" ref="BG103:BG108" si="2">IF(N103="zákl. prenesená",J103,0)</f>
        <v>0</v>
      </c>
      <c r="BH103" s="146">
        <f t="shared" ref="BH103:BH108" si="3">IF(N103="zníž. prenesená",J103,0)</f>
        <v>0</v>
      </c>
      <c r="BI103" s="146">
        <f t="shared" ref="BI103:BI108" si="4">IF(N103="nulová",J103,0)</f>
        <v>0</v>
      </c>
      <c r="BJ103" s="144" t="s">
        <v>89</v>
      </c>
      <c r="BK103" s="141"/>
      <c r="BL103" s="141"/>
      <c r="BM103" s="141"/>
    </row>
    <row r="104" spans="2:65" s="1" customFormat="1" ht="18" customHeight="1">
      <c r="B104" s="140"/>
      <c r="C104" s="141"/>
      <c r="D104" s="232" t="s">
        <v>518</v>
      </c>
      <c r="E104" s="286"/>
      <c r="F104" s="286"/>
      <c r="G104" s="141"/>
      <c r="H104" s="141"/>
      <c r="I104" s="141"/>
      <c r="J104" s="99">
        <v>0</v>
      </c>
      <c r="K104" s="141"/>
      <c r="L104" s="140"/>
      <c r="M104" s="141"/>
      <c r="N104" s="143" t="s">
        <v>43</v>
      </c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4" t="s">
        <v>515</v>
      </c>
      <c r="AZ104" s="141"/>
      <c r="BA104" s="141"/>
      <c r="BB104" s="141"/>
      <c r="BC104" s="141"/>
      <c r="BD104" s="141"/>
      <c r="BE104" s="146">
        <f t="shared" si="0"/>
        <v>0</v>
      </c>
      <c r="BF104" s="146">
        <f t="shared" si="1"/>
        <v>0</v>
      </c>
      <c r="BG104" s="146">
        <f t="shared" si="2"/>
        <v>0</v>
      </c>
      <c r="BH104" s="146">
        <f t="shared" si="3"/>
        <v>0</v>
      </c>
      <c r="BI104" s="146">
        <f t="shared" si="4"/>
        <v>0</v>
      </c>
      <c r="BJ104" s="144" t="s">
        <v>89</v>
      </c>
      <c r="BK104" s="141"/>
      <c r="BL104" s="141"/>
      <c r="BM104" s="141"/>
    </row>
    <row r="105" spans="2:65" s="1" customFormat="1" ht="18" customHeight="1">
      <c r="B105" s="140"/>
      <c r="C105" s="141"/>
      <c r="D105" s="232" t="s">
        <v>521</v>
      </c>
      <c r="E105" s="286"/>
      <c r="F105" s="286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si="0"/>
        <v>0</v>
      </c>
      <c r="BF105" s="146">
        <f t="shared" si="1"/>
        <v>0</v>
      </c>
      <c r="BG105" s="146">
        <f t="shared" si="2"/>
        <v>0</v>
      </c>
      <c r="BH105" s="146">
        <f t="shared" si="3"/>
        <v>0</v>
      </c>
      <c r="BI105" s="146">
        <f t="shared" si="4"/>
        <v>0</v>
      </c>
      <c r="BJ105" s="144" t="s">
        <v>89</v>
      </c>
      <c r="BK105" s="141"/>
      <c r="BL105" s="141"/>
      <c r="BM105" s="141"/>
    </row>
    <row r="106" spans="2:65" s="1" customFormat="1" ht="18" customHeight="1">
      <c r="B106" s="140"/>
      <c r="C106" s="141"/>
      <c r="D106" s="232" t="s">
        <v>524</v>
      </c>
      <c r="E106" s="286"/>
      <c r="F106" s="286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>
      <c r="B107" s="140"/>
      <c r="C107" s="141"/>
      <c r="D107" s="232" t="s">
        <v>527</v>
      </c>
      <c r="E107" s="286"/>
      <c r="F107" s="286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>
      <c r="B108" s="140"/>
      <c r="C108" s="141"/>
      <c r="D108" s="142" t="s">
        <v>530</v>
      </c>
      <c r="E108" s="141"/>
      <c r="F108" s="141"/>
      <c r="G108" s="141"/>
      <c r="H108" s="141"/>
      <c r="I108" s="141"/>
      <c r="J108" s="99">
        <f>ROUND(J30*T108,2)</f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531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>
      <c r="B109" s="34"/>
      <c r="L109" s="34"/>
    </row>
    <row r="110" spans="2:65" s="1" customFormat="1" ht="29.25" customHeight="1">
      <c r="B110" s="34"/>
      <c r="C110" s="106" t="s">
        <v>162</v>
      </c>
      <c r="D110" s="107"/>
      <c r="E110" s="107"/>
      <c r="F110" s="107"/>
      <c r="G110" s="107"/>
      <c r="H110" s="107"/>
      <c r="I110" s="107"/>
      <c r="J110" s="108">
        <f>ROUND(J96+J102,2)</f>
        <v>0</v>
      </c>
      <c r="K110" s="107"/>
      <c r="L110" s="34"/>
    </row>
    <row r="111" spans="2:65" s="1" customFormat="1" ht="7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4"/>
    </row>
    <row r="115" spans="2:20" s="1" customFormat="1" ht="7" customHeight="1">
      <c r="B115" s="51"/>
      <c r="C115" s="52"/>
      <c r="D115" s="52"/>
      <c r="E115" s="52"/>
      <c r="F115" s="52"/>
      <c r="G115" s="52"/>
      <c r="H115" s="52"/>
      <c r="I115" s="52"/>
      <c r="J115" s="52"/>
      <c r="K115" s="52"/>
      <c r="L115" s="34"/>
    </row>
    <row r="116" spans="2:20" s="1" customFormat="1" ht="25" customHeight="1">
      <c r="B116" s="34"/>
      <c r="C116" s="21" t="s">
        <v>548</v>
      </c>
      <c r="L116" s="34"/>
    </row>
    <row r="117" spans="2:20" s="1" customFormat="1" ht="7" customHeight="1">
      <c r="B117" s="34"/>
      <c r="L117" s="34"/>
    </row>
    <row r="118" spans="2:20" s="1" customFormat="1" ht="12" customHeight="1">
      <c r="B118" s="34"/>
      <c r="C118" s="27" t="s">
        <v>15</v>
      </c>
      <c r="L118" s="34"/>
    </row>
    <row r="119" spans="2:20" s="1" customFormat="1" ht="26.25" customHeight="1">
      <c r="B119" s="34"/>
      <c r="E119" s="287" t="str">
        <f>E7</f>
        <v>Revitalizácia budovy a areálu bývalého Gymnázia Mateja Bela vo Zvolene</v>
      </c>
      <c r="F119" s="288"/>
      <c r="G119" s="288"/>
      <c r="H119" s="288"/>
      <c r="L119" s="34"/>
    </row>
    <row r="120" spans="2:20" s="1" customFormat="1" ht="12" customHeight="1">
      <c r="B120" s="34"/>
      <c r="C120" s="27" t="s">
        <v>182</v>
      </c>
      <c r="L120" s="34"/>
    </row>
    <row r="121" spans="2:20" s="1" customFormat="1" ht="16.5" customHeight="1">
      <c r="B121" s="34"/>
      <c r="E121" s="256" t="str">
        <f>E9</f>
        <v>08 - PS02 Dieselagregát</v>
      </c>
      <c r="F121" s="285"/>
      <c r="G121" s="285"/>
      <c r="H121" s="285"/>
      <c r="L121" s="34"/>
    </row>
    <row r="122" spans="2:20" s="1" customFormat="1" ht="7" customHeight="1">
      <c r="B122" s="34"/>
      <c r="L122" s="34"/>
    </row>
    <row r="123" spans="2:20" s="1" customFormat="1" ht="12" customHeight="1">
      <c r="B123" s="34"/>
      <c r="C123" s="27" t="s">
        <v>19</v>
      </c>
      <c r="F123" s="25" t="str">
        <f>F12</f>
        <v>Okružná 2469, Zvolen</v>
      </c>
      <c r="I123" s="27" t="s">
        <v>21</v>
      </c>
      <c r="J123" s="57" t="str">
        <f>IF(J12="","",J12)</f>
        <v>22. 5. 2024</v>
      </c>
      <c r="L123" s="34"/>
    </row>
    <row r="124" spans="2:20" s="1" customFormat="1" ht="7" customHeight="1">
      <c r="B124" s="34"/>
      <c r="L124" s="34"/>
    </row>
    <row r="125" spans="2:20" s="1" customFormat="1" ht="15.25" customHeight="1">
      <c r="B125" s="34"/>
      <c r="C125" s="27" t="s">
        <v>23</v>
      </c>
      <c r="F125" s="25" t="str">
        <f>E15</f>
        <v>Úrad Banskobystrického samosprávneho kraja</v>
      </c>
      <c r="I125" s="27" t="s">
        <v>29</v>
      </c>
      <c r="J125" s="30" t="str">
        <f>E21</f>
        <v>N/A s.r.o. Bratislava</v>
      </c>
      <c r="L125" s="34"/>
    </row>
    <row r="126" spans="2:20" s="1" customFormat="1" ht="15.25" customHeight="1">
      <c r="B126" s="34"/>
      <c r="C126" s="27" t="s">
        <v>27</v>
      </c>
      <c r="F126" s="25" t="str">
        <f>IF(E18="","",E18)</f>
        <v>Vyplň údaj</v>
      </c>
      <c r="I126" s="27" t="s">
        <v>32</v>
      </c>
      <c r="J126" s="30">
        <f>E24</f>
        <v>0</v>
      </c>
      <c r="L126" s="34"/>
    </row>
    <row r="127" spans="2:20" s="1" customFormat="1" ht="10.25" customHeight="1">
      <c r="B127" s="34"/>
      <c r="L127" s="34"/>
    </row>
    <row r="128" spans="2:20" s="10" customFormat="1" ht="29.25" customHeight="1">
      <c r="B128" s="147"/>
      <c r="C128" s="148" t="s">
        <v>561</v>
      </c>
      <c r="D128" s="149" t="s">
        <v>62</v>
      </c>
      <c r="E128" s="149" t="s">
        <v>58</v>
      </c>
      <c r="F128" s="149" t="s">
        <v>59</v>
      </c>
      <c r="G128" s="149" t="s">
        <v>562</v>
      </c>
      <c r="H128" s="149" t="s">
        <v>563</v>
      </c>
      <c r="I128" s="149" t="s">
        <v>564</v>
      </c>
      <c r="J128" s="150" t="s">
        <v>417</v>
      </c>
      <c r="K128" s="151" t="s">
        <v>565</v>
      </c>
      <c r="L128" s="147"/>
      <c r="M128" s="64" t="s">
        <v>1</v>
      </c>
      <c r="N128" s="65" t="s">
        <v>41</v>
      </c>
      <c r="O128" s="65" t="s">
        <v>566</v>
      </c>
      <c r="P128" s="65" t="s">
        <v>567</v>
      </c>
      <c r="Q128" s="65" t="s">
        <v>568</v>
      </c>
      <c r="R128" s="65" t="s">
        <v>569</v>
      </c>
      <c r="S128" s="65" t="s">
        <v>570</v>
      </c>
      <c r="T128" s="66" t="s">
        <v>571</v>
      </c>
    </row>
    <row r="129" spans="2:65" s="1" customFormat="1" ht="23" customHeight="1">
      <c r="B129" s="34"/>
      <c r="C129" s="69" t="s">
        <v>245</v>
      </c>
      <c r="J129" s="152">
        <f>BK129</f>
        <v>0</v>
      </c>
      <c r="L129" s="34"/>
      <c r="M129" s="67"/>
      <c r="N129" s="58"/>
      <c r="O129" s="58"/>
      <c r="P129" s="153">
        <f>P130+P139+P142</f>
        <v>0</v>
      </c>
      <c r="Q129" s="58"/>
      <c r="R129" s="153">
        <f>R130+R139+R142</f>
        <v>0</v>
      </c>
      <c r="S129" s="58"/>
      <c r="T129" s="154">
        <f>T130+T139+T142</f>
        <v>0</v>
      </c>
      <c r="AT129" s="17" t="s">
        <v>76</v>
      </c>
      <c r="AU129" s="17" t="s">
        <v>423</v>
      </c>
      <c r="BK129" s="155">
        <f>BK130+BK139+BK142</f>
        <v>0</v>
      </c>
    </row>
    <row r="130" spans="2:65" s="11" customFormat="1" ht="26" customHeight="1">
      <c r="B130" s="156"/>
      <c r="D130" s="157" t="s">
        <v>76</v>
      </c>
      <c r="E130" s="158" t="s">
        <v>7100</v>
      </c>
      <c r="F130" s="158" t="s">
        <v>9047</v>
      </c>
      <c r="I130" s="159"/>
      <c r="J130" s="160">
        <f>BK130</f>
        <v>0</v>
      </c>
      <c r="L130" s="156"/>
      <c r="M130" s="161"/>
      <c r="P130" s="162">
        <f>SUM(P131:P138)</f>
        <v>0</v>
      </c>
      <c r="R130" s="162">
        <f>SUM(R131:R138)</f>
        <v>0</v>
      </c>
      <c r="T130" s="163">
        <f>SUM(T131:T138)</f>
        <v>0</v>
      </c>
      <c r="AR130" s="157" t="s">
        <v>84</v>
      </c>
      <c r="AT130" s="164" t="s">
        <v>76</v>
      </c>
      <c r="AU130" s="164" t="s">
        <v>77</v>
      </c>
      <c r="AY130" s="157" t="s">
        <v>574</v>
      </c>
      <c r="BK130" s="165">
        <f>SUM(BK131:BK138)</f>
        <v>0</v>
      </c>
    </row>
    <row r="131" spans="2:65" s="1" customFormat="1" ht="16.5" customHeight="1">
      <c r="B131" s="140"/>
      <c r="C131" s="168" t="s">
        <v>84</v>
      </c>
      <c r="D131" s="168" t="s">
        <v>576</v>
      </c>
      <c r="E131" s="169" t="s">
        <v>9836</v>
      </c>
      <c r="F131" s="170" t="s">
        <v>12027</v>
      </c>
      <c r="G131" s="171" t="s">
        <v>611</v>
      </c>
      <c r="H131" s="172">
        <v>80</v>
      </c>
      <c r="I131" s="173"/>
      <c r="J131" s="174">
        <f t="shared" ref="J131:J138" si="5">ROUND(I131*H131,2)</f>
        <v>0</v>
      </c>
      <c r="K131" s="175"/>
      <c r="L131" s="34"/>
      <c r="M131" s="176" t="s">
        <v>1</v>
      </c>
      <c r="N131" s="139" t="s">
        <v>43</v>
      </c>
      <c r="P131" s="177">
        <f t="shared" ref="P131:P138" si="6">O131*H131</f>
        <v>0</v>
      </c>
      <c r="Q131" s="177">
        <v>0</v>
      </c>
      <c r="R131" s="177">
        <f t="shared" ref="R131:R138" si="7">Q131*H131</f>
        <v>0</v>
      </c>
      <c r="S131" s="177">
        <v>0</v>
      </c>
      <c r="T131" s="178">
        <f t="shared" ref="T131:T138" si="8">S131*H131</f>
        <v>0</v>
      </c>
      <c r="AR131" s="179" t="s">
        <v>580</v>
      </c>
      <c r="AT131" s="179" t="s">
        <v>576</v>
      </c>
      <c r="AU131" s="179" t="s">
        <v>84</v>
      </c>
      <c r="AY131" s="17" t="s">
        <v>574</v>
      </c>
      <c r="BE131" s="102">
        <f t="shared" ref="BE131:BE138" si="9">IF(N131="základná",J131,0)</f>
        <v>0</v>
      </c>
      <c r="BF131" s="102">
        <f t="shared" ref="BF131:BF138" si="10">IF(N131="znížená",J131,0)</f>
        <v>0</v>
      </c>
      <c r="BG131" s="102">
        <f t="shared" ref="BG131:BG138" si="11">IF(N131="zákl. prenesená",J131,0)</f>
        <v>0</v>
      </c>
      <c r="BH131" s="102">
        <f t="shared" ref="BH131:BH138" si="12">IF(N131="zníž. prenesená",J131,0)</f>
        <v>0</v>
      </c>
      <c r="BI131" s="102">
        <f t="shared" ref="BI131:BI138" si="13">IF(N131="nulová",J131,0)</f>
        <v>0</v>
      </c>
      <c r="BJ131" s="17" t="s">
        <v>89</v>
      </c>
      <c r="BK131" s="102">
        <f t="shared" ref="BK131:BK138" si="14">ROUND(I131*H131,2)</f>
        <v>0</v>
      </c>
      <c r="BL131" s="17" t="s">
        <v>580</v>
      </c>
      <c r="BM131" s="179" t="s">
        <v>12028</v>
      </c>
    </row>
    <row r="132" spans="2:65" s="1" customFormat="1" ht="16.5" customHeight="1">
      <c r="B132" s="140"/>
      <c r="C132" s="208" t="s">
        <v>89</v>
      </c>
      <c r="D132" s="208" t="s">
        <v>1858</v>
      </c>
      <c r="E132" s="209" t="s">
        <v>9839</v>
      </c>
      <c r="F132" s="210" t="s">
        <v>12027</v>
      </c>
      <c r="G132" s="211" t="s">
        <v>611</v>
      </c>
      <c r="H132" s="212">
        <v>80</v>
      </c>
      <c r="I132" s="213"/>
      <c r="J132" s="214">
        <f t="shared" si="5"/>
        <v>0</v>
      </c>
      <c r="K132" s="215"/>
      <c r="L132" s="216"/>
      <c r="M132" s="217" t="s">
        <v>1</v>
      </c>
      <c r="N132" s="218" t="s">
        <v>43</v>
      </c>
      <c r="P132" s="177">
        <f t="shared" si="6"/>
        <v>0</v>
      </c>
      <c r="Q132" s="177">
        <v>0</v>
      </c>
      <c r="R132" s="177">
        <f t="shared" si="7"/>
        <v>0</v>
      </c>
      <c r="S132" s="177">
        <v>0</v>
      </c>
      <c r="T132" s="178">
        <f t="shared" si="8"/>
        <v>0</v>
      </c>
      <c r="AR132" s="179" t="s">
        <v>626</v>
      </c>
      <c r="AT132" s="179" t="s">
        <v>1858</v>
      </c>
      <c r="AU132" s="179" t="s">
        <v>84</v>
      </c>
      <c r="AY132" s="17" t="s">
        <v>574</v>
      </c>
      <c r="BE132" s="102">
        <f t="shared" si="9"/>
        <v>0</v>
      </c>
      <c r="BF132" s="102">
        <f t="shared" si="10"/>
        <v>0</v>
      </c>
      <c r="BG132" s="102">
        <f t="shared" si="11"/>
        <v>0</v>
      </c>
      <c r="BH132" s="102">
        <f t="shared" si="12"/>
        <v>0</v>
      </c>
      <c r="BI132" s="102">
        <f t="shared" si="13"/>
        <v>0</v>
      </c>
      <c r="BJ132" s="17" t="s">
        <v>89</v>
      </c>
      <c r="BK132" s="102">
        <f t="shared" si="14"/>
        <v>0</v>
      </c>
      <c r="BL132" s="17" t="s">
        <v>580</v>
      </c>
      <c r="BM132" s="179" t="s">
        <v>12029</v>
      </c>
    </row>
    <row r="133" spans="2:65" s="1" customFormat="1" ht="38" customHeight="1">
      <c r="B133" s="140"/>
      <c r="C133" s="168" t="s">
        <v>597</v>
      </c>
      <c r="D133" s="168" t="s">
        <v>576</v>
      </c>
      <c r="E133" s="169" t="s">
        <v>9842</v>
      </c>
      <c r="F133" s="170" t="s">
        <v>12030</v>
      </c>
      <c r="G133" s="171" t="s">
        <v>611</v>
      </c>
      <c r="H133" s="172">
        <v>80</v>
      </c>
      <c r="I133" s="173"/>
      <c r="J133" s="174">
        <f t="shared" si="5"/>
        <v>0</v>
      </c>
      <c r="K133" s="175"/>
      <c r="L133" s="34"/>
      <c r="M133" s="176" t="s">
        <v>1</v>
      </c>
      <c r="N133" s="139" t="s">
        <v>43</v>
      </c>
      <c r="P133" s="177">
        <f t="shared" si="6"/>
        <v>0</v>
      </c>
      <c r="Q133" s="177">
        <v>0</v>
      </c>
      <c r="R133" s="177">
        <f t="shared" si="7"/>
        <v>0</v>
      </c>
      <c r="S133" s="177">
        <v>0</v>
      </c>
      <c r="T133" s="178">
        <f t="shared" si="8"/>
        <v>0</v>
      </c>
      <c r="AR133" s="179" t="s">
        <v>580</v>
      </c>
      <c r="AT133" s="179" t="s">
        <v>576</v>
      </c>
      <c r="AU133" s="179" t="s">
        <v>84</v>
      </c>
      <c r="AY133" s="17" t="s">
        <v>574</v>
      </c>
      <c r="BE133" s="102">
        <f t="shared" si="9"/>
        <v>0</v>
      </c>
      <c r="BF133" s="102">
        <f t="shared" si="10"/>
        <v>0</v>
      </c>
      <c r="BG133" s="102">
        <f t="shared" si="11"/>
        <v>0</v>
      </c>
      <c r="BH133" s="102">
        <f t="shared" si="12"/>
        <v>0</v>
      </c>
      <c r="BI133" s="102">
        <f t="shared" si="13"/>
        <v>0</v>
      </c>
      <c r="BJ133" s="17" t="s">
        <v>89</v>
      </c>
      <c r="BK133" s="102">
        <f t="shared" si="14"/>
        <v>0</v>
      </c>
      <c r="BL133" s="17" t="s">
        <v>580</v>
      </c>
      <c r="BM133" s="179" t="s">
        <v>12031</v>
      </c>
    </row>
    <row r="134" spans="2:65" s="1" customFormat="1" ht="38" customHeight="1">
      <c r="B134" s="140"/>
      <c r="C134" s="208" t="s">
        <v>580</v>
      </c>
      <c r="D134" s="208" t="s">
        <v>1858</v>
      </c>
      <c r="E134" s="209" t="s">
        <v>9845</v>
      </c>
      <c r="F134" s="210" t="s">
        <v>12030</v>
      </c>
      <c r="G134" s="211" t="s">
        <v>611</v>
      </c>
      <c r="H134" s="212">
        <v>80</v>
      </c>
      <c r="I134" s="213"/>
      <c r="J134" s="214">
        <f t="shared" si="5"/>
        <v>0</v>
      </c>
      <c r="K134" s="215"/>
      <c r="L134" s="216"/>
      <c r="M134" s="217" t="s">
        <v>1</v>
      </c>
      <c r="N134" s="218" t="s">
        <v>43</v>
      </c>
      <c r="P134" s="177">
        <f t="shared" si="6"/>
        <v>0</v>
      </c>
      <c r="Q134" s="177">
        <v>0</v>
      </c>
      <c r="R134" s="177">
        <f t="shared" si="7"/>
        <v>0</v>
      </c>
      <c r="S134" s="177">
        <v>0</v>
      </c>
      <c r="T134" s="178">
        <f t="shared" si="8"/>
        <v>0</v>
      </c>
      <c r="AR134" s="179" t="s">
        <v>626</v>
      </c>
      <c r="AT134" s="179" t="s">
        <v>1858</v>
      </c>
      <c r="AU134" s="179" t="s">
        <v>84</v>
      </c>
      <c r="AY134" s="17" t="s">
        <v>574</v>
      </c>
      <c r="BE134" s="102">
        <f t="shared" si="9"/>
        <v>0</v>
      </c>
      <c r="BF134" s="102">
        <f t="shared" si="10"/>
        <v>0</v>
      </c>
      <c r="BG134" s="102">
        <f t="shared" si="11"/>
        <v>0</v>
      </c>
      <c r="BH134" s="102">
        <f t="shared" si="12"/>
        <v>0</v>
      </c>
      <c r="BI134" s="102">
        <f t="shared" si="13"/>
        <v>0</v>
      </c>
      <c r="BJ134" s="17" t="s">
        <v>89</v>
      </c>
      <c r="BK134" s="102">
        <f t="shared" si="14"/>
        <v>0</v>
      </c>
      <c r="BL134" s="17" t="s">
        <v>580</v>
      </c>
      <c r="BM134" s="179" t="s">
        <v>12032</v>
      </c>
    </row>
    <row r="135" spans="2:65" s="1" customFormat="1" ht="16.5" customHeight="1">
      <c r="B135" s="140"/>
      <c r="C135" s="168" t="s">
        <v>608</v>
      </c>
      <c r="D135" s="168" t="s">
        <v>576</v>
      </c>
      <c r="E135" s="169" t="s">
        <v>9848</v>
      </c>
      <c r="F135" s="170" t="s">
        <v>9389</v>
      </c>
      <c r="G135" s="171" t="s">
        <v>611</v>
      </c>
      <c r="H135" s="172">
        <v>80</v>
      </c>
      <c r="I135" s="173"/>
      <c r="J135" s="174">
        <f t="shared" si="5"/>
        <v>0</v>
      </c>
      <c r="K135" s="175"/>
      <c r="L135" s="34"/>
      <c r="M135" s="176" t="s">
        <v>1</v>
      </c>
      <c r="N135" s="139" t="s">
        <v>43</v>
      </c>
      <c r="P135" s="177">
        <f t="shared" si="6"/>
        <v>0</v>
      </c>
      <c r="Q135" s="177">
        <v>0</v>
      </c>
      <c r="R135" s="177">
        <f t="shared" si="7"/>
        <v>0</v>
      </c>
      <c r="S135" s="177">
        <v>0</v>
      </c>
      <c r="T135" s="178">
        <f t="shared" si="8"/>
        <v>0</v>
      </c>
      <c r="AR135" s="179" t="s">
        <v>580</v>
      </c>
      <c r="AT135" s="179" t="s">
        <v>576</v>
      </c>
      <c r="AU135" s="179" t="s">
        <v>84</v>
      </c>
      <c r="AY135" s="17" t="s">
        <v>574</v>
      </c>
      <c r="BE135" s="102">
        <f t="shared" si="9"/>
        <v>0</v>
      </c>
      <c r="BF135" s="102">
        <f t="shared" si="10"/>
        <v>0</v>
      </c>
      <c r="BG135" s="102">
        <f t="shared" si="11"/>
        <v>0</v>
      </c>
      <c r="BH135" s="102">
        <f t="shared" si="12"/>
        <v>0</v>
      </c>
      <c r="BI135" s="102">
        <f t="shared" si="13"/>
        <v>0</v>
      </c>
      <c r="BJ135" s="17" t="s">
        <v>89</v>
      </c>
      <c r="BK135" s="102">
        <f t="shared" si="14"/>
        <v>0</v>
      </c>
      <c r="BL135" s="17" t="s">
        <v>580</v>
      </c>
      <c r="BM135" s="179" t="s">
        <v>12033</v>
      </c>
    </row>
    <row r="136" spans="2:65" s="1" customFormat="1" ht="16.5" customHeight="1">
      <c r="B136" s="140"/>
      <c r="C136" s="208" t="s">
        <v>616</v>
      </c>
      <c r="D136" s="208" t="s">
        <v>1858</v>
      </c>
      <c r="E136" s="209" t="s">
        <v>9851</v>
      </c>
      <c r="F136" s="210" t="s">
        <v>9389</v>
      </c>
      <c r="G136" s="211" t="s">
        <v>611</v>
      </c>
      <c r="H136" s="212">
        <v>80</v>
      </c>
      <c r="I136" s="213"/>
      <c r="J136" s="214">
        <f t="shared" si="5"/>
        <v>0</v>
      </c>
      <c r="K136" s="215"/>
      <c r="L136" s="216"/>
      <c r="M136" s="217" t="s">
        <v>1</v>
      </c>
      <c r="N136" s="218" t="s">
        <v>43</v>
      </c>
      <c r="P136" s="177">
        <f t="shared" si="6"/>
        <v>0</v>
      </c>
      <c r="Q136" s="177">
        <v>0</v>
      </c>
      <c r="R136" s="177">
        <f t="shared" si="7"/>
        <v>0</v>
      </c>
      <c r="S136" s="177">
        <v>0</v>
      </c>
      <c r="T136" s="178">
        <f t="shared" si="8"/>
        <v>0</v>
      </c>
      <c r="AR136" s="179" t="s">
        <v>626</v>
      </c>
      <c r="AT136" s="179" t="s">
        <v>1858</v>
      </c>
      <c r="AU136" s="179" t="s">
        <v>84</v>
      </c>
      <c r="AY136" s="17" t="s">
        <v>574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17" t="s">
        <v>89</v>
      </c>
      <c r="BK136" s="102">
        <f t="shared" si="14"/>
        <v>0</v>
      </c>
      <c r="BL136" s="17" t="s">
        <v>580</v>
      </c>
      <c r="BM136" s="179" t="s">
        <v>12034</v>
      </c>
    </row>
    <row r="137" spans="2:65" s="1" customFormat="1" ht="24.25" customHeight="1">
      <c r="B137" s="140"/>
      <c r="C137" s="168" t="s">
        <v>621</v>
      </c>
      <c r="D137" s="168" t="s">
        <v>576</v>
      </c>
      <c r="E137" s="169" t="s">
        <v>9854</v>
      </c>
      <c r="F137" s="170" t="s">
        <v>9481</v>
      </c>
      <c r="G137" s="171" t="s">
        <v>579</v>
      </c>
      <c r="H137" s="172">
        <v>1</v>
      </c>
      <c r="I137" s="173"/>
      <c r="J137" s="174">
        <f t="shared" si="5"/>
        <v>0</v>
      </c>
      <c r="K137" s="175"/>
      <c r="L137" s="34"/>
      <c r="M137" s="176" t="s">
        <v>1</v>
      </c>
      <c r="N137" s="139" t="s">
        <v>43</v>
      </c>
      <c r="P137" s="177">
        <f t="shared" si="6"/>
        <v>0</v>
      </c>
      <c r="Q137" s="177">
        <v>0</v>
      </c>
      <c r="R137" s="177">
        <f t="shared" si="7"/>
        <v>0</v>
      </c>
      <c r="S137" s="177">
        <v>0</v>
      </c>
      <c r="T137" s="178">
        <f t="shared" si="8"/>
        <v>0</v>
      </c>
      <c r="AR137" s="179" t="s">
        <v>580</v>
      </c>
      <c r="AT137" s="179" t="s">
        <v>576</v>
      </c>
      <c r="AU137" s="179" t="s">
        <v>84</v>
      </c>
      <c r="AY137" s="17" t="s">
        <v>574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7" t="s">
        <v>89</v>
      </c>
      <c r="BK137" s="102">
        <f t="shared" si="14"/>
        <v>0</v>
      </c>
      <c r="BL137" s="17" t="s">
        <v>580</v>
      </c>
      <c r="BM137" s="179" t="s">
        <v>12035</v>
      </c>
    </row>
    <row r="138" spans="2:65" s="1" customFormat="1" ht="24.25" customHeight="1">
      <c r="B138" s="140"/>
      <c r="C138" s="208" t="s">
        <v>626</v>
      </c>
      <c r="D138" s="208" t="s">
        <v>1858</v>
      </c>
      <c r="E138" s="209" t="s">
        <v>9857</v>
      </c>
      <c r="F138" s="210" t="s">
        <v>9481</v>
      </c>
      <c r="G138" s="211" t="s">
        <v>579</v>
      </c>
      <c r="H138" s="212">
        <v>1</v>
      </c>
      <c r="I138" s="213"/>
      <c r="J138" s="214">
        <f t="shared" si="5"/>
        <v>0</v>
      </c>
      <c r="K138" s="215"/>
      <c r="L138" s="216"/>
      <c r="M138" s="217" t="s">
        <v>1</v>
      </c>
      <c r="N138" s="218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626</v>
      </c>
      <c r="AT138" s="179" t="s">
        <v>1858</v>
      </c>
      <c r="AU138" s="179" t="s">
        <v>84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12036</v>
      </c>
    </row>
    <row r="139" spans="2:65" s="11" customFormat="1" ht="26" customHeight="1">
      <c r="B139" s="156"/>
      <c r="D139" s="157" t="s">
        <v>76</v>
      </c>
      <c r="E139" s="158" t="s">
        <v>7124</v>
      </c>
      <c r="F139" s="158" t="s">
        <v>12037</v>
      </c>
      <c r="I139" s="159"/>
      <c r="J139" s="160">
        <f>BK139</f>
        <v>0</v>
      </c>
      <c r="L139" s="156"/>
      <c r="M139" s="161"/>
      <c r="P139" s="162">
        <f>SUM(P140:P141)</f>
        <v>0</v>
      </c>
      <c r="R139" s="162">
        <f>SUM(R140:R141)</f>
        <v>0</v>
      </c>
      <c r="T139" s="163">
        <f>SUM(T140:T141)</f>
        <v>0</v>
      </c>
      <c r="AR139" s="157" t="s">
        <v>84</v>
      </c>
      <c r="AT139" s="164" t="s">
        <v>76</v>
      </c>
      <c r="AU139" s="164" t="s">
        <v>77</v>
      </c>
      <c r="AY139" s="157" t="s">
        <v>574</v>
      </c>
      <c r="BK139" s="165">
        <f>SUM(BK140:BK141)</f>
        <v>0</v>
      </c>
    </row>
    <row r="140" spans="2:65" s="1" customFormat="1" ht="33" customHeight="1">
      <c r="B140" s="140"/>
      <c r="C140" s="168" t="s">
        <v>639</v>
      </c>
      <c r="D140" s="168" t="s">
        <v>576</v>
      </c>
      <c r="E140" s="169" t="s">
        <v>9860</v>
      </c>
      <c r="F140" s="170" t="s">
        <v>12038</v>
      </c>
      <c r="G140" s="171" t="s">
        <v>579</v>
      </c>
      <c r="H140" s="172">
        <v>1</v>
      </c>
      <c r="I140" s="173"/>
      <c r="J140" s="174">
        <f>ROUND(I140*H140,2)</f>
        <v>0</v>
      </c>
      <c r="K140" s="175"/>
      <c r="L140" s="34"/>
      <c r="M140" s="176" t="s">
        <v>1</v>
      </c>
      <c r="N140" s="139" t="s">
        <v>43</v>
      </c>
      <c r="P140" s="177">
        <f>O140*H140</f>
        <v>0</v>
      </c>
      <c r="Q140" s="177">
        <v>0</v>
      </c>
      <c r="R140" s="177">
        <f>Q140*H140</f>
        <v>0</v>
      </c>
      <c r="S140" s="177">
        <v>0</v>
      </c>
      <c r="T140" s="178">
        <f>S140*H140</f>
        <v>0</v>
      </c>
      <c r="AR140" s="179" t="s">
        <v>580</v>
      </c>
      <c r="AT140" s="179" t="s">
        <v>576</v>
      </c>
      <c r="AU140" s="179" t="s">
        <v>84</v>
      </c>
      <c r="AY140" s="17" t="s">
        <v>574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7" t="s">
        <v>89</v>
      </c>
      <c r="BK140" s="102">
        <f>ROUND(I140*H140,2)</f>
        <v>0</v>
      </c>
      <c r="BL140" s="17" t="s">
        <v>580</v>
      </c>
      <c r="BM140" s="179" t="s">
        <v>12039</v>
      </c>
    </row>
    <row r="141" spans="2:65" s="1" customFormat="1" ht="33" customHeight="1">
      <c r="B141" s="140"/>
      <c r="C141" s="208" t="s">
        <v>115</v>
      </c>
      <c r="D141" s="208" t="s">
        <v>1858</v>
      </c>
      <c r="E141" s="209" t="s">
        <v>9863</v>
      </c>
      <c r="F141" s="210" t="s">
        <v>12038</v>
      </c>
      <c r="G141" s="211" t="s">
        <v>579</v>
      </c>
      <c r="H141" s="212">
        <v>1</v>
      </c>
      <c r="I141" s="213"/>
      <c r="J141" s="214">
        <f>ROUND(I141*H141,2)</f>
        <v>0</v>
      </c>
      <c r="K141" s="215"/>
      <c r="L141" s="216"/>
      <c r="M141" s="217" t="s">
        <v>1</v>
      </c>
      <c r="N141" s="218" t="s">
        <v>43</v>
      </c>
      <c r="P141" s="177">
        <f>O141*H141</f>
        <v>0</v>
      </c>
      <c r="Q141" s="177">
        <v>0</v>
      </c>
      <c r="R141" s="177">
        <f>Q141*H141</f>
        <v>0</v>
      </c>
      <c r="S141" s="177">
        <v>0</v>
      </c>
      <c r="T141" s="178">
        <f>S141*H141</f>
        <v>0</v>
      </c>
      <c r="AR141" s="179" t="s">
        <v>626</v>
      </c>
      <c r="AT141" s="179" t="s">
        <v>1858</v>
      </c>
      <c r="AU141" s="179" t="s">
        <v>84</v>
      </c>
      <c r="AY141" s="17" t="s">
        <v>574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7" t="s">
        <v>89</v>
      </c>
      <c r="BK141" s="102">
        <f>ROUND(I141*H141,2)</f>
        <v>0</v>
      </c>
      <c r="BL141" s="17" t="s">
        <v>580</v>
      </c>
      <c r="BM141" s="179" t="s">
        <v>12040</v>
      </c>
    </row>
    <row r="142" spans="2:65" s="11" customFormat="1" ht="26" customHeight="1">
      <c r="B142" s="156"/>
      <c r="D142" s="157" t="s">
        <v>76</v>
      </c>
      <c r="E142" s="158" t="s">
        <v>7180</v>
      </c>
      <c r="F142" s="158" t="s">
        <v>9521</v>
      </c>
      <c r="I142" s="159"/>
      <c r="J142" s="160">
        <f>BK142</f>
        <v>0</v>
      </c>
      <c r="L142" s="156"/>
      <c r="M142" s="161"/>
      <c r="P142" s="162">
        <f>SUM(P143:P151)</f>
        <v>0</v>
      </c>
      <c r="R142" s="162">
        <f>SUM(R143:R151)</f>
        <v>0</v>
      </c>
      <c r="T142" s="163">
        <f>SUM(T143:T151)</f>
        <v>0</v>
      </c>
      <c r="AR142" s="157" t="s">
        <v>84</v>
      </c>
      <c r="AT142" s="164" t="s">
        <v>76</v>
      </c>
      <c r="AU142" s="164" t="s">
        <v>77</v>
      </c>
      <c r="AY142" s="157" t="s">
        <v>574</v>
      </c>
      <c r="BK142" s="165">
        <f>SUM(BK143:BK151)</f>
        <v>0</v>
      </c>
    </row>
    <row r="143" spans="2:65" s="1" customFormat="1" ht="16.5" customHeight="1">
      <c r="B143" s="140"/>
      <c r="C143" s="168" t="s">
        <v>118</v>
      </c>
      <c r="D143" s="168" t="s">
        <v>576</v>
      </c>
      <c r="E143" s="169" t="s">
        <v>9866</v>
      </c>
      <c r="F143" s="170" t="s">
        <v>9534</v>
      </c>
      <c r="G143" s="171" t="s">
        <v>7793</v>
      </c>
      <c r="H143" s="172">
        <v>12</v>
      </c>
      <c r="I143" s="173"/>
      <c r="J143" s="174">
        <f t="shared" ref="J143:J151" si="15">ROUND(I143*H143,2)</f>
        <v>0</v>
      </c>
      <c r="K143" s="175"/>
      <c r="L143" s="34"/>
      <c r="M143" s="176" t="s">
        <v>1</v>
      </c>
      <c r="N143" s="139" t="s">
        <v>43</v>
      </c>
      <c r="P143" s="177">
        <f t="shared" ref="P143:P151" si="16">O143*H143</f>
        <v>0</v>
      </c>
      <c r="Q143" s="177">
        <v>0</v>
      </c>
      <c r="R143" s="177">
        <f t="shared" ref="R143:R151" si="17">Q143*H143</f>
        <v>0</v>
      </c>
      <c r="S143" s="177">
        <v>0</v>
      </c>
      <c r="T143" s="178">
        <f t="shared" ref="T143:T151" si="18">S143*H143</f>
        <v>0</v>
      </c>
      <c r="AR143" s="179" t="s">
        <v>580</v>
      </c>
      <c r="AT143" s="179" t="s">
        <v>576</v>
      </c>
      <c r="AU143" s="179" t="s">
        <v>84</v>
      </c>
      <c r="AY143" s="17" t="s">
        <v>574</v>
      </c>
      <c r="BE143" s="102">
        <f t="shared" ref="BE143:BE151" si="19">IF(N143="základná",J143,0)</f>
        <v>0</v>
      </c>
      <c r="BF143" s="102">
        <f t="shared" ref="BF143:BF151" si="20">IF(N143="znížená",J143,0)</f>
        <v>0</v>
      </c>
      <c r="BG143" s="102">
        <f t="shared" ref="BG143:BG151" si="21">IF(N143="zákl. prenesená",J143,0)</f>
        <v>0</v>
      </c>
      <c r="BH143" s="102">
        <f t="shared" ref="BH143:BH151" si="22">IF(N143="zníž. prenesená",J143,0)</f>
        <v>0</v>
      </c>
      <c r="BI143" s="102">
        <f t="shared" ref="BI143:BI151" si="23">IF(N143="nulová",J143,0)</f>
        <v>0</v>
      </c>
      <c r="BJ143" s="17" t="s">
        <v>89</v>
      </c>
      <c r="BK143" s="102">
        <f t="shared" ref="BK143:BK151" si="24">ROUND(I143*H143,2)</f>
        <v>0</v>
      </c>
      <c r="BL143" s="17" t="s">
        <v>580</v>
      </c>
      <c r="BM143" s="179" t="s">
        <v>12041</v>
      </c>
    </row>
    <row r="144" spans="2:65" s="1" customFormat="1" ht="24.25" customHeight="1">
      <c r="B144" s="140"/>
      <c r="C144" s="168" t="s">
        <v>121</v>
      </c>
      <c r="D144" s="168" t="s">
        <v>576</v>
      </c>
      <c r="E144" s="169" t="s">
        <v>9869</v>
      </c>
      <c r="F144" s="170" t="s">
        <v>11069</v>
      </c>
      <c r="G144" s="171" t="s">
        <v>7793</v>
      </c>
      <c r="H144" s="172">
        <v>28</v>
      </c>
      <c r="I144" s="173"/>
      <c r="J144" s="174">
        <f t="shared" si="15"/>
        <v>0</v>
      </c>
      <c r="K144" s="175"/>
      <c r="L144" s="34"/>
      <c r="M144" s="176" t="s">
        <v>1</v>
      </c>
      <c r="N144" s="139" t="s">
        <v>43</v>
      </c>
      <c r="P144" s="177">
        <f t="shared" si="16"/>
        <v>0</v>
      </c>
      <c r="Q144" s="177">
        <v>0</v>
      </c>
      <c r="R144" s="177">
        <f t="shared" si="17"/>
        <v>0</v>
      </c>
      <c r="S144" s="177">
        <v>0</v>
      </c>
      <c r="T144" s="178">
        <f t="shared" si="18"/>
        <v>0</v>
      </c>
      <c r="AR144" s="179" t="s">
        <v>580</v>
      </c>
      <c r="AT144" s="179" t="s">
        <v>576</v>
      </c>
      <c r="AU144" s="179" t="s">
        <v>84</v>
      </c>
      <c r="AY144" s="17" t="s">
        <v>574</v>
      </c>
      <c r="BE144" s="102">
        <f t="shared" si="19"/>
        <v>0</v>
      </c>
      <c r="BF144" s="102">
        <f t="shared" si="20"/>
        <v>0</v>
      </c>
      <c r="BG144" s="102">
        <f t="shared" si="21"/>
        <v>0</v>
      </c>
      <c r="BH144" s="102">
        <f t="shared" si="22"/>
        <v>0</v>
      </c>
      <c r="BI144" s="102">
        <f t="shared" si="23"/>
        <v>0</v>
      </c>
      <c r="BJ144" s="17" t="s">
        <v>89</v>
      </c>
      <c r="BK144" s="102">
        <f t="shared" si="24"/>
        <v>0</v>
      </c>
      <c r="BL144" s="17" t="s">
        <v>580</v>
      </c>
      <c r="BM144" s="179" t="s">
        <v>12042</v>
      </c>
    </row>
    <row r="145" spans="2:65" s="1" customFormat="1" ht="44.25" customHeight="1">
      <c r="B145" s="140"/>
      <c r="C145" s="168" t="s">
        <v>660</v>
      </c>
      <c r="D145" s="168" t="s">
        <v>576</v>
      </c>
      <c r="E145" s="169" t="s">
        <v>9872</v>
      </c>
      <c r="F145" s="170" t="s">
        <v>9588</v>
      </c>
      <c r="G145" s="171" t="s">
        <v>611</v>
      </c>
      <c r="H145" s="172">
        <v>70</v>
      </c>
      <c r="I145" s="173"/>
      <c r="J145" s="174">
        <f t="shared" si="15"/>
        <v>0</v>
      </c>
      <c r="K145" s="175"/>
      <c r="L145" s="34"/>
      <c r="M145" s="176" t="s">
        <v>1</v>
      </c>
      <c r="N145" s="139" t="s">
        <v>43</v>
      </c>
      <c r="P145" s="177">
        <f t="shared" si="16"/>
        <v>0</v>
      </c>
      <c r="Q145" s="177">
        <v>0</v>
      </c>
      <c r="R145" s="177">
        <f t="shared" si="17"/>
        <v>0</v>
      </c>
      <c r="S145" s="177">
        <v>0</v>
      </c>
      <c r="T145" s="178">
        <f t="shared" si="18"/>
        <v>0</v>
      </c>
      <c r="AR145" s="179" t="s">
        <v>580</v>
      </c>
      <c r="AT145" s="179" t="s">
        <v>576</v>
      </c>
      <c r="AU145" s="179" t="s">
        <v>84</v>
      </c>
      <c r="AY145" s="17" t="s">
        <v>574</v>
      </c>
      <c r="BE145" s="102">
        <f t="shared" si="19"/>
        <v>0</v>
      </c>
      <c r="BF145" s="102">
        <f t="shared" si="20"/>
        <v>0</v>
      </c>
      <c r="BG145" s="102">
        <f t="shared" si="21"/>
        <v>0</v>
      </c>
      <c r="BH145" s="102">
        <f t="shared" si="22"/>
        <v>0</v>
      </c>
      <c r="BI145" s="102">
        <f t="shared" si="23"/>
        <v>0</v>
      </c>
      <c r="BJ145" s="17" t="s">
        <v>89</v>
      </c>
      <c r="BK145" s="102">
        <f t="shared" si="24"/>
        <v>0</v>
      </c>
      <c r="BL145" s="17" t="s">
        <v>580</v>
      </c>
      <c r="BM145" s="179" t="s">
        <v>12043</v>
      </c>
    </row>
    <row r="146" spans="2:65" s="1" customFormat="1" ht="44.25" customHeight="1">
      <c r="B146" s="140"/>
      <c r="C146" s="208" t="s">
        <v>664</v>
      </c>
      <c r="D146" s="208" t="s">
        <v>1858</v>
      </c>
      <c r="E146" s="209" t="s">
        <v>9875</v>
      </c>
      <c r="F146" s="210" t="s">
        <v>9588</v>
      </c>
      <c r="G146" s="211" t="s">
        <v>611</v>
      </c>
      <c r="H146" s="212">
        <v>70</v>
      </c>
      <c r="I146" s="213"/>
      <c r="J146" s="214">
        <f t="shared" si="15"/>
        <v>0</v>
      </c>
      <c r="K146" s="215"/>
      <c r="L146" s="216"/>
      <c r="M146" s="217" t="s">
        <v>1</v>
      </c>
      <c r="N146" s="218" t="s">
        <v>43</v>
      </c>
      <c r="P146" s="177">
        <f t="shared" si="16"/>
        <v>0</v>
      </c>
      <c r="Q146" s="177">
        <v>0</v>
      </c>
      <c r="R146" s="177">
        <f t="shared" si="17"/>
        <v>0</v>
      </c>
      <c r="S146" s="177">
        <v>0</v>
      </c>
      <c r="T146" s="178">
        <f t="shared" si="18"/>
        <v>0</v>
      </c>
      <c r="AR146" s="179" t="s">
        <v>626</v>
      </c>
      <c r="AT146" s="179" t="s">
        <v>1858</v>
      </c>
      <c r="AU146" s="179" t="s">
        <v>84</v>
      </c>
      <c r="AY146" s="17" t="s">
        <v>574</v>
      </c>
      <c r="BE146" s="102">
        <f t="shared" si="19"/>
        <v>0</v>
      </c>
      <c r="BF146" s="102">
        <f t="shared" si="20"/>
        <v>0</v>
      </c>
      <c r="BG146" s="102">
        <f t="shared" si="21"/>
        <v>0</v>
      </c>
      <c r="BH146" s="102">
        <f t="shared" si="22"/>
        <v>0</v>
      </c>
      <c r="BI146" s="102">
        <f t="shared" si="23"/>
        <v>0</v>
      </c>
      <c r="BJ146" s="17" t="s">
        <v>89</v>
      </c>
      <c r="BK146" s="102">
        <f t="shared" si="24"/>
        <v>0</v>
      </c>
      <c r="BL146" s="17" t="s">
        <v>580</v>
      </c>
      <c r="BM146" s="179" t="s">
        <v>12044</v>
      </c>
    </row>
    <row r="147" spans="2:65" s="1" customFormat="1" ht="44.25" customHeight="1">
      <c r="B147" s="140"/>
      <c r="C147" s="168" t="s">
        <v>676</v>
      </c>
      <c r="D147" s="168" t="s">
        <v>576</v>
      </c>
      <c r="E147" s="169" t="s">
        <v>9878</v>
      </c>
      <c r="F147" s="170" t="s">
        <v>12045</v>
      </c>
      <c r="G147" s="171" t="s">
        <v>584</v>
      </c>
      <c r="H147" s="172">
        <v>0.5</v>
      </c>
      <c r="I147" s="173"/>
      <c r="J147" s="174">
        <f t="shared" si="15"/>
        <v>0</v>
      </c>
      <c r="K147" s="175"/>
      <c r="L147" s="34"/>
      <c r="M147" s="176" t="s">
        <v>1</v>
      </c>
      <c r="N147" s="139" t="s">
        <v>43</v>
      </c>
      <c r="P147" s="177">
        <f t="shared" si="16"/>
        <v>0</v>
      </c>
      <c r="Q147" s="177">
        <v>0</v>
      </c>
      <c r="R147" s="177">
        <f t="shared" si="17"/>
        <v>0</v>
      </c>
      <c r="S147" s="177">
        <v>0</v>
      </c>
      <c r="T147" s="178">
        <f t="shared" si="18"/>
        <v>0</v>
      </c>
      <c r="AR147" s="179" t="s">
        <v>580</v>
      </c>
      <c r="AT147" s="179" t="s">
        <v>576</v>
      </c>
      <c r="AU147" s="179" t="s">
        <v>84</v>
      </c>
      <c r="AY147" s="17" t="s">
        <v>574</v>
      </c>
      <c r="BE147" s="102">
        <f t="shared" si="19"/>
        <v>0</v>
      </c>
      <c r="BF147" s="102">
        <f t="shared" si="20"/>
        <v>0</v>
      </c>
      <c r="BG147" s="102">
        <f t="shared" si="21"/>
        <v>0</v>
      </c>
      <c r="BH147" s="102">
        <f t="shared" si="22"/>
        <v>0</v>
      </c>
      <c r="BI147" s="102">
        <f t="shared" si="23"/>
        <v>0</v>
      </c>
      <c r="BJ147" s="17" t="s">
        <v>89</v>
      </c>
      <c r="BK147" s="102">
        <f t="shared" si="24"/>
        <v>0</v>
      </c>
      <c r="BL147" s="17" t="s">
        <v>580</v>
      </c>
      <c r="BM147" s="179" t="s">
        <v>12046</v>
      </c>
    </row>
    <row r="148" spans="2:65" s="1" customFormat="1" ht="44.25" customHeight="1">
      <c r="B148" s="140"/>
      <c r="C148" s="208" t="s">
        <v>680</v>
      </c>
      <c r="D148" s="208" t="s">
        <v>1858</v>
      </c>
      <c r="E148" s="209" t="s">
        <v>9881</v>
      </c>
      <c r="F148" s="210" t="s">
        <v>12045</v>
      </c>
      <c r="G148" s="211" t="s">
        <v>584</v>
      </c>
      <c r="H148" s="212">
        <v>0.5</v>
      </c>
      <c r="I148" s="213"/>
      <c r="J148" s="214">
        <f t="shared" si="15"/>
        <v>0</v>
      </c>
      <c r="K148" s="215"/>
      <c r="L148" s="216"/>
      <c r="M148" s="217" t="s">
        <v>1</v>
      </c>
      <c r="N148" s="218" t="s">
        <v>43</v>
      </c>
      <c r="P148" s="177">
        <f t="shared" si="16"/>
        <v>0</v>
      </c>
      <c r="Q148" s="177">
        <v>0</v>
      </c>
      <c r="R148" s="177">
        <f t="shared" si="17"/>
        <v>0</v>
      </c>
      <c r="S148" s="177">
        <v>0</v>
      </c>
      <c r="T148" s="178">
        <f t="shared" si="18"/>
        <v>0</v>
      </c>
      <c r="AR148" s="179" t="s">
        <v>626</v>
      </c>
      <c r="AT148" s="179" t="s">
        <v>1858</v>
      </c>
      <c r="AU148" s="179" t="s">
        <v>84</v>
      </c>
      <c r="AY148" s="17" t="s">
        <v>574</v>
      </c>
      <c r="BE148" s="102">
        <f t="shared" si="19"/>
        <v>0</v>
      </c>
      <c r="BF148" s="102">
        <f t="shared" si="20"/>
        <v>0</v>
      </c>
      <c r="BG148" s="102">
        <f t="shared" si="21"/>
        <v>0</v>
      </c>
      <c r="BH148" s="102">
        <f t="shared" si="22"/>
        <v>0</v>
      </c>
      <c r="BI148" s="102">
        <f t="shared" si="23"/>
        <v>0</v>
      </c>
      <c r="BJ148" s="17" t="s">
        <v>89</v>
      </c>
      <c r="BK148" s="102">
        <f t="shared" si="24"/>
        <v>0</v>
      </c>
      <c r="BL148" s="17" t="s">
        <v>580</v>
      </c>
      <c r="BM148" s="179" t="s">
        <v>12047</v>
      </c>
    </row>
    <row r="149" spans="2:65" s="1" customFormat="1" ht="38" customHeight="1">
      <c r="B149" s="140"/>
      <c r="C149" s="208" t="s">
        <v>686</v>
      </c>
      <c r="D149" s="208" t="s">
        <v>1858</v>
      </c>
      <c r="E149" s="209" t="s">
        <v>9885</v>
      </c>
      <c r="F149" s="210" t="s">
        <v>9544</v>
      </c>
      <c r="G149" s="211" t="s">
        <v>3135</v>
      </c>
      <c r="H149" s="228"/>
      <c r="I149" s="213"/>
      <c r="J149" s="214">
        <f t="shared" si="15"/>
        <v>0</v>
      </c>
      <c r="K149" s="215"/>
      <c r="L149" s="216"/>
      <c r="M149" s="217" t="s">
        <v>1</v>
      </c>
      <c r="N149" s="218" t="s">
        <v>43</v>
      </c>
      <c r="P149" s="177">
        <f t="shared" si="16"/>
        <v>0</v>
      </c>
      <c r="Q149" s="177">
        <v>0</v>
      </c>
      <c r="R149" s="177">
        <f t="shared" si="17"/>
        <v>0</v>
      </c>
      <c r="S149" s="177">
        <v>0</v>
      </c>
      <c r="T149" s="178">
        <f t="shared" si="18"/>
        <v>0</v>
      </c>
      <c r="AR149" s="179" t="s">
        <v>626</v>
      </c>
      <c r="AT149" s="179" t="s">
        <v>1858</v>
      </c>
      <c r="AU149" s="179" t="s">
        <v>84</v>
      </c>
      <c r="AY149" s="17" t="s">
        <v>574</v>
      </c>
      <c r="BE149" s="102">
        <f t="shared" si="19"/>
        <v>0</v>
      </c>
      <c r="BF149" s="102">
        <f t="shared" si="20"/>
        <v>0</v>
      </c>
      <c r="BG149" s="102">
        <f t="shared" si="21"/>
        <v>0</v>
      </c>
      <c r="BH149" s="102">
        <f t="shared" si="22"/>
        <v>0</v>
      </c>
      <c r="BI149" s="102">
        <f t="shared" si="23"/>
        <v>0</v>
      </c>
      <c r="BJ149" s="17" t="s">
        <v>89</v>
      </c>
      <c r="BK149" s="102">
        <f t="shared" si="24"/>
        <v>0</v>
      </c>
      <c r="BL149" s="17" t="s">
        <v>580</v>
      </c>
      <c r="BM149" s="179" t="s">
        <v>12048</v>
      </c>
    </row>
    <row r="150" spans="2:65" s="1" customFormat="1" ht="16.5" customHeight="1">
      <c r="B150" s="140"/>
      <c r="C150" s="168" t="s">
        <v>691</v>
      </c>
      <c r="D150" s="168" t="s">
        <v>576</v>
      </c>
      <c r="E150" s="169" t="s">
        <v>9887</v>
      </c>
      <c r="F150" s="170" t="s">
        <v>9547</v>
      </c>
      <c r="G150" s="171" t="s">
        <v>3135</v>
      </c>
      <c r="H150" s="219"/>
      <c r="I150" s="173"/>
      <c r="J150" s="174">
        <f t="shared" si="15"/>
        <v>0</v>
      </c>
      <c r="K150" s="175"/>
      <c r="L150" s="34"/>
      <c r="M150" s="176" t="s">
        <v>1</v>
      </c>
      <c r="N150" s="139" t="s">
        <v>43</v>
      </c>
      <c r="P150" s="177">
        <f t="shared" si="16"/>
        <v>0</v>
      </c>
      <c r="Q150" s="177">
        <v>0</v>
      </c>
      <c r="R150" s="177">
        <f t="shared" si="17"/>
        <v>0</v>
      </c>
      <c r="S150" s="177">
        <v>0</v>
      </c>
      <c r="T150" s="178">
        <f t="shared" si="18"/>
        <v>0</v>
      </c>
      <c r="AR150" s="179" t="s">
        <v>580</v>
      </c>
      <c r="AT150" s="179" t="s">
        <v>576</v>
      </c>
      <c r="AU150" s="179" t="s">
        <v>84</v>
      </c>
      <c r="AY150" s="17" t="s">
        <v>574</v>
      </c>
      <c r="BE150" s="102">
        <f t="shared" si="19"/>
        <v>0</v>
      </c>
      <c r="BF150" s="102">
        <f t="shared" si="20"/>
        <v>0</v>
      </c>
      <c r="BG150" s="102">
        <f t="shared" si="21"/>
        <v>0</v>
      </c>
      <c r="BH150" s="102">
        <f t="shared" si="22"/>
        <v>0</v>
      </c>
      <c r="BI150" s="102">
        <f t="shared" si="23"/>
        <v>0</v>
      </c>
      <c r="BJ150" s="17" t="s">
        <v>89</v>
      </c>
      <c r="BK150" s="102">
        <f t="shared" si="24"/>
        <v>0</v>
      </c>
      <c r="BL150" s="17" t="s">
        <v>580</v>
      </c>
      <c r="BM150" s="179" t="s">
        <v>12049</v>
      </c>
    </row>
    <row r="151" spans="2:65" s="1" customFormat="1" ht="24.25" customHeight="1">
      <c r="B151" s="140"/>
      <c r="C151" s="168" t="s">
        <v>697</v>
      </c>
      <c r="D151" s="168" t="s">
        <v>576</v>
      </c>
      <c r="E151" s="169" t="s">
        <v>9891</v>
      </c>
      <c r="F151" s="170" t="s">
        <v>9606</v>
      </c>
      <c r="G151" s="171" t="s">
        <v>579</v>
      </c>
      <c r="H151" s="172">
        <v>1</v>
      </c>
      <c r="I151" s="173"/>
      <c r="J151" s="174">
        <f t="shared" si="15"/>
        <v>0</v>
      </c>
      <c r="K151" s="175"/>
      <c r="L151" s="34"/>
      <c r="M151" s="223" t="s">
        <v>1</v>
      </c>
      <c r="N151" s="224" t="s">
        <v>43</v>
      </c>
      <c r="O151" s="225"/>
      <c r="P151" s="226">
        <f t="shared" si="16"/>
        <v>0</v>
      </c>
      <c r="Q151" s="226">
        <v>0</v>
      </c>
      <c r="R151" s="226">
        <f t="shared" si="17"/>
        <v>0</v>
      </c>
      <c r="S151" s="226">
        <v>0</v>
      </c>
      <c r="T151" s="227">
        <f t="shared" si="18"/>
        <v>0</v>
      </c>
      <c r="AR151" s="179" t="s">
        <v>580</v>
      </c>
      <c r="AT151" s="179" t="s">
        <v>576</v>
      </c>
      <c r="AU151" s="179" t="s">
        <v>84</v>
      </c>
      <c r="AY151" s="17" t="s">
        <v>574</v>
      </c>
      <c r="BE151" s="102">
        <f t="shared" si="19"/>
        <v>0</v>
      </c>
      <c r="BF151" s="102">
        <f t="shared" si="20"/>
        <v>0</v>
      </c>
      <c r="BG151" s="102">
        <f t="shared" si="21"/>
        <v>0</v>
      </c>
      <c r="BH151" s="102">
        <f t="shared" si="22"/>
        <v>0</v>
      </c>
      <c r="BI151" s="102">
        <f t="shared" si="23"/>
        <v>0</v>
      </c>
      <c r="BJ151" s="17" t="s">
        <v>89</v>
      </c>
      <c r="BK151" s="102">
        <f t="shared" si="24"/>
        <v>0</v>
      </c>
      <c r="BL151" s="17" t="s">
        <v>580</v>
      </c>
      <c r="BM151" s="179" t="s">
        <v>12050</v>
      </c>
    </row>
    <row r="152" spans="2:65" s="1" customFormat="1" ht="7" customHeight="1">
      <c r="B152" s="49"/>
      <c r="C152" s="50"/>
      <c r="D152" s="50"/>
      <c r="E152" s="50"/>
      <c r="F152" s="50"/>
      <c r="G152" s="50"/>
      <c r="H152" s="50"/>
      <c r="I152" s="50"/>
      <c r="J152" s="50"/>
      <c r="K152" s="50"/>
      <c r="L152" s="34"/>
    </row>
  </sheetData>
  <autoFilter ref="C128:K151" xr:uid="{00000000-0009-0000-0000-00001A000000}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152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153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s="1" customFormat="1" ht="12" customHeight="1">
      <c r="B8" s="34"/>
      <c r="D8" s="27" t="s">
        <v>182</v>
      </c>
      <c r="L8" s="34"/>
    </row>
    <row r="9" spans="2:46" s="1" customFormat="1" ht="16.5" customHeight="1">
      <c r="B9" s="34"/>
      <c r="E9" s="256" t="s">
        <v>12051</v>
      </c>
      <c r="F9" s="285"/>
      <c r="G9" s="285"/>
      <c r="H9" s="285"/>
      <c r="L9" s="34"/>
    </row>
    <row r="10" spans="2:46" s="1" customFormat="1">
      <c r="B10" s="34"/>
      <c r="L10" s="34"/>
    </row>
    <row r="11" spans="2:46" s="1" customFormat="1" ht="12" customHeight="1">
      <c r="B11" s="34"/>
      <c r="D11" s="27" t="s">
        <v>17</v>
      </c>
      <c r="F11" s="25" t="s">
        <v>1</v>
      </c>
      <c r="I11" s="27" t="s">
        <v>18</v>
      </c>
      <c r="J11" s="25" t="s">
        <v>1</v>
      </c>
      <c r="L11" s="34"/>
    </row>
    <row r="12" spans="2:46" s="1" customFormat="1" ht="12" customHeight="1">
      <c r="B12" s="34"/>
      <c r="D12" s="27" t="s">
        <v>19</v>
      </c>
      <c r="F12" s="25" t="s">
        <v>20</v>
      </c>
      <c r="I12" s="27" t="s">
        <v>21</v>
      </c>
      <c r="J12" s="57" t="str">
        <f>'Rekapitulácia stavby'!AN8</f>
        <v>22. 5. 2024</v>
      </c>
      <c r="L12" s="34"/>
    </row>
    <row r="13" spans="2:46" s="1" customFormat="1" ht="11" customHeight="1">
      <c r="B13" s="34"/>
      <c r="L13" s="34"/>
    </row>
    <row r="14" spans="2:46" s="1" customFormat="1" ht="12" customHeight="1">
      <c r="B14" s="34"/>
      <c r="D14" s="27" t="s">
        <v>23</v>
      </c>
      <c r="I14" s="27" t="s">
        <v>24</v>
      </c>
      <c r="J14" s="25" t="s">
        <v>1</v>
      </c>
      <c r="L14" s="34"/>
    </row>
    <row r="15" spans="2:46" s="1" customFormat="1" ht="18" customHeight="1">
      <c r="B15" s="34"/>
      <c r="E15" s="25" t="s">
        <v>25</v>
      </c>
      <c r="I15" s="27" t="s">
        <v>26</v>
      </c>
      <c r="J15" s="25" t="s">
        <v>1</v>
      </c>
      <c r="L15" s="34"/>
    </row>
    <row r="16" spans="2:46" s="1" customFormat="1" ht="7" customHeight="1">
      <c r="B16" s="34"/>
      <c r="L16" s="34"/>
    </row>
    <row r="17" spans="2:12" s="1" customFormat="1" ht="12" customHeight="1">
      <c r="B17" s="34"/>
      <c r="D17" s="27" t="s">
        <v>27</v>
      </c>
      <c r="I17" s="27" t="s">
        <v>24</v>
      </c>
      <c r="J17" s="28" t="str">
        <f>'Rekapitulácia stavby'!AN13</f>
        <v>Vyplň údaj</v>
      </c>
      <c r="L17" s="34"/>
    </row>
    <row r="18" spans="2:12" s="1" customFormat="1" ht="18" customHeight="1">
      <c r="B18" s="34"/>
      <c r="E18" s="284" t="str">
        <f>'Rekapitulácia stavby'!E14</f>
        <v>Vyplň údaj</v>
      </c>
      <c r="F18" s="268"/>
      <c r="G18" s="268"/>
      <c r="H18" s="268"/>
      <c r="I18" s="27" t="s">
        <v>26</v>
      </c>
      <c r="J18" s="28" t="str">
        <f>'Rekapitulácia stavby'!AN14</f>
        <v>Vyplň údaj</v>
      </c>
      <c r="L18" s="34"/>
    </row>
    <row r="19" spans="2:12" s="1" customFormat="1" ht="7" customHeight="1">
      <c r="B19" s="34"/>
      <c r="L19" s="34"/>
    </row>
    <row r="20" spans="2:12" s="1" customFormat="1" ht="12" customHeight="1">
      <c r="B20" s="34"/>
      <c r="D20" s="27" t="s">
        <v>29</v>
      </c>
      <c r="I20" s="27" t="s">
        <v>24</v>
      </c>
      <c r="J20" s="25" t="s">
        <v>1</v>
      </c>
      <c r="L20" s="34"/>
    </row>
    <row r="21" spans="2:12" s="1" customFormat="1" ht="18" customHeight="1">
      <c r="B21" s="34"/>
      <c r="E21" s="25" t="s">
        <v>30</v>
      </c>
      <c r="I21" s="27" t="s">
        <v>26</v>
      </c>
      <c r="J21" s="25" t="s">
        <v>1</v>
      </c>
      <c r="L21" s="34"/>
    </row>
    <row r="22" spans="2:12" s="1" customFormat="1" ht="7" customHeight="1">
      <c r="B22" s="34"/>
      <c r="L22" s="34"/>
    </row>
    <row r="23" spans="2:12" s="1" customFormat="1" ht="12" customHeight="1">
      <c r="B23" s="34"/>
      <c r="D23" s="27" t="s">
        <v>32</v>
      </c>
      <c r="I23" s="27" t="s">
        <v>24</v>
      </c>
      <c r="J23" s="25" t="s">
        <v>1</v>
      </c>
      <c r="L23" s="34"/>
    </row>
    <row r="24" spans="2:12" s="1" customFormat="1" ht="18" customHeight="1">
      <c r="B24" s="34"/>
      <c r="E24" s="25"/>
      <c r="I24" s="27" t="s">
        <v>26</v>
      </c>
      <c r="J24" s="25" t="s">
        <v>1</v>
      </c>
      <c r="L24" s="34"/>
    </row>
    <row r="25" spans="2:12" s="1" customFormat="1" ht="7" customHeight="1">
      <c r="B25" s="34"/>
      <c r="L25" s="34"/>
    </row>
    <row r="26" spans="2:12" s="1" customFormat="1" ht="12" customHeight="1">
      <c r="B26" s="34"/>
      <c r="D26" s="27" t="s">
        <v>34</v>
      </c>
      <c r="L26" s="34"/>
    </row>
    <row r="27" spans="2:12" s="7" customFormat="1" ht="16.5" customHeight="1">
      <c r="B27" s="111"/>
      <c r="E27" s="272" t="s">
        <v>1</v>
      </c>
      <c r="F27" s="272"/>
      <c r="G27" s="272"/>
      <c r="H27" s="272"/>
      <c r="L27" s="111"/>
    </row>
    <row r="28" spans="2:12" s="1" customFormat="1" ht="7" customHeight="1">
      <c r="B28" s="34"/>
      <c r="L28" s="34"/>
    </row>
    <row r="29" spans="2:12" s="1" customFormat="1" ht="7" customHeight="1">
      <c r="B29" s="34"/>
      <c r="D29" s="58"/>
      <c r="E29" s="58"/>
      <c r="F29" s="58"/>
      <c r="G29" s="58"/>
      <c r="H29" s="58"/>
      <c r="I29" s="58"/>
      <c r="J29" s="58"/>
      <c r="K29" s="58"/>
      <c r="L29" s="34"/>
    </row>
    <row r="30" spans="2:12" s="1" customFormat="1" ht="14.5" customHeight="1">
      <c r="B30" s="34"/>
      <c r="D30" s="25" t="s">
        <v>245</v>
      </c>
      <c r="J30" s="33">
        <f>J96</f>
        <v>0</v>
      </c>
      <c r="L30" s="34"/>
    </row>
    <row r="31" spans="2:12" s="1" customFormat="1" ht="14.5" customHeight="1">
      <c r="B31" s="34"/>
      <c r="D31" s="32" t="s">
        <v>157</v>
      </c>
      <c r="J31" s="33">
        <f>J102</f>
        <v>0</v>
      </c>
      <c r="L31" s="34"/>
    </row>
    <row r="32" spans="2:12" s="1" customFormat="1" ht="25.25" customHeight="1">
      <c r="B32" s="34"/>
      <c r="D32" s="113" t="s">
        <v>37</v>
      </c>
      <c r="J32" s="71">
        <f>ROUND(J30 + J31, 2)</f>
        <v>0</v>
      </c>
      <c r="L32" s="34"/>
    </row>
    <row r="33" spans="2:12" s="1" customFormat="1" ht="7" customHeight="1">
      <c r="B33" s="34"/>
      <c r="D33" s="58"/>
      <c r="E33" s="58"/>
      <c r="F33" s="58"/>
      <c r="G33" s="58"/>
      <c r="H33" s="58"/>
      <c r="I33" s="58"/>
      <c r="J33" s="58"/>
      <c r="K33" s="58"/>
      <c r="L33" s="34"/>
    </row>
    <row r="34" spans="2:12" s="1" customFormat="1" ht="14.5" customHeight="1">
      <c r="B34" s="34"/>
      <c r="F34" s="37" t="s">
        <v>39</v>
      </c>
      <c r="I34" s="37" t="s">
        <v>38</v>
      </c>
      <c r="J34" s="37" t="s">
        <v>40</v>
      </c>
      <c r="L34" s="34"/>
    </row>
    <row r="35" spans="2:12" s="1" customFormat="1" ht="14.5" customHeight="1">
      <c r="B35" s="34"/>
      <c r="D35" s="60" t="s">
        <v>41</v>
      </c>
      <c r="E35" s="39" t="s">
        <v>42</v>
      </c>
      <c r="F35" s="114">
        <f>ROUND((SUM(BE102:BE109) + SUM(BE129:BE151)),  2)</f>
        <v>0</v>
      </c>
      <c r="G35" s="115"/>
      <c r="H35" s="115"/>
      <c r="I35" s="116">
        <v>0.2</v>
      </c>
      <c r="J35" s="114">
        <f>ROUND(((SUM(BE102:BE109) + SUM(BE129:BE151))*I35),  2)</f>
        <v>0</v>
      </c>
      <c r="L35" s="34"/>
    </row>
    <row r="36" spans="2:12" s="1" customFormat="1" ht="14.5" customHeight="1">
      <c r="B36" s="34"/>
      <c r="E36" s="39" t="s">
        <v>43</v>
      </c>
      <c r="F36" s="114">
        <f>ROUND((SUM(BF102:BF109) + SUM(BF129:BF151)),  2)</f>
        <v>0</v>
      </c>
      <c r="G36" s="115"/>
      <c r="H36" s="115"/>
      <c r="I36" s="116">
        <v>0.2</v>
      </c>
      <c r="J36" s="114">
        <f>ROUND(((SUM(BF102:BF109) + SUM(BF129:BF151))*I36),  2)</f>
        <v>0</v>
      </c>
      <c r="L36" s="34"/>
    </row>
    <row r="37" spans="2:12" s="1" customFormat="1" ht="14.5" hidden="1" customHeight="1">
      <c r="B37" s="34"/>
      <c r="E37" s="27" t="s">
        <v>44</v>
      </c>
      <c r="F37" s="91">
        <f>ROUND((SUM(BG102:BG109) + SUM(BG129:BG151)),  2)</f>
        <v>0</v>
      </c>
      <c r="I37" s="117">
        <v>0.2</v>
      </c>
      <c r="J37" s="91">
        <f>0</f>
        <v>0</v>
      </c>
      <c r="L37" s="34"/>
    </row>
    <row r="38" spans="2:12" s="1" customFormat="1" ht="14.5" hidden="1" customHeight="1">
      <c r="B38" s="34"/>
      <c r="E38" s="27" t="s">
        <v>45</v>
      </c>
      <c r="F38" s="91">
        <f>ROUND((SUM(BH102:BH109) + SUM(BH129:BH151)),  2)</f>
        <v>0</v>
      </c>
      <c r="I38" s="117">
        <v>0.2</v>
      </c>
      <c r="J38" s="91">
        <f>0</f>
        <v>0</v>
      </c>
      <c r="L38" s="34"/>
    </row>
    <row r="39" spans="2:12" s="1" customFormat="1" ht="14.5" hidden="1" customHeight="1">
      <c r="B39" s="34"/>
      <c r="E39" s="39" t="s">
        <v>46</v>
      </c>
      <c r="F39" s="114">
        <f>ROUND((SUM(BI102:BI109) + SUM(BI129:BI151)),  2)</f>
        <v>0</v>
      </c>
      <c r="G39" s="115"/>
      <c r="H39" s="115"/>
      <c r="I39" s="116">
        <v>0</v>
      </c>
      <c r="J39" s="114">
        <f>0</f>
        <v>0</v>
      </c>
      <c r="L39" s="34"/>
    </row>
    <row r="40" spans="2:12" s="1" customFormat="1" ht="7" customHeight="1">
      <c r="B40" s="34"/>
      <c r="L40" s="34"/>
    </row>
    <row r="41" spans="2:12" s="1" customFormat="1" ht="25.25" customHeight="1">
      <c r="B41" s="34"/>
      <c r="C41" s="107"/>
      <c r="D41" s="118" t="s">
        <v>47</v>
      </c>
      <c r="E41" s="62"/>
      <c r="F41" s="62"/>
      <c r="G41" s="119" t="s">
        <v>48</v>
      </c>
      <c r="H41" s="120" t="s">
        <v>49</v>
      </c>
      <c r="I41" s="62"/>
      <c r="J41" s="121">
        <f>SUM(J32:J39)</f>
        <v>0</v>
      </c>
      <c r="K41" s="122"/>
      <c r="L41" s="34"/>
    </row>
    <row r="42" spans="2:12" s="1" customFormat="1" ht="14.5" customHeight="1">
      <c r="B42" s="34"/>
      <c r="L42" s="34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47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47" s="1" customFormat="1" ht="25" customHeight="1">
      <c r="B82" s="34"/>
      <c r="C82" s="21" t="s">
        <v>386</v>
      </c>
      <c r="L82" s="34"/>
    </row>
    <row r="83" spans="2:47" s="1" customFormat="1" ht="7" customHeight="1">
      <c r="B83" s="34"/>
      <c r="L83" s="34"/>
    </row>
    <row r="84" spans="2:47" s="1" customFormat="1" ht="12" customHeight="1">
      <c r="B84" s="34"/>
      <c r="C84" s="27" t="s">
        <v>15</v>
      </c>
      <c r="L84" s="34"/>
    </row>
    <row r="85" spans="2:47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47" s="1" customFormat="1" ht="12" customHeight="1">
      <c r="B86" s="34"/>
      <c r="C86" s="27" t="s">
        <v>182</v>
      </c>
      <c r="L86" s="34"/>
    </row>
    <row r="87" spans="2:47" s="1" customFormat="1" ht="16.5" customHeight="1">
      <c r="B87" s="34"/>
      <c r="E87" s="256" t="str">
        <f>E9</f>
        <v>09 - Dažďová kanalizácia areálová</v>
      </c>
      <c r="F87" s="285"/>
      <c r="G87" s="285"/>
      <c r="H87" s="285"/>
      <c r="L87" s="34"/>
    </row>
    <row r="88" spans="2:47" s="1" customFormat="1" ht="7" customHeight="1">
      <c r="B88" s="34"/>
      <c r="L88" s="34"/>
    </row>
    <row r="89" spans="2:47" s="1" customFormat="1" ht="12" customHeight="1">
      <c r="B89" s="34"/>
      <c r="C89" s="27" t="s">
        <v>19</v>
      </c>
      <c r="F89" s="25" t="str">
        <f>F12</f>
        <v>Okružná 2469, Zvolen</v>
      </c>
      <c r="I89" s="27" t="s">
        <v>21</v>
      </c>
      <c r="J89" s="57" t="str">
        <f>IF(J12="","",J12)</f>
        <v>22. 5. 2024</v>
      </c>
      <c r="L89" s="34"/>
    </row>
    <row r="90" spans="2:47" s="1" customFormat="1" ht="7" customHeight="1">
      <c r="B90" s="34"/>
      <c r="L90" s="34"/>
    </row>
    <row r="91" spans="2:47" s="1" customFormat="1" ht="15.25" customHeight="1">
      <c r="B91" s="34"/>
      <c r="C91" s="27" t="s">
        <v>23</v>
      </c>
      <c r="F91" s="25" t="str">
        <f>E15</f>
        <v>Úrad Banskobystrického samosprávneho kraja</v>
      </c>
      <c r="I91" s="27" t="s">
        <v>29</v>
      </c>
      <c r="J91" s="30" t="str">
        <f>E21</f>
        <v>N/A s.r.o. Bratislava</v>
      </c>
      <c r="L91" s="34"/>
    </row>
    <row r="92" spans="2:47" s="1" customFormat="1" ht="15.25" customHeight="1">
      <c r="B92" s="34"/>
      <c r="C92" s="27" t="s">
        <v>27</v>
      </c>
      <c r="F92" s="25" t="str">
        <f>IF(E18="","",E18)</f>
        <v>Vyplň údaj</v>
      </c>
      <c r="I92" s="27" t="s">
        <v>32</v>
      </c>
      <c r="J92" s="30">
        <f>E24</f>
        <v>0</v>
      </c>
      <c r="L92" s="34"/>
    </row>
    <row r="93" spans="2:47" s="1" customFormat="1" ht="10.25" customHeight="1">
      <c r="B93" s="34"/>
      <c r="L93" s="34"/>
    </row>
    <row r="94" spans="2:47" s="1" customFormat="1" ht="29.25" customHeight="1">
      <c r="B94" s="34"/>
      <c r="C94" s="125" t="s">
        <v>416</v>
      </c>
      <c r="D94" s="107"/>
      <c r="E94" s="107"/>
      <c r="F94" s="107"/>
      <c r="G94" s="107"/>
      <c r="H94" s="107"/>
      <c r="I94" s="107"/>
      <c r="J94" s="126" t="s">
        <v>417</v>
      </c>
      <c r="K94" s="107"/>
      <c r="L94" s="34"/>
    </row>
    <row r="95" spans="2:47" s="1" customFormat="1" ht="10.25" customHeight="1">
      <c r="B95" s="34"/>
      <c r="L95" s="34"/>
    </row>
    <row r="96" spans="2:47" s="1" customFormat="1" ht="23" customHeight="1">
      <c r="B96" s="34"/>
      <c r="C96" s="127" t="s">
        <v>422</v>
      </c>
      <c r="J96" s="71">
        <f>J129</f>
        <v>0</v>
      </c>
      <c r="L96" s="34"/>
      <c r="AU96" s="17" t="s">
        <v>423</v>
      </c>
    </row>
    <row r="97" spans="2:65" s="8" customFormat="1" ht="25" customHeight="1">
      <c r="B97" s="128"/>
      <c r="D97" s="129" t="s">
        <v>12052</v>
      </c>
      <c r="E97" s="130"/>
      <c r="F97" s="130"/>
      <c r="G97" s="130"/>
      <c r="H97" s="130"/>
      <c r="I97" s="130"/>
      <c r="J97" s="131">
        <f>J130</f>
        <v>0</v>
      </c>
      <c r="L97" s="128"/>
    </row>
    <row r="98" spans="2:65" s="8" customFormat="1" ht="25" customHeight="1">
      <c r="B98" s="128"/>
      <c r="D98" s="129" t="s">
        <v>12053</v>
      </c>
      <c r="E98" s="130"/>
      <c r="F98" s="130"/>
      <c r="G98" s="130"/>
      <c r="H98" s="130"/>
      <c r="I98" s="130"/>
      <c r="J98" s="131">
        <f>J135</f>
        <v>0</v>
      </c>
      <c r="L98" s="128"/>
    </row>
    <row r="99" spans="2:65" s="8" customFormat="1" ht="25" customHeight="1">
      <c r="B99" s="128"/>
      <c r="D99" s="129" t="s">
        <v>12054</v>
      </c>
      <c r="E99" s="130"/>
      <c r="F99" s="130"/>
      <c r="G99" s="130"/>
      <c r="H99" s="130"/>
      <c r="I99" s="130"/>
      <c r="J99" s="131">
        <f>J145</f>
        <v>0</v>
      </c>
      <c r="L99" s="128"/>
    </row>
    <row r="100" spans="2:65" s="1" customFormat="1" ht="21.75" customHeight="1">
      <c r="B100" s="34"/>
      <c r="L100" s="34"/>
    </row>
    <row r="101" spans="2:65" s="1" customFormat="1" ht="7" customHeight="1">
      <c r="B101" s="34"/>
      <c r="L101" s="34"/>
    </row>
    <row r="102" spans="2:65" s="1" customFormat="1" ht="29.25" customHeight="1">
      <c r="B102" s="34"/>
      <c r="C102" s="127" t="s">
        <v>511</v>
      </c>
      <c r="J102" s="138">
        <f>ROUND(J103 + J104 + J105 + J106 + J107 + J108,2)</f>
        <v>0</v>
      </c>
      <c r="L102" s="34"/>
      <c r="N102" s="139" t="s">
        <v>41</v>
      </c>
    </row>
    <row r="103" spans="2:65" s="1" customFormat="1" ht="18" customHeight="1">
      <c r="B103" s="140"/>
      <c r="C103" s="141"/>
      <c r="D103" s="232" t="s">
        <v>514</v>
      </c>
      <c r="E103" s="286"/>
      <c r="F103" s="286"/>
      <c r="G103" s="141"/>
      <c r="H103" s="141"/>
      <c r="I103" s="141"/>
      <c r="J103" s="99">
        <v>0</v>
      </c>
      <c r="K103" s="141"/>
      <c r="L103" s="140"/>
      <c r="M103" s="141"/>
      <c r="N103" s="143" t="s">
        <v>43</v>
      </c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4" t="s">
        <v>515</v>
      </c>
      <c r="AZ103" s="141"/>
      <c r="BA103" s="141"/>
      <c r="BB103" s="141"/>
      <c r="BC103" s="141"/>
      <c r="BD103" s="141"/>
      <c r="BE103" s="146">
        <f t="shared" ref="BE103:BE108" si="0">IF(N103="základná",J103,0)</f>
        <v>0</v>
      </c>
      <c r="BF103" s="146">
        <f t="shared" ref="BF103:BF108" si="1">IF(N103="znížená",J103,0)</f>
        <v>0</v>
      </c>
      <c r="BG103" s="146">
        <f t="shared" ref="BG103:BG108" si="2">IF(N103="zákl. prenesená",J103,0)</f>
        <v>0</v>
      </c>
      <c r="BH103" s="146">
        <f t="shared" ref="BH103:BH108" si="3">IF(N103="zníž. prenesená",J103,0)</f>
        <v>0</v>
      </c>
      <c r="BI103" s="146">
        <f t="shared" ref="BI103:BI108" si="4">IF(N103="nulová",J103,0)</f>
        <v>0</v>
      </c>
      <c r="BJ103" s="144" t="s">
        <v>89</v>
      </c>
      <c r="BK103" s="141"/>
      <c r="BL103" s="141"/>
      <c r="BM103" s="141"/>
    </row>
    <row r="104" spans="2:65" s="1" customFormat="1" ht="18" customHeight="1">
      <c r="B104" s="140"/>
      <c r="C104" s="141"/>
      <c r="D104" s="232" t="s">
        <v>518</v>
      </c>
      <c r="E104" s="286"/>
      <c r="F104" s="286"/>
      <c r="G104" s="141"/>
      <c r="H104" s="141"/>
      <c r="I104" s="141"/>
      <c r="J104" s="99">
        <v>0</v>
      </c>
      <c r="K104" s="141"/>
      <c r="L104" s="140"/>
      <c r="M104" s="141"/>
      <c r="N104" s="143" t="s">
        <v>43</v>
      </c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4" t="s">
        <v>515</v>
      </c>
      <c r="AZ104" s="141"/>
      <c r="BA104" s="141"/>
      <c r="BB104" s="141"/>
      <c r="BC104" s="141"/>
      <c r="BD104" s="141"/>
      <c r="BE104" s="146">
        <f t="shared" si="0"/>
        <v>0</v>
      </c>
      <c r="BF104" s="146">
        <f t="shared" si="1"/>
        <v>0</v>
      </c>
      <c r="BG104" s="146">
        <f t="shared" si="2"/>
        <v>0</v>
      </c>
      <c r="BH104" s="146">
        <f t="shared" si="3"/>
        <v>0</v>
      </c>
      <c r="BI104" s="146">
        <f t="shared" si="4"/>
        <v>0</v>
      </c>
      <c r="BJ104" s="144" t="s">
        <v>89</v>
      </c>
      <c r="BK104" s="141"/>
      <c r="BL104" s="141"/>
      <c r="BM104" s="141"/>
    </row>
    <row r="105" spans="2:65" s="1" customFormat="1" ht="18" customHeight="1">
      <c r="B105" s="140"/>
      <c r="C105" s="141"/>
      <c r="D105" s="232" t="s">
        <v>521</v>
      </c>
      <c r="E105" s="286"/>
      <c r="F105" s="286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si="0"/>
        <v>0</v>
      </c>
      <c r="BF105" s="146">
        <f t="shared" si="1"/>
        <v>0</v>
      </c>
      <c r="BG105" s="146">
        <f t="shared" si="2"/>
        <v>0</v>
      </c>
      <c r="BH105" s="146">
        <f t="shared" si="3"/>
        <v>0</v>
      </c>
      <c r="BI105" s="146">
        <f t="shared" si="4"/>
        <v>0</v>
      </c>
      <c r="BJ105" s="144" t="s">
        <v>89</v>
      </c>
      <c r="BK105" s="141"/>
      <c r="BL105" s="141"/>
      <c r="BM105" s="141"/>
    </row>
    <row r="106" spans="2:65" s="1" customFormat="1" ht="18" customHeight="1">
      <c r="B106" s="140"/>
      <c r="C106" s="141"/>
      <c r="D106" s="232" t="s">
        <v>524</v>
      </c>
      <c r="E106" s="286"/>
      <c r="F106" s="286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>
      <c r="B107" s="140"/>
      <c r="C107" s="141"/>
      <c r="D107" s="232" t="s">
        <v>527</v>
      </c>
      <c r="E107" s="286"/>
      <c r="F107" s="286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>
      <c r="B108" s="140"/>
      <c r="C108" s="141"/>
      <c r="D108" s="142" t="s">
        <v>530</v>
      </c>
      <c r="E108" s="141"/>
      <c r="F108" s="141"/>
      <c r="G108" s="141"/>
      <c r="H108" s="141"/>
      <c r="I108" s="141"/>
      <c r="J108" s="99">
        <f>ROUND(J30*T108,2)</f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531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>
      <c r="B109" s="34"/>
      <c r="L109" s="34"/>
    </row>
    <row r="110" spans="2:65" s="1" customFormat="1" ht="29.25" customHeight="1">
      <c r="B110" s="34"/>
      <c r="C110" s="106" t="s">
        <v>162</v>
      </c>
      <c r="D110" s="107"/>
      <c r="E110" s="107"/>
      <c r="F110" s="107"/>
      <c r="G110" s="107"/>
      <c r="H110" s="107"/>
      <c r="I110" s="107"/>
      <c r="J110" s="108">
        <f>ROUND(J96+J102,2)</f>
        <v>0</v>
      </c>
      <c r="K110" s="107"/>
      <c r="L110" s="34"/>
    </row>
    <row r="111" spans="2:65" s="1" customFormat="1" ht="7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4"/>
    </row>
    <row r="115" spans="2:20" s="1" customFormat="1" ht="7" customHeight="1">
      <c r="B115" s="51"/>
      <c r="C115" s="52"/>
      <c r="D115" s="52"/>
      <c r="E115" s="52"/>
      <c r="F115" s="52"/>
      <c r="G115" s="52"/>
      <c r="H115" s="52"/>
      <c r="I115" s="52"/>
      <c r="J115" s="52"/>
      <c r="K115" s="52"/>
      <c r="L115" s="34"/>
    </row>
    <row r="116" spans="2:20" s="1" customFormat="1" ht="25" customHeight="1">
      <c r="B116" s="34"/>
      <c r="C116" s="21" t="s">
        <v>548</v>
      </c>
      <c r="L116" s="34"/>
    </row>
    <row r="117" spans="2:20" s="1" customFormat="1" ht="7" customHeight="1">
      <c r="B117" s="34"/>
      <c r="L117" s="34"/>
    </row>
    <row r="118" spans="2:20" s="1" customFormat="1" ht="12" customHeight="1">
      <c r="B118" s="34"/>
      <c r="C118" s="27" t="s">
        <v>15</v>
      </c>
      <c r="L118" s="34"/>
    </row>
    <row r="119" spans="2:20" s="1" customFormat="1" ht="26.25" customHeight="1">
      <c r="B119" s="34"/>
      <c r="E119" s="287" t="str">
        <f>E7</f>
        <v>Revitalizácia budovy a areálu bývalého Gymnázia Mateja Bela vo Zvolene</v>
      </c>
      <c r="F119" s="288"/>
      <c r="G119" s="288"/>
      <c r="H119" s="288"/>
      <c r="L119" s="34"/>
    </row>
    <row r="120" spans="2:20" s="1" customFormat="1" ht="12" customHeight="1">
      <c r="B120" s="34"/>
      <c r="C120" s="27" t="s">
        <v>182</v>
      </c>
      <c r="L120" s="34"/>
    </row>
    <row r="121" spans="2:20" s="1" customFormat="1" ht="16.5" customHeight="1">
      <c r="B121" s="34"/>
      <c r="E121" s="256" t="str">
        <f>E9</f>
        <v>09 - Dažďová kanalizácia areálová</v>
      </c>
      <c r="F121" s="285"/>
      <c r="G121" s="285"/>
      <c r="H121" s="285"/>
      <c r="L121" s="34"/>
    </row>
    <row r="122" spans="2:20" s="1" customFormat="1" ht="7" customHeight="1">
      <c r="B122" s="34"/>
      <c r="L122" s="34"/>
    </row>
    <row r="123" spans="2:20" s="1" customFormat="1" ht="12" customHeight="1">
      <c r="B123" s="34"/>
      <c r="C123" s="27" t="s">
        <v>19</v>
      </c>
      <c r="F123" s="25" t="str">
        <f>F12</f>
        <v>Okružná 2469, Zvolen</v>
      </c>
      <c r="I123" s="27" t="s">
        <v>21</v>
      </c>
      <c r="J123" s="57" t="str">
        <f>IF(J12="","",J12)</f>
        <v>22. 5. 2024</v>
      </c>
      <c r="L123" s="34"/>
    </row>
    <row r="124" spans="2:20" s="1" customFormat="1" ht="7" customHeight="1">
      <c r="B124" s="34"/>
      <c r="L124" s="34"/>
    </row>
    <row r="125" spans="2:20" s="1" customFormat="1" ht="15.25" customHeight="1">
      <c r="B125" s="34"/>
      <c r="C125" s="27" t="s">
        <v>23</v>
      </c>
      <c r="F125" s="25" t="str">
        <f>E15</f>
        <v>Úrad Banskobystrického samosprávneho kraja</v>
      </c>
      <c r="I125" s="27" t="s">
        <v>29</v>
      </c>
      <c r="J125" s="30" t="str">
        <f>E21</f>
        <v>N/A s.r.o. Bratislava</v>
      </c>
      <c r="L125" s="34"/>
    </row>
    <row r="126" spans="2:20" s="1" customFormat="1" ht="15.25" customHeight="1">
      <c r="B126" s="34"/>
      <c r="C126" s="27" t="s">
        <v>27</v>
      </c>
      <c r="F126" s="25" t="str">
        <f>IF(E18="","",E18)</f>
        <v>Vyplň údaj</v>
      </c>
      <c r="I126" s="27" t="s">
        <v>32</v>
      </c>
      <c r="J126" s="30">
        <f>E24</f>
        <v>0</v>
      </c>
      <c r="L126" s="34"/>
    </row>
    <row r="127" spans="2:20" s="1" customFormat="1" ht="10.25" customHeight="1">
      <c r="B127" s="34"/>
      <c r="L127" s="34"/>
    </row>
    <row r="128" spans="2:20" s="10" customFormat="1" ht="29.25" customHeight="1">
      <c r="B128" s="147"/>
      <c r="C128" s="148" t="s">
        <v>561</v>
      </c>
      <c r="D128" s="149" t="s">
        <v>62</v>
      </c>
      <c r="E128" s="149" t="s">
        <v>58</v>
      </c>
      <c r="F128" s="149" t="s">
        <v>59</v>
      </c>
      <c r="G128" s="149" t="s">
        <v>562</v>
      </c>
      <c r="H128" s="149" t="s">
        <v>563</v>
      </c>
      <c r="I128" s="149" t="s">
        <v>564</v>
      </c>
      <c r="J128" s="150" t="s">
        <v>417</v>
      </c>
      <c r="K128" s="151" t="s">
        <v>565</v>
      </c>
      <c r="L128" s="147"/>
      <c r="M128" s="64" t="s">
        <v>1</v>
      </c>
      <c r="N128" s="65" t="s">
        <v>41</v>
      </c>
      <c r="O128" s="65" t="s">
        <v>566</v>
      </c>
      <c r="P128" s="65" t="s">
        <v>567</v>
      </c>
      <c r="Q128" s="65" t="s">
        <v>568</v>
      </c>
      <c r="R128" s="65" t="s">
        <v>569</v>
      </c>
      <c r="S128" s="65" t="s">
        <v>570</v>
      </c>
      <c r="T128" s="66" t="s">
        <v>571</v>
      </c>
    </row>
    <row r="129" spans="2:65" s="1" customFormat="1" ht="23" customHeight="1">
      <c r="B129" s="34"/>
      <c r="C129" s="69" t="s">
        <v>245</v>
      </c>
      <c r="J129" s="152">
        <f>BK129</f>
        <v>0</v>
      </c>
      <c r="L129" s="34"/>
      <c r="M129" s="67"/>
      <c r="N129" s="58"/>
      <c r="O129" s="58"/>
      <c r="P129" s="153">
        <f>P130+P135+P145</f>
        <v>0</v>
      </c>
      <c r="Q129" s="58"/>
      <c r="R129" s="153">
        <f>R130+R135+R145</f>
        <v>0</v>
      </c>
      <c r="S129" s="58"/>
      <c r="T129" s="154">
        <f>T130+T135+T145</f>
        <v>0</v>
      </c>
      <c r="AT129" s="17" t="s">
        <v>76</v>
      </c>
      <c r="AU129" s="17" t="s">
        <v>423</v>
      </c>
      <c r="BK129" s="155">
        <f>BK130+BK135+BK145</f>
        <v>0</v>
      </c>
    </row>
    <row r="130" spans="2:65" s="11" customFormat="1" ht="26" customHeight="1">
      <c r="B130" s="156"/>
      <c r="D130" s="157" t="s">
        <v>76</v>
      </c>
      <c r="E130" s="158" t="s">
        <v>7100</v>
      </c>
      <c r="F130" s="158" t="s">
        <v>12055</v>
      </c>
      <c r="I130" s="159"/>
      <c r="J130" s="160">
        <f>BK130</f>
        <v>0</v>
      </c>
      <c r="L130" s="156"/>
      <c r="M130" s="161"/>
      <c r="P130" s="162">
        <f>SUM(P131:P134)</f>
        <v>0</v>
      </c>
      <c r="R130" s="162">
        <f>SUM(R131:R134)</f>
        <v>0</v>
      </c>
      <c r="T130" s="163">
        <f>SUM(T131:T134)</f>
        <v>0</v>
      </c>
      <c r="AR130" s="157" t="s">
        <v>84</v>
      </c>
      <c r="AT130" s="164" t="s">
        <v>76</v>
      </c>
      <c r="AU130" s="164" t="s">
        <v>77</v>
      </c>
      <c r="AY130" s="157" t="s">
        <v>574</v>
      </c>
      <c r="BK130" s="165">
        <f>SUM(BK131:BK134)</f>
        <v>0</v>
      </c>
    </row>
    <row r="131" spans="2:65" s="1" customFormat="1" ht="24.25" customHeight="1">
      <c r="B131" s="140"/>
      <c r="C131" s="208" t="s">
        <v>77</v>
      </c>
      <c r="D131" s="208" t="s">
        <v>1858</v>
      </c>
      <c r="E131" s="209" t="s">
        <v>12056</v>
      </c>
      <c r="F131" s="210" t="s">
        <v>12057</v>
      </c>
      <c r="G131" s="211" t="s">
        <v>7104</v>
      </c>
      <c r="H131" s="212">
        <v>13</v>
      </c>
      <c r="I131" s="213"/>
      <c r="J131" s="214">
        <f>ROUND(I131*H131,2)</f>
        <v>0</v>
      </c>
      <c r="K131" s="215"/>
      <c r="L131" s="216"/>
      <c r="M131" s="217" t="s">
        <v>1</v>
      </c>
      <c r="N131" s="218" t="s">
        <v>43</v>
      </c>
      <c r="P131" s="177">
        <f>O131*H131</f>
        <v>0</v>
      </c>
      <c r="Q131" s="177">
        <v>0</v>
      </c>
      <c r="R131" s="177">
        <f>Q131*H131</f>
        <v>0</v>
      </c>
      <c r="S131" s="177">
        <v>0</v>
      </c>
      <c r="T131" s="178">
        <f>S131*H131</f>
        <v>0</v>
      </c>
      <c r="AR131" s="179" t="s">
        <v>626</v>
      </c>
      <c r="AT131" s="179" t="s">
        <v>1858</v>
      </c>
      <c r="AU131" s="179" t="s">
        <v>84</v>
      </c>
      <c r="AY131" s="17" t="s">
        <v>574</v>
      </c>
      <c r="BE131" s="102">
        <f>IF(N131="základná",J131,0)</f>
        <v>0</v>
      </c>
      <c r="BF131" s="102">
        <f>IF(N131="znížená",J131,0)</f>
        <v>0</v>
      </c>
      <c r="BG131" s="102">
        <f>IF(N131="zákl. prenesená",J131,0)</f>
        <v>0</v>
      </c>
      <c r="BH131" s="102">
        <f>IF(N131="zníž. prenesená",J131,0)</f>
        <v>0</v>
      </c>
      <c r="BI131" s="102">
        <f>IF(N131="nulová",J131,0)</f>
        <v>0</v>
      </c>
      <c r="BJ131" s="17" t="s">
        <v>89</v>
      </c>
      <c r="BK131" s="102">
        <f>ROUND(I131*H131,2)</f>
        <v>0</v>
      </c>
      <c r="BL131" s="17" t="s">
        <v>580</v>
      </c>
      <c r="BM131" s="179" t="s">
        <v>89</v>
      </c>
    </row>
    <row r="132" spans="2:65" s="1" customFormat="1" ht="24.25" customHeight="1">
      <c r="B132" s="140"/>
      <c r="C132" s="208" t="s">
        <v>77</v>
      </c>
      <c r="D132" s="208" t="s">
        <v>1858</v>
      </c>
      <c r="E132" s="209" t="s">
        <v>12058</v>
      </c>
      <c r="F132" s="210" t="s">
        <v>10895</v>
      </c>
      <c r="G132" s="211" t="s">
        <v>7104</v>
      </c>
      <c r="H132" s="212">
        <v>520</v>
      </c>
      <c r="I132" s="213"/>
      <c r="J132" s="214">
        <f>ROUND(I132*H132,2)</f>
        <v>0</v>
      </c>
      <c r="K132" s="215"/>
      <c r="L132" s="216"/>
      <c r="M132" s="217" t="s">
        <v>1</v>
      </c>
      <c r="N132" s="218" t="s">
        <v>43</v>
      </c>
      <c r="P132" s="177">
        <f>O132*H132</f>
        <v>0</v>
      </c>
      <c r="Q132" s="177">
        <v>0</v>
      </c>
      <c r="R132" s="177">
        <f>Q132*H132</f>
        <v>0</v>
      </c>
      <c r="S132" s="177">
        <v>0</v>
      </c>
      <c r="T132" s="178">
        <f>S132*H132</f>
        <v>0</v>
      </c>
      <c r="AR132" s="179" t="s">
        <v>626</v>
      </c>
      <c r="AT132" s="179" t="s">
        <v>1858</v>
      </c>
      <c r="AU132" s="179" t="s">
        <v>84</v>
      </c>
      <c r="AY132" s="17" t="s">
        <v>574</v>
      </c>
      <c r="BE132" s="102">
        <f>IF(N132="základná",J132,0)</f>
        <v>0</v>
      </c>
      <c r="BF132" s="102">
        <f>IF(N132="znížená",J132,0)</f>
        <v>0</v>
      </c>
      <c r="BG132" s="102">
        <f>IF(N132="zákl. prenesená",J132,0)</f>
        <v>0</v>
      </c>
      <c r="BH132" s="102">
        <f>IF(N132="zníž. prenesená",J132,0)</f>
        <v>0</v>
      </c>
      <c r="BI132" s="102">
        <f>IF(N132="nulová",J132,0)</f>
        <v>0</v>
      </c>
      <c r="BJ132" s="17" t="s">
        <v>89</v>
      </c>
      <c r="BK132" s="102">
        <f>ROUND(I132*H132,2)</f>
        <v>0</v>
      </c>
      <c r="BL132" s="17" t="s">
        <v>580</v>
      </c>
      <c r="BM132" s="179" t="s">
        <v>580</v>
      </c>
    </row>
    <row r="133" spans="2:65" s="1" customFormat="1" ht="24.25" customHeight="1">
      <c r="B133" s="140"/>
      <c r="C133" s="208" t="s">
        <v>77</v>
      </c>
      <c r="D133" s="208" t="s">
        <v>1858</v>
      </c>
      <c r="E133" s="209" t="s">
        <v>12059</v>
      </c>
      <c r="F133" s="210" t="s">
        <v>7107</v>
      </c>
      <c r="G133" s="211" t="s">
        <v>7104</v>
      </c>
      <c r="H133" s="212">
        <v>25</v>
      </c>
      <c r="I133" s="213"/>
      <c r="J133" s="214">
        <f>ROUND(I133*H133,2)</f>
        <v>0</v>
      </c>
      <c r="K133" s="215"/>
      <c r="L133" s="216"/>
      <c r="M133" s="217" t="s">
        <v>1</v>
      </c>
      <c r="N133" s="218" t="s">
        <v>43</v>
      </c>
      <c r="P133" s="177">
        <f>O133*H133</f>
        <v>0</v>
      </c>
      <c r="Q133" s="177">
        <v>0</v>
      </c>
      <c r="R133" s="177">
        <f>Q133*H133</f>
        <v>0</v>
      </c>
      <c r="S133" s="177">
        <v>0</v>
      </c>
      <c r="T133" s="178">
        <f>S133*H133</f>
        <v>0</v>
      </c>
      <c r="AR133" s="179" t="s">
        <v>626</v>
      </c>
      <c r="AT133" s="179" t="s">
        <v>1858</v>
      </c>
      <c r="AU133" s="179" t="s">
        <v>84</v>
      </c>
      <c r="AY133" s="17" t="s">
        <v>574</v>
      </c>
      <c r="BE133" s="102">
        <f>IF(N133="základná",J133,0)</f>
        <v>0</v>
      </c>
      <c r="BF133" s="102">
        <f>IF(N133="znížená",J133,0)</f>
        <v>0</v>
      </c>
      <c r="BG133" s="102">
        <f>IF(N133="zákl. prenesená",J133,0)</f>
        <v>0</v>
      </c>
      <c r="BH133" s="102">
        <f>IF(N133="zníž. prenesená",J133,0)</f>
        <v>0</v>
      </c>
      <c r="BI133" s="102">
        <f>IF(N133="nulová",J133,0)</f>
        <v>0</v>
      </c>
      <c r="BJ133" s="17" t="s">
        <v>89</v>
      </c>
      <c r="BK133" s="102">
        <f>ROUND(I133*H133,2)</f>
        <v>0</v>
      </c>
      <c r="BL133" s="17" t="s">
        <v>580</v>
      </c>
      <c r="BM133" s="179" t="s">
        <v>616</v>
      </c>
    </row>
    <row r="134" spans="2:65" s="1" customFormat="1" ht="24.25" customHeight="1">
      <c r="B134" s="140"/>
      <c r="C134" s="208" t="s">
        <v>77</v>
      </c>
      <c r="D134" s="208" t="s">
        <v>1858</v>
      </c>
      <c r="E134" s="209" t="s">
        <v>12060</v>
      </c>
      <c r="F134" s="210" t="s">
        <v>7103</v>
      </c>
      <c r="G134" s="211" t="s">
        <v>7104</v>
      </c>
      <c r="H134" s="212">
        <v>108</v>
      </c>
      <c r="I134" s="213"/>
      <c r="J134" s="214">
        <f>ROUND(I134*H134,2)</f>
        <v>0</v>
      </c>
      <c r="K134" s="215"/>
      <c r="L134" s="216"/>
      <c r="M134" s="217" t="s">
        <v>1</v>
      </c>
      <c r="N134" s="218" t="s">
        <v>43</v>
      </c>
      <c r="P134" s="177">
        <f>O134*H134</f>
        <v>0</v>
      </c>
      <c r="Q134" s="177">
        <v>0</v>
      </c>
      <c r="R134" s="177">
        <f>Q134*H134</f>
        <v>0</v>
      </c>
      <c r="S134" s="177">
        <v>0</v>
      </c>
      <c r="T134" s="178">
        <f>S134*H134</f>
        <v>0</v>
      </c>
      <c r="AR134" s="179" t="s">
        <v>626</v>
      </c>
      <c r="AT134" s="179" t="s">
        <v>1858</v>
      </c>
      <c r="AU134" s="179" t="s">
        <v>84</v>
      </c>
      <c r="AY134" s="17" t="s">
        <v>574</v>
      </c>
      <c r="BE134" s="102">
        <f>IF(N134="základná",J134,0)</f>
        <v>0</v>
      </c>
      <c r="BF134" s="102">
        <f>IF(N134="znížená",J134,0)</f>
        <v>0</v>
      </c>
      <c r="BG134" s="102">
        <f>IF(N134="zákl. prenesená",J134,0)</f>
        <v>0</v>
      </c>
      <c r="BH134" s="102">
        <f>IF(N134="zníž. prenesená",J134,0)</f>
        <v>0</v>
      </c>
      <c r="BI134" s="102">
        <f>IF(N134="nulová",J134,0)</f>
        <v>0</v>
      </c>
      <c r="BJ134" s="17" t="s">
        <v>89</v>
      </c>
      <c r="BK134" s="102">
        <f>ROUND(I134*H134,2)</f>
        <v>0</v>
      </c>
      <c r="BL134" s="17" t="s">
        <v>580</v>
      </c>
      <c r="BM134" s="179" t="s">
        <v>626</v>
      </c>
    </row>
    <row r="135" spans="2:65" s="11" customFormat="1" ht="26" customHeight="1">
      <c r="B135" s="156"/>
      <c r="D135" s="157" t="s">
        <v>76</v>
      </c>
      <c r="E135" s="158" t="s">
        <v>7124</v>
      </c>
      <c r="F135" s="158" t="s">
        <v>10904</v>
      </c>
      <c r="I135" s="159"/>
      <c r="J135" s="160">
        <f>BK135</f>
        <v>0</v>
      </c>
      <c r="L135" s="156"/>
      <c r="M135" s="161"/>
      <c r="P135" s="162">
        <f>SUM(P136:P144)</f>
        <v>0</v>
      </c>
      <c r="R135" s="162">
        <f>SUM(R136:R144)</f>
        <v>0</v>
      </c>
      <c r="T135" s="163">
        <f>SUM(T136:T144)</f>
        <v>0</v>
      </c>
      <c r="AR135" s="157" t="s">
        <v>84</v>
      </c>
      <c r="AT135" s="164" t="s">
        <v>76</v>
      </c>
      <c r="AU135" s="164" t="s">
        <v>77</v>
      </c>
      <c r="AY135" s="157" t="s">
        <v>574</v>
      </c>
      <c r="BK135" s="165">
        <f>SUM(BK136:BK144)</f>
        <v>0</v>
      </c>
    </row>
    <row r="136" spans="2:65" s="1" customFormat="1" ht="24.25" customHeight="1">
      <c r="B136" s="140"/>
      <c r="C136" s="208" t="s">
        <v>77</v>
      </c>
      <c r="D136" s="208" t="s">
        <v>1858</v>
      </c>
      <c r="E136" s="209" t="s">
        <v>12061</v>
      </c>
      <c r="F136" s="210" t="s">
        <v>10906</v>
      </c>
      <c r="G136" s="211" t="s">
        <v>579</v>
      </c>
      <c r="H136" s="212">
        <v>30</v>
      </c>
      <c r="I136" s="213"/>
      <c r="J136" s="214">
        <f t="shared" ref="J136:J144" si="5">ROUND(I136*H136,2)</f>
        <v>0</v>
      </c>
      <c r="K136" s="215"/>
      <c r="L136" s="216"/>
      <c r="M136" s="217" t="s">
        <v>1</v>
      </c>
      <c r="N136" s="218" t="s">
        <v>43</v>
      </c>
      <c r="P136" s="177">
        <f t="shared" ref="P136:P144" si="6">O136*H136</f>
        <v>0</v>
      </c>
      <c r="Q136" s="177">
        <v>0</v>
      </c>
      <c r="R136" s="177">
        <f t="shared" ref="R136:R144" si="7">Q136*H136</f>
        <v>0</v>
      </c>
      <c r="S136" s="177">
        <v>0</v>
      </c>
      <c r="T136" s="178">
        <f t="shared" ref="T136:T144" si="8">S136*H136</f>
        <v>0</v>
      </c>
      <c r="AR136" s="179" t="s">
        <v>626</v>
      </c>
      <c r="AT136" s="179" t="s">
        <v>1858</v>
      </c>
      <c r="AU136" s="179" t="s">
        <v>84</v>
      </c>
      <c r="AY136" s="17" t="s">
        <v>574</v>
      </c>
      <c r="BE136" s="102">
        <f t="shared" ref="BE136:BE144" si="9">IF(N136="základná",J136,0)</f>
        <v>0</v>
      </c>
      <c r="BF136" s="102">
        <f t="shared" ref="BF136:BF144" si="10">IF(N136="znížená",J136,0)</f>
        <v>0</v>
      </c>
      <c r="BG136" s="102">
        <f t="shared" ref="BG136:BG144" si="11">IF(N136="zákl. prenesená",J136,0)</f>
        <v>0</v>
      </c>
      <c r="BH136" s="102">
        <f t="shared" ref="BH136:BH144" si="12">IF(N136="zníž. prenesená",J136,0)</f>
        <v>0</v>
      </c>
      <c r="BI136" s="102">
        <f t="shared" ref="BI136:BI144" si="13">IF(N136="nulová",J136,0)</f>
        <v>0</v>
      </c>
      <c r="BJ136" s="17" t="s">
        <v>89</v>
      </c>
      <c r="BK136" s="102">
        <f t="shared" ref="BK136:BK144" si="14">ROUND(I136*H136,2)</f>
        <v>0</v>
      </c>
      <c r="BL136" s="17" t="s">
        <v>580</v>
      </c>
      <c r="BM136" s="179" t="s">
        <v>115</v>
      </c>
    </row>
    <row r="137" spans="2:65" s="1" customFormat="1" ht="24.25" customHeight="1">
      <c r="B137" s="140"/>
      <c r="C137" s="208" t="s">
        <v>77</v>
      </c>
      <c r="D137" s="208" t="s">
        <v>1858</v>
      </c>
      <c r="E137" s="209" t="s">
        <v>12062</v>
      </c>
      <c r="F137" s="210" t="s">
        <v>12063</v>
      </c>
      <c r="G137" s="211" t="s">
        <v>579</v>
      </c>
      <c r="H137" s="212">
        <v>2</v>
      </c>
      <c r="I137" s="213"/>
      <c r="J137" s="214">
        <f t="shared" si="5"/>
        <v>0</v>
      </c>
      <c r="K137" s="215"/>
      <c r="L137" s="216"/>
      <c r="M137" s="217" t="s">
        <v>1</v>
      </c>
      <c r="N137" s="218" t="s">
        <v>43</v>
      </c>
      <c r="P137" s="177">
        <f t="shared" si="6"/>
        <v>0</v>
      </c>
      <c r="Q137" s="177">
        <v>0</v>
      </c>
      <c r="R137" s="177">
        <f t="shared" si="7"/>
        <v>0</v>
      </c>
      <c r="S137" s="177">
        <v>0</v>
      </c>
      <c r="T137" s="178">
        <f t="shared" si="8"/>
        <v>0</v>
      </c>
      <c r="AR137" s="179" t="s">
        <v>626</v>
      </c>
      <c r="AT137" s="179" t="s">
        <v>1858</v>
      </c>
      <c r="AU137" s="179" t="s">
        <v>84</v>
      </c>
      <c r="AY137" s="17" t="s">
        <v>574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7" t="s">
        <v>89</v>
      </c>
      <c r="BK137" s="102">
        <f t="shared" si="14"/>
        <v>0</v>
      </c>
      <c r="BL137" s="17" t="s">
        <v>580</v>
      </c>
      <c r="BM137" s="179" t="s">
        <v>121</v>
      </c>
    </row>
    <row r="138" spans="2:65" s="1" customFormat="1" ht="24.25" customHeight="1">
      <c r="B138" s="140"/>
      <c r="C138" s="208" t="s">
        <v>77</v>
      </c>
      <c r="D138" s="208" t="s">
        <v>1858</v>
      </c>
      <c r="E138" s="209" t="s">
        <v>12064</v>
      </c>
      <c r="F138" s="210" t="s">
        <v>12065</v>
      </c>
      <c r="G138" s="211" t="s">
        <v>579</v>
      </c>
      <c r="H138" s="212">
        <v>3</v>
      </c>
      <c r="I138" s="213"/>
      <c r="J138" s="214">
        <f t="shared" si="5"/>
        <v>0</v>
      </c>
      <c r="K138" s="215"/>
      <c r="L138" s="216"/>
      <c r="M138" s="217" t="s">
        <v>1</v>
      </c>
      <c r="N138" s="218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626</v>
      </c>
      <c r="AT138" s="179" t="s">
        <v>1858</v>
      </c>
      <c r="AU138" s="179" t="s">
        <v>84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664</v>
      </c>
    </row>
    <row r="139" spans="2:65" s="1" customFormat="1" ht="24.25" customHeight="1">
      <c r="B139" s="140"/>
      <c r="C139" s="208" t="s">
        <v>77</v>
      </c>
      <c r="D139" s="208" t="s">
        <v>1858</v>
      </c>
      <c r="E139" s="209" t="s">
        <v>12066</v>
      </c>
      <c r="F139" s="210" t="s">
        <v>12067</v>
      </c>
      <c r="G139" s="211" t="s">
        <v>579</v>
      </c>
      <c r="H139" s="212">
        <v>1</v>
      </c>
      <c r="I139" s="213"/>
      <c r="J139" s="214">
        <f t="shared" si="5"/>
        <v>0</v>
      </c>
      <c r="K139" s="215"/>
      <c r="L139" s="216"/>
      <c r="M139" s="217" t="s">
        <v>1</v>
      </c>
      <c r="N139" s="218" t="s">
        <v>43</v>
      </c>
      <c r="P139" s="177">
        <f t="shared" si="6"/>
        <v>0</v>
      </c>
      <c r="Q139" s="177">
        <v>0</v>
      </c>
      <c r="R139" s="177">
        <f t="shared" si="7"/>
        <v>0</v>
      </c>
      <c r="S139" s="177">
        <v>0</v>
      </c>
      <c r="T139" s="178">
        <f t="shared" si="8"/>
        <v>0</v>
      </c>
      <c r="AR139" s="179" t="s">
        <v>626</v>
      </c>
      <c r="AT139" s="179" t="s">
        <v>1858</v>
      </c>
      <c r="AU139" s="179" t="s">
        <v>84</v>
      </c>
      <c r="AY139" s="17" t="s">
        <v>574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7" t="s">
        <v>89</v>
      </c>
      <c r="BK139" s="102">
        <f t="shared" si="14"/>
        <v>0</v>
      </c>
      <c r="BL139" s="17" t="s">
        <v>580</v>
      </c>
      <c r="BM139" s="179" t="s">
        <v>680</v>
      </c>
    </row>
    <row r="140" spans="2:65" s="1" customFormat="1" ht="21.75" customHeight="1">
      <c r="B140" s="140"/>
      <c r="C140" s="208" t="s">
        <v>77</v>
      </c>
      <c r="D140" s="208" t="s">
        <v>1858</v>
      </c>
      <c r="E140" s="209" t="s">
        <v>12068</v>
      </c>
      <c r="F140" s="210" t="s">
        <v>12069</v>
      </c>
      <c r="G140" s="211" t="s">
        <v>579</v>
      </c>
      <c r="H140" s="212">
        <v>1</v>
      </c>
      <c r="I140" s="213"/>
      <c r="J140" s="214">
        <f t="shared" si="5"/>
        <v>0</v>
      </c>
      <c r="K140" s="215"/>
      <c r="L140" s="216"/>
      <c r="M140" s="217" t="s">
        <v>1</v>
      </c>
      <c r="N140" s="218" t="s">
        <v>43</v>
      </c>
      <c r="P140" s="177">
        <f t="shared" si="6"/>
        <v>0</v>
      </c>
      <c r="Q140" s="177">
        <v>0</v>
      </c>
      <c r="R140" s="177">
        <f t="shared" si="7"/>
        <v>0</v>
      </c>
      <c r="S140" s="177">
        <v>0</v>
      </c>
      <c r="T140" s="178">
        <f t="shared" si="8"/>
        <v>0</v>
      </c>
      <c r="AR140" s="179" t="s">
        <v>626</v>
      </c>
      <c r="AT140" s="179" t="s">
        <v>1858</v>
      </c>
      <c r="AU140" s="179" t="s">
        <v>84</v>
      </c>
      <c r="AY140" s="17" t="s">
        <v>574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7" t="s">
        <v>89</v>
      </c>
      <c r="BK140" s="102">
        <f t="shared" si="14"/>
        <v>0</v>
      </c>
      <c r="BL140" s="17" t="s">
        <v>580</v>
      </c>
      <c r="BM140" s="179" t="s">
        <v>691</v>
      </c>
    </row>
    <row r="141" spans="2:65" s="1" customFormat="1" ht="24.25" customHeight="1">
      <c r="B141" s="140"/>
      <c r="C141" s="208" t="s">
        <v>77</v>
      </c>
      <c r="D141" s="208" t="s">
        <v>1858</v>
      </c>
      <c r="E141" s="209" t="s">
        <v>12070</v>
      </c>
      <c r="F141" s="210" t="s">
        <v>12071</v>
      </c>
      <c r="G141" s="211" t="s">
        <v>579</v>
      </c>
      <c r="H141" s="212">
        <v>1</v>
      </c>
      <c r="I141" s="213"/>
      <c r="J141" s="214">
        <f t="shared" si="5"/>
        <v>0</v>
      </c>
      <c r="K141" s="215"/>
      <c r="L141" s="216"/>
      <c r="M141" s="217" t="s">
        <v>1</v>
      </c>
      <c r="N141" s="218" t="s">
        <v>43</v>
      </c>
      <c r="P141" s="177">
        <f t="shared" si="6"/>
        <v>0</v>
      </c>
      <c r="Q141" s="177">
        <v>0</v>
      </c>
      <c r="R141" s="177">
        <f t="shared" si="7"/>
        <v>0</v>
      </c>
      <c r="S141" s="177">
        <v>0</v>
      </c>
      <c r="T141" s="178">
        <f t="shared" si="8"/>
        <v>0</v>
      </c>
      <c r="AR141" s="179" t="s">
        <v>626</v>
      </c>
      <c r="AT141" s="179" t="s">
        <v>1858</v>
      </c>
      <c r="AU141" s="179" t="s">
        <v>84</v>
      </c>
      <c r="AY141" s="17" t="s">
        <v>574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7" t="s">
        <v>89</v>
      </c>
      <c r="BK141" s="102">
        <f t="shared" si="14"/>
        <v>0</v>
      </c>
      <c r="BL141" s="17" t="s">
        <v>580</v>
      </c>
      <c r="BM141" s="179" t="s">
        <v>7</v>
      </c>
    </row>
    <row r="142" spans="2:65" s="1" customFormat="1" ht="24.25" customHeight="1">
      <c r="B142" s="140"/>
      <c r="C142" s="168" t="s">
        <v>77</v>
      </c>
      <c r="D142" s="168" t="s">
        <v>576</v>
      </c>
      <c r="E142" s="169" t="s">
        <v>12072</v>
      </c>
      <c r="F142" s="170" t="s">
        <v>10909</v>
      </c>
      <c r="G142" s="171" t="s">
        <v>629</v>
      </c>
      <c r="H142" s="172">
        <v>1030</v>
      </c>
      <c r="I142" s="173"/>
      <c r="J142" s="174">
        <f t="shared" si="5"/>
        <v>0</v>
      </c>
      <c r="K142" s="175"/>
      <c r="L142" s="34"/>
      <c r="M142" s="176" t="s">
        <v>1</v>
      </c>
      <c r="N142" s="139" t="s">
        <v>43</v>
      </c>
      <c r="P142" s="177">
        <f t="shared" si="6"/>
        <v>0</v>
      </c>
      <c r="Q142" s="177">
        <v>0</v>
      </c>
      <c r="R142" s="177">
        <f t="shared" si="7"/>
        <v>0</v>
      </c>
      <c r="S142" s="177">
        <v>0</v>
      </c>
      <c r="T142" s="178">
        <f t="shared" si="8"/>
        <v>0</v>
      </c>
      <c r="AR142" s="179" t="s">
        <v>580</v>
      </c>
      <c r="AT142" s="179" t="s">
        <v>576</v>
      </c>
      <c r="AU142" s="179" t="s">
        <v>84</v>
      </c>
      <c r="AY142" s="17" t="s">
        <v>574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7" t="s">
        <v>89</v>
      </c>
      <c r="BK142" s="102">
        <f t="shared" si="14"/>
        <v>0</v>
      </c>
      <c r="BL142" s="17" t="s">
        <v>580</v>
      </c>
      <c r="BM142" s="179" t="s">
        <v>732</v>
      </c>
    </row>
    <row r="143" spans="2:65" s="1" customFormat="1" ht="16.5" customHeight="1">
      <c r="B143" s="140"/>
      <c r="C143" s="168" t="s">
        <v>77</v>
      </c>
      <c r="D143" s="168" t="s">
        <v>576</v>
      </c>
      <c r="E143" s="169" t="s">
        <v>12073</v>
      </c>
      <c r="F143" s="170" t="s">
        <v>10912</v>
      </c>
      <c r="G143" s="171" t="s">
        <v>629</v>
      </c>
      <c r="H143" s="172">
        <v>350</v>
      </c>
      <c r="I143" s="173"/>
      <c r="J143" s="174">
        <f t="shared" si="5"/>
        <v>0</v>
      </c>
      <c r="K143" s="175"/>
      <c r="L143" s="34"/>
      <c r="M143" s="176" t="s">
        <v>1</v>
      </c>
      <c r="N143" s="139" t="s">
        <v>43</v>
      </c>
      <c r="P143" s="177">
        <f t="shared" si="6"/>
        <v>0</v>
      </c>
      <c r="Q143" s="177">
        <v>0</v>
      </c>
      <c r="R143" s="177">
        <f t="shared" si="7"/>
        <v>0</v>
      </c>
      <c r="S143" s="177">
        <v>0</v>
      </c>
      <c r="T143" s="178">
        <f t="shared" si="8"/>
        <v>0</v>
      </c>
      <c r="AR143" s="179" t="s">
        <v>580</v>
      </c>
      <c r="AT143" s="179" t="s">
        <v>576</v>
      </c>
      <c r="AU143" s="179" t="s">
        <v>84</v>
      </c>
      <c r="AY143" s="17" t="s">
        <v>574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89</v>
      </c>
      <c r="BK143" s="102">
        <f t="shared" si="14"/>
        <v>0</v>
      </c>
      <c r="BL143" s="17" t="s">
        <v>580</v>
      </c>
      <c r="BM143" s="179" t="s">
        <v>749</v>
      </c>
    </row>
    <row r="144" spans="2:65" s="1" customFormat="1" ht="16.5" customHeight="1">
      <c r="B144" s="140"/>
      <c r="C144" s="168" t="s">
        <v>77</v>
      </c>
      <c r="D144" s="168" t="s">
        <v>576</v>
      </c>
      <c r="E144" s="169" t="s">
        <v>12074</v>
      </c>
      <c r="F144" s="170" t="s">
        <v>10915</v>
      </c>
      <c r="G144" s="171" t="s">
        <v>629</v>
      </c>
      <c r="H144" s="172">
        <v>8.5</v>
      </c>
      <c r="I144" s="173"/>
      <c r="J144" s="174">
        <f t="shared" si="5"/>
        <v>0</v>
      </c>
      <c r="K144" s="175"/>
      <c r="L144" s="34"/>
      <c r="M144" s="176" t="s">
        <v>1</v>
      </c>
      <c r="N144" s="139" t="s">
        <v>43</v>
      </c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AR144" s="179" t="s">
        <v>580</v>
      </c>
      <c r="AT144" s="179" t="s">
        <v>576</v>
      </c>
      <c r="AU144" s="179" t="s">
        <v>84</v>
      </c>
      <c r="AY144" s="17" t="s">
        <v>574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89</v>
      </c>
      <c r="BK144" s="102">
        <f t="shared" si="14"/>
        <v>0</v>
      </c>
      <c r="BL144" s="17" t="s">
        <v>580</v>
      </c>
      <c r="BM144" s="179" t="s">
        <v>805</v>
      </c>
    </row>
    <row r="145" spans="2:65" s="11" customFormat="1" ht="26" customHeight="1">
      <c r="B145" s="156"/>
      <c r="D145" s="157" t="s">
        <v>76</v>
      </c>
      <c r="E145" s="158" t="s">
        <v>7180</v>
      </c>
      <c r="F145" s="158" t="s">
        <v>6134</v>
      </c>
      <c r="I145" s="159"/>
      <c r="J145" s="160">
        <f>BK145</f>
        <v>0</v>
      </c>
      <c r="L145" s="156"/>
      <c r="M145" s="161"/>
      <c r="P145" s="162">
        <f>SUM(P146:P151)</f>
        <v>0</v>
      </c>
      <c r="R145" s="162">
        <f>SUM(R146:R151)</f>
        <v>0</v>
      </c>
      <c r="T145" s="163">
        <f>SUM(T146:T151)</f>
        <v>0</v>
      </c>
      <c r="AR145" s="157" t="s">
        <v>84</v>
      </c>
      <c r="AT145" s="164" t="s">
        <v>76</v>
      </c>
      <c r="AU145" s="164" t="s">
        <v>77</v>
      </c>
      <c r="AY145" s="157" t="s">
        <v>574</v>
      </c>
      <c r="BK145" s="165">
        <f>SUM(BK146:BK151)</f>
        <v>0</v>
      </c>
    </row>
    <row r="146" spans="2:65" s="1" customFormat="1" ht="21.75" customHeight="1">
      <c r="B146" s="140"/>
      <c r="C146" s="208" t="s">
        <v>77</v>
      </c>
      <c r="D146" s="208" t="s">
        <v>1858</v>
      </c>
      <c r="E146" s="209" t="s">
        <v>12075</v>
      </c>
      <c r="F146" s="210" t="s">
        <v>10918</v>
      </c>
      <c r="G146" s="211" t="s">
        <v>579</v>
      </c>
      <c r="H146" s="212">
        <v>1</v>
      </c>
      <c r="I146" s="213"/>
      <c r="J146" s="214">
        <f t="shared" ref="J146:J151" si="15">ROUND(I146*H146,2)</f>
        <v>0</v>
      </c>
      <c r="K146" s="215"/>
      <c r="L146" s="216"/>
      <c r="M146" s="217" t="s">
        <v>1</v>
      </c>
      <c r="N146" s="218" t="s">
        <v>43</v>
      </c>
      <c r="P146" s="177">
        <f t="shared" ref="P146:P151" si="16">O146*H146</f>
        <v>0</v>
      </c>
      <c r="Q146" s="177">
        <v>0</v>
      </c>
      <c r="R146" s="177">
        <f t="shared" ref="R146:R151" si="17">Q146*H146</f>
        <v>0</v>
      </c>
      <c r="S146" s="177">
        <v>0</v>
      </c>
      <c r="T146" s="178">
        <f t="shared" ref="T146:T151" si="18">S146*H146</f>
        <v>0</v>
      </c>
      <c r="AR146" s="179" t="s">
        <v>626</v>
      </c>
      <c r="AT146" s="179" t="s">
        <v>1858</v>
      </c>
      <c r="AU146" s="179" t="s">
        <v>84</v>
      </c>
      <c r="AY146" s="17" t="s">
        <v>574</v>
      </c>
      <c r="BE146" s="102">
        <f t="shared" ref="BE146:BE151" si="19">IF(N146="základná",J146,0)</f>
        <v>0</v>
      </c>
      <c r="BF146" s="102">
        <f t="shared" ref="BF146:BF151" si="20">IF(N146="znížená",J146,0)</f>
        <v>0</v>
      </c>
      <c r="BG146" s="102">
        <f t="shared" ref="BG146:BG151" si="21">IF(N146="zákl. prenesená",J146,0)</f>
        <v>0</v>
      </c>
      <c r="BH146" s="102">
        <f t="shared" ref="BH146:BH151" si="22">IF(N146="zníž. prenesená",J146,0)</f>
        <v>0</v>
      </c>
      <c r="BI146" s="102">
        <f t="shared" ref="BI146:BI151" si="23">IF(N146="nulová",J146,0)</f>
        <v>0</v>
      </c>
      <c r="BJ146" s="17" t="s">
        <v>89</v>
      </c>
      <c r="BK146" s="102">
        <f t="shared" ref="BK146:BK151" si="24">ROUND(I146*H146,2)</f>
        <v>0</v>
      </c>
      <c r="BL146" s="17" t="s">
        <v>580</v>
      </c>
      <c r="BM146" s="179" t="s">
        <v>824</v>
      </c>
    </row>
    <row r="147" spans="2:65" s="1" customFormat="1" ht="16.5" customHeight="1">
      <c r="B147" s="140"/>
      <c r="C147" s="168" t="s">
        <v>77</v>
      </c>
      <c r="D147" s="168" t="s">
        <v>576</v>
      </c>
      <c r="E147" s="169" t="s">
        <v>12076</v>
      </c>
      <c r="F147" s="170" t="s">
        <v>10921</v>
      </c>
      <c r="G147" s="171" t="s">
        <v>579</v>
      </c>
      <c r="H147" s="172">
        <v>1</v>
      </c>
      <c r="I147" s="173"/>
      <c r="J147" s="174">
        <f t="shared" si="15"/>
        <v>0</v>
      </c>
      <c r="K147" s="175"/>
      <c r="L147" s="34"/>
      <c r="M147" s="176" t="s">
        <v>1</v>
      </c>
      <c r="N147" s="139" t="s">
        <v>43</v>
      </c>
      <c r="P147" s="177">
        <f t="shared" si="16"/>
        <v>0</v>
      </c>
      <c r="Q147" s="177">
        <v>0</v>
      </c>
      <c r="R147" s="177">
        <f t="shared" si="17"/>
        <v>0</v>
      </c>
      <c r="S147" s="177">
        <v>0</v>
      </c>
      <c r="T147" s="178">
        <f t="shared" si="18"/>
        <v>0</v>
      </c>
      <c r="AR147" s="179" t="s">
        <v>580</v>
      </c>
      <c r="AT147" s="179" t="s">
        <v>576</v>
      </c>
      <c r="AU147" s="179" t="s">
        <v>84</v>
      </c>
      <c r="AY147" s="17" t="s">
        <v>574</v>
      </c>
      <c r="BE147" s="102">
        <f t="shared" si="19"/>
        <v>0</v>
      </c>
      <c r="BF147" s="102">
        <f t="shared" si="20"/>
        <v>0</v>
      </c>
      <c r="BG147" s="102">
        <f t="shared" si="21"/>
        <v>0</v>
      </c>
      <c r="BH147" s="102">
        <f t="shared" si="22"/>
        <v>0</v>
      </c>
      <c r="BI147" s="102">
        <f t="shared" si="23"/>
        <v>0</v>
      </c>
      <c r="BJ147" s="17" t="s">
        <v>89</v>
      </c>
      <c r="BK147" s="102">
        <f t="shared" si="24"/>
        <v>0</v>
      </c>
      <c r="BL147" s="17" t="s">
        <v>580</v>
      </c>
      <c r="BM147" s="179" t="s">
        <v>849</v>
      </c>
    </row>
    <row r="148" spans="2:65" s="1" customFormat="1" ht="16.5" customHeight="1">
      <c r="B148" s="140"/>
      <c r="C148" s="168" t="s">
        <v>77</v>
      </c>
      <c r="D148" s="168" t="s">
        <v>576</v>
      </c>
      <c r="E148" s="169" t="s">
        <v>12077</v>
      </c>
      <c r="F148" s="170" t="s">
        <v>10927</v>
      </c>
      <c r="G148" s="171" t="s">
        <v>579</v>
      </c>
      <c r="H148" s="172">
        <v>1</v>
      </c>
      <c r="I148" s="173"/>
      <c r="J148" s="174">
        <f t="shared" si="15"/>
        <v>0</v>
      </c>
      <c r="K148" s="175"/>
      <c r="L148" s="34"/>
      <c r="M148" s="176" t="s">
        <v>1</v>
      </c>
      <c r="N148" s="139" t="s">
        <v>43</v>
      </c>
      <c r="P148" s="177">
        <f t="shared" si="16"/>
        <v>0</v>
      </c>
      <c r="Q148" s="177">
        <v>0</v>
      </c>
      <c r="R148" s="177">
        <f t="shared" si="17"/>
        <v>0</v>
      </c>
      <c r="S148" s="177">
        <v>0</v>
      </c>
      <c r="T148" s="178">
        <f t="shared" si="18"/>
        <v>0</v>
      </c>
      <c r="AR148" s="179" t="s">
        <v>580</v>
      </c>
      <c r="AT148" s="179" t="s">
        <v>576</v>
      </c>
      <c r="AU148" s="179" t="s">
        <v>84</v>
      </c>
      <c r="AY148" s="17" t="s">
        <v>574</v>
      </c>
      <c r="BE148" s="102">
        <f t="shared" si="19"/>
        <v>0</v>
      </c>
      <c r="BF148" s="102">
        <f t="shared" si="20"/>
        <v>0</v>
      </c>
      <c r="BG148" s="102">
        <f t="shared" si="21"/>
        <v>0</v>
      </c>
      <c r="BH148" s="102">
        <f t="shared" si="22"/>
        <v>0</v>
      </c>
      <c r="BI148" s="102">
        <f t="shared" si="23"/>
        <v>0</v>
      </c>
      <c r="BJ148" s="17" t="s">
        <v>89</v>
      </c>
      <c r="BK148" s="102">
        <f t="shared" si="24"/>
        <v>0</v>
      </c>
      <c r="BL148" s="17" t="s">
        <v>580</v>
      </c>
      <c r="BM148" s="179" t="s">
        <v>901</v>
      </c>
    </row>
    <row r="149" spans="2:65" s="1" customFormat="1" ht="16.5" customHeight="1">
      <c r="B149" s="140"/>
      <c r="C149" s="168" t="s">
        <v>77</v>
      </c>
      <c r="D149" s="168" t="s">
        <v>576</v>
      </c>
      <c r="E149" s="169" t="s">
        <v>12078</v>
      </c>
      <c r="F149" s="170" t="s">
        <v>7328</v>
      </c>
      <c r="G149" s="171" t="s">
        <v>579</v>
      </c>
      <c r="H149" s="172">
        <v>1</v>
      </c>
      <c r="I149" s="173"/>
      <c r="J149" s="174">
        <f t="shared" si="15"/>
        <v>0</v>
      </c>
      <c r="K149" s="175"/>
      <c r="L149" s="34"/>
      <c r="M149" s="176" t="s">
        <v>1</v>
      </c>
      <c r="N149" s="139" t="s">
        <v>43</v>
      </c>
      <c r="P149" s="177">
        <f t="shared" si="16"/>
        <v>0</v>
      </c>
      <c r="Q149" s="177">
        <v>0</v>
      </c>
      <c r="R149" s="177">
        <f t="shared" si="17"/>
        <v>0</v>
      </c>
      <c r="S149" s="177">
        <v>0</v>
      </c>
      <c r="T149" s="178">
        <f t="shared" si="18"/>
        <v>0</v>
      </c>
      <c r="AR149" s="179" t="s">
        <v>580</v>
      </c>
      <c r="AT149" s="179" t="s">
        <v>576</v>
      </c>
      <c r="AU149" s="179" t="s">
        <v>84</v>
      </c>
      <c r="AY149" s="17" t="s">
        <v>574</v>
      </c>
      <c r="BE149" s="102">
        <f t="shared" si="19"/>
        <v>0</v>
      </c>
      <c r="BF149" s="102">
        <f t="shared" si="20"/>
        <v>0</v>
      </c>
      <c r="BG149" s="102">
        <f t="shared" si="21"/>
        <v>0</v>
      </c>
      <c r="BH149" s="102">
        <f t="shared" si="22"/>
        <v>0</v>
      </c>
      <c r="BI149" s="102">
        <f t="shared" si="23"/>
        <v>0</v>
      </c>
      <c r="BJ149" s="17" t="s">
        <v>89</v>
      </c>
      <c r="BK149" s="102">
        <f t="shared" si="24"/>
        <v>0</v>
      </c>
      <c r="BL149" s="17" t="s">
        <v>580</v>
      </c>
      <c r="BM149" s="179" t="s">
        <v>920</v>
      </c>
    </row>
    <row r="150" spans="2:65" s="1" customFormat="1" ht="16.5" customHeight="1">
      <c r="B150" s="140"/>
      <c r="C150" s="168" t="s">
        <v>77</v>
      </c>
      <c r="D150" s="168" t="s">
        <v>576</v>
      </c>
      <c r="E150" s="169" t="s">
        <v>12079</v>
      </c>
      <c r="F150" s="170" t="s">
        <v>12080</v>
      </c>
      <c r="G150" s="171" t="s">
        <v>579</v>
      </c>
      <c r="H150" s="172">
        <v>1</v>
      </c>
      <c r="I150" s="173"/>
      <c r="J150" s="174">
        <f t="shared" si="15"/>
        <v>0</v>
      </c>
      <c r="K150" s="175"/>
      <c r="L150" s="34"/>
      <c r="M150" s="176" t="s">
        <v>1</v>
      </c>
      <c r="N150" s="139" t="s">
        <v>43</v>
      </c>
      <c r="P150" s="177">
        <f t="shared" si="16"/>
        <v>0</v>
      </c>
      <c r="Q150" s="177">
        <v>0</v>
      </c>
      <c r="R150" s="177">
        <f t="shared" si="17"/>
        <v>0</v>
      </c>
      <c r="S150" s="177">
        <v>0</v>
      </c>
      <c r="T150" s="178">
        <f t="shared" si="18"/>
        <v>0</v>
      </c>
      <c r="AR150" s="179" t="s">
        <v>580</v>
      </c>
      <c r="AT150" s="179" t="s">
        <v>576</v>
      </c>
      <c r="AU150" s="179" t="s">
        <v>84</v>
      </c>
      <c r="AY150" s="17" t="s">
        <v>574</v>
      </c>
      <c r="BE150" s="102">
        <f t="shared" si="19"/>
        <v>0</v>
      </c>
      <c r="BF150" s="102">
        <f t="shared" si="20"/>
        <v>0</v>
      </c>
      <c r="BG150" s="102">
        <f t="shared" si="21"/>
        <v>0</v>
      </c>
      <c r="BH150" s="102">
        <f t="shared" si="22"/>
        <v>0</v>
      </c>
      <c r="BI150" s="102">
        <f t="shared" si="23"/>
        <v>0</v>
      </c>
      <c r="BJ150" s="17" t="s">
        <v>89</v>
      </c>
      <c r="BK150" s="102">
        <f t="shared" si="24"/>
        <v>0</v>
      </c>
      <c r="BL150" s="17" t="s">
        <v>580</v>
      </c>
      <c r="BM150" s="179" t="s">
        <v>970</v>
      </c>
    </row>
    <row r="151" spans="2:65" s="1" customFormat="1" ht="16.5" customHeight="1">
      <c r="B151" s="140"/>
      <c r="C151" s="168" t="s">
        <v>77</v>
      </c>
      <c r="D151" s="168" t="s">
        <v>576</v>
      </c>
      <c r="E151" s="169" t="s">
        <v>12081</v>
      </c>
      <c r="F151" s="170" t="s">
        <v>7331</v>
      </c>
      <c r="G151" s="171" t="s">
        <v>579</v>
      </c>
      <c r="H151" s="172">
        <v>1</v>
      </c>
      <c r="I151" s="173"/>
      <c r="J151" s="174">
        <f t="shared" si="15"/>
        <v>0</v>
      </c>
      <c r="K151" s="175"/>
      <c r="L151" s="34"/>
      <c r="M151" s="223" t="s">
        <v>1</v>
      </c>
      <c r="N151" s="224" t="s">
        <v>43</v>
      </c>
      <c r="O151" s="225"/>
      <c r="P151" s="226">
        <f t="shared" si="16"/>
        <v>0</v>
      </c>
      <c r="Q151" s="226">
        <v>0</v>
      </c>
      <c r="R151" s="226">
        <f t="shared" si="17"/>
        <v>0</v>
      </c>
      <c r="S151" s="226">
        <v>0</v>
      </c>
      <c r="T151" s="227">
        <f t="shared" si="18"/>
        <v>0</v>
      </c>
      <c r="AR151" s="179" t="s">
        <v>580</v>
      </c>
      <c r="AT151" s="179" t="s">
        <v>576</v>
      </c>
      <c r="AU151" s="179" t="s">
        <v>84</v>
      </c>
      <c r="AY151" s="17" t="s">
        <v>574</v>
      </c>
      <c r="BE151" s="102">
        <f t="shared" si="19"/>
        <v>0</v>
      </c>
      <c r="BF151" s="102">
        <f t="shared" si="20"/>
        <v>0</v>
      </c>
      <c r="BG151" s="102">
        <f t="shared" si="21"/>
        <v>0</v>
      </c>
      <c r="BH151" s="102">
        <f t="shared" si="22"/>
        <v>0</v>
      </c>
      <c r="BI151" s="102">
        <f t="shared" si="23"/>
        <v>0</v>
      </c>
      <c r="BJ151" s="17" t="s">
        <v>89</v>
      </c>
      <c r="BK151" s="102">
        <f t="shared" si="24"/>
        <v>0</v>
      </c>
      <c r="BL151" s="17" t="s">
        <v>580</v>
      </c>
      <c r="BM151" s="179" t="s">
        <v>993</v>
      </c>
    </row>
    <row r="152" spans="2:65" s="1" customFormat="1" ht="7" customHeight="1">
      <c r="B152" s="49"/>
      <c r="C152" s="50"/>
      <c r="D152" s="50"/>
      <c r="E152" s="50"/>
      <c r="F152" s="50"/>
      <c r="G152" s="50"/>
      <c r="H152" s="50"/>
      <c r="I152" s="50"/>
      <c r="J152" s="50"/>
      <c r="K152" s="50"/>
      <c r="L152" s="34"/>
    </row>
  </sheetData>
  <autoFilter ref="C128:K151" xr:uid="{00000000-0009-0000-0000-00001B000000}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7"/>
  <sheetViews>
    <sheetView workbookViewId="0">
      <selection activeCell="T10" sqref="T10"/>
    </sheetView>
  </sheetViews>
  <sheetFormatPr baseColWidth="10" defaultColWidth="8.75" defaultRowHeight="11"/>
  <sheetData>
    <row r="1" spans="1:11" ht="15">
      <c r="A1" s="231" t="s">
        <v>12082</v>
      </c>
    </row>
    <row r="2" spans="1:11" ht="42.75" customHeight="1">
      <c r="A2" s="283" t="s">
        <v>12083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</row>
    <row r="3" spans="1:11" ht="56.25" customHeight="1">
      <c r="A3" s="283" t="s">
        <v>12084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</row>
    <row r="4" spans="1:11" ht="53.25" customHeight="1">
      <c r="A4" s="283" t="s">
        <v>12085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</row>
    <row r="5" spans="1:11" ht="25.5" customHeight="1">
      <c r="A5" s="283" t="s">
        <v>12086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</row>
    <row r="6" spans="1:11" ht="53.25" customHeight="1">
      <c r="A6" s="283" t="s">
        <v>12088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</row>
    <row r="7" spans="1:11" ht="43.5" customHeight="1">
      <c r="A7" s="283" t="s">
        <v>12087</v>
      </c>
      <c r="B7" s="283"/>
      <c r="C7" s="283"/>
      <c r="D7" s="283"/>
      <c r="E7" s="283"/>
      <c r="F7" s="283"/>
      <c r="G7" s="283"/>
      <c r="H7" s="283"/>
      <c r="I7" s="283"/>
      <c r="J7" s="283"/>
      <c r="K7" s="283"/>
    </row>
  </sheetData>
  <mergeCells count="6">
    <mergeCell ref="A7:K7"/>
    <mergeCell ref="A2:K2"/>
    <mergeCell ref="A3:K3"/>
    <mergeCell ref="A4:K4"/>
    <mergeCell ref="A5:K5"/>
    <mergeCell ref="A6:K6"/>
  </mergeCells>
  <pageMargins left="0.39370078740157483" right="0.39370078740157483" top="0.39370078740157483" bottom="0.39370078740157483" header="0" footer="0"/>
  <pageSetup paperSize="9" fitToHeight="100" orientation="portrait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7420"/>
  <sheetViews>
    <sheetView showGridLines="0" tabSelected="1" topLeftCell="A5451" workbookViewId="0">
      <selection activeCell="Z5467" sqref="Z5467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5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90</v>
      </c>
      <c r="AZ2" s="109" t="s">
        <v>163</v>
      </c>
      <c r="BA2" s="109" t="s">
        <v>164</v>
      </c>
      <c r="BB2" s="109" t="s">
        <v>1</v>
      </c>
      <c r="BC2" s="109" t="s">
        <v>165</v>
      </c>
      <c r="BD2" s="109" t="s">
        <v>89</v>
      </c>
    </row>
    <row r="3" spans="2:5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  <c r="AZ3" s="109" t="s">
        <v>166</v>
      </c>
      <c r="BA3" s="109" t="s">
        <v>167</v>
      </c>
      <c r="BB3" s="109" t="s">
        <v>1</v>
      </c>
      <c r="BC3" s="109" t="s">
        <v>168</v>
      </c>
      <c r="BD3" s="109" t="s">
        <v>89</v>
      </c>
    </row>
    <row r="4" spans="2:56" ht="25" customHeight="1">
      <c r="B4" s="20"/>
      <c r="D4" s="21" t="s">
        <v>169</v>
      </c>
      <c r="L4" s="20"/>
      <c r="M4" s="110" t="s">
        <v>9</v>
      </c>
      <c r="AT4" s="17" t="s">
        <v>3</v>
      </c>
      <c r="AZ4" s="109" t="s">
        <v>170</v>
      </c>
      <c r="BA4" s="109" t="s">
        <v>171</v>
      </c>
      <c r="BB4" s="109" t="s">
        <v>1</v>
      </c>
      <c r="BC4" s="109" t="s">
        <v>172</v>
      </c>
      <c r="BD4" s="109" t="s">
        <v>89</v>
      </c>
    </row>
    <row r="5" spans="2:56" ht="7" customHeight="1">
      <c r="B5" s="20"/>
      <c r="L5" s="20"/>
      <c r="AZ5" s="109" t="s">
        <v>173</v>
      </c>
      <c r="BA5" s="109" t="s">
        <v>174</v>
      </c>
      <c r="BB5" s="109" t="s">
        <v>1</v>
      </c>
      <c r="BC5" s="109" t="s">
        <v>175</v>
      </c>
      <c r="BD5" s="109" t="s">
        <v>89</v>
      </c>
    </row>
    <row r="6" spans="2:56" ht="12" customHeight="1">
      <c r="B6" s="20"/>
      <c r="D6" s="27" t="s">
        <v>15</v>
      </c>
      <c r="L6" s="20"/>
      <c r="AZ6" s="109" t="s">
        <v>176</v>
      </c>
      <c r="BA6" s="109" t="s">
        <v>177</v>
      </c>
      <c r="BB6" s="109" t="s">
        <v>1</v>
      </c>
      <c r="BC6" s="109" t="s">
        <v>178</v>
      </c>
      <c r="BD6" s="109" t="s">
        <v>89</v>
      </c>
    </row>
    <row r="7" spans="2:5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  <c r="AZ7" s="109" t="s">
        <v>179</v>
      </c>
      <c r="BA7" s="109" t="s">
        <v>180</v>
      </c>
      <c r="BB7" s="109" t="s">
        <v>1</v>
      </c>
      <c r="BC7" s="109" t="s">
        <v>181</v>
      </c>
      <c r="BD7" s="109" t="s">
        <v>89</v>
      </c>
    </row>
    <row r="8" spans="2:56" ht="12" customHeight="1">
      <c r="B8" s="20"/>
      <c r="D8" s="27" t="s">
        <v>182</v>
      </c>
      <c r="L8" s="20"/>
      <c r="AZ8" s="109" t="s">
        <v>183</v>
      </c>
      <c r="BA8" s="109" t="s">
        <v>184</v>
      </c>
      <c r="BB8" s="109" t="s">
        <v>1</v>
      </c>
      <c r="BC8" s="109" t="s">
        <v>185</v>
      </c>
      <c r="BD8" s="109" t="s">
        <v>89</v>
      </c>
    </row>
    <row r="9" spans="2:56" s="1" customFormat="1" ht="16.5" customHeight="1">
      <c r="B9" s="34"/>
      <c r="E9" s="287" t="s">
        <v>186</v>
      </c>
      <c r="F9" s="285"/>
      <c r="G9" s="285"/>
      <c r="H9" s="285"/>
      <c r="L9" s="34"/>
      <c r="AZ9" s="109" t="s">
        <v>187</v>
      </c>
      <c r="BA9" s="109" t="s">
        <v>188</v>
      </c>
      <c r="BB9" s="109" t="s">
        <v>1</v>
      </c>
      <c r="BC9" s="109" t="s">
        <v>189</v>
      </c>
      <c r="BD9" s="109" t="s">
        <v>89</v>
      </c>
    </row>
    <row r="10" spans="2:56" s="1" customFormat="1" ht="12" customHeight="1">
      <c r="B10" s="34"/>
      <c r="D10" s="27" t="s">
        <v>190</v>
      </c>
      <c r="L10" s="34"/>
      <c r="AZ10" s="109" t="s">
        <v>191</v>
      </c>
      <c r="BA10" s="109" t="s">
        <v>192</v>
      </c>
      <c r="BB10" s="109" t="s">
        <v>1</v>
      </c>
      <c r="BC10" s="109" t="s">
        <v>193</v>
      </c>
      <c r="BD10" s="109" t="s">
        <v>89</v>
      </c>
    </row>
    <row r="11" spans="2:56" s="1" customFormat="1" ht="16.5" customHeight="1">
      <c r="B11" s="34"/>
      <c r="E11" s="256" t="s">
        <v>194</v>
      </c>
      <c r="F11" s="285"/>
      <c r="G11" s="285"/>
      <c r="H11" s="285"/>
      <c r="L11" s="34"/>
      <c r="AZ11" s="109" t="s">
        <v>195</v>
      </c>
      <c r="BA11" s="109" t="s">
        <v>196</v>
      </c>
      <c r="BB11" s="109" t="s">
        <v>1</v>
      </c>
      <c r="BC11" s="109" t="s">
        <v>197</v>
      </c>
      <c r="BD11" s="109" t="s">
        <v>89</v>
      </c>
    </row>
    <row r="12" spans="2:56" s="1" customFormat="1">
      <c r="B12" s="34"/>
      <c r="L12" s="34"/>
      <c r="AZ12" s="109" t="s">
        <v>198</v>
      </c>
      <c r="BA12" s="109" t="s">
        <v>199</v>
      </c>
      <c r="BB12" s="109" t="s">
        <v>1</v>
      </c>
      <c r="BC12" s="109" t="s">
        <v>200</v>
      </c>
      <c r="BD12" s="109" t="s">
        <v>89</v>
      </c>
    </row>
    <row r="13" spans="2:56" s="1" customFormat="1" ht="12" customHeight="1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  <c r="AZ13" s="109" t="s">
        <v>201</v>
      </c>
      <c r="BA13" s="109" t="s">
        <v>202</v>
      </c>
      <c r="BB13" s="109" t="s">
        <v>1</v>
      </c>
      <c r="BC13" s="109" t="s">
        <v>203</v>
      </c>
      <c r="BD13" s="109" t="s">
        <v>89</v>
      </c>
    </row>
    <row r="14" spans="2:56" s="1" customFormat="1" ht="12" customHeight="1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  <c r="AZ14" s="109" t="s">
        <v>204</v>
      </c>
      <c r="BA14" s="109" t="s">
        <v>205</v>
      </c>
      <c r="BB14" s="109" t="s">
        <v>1</v>
      </c>
      <c r="BC14" s="109" t="s">
        <v>206</v>
      </c>
      <c r="BD14" s="109" t="s">
        <v>89</v>
      </c>
    </row>
    <row r="15" spans="2:56" s="1" customFormat="1" ht="11" customHeight="1">
      <c r="B15" s="34"/>
      <c r="L15" s="34"/>
      <c r="AZ15" s="109" t="s">
        <v>207</v>
      </c>
      <c r="BA15" s="109" t="s">
        <v>208</v>
      </c>
      <c r="BB15" s="109" t="s">
        <v>1</v>
      </c>
      <c r="BC15" s="109" t="s">
        <v>209</v>
      </c>
      <c r="BD15" s="109" t="s">
        <v>89</v>
      </c>
    </row>
    <row r="16" spans="2:56" s="1" customFormat="1" ht="12" customHeight="1">
      <c r="B16" s="34"/>
      <c r="D16" s="27" t="s">
        <v>23</v>
      </c>
      <c r="I16" s="27" t="s">
        <v>24</v>
      </c>
      <c r="J16" s="25" t="s">
        <v>1</v>
      </c>
      <c r="L16" s="34"/>
      <c r="AZ16" s="109" t="s">
        <v>210</v>
      </c>
      <c r="BA16" s="109" t="s">
        <v>208</v>
      </c>
      <c r="BB16" s="109" t="s">
        <v>1</v>
      </c>
      <c r="BC16" s="109" t="s">
        <v>211</v>
      </c>
      <c r="BD16" s="109" t="s">
        <v>89</v>
      </c>
    </row>
    <row r="17" spans="2:56" s="1" customFormat="1" ht="18" customHeight="1">
      <c r="B17" s="34"/>
      <c r="E17" s="25" t="s">
        <v>25</v>
      </c>
      <c r="I17" s="27" t="s">
        <v>26</v>
      </c>
      <c r="J17" s="25" t="s">
        <v>1</v>
      </c>
      <c r="L17" s="34"/>
      <c r="AZ17" s="109" t="s">
        <v>212</v>
      </c>
      <c r="BA17" s="109" t="s">
        <v>208</v>
      </c>
      <c r="BB17" s="109" t="s">
        <v>1</v>
      </c>
      <c r="BC17" s="109" t="s">
        <v>213</v>
      </c>
      <c r="BD17" s="109" t="s">
        <v>89</v>
      </c>
    </row>
    <row r="18" spans="2:56" s="1" customFormat="1" ht="7" customHeight="1">
      <c r="B18" s="34"/>
      <c r="L18" s="34"/>
      <c r="AZ18" s="109" t="s">
        <v>214</v>
      </c>
      <c r="BA18" s="109" t="s">
        <v>208</v>
      </c>
      <c r="BB18" s="109" t="s">
        <v>1</v>
      </c>
      <c r="BC18" s="109" t="s">
        <v>215</v>
      </c>
      <c r="BD18" s="109" t="s">
        <v>89</v>
      </c>
    </row>
    <row r="19" spans="2:56" s="1" customFormat="1" ht="12" customHeight="1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  <c r="AZ19" s="109" t="s">
        <v>216</v>
      </c>
      <c r="BA19" s="109" t="s">
        <v>208</v>
      </c>
      <c r="BB19" s="109" t="s">
        <v>1</v>
      </c>
      <c r="BC19" s="109" t="s">
        <v>217</v>
      </c>
      <c r="BD19" s="109" t="s">
        <v>89</v>
      </c>
    </row>
    <row r="20" spans="2:56" s="1" customFormat="1" ht="18" customHeight="1">
      <c r="B20" s="34"/>
      <c r="E20" s="284" t="str">
        <f>'Rekapitulácia stavby'!E14</f>
        <v>Vyplň údaj</v>
      </c>
      <c r="F20" s="268"/>
      <c r="G20" s="268"/>
      <c r="H20" s="268"/>
      <c r="I20" s="27" t="s">
        <v>26</v>
      </c>
      <c r="J20" s="28" t="str">
        <f>'Rekapitulácia stavby'!AN14</f>
        <v>Vyplň údaj</v>
      </c>
      <c r="L20" s="34"/>
      <c r="AZ20" s="109" t="s">
        <v>218</v>
      </c>
      <c r="BA20" s="109" t="s">
        <v>208</v>
      </c>
      <c r="BB20" s="109" t="s">
        <v>1</v>
      </c>
      <c r="BC20" s="109" t="s">
        <v>219</v>
      </c>
      <c r="BD20" s="109" t="s">
        <v>89</v>
      </c>
    </row>
    <row r="21" spans="2:56" s="1" customFormat="1" ht="7" customHeight="1">
      <c r="B21" s="34"/>
      <c r="L21" s="34"/>
      <c r="AZ21" s="109" t="s">
        <v>220</v>
      </c>
      <c r="BA21" s="109" t="s">
        <v>208</v>
      </c>
      <c r="BB21" s="109" t="s">
        <v>1</v>
      </c>
      <c r="BC21" s="109" t="s">
        <v>221</v>
      </c>
      <c r="BD21" s="109" t="s">
        <v>89</v>
      </c>
    </row>
    <row r="22" spans="2:56" s="1" customFormat="1" ht="12" customHeight="1">
      <c r="B22" s="34"/>
      <c r="D22" s="27" t="s">
        <v>29</v>
      </c>
      <c r="I22" s="27" t="s">
        <v>24</v>
      </c>
      <c r="J22" s="25" t="s">
        <v>1</v>
      </c>
      <c r="L22" s="34"/>
      <c r="AZ22" s="109" t="s">
        <v>222</v>
      </c>
      <c r="BA22" s="109" t="s">
        <v>208</v>
      </c>
      <c r="BB22" s="109" t="s">
        <v>1</v>
      </c>
      <c r="BC22" s="109" t="s">
        <v>223</v>
      </c>
      <c r="BD22" s="109" t="s">
        <v>89</v>
      </c>
    </row>
    <row r="23" spans="2:56" s="1" customFormat="1" ht="18" customHeight="1">
      <c r="B23" s="34"/>
      <c r="E23" s="25" t="s">
        <v>30</v>
      </c>
      <c r="I23" s="27" t="s">
        <v>26</v>
      </c>
      <c r="J23" s="25" t="s">
        <v>1</v>
      </c>
      <c r="L23" s="34"/>
      <c r="AZ23" s="109" t="s">
        <v>224</v>
      </c>
      <c r="BA23" s="109" t="s">
        <v>208</v>
      </c>
      <c r="BB23" s="109" t="s">
        <v>1</v>
      </c>
      <c r="BC23" s="109" t="s">
        <v>225</v>
      </c>
      <c r="BD23" s="109" t="s">
        <v>89</v>
      </c>
    </row>
    <row r="24" spans="2:56" s="1" customFormat="1" ht="7" customHeight="1">
      <c r="B24" s="34"/>
      <c r="L24" s="34"/>
      <c r="AZ24" s="109" t="s">
        <v>226</v>
      </c>
      <c r="BA24" s="109" t="s">
        <v>208</v>
      </c>
      <c r="BB24" s="109" t="s">
        <v>1</v>
      </c>
      <c r="BC24" s="109" t="s">
        <v>227</v>
      </c>
      <c r="BD24" s="109" t="s">
        <v>89</v>
      </c>
    </row>
    <row r="25" spans="2:56" s="1" customFormat="1" ht="12" customHeight="1">
      <c r="B25" s="34"/>
      <c r="D25" s="27" t="s">
        <v>32</v>
      </c>
      <c r="I25" s="27" t="s">
        <v>24</v>
      </c>
      <c r="J25" s="25" t="s">
        <v>1</v>
      </c>
      <c r="L25" s="34"/>
      <c r="AZ25" s="109" t="s">
        <v>228</v>
      </c>
      <c r="BA25" s="109" t="s">
        <v>208</v>
      </c>
      <c r="BB25" s="109" t="s">
        <v>1</v>
      </c>
      <c r="BC25" s="109" t="s">
        <v>229</v>
      </c>
      <c r="BD25" s="109" t="s">
        <v>89</v>
      </c>
    </row>
    <row r="26" spans="2:56" s="1" customFormat="1" ht="18" customHeight="1">
      <c r="B26" s="34"/>
      <c r="E26" s="25" t="s">
        <v>33</v>
      </c>
      <c r="I26" s="27" t="s">
        <v>26</v>
      </c>
      <c r="J26" s="25" t="s">
        <v>1</v>
      </c>
      <c r="L26" s="34"/>
      <c r="AZ26" s="109" t="s">
        <v>230</v>
      </c>
      <c r="BA26" s="109" t="s">
        <v>208</v>
      </c>
      <c r="BB26" s="109" t="s">
        <v>1</v>
      </c>
      <c r="BC26" s="109" t="s">
        <v>231</v>
      </c>
      <c r="BD26" s="109" t="s">
        <v>89</v>
      </c>
    </row>
    <row r="27" spans="2:56" s="1" customFormat="1" ht="7" customHeight="1">
      <c r="B27" s="34"/>
      <c r="L27" s="34"/>
      <c r="AZ27" s="109" t="s">
        <v>232</v>
      </c>
      <c r="BA27" s="109" t="s">
        <v>208</v>
      </c>
      <c r="BB27" s="109" t="s">
        <v>1</v>
      </c>
      <c r="BC27" s="109" t="s">
        <v>233</v>
      </c>
      <c r="BD27" s="109" t="s">
        <v>89</v>
      </c>
    </row>
    <row r="28" spans="2:56" s="1" customFormat="1" ht="12" customHeight="1">
      <c r="B28" s="34"/>
      <c r="D28" s="27" t="s">
        <v>34</v>
      </c>
      <c r="L28" s="34"/>
      <c r="AZ28" s="109" t="s">
        <v>234</v>
      </c>
      <c r="BA28" s="109" t="s">
        <v>235</v>
      </c>
      <c r="BB28" s="109" t="s">
        <v>1</v>
      </c>
      <c r="BC28" s="109" t="s">
        <v>236</v>
      </c>
      <c r="BD28" s="109" t="s">
        <v>89</v>
      </c>
    </row>
    <row r="29" spans="2:56" s="7" customFormat="1" ht="16.5" customHeight="1">
      <c r="B29" s="111"/>
      <c r="E29" s="272" t="s">
        <v>1</v>
      </c>
      <c r="F29" s="272"/>
      <c r="G29" s="272"/>
      <c r="H29" s="272"/>
      <c r="L29" s="111"/>
      <c r="AZ29" s="112" t="s">
        <v>237</v>
      </c>
      <c r="BA29" s="112" t="s">
        <v>238</v>
      </c>
      <c r="BB29" s="112" t="s">
        <v>1</v>
      </c>
      <c r="BC29" s="112" t="s">
        <v>239</v>
      </c>
      <c r="BD29" s="112" t="s">
        <v>89</v>
      </c>
    </row>
    <row r="30" spans="2:56" s="1" customFormat="1" ht="7" customHeight="1">
      <c r="B30" s="34"/>
      <c r="L30" s="34"/>
      <c r="AZ30" s="109" t="s">
        <v>240</v>
      </c>
      <c r="BA30" s="109" t="s">
        <v>241</v>
      </c>
      <c r="BB30" s="109" t="s">
        <v>1</v>
      </c>
      <c r="BC30" s="109" t="s">
        <v>242</v>
      </c>
      <c r="BD30" s="109" t="s">
        <v>89</v>
      </c>
    </row>
    <row r="31" spans="2:56" s="1" customFormat="1" ht="7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  <c r="AZ31" s="109" t="s">
        <v>243</v>
      </c>
      <c r="BA31" s="109" t="s">
        <v>241</v>
      </c>
      <c r="BB31" s="109" t="s">
        <v>1</v>
      </c>
      <c r="BC31" s="109" t="s">
        <v>244</v>
      </c>
      <c r="BD31" s="109" t="s">
        <v>89</v>
      </c>
    </row>
    <row r="32" spans="2:56" s="1" customFormat="1" ht="14.5" customHeight="1">
      <c r="B32" s="34"/>
      <c r="D32" s="25" t="s">
        <v>245</v>
      </c>
      <c r="J32" s="33">
        <f>J98</f>
        <v>0</v>
      </c>
      <c r="L32" s="34"/>
      <c r="AZ32" s="109" t="s">
        <v>246</v>
      </c>
      <c r="BA32" s="109" t="s">
        <v>247</v>
      </c>
      <c r="BB32" s="109" t="s">
        <v>1</v>
      </c>
      <c r="BC32" s="109" t="s">
        <v>248</v>
      </c>
      <c r="BD32" s="109" t="s">
        <v>89</v>
      </c>
    </row>
    <row r="33" spans="2:56" s="1" customFormat="1" ht="14.5" customHeight="1">
      <c r="B33" s="34"/>
      <c r="D33" s="32" t="s">
        <v>157</v>
      </c>
      <c r="J33" s="33">
        <f>J128</f>
        <v>0</v>
      </c>
      <c r="L33" s="34"/>
      <c r="AZ33" s="109" t="s">
        <v>249</v>
      </c>
      <c r="BA33" s="109" t="s">
        <v>250</v>
      </c>
      <c r="BB33" s="109" t="s">
        <v>1</v>
      </c>
      <c r="BC33" s="109" t="s">
        <v>251</v>
      </c>
      <c r="BD33" s="109" t="s">
        <v>89</v>
      </c>
    </row>
    <row r="34" spans="2:56" s="1" customFormat="1" ht="25.25" customHeight="1">
      <c r="B34" s="34"/>
      <c r="D34" s="113" t="s">
        <v>37</v>
      </c>
      <c r="J34" s="71">
        <f>ROUND(J32 + J33, 2)</f>
        <v>0</v>
      </c>
      <c r="L34" s="34"/>
      <c r="AZ34" s="109" t="s">
        <v>252</v>
      </c>
      <c r="BA34" s="109" t="s">
        <v>253</v>
      </c>
      <c r="BB34" s="109" t="s">
        <v>1</v>
      </c>
      <c r="BC34" s="109" t="s">
        <v>254</v>
      </c>
      <c r="BD34" s="109" t="s">
        <v>89</v>
      </c>
    </row>
    <row r="35" spans="2:56" s="1" customFormat="1" ht="7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  <c r="AZ35" s="109" t="s">
        <v>255</v>
      </c>
      <c r="BA35" s="109" t="s">
        <v>256</v>
      </c>
      <c r="BB35" s="109" t="s">
        <v>1</v>
      </c>
      <c r="BC35" s="109" t="s">
        <v>244</v>
      </c>
      <c r="BD35" s="109" t="s">
        <v>89</v>
      </c>
    </row>
    <row r="36" spans="2:56" s="1" customFormat="1" ht="14.5" customHeight="1">
      <c r="B36" s="34"/>
      <c r="F36" s="37" t="s">
        <v>39</v>
      </c>
      <c r="I36" s="37" t="s">
        <v>38</v>
      </c>
      <c r="J36" s="37" t="s">
        <v>40</v>
      </c>
      <c r="L36" s="34"/>
      <c r="AZ36" s="109" t="s">
        <v>257</v>
      </c>
      <c r="BA36" s="109" t="s">
        <v>258</v>
      </c>
      <c r="BB36" s="109" t="s">
        <v>1</v>
      </c>
      <c r="BC36" s="109" t="s">
        <v>259</v>
      </c>
      <c r="BD36" s="109" t="s">
        <v>89</v>
      </c>
    </row>
    <row r="37" spans="2:56" s="1" customFormat="1" ht="14.5" customHeight="1">
      <c r="B37" s="34"/>
      <c r="D37" s="60" t="s">
        <v>41</v>
      </c>
      <c r="E37" s="39" t="s">
        <v>42</v>
      </c>
      <c r="F37" s="114">
        <f>ROUND((SUM(BE128:BE135) + SUM(BE157:BE7419)),  2)</f>
        <v>0</v>
      </c>
      <c r="G37" s="115"/>
      <c r="H37" s="115"/>
      <c r="I37" s="116">
        <v>0.2</v>
      </c>
      <c r="J37" s="114">
        <f>ROUND(((SUM(BE128:BE135) + SUM(BE157:BE7419))*I37),  2)</f>
        <v>0</v>
      </c>
      <c r="L37" s="34"/>
      <c r="AZ37" s="109" t="s">
        <v>260</v>
      </c>
      <c r="BA37" s="109" t="s">
        <v>261</v>
      </c>
      <c r="BB37" s="109" t="s">
        <v>1</v>
      </c>
      <c r="BC37" s="109" t="s">
        <v>262</v>
      </c>
      <c r="BD37" s="109" t="s">
        <v>89</v>
      </c>
    </row>
    <row r="38" spans="2:56" s="1" customFormat="1" ht="14.5" customHeight="1">
      <c r="B38" s="34"/>
      <c r="E38" s="39" t="s">
        <v>43</v>
      </c>
      <c r="F38" s="114">
        <f>ROUND((SUM(BF128:BF135) + SUM(BF157:BF7419)),  2)</f>
        <v>0</v>
      </c>
      <c r="G38" s="115"/>
      <c r="H38" s="115"/>
      <c r="I38" s="116">
        <v>0.2</v>
      </c>
      <c r="J38" s="114">
        <f>ROUND(((SUM(BF128:BF135) + SUM(BF157:BF7419))*I38),  2)</f>
        <v>0</v>
      </c>
      <c r="L38" s="34"/>
      <c r="AZ38" s="109" t="s">
        <v>263</v>
      </c>
      <c r="BA38" s="109" t="s">
        <v>264</v>
      </c>
      <c r="BB38" s="109" t="s">
        <v>1</v>
      </c>
      <c r="BC38" s="109" t="s">
        <v>265</v>
      </c>
      <c r="BD38" s="109" t="s">
        <v>89</v>
      </c>
    </row>
    <row r="39" spans="2:56" s="1" customFormat="1" ht="14.5" hidden="1" customHeight="1">
      <c r="B39" s="34"/>
      <c r="E39" s="27" t="s">
        <v>44</v>
      </c>
      <c r="F39" s="91">
        <f>ROUND((SUM(BG128:BG135) + SUM(BG157:BG7419)),  2)</f>
        <v>0</v>
      </c>
      <c r="I39" s="117">
        <v>0.2</v>
      </c>
      <c r="J39" s="91">
        <f>0</f>
        <v>0</v>
      </c>
      <c r="L39" s="34"/>
      <c r="AZ39" s="109" t="s">
        <v>266</v>
      </c>
      <c r="BA39" s="109" t="s">
        <v>267</v>
      </c>
      <c r="BB39" s="109" t="s">
        <v>1</v>
      </c>
      <c r="BC39" s="109" t="s">
        <v>268</v>
      </c>
      <c r="BD39" s="109" t="s">
        <v>89</v>
      </c>
    </row>
    <row r="40" spans="2:56" s="1" customFormat="1" ht="14.5" hidden="1" customHeight="1">
      <c r="B40" s="34"/>
      <c r="E40" s="27" t="s">
        <v>45</v>
      </c>
      <c r="F40" s="91">
        <f>ROUND((SUM(BH128:BH135) + SUM(BH157:BH7419)),  2)</f>
        <v>0</v>
      </c>
      <c r="I40" s="117">
        <v>0.2</v>
      </c>
      <c r="J40" s="91">
        <f>0</f>
        <v>0</v>
      </c>
      <c r="L40" s="34"/>
      <c r="AZ40" s="109" t="s">
        <v>269</v>
      </c>
      <c r="BA40" s="109" t="s">
        <v>270</v>
      </c>
      <c r="BB40" s="109" t="s">
        <v>1</v>
      </c>
      <c r="BC40" s="109" t="s">
        <v>271</v>
      </c>
      <c r="BD40" s="109" t="s">
        <v>89</v>
      </c>
    </row>
    <row r="41" spans="2:56" s="1" customFormat="1" ht="14.5" hidden="1" customHeight="1">
      <c r="B41" s="34"/>
      <c r="E41" s="39" t="s">
        <v>46</v>
      </c>
      <c r="F41" s="114">
        <f>ROUND((SUM(BI128:BI135) + SUM(BI157:BI7419)),  2)</f>
        <v>0</v>
      </c>
      <c r="G41" s="115"/>
      <c r="H41" s="115"/>
      <c r="I41" s="116">
        <v>0</v>
      </c>
      <c r="J41" s="114">
        <f>0</f>
        <v>0</v>
      </c>
      <c r="L41" s="34"/>
      <c r="AZ41" s="109" t="s">
        <v>272</v>
      </c>
      <c r="BA41" s="109" t="s">
        <v>273</v>
      </c>
      <c r="BB41" s="109" t="s">
        <v>1</v>
      </c>
      <c r="BC41" s="109" t="s">
        <v>274</v>
      </c>
      <c r="BD41" s="109" t="s">
        <v>89</v>
      </c>
    </row>
    <row r="42" spans="2:56" s="1" customFormat="1" ht="7" customHeight="1">
      <c r="B42" s="34"/>
      <c r="L42" s="34"/>
      <c r="AZ42" s="109" t="s">
        <v>275</v>
      </c>
      <c r="BA42" s="109" t="s">
        <v>276</v>
      </c>
      <c r="BB42" s="109" t="s">
        <v>1</v>
      </c>
      <c r="BC42" s="109" t="s">
        <v>277</v>
      </c>
      <c r="BD42" s="109" t="s">
        <v>89</v>
      </c>
    </row>
    <row r="43" spans="2:56" s="1" customFormat="1" ht="25.25" customHeight="1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  <c r="AZ43" s="109" t="s">
        <v>278</v>
      </c>
      <c r="BA43" s="109" t="s">
        <v>279</v>
      </c>
      <c r="BB43" s="109" t="s">
        <v>1</v>
      </c>
      <c r="BC43" s="109" t="s">
        <v>280</v>
      </c>
      <c r="BD43" s="109" t="s">
        <v>89</v>
      </c>
    </row>
    <row r="44" spans="2:56" s="1" customFormat="1" ht="14.5" customHeight="1">
      <c r="B44" s="34"/>
      <c r="L44" s="34"/>
      <c r="AZ44" s="109" t="s">
        <v>281</v>
      </c>
      <c r="BA44" s="109" t="s">
        <v>282</v>
      </c>
      <c r="BB44" s="109" t="s">
        <v>1</v>
      </c>
      <c r="BC44" s="109" t="s">
        <v>283</v>
      </c>
      <c r="BD44" s="109" t="s">
        <v>89</v>
      </c>
    </row>
    <row r="45" spans="2:56" ht="14.5" customHeight="1">
      <c r="B45" s="20"/>
      <c r="L45" s="20"/>
      <c r="AZ45" s="109" t="s">
        <v>284</v>
      </c>
      <c r="BA45" s="109" t="s">
        <v>285</v>
      </c>
      <c r="BB45" s="109" t="s">
        <v>1</v>
      </c>
      <c r="BC45" s="109" t="s">
        <v>286</v>
      </c>
      <c r="BD45" s="109" t="s">
        <v>89</v>
      </c>
    </row>
    <row r="46" spans="2:56" ht="14.5" customHeight="1">
      <c r="B46" s="20"/>
      <c r="L46" s="20"/>
      <c r="AZ46" s="109" t="s">
        <v>287</v>
      </c>
      <c r="BA46" s="109" t="s">
        <v>288</v>
      </c>
      <c r="BB46" s="109" t="s">
        <v>1</v>
      </c>
      <c r="BC46" s="109" t="s">
        <v>289</v>
      </c>
      <c r="BD46" s="109" t="s">
        <v>89</v>
      </c>
    </row>
    <row r="47" spans="2:56" ht="14.5" customHeight="1">
      <c r="B47" s="20"/>
      <c r="L47" s="20"/>
      <c r="AZ47" s="109" t="s">
        <v>290</v>
      </c>
      <c r="BA47" s="109" t="s">
        <v>290</v>
      </c>
      <c r="BB47" s="109" t="s">
        <v>1</v>
      </c>
      <c r="BC47" s="109" t="s">
        <v>291</v>
      </c>
      <c r="BD47" s="109" t="s">
        <v>89</v>
      </c>
    </row>
    <row r="48" spans="2:56" ht="14.5" customHeight="1">
      <c r="B48" s="20"/>
      <c r="L48" s="20"/>
      <c r="AZ48" s="109" t="s">
        <v>292</v>
      </c>
      <c r="BA48" s="109" t="s">
        <v>293</v>
      </c>
      <c r="BB48" s="109" t="s">
        <v>1</v>
      </c>
      <c r="BC48" s="109" t="s">
        <v>294</v>
      </c>
      <c r="BD48" s="109" t="s">
        <v>89</v>
      </c>
    </row>
    <row r="49" spans="2:56" ht="14.5" customHeight="1">
      <c r="B49" s="20"/>
      <c r="L49" s="20"/>
      <c r="AZ49" s="109" t="s">
        <v>295</v>
      </c>
      <c r="BA49" s="109" t="s">
        <v>296</v>
      </c>
      <c r="BB49" s="109" t="s">
        <v>1</v>
      </c>
      <c r="BC49" s="109" t="s">
        <v>297</v>
      </c>
      <c r="BD49" s="109" t="s">
        <v>89</v>
      </c>
    </row>
    <row r="50" spans="2:56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  <c r="AZ50" s="109" t="s">
        <v>298</v>
      </c>
      <c r="BA50" s="109" t="s">
        <v>299</v>
      </c>
      <c r="BB50" s="109" t="s">
        <v>1</v>
      </c>
      <c r="BC50" s="109" t="s">
        <v>300</v>
      </c>
      <c r="BD50" s="109" t="s">
        <v>89</v>
      </c>
    </row>
    <row r="51" spans="2:56">
      <c r="B51" s="20"/>
      <c r="L51" s="20"/>
      <c r="AZ51" s="109" t="s">
        <v>301</v>
      </c>
      <c r="BA51" s="109" t="s">
        <v>302</v>
      </c>
      <c r="BB51" s="109" t="s">
        <v>1</v>
      </c>
      <c r="BC51" s="109" t="s">
        <v>303</v>
      </c>
      <c r="BD51" s="109" t="s">
        <v>89</v>
      </c>
    </row>
    <row r="52" spans="2:56">
      <c r="B52" s="20"/>
      <c r="L52" s="20"/>
      <c r="AZ52" s="109" t="s">
        <v>304</v>
      </c>
      <c r="BA52" s="109" t="s">
        <v>305</v>
      </c>
      <c r="BB52" s="109" t="s">
        <v>1</v>
      </c>
      <c r="BC52" s="109" t="s">
        <v>306</v>
      </c>
      <c r="BD52" s="109" t="s">
        <v>89</v>
      </c>
    </row>
    <row r="53" spans="2:56">
      <c r="B53" s="20"/>
      <c r="L53" s="20"/>
      <c r="AZ53" s="109" t="s">
        <v>307</v>
      </c>
      <c r="BA53" s="109" t="s">
        <v>308</v>
      </c>
      <c r="BB53" s="109" t="s">
        <v>1</v>
      </c>
      <c r="BC53" s="109" t="s">
        <v>309</v>
      </c>
      <c r="BD53" s="109" t="s">
        <v>89</v>
      </c>
    </row>
    <row r="54" spans="2:56">
      <c r="B54" s="20"/>
      <c r="L54" s="20"/>
      <c r="AZ54" s="109" t="s">
        <v>310</v>
      </c>
      <c r="BA54" s="109" t="s">
        <v>302</v>
      </c>
      <c r="BB54" s="109" t="s">
        <v>1</v>
      </c>
      <c r="BC54" s="109" t="s">
        <v>311</v>
      </c>
      <c r="BD54" s="109" t="s">
        <v>89</v>
      </c>
    </row>
    <row r="55" spans="2:56">
      <c r="B55" s="20"/>
      <c r="L55" s="20"/>
      <c r="AZ55" s="109" t="s">
        <v>312</v>
      </c>
      <c r="BA55" s="109" t="s">
        <v>313</v>
      </c>
      <c r="BB55" s="109" t="s">
        <v>1</v>
      </c>
      <c r="BC55" s="109" t="s">
        <v>314</v>
      </c>
      <c r="BD55" s="109" t="s">
        <v>89</v>
      </c>
    </row>
    <row r="56" spans="2:56">
      <c r="B56" s="20"/>
      <c r="L56" s="20"/>
      <c r="AZ56" s="109" t="s">
        <v>315</v>
      </c>
      <c r="BA56" s="109" t="s">
        <v>316</v>
      </c>
      <c r="BB56" s="109" t="s">
        <v>1</v>
      </c>
      <c r="BC56" s="109" t="s">
        <v>317</v>
      </c>
      <c r="BD56" s="109" t="s">
        <v>89</v>
      </c>
    </row>
    <row r="57" spans="2:56">
      <c r="B57" s="20"/>
      <c r="L57" s="20"/>
      <c r="AZ57" s="109" t="s">
        <v>318</v>
      </c>
      <c r="BA57" s="109" t="s">
        <v>319</v>
      </c>
      <c r="BB57" s="109" t="s">
        <v>1</v>
      </c>
      <c r="BC57" s="109" t="s">
        <v>320</v>
      </c>
      <c r="BD57" s="109" t="s">
        <v>89</v>
      </c>
    </row>
    <row r="58" spans="2:56">
      <c r="B58" s="20"/>
      <c r="L58" s="20"/>
      <c r="AZ58" s="109" t="s">
        <v>321</v>
      </c>
      <c r="BA58" s="109" t="s">
        <v>322</v>
      </c>
      <c r="BB58" s="109" t="s">
        <v>1</v>
      </c>
      <c r="BC58" s="109" t="s">
        <v>320</v>
      </c>
      <c r="BD58" s="109" t="s">
        <v>89</v>
      </c>
    </row>
    <row r="59" spans="2:56">
      <c r="B59" s="20"/>
      <c r="L59" s="20"/>
      <c r="AZ59" s="109" t="s">
        <v>323</v>
      </c>
      <c r="BA59" s="109" t="s">
        <v>208</v>
      </c>
      <c r="BB59" s="109" t="s">
        <v>1</v>
      </c>
      <c r="BC59" s="109" t="s">
        <v>324</v>
      </c>
      <c r="BD59" s="109" t="s">
        <v>89</v>
      </c>
    </row>
    <row r="60" spans="2:56">
      <c r="B60" s="20"/>
      <c r="L60" s="20"/>
      <c r="AZ60" s="109" t="s">
        <v>325</v>
      </c>
      <c r="BA60" s="109" t="s">
        <v>326</v>
      </c>
      <c r="BB60" s="109" t="s">
        <v>1</v>
      </c>
      <c r="BC60" s="109" t="s">
        <v>327</v>
      </c>
      <c r="BD60" s="109" t="s">
        <v>89</v>
      </c>
    </row>
    <row r="61" spans="2:56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  <c r="AZ61" s="109" t="s">
        <v>328</v>
      </c>
      <c r="BA61" s="109" t="s">
        <v>1</v>
      </c>
      <c r="BB61" s="109" t="s">
        <v>1</v>
      </c>
      <c r="BC61" s="109" t="s">
        <v>244</v>
      </c>
      <c r="BD61" s="109" t="s">
        <v>89</v>
      </c>
    </row>
    <row r="62" spans="2:56">
      <c r="B62" s="20"/>
      <c r="L62" s="20"/>
      <c r="AZ62" s="109" t="s">
        <v>329</v>
      </c>
      <c r="BA62" s="109" t="s">
        <v>330</v>
      </c>
      <c r="BB62" s="109" t="s">
        <v>1</v>
      </c>
      <c r="BC62" s="109" t="s">
        <v>300</v>
      </c>
      <c r="BD62" s="109" t="s">
        <v>89</v>
      </c>
    </row>
    <row r="63" spans="2:56">
      <c r="B63" s="20"/>
      <c r="L63" s="20"/>
      <c r="AZ63" s="109" t="s">
        <v>331</v>
      </c>
      <c r="BA63" s="109" t="s">
        <v>332</v>
      </c>
      <c r="BB63" s="109" t="s">
        <v>1</v>
      </c>
      <c r="BC63" s="109" t="s">
        <v>333</v>
      </c>
      <c r="BD63" s="109" t="s">
        <v>89</v>
      </c>
    </row>
    <row r="64" spans="2:56">
      <c r="B64" s="20"/>
      <c r="L64" s="20"/>
      <c r="AZ64" s="109" t="s">
        <v>334</v>
      </c>
      <c r="BA64" s="109" t="s">
        <v>335</v>
      </c>
      <c r="BB64" s="109" t="s">
        <v>1</v>
      </c>
      <c r="BC64" s="109" t="s">
        <v>336</v>
      </c>
      <c r="BD64" s="109" t="s">
        <v>89</v>
      </c>
    </row>
    <row r="65" spans="2:56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  <c r="AZ65" s="109" t="s">
        <v>337</v>
      </c>
      <c r="BA65" s="109" t="s">
        <v>338</v>
      </c>
      <c r="BB65" s="109" t="s">
        <v>1</v>
      </c>
      <c r="BC65" s="109" t="s">
        <v>339</v>
      </c>
      <c r="BD65" s="109" t="s">
        <v>89</v>
      </c>
    </row>
    <row r="66" spans="2:56">
      <c r="B66" s="20"/>
      <c r="L66" s="20"/>
      <c r="AZ66" s="109" t="s">
        <v>340</v>
      </c>
      <c r="BA66" s="109" t="s">
        <v>341</v>
      </c>
      <c r="BB66" s="109" t="s">
        <v>1</v>
      </c>
      <c r="BC66" s="109" t="s">
        <v>342</v>
      </c>
      <c r="BD66" s="109" t="s">
        <v>89</v>
      </c>
    </row>
    <row r="67" spans="2:56">
      <c r="B67" s="20"/>
      <c r="L67" s="20"/>
      <c r="AZ67" s="109" t="s">
        <v>343</v>
      </c>
      <c r="BA67" s="109" t="s">
        <v>344</v>
      </c>
      <c r="BB67" s="109" t="s">
        <v>1</v>
      </c>
      <c r="BC67" s="109" t="s">
        <v>345</v>
      </c>
      <c r="BD67" s="109" t="s">
        <v>89</v>
      </c>
    </row>
    <row r="68" spans="2:56">
      <c r="B68" s="20"/>
      <c r="L68" s="20"/>
      <c r="AZ68" s="109" t="s">
        <v>346</v>
      </c>
      <c r="BA68" s="109" t="s">
        <v>347</v>
      </c>
      <c r="BB68" s="109" t="s">
        <v>1</v>
      </c>
      <c r="BC68" s="109" t="s">
        <v>348</v>
      </c>
      <c r="BD68" s="109" t="s">
        <v>89</v>
      </c>
    </row>
    <row r="69" spans="2:56">
      <c r="B69" s="20"/>
      <c r="L69" s="20"/>
      <c r="AZ69" s="109" t="s">
        <v>349</v>
      </c>
      <c r="BA69" s="109" t="s">
        <v>347</v>
      </c>
      <c r="BB69" s="109" t="s">
        <v>1</v>
      </c>
      <c r="BC69" s="109" t="s">
        <v>350</v>
      </c>
      <c r="BD69" s="109" t="s">
        <v>89</v>
      </c>
    </row>
    <row r="70" spans="2:56">
      <c r="B70" s="20"/>
      <c r="L70" s="20"/>
      <c r="AZ70" s="109" t="s">
        <v>351</v>
      </c>
      <c r="BA70" s="109" t="s">
        <v>352</v>
      </c>
      <c r="BB70" s="109" t="s">
        <v>1</v>
      </c>
      <c r="BC70" s="109" t="s">
        <v>353</v>
      </c>
      <c r="BD70" s="109" t="s">
        <v>89</v>
      </c>
    </row>
    <row r="71" spans="2:56">
      <c r="B71" s="20"/>
      <c r="L71" s="20"/>
      <c r="AZ71" s="109" t="s">
        <v>354</v>
      </c>
      <c r="BA71" s="109" t="s">
        <v>355</v>
      </c>
      <c r="BB71" s="109" t="s">
        <v>1</v>
      </c>
      <c r="BC71" s="109" t="s">
        <v>356</v>
      </c>
      <c r="BD71" s="109" t="s">
        <v>89</v>
      </c>
    </row>
    <row r="72" spans="2:56">
      <c r="B72" s="20"/>
      <c r="L72" s="20"/>
      <c r="AZ72" s="109" t="s">
        <v>357</v>
      </c>
      <c r="BA72" s="109" t="s">
        <v>358</v>
      </c>
      <c r="BB72" s="109" t="s">
        <v>1</v>
      </c>
      <c r="BC72" s="109" t="s">
        <v>359</v>
      </c>
      <c r="BD72" s="109" t="s">
        <v>89</v>
      </c>
    </row>
    <row r="73" spans="2:56">
      <c r="B73" s="20"/>
      <c r="L73" s="20"/>
      <c r="AZ73" s="109" t="s">
        <v>360</v>
      </c>
      <c r="BA73" s="109" t="s">
        <v>361</v>
      </c>
      <c r="BB73" s="109" t="s">
        <v>1</v>
      </c>
      <c r="BC73" s="109" t="s">
        <v>362</v>
      </c>
      <c r="BD73" s="109" t="s">
        <v>89</v>
      </c>
    </row>
    <row r="74" spans="2:56">
      <c r="B74" s="20"/>
      <c r="L74" s="20"/>
      <c r="AZ74" s="109" t="s">
        <v>363</v>
      </c>
      <c r="BA74" s="109" t="s">
        <v>364</v>
      </c>
      <c r="BB74" s="109" t="s">
        <v>1</v>
      </c>
      <c r="BC74" s="109" t="s">
        <v>365</v>
      </c>
      <c r="BD74" s="109" t="s">
        <v>89</v>
      </c>
    </row>
    <row r="75" spans="2:56">
      <c r="B75" s="20"/>
      <c r="L75" s="20"/>
      <c r="AZ75" s="109" t="s">
        <v>366</v>
      </c>
      <c r="BA75" s="109" t="s">
        <v>367</v>
      </c>
      <c r="BB75" s="109" t="s">
        <v>1</v>
      </c>
      <c r="BC75" s="109" t="s">
        <v>368</v>
      </c>
      <c r="BD75" s="109" t="s">
        <v>89</v>
      </c>
    </row>
    <row r="76" spans="2:56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  <c r="AZ76" s="109" t="s">
        <v>369</v>
      </c>
      <c r="BA76" s="109" t="s">
        <v>370</v>
      </c>
      <c r="BB76" s="109" t="s">
        <v>1</v>
      </c>
      <c r="BC76" s="109" t="s">
        <v>371</v>
      </c>
      <c r="BD76" s="109" t="s">
        <v>89</v>
      </c>
    </row>
    <row r="77" spans="2:56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  <c r="AZ77" s="109" t="s">
        <v>372</v>
      </c>
      <c r="BA77" s="109" t="s">
        <v>373</v>
      </c>
      <c r="BB77" s="109" t="s">
        <v>1</v>
      </c>
      <c r="BC77" s="109" t="s">
        <v>374</v>
      </c>
      <c r="BD77" s="109" t="s">
        <v>89</v>
      </c>
    </row>
    <row r="78" spans="2:56">
      <c r="AZ78" s="109" t="s">
        <v>375</v>
      </c>
      <c r="BA78" s="109" t="s">
        <v>376</v>
      </c>
      <c r="BB78" s="109" t="s">
        <v>1</v>
      </c>
      <c r="BC78" s="109" t="s">
        <v>377</v>
      </c>
      <c r="BD78" s="109" t="s">
        <v>89</v>
      </c>
    </row>
    <row r="79" spans="2:56">
      <c r="AZ79" s="109" t="s">
        <v>378</v>
      </c>
      <c r="BA79" s="109" t="s">
        <v>378</v>
      </c>
      <c r="BB79" s="109" t="s">
        <v>1</v>
      </c>
      <c r="BC79" s="109" t="s">
        <v>379</v>
      </c>
      <c r="BD79" s="109" t="s">
        <v>89</v>
      </c>
    </row>
    <row r="80" spans="2:56">
      <c r="AZ80" s="109" t="s">
        <v>380</v>
      </c>
      <c r="BA80" s="109" t="s">
        <v>381</v>
      </c>
      <c r="BB80" s="109" t="s">
        <v>1</v>
      </c>
      <c r="BC80" s="109" t="s">
        <v>382</v>
      </c>
      <c r="BD80" s="109" t="s">
        <v>89</v>
      </c>
    </row>
    <row r="81" spans="2:56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  <c r="AZ81" s="109" t="s">
        <v>383</v>
      </c>
      <c r="BA81" s="109" t="s">
        <v>384</v>
      </c>
      <c r="BB81" s="109" t="s">
        <v>1</v>
      </c>
      <c r="BC81" s="109" t="s">
        <v>385</v>
      </c>
      <c r="BD81" s="109" t="s">
        <v>89</v>
      </c>
    </row>
    <row r="82" spans="2:56" s="1" customFormat="1" ht="25" customHeight="1">
      <c r="B82" s="34"/>
      <c r="C82" s="21" t="s">
        <v>386</v>
      </c>
      <c r="L82" s="34"/>
      <c r="AZ82" s="109" t="s">
        <v>387</v>
      </c>
      <c r="BA82" s="109" t="s">
        <v>388</v>
      </c>
      <c r="BB82" s="109" t="s">
        <v>1</v>
      </c>
      <c r="BC82" s="109" t="s">
        <v>389</v>
      </c>
      <c r="BD82" s="109" t="s">
        <v>89</v>
      </c>
    </row>
    <row r="83" spans="2:56" s="1" customFormat="1" ht="7" customHeight="1">
      <c r="B83" s="34"/>
      <c r="L83" s="34"/>
      <c r="AZ83" s="109" t="s">
        <v>390</v>
      </c>
      <c r="BA83" s="109" t="s">
        <v>1</v>
      </c>
      <c r="BB83" s="109" t="s">
        <v>1</v>
      </c>
      <c r="BC83" s="109" t="s">
        <v>391</v>
      </c>
      <c r="BD83" s="109" t="s">
        <v>89</v>
      </c>
    </row>
    <row r="84" spans="2:56" s="1" customFormat="1" ht="12" customHeight="1">
      <c r="B84" s="34"/>
      <c r="C84" s="27" t="s">
        <v>15</v>
      </c>
      <c r="L84" s="34"/>
      <c r="AZ84" s="109" t="s">
        <v>392</v>
      </c>
      <c r="BA84" s="109" t="s">
        <v>1</v>
      </c>
      <c r="BB84" s="109" t="s">
        <v>1</v>
      </c>
      <c r="BC84" s="109" t="s">
        <v>393</v>
      </c>
      <c r="BD84" s="109" t="s">
        <v>89</v>
      </c>
    </row>
    <row r="85" spans="2:56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  <c r="AZ85" s="109" t="s">
        <v>394</v>
      </c>
      <c r="BA85" s="109" t="s">
        <v>1</v>
      </c>
      <c r="BB85" s="109" t="s">
        <v>1</v>
      </c>
      <c r="BC85" s="109" t="s">
        <v>395</v>
      </c>
      <c r="BD85" s="109" t="s">
        <v>89</v>
      </c>
    </row>
    <row r="86" spans="2:56" ht="12" customHeight="1">
      <c r="B86" s="20"/>
      <c r="C86" s="27" t="s">
        <v>182</v>
      </c>
      <c r="L86" s="20"/>
      <c r="AZ86" s="109" t="s">
        <v>396</v>
      </c>
      <c r="BA86" s="109" t="s">
        <v>1</v>
      </c>
      <c r="BB86" s="109" t="s">
        <v>1</v>
      </c>
      <c r="BC86" s="109" t="s">
        <v>397</v>
      </c>
      <c r="BD86" s="109" t="s">
        <v>89</v>
      </c>
    </row>
    <row r="87" spans="2:56" s="1" customFormat="1" ht="16.5" customHeight="1">
      <c r="B87" s="34"/>
      <c r="E87" s="287" t="s">
        <v>186</v>
      </c>
      <c r="F87" s="285"/>
      <c r="G87" s="285"/>
      <c r="H87" s="285"/>
      <c r="L87" s="34"/>
      <c r="AZ87" s="109" t="s">
        <v>398</v>
      </c>
      <c r="BA87" s="109" t="s">
        <v>1</v>
      </c>
      <c r="BB87" s="109" t="s">
        <v>1</v>
      </c>
      <c r="BC87" s="109" t="s">
        <v>399</v>
      </c>
      <c r="BD87" s="109" t="s">
        <v>89</v>
      </c>
    </row>
    <row r="88" spans="2:56" s="1" customFormat="1" ht="12" customHeight="1">
      <c r="B88" s="34"/>
      <c r="C88" s="27" t="s">
        <v>190</v>
      </c>
      <c r="L88" s="34"/>
      <c r="AZ88" s="109" t="s">
        <v>400</v>
      </c>
      <c r="BA88" s="109" t="s">
        <v>1</v>
      </c>
      <c r="BB88" s="109" t="s">
        <v>1</v>
      </c>
      <c r="BC88" s="109" t="s">
        <v>401</v>
      </c>
      <c r="BD88" s="109" t="s">
        <v>89</v>
      </c>
    </row>
    <row r="89" spans="2:56" s="1" customFormat="1" ht="16.5" customHeight="1">
      <c r="B89" s="34"/>
      <c r="E89" s="256" t="str">
        <f>E11</f>
        <v>01 - Architektonicko-stavebné riešenie</v>
      </c>
      <c r="F89" s="285"/>
      <c r="G89" s="285"/>
      <c r="H89" s="285"/>
      <c r="L89" s="34"/>
      <c r="AZ89" s="109" t="s">
        <v>402</v>
      </c>
      <c r="BA89" s="109" t="s">
        <v>1</v>
      </c>
      <c r="BB89" s="109" t="s">
        <v>1</v>
      </c>
      <c r="BC89" s="109" t="s">
        <v>403</v>
      </c>
      <c r="BD89" s="109" t="s">
        <v>89</v>
      </c>
    </row>
    <row r="90" spans="2:56" s="1" customFormat="1" ht="7" customHeight="1">
      <c r="B90" s="34"/>
      <c r="L90" s="34"/>
      <c r="AZ90" s="109" t="s">
        <v>404</v>
      </c>
      <c r="BA90" s="109" t="s">
        <v>1</v>
      </c>
      <c r="BB90" s="109" t="s">
        <v>1</v>
      </c>
      <c r="BC90" s="109" t="s">
        <v>405</v>
      </c>
      <c r="BD90" s="109" t="s">
        <v>89</v>
      </c>
    </row>
    <row r="91" spans="2:56" s="1" customFormat="1" ht="12" customHeight="1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  <c r="AZ91" s="109" t="s">
        <v>406</v>
      </c>
      <c r="BA91" s="109" t="s">
        <v>1</v>
      </c>
      <c r="BB91" s="109" t="s">
        <v>1</v>
      </c>
      <c r="BC91" s="109" t="s">
        <v>407</v>
      </c>
      <c r="BD91" s="109" t="s">
        <v>89</v>
      </c>
    </row>
    <row r="92" spans="2:56" s="1" customFormat="1" ht="7" customHeight="1">
      <c r="B92" s="34"/>
      <c r="L92" s="34"/>
      <c r="AZ92" s="109" t="s">
        <v>408</v>
      </c>
      <c r="BA92" s="109" t="s">
        <v>1</v>
      </c>
      <c r="BB92" s="109" t="s">
        <v>1</v>
      </c>
      <c r="BC92" s="109" t="s">
        <v>409</v>
      </c>
      <c r="BD92" s="109" t="s">
        <v>89</v>
      </c>
    </row>
    <row r="93" spans="2:56" s="1" customFormat="1" ht="15.25" customHeight="1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  <c r="AZ93" s="109" t="s">
        <v>410</v>
      </c>
      <c r="BA93" s="109" t="s">
        <v>1</v>
      </c>
      <c r="BB93" s="109" t="s">
        <v>1</v>
      </c>
      <c r="BC93" s="109" t="s">
        <v>411</v>
      </c>
      <c r="BD93" s="109" t="s">
        <v>89</v>
      </c>
    </row>
    <row r="94" spans="2:56" s="1" customFormat="1" ht="15.25" customHeight="1">
      <c r="B94" s="34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Rosoft, s.r.o.</v>
      </c>
      <c r="L94" s="34"/>
      <c r="AZ94" s="109" t="s">
        <v>412</v>
      </c>
      <c r="BA94" s="109" t="s">
        <v>1</v>
      </c>
      <c r="BB94" s="109" t="s">
        <v>1</v>
      </c>
      <c r="BC94" s="109" t="s">
        <v>413</v>
      </c>
      <c r="BD94" s="109" t="s">
        <v>89</v>
      </c>
    </row>
    <row r="95" spans="2:56" s="1" customFormat="1" ht="10.25" customHeight="1">
      <c r="B95" s="34"/>
      <c r="L95" s="34"/>
      <c r="AZ95" s="109" t="s">
        <v>414</v>
      </c>
      <c r="BA95" s="109" t="s">
        <v>1</v>
      </c>
      <c r="BB95" s="109" t="s">
        <v>1</v>
      </c>
      <c r="BC95" s="109" t="s">
        <v>415</v>
      </c>
      <c r="BD95" s="109" t="s">
        <v>89</v>
      </c>
    </row>
    <row r="96" spans="2:56" s="1" customFormat="1" ht="29.25" customHeight="1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  <c r="AZ96" s="109" t="s">
        <v>418</v>
      </c>
      <c r="BA96" s="109" t="s">
        <v>1</v>
      </c>
      <c r="BB96" s="109" t="s">
        <v>1</v>
      </c>
      <c r="BC96" s="109" t="s">
        <v>419</v>
      </c>
      <c r="BD96" s="109" t="s">
        <v>89</v>
      </c>
    </row>
    <row r="97" spans="2:56" s="1" customFormat="1" ht="10.25" customHeight="1">
      <c r="B97" s="34"/>
      <c r="L97" s="34"/>
      <c r="AZ97" s="109" t="s">
        <v>420</v>
      </c>
      <c r="BA97" s="109" t="s">
        <v>1</v>
      </c>
      <c r="BB97" s="109" t="s">
        <v>1</v>
      </c>
      <c r="BC97" s="109" t="s">
        <v>421</v>
      </c>
      <c r="BD97" s="109" t="s">
        <v>89</v>
      </c>
    </row>
    <row r="98" spans="2:56" s="1" customFormat="1" ht="23" customHeight="1">
      <c r="B98" s="34"/>
      <c r="C98" s="127" t="s">
        <v>422</v>
      </c>
      <c r="J98" s="71">
        <f>J157</f>
        <v>0</v>
      </c>
      <c r="L98" s="34"/>
      <c r="AU98" s="17" t="s">
        <v>423</v>
      </c>
      <c r="AZ98" s="109" t="s">
        <v>424</v>
      </c>
      <c r="BA98" s="109" t="s">
        <v>1</v>
      </c>
      <c r="BB98" s="109" t="s">
        <v>1</v>
      </c>
      <c r="BC98" s="109" t="s">
        <v>425</v>
      </c>
      <c r="BD98" s="109" t="s">
        <v>89</v>
      </c>
    </row>
    <row r="99" spans="2:56" s="8" customFormat="1" ht="25" customHeight="1">
      <c r="B99" s="128"/>
      <c r="D99" s="129" t="s">
        <v>426</v>
      </c>
      <c r="E99" s="130"/>
      <c r="F99" s="130"/>
      <c r="G99" s="130"/>
      <c r="H99" s="130"/>
      <c r="I99" s="130"/>
      <c r="J99" s="131">
        <f>J158</f>
        <v>0</v>
      </c>
      <c r="L99" s="128"/>
      <c r="AZ99" s="132" t="s">
        <v>427</v>
      </c>
      <c r="BA99" s="132" t="s">
        <v>1</v>
      </c>
      <c r="BB99" s="132" t="s">
        <v>1</v>
      </c>
      <c r="BC99" s="132" t="s">
        <v>428</v>
      </c>
      <c r="BD99" s="132" t="s">
        <v>89</v>
      </c>
    </row>
    <row r="100" spans="2:56" s="9" customFormat="1" ht="20" customHeight="1">
      <c r="B100" s="133"/>
      <c r="D100" s="134" t="s">
        <v>429</v>
      </c>
      <c r="E100" s="135"/>
      <c r="F100" s="135"/>
      <c r="G100" s="135"/>
      <c r="H100" s="135"/>
      <c r="I100" s="135"/>
      <c r="J100" s="136">
        <f>J159</f>
        <v>0</v>
      </c>
      <c r="L100" s="133"/>
      <c r="AZ100" s="137" t="s">
        <v>430</v>
      </c>
      <c r="BA100" s="137" t="s">
        <v>1</v>
      </c>
      <c r="BB100" s="137" t="s">
        <v>1</v>
      </c>
      <c r="BC100" s="137" t="s">
        <v>431</v>
      </c>
      <c r="BD100" s="137" t="s">
        <v>89</v>
      </c>
    </row>
    <row r="101" spans="2:56" s="9" customFormat="1" ht="20" customHeight="1">
      <c r="B101" s="133"/>
      <c r="D101" s="134" t="s">
        <v>432</v>
      </c>
      <c r="E101" s="135"/>
      <c r="F101" s="135"/>
      <c r="G101" s="135"/>
      <c r="H101" s="135"/>
      <c r="I101" s="135"/>
      <c r="J101" s="136">
        <f>J281</f>
        <v>0</v>
      </c>
      <c r="L101" s="133"/>
      <c r="AZ101" s="137" t="s">
        <v>433</v>
      </c>
      <c r="BA101" s="137" t="s">
        <v>1</v>
      </c>
      <c r="BB101" s="137" t="s">
        <v>1</v>
      </c>
      <c r="BC101" s="137" t="s">
        <v>434</v>
      </c>
      <c r="BD101" s="137" t="s">
        <v>89</v>
      </c>
    </row>
    <row r="102" spans="2:56" s="9" customFormat="1" ht="20" customHeight="1">
      <c r="B102" s="133"/>
      <c r="D102" s="134" t="s">
        <v>435</v>
      </c>
      <c r="E102" s="135"/>
      <c r="F102" s="135"/>
      <c r="G102" s="135"/>
      <c r="H102" s="135"/>
      <c r="I102" s="135"/>
      <c r="J102" s="136">
        <f>J593</f>
        <v>0</v>
      </c>
      <c r="L102" s="133"/>
      <c r="AZ102" s="137" t="s">
        <v>436</v>
      </c>
      <c r="BA102" s="137" t="s">
        <v>1</v>
      </c>
      <c r="BB102" s="137" t="s">
        <v>1</v>
      </c>
      <c r="BC102" s="137" t="s">
        <v>437</v>
      </c>
      <c r="BD102" s="137" t="s">
        <v>89</v>
      </c>
    </row>
    <row r="103" spans="2:56" s="9" customFormat="1" ht="20" customHeight="1">
      <c r="B103" s="133"/>
      <c r="D103" s="134" t="s">
        <v>438</v>
      </c>
      <c r="E103" s="135"/>
      <c r="F103" s="135"/>
      <c r="G103" s="135"/>
      <c r="H103" s="135"/>
      <c r="I103" s="135"/>
      <c r="J103" s="136">
        <f>J1162</f>
        <v>0</v>
      </c>
      <c r="L103" s="133"/>
      <c r="AZ103" s="137" t="s">
        <v>439</v>
      </c>
      <c r="BA103" s="137" t="s">
        <v>1</v>
      </c>
      <c r="BB103" s="137" t="s">
        <v>1</v>
      </c>
      <c r="BC103" s="137" t="s">
        <v>440</v>
      </c>
      <c r="BD103" s="137" t="s">
        <v>89</v>
      </c>
    </row>
    <row r="104" spans="2:56" s="9" customFormat="1" ht="20" customHeight="1">
      <c r="B104" s="133"/>
      <c r="D104" s="134" t="s">
        <v>441</v>
      </c>
      <c r="E104" s="135"/>
      <c r="F104" s="135"/>
      <c r="G104" s="135"/>
      <c r="H104" s="135"/>
      <c r="I104" s="135"/>
      <c r="J104" s="136">
        <f>J1678</f>
        <v>0</v>
      </c>
      <c r="L104" s="133"/>
      <c r="AZ104" s="137" t="s">
        <v>442</v>
      </c>
      <c r="BA104" s="137" t="s">
        <v>1</v>
      </c>
      <c r="BB104" s="137" t="s">
        <v>1</v>
      </c>
      <c r="BC104" s="137" t="s">
        <v>443</v>
      </c>
      <c r="BD104" s="137" t="s">
        <v>89</v>
      </c>
    </row>
    <row r="105" spans="2:56" s="9" customFormat="1" ht="20" customHeight="1">
      <c r="B105" s="133"/>
      <c r="D105" s="134" t="s">
        <v>444</v>
      </c>
      <c r="E105" s="135"/>
      <c r="F105" s="135"/>
      <c r="G105" s="135"/>
      <c r="H105" s="135"/>
      <c r="I105" s="135"/>
      <c r="J105" s="136">
        <f>J1719</f>
        <v>0</v>
      </c>
      <c r="L105" s="133"/>
      <c r="AZ105" s="137" t="s">
        <v>445</v>
      </c>
      <c r="BA105" s="137" t="s">
        <v>1</v>
      </c>
      <c r="BB105" s="137" t="s">
        <v>1</v>
      </c>
      <c r="BC105" s="137" t="s">
        <v>446</v>
      </c>
      <c r="BD105" s="137" t="s">
        <v>89</v>
      </c>
    </row>
    <row r="106" spans="2:56" s="9" customFormat="1" ht="20" customHeight="1">
      <c r="B106" s="133"/>
      <c r="D106" s="134" t="s">
        <v>447</v>
      </c>
      <c r="E106" s="135"/>
      <c r="F106" s="135"/>
      <c r="G106" s="135"/>
      <c r="H106" s="135"/>
      <c r="I106" s="135"/>
      <c r="J106" s="136">
        <f>J2277</f>
        <v>0</v>
      </c>
      <c r="L106" s="133"/>
      <c r="AZ106" s="137" t="s">
        <v>448</v>
      </c>
      <c r="BA106" s="137" t="s">
        <v>1</v>
      </c>
      <c r="BB106" s="137" t="s">
        <v>1</v>
      </c>
      <c r="BC106" s="137" t="s">
        <v>449</v>
      </c>
      <c r="BD106" s="137" t="s">
        <v>89</v>
      </c>
    </row>
    <row r="107" spans="2:56" s="9" customFormat="1" ht="20" customHeight="1">
      <c r="B107" s="133"/>
      <c r="D107" s="134" t="s">
        <v>450</v>
      </c>
      <c r="E107" s="135"/>
      <c r="F107" s="135"/>
      <c r="G107" s="135"/>
      <c r="H107" s="135"/>
      <c r="I107" s="135"/>
      <c r="J107" s="136">
        <f>J2943</f>
        <v>0</v>
      </c>
      <c r="L107" s="133"/>
      <c r="AZ107" s="137" t="s">
        <v>451</v>
      </c>
      <c r="BA107" s="137" t="s">
        <v>1</v>
      </c>
      <c r="BB107" s="137" t="s">
        <v>1</v>
      </c>
      <c r="BC107" s="137" t="s">
        <v>452</v>
      </c>
      <c r="BD107" s="137" t="s">
        <v>89</v>
      </c>
    </row>
    <row r="108" spans="2:56" s="8" customFormat="1" ht="25" customHeight="1">
      <c r="B108" s="128"/>
      <c r="D108" s="129" t="s">
        <v>453</v>
      </c>
      <c r="E108" s="130"/>
      <c r="F108" s="130"/>
      <c r="G108" s="130"/>
      <c r="H108" s="130"/>
      <c r="I108" s="130"/>
      <c r="J108" s="131">
        <f>J2945</f>
        <v>0</v>
      </c>
      <c r="L108" s="128"/>
      <c r="AZ108" s="132" t="s">
        <v>454</v>
      </c>
      <c r="BA108" s="132" t="s">
        <v>1</v>
      </c>
      <c r="BB108" s="132" t="s">
        <v>1</v>
      </c>
      <c r="BC108" s="132" t="s">
        <v>455</v>
      </c>
      <c r="BD108" s="132" t="s">
        <v>89</v>
      </c>
    </row>
    <row r="109" spans="2:56" s="9" customFormat="1" ht="20" customHeight="1">
      <c r="B109" s="133"/>
      <c r="D109" s="134" t="s">
        <v>456</v>
      </c>
      <c r="E109" s="135"/>
      <c r="F109" s="135"/>
      <c r="G109" s="135"/>
      <c r="H109" s="135"/>
      <c r="I109" s="135"/>
      <c r="J109" s="136">
        <f>J2946</f>
        <v>0</v>
      </c>
      <c r="L109" s="133"/>
      <c r="AZ109" s="137" t="s">
        <v>457</v>
      </c>
      <c r="BA109" s="137" t="s">
        <v>1</v>
      </c>
      <c r="BB109" s="137" t="s">
        <v>1</v>
      </c>
      <c r="BC109" s="137" t="s">
        <v>458</v>
      </c>
      <c r="BD109" s="137" t="s">
        <v>89</v>
      </c>
    </row>
    <row r="110" spans="2:56" s="9" customFormat="1" ht="20" customHeight="1">
      <c r="B110" s="133"/>
      <c r="D110" s="134" t="s">
        <v>459</v>
      </c>
      <c r="E110" s="135"/>
      <c r="F110" s="135"/>
      <c r="G110" s="135"/>
      <c r="H110" s="135"/>
      <c r="I110" s="135"/>
      <c r="J110" s="136">
        <f>J3080</f>
        <v>0</v>
      </c>
      <c r="L110" s="133"/>
      <c r="AZ110" s="137" t="s">
        <v>460</v>
      </c>
      <c r="BA110" s="137" t="s">
        <v>1</v>
      </c>
      <c r="BB110" s="137" t="s">
        <v>1</v>
      </c>
      <c r="BC110" s="137" t="s">
        <v>461</v>
      </c>
      <c r="BD110" s="137" t="s">
        <v>89</v>
      </c>
    </row>
    <row r="111" spans="2:56" s="9" customFormat="1" ht="20" customHeight="1">
      <c r="B111" s="133"/>
      <c r="D111" s="134" t="s">
        <v>462</v>
      </c>
      <c r="E111" s="135"/>
      <c r="F111" s="135"/>
      <c r="G111" s="135"/>
      <c r="H111" s="135"/>
      <c r="I111" s="135"/>
      <c r="J111" s="136">
        <f>J3386</f>
        <v>0</v>
      </c>
      <c r="L111" s="133"/>
      <c r="AZ111" s="137" t="s">
        <v>463</v>
      </c>
      <c r="BA111" s="137" t="s">
        <v>1</v>
      </c>
      <c r="BB111" s="137" t="s">
        <v>1</v>
      </c>
      <c r="BC111" s="137" t="s">
        <v>464</v>
      </c>
      <c r="BD111" s="137" t="s">
        <v>89</v>
      </c>
    </row>
    <row r="112" spans="2:56" s="9" customFormat="1" ht="20" customHeight="1">
      <c r="B112" s="133"/>
      <c r="D112" s="134" t="s">
        <v>465</v>
      </c>
      <c r="E112" s="135"/>
      <c r="F112" s="135"/>
      <c r="G112" s="135"/>
      <c r="H112" s="135"/>
      <c r="I112" s="135"/>
      <c r="J112" s="136">
        <f>J3737</f>
        <v>0</v>
      </c>
      <c r="L112" s="133"/>
      <c r="AZ112" s="137" t="s">
        <v>466</v>
      </c>
      <c r="BA112" s="137" t="s">
        <v>1</v>
      </c>
      <c r="BB112" s="137" t="s">
        <v>1</v>
      </c>
      <c r="BC112" s="137" t="s">
        <v>467</v>
      </c>
      <c r="BD112" s="137" t="s">
        <v>89</v>
      </c>
    </row>
    <row r="113" spans="2:56" s="9" customFormat="1" ht="20" customHeight="1">
      <c r="B113" s="133"/>
      <c r="D113" s="134" t="s">
        <v>468</v>
      </c>
      <c r="E113" s="135"/>
      <c r="F113" s="135"/>
      <c r="G113" s="135"/>
      <c r="H113" s="135"/>
      <c r="I113" s="135"/>
      <c r="J113" s="136">
        <f>J3743</f>
        <v>0</v>
      </c>
      <c r="L113" s="133"/>
      <c r="AZ113" s="137" t="s">
        <v>469</v>
      </c>
      <c r="BA113" s="137" t="s">
        <v>1</v>
      </c>
      <c r="BB113" s="137" t="s">
        <v>1</v>
      </c>
      <c r="BC113" s="137" t="s">
        <v>470</v>
      </c>
      <c r="BD113" s="137" t="s">
        <v>89</v>
      </c>
    </row>
    <row r="114" spans="2:56" s="9" customFormat="1" ht="20" customHeight="1">
      <c r="B114" s="133"/>
      <c r="D114" s="134" t="s">
        <v>471</v>
      </c>
      <c r="E114" s="135"/>
      <c r="F114" s="135"/>
      <c r="G114" s="135"/>
      <c r="H114" s="135"/>
      <c r="I114" s="135"/>
      <c r="J114" s="136">
        <f>J3777</f>
        <v>0</v>
      </c>
      <c r="L114" s="133"/>
      <c r="AZ114" s="137" t="s">
        <v>472</v>
      </c>
      <c r="BA114" s="137" t="s">
        <v>1</v>
      </c>
      <c r="BB114" s="137" t="s">
        <v>1</v>
      </c>
      <c r="BC114" s="137" t="s">
        <v>473</v>
      </c>
      <c r="BD114" s="137" t="s">
        <v>89</v>
      </c>
    </row>
    <row r="115" spans="2:56" s="9" customFormat="1" ht="20" customHeight="1">
      <c r="B115" s="133"/>
      <c r="D115" s="134" t="s">
        <v>474</v>
      </c>
      <c r="E115" s="135"/>
      <c r="F115" s="135"/>
      <c r="G115" s="135"/>
      <c r="H115" s="135"/>
      <c r="I115" s="135"/>
      <c r="J115" s="136">
        <f>J3782</f>
        <v>0</v>
      </c>
      <c r="L115" s="133"/>
      <c r="AZ115" s="137" t="s">
        <v>475</v>
      </c>
      <c r="BA115" s="137" t="s">
        <v>1</v>
      </c>
      <c r="BB115" s="137" t="s">
        <v>1</v>
      </c>
      <c r="BC115" s="137" t="s">
        <v>476</v>
      </c>
      <c r="BD115" s="137" t="s">
        <v>89</v>
      </c>
    </row>
    <row r="116" spans="2:56" s="9" customFormat="1" ht="20" customHeight="1">
      <c r="B116" s="133"/>
      <c r="D116" s="134" t="s">
        <v>477</v>
      </c>
      <c r="E116" s="135"/>
      <c r="F116" s="135"/>
      <c r="G116" s="135"/>
      <c r="H116" s="135"/>
      <c r="I116" s="135"/>
      <c r="J116" s="136">
        <f>J3818</f>
        <v>0</v>
      </c>
      <c r="L116" s="133"/>
      <c r="AZ116" s="137" t="s">
        <v>478</v>
      </c>
      <c r="BA116" s="137" t="s">
        <v>1</v>
      </c>
      <c r="BB116" s="137" t="s">
        <v>1</v>
      </c>
      <c r="BC116" s="137" t="s">
        <v>479</v>
      </c>
      <c r="BD116" s="137" t="s">
        <v>89</v>
      </c>
    </row>
    <row r="117" spans="2:56" s="9" customFormat="1" ht="20" customHeight="1">
      <c r="B117" s="133"/>
      <c r="D117" s="134" t="s">
        <v>480</v>
      </c>
      <c r="E117" s="135"/>
      <c r="F117" s="135"/>
      <c r="G117" s="135"/>
      <c r="H117" s="135"/>
      <c r="I117" s="135"/>
      <c r="J117" s="136">
        <f>J4781</f>
        <v>0</v>
      </c>
      <c r="L117" s="133"/>
      <c r="AZ117" s="137" t="s">
        <v>481</v>
      </c>
      <c r="BA117" s="137" t="s">
        <v>1</v>
      </c>
      <c r="BB117" s="137" t="s">
        <v>1</v>
      </c>
      <c r="BC117" s="137" t="s">
        <v>482</v>
      </c>
      <c r="BD117" s="137" t="s">
        <v>89</v>
      </c>
    </row>
    <row r="118" spans="2:56" s="9" customFormat="1" ht="20" customHeight="1">
      <c r="B118" s="133"/>
      <c r="D118" s="134" t="s">
        <v>483</v>
      </c>
      <c r="E118" s="135"/>
      <c r="F118" s="135"/>
      <c r="G118" s="135"/>
      <c r="H118" s="135"/>
      <c r="I118" s="135"/>
      <c r="J118" s="136">
        <f>J4828</f>
        <v>0</v>
      </c>
      <c r="L118" s="133"/>
      <c r="AZ118" s="137" t="s">
        <v>484</v>
      </c>
      <c r="BA118" s="137" t="s">
        <v>1</v>
      </c>
      <c r="BB118" s="137" t="s">
        <v>1</v>
      </c>
      <c r="BC118" s="137" t="s">
        <v>485</v>
      </c>
      <c r="BD118" s="137" t="s">
        <v>89</v>
      </c>
    </row>
    <row r="119" spans="2:56" s="9" customFormat="1" ht="20" customHeight="1">
      <c r="B119" s="133"/>
      <c r="D119" s="134" t="s">
        <v>486</v>
      </c>
      <c r="E119" s="135"/>
      <c r="F119" s="135"/>
      <c r="G119" s="135"/>
      <c r="H119" s="135"/>
      <c r="I119" s="135"/>
      <c r="J119" s="136">
        <f>J4932</f>
        <v>0</v>
      </c>
      <c r="L119" s="133"/>
      <c r="AZ119" s="137" t="s">
        <v>487</v>
      </c>
      <c r="BA119" s="137" t="s">
        <v>1</v>
      </c>
      <c r="BB119" s="137" t="s">
        <v>1</v>
      </c>
      <c r="BC119" s="137" t="s">
        <v>488</v>
      </c>
      <c r="BD119" s="137" t="s">
        <v>89</v>
      </c>
    </row>
    <row r="120" spans="2:56" s="9" customFormat="1" ht="20" customHeight="1">
      <c r="B120" s="133"/>
      <c r="D120" s="134" t="s">
        <v>489</v>
      </c>
      <c r="E120" s="135"/>
      <c r="F120" s="135"/>
      <c r="G120" s="135"/>
      <c r="H120" s="135"/>
      <c r="I120" s="135"/>
      <c r="J120" s="136">
        <f>J5454</f>
        <v>0</v>
      </c>
      <c r="L120" s="133"/>
      <c r="AZ120" s="137" t="s">
        <v>490</v>
      </c>
      <c r="BA120" s="137" t="s">
        <v>1</v>
      </c>
      <c r="BB120" s="137" t="s">
        <v>1</v>
      </c>
      <c r="BC120" s="137" t="s">
        <v>491</v>
      </c>
      <c r="BD120" s="137" t="s">
        <v>89</v>
      </c>
    </row>
    <row r="121" spans="2:56" s="9" customFormat="1" ht="20" customHeight="1">
      <c r="B121" s="133"/>
      <c r="D121" s="134" t="s">
        <v>492</v>
      </c>
      <c r="E121" s="135"/>
      <c r="F121" s="135"/>
      <c r="G121" s="135"/>
      <c r="H121" s="135"/>
      <c r="I121" s="135"/>
      <c r="J121" s="136">
        <f>J5463</f>
        <v>0</v>
      </c>
      <c r="L121" s="133"/>
      <c r="AZ121" s="137" t="s">
        <v>493</v>
      </c>
      <c r="BA121" s="137" t="s">
        <v>1</v>
      </c>
      <c r="BB121" s="137" t="s">
        <v>1</v>
      </c>
      <c r="BC121" s="137" t="s">
        <v>494</v>
      </c>
      <c r="BD121" s="137" t="s">
        <v>89</v>
      </c>
    </row>
    <row r="122" spans="2:56" s="9" customFormat="1" ht="20" customHeight="1">
      <c r="B122" s="133"/>
      <c r="D122" s="134" t="s">
        <v>495</v>
      </c>
      <c r="E122" s="135"/>
      <c r="F122" s="135"/>
      <c r="G122" s="135"/>
      <c r="H122" s="135"/>
      <c r="I122" s="135"/>
      <c r="J122" s="136">
        <f>J5492</f>
        <v>0</v>
      </c>
      <c r="L122" s="133"/>
      <c r="AZ122" s="137" t="s">
        <v>496</v>
      </c>
      <c r="BA122" s="137" t="s">
        <v>1</v>
      </c>
      <c r="BB122" s="137" t="s">
        <v>1</v>
      </c>
      <c r="BC122" s="137" t="s">
        <v>497</v>
      </c>
      <c r="BD122" s="137" t="s">
        <v>89</v>
      </c>
    </row>
    <row r="123" spans="2:56" s="9" customFormat="1" ht="20" customHeight="1">
      <c r="B123" s="133"/>
      <c r="D123" s="134" t="s">
        <v>498</v>
      </c>
      <c r="E123" s="135"/>
      <c r="F123" s="135"/>
      <c r="G123" s="135"/>
      <c r="H123" s="135"/>
      <c r="I123" s="135"/>
      <c r="J123" s="136">
        <f>J6009</f>
        <v>0</v>
      </c>
      <c r="L123" s="133"/>
      <c r="AZ123" s="137" t="s">
        <v>499</v>
      </c>
      <c r="BA123" s="137" t="s">
        <v>1</v>
      </c>
      <c r="BB123" s="137" t="s">
        <v>1</v>
      </c>
      <c r="BC123" s="137" t="s">
        <v>500</v>
      </c>
      <c r="BD123" s="137" t="s">
        <v>89</v>
      </c>
    </row>
    <row r="124" spans="2:56" s="9" customFormat="1" ht="20" customHeight="1">
      <c r="B124" s="133"/>
      <c r="D124" s="134" t="s">
        <v>501</v>
      </c>
      <c r="E124" s="135"/>
      <c r="F124" s="135"/>
      <c r="G124" s="135"/>
      <c r="H124" s="135"/>
      <c r="I124" s="135"/>
      <c r="J124" s="136">
        <f>J6021</f>
        <v>0</v>
      </c>
      <c r="L124" s="133"/>
      <c r="AZ124" s="137" t="s">
        <v>502</v>
      </c>
      <c r="BA124" s="137" t="s">
        <v>1</v>
      </c>
      <c r="BB124" s="137" t="s">
        <v>1</v>
      </c>
      <c r="BC124" s="137" t="s">
        <v>503</v>
      </c>
      <c r="BD124" s="137" t="s">
        <v>89</v>
      </c>
    </row>
    <row r="125" spans="2:56" s="8" customFormat="1" ht="25" customHeight="1">
      <c r="B125" s="128"/>
      <c r="D125" s="129" t="s">
        <v>504</v>
      </c>
      <c r="E125" s="130"/>
      <c r="F125" s="130"/>
      <c r="G125" s="130"/>
      <c r="H125" s="130"/>
      <c r="I125" s="130"/>
      <c r="J125" s="131">
        <f>J6063</f>
        <v>0</v>
      </c>
      <c r="L125" s="128"/>
      <c r="AZ125" s="132" t="s">
        <v>505</v>
      </c>
      <c r="BA125" s="132" t="s">
        <v>1</v>
      </c>
      <c r="BB125" s="132" t="s">
        <v>1</v>
      </c>
      <c r="BC125" s="132" t="s">
        <v>506</v>
      </c>
      <c r="BD125" s="132" t="s">
        <v>89</v>
      </c>
    </row>
    <row r="126" spans="2:56" s="1" customFormat="1" ht="21.75" customHeight="1">
      <c r="B126" s="34"/>
      <c r="L126" s="34"/>
      <c r="AZ126" s="109" t="s">
        <v>507</v>
      </c>
      <c r="BA126" s="109" t="s">
        <v>1</v>
      </c>
      <c r="BB126" s="109" t="s">
        <v>1</v>
      </c>
      <c r="BC126" s="109" t="s">
        <v>508</v>
      </c>
      <c r="BD126" s="109" t="s">
        <v>89</v>
      </c>
    </row>
    <row r="127" spans="2:56" s="1" customFormat="1" ht="7" customHeight="1">
      <c r="B127" s="34"/>
      <c r="L127" s="34"/>
      <c r="AZ127" s="109" t="s">
        <v>509</v>
      </c>
      <c r="BA127" s="109" t="s">
        <v>1</v>
      </c>
      <c r="BB127" s="109" t="s">
        <v>1</v>
      </c>
      <c r="BC127" s="109" t="s">
        <v>510</v>
      </c>
      <c r="BD127" s="109" t="s">
        <v>89</v>
      </c>
    </row>
    <row r="128" spans="2:56" s="1" customFormat="1" ht="29.25" customHeight="1">
      <c r="B128" s="34"/>
      <c r="C128" s="127" t="s">
        <v>511</v>
      </c>
      <c r="J128" s="138">
        <f>ROUND(J129 + J130 + J131 + J132 + J133 + J134,2)</f>
        <v>0</v>
      </c>
      <c r="L128" s="34"/>
      <c r="N128" s="139" t="s">
        <v>41</v>
      </c>
      <c r="AZ128" s="109" t="s">
        <v>512</v>
      </c>
      <c r="BA128" s="109" t="s">
        <v>1</v>
      </c>
      <c r="BB128" s="109" t="s">
        <v>1</v>
      </c>
      <c r="BC128" s="109" t="s">
        <v>513</v>
      </c>
      <c r="BD128" s="109" t="s">
        <v>89</v>
      </c>
    </row>
    <row r="129" spans="2:65" s="1" customFormat="1" ht="18" customHeight="1">
      <c r="B129" s="140"/>
      <c r="C129" s="141"/>
      <c r="D129" s="232" t="s">
        <v>514</v>
      </c>
      <c r="E129" s="286"/>
      <c r="F129" s="286"/>
      <c r="G129" s="141"/>
      <c r="H129" s="141"/>
      <c r="I129" s="141"/>
      <c r="J129" s="99">
        <v>0</v>
      </c>
      <c r="K129" s="141"/>
      <c r="L129" s="140"/>
      <c r="M129" s="141"/>
      <c r="N129" s="143" t="s">
        <v>43</v>
      </c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  <c r="AU129" s="141"/>
      <c r="AV129" s="141"/>
      <c r="AW129" s="141"/>
      <c r="AX129" s="141"/>
      <c r="AY129" s="144" t="s">
        <v>515</v>
      </c>
      <c r="AZ129" s="145" t="s">
        <v>516</v>
      </c>
      <c r="BA129" s="145" t="s">
        <v>1</v>
      </c>
      <c r="BB129" s="145" t="s">
        <v>1</v>
      </c>
      <c r="BC129" s="145" t="s">
        <v>517</v>
      </c>
      <c r="BD129" s="145" t="s">
        <v>89</v>
      </c>
      <c r="BE129" s="146">
        <f t="shared" ref="BE129:BE134" si="0">IF(N129="základná",J129,0)</f>
        <v>0</v>
      </c>
      <c r="BF129" s="146">
        <f t="shared" ref="BF129:BF134" si="1">IF(N129="znížená",J129,0)</f>
        <v>0</v>
      </c>
      <c r="BG129" s="146">
        <f t="shared" ref="BG129:BG134" si="2">IF(N129="zákl. prenesená",J129,0)</f>
        <v>0</v>
      </c>
      <c r="BH129" s="146">
        <f t="shared" ref="BH129:BH134" si="3">IF(N129="zníž. prenesená",J129,0)</f>
        <v>0</v>
      </c>
      <c r="BI129" s="146">
        <f t="shared" ref="BI129:BI134" si="4">IF(N129="nulová",J129,0)</f>
        <v>0</v>
      </c>
      <c r="BJ129" s="144" t="s">
        <v>89</v>
      </c>
      <c r="BK129" s="141"/>
      <c r="BL129" s="141"/>
      <c r="BM129" s="141"/>
    </row>
    <row r="130" spans="2:65" s="1" customFormat="1" ht="18" customHeight="1">
      <c r="B130" s="140"/>
      <c r="C130" s="141"/>
      <c r="D130" s="232" t="s">
        <v>518</v>
      </c>
      <c r="E130" s="286"/>
      <c r="F130" s="286"/>
      <c r="G130" s="141"/>
      <c r="H130" s="141"/>
      <c r="I130" s="141"/>
      <c r="J130" s="99">
        <v>0</v>
      </c>
      <c r="K130" s="141"/>
      <c r="L130" s="140"/>
      <c r="M130" s="141"/>
      <c r="N130" s="143" t="s">
        <v>43</v>
      </c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  <c r="AU130" s="141"/>
      <c r="AV130" s="141"/>
      <c r="AW130" s="141"/>
      <c r="AX130" s="141"/>
      <c r="AY130" s="144" t="s">
        <v>515</v>
      </c>
      <c r="AZ130" s="145" t="s">
        <v>519</v>
      </c>
      <c r="BA130" s="145" t="s">
        <v>1</v>
      </c>
      <c r="BB130" s="145" t="s">
        <v>1</v>
      </c>
      <c r="BC130" s="145" t="s">
        <v>520</v>
      </c>
      <c r="BD130" s="145" t="s">
        <v>89</v>
      </c>
      <c r="BE130" s="146">
        <f t="shared" si="0"/>
        <v>0</v>
      </c>
      <c r="BF130" s="146">
        <f t="shared" si="1"/>
        <v>0</v>
      </c>
      <c r="BG130" s="146">
        <f t="shared" si="2"/>
        <v>0</v>
      </c>
      <c r="BH130" s="146">
        <f t="shared" si="3"/>
        <v>0</v>
      </c>
      <c r="BI130" s="146">
        <f t="shared" si="4"/>
        <v>0</v>
      </c>
      <c r="BJ130" s="144" t="s">
        <v>89</v>
      </c>
      <c r="BK130" s="141"/>
      <c r="BL130" s="141"/>
      <c r="BM130" s="141"/>
    </row>
    <row r="131" spans="2:65" s="1" customFormat="1" ht="18" customHeight="1">
      <c r="B131" s="140"/>
      <c r="C131" s="141"/>
      <c r="D131" s="232" t="s">
        <v>521</v>
      </c>
      <c r="E131" s="286"/>
      <c r="F131" s="286"/>
      <c r="G131" s="141"/>
      <c r="H131" s="141"/>
      <c r="I131" s="141"/>
      <c r="J131" s="99">
        <v>0</v>
      </c>
      <c r="K131" s="141"/>
      <c r="L131" s="140"/>
      <c r="M131" s="141"/>
      <c r="N131" s="143" t="s">
        <v>43</v>
      </c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  <c r="AU131" s="141"/>
      <c r="AV131" s="141"/>
      <c r="AW131" s="141"/>
      <c r="AX131" s="141"/>
      <c r="AY131" s="144" t="s">
        <v>515</v>
      </c>
      <c r="AZ131" s="145" t="s">
        <v>522</v>
      </c>
      <c r="BA131" s="145" t="s">
        <v>1</v>
      </c>
      <c r="BB131" s="145" t="s">
        <v>1</v>
      </c>
      <c r="BC131" s="145" t="s">
        <v>523</v>
      </c>
      <c r="BD131" s="145" t="s">
        <v>89</v>
      </c>
      <c r="BE131" s="146">
        <f t="shared" si="0"/>
        <v>0</v>
      </c>
      <c r="BF131" s="146">
        <f t="shared" si="1"/>
        <v>0</v>
      </c>
      <c r="BG131" s="146">
        <f t="shared" si="2"/>
        <v>0</v>
      </c>
      <c r="BH131" s="146">
        <f t="shared" si="3"/>
        <v>0</v>
      </c>
      <c r="BI131" s="146">
        <f t="shared" si="4"/>
        <v>0</v>
      </c>
      <c r="BJ131" s="144" t="s">
        <v>89</v>
      </c>
      <c r="BK131" s="141"/>
      <c r="BL131" s="141"/>
      <c r="BM131" s="141"/>
    </row>
    <row r="132" spans="2:65" s="1" customFormat="1" ht="18" customHeight="1">
      <c r="B132" s="140"/>
      <c r="C132" s="141"/>
      <c r="D132" s="232" t="s">
        <v>524</v>
      </c>
      <c r="E132" s="286"/>
      <c r="F132" s="286"/>
      <c r="G132" s="141"/>
      <c r="H132" s="141"/>
      <c r="I132" s="141"/>
      <c r="J132" s="99">
        <v>0</v>
      </c>
      <c r="K132" s="141"/>
      <c r="L132" s="140"/>
      <c r="M132" s="141"/>
      <c r="N132" s="143" t="s">
        <v>43</v>
      </c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  <c r="AU132" s="141"/>
      <c r="AV132" s="141"/>
      <c r="AW132" s="141"/>
      <c r="AX132" s="141"/>
      <c r="AY132" s="144" t="s">
        <v>515</v>
      </c>
      <c r="AZ132" s="145" t="s">
        <v>525</v>
      </c>
      <c r="BA132" s="145" t="s">
        <v>1</v>
      </c>
      <c r="BB132" s="145" t="s">
        <v>1</v>
      </c>
      <c r="BC132" s="145" t="s">
        <v>526</v>
      </c>
      <c r="BD132" s="145" t="s">
        <v>89</v>
      </c>
      <c r="BE132" s="146">
        <f t="shared" si="0"/>
        <v>0</v>
      </c>
      <c r="BF132" s="146">
        <f t="shared" si="1"/>
        <v>0</v>
      </c>
      <c r="BG132" s="146">
        <f t="shared" si="2"/>
        <v>0</v>
      </c>
      <c r="BH132" s="146">
        <f t="shared" si="3"/>
        <v>0</v>
      </c>
      <c r="BI132" s="146">
        <f t="shared" si="4"/>
        <v>0</v>
      </c>
      <c r="BJ132" s="144" t="s">
        <v>89</v>
      </c>
      <c r="BK132" s="141"/>
      <c r="BL132" s="141"/>
      <c r="BM132" s="141"/>
    </row>
    <row r="133" spans="2:65" s="1" customFormat="1" ht="18" customHeight="1">
      <c r="B133" s="140"/>
      <c r="C133" s="141"/>
      <c r="D133" s="232" t="s">
        <v>527</v>
      </c>
      <c r="E133" s="286"/>
      <c r="F133" s="286"/>
      <c r="G133" s="141"/>
      <c r="H133" s="141"/>
      <c r="I133" s="141"/>
      <c r="J133" s="99">
        <v>0</v>
      </c>
      <c r="K133" s="141"/>
      <c r="L133" s="140"/>
      <c r="M133" s="141"/>
      <c r="N133" s="143" t="s">
        <v>43</v>
      </c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  <c r="AU133" s="141"/>
      <c r="AV133" s="141"/>
      <c r="AW133" s="141"/>
      <c r="AX133" s="141"/>
      <c r="AY133" s="144" t="s">
        <v>515</v>
      </c>
      <c r="AZ133" s="145" t="s">
        <v>528</v>
      </c>
      <c r="BA133" s="145" t="s">
        <v>1</v>
      </c>
      <c r="BB133" s="145" t="s">
        <v>1</v>
      </c>
      <c r="BC133" s="145" t="s">
        <v>529</v>
      </c>
      <c r="BD133" s="145" t="s">
        <v>89</v>
      </c>
      <c r="BE133" s="146">
        <f t="shared" si="0"/>
        <v>0</v>
      </c>
      <c r="BF133" s="146">
        <f t="shared" si="1"/>
        <v>0</v>
      </c>
      <c r="BG133" s="146">
        <f t="shared" si="2"/>
        <v>0</v>
      </c>
      <c r="BH133" s="146">
        <f t="shared" si="3"/>
        <v>0</v>
      </c>
      <c r="BI133" s="146">
        <f t="shared" si="4"/>
        <v>0</v>
      </c>
      <c r="BJ133" s="144" t="s">
        <v>89</v>
      </c>
      <c r="BK133" s="141"/>
      <c r="BL133" s="141"/>
      <c r="BM133" s="141"/>
    </row>
    <row r="134" spans="2:65" s="1" customFormat="1" ht="18" customHeight="1">
      <c r="B134" s="140"/>
      <c r="C134" s="141"/>
      <c r="D134" s="142" t="s">
        <v>530</v>
      </c>
      <c r="E134" s="141"/>
      <c r="F134" s="141"/>
      <c r="G134" s="141"/>
      <c r="H134" s="141"/>
      <c r="I134" s="141"/>
      <c r="J134" s="99">
        <f>ROUND(J32*T134,2)</f>
        <v>0</v>
      </c>
      <c r="K134" s="141"/>
      <c r="L134" s="140"/>
      <c r="M134" s="141"/>
      <c r="N134" s="143" t="s">
        <v>43</v>
      </c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  <c r="AU134" s="141"/>
      <c r="AV134" s="141"/>
      <c r="AW134" s="141"/>
      <c r="AX134" s="141"/>
      <c r="AY134" s="144" t="s">
        <v>531</v>
      </c>
      <c r="AZ134" s="145" t="s">
        <v>532</v>
      </c>
      <c r="BA134" s="145" t="s">
        <v>1</v>
      </c>
      <c r="BB134" s="145" t="s">
        <v>1</v>
      </c>
      <c r="BC134" s="145" t="s">
        <v>533</v>
      </c>
      <c r="BD134" s="145" t="s">
        <v>89</v>
      </c>
      <c r="BE134" s="146">
        <f t="shared" si="0"/>
        <v>0</v>
      </c>
      <c r="BF134" s="146">
        <f t="shared" si="1"/>
        <v>0</v>
      </c>
      <c r="BG134" s="146">
        <f t="shared" si="2"/>
        <v>0</v>
      </c>
      <c r="BH134" s="146">
        <f t="shared" si="3"/>
        <v>0</v>
      </c>
      <c r="BI134" s="146">
        <f t="shared" si="4"/>
        <v>0</v>
      </c>
      <c r="BJ134" s="144" t="s">
        <v>89</v>
      </c>
      <c r="BK134" s="141"/>
      <c r="BL134" s="141"/>
      <c r="BM134" s="141"/>
    </row>
    <row r="135" spans="2:65" s="1" customFormat="1">
      <c r="B135" s="34"/>
      <c r="L135" s="34"/>
      <c r="AZ135" s="109" t="s">
        <v>534</v>
      </c>
      <c r="BA135" s="109" t="s">
        <v>1</v>
      </c>
      <c r="BB135" s="109" t="s">
        <v>1</v>
      </c>
      <c r="BC135" s="109" t="s">
        <v>535</v>
      </c>
      <c r="BD135" s="109" t="s">
        <v>89</v>
      </c>
    </row>
    <row r="136" spans="2:65" s="1" customFormat="1" ht="29.25" customHeight="1">
      <c r="B136" s="34"/>
      <c r="C136" s="106" t="s">
        <v>162</v>
      </c>
      <c r="D136" s="107"/>
      <c r="E136" s="107"/>
      <c r="F136" s="107"/>
      <c r="G136" s="107"/>
      <c r="H136" s="107"/>
      <c r="I136" s="107"/>
      <c r="J136" s="108">
        <f>ROUND(J98+J128,2)</f>
        <v>0</v>
      </c>
      <c r="K136" s="107"/>
      <c r="L136" s="34"/>
      <c r="AZ136" s="109" t="s">
        <v>536</v>
      </c>
      <c r="BA136" s="109" t="s">
        <v>1</v>
      </c>
      <c r="BB136" s="109" t="s">
        <v>1</v>
      </c>
      <c r="BC136" s="109" t="s">
        <v>537</v>
      </c>
      <c r="BD136" s="109" t="s">
        <v>89</v>
      </c>
    </row>
    <row r="137" spans="2:65" s="1" customFormat="1" ht="7" customHeight="1">
      <c r="B137" s="49"/>
      <c r="C137" s="50"/>
      <c r="D137" s="50"/>
      <c r="E137" s="50"/>
      <c r="F137" s="50"/>
      <c r="G137" s="50"/>
      <c r="H137" s="50"/>
      <c r="I137" s="50"/>
      <c r="J137" s="50"/>
      <c r="K137" s="50"/>
      <c r="L137" s="34"/>
      <c r="AZ137" s="109" t="s">
        <v>538</v>
      </c>
      <c r="BA137" s="109" t="s">
        <v>1</v>
      </c>
      <c r="BB137" s="109" t="s">
        <v>1</v>
      </c>
      <c r="BC137" s="109" t="s">
        <v>539</v>
      </c>
      <c r="BD137" s="109" t="s">
        <v>89</v>
      </c>
    </row>
    <row r="138" spans="2:65">
      <c r="AZ138" s="109" t="s">
        <v>540</v>
      </c>
      <c r="BA138" s="109" t="s">
        <v>1</v>
      </c>
      <c r="BB138" s="109" t="s">
        <v>1</v>
      </c>
      <c r="BC138" s="109" t="s">
        <v>541</v>
      </c>
      <c r="BD138" s="109" t="s">
        <v>89</v>
      </c>
    </row>
    <row r="139" spans="2:65">
      <c r="AZ139" s="109" t="s">
        <v>542</v>
      </c>
      <c r="BA139" s="109" t="s">
        <v>1</v>
      </c>
      <c r="BB139" s="109" t="s">
        <v>1</v>
      </c>
      <c r="BC139" s="109" t="s">
        <v>543</v>
      </c>
      <c r="BD139" s="109" t="s">
        <v>89</v>
      </c>
    </row>
    <row r="140" spans="2:65">
      <c r="AZ140" s="109" t="s">
        <v>544</v>
      </c>
      <c r="BA140" s="109" t="s">
        <v>1</v>
      </c>
      <c r="BB140" s="109" t="s">
        <v>1</v>
      </c>
      <c r="BC140" s="109" t="s">
        <v>545</v>
      </c>
      <c r="BD140" s="109" t="s">
        <v>89</v>
      </c>
    </row>
    <row r="141" spans="2:65" s="1" customFormat="1" ht="7" customHeight="1">
      <c r="B141" s="51"/>
      <c r="C141" s="52"/>
      <c r="D141" s="52"/>
      <c r="E141" s="52"/>
      <c r="F141" s="52"/>
      <c r="G141" s="52"/>
      <c r="H141" s="52"/>
      <c r="I141" s="52"/>
      <c r="J141" s="52"/>
      <c r="K141" s="52"/>
      <c r="L141" s="34"/>
      <c r="AZ141" s="109" t="s">
        <v>546</v>
      </c>
      <c r="BA141" s="109" t="s">
        <v>1</v>
      </c>
      <c r="BB141" s="109" t="s">
        <v>1</v>
      </c>
      <c r="BC141" s="109" t="s">
        <v>547</v>
      </c>
      <c r="BD141" s="109" t="s">
        <v>89</v>
      </c>
    </row>
    <row r="142" spans="2:65" s="1" customFormat="1" ht="25" customHeight="1">
      <c r="B142" s="34"/>
      <c r="C142" s="21" t="s">
        <v>548</v>
      </c>
      <c r="L142" s="34"/>
      <c r="AZ142" s="109" t="s">
        <v>549</v>
      </c>
      <c r="BA142" s="109" t="s">
        <v>1</v>
      </c>
      <c r="BB142" s="109" t="s">
        <v>1</v>
      </c>
      <c r="BC142" s="109" t="s">
        <v>550</v>
      </c>
      <c r="BD142" s="109" t="s">
        <v>89</v>
      </c>
    </row>
    <row r="143" spans="2:65" s="1" customFormat="1" ht="7" customHeight="1">
      <c r="B143" s="34"/>
      <c r="L143" s="34"/>
      <c r="AZ143" s="109" t="s">
        <v>551</v>
      </c>
      <c r="BA143" s="109" t="s">
        <v>1</v>
      </c>
      <c r="BB143" s="109" t="s">
        <v>1</v>
      </c>
      <c r="BC143" s="109" t="s">
        <v>552</v>
      </c>
      <c r="BD143" s="109" t="s">
        <v>89</v>
      </c>
    </row>
    <row r="144" spans="2:65" s="1" customFormat="1" ht="12" customHeight="1">
      <c r="B144" s="34"/>
      <c r="C144" s="27" t="s">
        <v>15</v>
      </c>
      <c r="L144" s="34"/>
      <c r="AZ144" s="109" t="s">
        <v>553</v>
      </c>
      <c r="BA144" s="109" t="s">
        <v>554</v>
      </c>
      <c r="BB144" s="109" t="s">
        <v>1</v>
      </c>
      <c r="BC144" s="109" t="s">
        <v>7</v>
      </c>
      <c r="BD144" s="109" t="s">
        <v>89</v>
      </c>
    </row>
    <row r="145" spans="2:65" s="1" customFormat="1" ht="26.25" customHeight="1">
      <c r="B145" s="34"/>
      <c r="E145" s="287" t="str">
        <f>E7</f>
        <v>Revitalizácia budovy a areálu bývalého Gymnázia Mateja Bela vo Zvolene</v>
      </c>
      <c r="F145" s="288"/>
      <c r="G145" s="288"/>
      <c r="H145" s="288"/>
      <c r="L145" s="34"/>
      <c r="AZ145" s="109" t="s">
        <v>555</v>
      </c>
      <c r="BA145" s="109" t="s">
        <v>556</v>
      </c>
      <c r="BB145" s="109" t="s">
        <v>1</v>
      </c>
      <c r="BC145" s="109" t="s">
        <v>557</v>
      </c>
      <c r="BD145" s="109" t="s">
        <v>89</v>
      </c>
    </row>
    <row r="146" spans="2:65" ht="12" customHeight="1">
      <c r="B146" s="20"/>
      <c r="C146" s="27" t="s">
        <v>182</v>
      </c>
      <c r="L146" s="20"/>
      <c r="AZ146" s="109" t="s">
        <v>558</v>
      </c>
      <c r="BA146" s="109" t="s">
        <v>559</v>
      </c>
      <c r="BB146" s="109" t="s">
        <v>1</v>
      </c>
      <c r="BC146" s="109" t="s">
        <v>560</v>
      </c>
      <c r="BD146" s="109" t="s">
        <v>89</v>
      </c>
    </row>
    <row r="147" spans="2:65" s="1" customFormat="1" ht="16.5" customHeight="1">
      <c r="B147" s="34"/>
      <c r="E147" s="287" t="s">
        <v>186</v>
      </c>
      <c r="F147" s="285"/>
      <c r="G147" s="285"/>
      <c r="H147" s="285"/>
      <c r="L147" s="34"/>
    </row>
    <row r="148" spans="2:65" s="1" customFormat="1" ht="12" customHeight="1">
      <c r="B148" s="34"/>
      <c r="C148" s="27" t="s">
        <v>190</v>
      </c>
      <c r="L148" s="34"/>
    </row>
    <row r="149" spans="2:65" s="1" customFormat="1" ht="16.5" customHeight="1">
      <c r="B149" s="34"/>
      <c r="E149" s="256" t="str">
        <f>E11</f>
        <v>01 - Architektonicko-stavebné riešenie</v>
      </c>
      <c r="F149" s="285"/>
      <c r="G149" s="285"/>
      <c r="H149" s="285"/>
      <c r="L149" s="34"/>
    </row>
    <row r="150" spans="2:65" s="1" customFormat="1" ht="7" customHeight="1">
      <c r="B150" s="34"/>
      <c r="L150" s="34"/>
    </row>
    <row r="151" spans="2:65" s="1" customFormat="1" ht="12" customHeight="1">
      <c r="B151" s="34"/>
      <c r="C151" s="27" t="s">
        <v>19</v>
      </c>
      <c r="F151" s="25" t="str">
        <f>F14</f>
        <v>Okružná 2469, Zvolen</v>
      </c>
      <c r="I151" s="27" t="s">
        <v>21</v>
      </c>
      <c r="J151" s="57" t="str">
        <f>IF(J14="","",J14)</f>
        <v>22. 5. 2024</v>
      </c>
      <c r="L151" s="34"/>
    </row>
    <row r="152" spans="2:65" s="1" customFormat="1" ht="7" customHeight="1">
      <c r="B152" s="34"/>
      <c r="L152" s="34"/>
    </row>
    <row r="153" spans="2:65" s="1" customFormat="1" ht="15.25" customHeight="1">
      <c r="B153" s="34"/>
      <c r="C153" s="27" t="s">
        <v>23</v>
      </c>
      <c r="F153" s="25" t="str">
        <f>E17</f>
        <v>Úrad Banskobystrického samosprávneho kraja</v>
      </c>
      <c r="I153" s="27" t="s">
        <v>29</v>
      </c>
      <c r="J153" s="30" t="str">
        <f>E23</f>
        <v>N/A s.r.o. Bratislava</v>
      </c>
      <c r="L153" s="34"/>
    </row>
    <row r="154" spans="2:65" s="1" customFormat="1" ht="15.25" customHeight="1">
      <c r="B154" s="34"/>
      <c r="C154" s="27" t="s">
        <v>27</v>
      </c>
      <c r="F154" s="25" t="str">
        <f>IF(E20="","",E20)</f>
        <v>Vyplň údaj</v>
      </c>
      <c r="I154" s="27" t="s">
        <v>32</v>
      </c>
      <c r="J154" s="30" t="str">
        <f>E26</f>
        <v>Rosoft, s.r.o.</v>
      </c>
      <c r="L154" s="34"/>
    </row>
    <row r="155" spans="2:65" s="1" customFormat="1" ht="10.25" customHeight="1">
      <c r="B155" s="34"/>
      <c r="L155" s="34"/>
    </row>
    <row r="156" spans="2:65" s="10" customFormat="1" ht="29.25" customHeight="1">
      <c r="B156" s="147"/>
      <c r="C156" s="148" t="s">
        <v>561</v>
      </c>
      <c r="D156" s="149" t="s">
        <v>62</v>
      </c>
      <c r="E156" s="149" t="s">
        <v>58</v>
      </c>
      <c r="F156" s="149" t="s">
        <v>59</v>
      </c>
      <c r="G156" s="149" t="s">
        <v>562</v>
      </c>
      <c r="H156" s="149" t="s">
        <v>563</v>
      </c>
      <c r="I156" s="149" t="s">
        <v>564</v>
      </c>
      <c r="J156" s="150" t="s">
        <v>417</v>
      </c>
      <c r="K156" s="151" t="s">
        <v>565</v>
      </c>
      <c r="L156" s="147"/>
      <c r="M156" s="64" t="s">
        <v>1</v>
      </c>
      <c r="N156" s="65" t="s">
        <v>41</v>
      </c>
      <c r="O156" s="65" t="s">
        <v>566</v>
      </c>
      <c r="P156" s="65" t="s">
        <v>567</v>
      </c>
      <c r="Q156" s="65" t="s">
        <v>568</v>
      </c>
      <c r="R156" s="65" t="s">
        <v>569</v>
      </c>
      <c r="S156" s="65" t="s">
        <v>570</v>
      </c>
      <c r="T156" s="66" t="s">
        <v>571</v>
      </c>
    </row>
    <row r="157" spans="2:65" s="1" customFormat="1" ht="23" customHeight="1">
      <c r="B157" s="34"/>
      <c r="C157" s="69" t="s">
        <v>245</v>
      </c>
      <c r="J157" s="152">
        <f>BK157</f>
        <v>0</v>
      </c>
      <c r="L157" s="34"/>
      <c r="M157" s="67"/>
      <c r="N157" s="58"/>
      <c r="O157" s="58"/>
      <c r="P157" s="153">
        <f>P158+P2945+P6063</f>
        <v>0</v>
      </c>
      <c r="Q157" s="58"/>
      <c r="R157" s="153">
        <f>R158+R2945+R6063</f>
        <v>8459.2004339455998</v>
      </c>
      <c r="S157" s="58"/>
      <c r="T157" s="154">
        <f>T158+T2945+T6063</f>
        <v>4788.188901649999</v>
      </c>
      <c r="AT157" s="17" t="s">
        <v>76</v>
      </c>
      <c r="AU157" s="17" t="s">
        <v>423</v>
      </c>
      <c r="BK157" s="155">
        <f>BK158+BK2945+BK6063</f>
        <v>0</v>
      </c>
    </row>
    <row r="158" spans="2:65" s="11" customFormat="1" ht="26" customHeight="1">
      <c r="B158" s="156"/>
      <c r="D158" s="157" t="s">
        <v>76</v>
      </c>
      <c r="E158" s="158" t="s">
        <v>572</v>
      </c>
      <c r="F158" s="158" t="s">
        <v>573</v>
      </c>
      <c r="I158" s="159"/>
      <c r="J158" s="160">
        <f>BK158</f>
        <v>0</v>
      </c>
      <c r="L158" s="156"/>
      <c r="M158" s="161"/>
      <c r="P158" s="162">
        <f>P159+P281+P593+P1162+P1678+P1719+P2277+P2943</f>
        <v>0</v>
      </c>
      <c r="R158" s="162">
        <f>R159+R281+R593+R1162+R1678+R1719+R2277+R2943</f>
        <v>7757.9607634484992</v>
      </c>
      <c r="T158" s="163">
        <f>T159+T281+T593+T1162+T1678+T1719+T2277+T2943</f>
        <v>4678.181043999999</v>
      </c>
      <c r="AR158" s="157" t="s">
        <v>84</v>
      </c>
      <c r="AT158" s="164" t="s">
        <v>76</v>
      </c>
      <c r="AU158" s="164" t="s">
        <v>77</v>
      </c>
      <c r="AY158" s="157" t="s">
        <v>574</v>
      </c>
      <c r="BK158" s="165">
        <f>BK159+BK281+BK593+BK1162+BK1678+BK1719+BK2277+BK2943</f>
        <v>0</v>
      </c>
    </row>
    <row r="159" spans="2:65" s="11" customFormat="1" ht="23" customHeight="1">
      <c r="B159" s="156"/>
      <c r="D159" s="157" t="s">
        <v>76</v>
      </c>
      <c r="E159" s="166" t="s">
        <v>84</v>
      </c>
      <c r="F159" s="166" t="s">
        <v>575</v>
      </c>
      <c r="I159" s="159"/>
      <c r="J159" s="167">
        <f>BK159</f>
        <v>0</v>
      </c>
      <c r="L159" s="156"/>
      <c r="M159" s="161"/>
      <c r="P159" s="162">
        <f>SUM(P160:P280)</f>
        <v>0</v>
      </c>
      <c r="R159" s="162">
        <f>SUM(R160:R280)</f>
        <v>0.28391680000000002</v>
      </c>
      <c r="T159" s="163">
        <f>SUM(T160:T280)</f>
        <v>1182.2655</v>
      </c>
      <c r="AR159" s="157" t="s">
        <v>84</v>
      </c>
      <c r="AT159" s="164" t="s">
        <v>76</v>
      </c>
      <c r="AU159" s="164" t="s">
        <v>84</v>
      </c>
      <c r="AY159" s="157" t="s">
        <v>574</v>
      </c>
      <c r="BK159" s="165">
        <f>SUM(BK160:BK280)</f>
        <v>0</v>
      </c>
    </row>
    <row r="160" spans="2:65" s="1" customFormat="1" ht="21.75" customHeight="1">
      <c r="B160" s="140"/>
      <c r="C160" s="168" t="s">
        <v>84</v>
      </c>
      <c r="D160" s="168" t="s">
        <v>576</v>
      </c>
      <c r="E160" s="169" t="s">
        <v>577</v>
      </c>
      <c r="F160" s="170" t="s">
        <v>578</v>
      </c>
      <c r="G160" s="171" t="s">
        <v>579</v>
      </c>
      <c r="H160" s="172">
        <v>60</v>
      </c>
      <c r="I160" s="173"/>
      <c r="J160" s="174">
        <f>ROUND(I160*H160,2)</f>
        <v>0</v>
      </c>
      <c r="K160" s="175"/>
      <c r="L160" s="34"/>
      <c r="M160" s="176" t="s">
        <v>1</v>
      </c>
      <c r="N160" s="139" t="s">
        <v>43</v>
      </c>
      <c r="P160" s="177">
        <f>O160*H160</f>
        <v>0</v>
      </c>
      <c r="Q160" s="177">
        <v>1.52E-5</v>
      </c>
      <c r="R160" s="177">
        <f>Q160*H160</f>
        <v>9.1200000000000005E-4</v>
      </c>
      <c r="S160" s="177">
        <v>0</v>
      </c>
      <c r="T160" s="178">
        <f>S160*H160</f>
        <v>0</v>
      </c>
      <c r="AR160" s="179" t="s">
        <v>580</v>
      </c>
      <c r="AT160" s="179" t="s">
        <v>576</v>
      </c>
      <c r="AU160" s="179" t="s">
        <v>89</v>
      </c>
      <c r="AY160" s="17" t="s">
        <v>574</v>
      </c>
      <c r="BE160" s="102">
        <f>IF(N160="základná",J160,0)</f>
        <v>0</v>
      </c>
      <c r="BF160" s="102">
        <f>IF(N160="znížená",J160,0)</f>
        <v>0</v>
      </c>
      <c r="BG160" s="102">
        <f>IF(N160="zákl. prenesená",J160,0)</f>
        <v>0</v>
      </c>
      <c r="BH160" s="102">
        <f>IF(N160="zníž. prenesená",J160,0)</f>
        <v>0</v>
      </c>
      <c r="BI160" s="102">
        <f>IF(N160="nulová",J160,0)</f>
        <v>0</v>
      </c>
      <c r="BJ160" s="17" t="s">
        <v>89</v>
      </c>
      <c r="BK160" s="102">
        <f>ROUND(I160*H160,2)</f>
        <v>0</v>
      </c>
      <c r="BL160" s="17" t="s">
        <v>580</v>
      </c>
      <c r="BM160" s="179" t="s">
        <v>581</v>
      </c>
    </row>
    <row r="161" spans="2:65" s="1" customFormat="1" ht="33" customHeight="1">
      <c r="B161" s="140"/>
      <c r="C161" s="168" t="s">
        <v>89</v>
      </c>
      <c r="D161" s="168" t="s">
        <v>576</v>
      </c>
      <c r="E161" s="169" t="s">
        <v>582</v>
      </c>
      <c r="F161" s="170" t="s">
        <v>583</v>
      </c>
      <c r="G161" s="171" t="s">
        <v>584</v>
      </c>
      <c r="H161" s="172">
        <v>248.065</v>
      </c>
      <c r="I161" s="173"/>
      <c r="J161" s="174">
        <f>ROUND(I161*H161,2)</f>
        <v>0</v>
      </c>
      <c r="K161" s="175"/>
      <c r="L161" s="34"/>
      <c r="M161" s="176" t="s">
        <v>1</v>
      </c>
      <c r="N161" s="139" t="s">
        <v>43</v>
      </c>
      <c r="P161" s="177">
        <f>O161*H161</f>
        <v>0</v>
      </c>
      <c r="Q161" s="177">
        <v>0</v>
      </c>
      <c r="R161" s="177">
        <f>Q161*H161</f>
        <v>0</v>
      </c>
      <c r="S161" s="177">
        <v>0.5</v>
      </c>
      <c r="T161" s="178">
        <f>S161*H161</f>
        <v>124.0325</v>
      </c>
      <c r="AR161" s="179" t="s">
        <v>580</v>
      </c>
      <c r="AT161" s="179" t="s">
        <v>576</v>
      </c>
      <c r="AU161" s="179" t="s">
        <v>89</v>
      </c>
      <c r="AY161" s="17" t="s">
        <v>574</v>
      </c>
      <c r="BE161" s="102">
        <f>IF(N161="základná",J161,0)</f>
        <v>0</v>
      </c>
      <c r="BF161" s="102">
        <f>IF(N161="znížená",J161,0)</f>
        <v>0</v>
      </c>
      <c r="BG161" s="102">
        <f>IF(N161="zákl. prenesená",J161,0)</f>
        <v>0</v>
      </c>
      <c r="BH161" s="102">
        <f>IF(N161="zníž. prenesená",J161,0)</f>
        <v>0</v>
      </c>
      <c r="BI161" s="102">
        <f>IF(N161="nulová",J161,0)</f>
        <v>0</v>
      </c>
      <c r="BJ161" s="17" t="s">
        <v>89</v>
      </c>
      <c r="BK161" s="102">
        <f>ROUND(I161*H161,2)</f>
        <v>0</v>
      </c>
      <c r="BL161" s="17" t="s">
        <v>580</v>
      </c>
      <c r="BM161" s="179" t="s">
        <v>585</v>
      </c>
    </row>
    <row r="162" spans="2:65" s="12" customFormat="1" ht="12">
      <c r="B162" s="180"/>
      <c r="D162" s="181" t="s">
        <v>586</v>
      </c>
      <c r="E162" s="182" t="s">
        <v>1</v>
      </c>
      <c r="F162" s="183" t="s">
        <v>587</v>
      </c>
      <c r="H162" s="182" t="s">
        <v>1</v>
      </c>
      <c r="I162" s="184"/>
      <c r="L162" s="180"/>
      <c r="M162" s="185"/>
      <c r="T162" s="186"/>
      <c r="AT162" s="182" t="s">
        <v>586</v>
      </c>
      <c r="AU162" s="182" t="s">
        <v>89</v>
      </c>
      <c r="AV162" s="12" t="s">
        <v>84</v>
      </c>
      <c r="AW162" s="12" t="s">
        <v>31</v>
      </c>
      <c r="AX162" s="12" t="s">
        <v>77</v>
      </c>
      <c r="AY162" s="182" t="s">
        <v>574</v>
      </c>
    </row>
    <row r="163" spans="2:65" s="13" customFormat="1" ht="12">
      <c r="B163" s="187"/>
      <c r="D163" s="181" t="s">
        <v>586</v>
      </c>
      <c r="E163" s="188" t="s">
        <v>588</v>
      </c>
      <c r="F163" s="189" t="s">
        <v>589</v>
      </c>
      <c r="H163" s="190">
        <v>191.685</v>
      </c>
      <c r="I163" s="191"/>
      <c r="L163" s="187"/>
      <c r="M163" s="192"/>
      <c r="T163" s="193"/>
      <c r="AT163" s="188" t="s">
        <v>586</v>
      </c>
      <c r="AU163" s="188" t="s">
        <v>89</v>
      </c>
      <c r="AV163" s="13" t="s">
        <v>89</v>
      </c>
      <c r="AW163" s="13" t="s">
        <v>31</v>
      </c>
      <c r="AX163" s="13" t="s">
        <v>77</v>
      </c>
      <c r="AY163" s="188" t="s">
        <v>574</v>
      </c>
    </row>
    <row r="164" spans="2:65" s="12" customFormat="1" ht="12">
      <c r="B164" s="180"/>
      <c r="D164" s="181" t="s">
        <v>586</v>
      </c>
      <c r="E164" s="182" t="s">
        <v>1</v>
      </c>
      <c r="F164" s="183" t="s">
        <v>590</v>
      </c>
      <c r="H164" s="182" t="s">
        <v>1</v>
      </c>
      <c r="I164" s="184"/>
      <c r="L164" s="180"/>
      <c r="M164" s="185"/>
      <c r="T164" s="186"/>
      <c r="AT164" s="182" t="s">
        <v>586</v>
      </c>
      <c r="AU164" s="182" t="s">
        <v>89</v>
      </c>
      <c r="AV164" s="12" t="s">
        <v>84</v>
      </c>
      <c r="AW164" s="12" t="s">
        <v>31</v>
      </c>
      <c r="AX164" s="12" t="s">
        <v>77</v>
      </c>
      <c r="AY164" s="182" t="s">
        <v>574</v>
      </c>
    </row>
    <row r="165" spans="2:65" s="13" customFormat="1" ht="12">
      <c r="B165" s="187"/>
      <c r="D165" s="181" t="s">
        <v>586</v>
      </c>
      <c r="E165" s="188" t="s">
        <v>591</v>
      </c>
      <c r="F165" s="189" t="s">
        <v>592</v>
      </c>
      <c r="H165" s="190">
        <v>48.64</v>
      </c>
      <c r="I165" s="191"/>
      <c r="L165" s="187"/>
      <c r="M165" s="192"/>
      <c r="T165" s="193"/>
      <c r="AT165" s="188" t="s">
        <v>586</v>
      </c>
      <c r="AU165" s="188" t="s">
        <v>89</v>
      </c>
      <c r="AV165" s="13" t="s">
        <v>89</v>
      </c>
      <c r="AW165" s="13" t="s">
        <v>31</v>
      </c>
      <c r="AX165" s="13" t="s">
        <v>77</v>
      </c>
      <c r="AY165" s="188" t="s">
        <v>574</v>
      </c>
    </row>
    <row r="166" spans="2:65" s="12" customFormat="1" ht="12">
      <c r="B166" s="180"/>
      <c r="D166" s="181" t="s">
        <v>586</v>
      </c>
      <c r="E166" s="182" t="s">
        <v>1</v>
      </c>
      <c r="F166" s="183" t="s">
        <v>593</v>
      </c>
      <c r="H166" s="182" t="s">
        <v>1</v>
      </c>
      <c r="I166" s="184"/>
      <c r="L166" s="180"/>
      <c r="M166" s="185"/>
      <c r="T166" s="186"/>
      <c r="AT166" s="182" t="s">
        <v>586</v>
      </c>
      <c r="AU166" s="182" t="s">
        <v>89</v>
      </c>
      <c r="AV166" s="12" t="s">
        <v>84</v>
      </c>
      <c r="AW166" s="12" t="s">
        <v>31</v>
      </c>
      <c r="AX166" s="12" t="s">
        <v>77</v>
      </c>
      <c r="AY166" s="182" t="s">
        <v>574</v>
      </c>
    </row>
    <row r="167" spans="2:65" s="13" customFormat="1" ht="12">
      <c r="B167" s="187"/>
      <c r="D167" s="181" t="s">
        <v>586</v>
      </c>
      <c r="E167" s="188" t="s">
        <v>594</v>
      </c>
      <c r="F167" s="189" t="s">
        <v>595</v>
      </c>
      <c r="H167" s="190">
        <v>7.74</v>
      </c>
      <c r="I167" s="191"/>
      <c r="L167" s="187"/>
      <c r="M167" s="192"/>
      <c r="T167" s="193"/>
      <c r="AT167" s="188" t="s">
        <v>586</v>
      </c>
      <c r="AU167" s="188" t="s">
        <v>89</v>
      </c>
      <c r="AV167" s="13" t="s">
        <v>89</v>
      </c>
      <c r="AW167" s="13" t="s">
        <v>31</v>
      </c>
      <c r="AX167" s="13" t="s">
        <v>77</v>
      </c>
      <c r="AY167" s="188" t="s">
        <v>574</v>
      </c>
    </row>
    <row r="168" spans="2:65" s="14" customFormat="1" ht="12">
      <c r="B168" s="194"/>
      <c r="D168" s="181" t="s">
        <v>586</v>
      </c>
      <c r="E168" s="195" t="s">
        <v>1</v>
      </c>
      <c r="F168" s="196" t="s">
        <v>596</v>
      </c>
      <c r="H168" s="197">
        <v>248.065</v>
      </c>
      <c r="I168" s="198"/>
      <c r="L168" s="194"/>
      <c r="M168" s="199"/>
      <c r="T168" s="200"/>
      <c r="AT168" s="195" t="s">
        <v>586</v>
      </c>
      <c r="AU168" s="195" t="s">
        <v>89</v>
      </c>
      <c r="AV168" s="14" t="s">
        <v>580</v>
      </c>
      <c r="AW168" s="14" t="s">
        <v>31</v>
      </c>
      <c r="AX168" s="14" t="s">
        <v>84</v>
      </c>
      <c r="AY168" s="195" t="s">
        <v>574</v>
      </c>
    </row>
    <row r="169" spans="2:65" s="1" customFormat="1" ht="24.25" customHeight="1">
      <c r="B169" s="140"/>
      <c r="C169" s="168" t="s">
        <v>597</v>
      </c>
      <c r="D169" s="168" t="s">
        <v>576</v>
      </c>
      <c r="E169" s="169" t="s">
        <v>598</v>
      </c>
      <c r="F169" s="170" t="s">
        <v>599</v>
      </c>
      <c r="G169" s="171" t="s">
        <v>584</v>
      </c>
      <c r="H169" s="172">
        <v>778.04</v>
      </c>
      <c r="I169" s="173"/>
      <c r="J169" s="174">
        <f>ROUND(I169*H169,2)</f>
        <v>0</v>
      </c>
      <c r="K169" s="175"/>
      <c r="L169" s="34"/>
      <c r="M169" s="176" t="s">
        <v>1</v>
      </c>
      <c r="N169" s="139" t="s">
        <v>43</v>
      </c>
      <c r="P169" s="177">
        <f>O169*H169</f>
        <v>0</v>
      </c>
      <c r="Q169" s="177">
        <v>0</v>
      </c>
      <c r="R169" s="177">
        <f>Q169*H169</f>
        <v>0</v>
      </c>
      <c r="S169" s="177">
        <v>0.25</v>
      </c>
      <c r="T169" s="178">
        <f>S169*H169</f>
        <v>194.51</v>
      </c>
      <c r="AR169" s="179" t="s">
        <v>580</v>
      </c>
      <c r="AT169" s="179" t="s">
        <v>576</v>
      </c>
      <c r="AU169" s="179" t="s">
        <v>89</v>
      </c>
      <c r="AY169" s="17" t="s">
        <v>574</v>
      </c>
      <c r="BE169" s="102">
        <f>IF(N169="základná",J169,0)</f>
        <v>0</v>
      </c>
      <c r="BF169" s="102">
        <f>IF(N169="znížená",J169,0)</f>
        <v>0</v>
      </c>
      <c r="BG169" s="102">
        <f>IF(N169="zákl. prenesená",J169,0)</f>
        <v>0</v>
      </c>
      <c r="BH169" s="102">
        <f>IF(N169="zníž. prenesená",J169,0)</f>
        <v>0</v>
      </c>
      <c r="BI169" s="102">
        <f>IF(N169="nulová",J169,0)</f>
        <v>0</v>
      </c>
      <c r="BJ169" s="17" t="s">
        <v>89</v>
      </c>
      <c r="BK169" s="102">
        <f>ROUND(I169*H169,2)</f>
        <v>0</v>
      </c>
      <c r="BL169" s="17" t="s">
        <v>580</v>
      </c>
      <c r="BM169" s="179" t="s">
        <v>600</v>
      </c>
    </row>
    <row r="170" spans="2:65" s="12" customFormat="1" ht="12">
      <c r="B170" s="180"/>
      <c r="D170" s="181" t="s">
        <v>586</v>
      </c>
      <c r="E170" s="182" t="s">
        <v>1</v>
      </c>
      <c r="F170" s="183" t="s">
        <v>601</v>
      </c>
      <c r="H170" s="182" t="s">
        <v>1</v>
      </c>
      <c r="I170" s="184"/>
      <c r="L170" s="180"/>
      <c r="M170" s="185"/>
      <c r="T170" s="186"/>
      <c r="AT170" s="182" t="s">
        <v>586</v>
      </c>
      <c r="AU170" s="182" t="s">
        <v>89</v>
      </c>
      <c r="AV170" s="12" t="s">
        <v>84</v>
      </c>
      <c r="AW170" s="12" t="s">
        <v>31</v>
      </c>
      <c r="AX170" s="12" t="s">
        <v>77</v>
      </c>
      <c r="AY170" s="182" t="s">
        <v>574</v>
      </c>
    </row>
    <row r="171" spans="2:65" s="13" customFormat="1" ht="12">
      <c r="B171" s="187"/>
      <c r="D171" s="181" t="s">
        <v>586</v>
      </c>
      <c r="E171" s="188" t="s">
        <v>1</v>
      </c>
      <c r="F171" s="189" t="s">
        <v>602</v>
      </c>
      <c r="H171" s="190">
        <v>778.04</v>
      </c>
      <c r="I171" s="191"/>
      <c r="L171" s="187"/>
      <c r="M171" s="192"/>
      <c r="T171" s="193"/>
      <c r="AT171" s="188" t="s">
        <v>586</v>
      </c>
      <c r="AU171" s="188" t="s">
        <v>89</v>
      </c>
      <c r="AV171" s="13" t="s">
        <v>89</v>
      </c>
      <c r="AW171" s="13" t="s">
        <v>31</v>
      </c>
      <c r="AX171" s="13" t="s">
        <v>77</v>
      </c>
      <c r="AY171" s="188" t="s">
        <v>574</v>
      </c>
    </row>
    <row r="172" spans="2:65" s="14" customFormat="1" ht="12">
      <c r="B172" s="194"/>
      <c r="D172" s="181" t="s">
        <v>586</v>
      </c>
      <c r="E172" s="195" t="s">
        <v>275</v>
      </c>
      <c r="F172" s="196" t="s">
        <v>596</v>
      </c>
      <c r="H172" s="197">
        <v>778.04</v>
      </c>
      <c r="I172" s="198"/>
      <c r="L172" s="194"/>
      <c r="M172" s="199"/>
      <c r="T172" s="200"/>
      <c r="AT172" s="195" t="s">
        <v>586</v>
      </c>
      <c r="AU172" s="195" t="s">
        <v>89</v>
      </c>
      <c r="AV172" s="14" t="s">
        <v>580</v>
      </c>
      <c r="AW172" s="14" t="s">
        <v>31</v>
      </c>
      <c r="AX172" s="14" t="s">
        <v>84</v>
      </c>
      <c r="AY172" s="195" t="s">
        <v>574</v>
      </c>
    </row>
    <row r="173" spans="2:65" s="1" customFormat="1" ht="24.25" customHeight="1">
      <c r="B173" s="140"/>
      <c r="C173" s="168" t="s">
        <v>580</v>
      </c>
      <c r="D173" s="168" t="s">
        <v>576</v>
      </c>
      <c r="E173" s="169" t="s">
        <v>603</v>
      </c>
      <c r="F173" s="170" t="s">
        <v>604</v>
      </c>
      <c r="G173" s="171" t="s">
        <v>584</v>
      </c>
      <c r="H173" s="172">
        <v>1077.3</v>
      </c>
      <c r="I173" s="173"/>
      <c r="J173" s="174">
        <f>ROUND(I173*H173,2)</f>
        <v>0</v>
      </c>
      <c r="K173" s="175"/>
      <c r="L173" s="34"/>
      <c r="M173" s="176" t="s">
        <v>1</v>
      </c>
      <c r="N173" s="139" t="s">
        <v>43</v>
      </c>
      <c r="P173" s="177">
        <f>O173*H173</f>
        <v>0</v>
      </c>
      <c r="Q173" s="177">
        <v>0</v>
      </c>
      <c r="R173" s="177">
        <f>Q173*H173</f>
        <v>0</v>
      </c>
      <c r="S173" s="177">
        <v>0.375</v>
      </c>
      <c r="T173" s="178">
        <f>S173*H173</f>
        <v>403.98749999999995</v>
      </c>
      <c r="AR173" s="179" t="s">
        <v>580</v>
      </c>
      <c r="AT173" s="179" t="s">
        <v>576</v>
      </c>
      <c r="AU173" s="179" t="s">
        <v>89</v>
      </c>
      <c r="AY173" s="17" t="s">
        <v>574</v>
      </c>
      <c r="BE173" s="102">
        <f>IF(N173="základná",J173,0)</f>
        <v>0</v>
      </c>
      <c r="BF173" s="102">
        <f>IF(N173="znížená",J173,0)</f>
        <v>0</v>
      </c>
      <c r="BG173" s="102">
        <f>IF(N173="zákl. prenesená",J173,0)</f>
        <v>0</v>
      </c>
      <c r="BH173" s="102">
        <f>IF(N173="zníž. prenesená",J173,0)</f>
        <v>0</v>
      </c>
      <c r="BI173" s="102">
        <f>IF(N173="nulová",J173,0)</f>
        <v>0</v>
      </c>
      <c r="BJ173" s="17" t="s">
        <v>89</v>
      </c>
      <c r="BK173" s="102">
        <f>ROUND(I173*H173,2)</f>
        <v>0</v>
      </c>
      <c r="BL173" s="17" t="s">
        <v>580</v>
      </c>
      <c r="BM173" s="179" t="s">
        <v>605</v>
      </c>
    </row>
    <row r="174" spans="2:65" s="12" customFormat="1" ht="12">
      <c r="B174" s="180"/>
      <c r="D174" s="181" t="s">
        <v>586</v>
      </c>
      <c r="E174" s="182" t="s">
        <v>1</v>
      </c>
      <c r="F174" s="183" t="s">
        <v>606</v>
      </c>
      <c r="H174" s="182" t="s">
        <v>1</v>
      </c>
      <c r="I174" s="184"/>
      <c r="L174" s="180"/>
      <c r="M174" s="185"/>
      <c r="T174" s="186"/>
      <c r="AT174" s="182" t="s">
        <v>586</v>
      </c>
      <c r="AU174" s="182" t="s">
        <v>89</v>
      </c>
      <c r="AV174" s="12" t="s">
        <v>84</v>
      </c>
      <c r="AW174" s="12" t="s">
        <v>31</v>
      </c>
      <c r="AX174" s="12" t="s">
        <v>77</v>
      </c>
      <c r="AY174" s="182" t="s">
        <v>574</v>
      </c>
    </row>
    <row r="175" spans="2:65" s="13" customFormat="1" ht="12">
      <c r="B175" s="187"/>
      <c r="D175" s="181" t="s">
        <v>586</v>
      </c>
      <c r="E175" s="188" t="s">
        <v>1</v>
      </c>
      <c r="F175" s="189" t="s">
        <v>607</v>
      </c>
      <c r="H175" s="190">
        <v>1077.3</v>
      </c>
      <c r="I175" s="191"/>
      <c r="L175" s="187"/>
      <c r="M175" s="192"/>
      <c r="T175" s="193"/>
      <c r="AT175" s="188" t="s">
        <v>586</v>
      </c>
      <c r="AU175" s="188" t="s">
        <v>89</v>
      </c>
      <c r="AV175" s="13" t="s">
        <v>89</v>
      </c>
      <c r="AW175" s="13" t="s">
        <v>31</v>
      </c>
      <c r="AX175" s="13" t="s">
        <v>77</v>
      </c>
      <c r="AY175" s="188" t="s">
        <v>574</v>
      </c>
    </row>
    <row r="176" spans="2:65" s="14" customFormat="1" ht="12">
      <c r="B176" s="194"/>
      <c r="D176" s="181" t="s">
        <v>586</v>
      </c>
      <c r="E176" s="195" t="s">
        <v>272</v>
      </c>
      <c r="F176" s="196" t="s">
        <v>596</v>
      </c>
      <c r="H176" s="197">
        <v>1077.3</v>
      </c>
      <c r="I176" s="198"/>
      <c r="L176" s="194"/>
      <c r="M176" s="199"/>
      <c r="T176" s="200"/>
      <c r="AT176" s="195" t="s">
        <v>586</v>
      </c>
      <c r="AU176" s="195" t="s">
        <v>89</v>
      </c>
      <c r="AV176" s="14" t="s">
        <v>580</v>
      </c>
      <c r="AW176" s="14" t="s">
        <v>31</v>
      </c>
      <c r="AX176" s="14" t="s">
        <v>84</v>
      </c>
      <c r="AY176" s="195" t="s">
        <v>574</v>
      </c>
    </row>
    <row r="177" spans="2:65" s="1" customFormat="1" ht="24.25" customHeight="1">
      <c r="B177" s="140"/>
      <c r="C177" s="168" t="s">
        <v>608</v>
      </c>
      <c r="D177" s="168" t="s">
        <v>576</v>
      </c>
      <c r="E177" s="169" t="s">
        <v>609</v>
      </c>
      <c r="F177" s="170" t="s">
        <v>610</v>
      </c>
      <c r="G177" s="171" t="s">
        <v>611</v>
      </c>
      <c r="H177" s="172">
        <v>442.77</v>
      </c>
      <c r="I177" s="173"/>
      <c r="J177" s="174">
        <f>ROUND(I177*H177,2)</f>
        <v>0</v>
      </c>
      <c r="K177" s="175"/>
      <c r="L177" s="34"/>
      <c r="M177" s="176" t="s">
        <v>1</v>
      </c>
      <c r="N177" s="139" t="s">
        <v>43</v>
      </c>
      <c r="P177" s="177">
        <f>O177*H177</f>
        <v>0</v>
      </c>
      <c r="Q177" s="177">
        <v>0</v>
      </c>
      <c r="R177" s="177">
        <f>Q177*H177</f>
        <v>0</v>
      </c>
      <c r="S177" s="177">
        <v>0.23</v>
      </c>
      <c r="T177" s="178">
        <f>S177*H177</f>
        <v>101.83710000000001</v>
      </c>
      <c r="AR177" s="179" t="s">
        <v>580</v>
      </c>
      <c r="AT177" s="179" t="s">
        <v>576</v>
      </c>
      <c r="AU177" s="179" t="s">
        <v>89</v>
      </c>
      <c r="AY177" s="17" t="s">
        <v>574</v>
      </c>
      <c r="BE177" s="102">
        <f>IF(N177="základná",J177,0)</f>
        <v>0</v>
      </c>
      <c r="BF177" s="102">
        <f>IF(N177="znížená",J177,0)</f>
        <v>0</v>
      </c>
      <c r="BG177" s="102">
        <f>IF(N177="zákl. prenesená",J177,0)</f>
        <v>0</v>
      </c>
      <c r="BH177" s="102">
        <f>IF(N177="zníž. prenesená",J177,0)</f>
        <v>0</v>
      </c>
      <c r="BI177" s="102">
        <f>IF(N177="nulová",J177,0)</f>
        <v>0</v>
      </c>
      <c r="BJ177" s="17" t="s">
        <v>89</v>
      </c>
      <c r="BK177" s="102">
        <f>ROUND(I177*H177,2)</f>
        <v>0</v>
      </c>
      <c r="BL177" s="17" t="s">
        <v>580</v>
      </c>
      <c r="BM177" s="179" t="s">
        <v>612</v>
      </c>
    </row>
    <row r="178" spans="2:65" s="12" customFormat="1" ht="12">
      <c r="B178" s="180"/>
      <c r="D178" s="181" t="s">
        <v>586</v>
      </c>
      <c r="E178" s="182" t="s">
        <v>1</v>
      </c>
      <c r="F178" s="183" t="s">
        <v>613</v>
      </c>
      <c r="H178" s="182" t="s">
        <v>1</v>
      </c>
      <c r="I178" s="184"/>
      <c r="L178" s="180"/>
      <c r="M178" s="185"/>
      <c r="T178" s="186"/>
      <c r="AT178" s="182" t="s">
        <v>586</v>
      </c>
      <c r="AU178" s="182" t="s">
        <v>89</v>
      </c>
      <c r="AV178" s="12" t="s">
        <v>84</v>
      </c>
      <c r="AW178" s="12" t="s">
        <v>31</v>
      </c>
      <c r="AX178" s="12" t="s">
        <v>77</v>
      </c>
      <c r="AY178" s="182" t="s">
        <v>574</v>
      </c>
    </row>
    <row r="179" spans="2:65" s="13" customFormat="1" ht="12">
      <c r="B179" s="187"/>
      <c r="D179" s="181" t="s">
        <v>586</v>
      </c>
      <c r="E179" s="188" t="s">
        <v>1</v>
      </c>
      <c r="F179" s="189" t="s">
        <v>614</v>
      </c>
      <c r="H179" s="190">
        <v>442.77</v>
      </c>
      <c r="I179" s="191"/>
      <c r="L179" s="187"/>
      <c r="M179" s="192"/>
      <c r="T179" s="193"/>
      <c r="AT179" s="188" t="s">
        <v>586</v>
      </c>
      <c r="AU179" s="188" t="s">
        <v>89</v>
      </c>
      <c r="AV179" s="13" t="s">
        <v>89</v>
      </c>
      <c r="AW179" s="13" t="s">
        <v>31</v>
      </c>
      <c r="AX179" s="13" t="s">
        <v>77</v>
      </c>
      <c r="AY179" s="188" t="s">
        <v>574</v>
      </c>
    </row>
    <row r="180" spans="2:65" s="14" customFormat="1" ht="12">
      <c r="B180" s="194"/>
      <c r="D180" s="181" t="s">
        <v>586</v>
      </c>
      <c r="E180" s="195" t="s">
        <v>615</v>
      </c>
      <c r="F180" s="196" t="s">
        <v>596</v>
      </c>
      <c r="H180" s="197">
        <v>442.77</v>
      </c>
      <c r="I180" s="198"/>
      <c r="L180" s="194"/>
      <c r="M180" s="199"/>
      <c r="T180" s="200"/>
      <c r="AT180" s="195" t="s">
        <v>586</v>
      </c>
      <c r="AU180" s="195" t="s">
        <v>89</v>
      </c>
      <c r="AV180" s="14" t="s">
        <v>580</v>
      </c>
      <c r="AW180" s="14" t="s">
        <v>31</v>
      </c>
      <c r="AX180" s="14" t="s">
        <v>84</v>
      </c>
      <c r="AY180" s="195" t="s">
        <v>574</v>
      </c>
    </row>
    <row r="181" spans="2:65" s="1" customFormat="1" ht="38" customHeight="1">
      <c r="B181" s="140"/>
      <c r="C181" s="168" t="s">
        <v>616</v>
      </c>
      <c r="D181" s="168" t="s">
        <v>576</v>
      </c>
      <c r="E181" s="169" t="s">
        <v>617</v>
      </c>
      <c r="F181" s="170" t="s">
        <v>618</v>
      </c>
      <c r="G181" s="171" t="s">
        <v>584</v>
      </c>
      <c r="H181" s="172">
        <v>778.04</v>
      </c>
      <c r="I181" s="173"/>
      <c r="J181" s="174">
        <f>ROUND(I181*H181,2)</f>
        <v>0</v>
      </c>
      <c r="K181" s="175"/>
      <c r="L181" s="34"/>
      <c r="M181" s="176" t="s">
        <v>1</v>
      </c>
      <c r="N181" s="139" t="s">
        <v>43</v>
      </c>
      <c r="P181" s="177">
        <f>O181*H181</f>
        <v>0</v>
      </c>
      <c r="Q181" s="177">
        <v>0</v>
      </c>
      <c r="R181" s="177">
        <f>Q181*H181</f>
        <v>0</v>
      </c>
      <c r="S181" s="177">
        <v>0.23499999999999999</v>
      </c>
      <c r="T181" s="178">
        <f>S181*H181</f>
        <v>182.83939999999998</v>
      </c>
      <c r="AR181" s="179" t="s">
        <v>580</v>
      </c>
      <c r="AT181" s="179" t="s">
        <v>576</v>
      </c>
      <c r="AU181" s="179" t="s">
        <v>89</v>
      </c>
      <c r="AY181" s="17" t="s">
        <v>574</v>
      </c>
      <c r="BE181" s="102">
        <f>IF(N181="základná",J181,0)</f>
        <v>0</v>
      </c>
      <c r="BF181" s="102">
        <f>IF(N181="znížená",J181,0)</f>
        <v>0</v>
      </c>
      <c r="BG181" s="102">
        <f>IF(N181="zákl. prenesená",J181,0)</f>
        <v>0</v>
      </c>
      <c r="BH181" s="102">
        <f>IF(N181="zníž. prenesená",J181,0)</f>
        <v>0</v>
      </c>
      <c r="BI181" s="102">
        <f>IF(N181="nulová",J181,0)</f>
        <v>0</v>
      </c>
      <c r="BJ181" s="17" t="s">
        <v>89</v>
      </c>
      <c r="BK181" s="102">
        <f>ROUND(I181*H181,2)</f>
        <v>0</v>
      </c>
      <c r="BL181" s="17" t="s">
        <v>580</v>
      </c>
      <c r="BM181" s="179" t="s">
        <v>619</v>
      </c>
    </row>
    <row r="182" spans="2:65" s="12" customFormat="1" ht="12">
      <c r="B182" s="180"/>
      <c r="D182" s="181" t="s">
        <v>586</v>
      </c>
      <c r="E182" s="182" t="s">
        <v>1</v>
      </c>
      <c r="F182" s="183" t="s">
        <v>620</v>
      </c>
      <c r="H182" s="182" t="s">
        <v>1</v>
      </c>
      <c r="I182" s="184"/>
      <c r="L182" s="180"/>
      <c r="M182" s="185"/>
      <c r="T182" s="186"/>
      <c r="AT182" s="182" t="s">
        <v>586</v>
      </c>
      <c r="AU182" s="182" t="s">
        <v>89</v>
      </c>
      <c r="AV182" s="12" t="s">
        <v>84</v>
      </c>
      <c r="AW182" s="12" t="s">
        <v>31</v>
      </c>
      <c r="AX182" s="12" t="s">
        <v>77</v>
      </c>
      <c r="AY182" s="182" t="s">
        <v>574</v>
      </c>
    </row>
    <row r="183" spans="2:65" s="13" customFormat="1" ht="12">
      <c r="B183" s="187"/>
      <c r="D183" s="181" t="s">
        <v>586</v>
      </c>
      <c r="E183" s="188" t="s">
        <v>1</v>
      </c>
      <c r="F183" s="189" t="s">
        <v>275</v>
      </c>
      <c r="H183" s="190">
        <v>778.04</v>
      </c>
      <c r="I183" s="191"/>
      <c r="L183" s="187"/>
      <c r="M183" s="192"/>
      <c r="T183" s="193"/>
      <c r="AT183" s="188" t="s">
        <v>586</v>
      </c>
      <c r="AU183" s="188" t="s">
        <v>89</v>
      </c>
      <c r="AV183" s="13" t="s">
        <v>89</v>
      </c>
      <c r="AW183" s="13" t="s">
        <v>31</v>
      </c>
      <c r="AX183" s="13" t="s">
        <v>77</v>
      </c>
      <c r="AY183" s="188" t="s">
        <v>574</v>
      </c>
    </row>
    <row r="184" spans="2:65" s="14" customFormat="1" ht="12">
      <c r="B184" s="194"/>
      <c r="D184" s="181" t="s">
        <v>586</v>
      </c>
      <c r="E184" s="195" t="s">
        <v>1</v>
      </c>
      <c r="F184" s="196" t="s">
        <v>596</v>
      </c>
      <c r="H184" s="197">
        <v>778.04</v>
      </c>
      <c r="I184" s="198"/>
      <c r="L184" s="194"/>
      <c r="M184" s="199"/>
      <c r="T184" s="200"/>
      <c r="AT184" s="195" t="s">
        <v>586</v>
      </c>
      <c r="AU184" s="195" t="s">
        <v>89</v>
      </c>
      <c r="AV184" s="14" t="s">
        <v>580</v>
      </c>
      <c r="AW184" s="14" t="s">
        <v>31</v>
      </c>
      <c r="AX184" s="14" t="s">
        <v>84</v>
      </c>
      <c r="AY184" s="195" t="s">
        <v>574</v>
      </c>
    </row>
    <row r="185" spans="2:65" s="1" customFormat="1" ht="33" customHeight="1">
      <c r="B185" s="140"/>
      <c r="C185" s="168" t="s">
        <v>621</v>
      </c>
      <c r="D185" s="168" t="s">
        <v>576</v>
      </c>
      <c r="E185" s="169" t="s">
        <v>622</v>
      </c>
      <c r="F185" s="170" t="s">
        <v>623</v>
      </c>
      <c r="G185" s="171" t="s">
        <v>584</v>
      </c>
      <c r="H185" s="172">
        <v>778.04</v>
      </c>
      <c r="I185" s="173"/>
      <c r="J185" s="174">
        <f>ROUND(I185*H185,2)</f>
        <v>0</v>
      </c>
      <c r="K185" s="175"/>
      <c r="L185" s="34"/>
      <c r="M185" s="176" t="s">
        <v>1</v>
      </c>
      <c r="N185" s="139" t="s">
        <v>43</v>
      </c>
      <c r="P185" s="177">
        <f>O185*H185</f>
        <v>0</v>
      </c>
      <c r="Q185" s="177">
        <v>0</v>
      </c>
      <c r="R185" s="177">
        <f>Q185*H185</f>
        <v>0</v>
      </c>
      <c r="S185" s="177">
        <v>0.22500000000000001</v>
      </c>
      <c r="T185" s="178">
        <f>S185*H185</f>
        <v>175.059</v>
      </c>
      <c r="AR185" s="179" t="s">
        <v>580</v>
      </c>
      <c r="AT185" s="179" t="s">
        <v>576</v>
      </c>
      <c r="AU185" s="179" t="s">
        <v>89</v>
      </c>
      <c r="AY185" s="17" t="s">
        <v>574</v>
      </c>
      <c r="BE185" s="102">
        <f>IF(N185="základná",J185,0)</f>
        <v>0</v>
      </c>
      <c r="BF185" s="102">
        <f>IF(N185="znížená",J185,0)</f>
        <v>0</v>
      </c>
      <c r="BG185" s="102">
        <f>IF(N185="zákl. prenesená",J185,0)</f>
        <v>0</v>
      </c>
      <c r="BH185" s="102">
        <f>IF(N185="zníž. prenesená",J185,0)</f>
        <v>0</v>
      </c>
      <c r="BI185" s="102">
        <f>IF(N185="nulová",J185,0)</f>
        <v>0</v>
      </c>
      <c r="BJ185" s="17" t="s">
        <v>89</v>
      </c>
      <c r="BK185" s="102">
        <f>ROUND(I185*H185,2)</f>
        <v>0</v>
      </c>
      <c r="BL185" s="17" t="s">
        <v>580</v>
      </c>
      <c r="BM185" s="179" t="s">
        <v>624</v>
      </c>
    </row>
    <row r="186" spans="2:65" s="12" customFormat="1" ht="12">
      <c r="B186" s="180"/>
      <c r="D186" s="181" t="s">
        <v>586</v>
      </c>
      <c r="E186" s="182" t="s">
        <v>1</v>
      </c>
      <c r="F186" s="183" t="s">
        <v>625</v>
      </c>
      <c r="H186" s="182" t="s">
        <v>1</v>
      </c>
      <c r="I186" s="184"/>
      <c r="L186" s="180"/>
      <c r="M186" s="185"/>
      <c r="T186" s="186"/>
      <c r="AT186" s="182" t="s">
        <v>586</v>
      </c>
      <c r="AU186" s="182" t="s">
        <v>89</v>
      </c>
      <c r="AV186" s="12" t="s">
        <v>84</v>
      </c>
      <c r="AW186" s="12" t="s">
        <v>31</v>
      </c>
      <c r="AX186" s="12" t="s">
        <v>77</v>
      </c>
      <c r="AY186" s="182" t="s">
        <v>574</v>
      </c>
    </row>
    <row r="187" spans="2:65" s="13" customFormat="1" ht="12">
      <c r="B187" s="187"/>
      <c r="D187" s="181" t="s">
        <v>586</v>
      </c>
      <c r="E187" s="188" t="s">
        <v>1</v>
      </c>
      <c r="F187" s="189" t="s">
        <v>275</v>
      </c>
      <c r="H187" s="190">
        <v>778.04</v>
      </c>
      <c r="I187" s="191"/>
      <c r="L187" s="187"/>
      <c r="M187" s="192"/>
      <c r="T187" s="193"/>
      <c r="AT187" s="188" t="s">
        <v>586</v>
      </c>
      <c r="AU187" s="188" t="s">
        <v>89</v>
      </c>
      <c r="AV187" s="13" t="s">
        <v>89</v>
      </c>
      <c r="AW187" s="13" t="s">
        <v>31</v>
      </c>
      <c r="AX187" s="13" t="s">
        <v>77</v>
      </c>
      <c r="AY187" s="188" t="s">
        <v>574</v>
      </c>
    </row>
    <row r="188" spans="2:65" s="14" customFormat="1" ht="12">
      <c r="B188" s="194"/>
      <c r="D188" s="181" t="s">
        <v>586</v>
      </c>
      <c r="E188" s="195" t="s">
        <v>1</v>
      </c>
      <c r="F188" s="196" t="s">
        <v>596</v>
      </c>
      <c r="H188" s="197">
        <v>778.04</v>
      </c>
      <c r="I188" s="198"/>
      <c r="L188" s="194"/>
      <c r="M188" s="199"/>
      <c r="T188" s="200"/>
      <c r="AT188" s="195" t="s">
        <v>586</v>
      </c>
      <c r="AU188" s="195" t="s">
        <v>89</v>
      </c>
      <c r="AV188" s="14" t="s">
        <v>580</v>
      </c>
      <c r="AW188" s="14" t="s">
        <v>31</v>
      </c>
      <c r="AX188" s="14" t="s">
        <v>84</v>
      </c>
      <c r="AY188" s="195" t="s">
        <v>574</v>
      </c>
    </row>
    <row r="189" spans="2:65" s="1" customFormat="1" ht="24.25" customHeight="1">
      <c r="B189" s="140"/>
      <c r="C189" s="168" t="s">
        <v>626</v>
      </c>
      <c r="D189" s="168" t="s">
        <v>576</v>
      </c>
      <c r="E189" s="169" t="s">
        <v>627</v>
      </c>
      <c r="F189" s="170" t="s">
        <v>628</v>
      </c>
      <c r="G189" s="171" t="s">
        <v>629</v>
      </c>
      <c r="H189" s="172">
        <v>1118.42</v>
      </c>
      <c r="I189" s="173"/>
      <c r="J189" s="174">
        <f>ROUND(I189*H189,2)</f>
        <v>0</v>
      </c>
      <c r="K189" s="175"/>
      <c r="L189" s="34"/>
      <c r="M189" s="176" t="s">
        <v>1</v>
      </c>
      <c r="N189" s="139" t="s">
        <v>43</v>
      </c>
      <c r="P189" s="177">
        <f>O189*H189</f>
        <v>0</v>
      </c>
      <c r="Q189" s="177">
        <v>0</v>
      </c>
      <c r="R189" s="177">
        <f>Q189*H189</f>
        <v>0</v>
      </c>
      <c r="S189" s="177">
        <v>0</v>
      </c>
      <c r="T189" s="178">
        <f>S189*H189</f>
        <v>0</v>
      </c>
      <c r="AR189" s="179" t="s">
        <v>580</v>
      </c>
      <c r="AT189" s="179" t="s">
        <v>576</v>
      </c>
      <c r="AU189" s="179" t="s">
        <v>89</v>
      </c>
      <c r="AY189" s="17" t="s">
        <v>574</v>
      </c>
      <c r="BE189" s="102">
        <f>IF(N189="základná",J189,0)</f>
        <v>0</v>
      </c>
      <c r="BF189" s="102">
        <f>IF(N189="znížená",J189,0)</f>
        <v>0</v>
      </c>
      <c r="BG189" s="102">
        <f>IF(N189="zákl. prenesená",J189,0)</f>
        <v>0</v>
      </c>
      <c r="BH189" s="102">
        <f>IF(N189="zníž. prenesená",J189,0)</f>
        <v>0</v>
      </c>
      <c r="BI189" s="102">
        <f>IF(N189="nulová",J189,0)</f>
        <v>0</v>
      </c>
      <c r="BJ189" s="17" t="s">
        <v>89</v>
      </c>
      <c r="BK189" s="102">
        <f>ROUND(I189*H189,2)</f>
        <v>0</v>
      </c>
      <c r="BL189" s="17" t="s">
        <v>580</v>
      </c>
      <c r="BM189" s="179" t="s">
        <v>630</v>
      </c>
    </row>
    <row r="190" spans="2:65" s="12" customFormat="1" ht="24">
      <c r="B190" s="180"/>
      <c r="D190" s="181" t="s">
        <v>586</v>
      </c>
      <c r="E190" s="182" t="s">
        <v>1</v>
      </c>
      <c r="F190" s="183" t="s">
        <v>631</v>
      </c>
      <c r="H190" s="182" t="s">
        <v>1</v>
      </c>
      <c r="I190" s="184"/>
      <c r="L190" s="180"/>
      <c r="M190" s="185"/>
      <c r="T190" s="186"/>
      <c r="AT190" s="182" t="s">
        <v>586</v>
      </c>
      <c r="AU190" s="182" t="s">
        <v>89</v>
      </c>
      <c r="AV190" s="12" t="s">
        <v>84</v>
      </c>
      <c r="AW190" s="12" t="s">
        <v>31</v>
      </c>
      <c r="AX190" s="12" t="s">
        <v>77</v>
      </c>
      <c r="AY190" s="182" t="s">
        <v>574</v>
      </c>
    </row>
    <row r="191" spans="2:65" s="13" customFormat="1" ht="12">
      <c r="B191" s="187"/>
      <c r="D191" s="181" t="s">
        <v>586</v>
      </c>
      <c r="E191" s="188" t="s">
        <v>1</v>
      </c>
      <c r="F191" s="189" t="s">
        <v>632</v>
      </c>
      <c r="H191" s="190">
        <v>430.92</v>
      </c>
      <c r="I191" s="191"/>
      <c r="L191" s="187"/>
      <c r="M191" s="192"/>
      <c r="T191" s="193"/>
      <c r="AT191" s="188" t="s">
        <v>586</v>
      </c>
      <c r="AU191" s="188" t="s">
        <v>89</v>
      </c>
      <c r="AV191" s="13" t="s">
        <v>89</v>
      </c>
      <c r="AW191" s="13" t="s">
        <v>31</v>
      </c>
      <c r="AX191" s="13" t="s">
        <v>77</v>
      </c>
      <c r="AY191" s="188" t="s">
        <v>574</v>
      </c>
    </row>
    <row r="192" spans="2:65" s="12" customFormat="1" ht="12">
      <c r="B192" s="180"/>
      <c r="D192" s="181" t="s">
        <v>586</v>
      </c>
      <c r="E192" s="182" t="s">
        <v>1</v>
      </c>
      <c r="F192" s="183" t="s">
        <v>633</v>
      </c>
      <c r="H192" s="182" t="s">
        <v>1</v>
      </c>
      <c r="I192" s="184"/>
      <c r="L192" s="180"/>
      <c r="M192" s="185"/>
      <c r="T192" s="186"/>
      <c r="AT192" s="182" t="s">
        <v>586</v>
      </c>
      <c r="AU192" s="182" t="s">
        <v>89</v>
      </c>
      <c r="AV192" s="12" t="s">
        <v>84</v>
      </c>
      <c r="AW192" s="12" t="s">
        <v>31</v>
      </c>
      <c r="AX192" s="12" t="s">
        <v>77</v>
      </c>
      <c r="AY192" s="182" t="s">
        <v>574</v>
      </c>
    </row>
    <row r="193" spans="2:65" s="13" customFormat="1" ht="12">
      <c r="B193" s="187"/>
      <c r="D193" s="181" t="s">
        <v>586</v>
      </c>
      <c r="E193" s="188" t="s">
        <v>1</v>
      </c>
      <c r="F193" s="189" t="s">
        <v>634</v>
      </c>
      <c r="H193" s="190">
        <v>200</v>
      </c>
      <c r="I193" s="191"/>
      <c r="L193" s="187"/>
      <c r="M193" s="192"/>
      <c r="T193" s="193"/>
      <c r="AT193" s="188" t="s">
        <v>586</v>
      </c>
      <c r="AU193" s="188" t="s">
        <v>89</v>
      </c>
      <c r="AV193" s="13" t="s">
        <v>89</v>
      </c>
      <c r="AW193" s="13" t="s">
        <v>31</v>
      </c>
      <c r="AX193" s="13" t="s">
        <v>77</v>
      </c>
      <c r="AY193" s="188" t="s">
        <v>574</v>
      </c>
    </row>
    <row r="194" spans="2:65" s="12" customFormat="1" ht="12">
      <c r="B194" s="180"/>
      <c r="D194" s="181" t="s">
        <v>586</v>
      </c>
      <c r="E194" s="182" t="s">
        <v>1</v>
      </c>
      <c r="F194" s="183" t="s">
        <v>635</v>
      </c>
      <c r="H194" s="182" t="s">
        <v>1</v>
      </c>
      <c r="I194" s="184"/>
      <c r="L194" s="180"/>
      <c r="M194" s="185"/>
      <c r="T194" s="186"/>
      <c r="AT194" s="182" t="s">
        <v>586</v>
      </c>
      <c r="AU194" s="182" t="s">
        <v>89</v>
      </c>
      <c r="AV194" s="12" t="s">
        <v>84</v>
      </c>
      <c r="AW194" s="12" t="s">
        <v>31</v>
      </c>
      <c r="AX194" s="12" t="s">
        <v>77</v>
      </c>
      <c r="AY194" s="182" t="s">
        <v>574</v>
      </c>
    </row>
    <row r="195" spans="2:65" s="13" customFormat="1" ht="12">
      <c r="B195" s="187"/>
      <c r="D195" s="181" t="s">
        <v>586</v>
      </c>
      <c r="E195" s="188" t="s">
        <v>1</v>
      </c>
      <c r="F195" s="189" t="s">
        <v>636</v>
      </c>
      <c r="H195" s="190">
        <v>465</v>
      </c>
      <c r="I195" s="191"/>
      <c r="L195" s="187"/>
      <c r="M195" s="192"/>
      <c r="T195" s="193"/>
      <c r="AT195" s="188" t="s">
        <v>586</v>
      </c>
      <c r="AU195" s="188" t="s">
        <v>89</v>
      </c>
      <c r="AV195" s="13" t="s">
        <v>89</v>
      </c>
      <c r="AW195" s="13" t="s">
        <v>31</v>
      </c>
      <c r="AX195" s="13" t="s">
        <v>77</v>
      </c>
      <c r="AY195" s="188" t="s">
        <v>574</v>
      </c>
    </row>
    <row r="196" spans="2:65" s="12" customFormat="1" ht="12">
      <c r="B196" s="180"/>
      <c r="D196" s="181" t="s">
        <v>586</v>
      </c>
      <c r="E196" s="182" t="s">
        <v>1</v>
      </c>
      <c r="F196" s="183" t="s">
        <v>637</v>
      </c>
      <c r="H196" s="182" t="s">
        <v>1</v>
      </c>
      <c r="I196" s="184"/>
      <c r="L196" s="180"/>
      <c r="M196" s="185"/>
      <c r="T196" s="186"/>
      <c r="AT196" s="182" t="s">
        <v>586</v>
      </c>
      <c r="AU196" s="182" t="s">
        <v>89</v>
      </c>
      <c r="AV196" s="12" t="s">
        <v>84</v>
      </c>
      <c r="AW196" s="12" t="s">
        <v>31</v>
      </c>
      <c r="AX196" s="12" t="s">
        <v>77</v>
      </c>
      <c r="AY196" s="182" t="s">
        <v>574</v>
      </c>
    </row>
    <row r="197" spans="2:65" s="13" customFormat="1" ht="12">
      <c r="B197" s="187"/>
      <c r="D197" s="181" t="s">
        <v>586</v>
      </c>
      <c r="E197" s="188" t="s">
        <v>1</v>
      </c>
      <c r="F197" s="189" t="s">
        <v>638</v>
      </c>
      <c r="H197" s="190">
        <v>22.5</v>
      </c>
      <c r="I197" s="191"/>
      <c r="L197" s="187"/>
      <c r="M197" s="192"/>
      <c r="T197" s="193"/>
      <c r="AT197" s="188" t="s">
        <v>586</v>
      </c>
      <c r="AU197" s="188" t="s">
        <v>89</v>
      </c>
      <c r="AV197" s="13" t="s">
        <v>89</v>
      </c>
      <c r="AW197" s="13" t="s">
        <v>31</v>
      </c>
      <c r="AX197" s="13" t="s">
        <v>77</v>
      </c>
      <c r="AY197" s="188" t="s">
        <v>574</v>
      </c>
    </row>
    <row r="198" spans="2:65" s="14" customFormat="1" ht="12">
      <c r="B198" s="194"/>
      <c r="D198" s="181" t="s">
        <v>586</v>
      </c>
      <c r="E198" s="195" t="s">
        <v>290</v>
      </c>
      <c r="F198" s="196" t="s">
        <v>596</v>
      </c>
      <c r="H198" s="197">
        <v>1118.42</v>
      </c>
      <c r="I198" s="198"/>
      <c r="L198" s="194"/>
      <c r="M198" s="199"/>
      <c r="T198" s="200"/>
      <c r="AT198" s="195" t="s">
        <v>586</v>
      </c>
      <c r="AU198" s="195" t="s">
        <v>89</v>
      </c>
      <c r="AV198" s="14" t="s">
        <v>580</v>
      </c>
      <c r="AW198" s="14" t="s">
        <v>31</v>
      </c>
      <c r="AX198" s="14" t="s">
        <v>84</v>
      </c>
      <c r="AY198" s="195" t="s">
        <v>574</v>
      </c>
    </row>
    <row r="199" spans="2:65" s="1" customFormat="1" ht="24.25" customHeight="1">
      <c r="B199" s="140"/>
      <c r="C199" s="168" t="s">
        <v>639</v>
      </c>
      <c r="D199" s="168" t="s">
        <v>576</v>
      </c>
      <c r="E199" s="169" t="s">
        <v>640</v>
      </c>
      <c r="F199" s="170" t="s">
        <v>641</v>
      </c>
      <c r="G199" s="171" t="s">
        <v>629</v>
      </c>
      <c r="H199" s="172">
        <v>1118.42</v>
      </c>
      <c r="I199" s="173"/>
      <c r="J199" s="174">
        <f>ROUND(I199*H199,2)</f>
        <v>0</v>
      </c>
      <c r="K199" s="175"/>
      <c r="L199" s="34"/>
      <c r="M199" s="176" t="s">
        <v>1</v>
      </c>
      <c r="N199" s="139" t="s">
        <v>43</v>
      </c>
      <c r="P199" s="177">
        <f>O199*H199</f>
        <v>0</v>
      </c>
      <c r="Q199" s="177">
        <v>0</v>
      </c>
      <c r="R199" s="177">
        <f>Q199*H199</f>
        <v>0</v>
      </c>
      <c r="S199" s="177">
        <v>0</v>
      </c>
      <c r="T199" s="178">
        <f>S199*H199</f>
        <v>0</v>
      </c>
      <c r="AR199" s="179" t="s">
        <v>580</v>
      </c>
      <c r="AT199" s="179" t="s">
        <v>576</v>
      </c>
      <c r="AU199" s="179" t="s">
        <v>89</v>
      </c>
      <c r="AY199" s="17" t="s">
        <v>574</v>
      </c>
      <c r="BE199" s="102">
        <f>IF(N199="základná",J199,0)</f>
        <v>0</v>
      </c>
      <c r="BF199" s="102">
        <f>IF(N199="znížená",J199,0)</f>
        <v>0</v>
      </c>
      <c r="BG199" s="102">
        <f>IF(N199="zákl. prenesená",J199,0)</f>
        <v>0</v>
      </c>
      <c r="BH199" s="102">
        <f>IF(N199="zníž. prenesená",J199,0)</f>
        <v>0</v>
      </c>
      <c r="BI199" s="102">
        <f>IF(N199="nulová",J199,0)</f>
        <v>0</v>
      </c>
      <c r="BJ199" s="17" t="s">
        <v>89</v>
      </c>
      <c r="BK199" s="102">
        <f>ROUND(I199*H199,2)</f>
        <v>0</v>
      </c>
      <c r="BL199" s="17" t="s">
        <v>580</v>
      </c>
      <c r="BM199" s="179" t="s">
        <v>642</v>
      </c>
    </row>
    <row r="200" spans="2:65" s="13" customFormat="1" ht="12">
      <c r="B200" s="187"/>
      <c r="D200" s="181" t="s">
        <v>586</v>
      </c>
      <c r="E200" s="188" t="s">
        <v>1</v>
      </c>
      <c r="F200" s="189" t="s">
        <v>290</v>
      </c>
      <c r="H200" s="190">
        <v>1118.42</v>
      </c>
      <c r="I200" s="191"/>
      <c r="L200" s="187"/>
      <c r="M200" s="192"/>
      <c r="T200" s="193"/>
      <c r="AT200" s="188" t="s">
        <v>586</v>
      </c>
      <c r="AU200" s="188" t="s">
        <v>89</v>
      </c>
      <c r="AV200" s="13" t="s">
        <v>89</v>
      </c>
      <c r="AW200" s="13" t="s">
        <v>31</v>
      </c>
      <c r="AX200" s="13" t="s">
        <v>77</v>
      </c>
      <c r="AY200" s="188" t="s">
        <v>574</v>
      </c>
    </row>
    <row r="201" spans="2:65" s="14" customFormat="1" ht="12">
      <c r="B201" s="194"/>
      <c r="D201" s="181" t="s">
        <v>586</v>
      </c>
      <c r="E201" s="195" t="s">
        <v>1</v>
      </c>
      <c r="F201" s="196" t="s">
        <v>596</v>
      </c>
      <c r="H201" s="197">
        <v>1118.42</v>
      </c>
      <c r="I201" s="198"/>
      <c r="L201" s="194"/>
      <c r="M201" s="199"/>
      <c r="T201" s="200"/>
      <c r="AT201" s="195" t="s">
        <v>586</v>
      </c>
      <c r="AU201" s="195" t="s">
        <v>89</v>
      </c>
      <c r="AV201" s="14" t="s">
        <v>580</v>
      </c>
      <c r="AW201" s="14" t="s">
        <v>31</v>
      </c>
      <c r="AX201" s="14" t="s">
        <v>84</v>
      </c>
      <c r="AY201" s="195" t="s">
        <v>574</v>
      </c>
    </row>
    <row r="202" spans="2:65" s="1" customFormat="1" ht="24.25" customHeight="1">
      <c r="B202" s="140"/>
      <c r="C202" s="168" t="s">
        <v>115</v>
      </c>
      <c r="D202" s="168" t="s">
        <v>576</v>
      </c>
      <c r="E202" s="169" t="s">
        <v>643</v>
      </c>
      <c r="F202" s="170" t="s">
        <v>644</v>
      </c>
      <c r="G202" s="171" t="s">
        <v>629</v>
      </c>
      <c r="H202" s="172">
        <v>140.5</v>
      </c>
      <c r="I202" s="173"/>
      <c r="J202" s="174">
        <f>ROUND(I202*H202,2)</f>
        <v>0</v>
      </c>
      <c r="K202" s="175"/>
      <c r="L202" s="34"/>
      <c r="M202" s="176" t="s">
        <v>1</v>
      </c>
      <c r="N202" s="139" t="s">
        <v>43</v>
      </c>
      <c r="P202" s="177">
        <f>O202*H202</f>
        <v>0</v>
      </c>
      <c r="Q202" s="177">
        <v>0</v>
      </c>
      <c r="R202" s="177">
        <f>Q202*H202</f>
        <v>0</v>
      </c>
      <c r="S202" s="177">
        <v>0</v>
      </c>
      <c r="T202" s="178">
        <f>S202*H202</f>
        <v>0</v>
      </c>
      <c r="AR202" s="179" t="s">
        <v>580</v>
      </c>
      <c r="AT202" s="179" t="s">
        <v>576</v>
      </c>
      <c r="AU202" s="179" t="s">
        <v>89</v>
      </c>
      <c r="AY202" s="17" t="s">
        <v>574</v>
      </c>
      <c r="BE202" s="102">
        <f>IF(N202="základná",J202,0)</f>
        <v>0</v>
      </c>
      <c r="BF202" s="102">
        <f>IF(N202="znížená",J202,0)</f>
        <v>0</v>
      </c>
      <c r="BG202" s="102">
        <f>IF(N202="zákl. prenesená",J202,0)</f>
        <v>0</v>
      </c>
      <c r="BH202" s="102">
        <f>IF(N202="zníž. prenesená",J202,0)</f>
        <v>0</v>
      </c>
      <c r="BI202" s="102">
        <f>IF(N202="nulová",J202,0)</f>
        <v>0</v>
      </c>
      <c r="BJ202" s="17" t="s">
        <v>89</v>
      </c>
      <c r="BK202" s="102">
        <f>ROUND(I202*H202,2)</f>
        <v>0</v>
      </c>
      <c r="BL202" s="17" t="s">
        <v>580</v>
      </c>
      <c r="BM202" s="179" t="s">
        <v>645</v>
      </c>
    </row>
    <row r="203" spans="2:65" s="12" customFormat="1" ht="24">
      <c r="B203" s="180"/>
      <c r="D203" s="181" t="s">
        <v>586</v>
      </c>
      <c r="E203" s="182" t="s">
        <v>1</v>
      </c>
      <c r="F203" s="183" t="s">
        <v>646</v>
      </c>
      <c r="H203" s="182" t="s">
        <v>1</v>
      </c>
      <c r="I203" s="184"/>
      <c r="L203" s="180"/>
      <c r="M203" s="185"/>
      <c r="T203" s="186"/>
      <c r="AT203" s="182" t="s">
        <v>586</v>
      </c>
      <c r="AU203" s="182" t="s">
        <v>89</v>
      </c>
      <c r="AV203" s="12" t="s">
        <v>84</v>
      </c>
      <c r="AW203" s="12" t="s">
        <v>31</v>
      </c>
      <c r="AX203" s="12" t="s">
        <v>77</v>
      </c>
      <c r="AY203" s="182" t="s">
        <v>574</v>
      </c>
    </row>
    <row r="204" spans="2:65" s="13" customFormat="1" ht="12">
      <c r="B204" s="187"/>
      <c r="D204" s="181" t="s">
        <v>586</v>
      </c>
      <c r="E204" s="188" t="s">
        <v>1</v>
      </c>
      <c r="F204" s="189" t="s">
        <v>647</v>
      </c>
      <c r="H204" s="190">
        <v>40.5</v>
      </c>
      <c r="I204" s="191"/>
      <c r="L204" s="187"/>
      <c r="M204" s="192"/>
      <c r="T204" s="193"/>
      <c r="AT204" s="188" t="s">
        <v>586</v>
      </c>
      <c r="AU204" s="188" t="s">
        <v>89</v>
      </c>
      <c r="AV204" s="13" t="s">
        <v>89</v>
      </c>
      <c r="AW204" s="13" t="s">
        <v>31</v>
      </c>
      <c r="AX204" s="13" t="s">
        <v>77</v>
      </c>
      <c r="AY204" s="188" t="s">
        <v>574</v>
      </c>
    </row>
    <row r="205" spans="2:65" s="12" customFormat="1" ht="24">
      <c r="B205" s="180"/>
      <c r="D205" s="181" t="s">
        <v>586</v>
      </c>
      <c r="E205" s="182" t="s">
        <v>1</v>
      </c>
      <c r="F205" s="183" t="s">
        <v>648</v>
      </c>
      <c r="H205" s="182" t="s">
        <v>1</v>
      </c>
      <c r="I205" s="184"/>
      <c r="L205" s="180"/>
      <c r="M205" s="185"/>
      <c r="T205" s="186"/>
      <c r="AT205" s="182" t="s">
        <v>586</v>
      </c>
      <c r="AU205" s="182" t="s">
        <v>89</v>
      </c>
      <c r="AV205" s="12" t="s">
        <v>84</v>
      </c>
      <c r="AW205" s="12" t="s">
        <v>31</v>
      </c>
      <c r="AX205" s="12" t="s">
        <v>77</v>
      </c>
      <c r="AY205" s="182" t="s">
        <v>574</v>
      </c>
    </row>
    <row r="206" spans="2:65" s="13" customFormat="1" ht="12">
      <c r="B206" s="187"/>
      <c r="D206" s="181" t="s">
        <v>586</v>
      </c>
      <c r="E206" s="188" t="s">
        <v>1</v>
      </c>
      <c r="F206" s="189" t="s">
        <v>649</v>
      </c>
      <c r="H206" s="190">
        <v>100</v>
      </c>
      <c r="I206" s="191"/>
      <c r="L206" s="187"/>
      <c r="M206" s="192"/>
      <c r="T206" s="193"/>
      <c r="AT206" s="188" t="s">
        <v>586</v>
      </c>
      <c r="AU206" s="188" t="s">
        <v>89</v>
      </c>
      <c r="AV206" s="13" t="s">
        <v>89</v>
      </c>
      <c r="AW206" s="13" t="s">
        <v>31</v>
      </c>
      <c r="AX206" s="13" t="s">
        <v>77</v>
      </c>
      <c r="AY206" s="188" t="s">
        <v>574</v>
      </c>
    </row>
    <row r="207" spans="2:65" s="14" customFormat="1" ht="12">
      <c r="B207" s="194"/>
      <c r="D207" s="181" t="s">
        <v>586</v>
      </c>
      <c r="E207" s="195" t="s">
        <v>284</v>
      </c>
      <c r="F207" s="196" t="s">
        <v>596</v>
      </c>
      <c r="H207" s="197">
        <v>140.5</v>
      </c>
      <c r="I207" s="198"/>
      <c r="L207" s="194"/>
      <c r="M207" s="199"/>
      <c r="T207" s="200"/>
      <c r="AT207" s="195" t="s">
        <v>586</v>
      </c>
      <c r="AU207" s="195" t="s">
        <v>89</v>
      </c>
      <c r="AV207" s="14" t="s">
        <v>580</v>
      </c>
      <c r="AW207" s="14" t="s">
        <v>31</v>
      </c>
      <c r="AX207" s="14" t="s">
        <v>84</v>
      </c>
      <c r="AY207" s="195" t="s">
        <v>574</v>
      </c>
    </row>
    <row r="208" spans="2:65" s="1" customFormat="1" ht="24.25" customHeight="1">
      <c r="B208" s="140"/>
      <c r="C208" s="168" t="s">
        <v>118</v>
      </c>
      <c r="D208" s="168" t="s">
        <v>576</v>
      </c>
      <c r="E208" s="169" t="s">
        <v>650</v>
      </c>
      <c r="F208" s="170" t="s">
        <v>651</v>
      </c>
      <c r="G208" s="171" t="s">
        <v>629</v>
      </c>
      <c r="H208" s="172">
        <v>140.5</v>
      </c>
      <c r="I208" s="173"/>
      <c r="J208" s="174">
        <f>ROUND(I208*H208,2)</f>
        <v>0</v>
      </c>
      <c r="K208" s="175"/>
      <c r="L208" s="34"/>
      <c r="M208" s="176" t="s">
        <v>1</v>
      </c>
      <c r="N208" s="139" t="s">
        <v>43</v>
      </c>
      <c r="P208" s="177">
        <f>O208*H208</f>
        <v>0</v>
      </c>
      <c r="Q208" s="177">
        <v>0</v>
      </c>
      <c r="R208" s="177">
        <f>Q208*H208</f>
        <v>0</v>
      </c>
      <c r="S208" s="177">
        <v>0</v>
      </c>
      <c r="T208" s="178">
        <f>S208*H208</f>
        <v>0</v>
      </c>
      <c r="AR208" s="179" t="s">
        <v>580</v>
      </c>
      <c r="AT208" s="179" t="s">
        <v>576</v>
      </c>
      <c r="AU208" s="179" t="s">
        <v>89</v>
      </c>
      <c r="AY208" s="17" t="s">
        <v>574</v>
      </c>
      <c r="BE208" s="102">
        <f>IF(N208="základná",J208,0)</f>
        <v>0</v>
      </c>
      <c r="BF208" s="102">
        <f>IF(N208="znížená",J208,0)</f>
        <v>0</v>
      </c>
      <c r="BG208" s="102">
        <f>IF(N208="zákl. prenesená",J208,0)</f>
        <v>0</v>
      </c>
      <c r="BH208" s="102">
        <f>IF(N208="zníž. prenesená",J208,0)</f>
        <v>0</v>
      </c>
      <c r="BI208" s="102">
        <f>IF(N208="nulová",J208,0)</f>
        <v>0</v>
      </c>
      <c r="BJ208" s="17" t="s">
        <v>89</v>
      </c>
      <c r="BK208" s="102">
        <f>ROUND(I208*H208,2)</f>
        <v>0</v>
      </c>
      <c r="BL208" s="17" t="s">
        <v>580</v>
      </c>
      <c r="BM208" s="179" t="s">
        <v>652</v>
      </c>
    </row>
    <row r="209" spans="2:65" s="13" customFormat="1" ht="12">
      <c r="B209" s="187"/>
      <c r="D209" s="181" t="s">
        <v>586</v>
      </c>
      <c r="E209" s="188" t="s">
        <v>1</v>
      </c>
      <c r="F209" s="189" t="s">
        <v>284</v>
      </c>
      <c r="H209" s="190">
        <v>140.5</v>
      </c>
      <c r="I209" s="191"/>
      <c r="L209" s="187"/>
      <c r="M209" s="192"/>
      <c r="T209" s="193"/>
      <c r="AT209" s="188" t="s">
        <v>586</v>
      </c>
      <c r="AU209" s="188" t="s">
        <v>89</v>
      </c>
      <c r="AV209" s="13" t="s">
        <v>89</v>
      </c>
      <c r="AW209" s="13" t="s">
        <v>31</v>
      </c>
      <c r="AX209" s="13" t="s">
        <v>77</v>
      </c>
      <c r="AY209" s="188" t="s">
        <v>574</v>
      </c>
    </row>
    <row r="210" spans="2:65" s="14" customFormat="1" ht="12">
      <c r="B210" s="194"/>
      <c r="D210" s="181" t="s">
        <v>586</v>
      </c>
      <c r="E210" s="195" t="s">
        <v>1</v>
      </c>
      <c r="F210" s="196" t="s">
        <v>596</v>
      </c>
      <c r="H210" s="197">
        <v>140.5</v>
      </c>
      <c r="I210" s="198"/>
      <c r="L210" s="194"/>
      <c r="M210" s="199"/>
      <c r="T210" s="200"/>
      <c r="AT210" s="195" t="s">
        <v>586</v>
      </c>
      <c r="AU210" s="195" t="s">
        <v>89</v>
      </c>
      <c r="AV210" s="14" t="s">
        <v>580</v>
      </c>
      <c r="AW210" s="14" t="s">
        <v>31</v>
      </c>
      <c r="AX210" s="14" t="s">
        <v>84</v>
      </c>
      <c r="AY210" s="195" t="s">
        <v>574</v>
      </c>
    </row>
    <row r="211" spans="2:65" s="1" customFormat="1" ht="21.75" customHeight="1">
      <c r="B211" s="140"/>
      <c r="C211" s="168" t="s">
        <v>121</v>
      </c>
      <c r="D211" s="168" t="s">
        <v>576</v>
      </c>
      <c r="E211" s="169" t="s">
        <v>653</v>
      </c>
      <c r="F211" s="170" t="s">
        <v>654</v>
      </c>
      <c r="G211" s="171" t="s">
        <v>629</v>
      </c>
      <c r="H211" s="172">
        <v>75</v>
      </c>
      <c r="I211" s="173"/>
      <c r="J211" s="174">
        <f>ROUND(I211*H211,2)</f>
        <v>0</v>
      </c>
      <c r="K211" s="175"/>
      <c r="L211" s="34"/>
      <c r="M211" s="176" t="s">
        <v>1</v>
      </c>
      <c r="N211" s="139" t="s">
        <v>43</v>
      </c>
      <c r="P211" s="177">
        <f>O211*H211</f>
        <v>0</v>
      </c>
      <c r="Q211" s="177">
        <v>0</v>
      </c>
      <c r="R211" s="177">
        <f>Q211*H211</f>
        <v>0</v>
      </c>
      <c r="S211" s="177">
        <v>0</v>
      </c>
      <c r="T211" s="178">
        <f>S211*H211</f>
        <v>0</v>
      </c>
      <c r="AR211" s="179" t="s">
        <v>580</v>
      </c>
      <c r="AT211" s="179" t="s">
        <v>576</v>
      </c>
      <c r="AU211" s="179" t="s">
        <v>89</v>
      </c>
      <c r="AY211" s="17" t="s">
        <v>574</v>
      </c>
      <c r="BE211" s="102">
        <f>IF(N211="základná",J211,0)</f>
        <v>0</v>
      </c>
      <c r="BF211" s="102">
        <f>IF(N211="znížená",J211,0)</f>
        <v>0</v>
      </c>
      <c r="BG211" s="102">
        <f>IF(N211="zákl. prenesená",J211,0)</f>
        <v>0</v>
      </c>
      <c r="BH211" s="102">
        <f>IF(N211="zníž. prenesená",J211,0)</f>
        <v>0</v>
      </c>
      <c r="BI211" s="102">
        <f>IF(N211="nulová",J211,0)</f>
        <v>0</v>
      </c>
      <c r="BJ211" s="17" t="s">
        <v>89</v>
      </c>
      <c r="BK211" s="102">
        <f>ROUND(I211*H211,2)</f>
        <v>0</v>
      </c>
      <c r="BL211" s="17" t="s">
        <v>580</v>
      </c>
      <c r="BM211" s="179" t="s">
        <v>655</v>
      </c>
    </row>
    <row r="212" spans="2:65" s="12" customFormat="1" ht="12">
      <c r="B212" s="180"/>
      <c r="D212" s="181" t="s">
        <v>586</v>
      </c>
      <c r="E212" s="182" t="s">
        <v>1</v>
      </c>
      <c r="F212" s="183" t="s">
        <v>656</v>
      </c>
      <c r="H212" s="182" t="s">
        <v>1</v>
      </c>
      <c r="I212" s="184"/>
      <c r="L212" s="180"/>
      <c r="M212" s="185"/>
      <c r="T212" s="186"/>
      <c r="AT212" s="182" t="s">
        <v>586</v>
      </c>
      <c r="AU212" s="182" t="s">
        <v>89</v>
      </c>
      <c r="AV212" s="12" t="s">
        <v>84</v>
      </c>
      <c r="AW212" s="12" t="s">
        <v>31</v>
      </c>
      <c r="AX212" s="12" t="s">
        <v>77</v>
      </c>
      <c r="AY212" s="182" t="s">
        <v>574</v>
      </c>
    </row>
    <row r="213" spans="2:65" s="13" customFormat="1" ht="12">
      <c r="B213" s="187"/>
      <c r="D213" s="181" t="s">
        <v>586</v>
      </c>
      <c r="E213" s="188" t="s">
        <v>1</v>
      </c>
      <c r="F213" s="189" t="s">
        <v>657</v>
      </c>
      <c r="H213" s="190">
        <v>13</v>
      </c>
      <c r="I213" s="191"/>
      <c r="L213" s="187"/>
      <c r="M213" s="192"/>
      <c r="T213" s="193"/>
      <c r="AT213" s="188" t="s">
        <v>586</v>
      </c>
      <c r="AU213" s="188" t="s">
        <v>89</v>
      </c>
      <c r="AV213" s="13" t="s">
        <v>89</v>
      </c>
      <c r="AW213" s="13" t="s">
        <v>31</v>
      </c>
      <c r="AX213" s="13" t="s">
        <v>77</v>
      </c>
      <c r="AY213" s="188" t="s">
        <v>574</v>
      </c>
    </row>
    <row r="214" spans="2:65" s="12" customFormat="1" ht="12">
      <c r="B214" s="180"/>
      <c r="D214" s="181" t="s">
        <v>586</v>
      </c>
      <c r="E214" s="182" t="s">
        <v>1</v>
      </c>
      <c r="F214" s="183" t="s">
        <v>658</v>
      </c>
      <c r="H214" s="182" t="s">
        <v>1</v>
      </c>
      <c r="I214" s="184"/>
      <c r="L214" s="180"/>
      <c r="M214" s="185"/>
      <c r="T214" s="186"/>
      <c r="AT214" s="182" t="s">
        <v>586</v>
      </c>
      <c r="AU214" s="182" t="s">
        <v>89</v>
      </c>
      <c r="AV214" s="12" t="s">
        <v>84</v>
      </c>
      <c r="AW214" s="12" t="s">
        <v>31</v>
      </c>
      <c r="AX214" s="12" t="s">
        <v>77</v>
      </c>
      <c r="AY214" s="182" t="s">
        <v>574</v>
      </c>
    </row>
    <row r="215" spans="2:65" s="13" customFormat="1" ht="12">
      <c r="B215" s="187"/>
      <c r="D215" s="181" t="s">
        <v>586</v>
      </c>
      <c r="E215" s="188" t="s">
        <v>1</v>
      </c>
      <c r="F215" s="189" t="s">
        <v>659</v>
      </c>
      <c r="H215" s="190">
        <v>62</v>
      </c>
      <c r="I215" s="191"/>
      <c r="L215" s="187"/>
      <c r="M215" s="192"/>
      <c r="T215" s="193"/>
      <c r="AT215" s="188" t="s">
        <v>586</v>
      </c>
      <c r="AU215" s="188" t="s">
        <v>89</v>
      </c>
      <c r="AV215" s="13" t="s">
        <v>89</v>
      </c>
      <c r="AW215" s="13" t="s">
        <v>31</v>
      </c>
      <c r="AX215" s="13" t="s">
        <v>77</v>
      </c>
      <c r="AY215" s="188" t="s">
        <v>574</v>
      </c>
    </row>
    <row r="216" spans="2:65" s="14" customFormat="1" ht="12">
      <c r="B216" s="194"/>
      <c r="D216" s="181" t="s">
        <v>586</v>
      </c>
      <c r="E216" s="195" t="s">
        <v>287</v>
      </c>
      <c r="F216" s="196" t="s">
        <v>596</v>
      </c>
      <c r="H216" s="197">
        <v>75</v>
      </c>
      <c r="I216" s="198"/>
      <c r="L216" s="194"/>
      <c r="M216" s="199"/>
      <c r="T216" s="200"/>
      <c r="AT216" s="195" t="s">
        <v>586</v>
      </c>
      <c r="AU216" s="195" t="s">
        <v>89</v>
      </c>
      <c r="AV216" s="14" t="s">
        <v>580</v>
      </c>
      <c r="AW216" s="14" t="s">
        <v>31</v>
      </c>
      <c r="AX216" s="14" t="s">
        <v>84</v>
      </c>
      <c r="AY216" s="195" t="s">
        <v>574</v>
      </c>
    </row>
    <row r="217" spans="2:65" s="1" customFormat="1" ht="38" customHeight="1">
      <c r="B217" s="140"/>
      <c r="C217" s="168" t="s">
        <v>660</v>
      </c>
      <c r="D217" s="168" t="s">
        <v>576</v>
      </c>
      <c r="E217" s="169" t="s">
        <v>661</v>
      </c>
      <c r="F217" s="170" t="s">
        <v>662</v>
      </c>
      <c r="G217" s="171" t="s">
        <v>629</v>
      </c>
      <c r="H217" s="172">
        <v>75</v>
      </c>
      <c r="I217" s="173"/>
      <c r="J217" s="174">
        <f>ROUND(I217*H217,2)</f>
        <v>0</v>
      </c>
      <c r="K217" s="175"/>
      <c r="L217" s="34"/>
      <c r="M217" s="176" t="s">
        <v>1</v>
      </c>
      <c r="N217" s="139" t="s">
        <v>43</v>
      </c>
      <c r="P217" s="177">
        <f>O217*H217</f>
        <v>0</v>
      </c>
      <c r="Q217" s="177">
        <v>0</v>
      </c>
      <c r="R217" s="177">
        <f>Q217*H217</f>
        <v>0</v>
      </c>
      <c r="S217" s="177">
        <v>0</v>
      </c>
      <c r="T217" s="178">
        <f>S217*H217</f>
        <v>0</v>
      </c>
      <c r="AR217" s="179" t="s">
        <v>580</v>
      </c>
      <c r="AT217" s="179" t="s">
        <v>576</v>
      </c>
      <c r="AU217" s="179" t="s">
        <v>89</v>
      </c>
      <c r="AY217" s="17" t="s">
        <v>574</v>
      </c>
      <c r="BE217" s="102">
        <f>IF(N217="základná",J217,0)</f>
        <v>0</v>
      </c>
      <c r="BF217" s="102">
        <f>IF(N217="znížená",J217,0)</f>
        <v>0</v>
      </c>
      <c r="BG217" s="102">
        <f>IF(N217="zákl. prenesená",J217,0)</f>
        <v>0</v>
      </c>
      <c r="BH217" s="102">
        <f>IF(N217="zníž. prenesená",J217,0)</f>
        <v>0</v>
      </c>
      <c r="BI217" s="102">
        <f>IF(N217="nulová",J217,0)</f>
        <v>0</v>
      </c>
      <c r="BJ217" s="17" t="s">
        <v>89</v>
      </c>
      <c r="BK217" s="102">
        <f>ROUND(I217*H217,2)</f>
        <v>0</v>
      </c>
      <c r="BL217" s="17" t="s">
        <v>580</v>
      </c>
      <c r="BM217" s="179" t="s">
        <v>663</v>
      </c>
    </row>
    <row r="218" spans="2:65" s="13" customFormat="1" ht="12">
      <c r="B218" s="187"/>
      <c r="D218" s="181" t="s">
        <v>586</v>
      </c>
      <c r="E218" s="188" t="s">
        <v>1</v>
      </c>
      <c r="F218" s="189" t="s">
        <v>287</v>
      </c>
      <c r="H218" s="190">
        <v>75</v>
      </c>
      <c r="I218" s="191"/>
      <c r="L218" s="187"/>
      <c r="M218" s="192"/>
      <c r="T218" s="193"/>
      <c r="AT218" s="188" t="s">
        <v>586</v>
      </c>
      <c r="AU218" s="188" t="s">
        <v>89</v>
      </c>
      <c r="AV218" s="13" t="s">
        <v>89</v>
      </c>
      <c r="AW218" s="13" t="s">
        <v>31</v>
      </c>
      <c r="AX218" s="13" t="s">
        <v>77</v>
      </c>
      <c r="AY218" s="188" t="s">
        <v>574</v>
      </c>
    </row>
    <row r="219" spans="2:65" s="14" customFormat="1" ht="12">
      <c r="B219" s="194"/>
      <c r="D219" s="181" t="s">
        <v>586</v>
      </c>
      <c r="E219" s="195" t="s">
        <v>1</v>
      </c>
      <c r="F219" s="196" t="s">
        <v>596</v>
      </c>
      <c r="H219" s="197">
        <v>75</v>
      </c>
      <c r="I219" s="198"/>
      <c r="L219" s="194"/>
      <c r="M219" s="199"/>
      <c r="T219" s="200"/>
      <c r="AT219" s="195" t="s">
        <v>586</v>
      </c>
      <c r="AU219" s="195" t="s">
        <v>89</v>
      </c>
      <c r="AV219" s="14" t="s">
        <v>580</v>
      </c>
      <c r="AW219" s="14" t="s">
        <v>31</v>
      </c>
      <c r="AX219" s="14" t="s">
        <v>84</v>
      </c>
      <c r="AY219" s="195" t="s">
        <v>574</v>
      </c>
    </row>
    <row r="220" spans="2:65" s="1" customFormat="1" ht="24.25" customHeight="1">
      <c r="B220" s="140"/>
      <c r="C220" s="168" t="s">
        <v>664</v>
      </c>
      <c r="D220" s="168" t="s">
        <v>576</v>
      </c>
      <c r="E220" s="169" t="s">
        <v>665</v>
      </c>
      <c r="F220" s="170" t="s">
        <v>666</v>
      </c>
      <c r="G220" s="171" t="s">
        <v>629</v>
      </c>
      <c r="H220" s="172">
        <v>201.7</v>
      </c>
      <c r="I220" s="173"/>
      <c r="J220" s="174">
        <f>ROUND(I220*H220,2)</f>
        <v>0</v>
      </c>
      <c r="K220" s="175"/>
      <c r="L220" s="34"/>
      <c r="M220" s="176" t="s">
        <v>1</v>
      </c>
      <c r="N220" s="139" t="s">
        <v>43</v>
      </c>
      <c r="P220" s="177">
        <f>O220*H220</f>
        <v>0</v>
      </c>
      <c r="Q220" s="177">
        <v>0</v>
      </c>
      <c r="R220" s="177">
        <f>Q220*H220</f>
        <v>0</v>
      </c>
      <c r="S220" s="177">
        <v>0</v>
      </c>
      <c r="T220" s="178">
        <f>S220*H220</f>
        <v>0</v>
      </c>
      <c r="AR220" s="179" t="s">
        <v>580</v>
      </c>
      <c r="AT220" s="179" t="s">
        <v>576</v>
      </c>
      <c r="AU220" s="179" t="s">
        <v>89</v>
      </c>
      <c r="AY220" s="17" t="s">
        <v>574</v>
      </c>
      <c r="BE220" s="102">
        <f>IF(N220="základná",J220,0)</f>
        <v>0</v>
      </c>
      <c r="BF220" s="102">
        <f>IF(N220="znížená",J220,0)</f>
        <v>0</v>
      </c>
      <c r="BG220" s="102">
        <f>IF(N220="zákl. prenesená",J220,0)</f>
        <v>0</v>
      </c>
      <c r="BH220" s="102">
        <f>IF(N220="zníž. prenesená",J220,0)</f>
        <v>0</v>
      </c>
      <c r="BI220" s="102">
        <f>IF(N220="nulová",J220,0)</f>
        <v>0</v>
      </c>
      <c r="BJ220" s="17" t="s">
        <v>89</v>
      </c>
      <c r="BK220" s="102">
        <f>ROUND(I220*H220,2)</f>
        <v>0</v>
      </c>
      <c r="BL220" s="17" t="s">
        <v>580</v>
      </c>
      <c r="BM220" s="179" t="s">
        <v>667</v>
      </c>
    </row>
    <row r="221" spans="2:65" s="12" customFormat="1" ht="12">
      <c r="B221" s="180"/>
      <c r="D221" s="181" t="s">
        <v>586</v>
      </c>
      <c r="E221" s="182" t="s">
        <v>1</v>
      </c>
      <c r="F221" s="183" t="s">
        <v>668</v>
      </c>
      <c r="H221" s="182" t="s">
        <v>1</v>
      </c>
      <c r="I221" s="184"/>
      <c r="L221" s="180"/>
      <c r="M221" s="185"/>
      <c r="T221" s="186"/>
      <c r="AT221" s="182" t="s">
        <v>586</v>
      </c>
      <c r="AU221" s="182" t="s">
        <v>89</v>
      </c>
      <c r="AV221" s="12" t="s">
        <v>84</v>
      </c>
      <c r="AW221" s="12" t="s">
        <v>31</v>
      </c>
      <c r="AX221" s="12" t="s">
        <v>77</v>
      </c>
      <c r="AY221" s="182" t="s">
        <v>574</v>
      </c>
    </row>
    <row r="222" spans="2:65" s="13" customFormat="1" ht="12">
      <c r="B222" s="187"/>
      <c r="D222" s="181" t="s">
        <v>586</v>
      </c>
      <c r="E222" s="188" t="s">
        <v>1</v>
      </c>
      <c r="F222" s="189" t="s">
        <v>669</v>
      </c>
      <c r="H222" s="190">
        <v>21</v>
      </c>
      <c r="I222" s="191"/>
      <c r="L222" s="187"/>
      <c r="M222" s="192"/>
      <c r="T222" s="193"/>
      <c r="AT222" s="188" t="s">
        <v>586</v>
      </c>
      <c r="AU222" s="188" t="s">
        <v>89</v>
      </c>
      <c r="AV222" s="13" t="s">
        <v>89</v>
      </c>
      <c r="AW222" s="13" t="s">
        <v>31</v>
      </c>
      <c r="AX222" s="13" t="s">
        <v>77</v>
      </c>
      <c r="AY222" s="188" t="s">
        <v>574</v>
      </c>
    </row>
    <row r="223" spans="2:65" s="12" customFormat="1" ht="12">
      <c r="B223" s="180"/>
      <c r="D223" s="181" t="s">
        <v>586</v>
      </c>
      <c r="E223" s="182" t="s">
        <v>1</v>
      </c>
      <c r="F223" s="183" t="s">
        <v>670</v>
      </c>
      <c r="H223" s="182" t="s">
        <v>1</v>
      </c>
      <c r="I223" s="184"/>
      <c r="L223" s="180"/>
      <c r="M223" s="185"/>
      <c r="T223" s="186"/>
      <c r="AT223" s="182" t="s">
        <v>586</v>
      </c>
      <c r="AU223" s="182" t="s">
        <v>89</v>
      </c>
      <c r="AV223" s="12" t="s">
        <v>84</v>
      </c>
      <c r="AW223" s="12" t="s">
        <v>31</v>
      </c>
      <c r="AX223" s="12" t="s">
        <v>77</v>
      </c>
      <c r="AY223" s="182" t="s">
        <v>574</v>
      </c>
    </row>
    <row r="224" spans="2:65" s="13" customFormat="1" ht="12">
      <c r="B224" s="187"/>
      <c r="D224" s="181" t="s">
        <v>586</v>
      </c>
      <c r="E224" s="188" t="s">
        <v>1</v>
      </c>
      <c r="F224" s="189" t="s">
        <v>671</v>
      </c>
      <c r="H224" s="190">
        <v>58.7</v>
      </c>
      <c r="I224" s="191"/>
      <c r="L224" s="187"/>
      <c r="M224" s="192"/>
      <c r="T224" s="193"/>
      <c r="AT224" s="188" t="s">
        <v>586</v>
      </c>
      <c r="AU224" s="188" t="s">
        <v>89</v>
      </c>
      <c r="AV224" s="13" t="s">
        <v>89</v>
      </c>
      <c r="AW224" s="13" t="s">
        <v>31</v>
      </c>
      <c r="AX224" s="13" t="s">
        <v>77</v>
      </c>
      <c r="AY224" s="188" t="s">
        <v>574</v>
      </c>
    </row>
    <row r="225" spans="2:65" s="12" customFormat="1" ht="24">
      <c r="B225" s="180"/>
      <c r="D225" s="181" t="s">
        <v>586</v>
      </c>
      <c r="E225" s="182" t="s">
        <v>1</v>
      </c>
      <c r="F225" s="183" t="s">
        <v>672</v>
      </c>
      <c r="H225" s="182" t="s">
        <v>1</v>
      </c>
      <c r="I225" s="184"/>
      <c r="L225" s="180"/>
      <c r="M225" s="185"/>
      <c r="T225" s="186"/>
      <c r="AT225" s="182" t="s">
        <v>586</v>
      </c>
      <c r="AU225" s="182" t="s">
        <v>89</v>
      </c>
      <c r="AV225" s="12" t="s">
        <v>84</v>
      </c>
      <c r="AW225" s="12" t="s">
        <v>31</v>
      </c>
      <c r="AX225" s="12" t="s">
        <v>77</v>
      </c>
      <c r="AY225" s="182" t="s">
        <v>574</v>
      </c>
    </row>
    <row r="226" spans="2:65" s="13" customFormat="1" ht="12">
      <c r="B226" s="187"/>
      <c r="D226" s="181" t="s">
        <v>586</v>
      </c>
      <c r="E226" s="188" t="s">
        <v>1</v>
      </c>
      <c r="F226" s="189" t="s">
        <v>673</v>
      </c>
      <c r="H226" s="190">
        <v>100</v>
      </c>
      <c r="I226" s="191"/>
      <c r="L226" s="187"/>
      <c r="M226" s="192"/>
      <c r="T226" s="193"/>
      <c r="AT226" s="188" t="s">
        <v>586</v>
      </c>
      <c r="AU226" s="188" t="s">
        <v>89</v>
      </c>
      <c r="AV226" s="13" t="s">
        <v>89</v>
      </c>
      <c r="AW226" s="13" t="s">
        <v>31</v>
      </c>
      <c r="AX226" s="13" t="s">
        <v>77</v>
      </c>
      <c r="AY226" s="188" t="s">
        <v>574</v>
      </c>
    </row>
    <row r="227" spans="2:65" s="12" customFormat="1" ht="12">
      <c r="B227" s="180"/>
      <c r="D227" s="181" t="s">
        <v>586</v>
      </c>
      <c r="E227" s="182" t="s">
        <v>1</v>
      </c>
      <c r="F227" s="183" t="s">
        <v>674</v>
      </c>
      <c r="H227" s="182" t="s">
        <v>1</v>
      </c>
      <c r="I227" s="184"/>
      <c r="L227" s="180"/>
      <c r="M227" s="185"/>
      <c r="T227" s="186"/>
      <c r="AT227" s="182" t="s">
        <v>586</v>
      </c>
      <c r="AU227" s="182" t="s">
        <v>89</v>
      </c>
      <c r="AV227" s="12" t="s">
        <v>84</v>
      </c>
      <c r="AW227" s="12" t="s">
        <v>31</v>
      </c>
      <c r="AX227" s="12" t="s">
        <v>77</v>
      </c>
      <c r="AY227" s="182" t="s">
        <v>574</v>
      </c>
    </row>
    <row r="228" spans="2:65" s="13" customFormat="1" ht="12">
      <c r="B228" s="187"/>
      <c r="D228" s="181" t="s">
        <v>586</v>
      </c>
      <c r="E228" s="188" t="s">
        <v>1</v>
      </c>
      <c r="F228" s="189" t="s">
        <v>675</v>
      </c>
      <c r="H228" s="190">
        <v>22</v>
      </c>
      <c r="I228" s="191"/>
      <c r="L228" s="187"/>
      <c r="M228" s="192"/>
      <c r="T228" s="193"/>
      <c r="AT228" s="188" t="s">
        <v>586</v>
      </c>
      <c r="AU228" s="188" t="s">
        <v>89</v>
      </c>
      <c r="AV228" s="13" t="s">
        <v>89</v>
      </c>
      <c r="AW228" s="13" t="s">
        <v>31</v>
      </c>
      <c r="AX228" s="13" t="s">
        <v>77</v>
      </c>
      <c r="AY228" s="188" t="s">
        <v>574</v>
      </c>
    </row>
    <row r="229" spans="2:65" s="14" customFormat="1" ht="12">
      <c r="B229" s="194"/>
      <c r="D229" s="181" t="s">
        <v>586</v>
      </c>
      <c r="E229" s="195" t="s">
        <v>281</v>
      </c>
      <c r="F229" s="196" t="s">
        <v>596</v>
      </c>
      <c r="H229" s="197">
        <v>201.7</v>
      </c>
      <c r="I229" s="198"/>
      <c r="L229" s="194"/>
      <c r="M229" s="199"/>
      <c r="T229" s="200"/>
      <c r="AT229" s="195" t="s">
        <v>586</v>
      </c>
      <c r="AU229" s="195" t="s">
        <v>89</v>
      </c>
      <c r="AV229" s="14" t="s">
        <v>580</v>
      </c>
      <c r="AW229" s="14" t="s">
        <v>31</v>
      </c>
      <c r="AX229" s="14" t="s">
        <v>84</v>
      </c>
      <c r="AY229" s="195" t="s">
        <v>574</v>
      </c>
    </row>
    <row r="230" spans="2:65" s="1" customFormat="1" ht="38" customHeight="1">
      <c r="B230" s="140"/>
      <c r="C230" s="168" t="s">
        <v>676</v>
      </c>
      <c r="D230" s="168" t="s">
        <v>576</v>
      </c>
      <c r="E230" s="169" t="s">
        <v>677</v>
      </c>
      <c r="F230" s="170" t="s">
        <v>678</v>
      </c>
      <c r="G230" s="171" t="s">
        <v>629</v>
      </c>
      <c r="H230" s="172">
        <v>201.7</v>
      </c>
      <c r="I230" s="173"/>
      <c r="J230" s="174">
        <f>ROUND(I230*H230,2)</f>
        <v>0</v>
      </c>
      <c r="K230" s="175"/>
      <c r="L230" s="34"/>
      <c r="M230" s="176" t="s">
        <v>1</v>
      </c>
      <c r="N230" s="139" t="s">
        <v>43</v>
      </c>
      <c r="P230" s="177">
        <f>O230*H230</f>
        <v>0</v>
      </c>
      <c r="Q230" s="177">
        <v>0</v>
      </c>
      <c r="R230" s="177">
        <f>Q230*H230</f>
        <v>0</v>
      </c>
      <c r="S230" s="177">
        <v>0</v>
      </c>
      <c r="T230" s="178">
        <f>S230*H230</f>
        <v>0</v>
      </c>
      <c r="AR230" s="179" t="s">
        <v>580</v>
      </c>
      <c r="AT230" s="179" t="s">
        <v>576</v>
      </c>
      <c r="AU230" s="179" t="s">
        <v>89</v>
      </c>
      <c r="AY230" s="17" t="s">
        <v>574</v>
      </c>
      <c r="BE230" s="102">
        <f>IF(N230="základná",J230,0)</f>
        <v>0</v>
      </c>
      <c r="BF230" s="102">
        <f>IF(N230="znížená",J230,0)</f>
        <v>0</v>
      </c>
      <c r="BG230" s="102">
        <f>IF(N230="zákl. prenesená",J230,0)</f>
        <v>0</v>
      </c>
      <c r="BH230" s="102">
        <f>IF(N230="zníž. prenesená",J230,0)</f>
        <v>0</v>
      </c>
      <c r="BI230" s="102">
        <f>IF(N230="nulová",J230,0)</f>
        <v>0</v>
      </c>
      <c r="BJ230" s="17" t="s">
        <v>89</v>
      </c>
      <c r="BK230" s="102">
        <f>ROUND(I230*H230,2)</f>
        <v>0</v>
      </c>
      <c r="BL230" s="17" t="s">
        <v>580</v>
      </c>
      <c r="BM230" s="179" t="s">
        <v>679</v>
      </c>
    </row>
    <row r="231" spans="2:65" s="13" customFormat="1" ht="12">
      <c r="B231" s="187"/>
      <c r="D231" s="181" t="s">
        <v>586</v>
      </c>
      <c r="E231" s="188" t="s">
        <v>1</v>
      </c>
      <c r="F231" s="189" t="s">
        <v>281</v>
      </c>
      <c r="H231" s="190">
        <v>201.7</v>
      </c>
      <c r="I231" s="191"/>
      <c r="L231" s="187"/>
      <c r="M231" s="192"/>
      <c r="T231" s="193"/>
      <c r="AT231" s="188" t="s">
        <v>586</v>
      </c>
      <c r="AU231" s="188" t="s">
        <v>89</v>
      </c>
      <c r="AV231" s="13" t="s">
        <v>89</v>
      </c>
      <c r="AW231" s="13" t="s">
        <v>31</v>
      </c>
      <c r="AX231" s="13" t="s">
        <v>77</v>
      </c>
      <c r="AY231" s="188" t="s">
        <v>574</v>
      </c>
    </row>
    <row r="232" spans="2:65" s="14" customFormat="1" ht="12">
      <c r="B232" s="194"/>
      <c r="D232" s="181" t="s">
        <v>586</v>
      </c>
      <c r="E232" s="195" t="s">
        <v>1</v>
      </c>
      <c r="F232" s="196" t="s">
        <v>596</v>
      </c>
      <c r="H232" s="197">
        <v>201.7</v>
      </c>
      <c r="I232" s="198"/>
      <c r="L232" s="194"/>
      <c r="M232" s="199"/>
      <c r="T232" s="200"/>
      <c r="AT232" s="195" t="s">
        <v>586</v>
      </c>
      <c r="AU232" s="195" t="s">
        <v>89</v>
      </c>
      <c r="AV232" s="14" t="s">
        <v>580</v>
      </c>
      <c r="AW232" s="14" t="s">
        <v>31</v>
      </c>
      <c r="AX232" s="14" t="s">
        <v>84</v>
      </c>
      <c r="AY232" s="195" t="s">
        <v>574</v>
      </c>
    </row>
    <row r="233" spans="2:65" s="1" customFormat="1" ht="38" customHeight="1">
      <c r="B233" s="140"/>
      <c r="C233" s="168" t="s">
        <v>680</v>
      </c>
      <c r="D233" s="168" t="s">
        <v>576</v>
      </c>
      <c r="E233" s="169" t="s">
        <v>681</v>
      </c>
      <c r="F233" s="170" t="s">
        <v>682</v>
      </c>
      <c r="G233" s="171" t="s">
        <v>629</v>
      </c>
      <c r="H233" s="172">
        <v>710.06100000000004</v>
      </c>
      <c r="I233" s="173"/>
      <c r="J233" s="174">
        <f>ROUND(I233*H233,2)</f>
        <v>0</v>
      </c>
      <c r="K233" s="175"/>
      <c r="L233" s="34"/>
      <c r="M233" s="176" t="s">
        <v>1</v>
      </c>
      <c r="N233" s="139" t="s">
        <v>43</v>
      </c>
      <c r="P233" s="177">
        <f>O233*H233</f>
        <v>0</v>
      </c>
      <c r="Q233" s="177">
        <v>0</v>
      </c>
      <c r="R233" s="177">
        <f>Q233*H233</f>
        <v>0</v>
      </c>
      <c r="S233" s="177">
        <v>0</v>
      </c>
      <c r="T233" s="178">
        <f>S233*H233</f>
        <v>0</v>
      </c>
      <c r="AR233" s="179" t="s">
        <v>580</v>
      </c>
      <c r="AT233" s="179" t="s">
        <v>576</v>
      </c>
      <c r="AU233" s="179" t="s">
        <v>89</v>
      </c>
      <c r="AY233" s="17" t="s">
        <v>574</v>
      </c>
      <c r="BE233" s="102">
        <f>IF(N233="základná",J233,0)</f>
        <v>0</v>
      </c>
      <c r="BF233" s="102">
        <f>IF(N233="znížená",J233,0)</f>
        <v>0</v>
      </c>
      <c r="BG233" s="102">
        <f>IF(N233="zákl. prenesená",J233,0)</f>
        <v>0</v>
      </c>
      <c r="BH233" s="102">
        <f>IF(N233="zníž. prenesená",J233,0)</f>
        <v>0</v>
      </c>
      <c r="BI233" s="102">
        <f>IF(N233="nulová",J233,0)</f>
        <v>0</v>
      </c>
      <c r="BJ233" s="17" t="s">
        <v>89</v>
      </c>
      <c r="BK233" s="102">
        <f>ROUND(I233*H233,2)</f>
        <v>0</v>
      </c>
      <c r="BL233" s="17" t="s">
        <v>580</v>
      </c>
      <c r="BM233" s="179" t="s">
        <v>683</v>
      </c>
    </row>
    <row r="234" spans="2:65" s="13" customFormat="1" ht="12">
      <c r="B234" s="187"/>
      <c r="D234" s="181" t="s">
        <v>586</v>
      </c>
      <c r="E234" s="188" t="s">
        <v>1</v>
      </c>
      <c r="F234" s="189" t="s">
        <v>284</v>
      </c>
      <c r="H234" s="190">
        <v>140.5</v>
      </c>
      <c r="I234" s="191"/>
      <c r="L234" s="187"/>
      <c r="M234" s="192"/>
      <c r="T234" s="193"/>
      <c r="AT234" s="188" t="s">
        <v>586</v>
      </c>
      <c r="AU234" s="188" t="s">
        <v>89</v>
      </c>
      <c r="AV234" s="13" t="s">
        <v>89</v>
      </c>
      <c r="AW234" s="13" t="s">
        <v>31</v>
      </c>
      <c r="AX234" s="13" t="s">
        <v>77</v>
      </c>
      <c r="AY234" s="188" t="s">
        <v>574</v>
      </c>
    </row>
    <row r="235" spans="2:65" s="13" customFormat="1" ht="12">
      <c r="B235" s="187"/>
      <c r="D235" s="181" t="s">
        <v>586</v>
      </c>
      <c r="E235" s="188" t="s">
        <v>1</v>
      </c>
      <c r="F235" s="189" t="s">
        <v>290</v>
      </c>
      <c r="H235" s="190">
        <v>1118.42</v>
      </c>
      <c r="I235" s="191"/>
      <c r="L235" s="187"/>
      <c r="M235" s="192"/>
      <c r="T235" s="193"/>
      <c r="AT235" s="188" t="s">
        <v>586</v>
      </c>
      <c r="AU235" s="188" t="s">
        <v>89</v>
      </c>
      <c r="AV235" s="13" t="s">
        <v>89</v>
      </c>
      <c r="AW235" s="13" t="s">
        <v>31</v>
      </c>
      <c r="AX235" s="13" t="s">
        <v>77</v>
      </c>
      <c r="AY235" s="188" t="s">
        <v>574</v>
      </c>
    </row>
    <row r="236" spans="2:65" s="13" customFormat="1" ht="12">
      <c r="B236" s="187"/>
      <c r="D236" s="181" t="s">
        <v>586</v>
      </c>
      <c r="E236" s="188" t="s">
        <v>1</v>
      </c>
      <c r="F236" s="189" t="s">
        <v>287</v>
      </c>
      <c r="H236" s="190">
        <v>75</v>
      </c>
      <c r="I236" s="191"/>
      <c r="L236" s="187"/>
      <c r="M236" s="192"/>
      <c r="T236" s="193"/>
      <c r="AT236" s="188" t="s">
        <v>586</v>
      </c>
      <c r="AU236" s="188" t="s">
        <v>89</v>
      </c>
      <c r="AV236" s="13" t="s">
        <v>89</v>
      </c>
      <c r="AW236" s="13" t="s">
        <v>31</v>
      </c>
      <c r="AX236" s="13" t="s">
        <v>77</v>
      </c>
      <c r="AY236" s="188" t="s">
        <v>574</v>
      </c>
    </row>
    <row r="237" spans="2:65" s="13" customFormat="1" ht="12">
      <c r="B237" s="187"/>
      <c r="D237" s="181" t="s">
        <v>586</v>
      </c>
      <c r="E237" s="188" t="s">
        <v>1</v>
      </c>
      <c r="F237" s="189" t="s">
        <v>281</v>
      </c>
      <c r="H237" s="190">
        <v>201.7</v>
      </c>
      <c r="I237" s="191"/>
      <c r="L237" s="187"/>
      <c r="M237" s="192"/>
      <c r="T237" s="193"/>
      <c r="AT237" s="188" t="s">
        <v>586</v>
      </c>
      <c r="AU237" s="188" t="s">
        <v>89</v>
      </c>
      <c r="AV237" s="13" t="s">
        <v>89</v>
      </c>
      <c r="AW237" s="13" t="s">
        <v>31</v>
      </c>
      <c r="AX237" s="13" t="s">
        <v>77</v>
      </c>
      <c r="AY237" s="188" t="s">
        <v>574</v>
      </c>
    </row>
    <row r="238" spans="2:65" s="13" customFormat="1" ht="12">
      <c r="B238" s="187"/>
      <c r="D238" s="181" t="s">
        <v>586</v>
      </c>
      <c r="E238" s="188" t="s">
        <v>1</v>
      </c>
      <c r="F238" s="189" t="s">
        <v>684</v>
      </c>
      <c r="H238" s="190">
        <v>-701.79</v>
      </c>
      <c r="I238" s="191"/>
      <c r="L238" s="187"/>
      <c r="M238" s="192"/>
      <c r="T238" s="193"/>
      <c r="AT238" s="188" t="s">
        <v>586</v>
      </c>
      <c r="AU238" s="188" t="s">
        <v>89</v>
      </c>
      <c r="AV238" s="13" t="s">
        <v>89</v>
      </c>
      <c r="AW238" s="13" t="s">
        <v>31</v>
      </c>
      <c r="AX238" s="13" t="s">
        <v>77</v>
      </c>
      <c r="AY238" s="188" t="s">
        <v>574</v>
      </c>
    </row>
    <row r="239" spans="2:65" s="13" customFormat="1" ht="12">
      <c r="B239" s="187"/>
      <c r="D239" s="181" t="s">
        <v>586</v>
      </c>
      <c r="E239" s="188" t="s">
        <v>1</v>
      </c>
      <c r="F239" s="189" t="s">
        <v>685</v>
      </c>
      <c r="H239" s="190">
        <v>-123.76900000000001</v>
      </c>
      <c r="I239" s="191"/>
      <c r="L239" s="187"/>
      <c r="M239" s="192"/>
      <c r="T239" s="193"/>
      <c r="AT239" s="188" t="s">
        <v>586</v>
      </c>
      <c r="AU239" s="188" t="s">
        <v>89</v>
      </c>
      <c r="AV239" s="13" t="s">
        <v>89</v>
      </c>
      <c r="AW239" s="13" t="s">
        <v>31</v>
      </c>
      <c r="AX239" s="13" t="s">
        <v>77</v>
      </c>
      <c r="AY239" s="188" t="s">
        <v>574</v>
      </c>
    </row>
    <row r="240" spans="2:65" s="14" customFormat="1" ht="12">
      <c r="B240" s="194"/>
      <c r="D240" s="181" t="s">
        <v>586</v>
      </c>
      <c r="E240" s="195" t="s">
        <v>292</v>
      </c>
      <c r="F240" s="196" t="s">
        <v>596</v>
      </c>
      <c r="H240" s="197">
        <v>710.06100000000004</v>
      </c>
      <c r="I240" s="198"/>
      <c r="L240" s="194"/>
      <c r="M240" s="199"/>
      <c r="T240" s="200"/>
      <c r="AT240" s="195" t="s">
        <v>586</v>
      </c>
      <c r="AU240" s="195" t="s">
        <v>89</v>
      </c>
      <c r="AV240" s="14" t="s">
        <v>580</v>
      </c>
      <c r="AW240" s="14" t="s">
        <v>31</v>
      </c>
      <c r="AX240" s="14" t="s">
        <v>84</v>
      </c>
      <c r="AY240" s="195" t="s">
        <v>574</v>
      </c>
    </row>
    <row r="241" spans="2:65" s="1" customFormat="1" ht="44.25" customHeight="1">
      <c r="B241" s="140"/>
      <c r="C241" s="168" t="s">
        <v>686</v>
      </c>
      <c r="D241" s="168" t="s">
        <v>576</v>
      </c>
      <c r="E241" s="169" t="s">
        <v>687</v>
      </c>
      <c r="F241" s="170" t="s">
        <v>688</v>
      </c>
      <c r="G241" s="171" t="s">
        <v>629</v>
      </c>
      <c r="H241" s="172">
        <v>9940.8539999999994</v>
      </c>
      <c r="I241" s="173"/>
      <c r="J241" s="174">
        <f>ROUND(I241*H241,2)</f>
        <v>0</v>
      </c>
      <c r="K241" s="175"/>
      <c r="L241" s="34"/>
      <c r="M241" s="176" t="s">
        <v>1</v>
      </c>
      <c r="N241" s="139" t="s">
        <v>43</v>
      </c>
      <c r="P241" s="177">
        <f>O241*H241</f>
        <v>0</v>
      </c>
      <c r="Q241" s="177">
        <v>0</v>
      </c>
      <c r="R241" s="177">
        <f>Q241*H241</f>
        <v>0</v>
      </c>
      <c r="S241" s="177">
        <v>0</v>
      </c>
      <c r="T241" s="178">
        <f>S241*H241</f>
        <v>0</v>
      </c>
      <c r="AR241" s="179" t="s">
        <v>580</v>
      </c>
      <c r="AT241" s="179" t="s">
        <v>576</v>
      </c>
      <c r="AU241" s="179" t="s">
        <v>89</v>
      </c>
      <c r="AY241" s="17" t="s">
        <v>574</v>
      </c>
      <c r="BE241" s="102">
        <f>IF(N241="základná",J241,0)</f>
        <v>0</v>
      </c>
      <c r="BF241" s="102">
        <f>IF(N241="znížená",J241,0)</f>
        <v>0</v>
      </c>
      <c r="BG241" s="102">
        <f>IF(N241="zákl. prenesená",J241,0)</f>
        <v>0</v>
      </c>
      <c r="BH241" s="102">
        <f>IF(N241="zníž. prenesená",J241,0)</f>
        <v>0</v>
      </c>
      <c r="BI241" s="102">
        <f>IF(N241="nulová",J241,0)</f>
        <v>0</v>
      </c>
      <c r="BJ241" s="17" t="s">
        <v>89</v>
      </c>
      <c r="BK241" s="102">
        <f>ROUND(I241*H241,2)</f>
        <v>0</v>
      </c>
      <c r="BL241" s="17" t="s">
        <v>580</v>
      </c>
      <c r="BM241" s="179" t="s">
        <v>689</v>
      </c>
    </row>
    <row r="242" spans="2:65" s="13" customFormat="1" ht="12">
      <c r="B242" s="187"/>
      <c r="D242" s="181" t="s">
        <v>586</v>
      </c>
      <c r="E242" s="188" t="s">
        <v>1</v>
      </c>
      <c r="F242" s="189" t="s">
        <v>690</v>
      </c>
      <c r="H242" s="190">
        <v>9940.8539999999994</v>
      </c>
      <c r="I242" s="191"/>
      <c r="L242" s="187"/>
      <c r="M242" s="192"/>
      <c r="T242" s="193"/>
      <c r="AT242" s="188" t="s">
        <v>586</v>
      </c>
      <c r="AU242" s="188" t="s">
        <v>89</v>
      </c>
      <c r="AV242" s="13" t="s">
        <v>89</v>
      </c>
      <c r="AW242" s="13" t="s">
        <v>31</v>
      </c>
      <c r="AX242" s="13" t="s">
        <v>77</v>
      </c>
      <c r="AY242" s="188" t="s">
        <v>574</v>
      </c>
    </row>
    <row r="243" spans="2:65" s="14" customFormat="1" ht="12">
      <c r="B243" s="194"/>
      <c r="D243" s="181" t="s">
        <v>586</v>
      </c>
      <c r="E243" s="195" t="s">
        <v>1</v>
      </c>
      <c r="F243" s="196" t="s">
        <v>596</v>
      </c>
      <c r="H243" s="197">
        <v>9940.8539999999994</v>
      </c>
      <c r="I243" s="198"/>
      <c r="L243" s="194"/>
      <c r="M243" s="199"/>
      <c r="T243" s="200"/>
      <c r="AT243" s="195" t="s">
        <v>586</v>
      </c>
      <c r="AU243" s="195" t="s">
        <v>89</v>
      </c>
      <c r="AV243" s="14" t="s">
        <v>580</v>
      </c>
      <c r="AW243" s="14" t="s">
        <v>31</v>
      </c>
      <c r="AX243" s="14" t="s">
        <v>84</v>
      </c>
      <c r="AY243" s="195" t="s">
        <v>574</v>
      </c>
    </row>
    <row r="244" spans="2:65" s="1" customFormat="1" ht="24.25" customHeight="1">
      <c r="B244" s="140"/>
      <c r="C244" s="168" t="s">
        <v>691</v>
      </c>
      <c r="D244" s="168" t="s">
        <v>576</v>
      </c>
      <c r="E244" s="169" t="s">
        <v>692</v>
      </c>
      <c r="F244" s="170" t="s">
        <v>693</v>
      </c>
      <c r="G244" s="171" t="s">
        <v>694</v>
      </c>
      <c r="H244" s="172">
        <v>1278.1099999999999</v>
      </c>
      <c r="I244" s="173"/>
      <c r="J244" s="174">
        <f>ROUND(I244*H244,2)</f>
        <v>0</v>
      </c>
      <c r="K244" s="175"/>
      <c r="L244" s="34"/>
      <c r="M244" s="176" t="s">
        <v>1</v>
      </c>
      <c r="N244" s="139" t="s">
        <v>43</v>
      </c>
      <c r="P244" s="177">
        <f>O244*H244</f>
        <v>0</v>
      </c>
      <c r="Q244" s="177">
        <v>0</v>
      </c>
      <c r="R244" s="177">
        <f>Q244*H244</f>
        <v>0</v>
      </c>
      <c r="S244" s="177">
        <v>0</v>
      </c>
      <c r="T244" s="178">
        <f>S244*H244</f>
        <v>0</v>
      </c>
      <c r="AR244" s="179" t="s">
        <v>580</v>
      </c>
      <c r="AT244" s="179" t="s">
        <v>576</v>
      </c>
      <c r="AU244" s="179" t="s">
        <v>89</v>
      </c>
      <c r="AY244" s="17" t="s">
        <v>574</v>
      </c>
      <c r="BE244" s="102">
        <f>IF(N244="základná",J244,0)</f>
        <v>0</v>
      </c>
      <c r="BF244" s="102">
        <f>IF(N244="znížená",J244,0)</f>
        <v>0</v>
      </c>
      <c r="BG244" s="102">
        <f>IF(N244="zákl. prenesená",J244,0)</f>
        <v>0</v>
      </c>
      <c r="BH244" s="102">
        <f>IF(N244="zníž. prenesená",J244,0)</f>
        <v>0</v>
      </c>
      <c r="BI244" s="102">
        <f>IF(N244="nulová",J244,0)</f>
        <v>0</v>
      </c>
      <c r="BJ244" s="17" t="s">
        <v>89</v>
      </c>
      <c r="BK244" s="102">
        <f>ROUND(I244*H244,2)</f>
        <v>0</v>
      </c>
      <c r="BL244" s="17" t="s">
        <v>580</v>
      </c>
      <c r="BM244" s="179" t="s">
        <v>695</v>
      </c>
    </row>
    <row r="245" spans="2:65" s="13" customFormat="1" ht="12">
      <c r="B245" s="187"/>
      <c r="D245" s="181" t="s">
        <v>586</v>
      </c>
      <c r="E245" s="188" t="s">
        <v>1</v>
      </c>
      <c r="F245" s="189" t="s">
        <v>696</v>
      </c>
      <c r="H245" s="190">
        <v>1278.1099999999999</v>
      </c>
      <c r="I245" s="191"/>
      <c r="L245" s="187"/>
      <c r="M245" s="192"/>
      <c r="T245" s="193"/>
      <c r="AT245" s="188" t="s">
        <v>586</v>
      </c>
      <c r="AU245" s="188" t="s">
        <v>89</v>
      </c>
      <c r="AV245" s="13" t="s">
        <v>89</v>
      </c>
      <c r="AW245" s="13" t="s">
        <v>31</v>
      </c>
      <c r="AX245" s="13" t="s">
        <v>77</v>
      </c>
      <c r="AY245" s="188" t="s">
        <v>574</v>
      </c>
    </row>
    <row r="246" spans="2:65" s="14" customFormat="1" ht="12">
      <c r="B246" s="194"/>
      <c r="D246" s="181" t="s">
        <v>586</v>
      </c>
      <c r="E246" s="195" t="s">
        <v>1</v>
      </c>
      <c r="F246" s="196" t="s">
        <v>596</v>
      </c>
      <c r="H246" s="197">
        <v>1278.1099999999999</v>
      </c>
      <c r="I246" s="198"/>
      <c r="L246" s="194"/>
      <c r="M246" s="199"/>
      <c r="T246" s="200"/>
      <c r="AT246" s="195" t="s">
        <v>586</v>
      </c>
      <c r="AU246" s="195" t="s">
        <v>89</v>
      </c>
      <c r="AV246" s="14" t="s">
        <v>580</v>
      </c>
      <c r="AW246" s="14" t="s">
        <v>31</v>
      </c>
      <c r="AX246" s="14" t="s">
        <v>84</v>
      </c>
      <c r="AY246" s="195" t="s">
        <v>574</v>
      </c>
    </row>
    <row r="247" spans="2:65" s="1" customFormat="1" ht="33" customHeight="1">
      <c r="B247" s="140"/>
      <c r="C247" s="168" t="s">
        <v>697</v>
      </c>
      <c r="D247" s="168" t="s">
        <v>576</v>
      </c>
      <c r="E247" s="169" t="s">
        <v>698</v>
      </c>
      <c r="F247" s="170" t="s">
        <v>699</v>
      </c>
      <c r="G247" s="171" t="s">
        <v>629</v>
      </c>
      <c r="H247" s="172">
        <v>701.79</v>
      </c>
      <c r="I247" s="173"/>
      <c r="J247" s="174">
        <f>ROUND(I247*H247,2)</f>
        <v>0</v>
      </c>
      <c r="K247" s="175"/>
      <c r="L247" s="34"/>
      <c r="M247" s="176" t="s">
        <v>1</v>
      </c>
      <c r="N247" s="139" t="s">
        <v>43</v>
      </c>
      <c r="P247" s="177">
        <f>O247*H247</f>
        <v>0</v>
      </c>
      <c r="Q247" s="177">
        <v>0</v>
      </c>
      <c r="R247" s="177">
        <f>Q247*H247</f>
        <v>0</v>
      </c>
      <c r="S247" s="177">
        <v>0</v>
      </c>
      <c r="T247" s="178">
        <f>S247*H247</f>
        <v>0</v>
      </c>
      <c r="AR247" s="179" t="s">
        <v>580</v>
      </c>
      <c r="AT247" s="179" t="s">
        <v>576</v>
      </c>
      <c r="AU247" s="179" t="s">
        <v>89</v>
      </c>
      <c r="AY247" s="17" t="s">
        <v>574</v>
      </c>
      <c r="BE247" s="102">
        <f>IF(N247="základná",J247,0)</f>
        <v>0</v>
      </c>
      <c r="BF247" s="102">
        <f>IF(N247="znížená",J247,0)</f>
        <v>0</v>
      </c>
      <c r="BG247" s="102">
        <f>IF(N247="zákl. prenesená",J247,0)</f>
        <v>0</v>
      </c>
      <c r="BH247" s="102">
        <f>IF(N247="zníž. prenesená",J247,0)</f>
        <v>0</v>
      </c>
      <c r="BI247" s="102">
        <f>IF(N247="nulová",J247,0)</f>
        <v>0</v>
      </c>
      <c r="BJ247" s="17" t="s">
        <v>89</v>
      </c>
      <c r="BK247" s="102">
        <f>ROUND(I247*H247,2)</f>
        <v>0</v>
      </c>
      <c r="BL247" s="17" t="s">
        <v>580</v>
      </c>
      <c r="BM247" s="179" t="s">
        <v>700</v>
      </c>
    </row>
    <row r="248" spans="2:65" s="12" customFormat="1" ht="12">
      <c r="B248" s="180"/>
      <c r="D248" s="181" t="s">
        <v>586</v>
      </c>
      <c r="E248" s="182" t="s">
        <v>1</v>
      </c>
      <c r="F248" s="183" t="s">
        <v>701</v>
      </c>
      <c r="H248" s="182" t="s">
        <v>1</v>
      </c>
      <c r="I248" s="184"/>
      <c r="L248" s="180"/>
      <c r="M248" s="185"/>
      <c r="T248" s="186"/>
      <c r="AT248" s="182" t="s">
        <v>586</v>
      </c>
      <c r="AU248" s="182" t="s">
        <v>89</v>
      </c>
      <c r="AV248" s="12" t="s">
        <v>84</v>
      </c>
      <c r="AW248" s="12" t="s">
        <v>31</v>
      </c>
      <c r="AX248" s="12" t="s">
        <v>77</v>
      </c>
      <c r="AY248" s="182" t="s">
        <v>574</v>
      </c>
    </row>
    <row r="249" spans="2:65" s="13" customFormat="1" ht="12">
      <c r="B249" s="187"/>
      <c r="D249" s="181" t="s">
        <v>586</v>
      </c>
      <c r="E249" s="188" t="s">
        <v>1</v>
      </c>
      <c r="F249" s="189" t="s">
        <v>702</v>
      </c>
      <c r="H249" s="190">
        <v>48.411999999999999</v>
      </c>
      <c r="I249" s="191"/>
      <c r="L249" s="187"/>
      <c r="M249" s="192"/>
      <c r="T249" s="193"/>
      <c r="AT249" s="188" t="s">
        <v>586</v>
      </c>
      <c r="AU249" s="188" t="s">
        <v>89</v>
      </c>
      <c r="AV249" s="13" t="s">
        <v>89</v>
      </c>
      <c r="AW249" s="13" t="s">
        <v>31</v>
      </c>
      <c r="AX249" s="13" t="s">
        <v>77</v>
      </c>
      <c r="AY249" s="188" t="s">
        <v>574</v>
      </c>
    </row>
    <row r="250" spans="2:65" s="13" customFormat="1" ht="12">
      <c r="B250" s="187"/>
      <c r="D250" s="181" t="s">
        <v>586</v>
      </c>
      <c r="E250" s="188" t="s">
        <v>1</v>
      </c>
      <c r="F250" s="189" t="s">
        <v>703</v>
      </c>
      <c r="H250" s="190">
        <v>80.475999999999999</v>
      </c>
      <c r="I250" s="191"/>
      <c r="L250" s="187"/>
      <c r="M250" s="192"/>
      <c r="T250" s="193"/>
      <c r="AT250" s="188" t="s">
        <v>586</v>
      </c>
      <c r="AU250" s="188" t="s">
        <v>89</v>
      </c>
      <c r="AV250" s="13" t="s">
        <v>89</v>
      </c>
      <c r="AW250" s="13" t="s">
        <v>31</v>
      </c>
      <c r="AX250" s="13" t="s">
        <v>77</v>
      </c>
      <c r="AY250" s="188" t="s">
        <v>574</v>
      </c>
    </row>
    <row r="251" spans="2:65" s="12" customFormat="1" ht="12">
      <c r="B251" s="180"/>
      <c r="D251" s="181" t="s">
        <v>586</v>
      </c>
      <c r="E251" s="182" t="s">
        <v>1</v>
      </c>
      <c r="F251" s="183" t="s">
        <v>704</v>
      </c>
      <c r="H251" s="182" t="s">
        <v>1</v>
      </c>
      <c r="I251" s="184"/>
      <c r="L251" s="180"/>
      <c r="M251" s="185"/>
      <c r="T251" s="186"/>
      <c r="AT251" s="182" t="s">
        <v>586</v>
      </c>
      <c r="AU251" s="182" t="s">
        <v>89</v>
      </c>
      <c r="AV251" s="12" t="s">
        <v>84</v>
      </c>
      <c r="AW251" s="12" t="s">
        <v>31</v>
      </c>
      <c r="AX251" s="12" t="s">
        <v>77</v>
      </c>
      <c r="AY251" s="182" t="s">
        <v>574</v>
      </c>
    </row>
    <row r="252" spans="2:65" s="13" customFormat="1" ht="12">
      <c r="B252" s="187"/>
      <c r="D252" s="181" t="s">
        <v>586</v>
      </c>
      <c r="E252" s="188" t="s">
        <v>1</v>
      </c>
      <c r="F252" s="189" t="s">
        <v>705</v>
      </c>
      <c r="H252" s="190">
        <v>355.745</v>
      </c>
      <c r="I252" s="191"/>
      <c r="L252" s="187"/>
      <c r="M252" s="192"/>
      <c r="T252" s="193"/>
      <c r="AT252" s="188" t="s">
        <v>586</v>
      </c>
      <c r="AU252" s="188" t="s">
        <v>89</v>
      </c>
      <c r="AV252" s="13" t="s">
        <v>89</v>
      </c>
      <c r="AW252" s="13" t="s">
        <v>31</v>
      </c>
      <c r="AX252" s="13" t="s">
        <v>77</v>
      </c>
      <c r="AY252" s="188" t="s">
        <v>574</v>
      </c>
    </row>
    <row r="253" spans="2:65" s="13" customFormat="1" ht="12">
      <c r="B253" s="187"/>
      <c r="D253" s="181" t="s">
        <v>586</v>
      </c>
      <c r="E253" s="188" t="s">
        <v>1</v>
      </c>
      <c r="F253" s="189" t="s">
        <v>706</v>
      </c>
      <c r="H253" s="190">
        <v>173.065</v>
      </c>
      <c r="I253" s="191"/>
      <c r="L253" s="187"/>
      <c r="M253" s="192"/>
      <c r="T253" s="193"/>
      <c r="AT253" s="188" t="s">
        <v>586</v>
      </c>
      <c r="AU253" s="188" t="s">
        <v>89</v>
      </c>
      <c r="AV253" s="13" t="s">
        <v>89</v>
      </c>
      <c r="AW253" s="13" t="s">
        <v>31</v>
      </c>
      <c r="AX253" s="13" t="s">
        <v>77</v>
      </c>
      <c r="AY253" s="188" t="s">
        <v>574</v>
      </c>
    </row>
    <row r="254" spans="2:65" s="12" customFormat="1" ht="12">
      <c r="B254" s="180"/>
      <c r="D254" s="181" t="s">
        <v>586</v>
      </c>
      <c r="E254" s="182" t="s">
        <v>1</v>
      </c>
      <c r="F254" s="183" t="s">
        <v>707</v>
      </c>
      <c r="H254" s="182" t="s">
        <v>1</v>
      </c>
      <c r="I254" s="184"/>
      <c r="L254" s="180"/>
      <c r="M254" s="185"/>
      <c r="T254" s="186"/>
      <c r="AT254" s="182" t="s">
        <v>586</v>
      </c>
      <c r="AU254" s="182" t="s">
        <v>89</v>
      </c>
      <c r="AV254" s="12" t="s">
        <v>84</v>
      </c>
      <c r="AW254" s="12" t="s">
        <v>31</v>
      </c>
      <c r="AX254" s="12" t="s">
        <v>77</v>
      </c>
      <c r="AY254" s="182" t="s">
        <v>574</v>
      </c>
    </row>
    <row r="255" spans="2:65" s="13" customFormat="1" ht="12">
      <c r="B255" s="187"/>
      <c r="D255" s="181" t="s">
        <v>586</v>
      </c>
      <c r="E255" s="188" t="s">
        <v>1</v>
      </c>
      <c r="F255" s="189" t="s">
        <v>708</v>
      </c>
      <c r="H255" s="190">
        <v>-16.027999999999999</v>
      </c>
      <c r="I255" s="191"/>
      <c r="L255" s="187"/>
      <c r="M255" s="192"/>
      <c r="T255" s="193"/>
      <c r="AT255" s="188" t="s">
        <v>586</v>
      </c>
      <c r="AU255" s="188" t="s">
        <v>89</v>
      </c>
      <c r="AV255" s="13" t="s">
        <v>89</v>
      </c>
      <c r="AW255" s="13" t="s">
        <v>31</v>
      </c>
      <c r="AX255" s="13" t="s">
        <v>77</v>
      </c>
      <c r="AY255" s="188" t="s">
        <v>574</v>
      </c>
    </row>
    <row r="256" spans="2:65" s="13" customFormat="1" ht="12">
      <c r="B256" s="187"/>
      <c r="D256" s="181" t="s">
        <v>586</v>
      </c>
      <c r="E256" s="188" t="s">
        <v>1</v>
      </c>
      <c r="F256" s="189" t="s">
        <v>709</v>
      </c>
      <c r="H256" s="190">
        <v>-4.4400000000000004</v>
      </c>
      <c r="I256" s="191"/>
      <c r="L256" s="187"/>
      <c r="M256" s="192"/>
      <c r="T256" s="193"/>
      <c r="AT256" s="188" t="s">
        <v>586</v>
      </c>
      <c r="AU256" s="188" t="s">
        <v>89</v>
      </c>
      <c r="AV256" s="13" t="s">
        <v>89</v>
      </c>
      <c r="AW256" s="13" t="s">
        <v>31</v>
      </c>
      <c r="AX256" s="13" t="s">
        <v>77</v>
      </c>
      <c r="AY256" s="188" t="s">
        <v>574</v>
      </c>
    </row>
    <row r="257" spans="2:65" s="12" customFormat="1" ht="12">
      <c r="B257" s="180"/>
      <c r="D257" s="181" t="s">
        <v>586</v>
      </c>
      <c r="E257" s="182" t="s">
        <v>1</v>
      </c>
      <c r="F257" s="183" t="s">
        <v>710</v>
      </c>
      <c r="H257" s="182" t="s">
        <v>1</v>
      </c>
      <c r="I257" s="184"/>
      <c r="L257" s="180"/>
      <c r="M257" s="185"/>
      <c r="T257" s="186"/>
      <c r="AT257" s="182" t="s">
        <v>586</v>
      </c>
      <c r="AU257" s="182" t="s">
        <v>89</v>
      </c>
      <c r="AV257" s="12" t="s">
        <v>84</v>
      </c>
      <c r="AW257" s="12" t="s">
        <v>31</v>
      </c>
      <c r="AX257" s="12" t="s">
        <v>77</v>
      </c>
      <c r="AY257" s="182" t="s">
        <v>574</v>
      </c>
    </row>
    <row r="258" spans="2:65" s="13" customFormat="1" ht="12">
      <c r="B258" s="187"/>
      <c r="D258" s="181" t="s">
        <v>586</v>
      </c>
      <c r="E258" s="188" t="s">
        <v>1</v>
      </c>
      <c r="F258" s="189" t="s">
        <v>711</v>
      </c>
      <c r="H258" s="190">
        <v>64.56</v>
      </c>
      <c r="I258" s="191"/>
      <c r="L258" s="187"/>
      <c r="M258" s="192"/>
      <c r="T258" s="193"/>
      <c r="AT258" s="188" t="s">
        <v>586</v>
      </c>
      <c r="AU258" s="188" t="s">
        <v>89</v>
      </c>
      <c r="AV258" s="13" t="s">
        <v>89</v>
      </c>
      <c r="AW258" s="13" t="s">
        <v>31</v>
      </c>
      <c r="AX258" s="13" t="s">
        <v>77</v>
      </c>
      <c r="AY258" s="188" t="s">
        <v>574</v>
      </c>
    </row>
    <row r="259" spans="2:65" s="14" customFormat="1" ht="12">
      <c r="B259" s="194"/>
      <c r="D259" s="181" t="s">
        <v>586</v>
      </c>
      <c r="E259" s="195" t="s">
        <v>312</v>
      </c>
      <c r="F259" s="196" t="s">
        <v>596</v>
      </c>
      <c r="H259" s="197">
        <v>701.79</v>
      </c>
      <c r="I259" s="198"/>
      <c r="L259" s="194"/>
      <c r="M259" s="199"/>
      <c r="T259" s="200"/>
      <c r="AT259" s="195" t="s">
        <v>586</v>
      </c>
      <c r="AU259" s="195" t="s">
        <v>89</v>
      </c>
      <c r="AV259" s="14" t="s">
        <v>580</v>
      </c>
      <c r="AW259" s="14" t="s">
        <v>31</v>
      </c>
      <c r="AX259" s="14" t="s">
        <v>84</v>
      </c>
      <c r="AY259" s="195" t="s">
        <v>574</v>
      </c>
    </row>
    <row r="260" spans="2:65" s="1" customFormat="1" ht="24.25" customHeight="1">
      <c r="B260" s="140"/>
      <c r="C260" s="168" t="s">
        <v>7</v>
      </c>
      <c r="D260" s="168" t="s">
        <v>576</v>
      </c>
      <c r="E260" s="169" t="s">
        <v>712</v>
      </c>
      <c r="F260" s="170" t="s">
        <v>713</v>
      </c>
      <c r="G260" s="171" t="s">
        <v>629</v>
      </c>
      <c r="H260" s="172">
        <v>123.76900000000001</v>
      </c>
      <c r="I260" s="173"/>
      <c r="J260" s="174">
        <f>ROUND(I260*H260,2)</f>
        <v>0</v>
      </c>
      <c r="K260" s="175"/>
      <c r="L260" s="34"/>
      <c r="M260" s="176" t="s">
        <v>1</v>
      </c>
      <c r="N260" s="139" t="s">
        <v>43</v>
      </c>
      <c r="P260" s="177">
        <f>O260*H260</f>
        <v>0</v>
      </c>
      <c r="Q260" s="177">
        <v>0</v>
      </c>
      <c r="R260" s="177">
        <f>Q260*H260</f>
        <v>0</v>
      </c>
      <c r="S260" s="177">
        <v>0</v>
      </c>
      <c r="T260" s="178">
        <f>S260*H260</f>
        <v>0</v>
      </c>
      <c r="AR260" s="179" t="s">
        <v>580</v>
      </c>
      <c r="AT260" s="179" t="s">
        <v>576</v>
      </c>
      <c r="AU260" s="179" t="s">
        <v>89</v>
      </c>
      <c r="AY260" s="17" t="s">
        <v>574</v>
      </c>
      <c r="BE260" s="102">
        <f>IF(N260="základná",J260,0)</f>
        <v>0</v>
      </c>
      <c r="BF260" s="102">
        <f>IF(N260="znížená",J260,0)</f>
        <v>0</v>
      </c>
      <c r="BG260" s="102">
        <f>IF(N260="zákl. prenesená",J260,0)</f>
        <v>0</v>
      </c>
      <c r="BH260" s="102">
        <f>IF(N260="zníž. prenesená",J260,0)</f>
        <v>0</v>
      </c>
      <c r="BI260" s="102">
        <f>IF(N260="nulová",J260,0)</f>
        <v>0</v>
      </c>
      <c r="BJ260" s="17" t="s">
        <v>89</v>
      </c>
      <c r="BK260" s="102">
        <f>ROUND(I260*H260,2)</f>
        <v>0</v>
      </c>
      <c r="BL260" s="17" t="s">
        <v>580</v>
      </c>
      <c r="BM260" s="179" t="s">
        <v>714</v>
      </c>
    </row>
    <row r="261" spans="2:65" s="12" customFormat="1" ht="12">
      <c r="B261" s="180"/>
      <c r="D261" s="181" t="s">
        <v>586</v>
      </c>
      <c r="E261" s="182" t="s">
        <v>1</v>
      </c>
      <c r="F261" s="183" t="s">
        <v>715</v>
      </c>
      <c r="H261" s="182" t="s">
        <v>1</v>
      </c>
      <c r="I261" s="184"/>
      <c r="L261" s="180"/>
      <c r="M261" s="185"/>
      <c r="T261" s="186"/>
      <c r="AT261" s="182" t="s">
        <v>586</v>
      </c>
      <c r="AU261" s="182" t="s">
        <v>89</v>
      </c>
      <c r="AV261" s="12" t="s">
        <v>84</v>
      </c>
      <c r="AW261" s="12" t="s">
        <v>31</v>
      </c>
      <c r="AX261" s="12" t="s">
        <v>77</v>
      </c>
      <c r="AY261" s="182" t="s">
        <v>574</v>
      </c>
    </row>
    <row r="262" spans="2:65" s="13" customFormat="1" ht="12">
      <c r="B262" s="187"/>
      <c r="D262" s="181" t="s">
        <v>586</v>
      </c>
      <c r="E262" s="188" t="s">
        <v>1</v>
      </c>
      <c r="F262" s="189" t="s">
        <v>649</v>
      </c>
      <c r="H262" s="190">
        <v>100</v>
      </c>
      <c r="I262" s="191"/>
      <c r="L262" s="187"/>
      <c r="M262" s="192"/>
      <c r="T262" s="193"/>
      <c r="AT262" s="188" t="s">
        <v>586</v>
      </c>
      <c r="AU262" s="188" t="s">
        <v>89</v>
      </c>
      <c r="AV262" s="13" t="s">
        <v>89</v>
      </c>
      <c r="AW262" s="13" t="s">
        <v>31</v>
      </c>
      <c r="AX262" s="13" t="s">
        <v>77</v>
      </c>
      <c r="AY262" s="188" t="s">
        <v>574</v>
      </c>
    </row>
    <row r="263" spans="2:65" s="12" customFormat="1" ht="12">
      <c r="B263" s="180"/>
      <c r="D263" s="181" t="s">
        <v>586</v>
      </c>
      <c r="E263" s="182" t="s">
        <v>1</v>
      </c>
      <c r="F263" s="183" t="s">
        <v>707</v>
      </c>
      <c r="H263" s="182" t="s">
        <v>1</v>
      </c>
      <c r="I263" s="184"/>
      <c r="L263" s="180"/>
      <c r="M263" s="185"/>
      <c r="T263" s="186"/>
      <c r="AT263" s="182" t="s">
        <v>586</v>
      </c>
      <c r="AU263" s="182" t="s">
        <v>89</v>
      </c>
      <c r="AV263" s="12" t="s">
        <v>84</v>
      </c>
      <c r="AW263" s="12" t="s">
        <v>31</v>
      </c>
      <c r="AX263" s="12" t="s">
        <v>77</v>
      </c>
      <c r="AY263" s="182" t="s">
        <v>574</v>
      </c>
    </row>
    <row r="264" spans="2:65" s="13" customFormat="1" ht="12">
      <c r="B264" s="187"/>
      <c r="D264" s="181" t="s">
        <v>586</v>
      </c>
      <c r="E264" s="188" t="s">
        <v>1</v>
      </c>
      <c r="F264" s="189" t="s">
        <v>716</v>
      </c>
      <c r="H264" s="190">
        <v>-11.3</v>
      </c>
      <c r="I264" s="191"/>
      <c r="L264" s="187"/>
      <c r="M264" s="192"/>
      <c r="T264" s="193"/>
      <c r="AT264" s="188" t="s">
        <v>586</v>
      </c>
      <c r="AU264" s="188" t="s">
        <v>89</v>
      </c>
      <c r="AV264" s="13" t="s">
        <v>89</v>
      </c>
      <c r="AW264" s="13" t="s">
        <v>31</v>
      </c>
      <c r="AX264" s="13" t="s">
        <v>77</v>
      </c>
      <c r="AY264" s="188" t="s">
        <v>574</v>
      </c>
    </row>
    <row r="265" spans="2:65" s="12" customFormat="1" ht="12">
      <c r="B265" s="180"/>
      <c r="D265" s="181" t="s">
        <v>586</v>
      </c>
      <c r="E265" s="182" t="s">
        <v>1</v>
      </c>
      <c r="F265" s="183" t="s">
        <v>717</v>
      </c>
      <c r="H265" s="182" t="s">
        <v>1</v>
      </c>
      <c r="I265" s="184"/>
      <c r="L265" s="180"/>
      <c r="M265" s="185"/>
      <c r="T265" s="186"/>
      <c r="AT265" s="182" t="s">
        <v>586</v>
      </c>
      <c r="AU265" s="182" t="s">
        <v>89</v>
      </c>
      <c r="AV265" s="12" t="s">
        <v>84</v>
      </c>
      <c r="AW265" s="12" t="s">
        <v>31</v>
      </c>
      <c r="AX265" s="12" t="s">
        <v>77</v>
      </c>
      <c r="AY265" s="182" t="s">
        <v>574</v>
      </c>
    </row>
    <row r="266" spans="2:65" s="13" customFormat="1" ht="12">
      <c r="B266" s="187"/>
      <c r="D266" s="181" t="s">
        <v>586</v>
      </c>
      <c r="E266" s="188" t="s">
        <v>1</v>
      </c>
      <c r="F266" s="189" t="s">
        <v>718</v>
      </c>
      <c r="H266" s="190">
        <v>-4.7279999999999998</v>
      </c>
      <c r="I266" s="191"/>
      <c r="L266" s="187"/>
      <c r="M266" s="192"/>
      <c r="T266" s="193"/>
      <c r="AT266" s="188" t="s">
        <v>586</v>
      </c>
      <c r="AU266" s="188" t="s">
        <v>89</v>
      </c>
      <c r="AV266" s="13" t="s">
        <v>89</v>
      </c>
      <c r="AW266" s="13" t="s">
        <v>31</v>
      </c>
      <c r="AX266" s="13" t="s">
        <v>77</v>
      </c>
      <c r="AY266" s="188" t="s">
        <v>574</v>
      </c>
    </row>
    <row r="267" spans="2:65" s="12" customFormat="1" ht="12">
      <c r="B267" s="180"/>
      <c r="D267" s="181" t="s">
        <v>586</v>
      </c>
      <c r="E267" s="182" t="s">
        <v>1</v>
      </c>
      <c r="F267" s="183" t="s">
        <v>719</v>
      </c>
      <c r="H267" s="182" t="s">
        <v>1</v>
      </c>
      <c r="I267" s="184"/>
      <c r="L267" s="180"/>
      <c r="M267" s="185"/>
      <c r="T267" s="186"/>
      <c r="AT267" s="182" t="s">
        <v>586</v>
      </c>
      <c r="AU267" s="182" t="s">
        <v>89</v>
      </c>
      <c r="AV267" s="12" t="s">
        <v>84</v>
      </c>
      <c r="AW267" s="12" t="s">
        <v>31</v>
      </c>
      <c r="AX267" s="12" t="s">
        <v>77</v>
      </c>
      <c r="AY267" s="182" t="s">
        <v>574</v>
      </c>
    </row>
    <row r="268" spans="2:65" s="13" customFormat="1" ht="12">
      <c r="B268" s="187"/>
      <c r="D268" s="181" t="s">
        <v>586</v>
      </c>
      <c r="E268" s="188" t="s">
        <v>1</v>
      </c>
      <c r="F268" s="189" t="s">
        <v>720</v>
      </c>
      <c r="H268" s="190">
        <v>-67.484999999999999</v>
      </c>
      <c r="I268" s="191"/>
      <c r="L268" s="187"/>
      <c r="M268" s="192"/>
      <c r="T268" s="193"/>
      <c r="AT268" s="188" t="s">
        <v>586</v>
      </c>
      <c r="AU268" s="188" t="s">
        <v>89</v>
      </c>
      <c r="AV268" s="13" t="s">
        <v>89</v>
      </c>
      <c r="AW268" s="13" t="s">
        <v>31</v>
      </c>
      <c r="AX268" s="13" t="s">
        <v>77</v>
      </c>
      <c r="AY268" s="188" t="s">
        <v>574</v>
      </c>
    </row>
    <row r="269" spans="2:65" s="12" customFormat="1" ht="12">
      <c r="B269" s="180"/>
      <c r="D269" s="181" t="s">
        <v>586</v>
      </c>
      <c r="E269" s="182" t="s">
        <v>1</v>
      </c>
      <c r="F269" s="183" t="s">
        <v>721</v>
      </c>
      <c r="H269" s="182" t="s">
        <v>1</v>
      </c>
      <c r="I269" s="184"/>
      <c r="L269" s="180"/>
      <c r="M269" s="185"/>
      <c r="T269" s="186"/>
      <c r="AT269" s="182" t="s">
        <v>586</v>
      </c>
      <c r="AU269" s="182" t="s">
        <v>89</v>
      </c>
      <c r="AV269" s="12" t="s">
        <v>84</v>
      </c>
      <c r="AW269" s="12" t="s">
        <v>31</v>
      </c>
      <c r="AX269" s="12" t="s">
        <v>77</v>
      </c>
      <c r="AY269" s="182" t="s">
        <v>574</v>
      </c>
    </row>
    <row r="270" spans="2:65" s="13" customFormat="1" ht="12">
      <c r="B270" s="187"/>
      <c r="D270" s="181" t="s">
        <v>586</v>
      </c>
      <c r="E270" s="188" t="s">
        <v>1</v>
      </c>
      <c r="F270" s="189" t="s">
        <v>722</v>
      </c>
      <c r="H270" s="190">
        <v>200</v>
      </c>
      <c r="I270" s="191"/>
      <c r="L270" s="187"/>
      <c r="M270" s="192"/>
      <c r="T270" s="193"/>
      <c r="AT270" s="188" t="s">
        <v>586</v>
      </c>
      <c r="AU270" s="188" t="s">
        <v>89</v>
      </c>
      <c r="AV270" s="13" t="s">
        <v>89</v>
      </c>
      <c r="AW270" s="13" t="s">
        <v>31</v>
      </c>
      <c r="AX270" s="13" t="s">
        <v>77</v>
      </c>
      <c r="AY270" s="188" t="s">
        <v>574</v>
      </c>
    </row>
    <row r="271" spans="2:65" s="12" customFormat="1" ht="12">
      <c r="B271" s="180"/>
      <c r="D271" s="181" t="s">
        <v>586</v>
      </c>
      <c r="E271" s="182" t="s">
        <v>1</v>
      </c>
      <c r="F271" s="183" t="s">
        <v>707</v>
      </c>
      <c r="H271" s="182" t="s">
        <v>1</v>
      </c>
      <c r="I271" s="184"/>
      <c r="L271" s="180"/>
      <c r="M271" s="185"/>
      <c r="T271" s="186"/>
      <c r="AT271" s="182" t="s">
        <v>586</v>
      </c>
      <c r="AU271" s="182" t="s">
        <v>89</v>
      </c>
      <c r="AV271" s="12" t="s">
        <v>84</v>
      </c>
      <c r="AW271" s="12" t="s">
        <v>31</v>
      </c>
      <c r="AX271" s="12" t="s">
        <v>77</v>
      </c>
      <c r="AY271" s="182" t="s">
        <v>574</v>
      </c>
    </row>
    <row r="272" spans="2:65" s="12" customFormat="1" ht="12">
      <c r="B272" s="180"/>
      <c r="D272" s="181" t="s">
        <v>586</v>
      </c>
      <c r="E272" s="182" t="s">
        <v>1</v>
      </c>
      <c r="F272" s="183" t="s">
        <v>723</v>
      </c>
      <c r="H272" s="182" t="s">
        <v>1</v>
      </c>
      <c r="I272" s="184"/>
      <c r="L272" s="180"/>
      <c r="M272" s="185"/>
      <c r="T272" s="186"/>
      <c r="AT272" s="182" t="s">
        <v>586</v>
      </c>
      <c r="AU272" s="182" t="s">
        <v>89</v>
      </c>
      <c r="AV272" s="12" t="s">
        <v>84</v>
      </c>
      <c r="AW272" s="12" t="s">
        <v>31</v>
      </c>
      <c r="AX272" s="12" t="s">
        <v>77</v>
      </c>
      <c r="AY272" s="182" t="s">
        <v>574</v>
      </c>
    </row>
    <row r="273" spans="2:65" s="13" customFormat="1" ht="12">
      <c r="B273" s="187"/>
      <c r="D273" s="181" t="s">
        <v>586</v>
      </c>
      <c r="E273" s="188" t="s">
        <v>1</v>
      </c>
      <c r="F273" s="189" t="s">
        <v>724</v>
      </c>
      <c r="H273" s="190">
        <v>-25.774999999999999</v>
      </c>
      <c r="I273" s="191"/>
      <c r="L273" s="187"/>
      <c r="M273" s="192"/>
      <c r="T273" s="193"/>
      <c r="AT273" s="188" t="s">
        <v>586</v>
      </c>
      <c r="AU273" s="188" t="s">
        <v>89</v>
      </c>
      <c r="AV273" s="13" t="s">
        <v>89</v>
      </c>
      <c r="AW273" s="13" t="s">
        <v>31</v>
      </c>
      <c r="AX273" s="13" t="s">
        <v>77</v>
      </c>
      <c r="AY273" s="188" t="s">
        <v>574</v>
      </c>
    </row>
    <row r="274" spans="2:65" s="12" customFormat="1" ht="12">
      <c r="B274" s="180"/>
      <c r="D274" s="181" t="s">
        <v>586</v>
      </c>
      <c r="E274" s="182" t="s">
        <v>1</v>
      </c>
      <c r="F274" s="183" t="s">
        <v>725</v>
      </c>
      <c r="H274" s="182" t="s">
        <v>1</v>
      </c>
      <c r="I274" s="184"/>
      <c r="L274" s="180"/>
      <c r="M274" s="185"/>
      <c r="T274" s="186"/>
      <c r="AT274" s="182" t="s">
        <v>586</v>
      </c>
      <c r="AU274" s="182" t="s">
        <v>89</v>
      </c>
      <c r="AV274" s="12" t="s">
        <v>84</v>
      </c>
      <c r="AW274" s="12" t="s">
        <v>31</v>
      </c>
      <c r="AX274" s="12" t="s">
        <v>77</v>
      </c>
      <c r="AY274" s="182" t="s">
        <v>574</v>
      </c>
    </row>
    <row r="275" spans="2:65" s="13" customFormat="1" ht="12">
      <c r="B275" s="187"/>
      <c r="D275" s="181" t="s">
        <v>586</v>
      </c>
      <c r="E275" s="188" t="s">
        <v>1</v>
      </c>
      <c r="F275" s="189" t="s">
        <v>726</v>
      </c>
      <c r="H275" s="190">
        <v>-66.942999999999998</v>
      </c>
      <c r="I275" s="191"/>
      <c r="L275" s="187"/>
      <c r="M275" s="192"/>
      <c r="T275" s="193"/>
      <c r="AT275" s="188" t="s">
        <v>586</v>
      </c>
      <c r="AU275" s="188" t="s">
        <v>89</v>
      </c>
      <c r="AV275" s="13" t="s">
        <v>89</v>
      </c>
      <c r="AW275" s="13" t="s">
        <v>31</v>
      </c>
      <c r="AX275" s="13" t="s">
        <v>77</v>
      </c>
      <c r="AY275" s="188" t="s">
        <v>574</v>
      </c>
    </row>
    <row r="276" spans="2:65" s="14" customFormat="1" ht="12">
      <c r="B276" s="194"/>
      <c r="D276" s="181" t="s">
        <v>586</v>
      </c>
      <c r="E276" s="195" t="s">
        <v>325</v>
      </c>
      <c r="F276" s="196" t="s">
        <v>596</v>
      </c>
      <c r="H276" s="197">
        <v>123.76900000000001</v>
      </c>
      <c r="I276" s="198"/>
      <c r="L276" s="194"/>
      <c r="M276" s="199"/>
      <c r="T276" s="200"/>
      <c r="AT276" s="195" t="s">
        <v>586</v>
      </c>
      <c r="AU276" s="195" t="s">
        <v>89</v>
      </c>
      <c r="AV276" s="14" t="s">
        <v>580</v>
      </c>
      <c r="AW276" s="14" t="s">
        <v>31</v>
      </c>
      <c r="AX276" s="14" t="s">
        <v>84</v>
      </c>
      <c r="AY276" s="195" t="s">
        <v>574</v>
      </c>
    </row>
    <row r="277" spans="2:65" s="1" customFormat="1" ht="24.25" customHeight="1">
      <c r="B277" s="140"/>
      <c r="C277" s="168" t="s">
        <v>727</v>
      </c>
      <c r="D277" s="168" t="s">
        <v>576</v>
      </c>
      <c r="E277" s="169" t="s">
        <v>728</v>
      </c>
      <c r="F277" s="170" t="s">
        <v>729</v>
      </c>
      <c r="G277" s="171" t="s">
        <v>584</v>
      </c>
      <c r="H277" s="172">
        <v>32</v>
      </c>
      <c r="I277" s="173"/>
      <c r="J277" s="174">
        <f>ROUND(I277*H277,2)</f>
        <v>0</v>
      </c>
      <c r="K277" s="175"/>
      <c r="L277" s="34"/>
      <c r="M277" s="176" t="s">
        <v>1</v>
      </c>
      <c r="N277" s="139" t="s">
        <v>43</v>
      </c>
      <c r="P277" s="177">
        <f>O277*H277</f>
        <v>0</v>
      </c>
      <c r="Q277" s="177">
        <v>8.8439E-3</v>
      </c>
      <c r="R277" s="177">
        <f>Q277*H277</f>
        <v>0.2830048</v>
      </c>
      <c r="S277" s="177">
        <v>0</v>
      </c>
      <c r="T277" s="178">
        <f>S277*H277</f>
        <v>0</v>
      </c>
      <c r="AR277" s="179" t="s">
        <v>580</v>
      </c>
      <c r="AT277" s="179" t="s">
        <v>576</v>
      </c>
      <c r="AU277" s="179" t="s">
        <v>89</v>
      </c>
      <c r="AY277" s="17" t="s">
        <v>574</v>
      </c>
      <c r="BE277" s="102">
        <f>IF(N277="základná",J277,0)</f>
        <v>0</v>
      </c>
      <c r="BF277" s="102">
        <f>IF(N277="znížená",J277,0)</f>
        <v>0</v>
      </c>
      <c r="BG277" s="102">
        <f>IF(N277="zákl. prenesená",J277,0)</f>
        <v>0</v>
      </c>
      <c r="BH277" s="102">
        <f>IF(N277="zníž. prenesená",J277,0)</f>
        <v>0</v>
      </c>
      <c r="BI277" s="102">
        <f>IF(N277="nulová",J277,0)</f>
        <v>0</v>
      </c>
      <c r="BJ277" s="17" t="s">
        <v>89</v>
      </c>
      <c r="BK277" s="102">
        <f>ROUND(I277*H277,2)</f>
        <v>0</v>
      </c>
      <c r="BL277" s="17" t="s">
        <v>580</v>
      </c>
      <c r="BM277" s="179" t="s">
        <v>730</v>
      </c>
    </row>
    <row r="278" spans="2:65" s="13" customFormat="1" ht="12">
      <c r="B278" s="187"/>
      <c r="D278" s="181" t="s">
        <v>586</v>
      </c>
      <c r="E278" s="188" t="s">
        <v>1</v>
      </c>
      <c r="F278" s="189" t="s">
        <v>731</v>
      </c>
      <c r="H278" s="190">
        <v>32</v>
      </c>
      <c r="I278" s="191"/>
      <c r="L278" s="187"/>
      <c r="M278" s="192"/>
      <c r="T278" s="193"/>
      <c r="AT278" s="188" t="s">
        <v>586</v>
      </c>
      <c r="AU278" s="188" t="s">
        <v>89</v>
      </c>
      <c r="AV278" s="13" t="s">
        <v>89</v>
      </c>
      <c r="AW278" s="13" t="s">
        <v>31</v>
      </c>
      <c r="AX278" s="13" t="s">
        <v>77</v>
      </c>
      <c r="AY278" s="188" t="s">
        <v>574</v>
      </c>
    </row>
    <row r="279" spans="2:65" s="14" customFormat="1" ht="12">
      <c r="B279" s="194"/>
      <c r="D279" s="181" t="s">
        <v>586</v>
      </c>
      <c r="E279" s="195" t="s">
        <v>1</v>
      </c>
      <c r="F279" s="196" t="s">
        <v>596</v>
      </c>
      <c r="H279" s="197">
        <v>32</v>
      </c>
      <c r="I279" s="198"/>
      <c r="L279" s="194"/>
      <c r="M279" s="199"/>
      <c r="T279" s="200"/>
      <c r="AT279" s="195" t="s">
        <v>586</v>
      </c>
      <c r="AU279" s="195" t="s">
        <v>89</v>
      </c>
      <c r="AV279" s="14" t="s">
        <v>580</v>
      </c>
      <c r="AW279" s="14" t="s">
        <v>31</v>
      </c>
      <c r="AX279" s="14" t="s">
        <v>84</v>
      </c>
      <c r="AY279" s="195" t="s">
        <v>574</v>
      </c>
    </row>
    <row r="280" spans="2:65" s="1" customFormat="1" ht="24.25" customHeight="1">
      <c r="B280" s="140"/>
      <c r="C280" s="168" t="s">
        <v>732</v>
      </c>
      <c r="D280" s="168" t="s">
        <v>576</v>
      </c>
      <c r="E280" s="169" t="s">
        <v>733</v>
      </c>
      <c r="F280" s="170" t="s">
        <v>734</v>
      </c>
      <c r="G280" s="171" t="s">
        <v>584</v>
      </c>
      <c r="H280" s="172">
        <v>32</v>
      </c>
      <c r="I280" s="173"/>
      <c r="J280" s="174">
        <f>ROUND(I280*H280,2)</f>
        <v>0</v>
      </c>
      <c r="K280" s="175"/>
      <c r="L280" s="34"/>
      <c r="M280" s="176" t="s">
        <v>1</v>
      </c>
      <c r="N280" s="139" t="s">
        <v>43</v>
      </c>
      <c r="P280" s="177">
        <f>O280*H280</f>
        <v>0</v>
      </c>
      <c r="Q280" s="177">
        <v>0</v>
      </c>
      <c r="R280" s="177">
        <f>Q280*H280</f>
        <v>0</v>
      </c>
      <c r="S280" s="177">
        <v>0</v>
      </c>
      <c r="T280" s="178">
        <f>S280*H280</f>
        <v>0</v>
      </c>
      <c r="AR280" s="179" t="s">
        <v>580</v>
      </c>
      <c r="AT280" s="179" t="s">
        <v>576</v>
      </c>
      <c r="AU280" s="179" t="s">
        <v>89</v>
      </c>
      <c r="AY280" s="17" t="s">
        <v>574</v>
      </c>
      <c r="BE280" s="102">
        <f>IF(N280="základná",J280,0)</f>
        <v>0</v>
      </c>
      <c r="BF280" s="102">
        <f>IF(N280="znížená",J280,0)</f>
        <v>0</v>
      </c>
      <c r="BG280" s="102">
        <f>IF(N280="zákl. prenesená",J280,0)</f>
        <v>0</v>
      </c>
      <c r="BH280" s="102">
        <f>IF(N280="zníž. prenesená",J280,0)</f>
        <v>0</v>
      </c>
      <c r="BI280" s="102">
        <f>IF(N280="nulová",J280,0)</f>
        <v>0</v>
      </c>
      <c r="BJ280" s="17" t="s">
        <v>89</v>
      </c>
      <c r="BK280" s="102">
        <f>ROUND(I280*H280,2)</f>
        <v>0</v>
      </c>
      <c r="BL280" s="17" t="s">
        <v>580</v>
      </c>
      <c r="BM280" s="179" t="s">
        <v>735</v>
      </c>
    </row>
    <row r="281" spans="2:65" s="11" customFormat="1" ht="23" customHeight="1">
      <c r="B281" s="156"/>
      <c r="D281" s="157" t="s">
        <v>76</v>
      </c>
      <c r="E281" s="166" t="s">
        <v>89</v>
      </c>
      <c r="F281" s="166" t="s">
        <v>736</v>
      </c>
      <c r="I281" s="159"/>
      <c r="J281" s="167">
        <f>BK281</f>
        <v>0</v>
      </c>
      <c r="L281" s="156"/>
      <c r="M281" s="161"/>
      <c r="P281" s="162">
        <f>SUM(P282:P592)</f>
        <v>0</v>
      </c>
      <c r="R281" s="162">
        <f>SUM(R282:R592)</f>
        <v>2036.1030665292399</v>
      </c>
      <c r="T281" s="163">
        <f>SUM(T282:T592)</f>
        <v>0</v>
      </c>
      <c r="AR281" s="157" t="s">
        <v>84</v>
      </c>
      <c r="AT281" s="164" t="s">
        <v>76</v>
      </c>
      <c r="AU281" s="164" t="s">
        <v>84</v>
      </c>
      <c r="AY281" s="157" t="s">
        <v>574</v>
      </c>
      <c r="BK281" s="165">
        <f>SUM(BK282:BK592)</f>
        <v>0</v>
      </c>
    </row>
    <row r="282" spans="2:65" s="1" customFormat="1" ht="24.25" customHeight="1">
      <c r="B282" s="140"/>
      <c r="C282" s="168" t="s">
        <v>737</v>
      </c>
      <c r="D282" s="168" t="s">
        <v>576</v>
      </c>
      <c r="E282" s="169" t="s">
        <v>738</v>
      </c>
      <c r="F282" s="170" t="s">
        <v>739</v>
      </c>
      <c r="G282" s="171" t="s">
        <v>629</v>
      </c>
      <c r="H282" s="172">
        <v>271.95499999999998</v>
      </c>
      <c r="I282" s="173"/>
      <c r="J282" s="174">
        <f>ROUND(I282*H282,2)</f>
        <v>0</v>
      </c>
      <c r="K282" s="175"/>
      <c r="L282" s="34"/>
      <c r="M282" s="176" t="s">
        <v>1</v>
      </c>
      <c r="N282" s="139" t="s">
        <v>43</v>
      </c>
      <c r="P282" s="177">
        <f>O282*H282</f>
        <v>0</v>
      </c>
      <c r="Q282" s="177">
        <v>2.0699999999999998</v>
      </c>
      <c r="R282" s="177">
        <f>Q282*H282</f>
        <v>562.94684999999993</v>
      </c>
      <c r="S282" s="177">
        <v>0</v>
      </c>
      <c r="T282" s="178">
        <f>S282*H282</f>
        <v>0</v>
      </c>
      <c r="AR282" s="179" t="s">
        <v>580</v>
      </c>
      <c r="AT282" s="179" t="s">
        <v>576</v>
      </c>
      <c r="AU282" s="179" t="s">
        <v>89</v>
      </c>
      <c r="AY282" s="17" t="s">
        <v>574</v>
      </c>
      <c r="BE282" s="102">
        <f>IF(N282="základná",J282,0)</f>
        <v>0</v>
      </c>
      <c r="BF282" s="102">
        <f>IF(N282="znížená",J282,0)</f>
        <v>0</v>
      </c>
      <c r="BG282" s="102">
        <f>IF(N282="zákl. prenesená",J282,0)</f>
        <v>0</v>
      </c>
      <c r="BH282" s="102">
        <f>IF(N282="zníž. prenesená",J282,0)</f>
        <v>0</v>
      </c>
      <c r="BI282" s="102">
        <f>IF(N282="nulová",J282,0)</f>
        <v>0</v>
      </c>
      <c r="BJ282" s="17" t="s">
        <v>89</v>
      </c>
      <c r="BK282" s="102">
        <f>ROUND(I282*H282,2)</f>
        <v>0</v>
      </c>
      <c r="BL282" s="17" t="s">
        <v>580</v>
      </c>
      <c r="BM282" s="179" t="s">
        <v>740</v>
      </c>
    </row>
    <row r="283" spans="2:65" s="12" customFormat="1" ht="12">
      <c r="B283" s="180"/>
      <c r="D283" s="181" t="s">
        <v>586</v>
      </c>
      <c r="E283" s="182" t="s">
        <v>1</v>
      </c>
      <c r="F283" s="183" t="s">
        <v>741</v>
      </c>
      <c r="H283" s="182" t="s">
        <v>1</v>
      </c>
      <c r="I283" s="184"/>
      <c r="L283" s="180"/>
      <c r="M283" s="185"/>
      <c r="T283" s="186"/>
      <c r="AT283" s="182" t="s">
        <v>586</v>
      </c>
      <c r="AU283" s="182" t="s">
        <v>89</v>
      </c>
      <c r="AV283" s="12" t="s">
        <v>84</v>
      </c>
      <c r="AW283" s="12" t="s">
        <v>31</v>
      </c>
      <c r="AX283" s="12" t="s">
        <v>77</v>
      </c>
      <c r="AY283" s="182" t="s">
        <v>574</v>
      </c>
    </row>
    <row r="284" spans="2:65" s="13" customFormat="1" ht="12">
      <c r="B284" s="187"/>
      <c r="D284" s="181" t="s">
        <v>586</v>
      </c>
      <c r="E284" s="188" t="s">
        <v>1</v>
      </c>
      <c r="F284" s="189" t="s">
        <v>742</v>
      </c>
      <c r="H284" s="190">
        <v>11.613</v>
      </c>
      <c r="I284" s="191"/>
      <c r="L284" s="187"/>
      <c r="M284" s="192"/>
      <c r="T284" s="193"/>
      <c r="AT284" s="188" t="s">
        <v>586</v>
      </c>
      <c r="AU284" s="188" t="s">
        <v>89</v>
      </c>
      <c r="AV284" s="13" t="s">
        <v>89</v>
      </c>
      <c r="AW284" s="13" t="s">
        <v>31</v>
      </c>
      <c r="AX284" s="13" t="s">
        <v>77</v>
      </c>
      <c r="AY284" s="188" t="s">
        <v>574</v>
      </c>
    </row>
    <row r="285" spans="2:65" s="12" customFormat="1" ht="12">
      <c r="B285" s="180"/>
      <c r="D285" s="181" t="s">
        <v>586</v>
      </c>
      <c r="E285" s="182" t="s">
        <v>1</v>
      </c>
      <c r="F285" s="183" t="s">
        <v>743</v>
      </c>
      <c r="H285" s="182" t="s">
        <v>1</v>
      </c>
      <c r="I285" s="184"/>
      <c r="L285" s="180"/>
      <c r="M285" s="185"/>
      <c r="T285" s="186"/>
      <c r="AT285" s="182" t="s">
        <v>586</v>
      </c>
      <c r="AU285" s="182" t="s">
        <v>89</v>
      </c>
      <c r="AV285" s="12" t="s">
        <v>84</v>
      </c>
      <c r="AW285" s="12" t="s">
        <v>31</v>
      </c>
      <c r="AX285" s="12" t="s">
        <v>77</v>
      </c>
      <c r="AY285" s="182" t="s">
        <v>574</v>
      </c>
    </row>
    <row r="286" spans="2:65" s="13" customFormat="1" ht="12">
      <c r="B286" s="187"/>
      <c r="D286" s="181" t="s">
        <v>586</v>
      </c>
      <c r="E286" s="188" t="s">
        <v>1</v>
      </c>
      <c r="F286" s="189" t="s">
        <v>744</v>
      </c>
      <c r="H286" s="190">
        <v>8.1539999999999999</v>
      </c>
      <c r="I286" s="191"/>
      <c r="L286" s="187"/>
      <c r="M286" s="192"/>
      <c r="T286" s="193"/>
      <c r="AT286" s="188" t="s">
        <v>586</v>
      </c>
      <c r="AU286" s="188" t="s">
        <v>89</v>
      </c>
      <c r="AV286" s="13" t="s">
        <v>89</v>
      </c>
      <c r="AW286" s="13" t="s">
        <v>31</v>
      </c>
      <c r="AX286" s="13" t="s">
        <v>77</v>
      </c>
      <c r="AY286" s="188" t="s">
        <v>574</v>
      </c>
    </row>
    <row r="287" spans="2:65" s="13" customFormat="1" ht="12">
      <c r="B287" s="187"/>
      <c r="D287" s="181" t="s">
        <v>586</v>
      </c>
      <c r="E287" s="188" t="s">
        <v>1</v>
      </c>
      <c r="F287" s="189" t="s">
        <v>745</v>
      </c>
      <c r="H287" s="190">
        <v>5.0599999999999996</v>
      </c>
      <c r="I287" s="191"/>
      <c r="L287" s="187"/>
      <c r="M287" s="192"/>
      <c r="T287" s="193"/>
      <c r="AT287" s="188" t="s">
        <v>586</v>
      </c>
      <c r="AU287" s="188" t="s">
        <v>89</v>
      </c>
      <c r="AV287" s="13" t="s">
        <v>89</v>
      </c>
      <c r="AW287" s="13" t="s">
        <v>31</v>
      </c>
      <c r="AX287" s="13" t="s">
        <v>77</v>
      </c>
      <c r="AY287" s="188" t="s">
        <v>574</v>
      </c>
    </row>
    <row r="288" spans="2:65" s="13" customFormat="1" ht="12">
      <c r="B288" s="187"/>
      <c r="D288" s="181" t="s">
        <v>586</v>
      </c>
      <c r="E288" s="188" t="s">
        <v>1</v>
      </c>
      <c r="F288" s="189" t="s">
        <v>746</v>
      </c>
      <c r="H288" s="190">
        <v>236.34700000000001</v>
      </c>
      <c r="I288" s="191"/>
      <c r="L288" s="187"/>
      <c r="M288" s="192"/>
      <c r="T288" s="193"/>
      <c r="AT288" s="188" t="s">
        <v>586</v>
      </c>
      <c r="AU288" s="188" t="s">
        <v>89</v>
      </c>
      <c r="AV288" s="13" t="s">
        <v>89</v>
      </c>
      <c r="AW288" s="13" t="s">
        <v>31</v>
      </c>
      <c r="AX288" s="13" t="s">
        <v>77</v>
      </c>
      <c r="AY288" s="188" t="s">
        <v>574</v>
      </c>
    </row>
    <row r="289" spans="2:65" s="13" customFormat="1" ht="12">
      <c r="B289" s="187"/>
      <c r="D289" s="181" t="s">
        <v>586</v>
      </c>
      <c r="E289" s="188" t="s">
        <v>1</v>
      </c>
      <c r="F289" s="189" t="s">
        <v>747</v>
      </c>
      <c r="H289" s="190">
        <v>6.6130000000000004</v>
      </c>
      <c r="I289" s="191"/>
      <c r="L289" s="187"/>
      <c r="M289" s="192"/>
      <c r="T289" s="193"/>
      <c r="AT289" s="188" t="s">
        <v>586</v>
      </c>
      <c r="AU289" s="188" t="s">
        <v>89</v>
      </c>
      <c r="AV289" s="13" t="s">
        <v>89</v>
      </c>
      <c r="AW289" s="13" t="s">
        <v>31</v>
      </c>
      <c r="AX289" s="13" t="s">
        <v>77</v>
      </c>
      <c r="AY289" s="188" t="s">
        <v>574</v>
      </c>
    </row>
    <row r="290" spans="2:65" s="13" customFormat="1" ht="12">
      <c r="B290" s="187"/>
      <c r="D290" s="181" t="s">
        <v>586</v>
      </c>
      <c r="E290" s="188" t="s">
        <v>1</v>
      </c>
      <c r="F290" s="189" t="s">
        <v>748</v>
      </c>
      <c r="H290" s="190">
        <v>4.1680000000000001</v>
      </c>
      <c r="I290" s="191"/>
      <c r="L290" s="187"/>
      <c r="M290" s="192"/>
      <c r="T290" s="193"/>
      <c r="AT290" s="188" t="s">
        <v>586</v>
      </c>
      <c r="AU290" s="188" t="s">
        <v>89</v>
      </c>
      <c r="AV290" s="13" t="s">
        <v>89</v>
      </c>
      <c r="AW290" s="13" t="s">
        <v>31</v>
      </c>
      <c r="AX290" s="13" t="s">
        <v>77</v>
      </c>
      <c r="AY290" s="188" t="s">
        <v>574</v>
      </c>
    </row>
    <row r="291" spans="2:65" s="14" customFormat="1" ht="12">
      <c r="B291" s="194"/>
      <c r="D291" s="181" t="s">
        <v>586</v>
      </c>
      <c r="E291" s="195" t="s">
        <v>1</v>
      </c>
      <c r="F291" s="196" t="s">
        <v>596</v>
      </c>
      <c r="H291" s="197">
        <v>271.95499999999998</v>
      </c>
      <c r="I291" s="198"/>
      <c r="L291" s="194"/>
      <c r="M291" s="199"/>
      <c r="T291" s="200"/>
      <c r="AT291" s="195" t="s">
        <v>586</v>
      </c>
      <c r="AU291" s="195" t="s">
        <v>89</v>
      </c>
      <c r="AV291" s="14" t="s">
        <v>580</v>
      </c>
      <c r="AW291" s="14" t="s">
        <v>31</v>
      </c>
      <c r="AX291" s="14" t="s">
        <v>84</v>
      </c>
      <c r="AY291" s="195" t="s">
        <v>574</v>
      </c>
    </row>
    <row r="292" spans="2:65" s="1" customFormat="1" ht="24.25" customHeight="1">
      <c r="B292" s="140"/>
      <c r="C292" s="168" t="s">
        <v>749</v>
      </c>
      <c r="D292" s="168" t="s">
        <v>576</v>
      </c>
      <c r="E292" s="169" t="s">
        <v>750</v>
      </c>
      <c r="F292" s="170" t="s">
        <v>751</v>
      </c>
      <c r="G292" s="171" t="s">
        <v>629</v>
      </c>
      <c r="H292" s="172">
        <v>270.745</v>
      </c>
      <c r="I292" s="173"/>
      <c r="J292" s="174">
        <f>ROUND(I292*H292,2)</f>
        <v>0</v>
      </c>
      <c r="K292" s="175"/>
      <c r="L292" s="34"/>
      <c r="M292" s="176" t="s">
        <v>1</v>
      </c>
      <c r="N292" s="139" t="s">
        <v>43</v>
      </c>
      <c r="P292" s="177">
        <f>O292*H292</f>
        <v>0</v>
      </c>
      <c r="Q292" s="177">
        <v>2.4157199999999999</v>
      </c>
      <c r="R292" s="177">
        <f>Q292*H292</f>
        <v>654.04411140000002</v>
      </c>
      <c r="S292" s="177">
        <v>0</v>
      </c>
      <c r="T292" s="178">
        <f>S292*H292</f>
        <v>0</v>
      </c>
      <c r="AR292" s="179" t="s">
        <v>580</v>
      </c>
      <c r="AT292" s="179" t="s">
        <v>576</v>
      </c>
      <c r="AU292" s="179" t="s">
        <v>89</v>
      </c>
      <c r="AY292" s="17" t="s">
        <v>574</v>
      </c>
      <c r="BE292" s="102">
        <f>IF(N292="základná",J292,0)</f>
        <v>0</v>
      </c>
      <c r="BF292" s="102">
        <f>IF(N292="znížená",J292,0)</f>
        <v>0</v>
      </c>
      <c r="BG292" s="102">
        <f>IF(N292="zákl. prenesená",J292,0)</f>
        <v>0</v>
      </c>
      <c r="BH292" s="102">
        <f>IF(N292="zníž. prenesená",J292,0)</f>
        <v>0</v>
      </c>
      <c r="BI292" s="102">
        <f>IF(N292="nulová",J292,0)</f>
        <v>0</v>
      </c>
      <c r="BJ292" s="17" t="s">
        <v>89</v>
      </c>
      <c r="BK292" s="102">
        <f>ROUND(I292*H292,2)</f>
        <v>0</v>
      </c>
      <c r="BL292" s="17" t="s">
        <v>580</v>
      </c>
      <c r="BM292" s="179" t="s">
        <v>752</v>
      </c>
    </row>
    <row r="293" spans="2:65" s="12" customFormat="1" ht="12">
      <c r="B293" s="180"/>
      <c r="D293" s="181" t="s">
        <v>586</v>
      </c>
      <c r="E293" s="182" t="s">
        <v>1</v>
      </c>
      <c r="F293" s="183" t="s">
        <v>753</v>
      </c>
      <c r="H293" s="182" t="s">
        <v>1</v>
      </c>
      <c r="I293" s="184"/>
      <c r="L293" s="180"/>
      <c r="M293" s="185"/>
      <c r="T293" s="186"/>
      <c r="AT293" s="182" t="s">
        <v>586</v>
      </c>
      <c r="AU293" s="182" t="s">
        <v>89</v>
      </c>
      <c r="AV293" s="12" t="s">
        <v>84</v>
      </c>
      <c r="AW293" s="12" t="s">
        <v>31</v>
      </c>
      <c r="AX293" s="12" t="s">
        <v>77</v>
      </c>
      <c r="AY293" s="182" t="s">
        <v>574</v>
      </c>
    </row>
    <row r="294" spans="2:65" s="13" customFormat="1" ht="12">
      <c r="B294" s="187"/>
      <c r="D294" s="181" t="s">
        <v>586</v>
      </c>
      <c r="E294" s="188" t="s">
        <v>1</v>
      </c>
      <c r="F294" s="189" t="s">
        <v>754</v>
      </c>
      <c r="H294" s="190">
        <v>185.16900000000001</v>
      </c>
      <c r="I294" s="191"/>
      <c r="L294" s="187"/>
      <c r="M294" s="192"/>
      <c r="T294" s="193"/>
      <c r="AT294" s="188" t="s">
        <v>586</v>
      </c>
      <c r="AU294" s="188" t="s">
        <v>89</v>
      </c>
      <c r="AV294" s="13" t="s">
        <v>89</v>
      </c>
      <c r="AW294" s="13" t="s">
        <v>31</v>
      </c>
      <c r="AX294" s="13" t="s">
        <v>77</v>
      </c>
      <c r="AY294" s="188" t="s">
        <v>574</v>
      </c>
    </row>
    <row r="295" spans="2:65" s="12" customFormat="1" ht="12">
      <c r="B295" s="180"/>
      <c r="D295" s="181" t="s">
        <v>586</v>
      </c>
      <c r="E295" s="182" t="s">
        <v>1</v>
      </c>
      <c r="F295" s="183" t="s">
        <v>755</v>
      </c>
      <c r="H295" s="182" t="s">
        <v>1</v>
      </c>
      <c r="I295" s="184"/>
      <c r="L295" s="180"/>
      <c r="M295" s="185"/>
      <c r="T295" s="186"/>
      <c r="AT295" s="182" t="s">
        <v>586</v>
      </c>
      <c r="AU295" s="182" t="s">
        <v>89</v>
      </c>
      <c r="AV295" s="12" t="s">
        <v>84</v>
      </c>
      <c r="AW295" s="12" t="s">
        <v>31</v>
      </c>
      <c r="AX295" s="12" t="s">
        <v>77</v>
      </c>
      <c r="AY295" s="182" t="s">
        <v>574</v>
      </c>
    </row>
    <row r="296" spans="2:65" s="13" customFormat="1" ht="12">
      <c r="B296" s="187"/>
      <c r="D296" s="181" t="s">
        <v>586</v>
      </c>
      <c r="E296" s="188" t="s">
        <v>1</v>
      </c>
      <c r="F296" s="189" t="s">
        <v>756</v>
      </c>
      <c r="H296" s="190">
        <v>3.7029999999999998</v>
      </c>
      <c r="I296" s="191"/>
      <c r="L296" s="187"/>
      <c r="M296" s="192"/>
      <c r="T296" s="193"/>
      <c r="AT296" s="188" t="s">
        <v>586</v>
      </c>
      <c r="AU296" s="188" t="s">
        <v>89</v>
      </c>
      <c r="AV296" s="13" t="s">
        <v>89</v>
      </c>
      <c r="AW296" s="13" t="s">
        <v>31</v>
      </c>
      <c r="AX296" s="13" t="s">
        <v>77</v>
      </c>
      <c r="AY296" s="188" t="s">
        <v>574</v>
      </c>
    </row>
    <row r="297" spans="2:65" s="12" customFormat="1" ht="12">
      <c r="B297" s="180"/>
      <c r="D297" s="181" t="s">
        <v>586</v>
      </c>
      <c r="E297" s="182" t="s">
        <v>1</v>
      </c>
      <c r="F297" s="183" t="s">
        <v>757</v>
      </c>
      <c r="H297" s="182" t="s">
        <v>1</v>
      </c>
      <c r="I297" s="184"/>
      <c r="L297" s="180"/>
      <c r="M297" s="185"/>
      <c r="T297" s="186"/>
      <c r="AT297" s="182" t="s">
        <v>586</v>
      </c>
      <c r="AU297" s="182" t="s">
        <v>89</v>
      </c>
      <c r="AV297" s="12" t="s">
        <v>84</v>
      </c>
      <c r="AW297" s="12" t="s">
        <v>31</v>
      </c>
      <c r="AX297" s="12" t="s">
        <v>77</v>
      </c>
      <c r="AY297" s="182" t="s">
        <v>574</v>
      </c>
    </row>
    <row r="298" spans="2:65" s="13" customFormat="1" ht="12">
      <c r="B298" s="187"/>
      <c r="D298" s="181" t="s">
        <v>586</v>
      </c>
      <c r="E298" s="188" t="s">
        <v>1</v>
      </c>
      <c r="F298" s="189" t="s">
        <v>758</v>
      </c>
      <c r="H298" s="190">
        <v>4.6840000000000002</v>
      </c>
      <c r="I298" s="191"/>
      <c r="L298" s="187"/>
      <c r="M298" s="192"/>
      <c r="T298" s="193"/>
      <c r="AT298" s="188" t="s">
        <v>586</v>
      </c>
      <c r="AU298" s="188" t="s">
        <v>89</v>
      </c>
      <c r="AV298" s="13" t="s">
        <v>89</v>
      </c>
      <c r="AW298" s="13" t="s">
        <v>31</v>
      </c>
      <c r="AX298" s="13" t="s">
        <v>77</v>
      </c>
      <c r="AY298" s="188" t="s">
        <v>574</v>
      </c>
    </row>
    <row r="299" spans="2:65" s="12" customFormat="1" ht="12">
      <c r="B299" s="180"/>
      <c r="D299" s="181" t="s">
        <v>586</v>
      </c>
      <c r="E299" s="182" t="s">
        <v>1</v>
      </c>
      <c r="F299" s="183" t="s">
        <v>759</v>
      </c>
      <c r="H299" s="182" t="s">
        <v>1</v>
      </c>
      <c r="I299" s="184"/>
      <c r="L299" s="180"/>
      <c r="M299" s="185"/>
      <c r="T299" s="186"/>
      <c r="AT299" s="182" t="s">
        <v>586</v>
      </c>
      <c r="AU299" s="182" t="s">
        <v>89</v>
      </c>
      <c r="AV299" s="12" t="s">
        <v>84</v>
      </c>
      <c r="AW299" s="12" t="s">
        <v>31</v>
      </c>
      <c r="AX299" s="12" t="s">
        <v>77</v>
      </c>
      <c r="AY299" s="182" t="s">
        <v>574</v>
      </c>
    </row>
    <row r="300" spans="2:65" s="13" customFormat="1" ht="12">
      <c r="B300" s="187"/>
      <c r="D300" s="181" t="s">
        <v>586</v>
      </c>
      <c r="E300" s="188" t="s">
        <v>1</v>
      </c>
      <c r="F300" s="189" t="s">
        <v>760</v>
      </c>
      <c r="H300" s="190">
        <v>0.749</v>
      </c>
      <c r="I300" s="191"/>
      <c r="L300" s="187"/>
      <c r="M300" s="192"/>
      <c r="T300" s="193"/>
      <c r="AT300" s="188" t="s">
        <v>586</v>
      </c>
      <c r="AU300" s="188" t="s">
        <v>89</v>
      </c>
      <c r="AV300" s="13" t="s">
        <v>89</v>
      </c>
      <c r="AW300" s="13" t="s">
        <v>31</v>
      </c>
      <c r="AX300" s="13" t="s">
        <v>77</v>
      </c>
      <c r="AY300" s="188" t="s">
        <v>574</v>
      </c>
    </row>
    <row r="301" spans="2:65" s="12" customFormat="1" ht="12">
      <c r="B301" s="180"/>
      <c r="D301" s="181" t="s">
        <v>586</v>
      </c>
      <c r="E301" s="182" t="s">
        <v>1</v>
      </c>
      <c r="F301" s="183" t="s">
        <v>761</v>
      </c>
      <c r="H301" s="182" t="s">
        <v>1</v>
      </c>
      <c r="I301" s="184"/>
      <c r="L301" s="180"/>
      <c r="M301" s="185"/>
      <c r="T301" s="186"/>
      <c r="AT301" s="182" t="s">
        <v>586</v>
      </c>
      <c r="AU301" s="182" t="s">
        <v>89</v>
      </c>
      <c r="AV301" s="12" t="s">
        <v>84</v>
      </c>
      <c r="AW301" s="12" t="s">
        <v>31</v>
      </c>
      <c r="AX301" s="12" t="s">
        <v>77</v>
      </c>
      <c r="AY301" s="182" t="s">
        <v>574</v>
      </c>
    </row>
    <row r="302" spans="2:65" s="13" customFormat="1" ht="12">
      <c r="B302" s="187"/>
      <c r="D302" s="181" t="s">
        <v>586</v>
      </c>
      <c r="E302" s="188" t="s">
        <v>1</v>
      </c>
      <c r="F302" s="189" t="s">
        <v>762</v>
      </c>
      <c r="H302" s="190">
        <v>0.55200000000000005</v>
      </c>
      <c r="I302" s="191"/>
      <c r="L302" s="187"/>
      <c r="M302" s="192"/>
      <c r="T302" s="193"/>
      <c r="AT302" s="188" t="s">
        <v>586</v>
      </c>
      <c r="AU302" s="188" t="s">
        <v>89</v>
      </c>
      <c r="AV302" s="13" t="s">
        <v>89</v>
      </c>
      <c r="AW302" s="13" t="s">
        <v>31</v>
      </c>
      <c r="AX302" s="13" t="s">
        <v>77</v>
      </c>
      <c r="AY302" s="188" t="s">
        <v>574</v>
      </c>
    </row>
    <row r="303" spans="2:65" s="12" customFormat="1" ht="12">
      <c r="B303" s="180"/>
      <c r="D303" s="181" t="s">
        <v>586</v>
      </c>
      <c r="E303" s="182" t="s">
        <v>1</v>
      </c>
      <c r="F303" s="183" t="s">
        <v>763</v>
      </c>
      <c r="H303" s="182" t="s">
        <v>1</v>
      </c>
      <c r="I303" s="184"/>
      <c r="L303" s="180"/>
      <c r="M303" s="185"/>
      <c r="T303" s="186"/>
      <c r="AT303" s="182" t="s">
        <v>586</v>
      </c>
      <c r="AU303" s="182" t="s">
        <v>89</v>
      </c>
      <c r="AV303" s="12" t="s">
        <v>84</v>
      </c>
      <c r="AW303" s="12" t="s">
        <v>31</v>
      </c>
      <c r="AX303" s="12" t="s">
        <v>77</v>
      </c>
      <c r="AY303" s="182" t="s">
        <v>574</v>
      </c>
    </row>
    <row r="304" spans="2:65" s="13" customFormat="1" ht="12">
      <c r="B304" s="187"/>
      <c r="D304" s="181" t="s">
        <v>586</v>
      </c>
      <c r="E304" s="188" t="s">
        <v>1</v>
      </c>
      <c r="F304" s="189" t="s">
        <v>764</v>
      </c>
      <c r="H304" s="190">
        <v>2.222</v>
      </c>
      <c r="I304" s="191"/>
      <c r="L304" s="187"/>
      <c r="M304" s="192"/>
      <c r="T304" s="193"/>
      <c r="AT304" s="188" t="s">
        <v>586</v>
      </c>
      <c r="AU304" s="188" t="s">
        <v>89</v>
      </c>
      <c r="AV304" s="13" t="s">
        <v>89</v>
      </c>
      <c r="AW304" s="13" t="s">
        <v>31</v>
      </c>
      <c r="AX304" s="13" t="s">
        <v>77</v>
      </c>
      <c r="AY304" s="188" t="s">
        <v>574</v>
      </c>
    </row>
    <row r="305" spans="2:51" s="13" customFormat="1" ht="12">
      <c r="B305" s="187"/>
      <c r="D305" s="181" t="s">
        <v>586</v>
      </c>
      <c r="E305" s="188" t="s">
        <v>1</v>
      </c>
      <c r="F305" s="189" t="s">
        <v>765</v>
      </c>
      <c r="H305" s="190">
        <v>2.17</v>
      </c>
      <c r="I305" s="191"/>
      <c r="L305" s="187"/>
      <c r="M305" s="192"/>
      <c r="T305" s="193"/>
      <c r="AT305" s="188" t="s">
        <v>586</v>
      </c>
      <c r="AU305" s="188" t="s">
        <v>89</v>
      </c>
      <c r="AV305" s="13" t="s">
        <v>89</v>
      </c>
      <c r="AW305" s="13" t="s">
        <v>31</v>
      </c>
      <c r="AX305" s="13" t="s">
        <v>77</v>
      </c>
      <c r="AY305" s="188" t="s">
        <v>574</v>
      </c>
    </row>
    <row r="306" spans="2:51" s="13" customFormat="1" ht="12">
      <c r="B306" s="187"/>
      <c r="D306" s="181" t="s">
        <v>586</v>
      </c>
      <c r="E306" s="188" t="s">
        <v>1</v>
      </c>
      <c r="F306" s="189" t="s">
        <v>766</v>
      </c>
      <c r="H306" s="190">
        <v>0.45400000000000001</v>
      </c>
      <c r="I306" s="191"/>
      <c r="L306" s="187"/>
      <c r="M306" s="192"/>
      <c r="T306" s="193"/>
      <c r="AT306" s="188" t="s">
        <v>586</v>
      </c>
      <c r="AU306" s="188" t="s">
        <v>89</v>
      </c>
      <c r="AV306" s="13" t="s">
        <v>89</v>
      </c>
      <c r="AW306" s="13" t="s">
        <v>31</v>
      </c>
      <c r="AX306" s="13" t="s">
        <v>77</v>
      </c>
      <c r="AY306" s="188" t="s">
        <v>574</v>
      </c>
    </row>
    <row r="307" spans="2:51" s="13" customFormat="1" ht="12">
      <c r="B307" s="187"/>
      <c r="D307" s="181" t="s">
        <v>586</v>
      </c>
      <c r="E307" s="188" t="s">
        <v>1</v>
      </c>
      <c r="F307" s="189" t="s">
        <v>764</v>
      </c>
      <c r="H307" s="190">
        <v>2.222</v>
      </c>
      <c r="I307" s="191"/>
      <c r="L307" s="187"/>
      <c r="M307" s="192"/>
      <c r="T307" s="193"/>
      <c r="AT307" s="188" t="s">
        <v>586</v>
      </c>
      <c r="AU307" s="188" t="s">
        <v>89</v>
      </c>
      <c r="AV307" s="13" t="s">
        <v>89</v>
      </c>
      <c r="AW307" s="13" t="s">
        <v>31</v>
      </c>
      <c r="AX307" s="13" t="s">
        <v>77</v>
      </c>
      <c r="AY307" s="188" t="s">
        <v>574</v>
      </c>
    </row>
    <row r="308" spans="2:51" s="12" customFormat="1" ht="12">
      <c r="B308" s="180"/>
      <c r="D308" s="181" t="s">
        <v>586</v>
      </c>
      <c r="E308" s="182" t="s">
        <v>1</v>
      </c>
      <c r="F308" s="183" t="s">
        <v>767</v>
      </c>
      <c r="H308" s="182" t="s">
        <v>1</v>
      </c>
      <c r="I308" s="184"/>
      <c r="L308" s="180"/>
      <c r="M308" s="185"/>
      <c r="T308" s="186"/>
      <c r="AT308" s="182" t="s">
        <v>586</v>
      </c>
      <c r="AU308" s="182" t="s">
        <v>89</v>
      </c>
      <c r="AV308" s="12" t="s">
        <v>84</v>
      </c>
      <c r="AW308" s="12" t="s">
        <v>31</v>
      </c>
      <c r="AX308" s="12" t="s">
        <v>77</v>
      </c>
      <c r="AY308" s="182" t="s">
        <v>574</v>
      </c>
    </row>
    <row r="309" spans="2:51" s="13" customFormat="1" ht="12">
      <c r="B309" s="187"/>
      <c r="D309" s="181" t="s">
        <v>586</v>
      </c>
      <c r="E309" s="188" t="s">
        <v>1</v>
      </c>
      <c r="F309" s="189" t="s">
        <v>768</v>
      </c>
      <c r="H309" s="190">
        <v>27.678000000000001</v>
      </c>
      <c r="I309" s="191"/>
      <c r="L309" s="187"/>
      <c r="M309" s="192"/>
      <c r="T309" s="193"/>
      <c r="AT309" s="188" t="s">
        <v>586</v>
      </c>
      <c r="AU309" s="188" t="s">
        <v>89</v>
      </c>
      <c r="AV309" s="13" t="s">
        <v>89</v>
      </c>
      <c r="AW309" s="13" t="s">
        <v>31</v>
      </c>
      <c r="AX309" s="13" t="s">
        <v>77</v>
      </c>
      <c r="AY309" s="188" t="s">
        <v>574</v>
      </c>
    </row>
    <row r="310" spans="2:51" s="13" customFormat="1" ht="12">
      <c r="B310" s="187"/>
      <c r="D310" s="181" t="s">
        <v>586</v>
      </c>
      <c r="E310" s="188" t="s">
        <v>1</v>
      </c>
      <c r="F310" s="189" t="s">
        <v>769</v>
      </c>
      <c r="H310" s="190">
        <v>1.629</v>
      </c>
      <c r="I310" s="191"/>
      <c r="L310" s="187"/>
      <c r="M310" s="192"/>
      <c r="T310" s="193"/>
      <c r="AT310" s="188" t="s">
        <v>586</v>
      </c>
      <c r="AU310" s="188" t="s">
        <v>89</v>
      </c>
      <c r="AV310" s="13" t="s">
        <v>89</v>
      </c>
      <c r="AW310" s="13" t="s">
        <v>31</v>
      </c>
      <c r="AX310" s="13" t="s">
        <v>77</v>
      </c>
      <c r="AY310" s="188" t="s">
        <v>574</v>
      </c>
    </row>
    <row r="311" spans="2:51" s="12" customFormat="1" ht="12">
      <c r="B311" s="180"/>
      <c r="D311" s="181" t="s">
        <v>586</v>
      </c>
      <c r="E311" s="182" t="s">
        <v>1</v>
      </c>
      <c r="F311" s="183" t="s">
        <v>770</v>
      </c>
      <c r="H311" s="182" t="s">
        <v>1</v>
      </c>
      <c r="I311" s="184"/>
      <c r="L311" s="180"/>
      <c r="M311" s="185"/>
      <c r="T311" s="186"/>
      <c r="AT311" s="182" t="s">
        <v>586</v>
      </c>
      <c r="AU311" s="182" t="s">
        <v>89</v>
      </c>
      <c r="AV311" s="12" t="s">
        <v>84</v>
      </c>
      <c r="AW311" s="12" t="s">
        <v>31</v>
      </c>
      <c r="AX311" s="12" t="s">
        <v>77</v>
      </c>
      <c r="AY311" s="182" t="s">
        <v>574</v>
      </c>
    </row>
    <row r="312" spans="2:51" s="13" customFormat="1" ht="12">
      <c r="B312" s="187"/>
      <c r="D312" s="181" t="s">
        <v>586</v>
      </c>
      <c r="E312" s="188" t="s">
        <v>1</v>
      </c>
      <c r="F312" s="189" t="s">
        <v>771</v>
      </c>
      <c r="H312" s="190">
        <v>2.42</v>
      </c>
      <c r="I312" s="191"/>
      <c r="L312" s="187"/>
      <c r="M312" s="192"/>
      <c r="T312" s="193"/>
      <c r="AT312" s="188" t="s">
        <v>586</v>
      </c>
      <c r="AU312" s="188" t="s">
        <v>89</v>
      </c>
      <c r="AV312" s="13" t="s">
        <v>89</v>
      </c>
      <c r="AW312" s="13" t="s">
        <v>31</v>
      </c>
      <c r="AX312" s="13" t="s">
        <v>77</v>
      </c>
      <c r="AY312" s="188" t="s">
        <v>574</v>
      </c>
    </row>
    <row r="313" spans="2:51" s="13" customFormat="1" ht="12">
      <c r="B313" s="187"/>
      <c r="D313" s="181" t="s">
        <v>586</v>
      </c>
      <c r="E313" s="188" t="s">
        <v>1</v>
      </c>
      <c r="F313" s="189" t="s">
        <v>772</v>
      </c>
      <c r="H313" s="190">
        <v>0.93400000000000005</v>
      </c>
      <c r="I313" s="191"/>
      <c r="L313" s="187"/>
      <c r="M313" s="192"/>
      <c r="T313" s="193"/>
      <c r="AT313" s="188" t="s">
        <v>586</v>
      </c>
      <c r="AU313" s="188" t="s">
        <v>89</v>
      </c>
      <c r="AV313" s="13" t="s">
        <v>89</v>
      </c>
      <c r="AW313" s="13" t="s">
        <v>31</v>
      </c>
      <c r="AX313" s="13" t="s">
        <v>77</v>
      </c>
      <c r="AY313" s="188" t="s">
        <v>574</v>
      </c>
    </row>
    <row r="314" spans="2:51" s="12" customFormat="1" ht="12">
      <c r="B314" s="180"/>
      <c r="D314" s="181" t="s">
        <v>586</v>
      </c>
      <c r="E314" s="182" t="s">
        <v>1</v>
      </c>
      <c r="F314" s="183" t="s">
        <v>773</v>
      </c>
      <c r="H314" s="182" t="s">
        <v>1</v>
      </c>
      <c r="I314" s="184"/>
      <c r="L314" s="180"/>
      <c r="M314" s="185"/>
      <c r="T314" s="186"/>
      <c r="AT314" s="182" t="s">
        <v>586</v>
      </c>
      <c r="AU314" s="182" t="s">
        <v>89</v>
      </c>
      <c r="AV314" s="12" t="s">
        <v>84</v>
      </c>
      <c r="AW314" s="12" t="s">
        <v>31</v>
      </c>
      <c r="AX314" s="12" t="s">
        <v>77</v>
      </c>
      <c r="AY314" s="182" t="s">
        <v>574</v>
      </c>
    </row>
    <row r="315" spans="2:51" s="13" customFormat="1" ht="12">
      <c r="B315" s="187"/>
      <c r="D315" s="181" t="s">
        <v>586</v>
      </c>
      <c r="E315" s="188" t="s">
        <v>1</v>
      </c>
      <c r="F315" s="189" t="s">
        <v>774</v>
      </c>
      <c r="H315" s="190">
        <v>5.2690000000000001</v>
      </c>
      <c r="I315" s="191"/>
      <c r="L315" s="187"/>
      <c r="M315" s="192"/>
      <c r="T315" s="193"/>
      <c r="AT315" s="188" t="s">
        <v>586</v>
      </c>
      <c r="AU315" s="188" t="s">
        <v>89</v>
      </c>
      <c r="AV315" s="13" t="s">
        <v>89</v>
      </c>
      <c r="AW315" s="13" t="s">
        <v>31</v>
      </c>
      <c r="AX315" s="13" t="s">
        <v>77</v>
      </c>
      <c r="AY315" s="188" t="s">
        <v>574</v>
      </c>
    </row>
    <row r="316" spans="2:51" s="13" customFormat="1" ht="12">
      <c r="B316" s="187"/>
      <c r="D316" s="181" t="s">
        <v>586</v>
      </c>
      <c r="E316" s="188" t="s">
        <v>1</v>
      </c>
      <c r="F316" s="189" t="s">
        <v>775</v>
      </c>
      <c r="H316" s="190">
        <v>24.797000000000001</v>
      </c>
      <c r="I316" s="191"/>
      <c r="L316" s="187"/>
      <c r="M316" s="192"/>
      <c r="T316" s="193"/>
      <c r="AT316" s="188" t="s">
        <v>586</v>
      </c>
      <c r="AU316" s="188" t="s">
        <v>89</v>
      </c>
      <c r="AV316" s="13" t="s">
        <v>89</v>
      </c>
      <c r="AW316" s="13" t="s">
        <v>31</v>
      </c>
      <c r="AX316" s="13" t="s">
        <v>77</v>
      </c>
      <c r="AY316" s="188" t="s">
        <v>574</v>
      </c>
    </row>
    <row r="317" spans="2:51" s="15" customFormat="1" ht="12">
      <c r="B317" s="201"/>
      <c r="D317" s="181" t="s">
        <v>586</v>
      </c>
      <c r="E317" s="202" t="s">
        <v>1</v>
      </c>
      <c r="F317" s="203" t="s">
        <v>776</v>
      </c>
      <c r="H317" s="204">
        <v>264.65199999999999</v>
      </c>
      <c r="I317" s="205"/>
      <c r="L317" s="201"/>
      <c r="M317" s="206"/>
      <c r="T317" s="207"/>
      <c r="AT317" s="202" t="s">
        <v>586</v>
      </c>
      <c r="AU317" s="202" t="s">
        <v>89</v>
      </c>
      <c r="AV317" s="15" t="s">
        <v>597</v>
      </c>
      <c r="AW317" s="15" t="s">
        <v>31</v>
      </c>
      <c r="AX317" s="15" t="s">
        <v>77</v>
      </c>
      <c r="AY317" s="202" t="s">
        <v>574</v>
      </c>
    </row>
    <row r="318" spans="2:51" s="12" customFormat="1" ht="12">
      <c r="B318" s="180"/>
      <c r="D318" s="181" t="s">
        <v>586</v>
      </c>
      <c r="E318" s="182" t="s">
        <v>1</v>
      </c>
      <c r="F318" s="183" t="s">
        <v>777</v>
      </c>
      <c r="H318" s="182" t="s">
        <v>1</v>
      </c>
      <c r="I318" s="184"/>
      <c r="L318" s="180"/>
      <c r="M318" s="185"/>
      <c r="T318" s="186"/>
      <c r="AT318" s="182" t="s">
        <v>586</v>
      </c>
      <c r="AU318" s="182" t="s">
        <v>89</v>
      </c>
      <c r="AV318" s="12" t="s">
        <v>84</v>
      </c>
      <c r="AW318" s="12" t="s">
        <v>31</v>
      </c>
      <c r="AX318" s="12" t="s">
        <v>77</v>
      </c>
      <c r="AY318" s="182" t="s">
        <v>574</v>
      </c>
    </row>
    <row r="319" spans="2:51" s="12" customFormat="1" ht="12">
      <c r="B319" s="180"/>
      <c r="D319" s="181" t="s">
        <v>586</v>
      </c>
      <c r="E319" s="182" t="s">
        <v>1</v>
      </c>
      <c r="F319" s="183" t="s">
        <v>778</v>
      </c>
      <c r="H319" s="182" t="s">
        <v>1</v>
      </c>
      <c r="I319" s="184"/>
      <c r="L319" s="180"/>
      <c r="M319" s="185"/>
      <c r="T319" s="186"/>
      <c r="AT319" s="182" t="s">
        <v>586</v>
      </c>
      <c r="AU319" s="182" t="s">
        <v>89</v>
      </c>
      <c r="AV319" s="12" t="s">
        <v>84</v>
      </c>
      <c r="AW319" s="12" t="s">
        <v>31</v>
      </c>
      <c r="AX319" s="12" t="s">
        <v>77</v>
      </c>
      <c r="AY319" s="182" t="s">
        <v>574</v>
      </c>
    </row>
    <row r="320" spans="2:51" s="13" customFormat="1" ht="12">
      <c r="B320" s="187"/>
      <c r="D320" s="181" t="s">
        <v>586</v>
      </c>
      <c r="E320" s="188" t="s">
        <v>1</v>
      </c>
      <c r="F320" s="189" t="s">
        <v>779</v>
      </c>
      <c r="H320" s="190">
        <v>1.321</v>
      </c>
      <c r="I320" s="191"/>
      <c r="L320" s="187"/>
      <c r="M320" s="192"/>
      <c r="T320" s="193"/>
      <c r="AT320" s="188" t="s">
        <v>586</v>
      </c>
      <c r="AU320" s="188" t="s">
        <v>89</v>
      </c>
      <c r="AV320" s="13" t="s">
        <v>89</v>
      </c>
      <c r="AW320" s="13" t="s">
        <v>31</v>
      </c>
      <c r="AX320" s="13" t="s">
        <v>77</v>
      </c>
      <c r="AY320" s="188" t="s">
        <v>574</v>
      </c>
    </row>
    <row r="321" spans="2:65" s="13" customFormat="1" ht="12">
      <c r="B321" s="187"/>
      <c r="D321" s="181" t="s">
        <v>586</v>
      </c>
      <c r="E321" s="188" t="s">
        <v>1</v>
      </c>
      <c r="F321" s="189" t="s">
        <v>780</v>
      </c>
      <c r="H321" s="190">
        <v>4.3170000000000002</v>
      </c>
      <c r="I321" s="191"/>
      <c r="L321" s="187"/>
      <c r="M321" s="192"/>
      <c r="T321" s="193"/>
      <c r="AT321" s="188" t="s">
        <v>586</v>
      </c>
      <c r="AU321" s="188" t="s">
        <v>89</v>
      </c>
      <c r="AV321" s="13" t="s">
        <v>89</v>
      </c>
      <c r="AW321" s="13" t="s">
        <v>31</v>
      </c>
      <c r="AX321" s="13" t="s">
        <v>77</v>
      </c>
      <c r="AY321" s="188" t="s">
        <v>574</v>
      </c>
    </row>
    <row r="322" spans="2:65" s="15" customFormat="1" ht="12">
      <c r="B322" s="201"/>
      <c r="D322" s="181" t="s">
        <v>586</v>
      </c>
      <c r="E322" s="202" t="s">
        <v>1</v>
      </c>
      <c r="F322" s="203" t="s">
        <v>776</v>
      </c>
      <c r="H322" s="204">
        <v>5.6379999999999999</v>
      </c>
      <c r="I322" s="205"/>
      <c r="L322" s="201"/>
      <c r="M322" s="206"/>
      <c r="T322" s="207"/>
      <c r="AT322" s="202" t="s">
        <v>586</v>
      </c>
      <c r="AU322" s="202" t="s">
        <v>89</v>
      </c>
      <c r="AV322" s="15" t="s">
        <v>597</v>
      </c>
      <c r="AW322" s="15" t="s">
        <v>31</v>
      </c>
      <c r="AX322" s="15" t="s">
        <v>77</v>
      </c>
      <c r="AY322" s="202" t="s">
        <v>574</v>
      </c>
    </row>
    <row r="323" spans="2:65" s="12" customFormat="1" ht="12">
      <c r="B323" s="180"/>
      <c r="D323" s="181" t="s">
        <v>586</v>
      </c>
      <c r="E323" s="182" t="s">
        <v>1</v>
      </c>
      <c r="F323" s="183" t="s">
        <v>781</v>
      </c>
      <c r="H323" s="182" t="s">
        <v>1</v>
      </c>
      <c r="I323" s="184"/>
      <c r="L323" s="180"/>
      <c r="M323" s="185"/>
      <c r="T323" s="186"/>
      <c r="AT323" s="182" t="s">
        <v>586</v>
      </c>
      <c r="AU323" s="182" t="s">
        <v>89</v>
      </c>
      <c r="AV323" s="12" t="s">
        <v>84</v>
      </c>
      <c r="AW323" s="12" t="s">
        <v>31</v>
      </c>
      <c r="AX323" s="12" t="s">
        <v>77</v>
      </c>
      <c r="AY323" s="182" t="s">
        <v>574</v>
      </c>
    </row>
    <row r="324" spans="2:65" s="13" customFormat="1" ht="12">
      <c r="B324" s="187"/>
      <c r="D324" s="181" t="s">
        <v>586</v>
      </c>
      <c r="E324" s="188" t="s">
        <v>1</v>
      </c>
      <c r="F324" s="189" t="s">
        <v>782</v>
      </c>
      <c r="H324" s="190">
        <v>0.29399999999999998</v>
      </c>
      <c r="I324" s="191"/>
      <c r="L324" s="187"/>
      <c r="M324" s="192"/>
      <c r="T324" s="193"/>
      <c r="AT324" s="188" t="s">
        <v>586</v>
      </c>
      <c r="AU324" s="188" t="s">
        <v>89</v>
      </c>
      <c r="AV324" s="13" t="s">
        <v>89</v>
      </c>
      <c r="AW324" s="13" t="s">
        <v>31</v>
      </c>
      <c r="AX324" s="13" t="s">
        <v>77</v>
      </c>
      <c r="AY324" s="188" t="s">
        <v>574</v>
      </c>
    </row>
    <row r="325" spans="2:65" s="13" customFormat="1" ht="12">
      <c r="B325" s="187"/>
      <c r="D325" s="181" t="s">
        <v>586</v>
      </c>
      <c r="E325" s="188" t="s">
        <v>1</v>
      </c>
      <c r="F325" s="189" t="s">
        <v>783</v>
      </c>
      <c r="H325" s="190">
        <v>0.161</v>
      </c>
      <c r="I325" s="191"/>
      <c r="L325" s="187"/>
      <c r="M325" s="192"/>
      <c r="T325" s="193"/>
      <c r="AT325" s="188" t="s">
        <v>586</v>
      </c>
      <c r="AU325" s="188" t="s">
        <v>89</v>
      </c>
      <c r="AV325" s="13" t="s">
        <v>89</v>
      </c>
      <c r="AW325" s="13" t="s">
        <v>31</v>
      </c>
      <c r="AX325" s="13" t="s">
        <v>77</v>
      </c>
      <c r="AY325" s="188" t="s">
        <v>574</v>
      </c>
    </row>
    <row r="326" spans="2:65" s="15" customFormat="1" ht="12">
      <c r="B326" s="201"/>
      <c r="D326" s="181" t="s">
        <v>586</v>
      </c>
      <c r="E326" s="202" t="s">
        <v>1</v>
      </c>
      <c r="F326" s="203" t="s">
        <v>776</v>
      </c>
      <c r="H326" s="204">
        <v>0.45500000000000002</v>
      </c>
      <c r="I326" s="205"/>
      <c r="L326" s="201"/>
      <c r="M326" s="206"/>
      <c r="T326" s="207"/>
      <c r="AT326" s="202" t="s">
        <v>586</v>
      </c>
      <c r="AU326" s="202" t="s">
        <v>89</v>
      </c>
      <c r="AV326" s="15" t="s">
        <v>597</v>
      </c>
      <c r="AW326" s="15" t="s">
        <v>31</v>
      </c>
      <c r="AX326" s="15" t="s">
        <v>77</v>
      </c>
      <c r="AY326" s="202" t="s">
        <v>574</v>
      </c>
    </row>
    <row r="327" spans="2:65" s="14" customFormat="1" ht="12">
      <c r="B327" s="194"/>
      <c r="D327" s="181" t="s">
        <v>586</v>
      </c>
      <c r="E327" s="195" t="s">
        <v>1</v>
      </c>
      <c r="F327" s="196" t="s">
        <v>596</v>
      </c>
      <c r="H327" s="197">
        <v>270.745</v>
      </c>
      <c r="I327" s="198"/>
      <c r="L327" s="194"/>
      <c r="M327" s="199"/>
      <c r="T327" s="200"/>
      <c r="AT327" s="195" t="s">
        <v>586</v>
      </c>
      <c r="AU327" s="195" t="s">
        <v>89</v>
      </c>
      <c r="AV327" s="14" t="s">
        <v>580</v>
      </c>
      <c r="AW327" s="14" t="s">
        <v>31</v>
      </c>
      <c r="AX327" s="14" t="s">
        <v>84</v>
      </c>
      <c r="AY327" s="195" t="s">
        <v>574</v>
      </c>
    </row>
    <row r="328" spans="2:65" s="1" customFormat="1" ht="21.75" customHeight="1">
      <c r="B328" s="140"/>
      <c r="C328" s="168" t="s">
        <v>784</v>
      </c>
      <c r="D328" s="168" t="s">
        <v>576</v>
      </c>
      <c r="E328" s="169" t="s">
        <v>785</v>
      </c>
      <c r="F328" s="170" t="s">
        <v>786</v>
      </c>
      <c r="G328" s="171" t="s">
        <v>584</v>
      </c>
      <c r="H328" s="172">
        <v>111.084</v>
      </c>
      <c r="I328" s="173"/>
      <c r="J328" s="174">
        <f>ROUND(I328*H328,2)</f>
        <v>0</v>
      </c>
      <c r="K328" s="175"/>
      <c r="L328" s="34"/>
      <c r="M328" s="176" t="s">
        <v>1</v>
      </c>
      <c r="N328" s="139" t="s">
        <v>43</v>
      </c>
      <c r="P328" s="177">
        <f>O328*H328</f>
        <v>0</v>
      </c>
      <c r="Q328" s="177">
        <v>1.5900000000000001E-3</v>
      </c>
      <c r="R328" s="177">
        <f>Q328*H328</f>
        <v>0.17662356000000001</v>
      </c>
      <c r="S328" s="177">
        <v>0</v>
      </c>
      <c r="T328" s="178">
        <f>S328*H328</f>
        <v>0</v>
      </c>
      <c r="AR328" s="179" t="s">
        <v>580</v>
      </c>
      <c r="AT328" s="179" t="s">
        <v>576</v>
      </c>
      <c r="AU328" s="179" t="s">
        <v>89</v>
      </c>
      <c r="AY328" s="17" t="s">
        <v>574</v>
      </c>
      <c r="BE328" s="102">
        <f>IF(N328="základná",J328,0)</f>
        <v>0</v>
      </c>
      <c r="BF328" s="102">
        <f>IF(N328="znížená",J328,0)</f>
        <v>0</v>
      </c>
      <c r="BG328" s="102">
        <f>IF(N328="zákl. prenesená",J328,0)</f>
        <v>0</v>
      </c>
      <c r="BH328" s="102">
        <f>IF(N328="zníž. prenesená",J328,0)</f>
        <v>0</v>
      </c>
      <c r="BI328" s="102">
        <f>IF(N328="nulová",J328,0)</f>
        <v>0</v>
      </c>
      <c r="BJ328" s="17" t="s">
        <v>89</v>
      </c>
      <c r="BK328" s="102">
        <f>ROUND(I328*H328,2)</f>
        <v>0</v>
      </c>
      <c r="BL328" s="17" t="s">
        <v>580</v>
      </c>
      <c r="BM328" s="179" t="s">
        <v>787</v>
      </c>
    </row>
    <row r="329" spans="2:65" s="12" customFormat="1" ht="12">
      <c r="B329" s="180"/>
      <c r="D329" s="181" t="s">
        <v>586</v>
      </c>
      <c r="E329" s="182" t="s">
        <v>1</v>
      </c>
      <c r="F329" s="183" t="s">
        <v>753</v>
      </c>
      <c r="H329" s="182" t="s">
        <v>1</v>
      </c>
      <c r="I329" s="184"/>
      <c r="L329" s="180"/>
      <c r="M329" s="185"/>
      <c r="T329" s="186"/>
      <c r="AT329" s="182" t="s">
        <v>586</v>
      </c>
      <c r="AU329" s="182" t="s">
        <v>89</v>
      </c>
      <c r="AV329" s="12" t="s">
        <v>84</v>
      </c>
      <c r="AW329" s="12" t="s">
        <v>31</v>
      </c>
      <c r="AX329" s="12" t="s">
        <v>77</v>
      </c>
      <c r="AY329" s="182" t="s">
        <v>574</v>
      </c>
    </row>
    <row r="330" spans="2:65" s="13" customFormat="1" ht="12">
      <c r="B330" s="187"/>
      <c r="D330" s="181" t="s">
        <v>586</v>
      </c>
      <c r="E330" s="188" t="s">
        <v>1</v>
      </c>
      <c r="F330" s="189" t="s">
        <v>788</v>
      </c>
      <c r="H330" s="190">
        <v>23.184000000000001</v>
      </c>
      <c r="I330" s="191"/>
      <c r="L330" s="187"/>
      <c r="M330" s="192"/>
      <c r="T330" s="193"/>
      <c r="AT330" s="188" t="s">
        <v>586</v>
      </c>
      <c r="AU330" s="188" t="s">
        <v>89</v>
      </c>
      <c r="AV330" s="13" t="s">
        <v>89</v>
      </c>
      <c r="AW330" s="13" t="s">
        <v>31</v>
      </c>
      <c r="AX330" s="13" t="s">
        <v>77</v>
      </c>
      <c r="AY330" s="188" t="s">
        <v>574</v>
      </c>
    </row>
    <row r="331" spans="2:65" s="12" customFormat="1" ht="12">
      <c r="B331" s="180"/>
      <c r="D331" s="181" t="s">
        <v>586</v>
      </c>
      <c r="E331" s="182" t="s">
        <v>1</v>
      </c>
      <c r="F331" s="183" t="s">
        <v>755</v>
      </c>
      <c r="H331" s="182" t="s">
        <v>1</v>
      </c>
      <c r="I331" s="184"/>
      <c r="L331" s="180"/>
      <c r="M331" s="185"/>
      <c r="T331" s="186"/>
      <c r="AT331" s="182" t="s">
        <v>586</v>
      </c>
      <c r="AU331" s="182" t="s">
        <v>89</v>
      </c>
      <c r="AV331" s="12" t="s">
        <v>84</v>
      </c>
      <c r="AW331" s="12" t="s">
        <v>31</v>
      </c>
      <c r="AX331" s="12" t="s">
        <v>77</v>
      </c>
      <c r="AY331" s="182" t="s">
        <v>574</v>
      </c>
    </row>
    <row r="332" spans="2:65" s="13" customFormat="1" ht="12">
      <c r="B332" s="187"/>
      <c r="D332" s="181" t="s">
        <v>586</v>
      </c>
      <c r="E332" s="188" t="s">
        <v>1</v>
      </c>
      <c r="F332" s="189" t="s">
        <v>789</v>
      </c>
      <c r="H332" s="190">
        <v>5.2249999999999996</v>
      </c>
      <c r="I332" s="191"/>
      <c r="L332" s="187"/>
      <c r="M332" s="192"/>
      <c r="T332" s="193"/>
      <c r="AT332" s="188" t="s">
        <v>586</v>
      </c>
      <c r="AU332" s="188" t="s">
        <v>89</v>
      </c>
      <c r="AV332" s="13" t="s">
        <v>89</v>
      </c>
      <c r="AW332" s="13" t="s">
        <v>31</v>
      </c>
      <c r="AX332" s="13" t="s">
        <v>77</v>
      </c>
      <c r="AY332" s="188" t="s">
        <v>574</v>
      </c>
    </row>
    <row r="333" spans="2:65" s="12" customFormat="1" ht="12">
      <c r="B333" s="180"/>
      <c r="D333" s="181" t="s">
        <v>586</v>
      </c>
      <c r="E333" s="182" t="s">
        <v>1</v>
      </c>
      <c r="F333" s="183" t="s">
        <v>757</v>
      </c>
      <c r="H333" s="182" t="s">
        <v>1</v>
      </c>
      <c r="I333" s="184"/>
      <c r="L333" s="180"/>
      <c r="M333" s="185"/>
      <c r="T333" s="186"/>
      <c r="AT333" s="182" t="s">
        <v>586</v>
      </c>
      <c r="AU333" s="182" t="s">
        <v>89</v>
      </c>
      <c r="AV333" s="12" t="s">
        <v>84</v>
      </c>
      <c r="AW333" s="12" t="s">
        <v>31</v>
      </c>
      <c r="AX333" s="12" t="s">
        <v>77</v>
      </c>
      <c r="AY333" s="182" t="s">
        <v>574</v>
      </c>
    </row>
    <row r="334" spans="2:65" s="13" customFormat="1" ht="12">
      <c r="B334" s="187"/>
      <c r="D334" s="181" t="s">
        <v>586</v>
      </c>
      <c r="E334" s="188" t="s">
        <v>1</v>
      </c>
      <c r="F334" s="189" t="s">
        <v>790</v>
      </c>
      <c r="H334" s="190">
        <v>5.8369999999999997</v>
      </c>
      <c r="I334" s="191"/>
      <c r="L334" s="187"/>
      <c r="M334" s="192"/>
      <c r="T334" s="193"/>
      <c r="AT334" s="188" t="s">
        <v>586</v>
      </c>
      <c r="AU334" s="188" t="s">
        <v>89</v>
      </c>
      <c r="AV334" s="13" t="s">
        <v>89</v>
      </c>
      <c r="AW334" s="13" t="s">
        <v>31</v>
      </c>
      <c r="AX334" s="13" t="s">
        <v>77</v>
      </c>
      <c r="AY334" s="188" t="s">
        <v>574</v>
      </c>
    </row>
    <row r="335" spans="2:65" s="12" customFormat="1" ht="12">
      <c r="B335" s="180"/>
      <c r="D335" s="181" t="s">
        <v>586</v>
      </c>
      <c r="E335" s="182" t="s">
        <v>1</v>
      </c>
      <c r="F335" s="183" t="s">
        <v>759</v>
      </c>
      <c r="H335" s="182" t="s">
        <v>1</v>
      </c>
      <c r="I335" s="184"/>
      <c r="L335" s="180"/>
      <c r="M335" s="185"/>
      <c r="T335" s="186"/>
      <c r="AT335" s="182" t="s">
        <v>586</v>
      </c>
      <c r="AU335" s="182" t="s">
        <v>89</v>
      </c>
      <c r="AV335" s="12" t="s">
        <v>84</v>
      </c>
      <c r="AW335" s="12" t="s">
        <v>31</v>
      </c>
      <c r="AX335" s="12" t="s">
        <v>77</v>
      </c>
      <c r="AY335" s="182" t="s">
        <v>574</v>
      </c>
    </row>
    <row r="336" spans="2:65" s="13" customFormat="1" ht="12">
      <c r="B336" s="187"/>
      <c r="D336" s="181" t="s">
        <v>586</v>
      </c>
      <c r="E336" s="188" t="s">
        <v>1</v>
      </c>
      <c r="F336" s="189" t="s">
        <v>791</v>
      </c>
      <c r="H336" s="190">
        <v>1.9019999999999999</v>
      </c>
      <c r="I336" s="191"/>
      <c r="L336" s="187"/>
      <c r="M336" s="192"/>
      <c r="T336" s="193"/>
      <c r="AT336" s="188" t="s">
        <v>586</v>
      </c>
      <c r="AU336" s="188" t="s">
        <v>89</v>
      </c>
      <c r="AV336" s="13" t="s">
        <v>89</v>
      </c>
      <c r="AW336" s="13" t="s">
        <v>31</v>
      </c>
      <c r="AX336" s="13" t="s">
        <v>77</v>
      </c>
      <c r="AY336" s="188" t="s">
        <v>574</v>
      </c>
    </row>
    <row r="337" spans="2:51" s="12" customFormat="1" ht="12">
      <c r="B337" s="180"/>
      <c r="D337" s="181" t="s">
        <v>586</v>
      </c>
      <c r="E337" s="182" t="s">
        <v>1</v>
      </c>
      <c r="F337" s="183" t="s">
        <v>761</v>
      </c>
      <c r="H337" s="182" t="s">
        <v>1</v>
      </c>
      <c r="I337" s="184"/>
      <c r="L337" s="180"/>
      <c r="M337" s="185"/>
      <c r="T337" s="186"/>
      <c r="AT337" s="182" t="s">
        <v>586</v>
      </c>
      <c r="AU337" s="182" t="s">
        <v>89</v>
      </c>
      <c r="AV337" s="12" t="s">
        <v>84</v>
      </c>
      <c r="AW337" s="12" t="s">
        <v>31</v>
      </c>
      <c r="AX337" s="12" t="s">
        <v>77</v>
      </c>
      <c r="AY337" s="182" t="s">
        <v>574</v>
      </c>
    </row>
    <row r="338" spans="2:51" s="13" customFormat="1" ht="12">
      <c r="B338" s="187"/>
      <c r="D338" s="181" t="s">
        <v>586</v>
      </c>
      <c r="E338" s="188" t="s">
        <v>1</v>
      </c>
      <c r="F338" s="189" t="s">
        <v>792</v>
      </c>
      <c r="H338" s="190">
        <v>1.6319999999999999</v>
      </c>
      <c r="I338" s="191"/>
      <c r="L338" s="187"/>
      <c r="M338" s="192"/>
      <c r="T338" s="193"/>
      <c r="AT338" s="188" t="s">
        <v>586</v>
      </c>
      <c r="AU338" s="188" t="s">
        <v>89</v>
      </c>
      <c r="AV338" s="13" t="s">
        <v>89</v>
      </c>
      <c r="AW338" s="13" t="s">
        <v>31</v>
      </c>
      <c r="AX338" s="13" t="s">
        <v>77</v>
      </c>
      <c r="AY338" s="188" t="s">
        <v>574</v>
      </c>
    </row>
    <row r="339" spans="2:51" s="12" customFormat="1" ht="12">
      <c r="B339" s="180"/>
      <c r="D339" s="181" t="s">
        <v>586</v>
      </c>
      <c r="E339" s="182" t="s">
        <v>1</v>
      </c>
      <c r="F339" s="183" t="s">
        <v>763</v>
      </c>
      <c r="H339" s="182" t="s">
        <v>1</v>
      </c>
      <c r="I339" s="184"/>
      <c r="L339" s="180"/>
      <c r="M339" s="185"/>
      <c r="T339" s="186"/>
      <c r="AT339" s="182" t="s">
        <v>586</v>
      </c>
      <c r="AU339" s="182" t="s">
        <v>89</v>
      </c>
      <c r="AV339" s="12" t="s">
        <v>84</v>
      </c>
      <c r="AW339" s="12" t="s">
        <v>31</v>
      </c>
      <c r="AX339" s="12" t="s">
        <v>77</v>
      </c>
      <c r="AY339" s="182" t="s">
        <v>574</v>
      </c>
    </row>
    <row r="340" spans="2:51" s="13" customFormat="1" ht="12">
      <c r="B340" s="187"/>
      <c r="D340" s="181" t="s">
        <v>586</v>
      </c>
      <c r="E340" s="188" t="s">
        <v>1</v>
      </c>
      <c r="F340" s="189" t="s">
        <v>793</v>
      </c>
      <c r="H340" s="190">
        <v>2.9060000000000001</v>
      </c>
      <c r="I340" s="191"/>
      <c r="L340" s="187"/>
      <c r="M340" s="192"/>
      <c r="T340" s="193"/>
      <c r="AT340" s="188" t="s">
        <v>586</v>
      </c>
      <c r="AU340" s="188" t="s">
        <v>89</v>
      </c>
      <c r="AV340" s="13" t="s">
        <v>89</v>
      </c>
      <c r="AW340" s="13" t="s">
        <v>31</v>
      </c>
      <c r="AX340" s="13" t="s">
        <v>77</v>
      </c>
      <c r="AY340" s="188" t="s">
        <v>574</v>
      </c>
    </row>
    <row r="341" spans="2:51" s="13" customFormat="1" ht="12">
      <c r="B341" s="187"/>
      <c r="D341" s="181" t="s">
        <v>586</v>
      </c>
      <c r="E341" s="188" t="s">
        <v>1</v>
      </c>
      <c r="F341" s="189" t="s">
        <v>794</v>
      </c>
      <c r="H341" s="190">
        <v>2.5379999999999998</v>
      </c>
      <c r="I341" s="191"/>
      <c r="L341" s="187"/>
      <c r="M341" s="192"/>
      <c r="T341" s="193"/>
      <c r="AT341" s="188" t="s">
        <v>586</v>
      </c>
      <c r="AU341" s="188" t="s">
        <v>89</v>
      </c>
      <c r="AV341" s="13" t="s">
        <v>89</v>
      </c>
      <c r="AW341" s="13" t="s">
        <v>31</v>
      </c>
      <c r="AX341" s="13" t="s">
        <v>77</v>
      </c>
      <c r="AY341" s="188" t="s">
        <v>574</v>
      </c>
    </row>
    <row r="342" spans="2:51" s="13" customFormat="1" ht="12">
      <c r="B342" s="187"/>
      <c r="D342" s="181" t="s">
        <v>586</v>
      </c>
      <c r="E342" s="188" t="s">
        <v>1</v>
      </c>
      <c r="F342" s="189" t="s">
        <v>795</v>
      </c>
      <c r="H342" s="190">
        <v>0.28799999999999998</v>
      </c>
      <c r="I342" s="191"/>
      <c r="L342" s="187"/>
      <c r="M342" s="192"/>
      <c r="T342" s="193"/>
      <c r="AT342" s="188" t="s">
        <v>586</v>
      </c>
      <c r="AU342" s="188" t="s">
        <v>89</v>
      </c>
      <c r="AV342" s="13" t="s">
        <v>89</v>
      </c>
      <c r="AW342" s="13" t="s">
        <v>31</v>
      </c>
      <c r="AX342" s="13" t="s">
        <v>77</v>
      </c>
      <c r="AY342" s="188" t="s">
        <v>574</v>
      </c>
    </row>
    <row r="343" spans="2:51" s="13" customFormat="1" ht="12">
      <c r="B343" s="187"/>
      <c r="D343" s="181" t="s">
        <v>586</v>
      </c>
      <c r="E343" s="188" t="s">
        <v>1</v>
      </c>
      <c r="F343" s="189" t="s">
        <v>793</v>
      </c>
      <c r="H343" s="190">
        <v>2.9060000000000001</v>
      </c>
      <c r="I343" s="191"/>
      <c r="L343" s="187"/>
      <c r="M343" s="192"/>
      <c r="T343" s="193"/>
      <c r="AT343" s="188" t="s">
        <v>586</v>
      </c>
      <c r="AU343" s="188" t="s">
        <v>89</v>
      </c>
      <c r="AV343" s="13" t="s">
        <v>89</v>
      </c>
      <c r="AW343" s="13" t="s">
        <v>31</v>
      </c>
      <c r="AX343" s="13" t="s">
        <v>77</v>
      </c>
      <c r="AY343" s="188" t="s">
        <v>574</v>
      </c>
    </row>
    <row r="344" spans="2:51" s="12" customFormat="1" ht="12">
      <c r="B344" s="180"/>
      <c r="D344" s="181" t="s">
        <v>586</v>
      </c>
      <c r="E344" s="182" t="s">
        <v>1</v>
      </c>
      <c r="F344" s="183" t="s">
        <v>767</v>
      </c>
      <c r="H344" s="182" t="s">
        <v>1</v>
      </c>
      <c r="I344" s="184"/>
      <c r="L344" s="180"/>
      <c r="M344" s="185"/>
      <c r="T344" s="186"/>
      <c r="AT344" s="182" t="s">
        <v>586</v>
      </c>
      <c r="AU344" s="182" t="s">
        <v>89</v>
      </c>
      <c r="AV344" s="12" t="s">
        <v>84</v>
      </c>
      <c r="AW344" s="12" t="s">
        <v>31</v>
      </c>
      <c r="AX344" s="12" t="s">
        <v>77</v>
      </c>
      <c r="AY344" s="182" t="s">
        <v>574</v>
      </c>
    </row>
    <row r="345" spans="2:51" s="13" customFormat="1" ht="12">
      <c r="B345" s="187"/>
      <c r="D345" s="181" t="s">
        <v>586</v>
      </c>
      <c r="E345" s="188" t="s">
        <v>1</v>
      </c>
      <c r="F345" s="189" t="s">
        <v>796</v>
      </c>
      <c r="H345" s="190">
        <v>22.091000000000001</v>
      </c>
      <c r="I345" s="191"/>
      <c r="L345" s="187"/>
      <c r="M345" s="192"/>
      <c r="T345" s="193"/>
      <c r="AT345" s="188" t="s">
        <v>586</v>
      </c>
      <c r="AU345" s="188" t="s">
        <v>89</v>
      </c>
      <c r="AV345" s="13" t="s">
        <v>89</v>
      </c>
      <c r="AW345" s="13" t="s">
        <v>31</v>
      </c>
      <c r="AX345" s="13" t="s">
        <v>77</v>
      </c>
      <c r="AY345" s="188" t="s">
        <v>574</v>
      </c>
    </row>
    <row r="346" spans="2:51" s="13" customFormat="1" ht="12">
      <c r="B346" s="187"/>
      <c r="D346" s="181" t="s">
        <v>586</v>
      </c>
      <c r="E346" s="188" t="s">
        <v>1</v>
      </c>
      <c r="F346" s="189" t="s">
        <v>797</v>
      </c>
      <c r="H346" s="190">
        <v>2.0550000000000002</v>
      </c>
      <c r="I346" s="191"/>
      <c r="L346" s="187"/>
      <c r="M346" s="192"/>
      <c r="T346" s="193"/>
      <c r="AT346" s="188" t="s">
        <v>586</v>
      </c>
      <c r="AU346" s="188" t="s">
        <v>89</v>
      </c>
      <c r="AV346" s="13" t="s">
        <v>89</v>
      </c>
      <c r="AW346" s="13" t="s">
        <v>31</v>
      </c>
      <c r="AX346" s="13" t="s">
        <v>77</v>
      </c>
      <c r="AY346" s="188" t="s">
        <v>574</v>
      </c>
    </row>
    <row r="347" spans="2:51" s="12" customFormat="1" ht="12">
      <c r="B347" s="180"/>
      <c r="D347" s="181" t="s">
        <v>586</v>
      </c>
      <c r="E347" s="182" t="s">
        <v>1</v>
      </c>
      <c r="F347" s="183" t="s">
        <v>770</v>
      </c>
      <c r="H347" s="182" t="s">
        <v>1</v>
      </c>
      <c r="I347" s="184"/>
      <c r="L347" s="180"/>
      <c r="M347" s="185"/>
      <c r="T347" s="186"/>
      <c r="AT347" s="182" t="s">
        <v>586</v>
      </c>
      <c r="AU347" s="182" t="s">
        <v>89</v>
      </c>
      <c r="AV347" s="12" t="s">
        <v>84</v>
      </c>
      <c r="AW347" s="12" t="s">
        <v>31</v>
      </c>
      <c r="AX347" s="12" t="s">
        <v>77</v>
      </c>
      <c r="AY347" s="182" t="s">
        <v>574</v>
      </c>
    </row>
    <row r="348" spans="2:51" s="13" customFormat="1" ht="12">
      <c r="B348" s="187"/>
      <c r="D348" s="181" t="s">
        <v>586</v>
      </c>
      <c r="E348" s="188" t="s">
        <v>1</v>
      </c>
      <c r="F348" s="189" t="s">
        <v>798</v>
      </c>
      <c r="H348" s="190">
        <v>1.659</v>
      </c>
      <c r="I348" s="191"/>
      <c r="L348" s="187"/>
      <c r="M348" s="192"/>
      <c r="T348" s="193"/>
      <c r="AT348" s="188" t="s">
        <v>586</v>
      </c>
      <c r="AU348" s="188" t="s">
        <v>89</v>
      </c>
      <c r="AV348" s="13" t="s">
        <v>89</v>
      </c>
      <c r="AW348" s="13" t="s">
        <v>31</v>
      </c>
      <c r="AX348" s="13" t="s">
        <v>77</v>
      </c>
      <c r="AY348" s="188" t="s">
        <v>574</v>
      </c>
    </row>
    <row r="349" spans="2:51" s="13" customFormat="1" ht="12">
      <c r="B349" s="187"/>
      <c r="D349" s="181" t="s">
        <v>586</v>
      </c>
      <c r="E349" s="188" t="s">
        <v>1</v>
      </c>
      <c r="F349" s="189" t="s">
        <v>799</v>
      </c>
      <c r="H349" s="190">
        <v>0.8</v>
      </c>
      <c r="I349" s="191"/>
      <c r="L349" s="187"/>
      <c r="M349" s="192"/>
      <c r="T349" s="193"/>
      <c r="AT349" s="188" t="s">
        <v>586</v>
      </c>
      <c r="AU349" s="188" t="s">
        <v>89</v>
      </c>
      <c r="AV349" s="13" t="s">
        <v>89</v>
      </c>
      <c r="AW349" s="13" t="s">
        <v>31</v>
      </c>
      <c r="AX349" s="13" t="s">
        <v>77</v>
      </c>
      <c r="AY349" s="188" t="s">
        <v>574</v>
      </c>
    </row>
    <row r="350" spans="2:51" s="12" customFormat="1" ht="12">
      <c r="B350" s="180"/>
      <c r="D350" s="181" t="s">
        <v>586</v>
      </c>
      <c r="E350" s="182" t="s">
        <v>1</v>
      </c>
      <c r="F350" s="183" t="s">
        <v>773</v>
      </c>
      <c r="H350" s="182" t="s">
        <v>1</v>
      </c>
      <c r="I350" s="184"/>
      <c r="L350" s="180"/>
      <c r="M350" s="185"/>
      <c r="T350" s="186"/>
      <c r="AT350" s="182" t="s">
        <v>586</v>
      </c>
      <c r="AU350" s="182" t="s">
        <v>89</v>
      </c>
      <c r="AV350" s="12" t="s">
        <v>84</v>
      </c>
      <c r="AW350" s="12" t="s">
        <v>31</v>
      </c>
      <c r="AX350" s="12" t="s">
        <v>77</v>
      </c>
      <c r="AY350" s="182" t="s">
        <v>574</v>
      </c>
    </row>
    <row r="351" spans="2:51" s="13" customFormat="1" ht="12">
      <c r="B351" s="187"/>
      <c r="D351" s="181" t="s">
        <v>586</v>
      </c>
      <c r="E351" s="188" t="s">
        <v>1</v>
      </c>
      <c r="F351" s="189" t="s">
        <v>800</v>
      </c>
      <c r="H351" s="190">
        <v>10.332000000000001</v>
      </c>
      <c r="I351" s="191"/>
      <c r="L351" s="187"/>
      <c r="M351" s="192"/>
      <c r="T351" s="193"/>
      <c r="AT351" s="188" t="s">
        <v>586</v>
      </c>
      <c r="AU351" s="188" t="s">
        <v>89</v>
      </c>
      <c r="AV351" s="13" t="s">
        <v>89</v>
      </c>
      <c r="AW351" s="13" t="s">
        <v>31</v>
      </c>
      <c r="AX351" s="13" t="s">
        <v>77</v>
      </c>
      <c r="AY351" s="188" t="s">
        <v>574</v>
      </c>
    </row>
    <row r="352" spans="2:51" s="13" customFormat="1" ht="12">
      <c r="B352" s="187"/>
      <c r="D352" s="181" t="s">
        <v>586</v>
      </c>
      <c r="E352" s="188" t="s">
        <v>1</v>
      </c>
      <c r="F352" s="189" t="s">
        <v>801</v>
      </c>
      <c r="H352" s="190">
        <v>4.0590000000000002</v>
      </c>
      <c r="I352" s="191"/>
      <c r="L352" s="187"/>
      <c r="M352" s="192"/>
      <c r="T352" s="193"/>
      <c r="AT352" s="188" t="s">
        <v>586</v>
      </c>
      <c r="AU352" s="188" t="s">
        <v>89</v>
      </c>
      <c r="AV352" s="13" t="s">
        <v>89</v>
      </c>
      <c r="AW352" s="13" t="s">
        <v>31</v>
      </c>
      <c r="AX352" s="13" t="s">
        <v>77</v>
      </c>
      <c r="AY352" s="188" t="s">
        <v>574</v>
      </c>
    </row>
    <row r="353" spans="2:65" s="13" customFormat="1" ht="12">
      <c r="B353" s="187"/>
      <c r="D353" s="181" t="s">
        <v>586</v>
      </c>
      <c r="E353" s="188" t="s">
        <v>1</v>
      </c>
      <c r="F353" s="189" t="s">
        <v>802</v>
      </c>
      <c r="H353" s="190">
        <v>16.103999999999999</v>
      </c>
      <c r="I353" s="191"/>
      <c r="L353" s="187"/>
      <c r="M353" s="192"/>
      <c r="T353" s="193"/>
      <c r="AT353" s="188" t="s">
        <v>586</v>
      </c>
      <c r="AU353" s="188" t="s">
        <v>89</v>
      </c>
      <c r="AV353" s="13" t="s">
        <v>89</v>
      </c>
      <c r="AW353" s="13" t="s">
        <v>31</v>
      </c>
      <c r="AX353" s="13" t="s">
        <v>77</v>
      </c>
      <c r="AY353" s="188" t="s">
        <v>574</v>
      </c>
    </row>
    <row r="354" spans="2:65" s="15" customFormat="1" ht="12">
      <c r="B354" s="201"/>
      <c r="D354" s="181" t="s">
        <v>586</v>
      </c>
      <c r="E354" s="202" t="s">
        <v>1</v>
      </c>
      <c r="F354" s="203" t="s">
        <v>776</v>
      </c>
      <c r="H354" s="204">
        <v>103.518</v>
      </c>
      <c r="I354" s="205"/>
      <c r="L354" s="201"/>
      <c r="M354" s="206"/>
      <c r="T354" s="207"/>
      <c r="AT354" s="202" t="s">
        <v>586</v>
      </c>
      <c r="AU354" s="202" t="s">
        <v>89</v>
      </c>
      <c r="AV354" s="15" t="s">
        <v>597</v>
      </c>
      <c r="AW354" s="15" t="s">
        <v>31</v>
      </c>
      <c r="AX354" s="15" t="s">
        <v>77</v>
      </c>
      <c r="AY354" s="202" t="s">
        <v>574</v>
      </c>
    </row>
    <row r="355" spans="2:65" s="12" customFormat="1" ht="12">
      <c r="B355" s="180"/>
      <c r="D355" s="181" t="s">
        <v>586</v>
      </c>
      <c r="E355" s="182" t="s">
        <v>1</v>
      </c>
      <c r="F355" s="183" t="s">
        <v>777</v>
      </c>
      <c r="H355" s="182" t="s">
        <v>1</v>
      </c>
      <c r="I355" s="184"/>
      <c r="L355" s="180"/>
      <c r="M355" s="185"/>
      <c r="T355" s="186"/>
      <c r="AT355" s="182" t="s">
        <v>586</v>
      </c>
      <c r="AU355" s="182" t="s">
        <v>89</v>
      </c>
      <c r="AV355" s="12" t="s">
        <v>84</v>
      </c>
      <c r="AW355" s="12" t="s">
        <v>31</v>
      </c>
      <c r="AX355" s="12" t="s">
        <v>77</v>
      </c>
      <c r="AY355" s="182" t="s">
        <v>574</v>
      </c>
    </row>
    <row r="356" spans="2:65" s="12" customFormat="1" ht="12">
      <c r="B356" s="180"/>
      <c r="D356" s="181" t="s">
        <v>586</v>
      </c>
      <c r="E356" s="182" t="s">
        <v>1</v>
      </c>
      <c r="F356" s="183" t="s">
        <v>778</v>
      </c>
      <c r="H356" s="182" t="s">
        <v>1</v>
      </c>
      <c r="I356" s="184"/>
      <c r="L356" s="180"/>
      <c r="M356" s="185"/>
      <c r="T356" s="186"/>
      <c r="AT356" s="182" t="s">
        <v>586</v>
      </c>
      <c r="AU356" s="182" t="s">
        <v>89</v>
      </c>
      <c r="AV356" s="12" t="s">
        <v>84</v>
      </c>
      <c r="AW356" s="12" t="s">
        <v>31</v>
      </c>
      <c r="AX356" s="12" t="s">
        <v>77</v>
      </c>
      <c r="AY356" s="182" t="s">
        <v>574</v>
      </c>
    </row>
    <row r="357" spans="2:65" s="13" customFormat="1" ht="12">
      <c r="B357" s="187"/>
      <c r="D357" s="181" t="s">
        <v>586</v>
      </c>
      <c r="E357" s="188" t="s">
        <v>1</v>
      </c>
      <c r="F357" s="189" t="s">
        <v>803</v>
      </c>
      <c r="H357" s="190">
        <v>2.4329999999999998</v>
      </c>
      <c r="I357" s="191"/>
      <c r="L357" s="187"/>
      <c r="M357" s="192"/>
      <c r="T357" s="193"/>
      <c r="AT357" s="188" t="s">
        <v>586</v>
      </c>
      <c r="AU357" s="188" t="s">
        <v>89</v>
      </c>
      <c r="AV357" s="13" t="s">
        <v>89</v>
      </c>
      <c r="AW357" s="13" t="s">
        <v>31</v>
      </c>
      <c r="AX357" s="13" t="s">
        <v>77</v>
      </c>
      <c r="AY357" s="188" t="s">
        <v>574</v>
      </c>
    </row>
    <row r="358" spans="2:65" s="13" customFormat="1" ht="12">
      <c r="B358" s="187"/>
      <c r="D358" s="181" t="s">
        <v>586</v>
      </c>
      <c r="E358" s="188" t="s">
        <v>1</v>
      </c>
      <c r="F358" s="189" t="s">
        <v>804</v>
      </c>
      <c r="H358" s="190">
        <v>5.133</v>
      </c>
      <c r="I358" s="191"/>
      <c r="L358" s="187"/>
      <c r="M358" s="192"/>
      <c r="T358" s="193"/>
      <c r="AT358" s="188" t="s">
        <v>586</v>
      </c>
      <c r="AU358" s="188" t="s">
        <v>89</v>
      </c>
      <c r="AV358" s="13" t="s">
        <v>89</v>
      </c>
      <c r="AW358" s="13" t="s">
        <v>31</v>
      </c>
      <c r="AX358" s="13" t="s">
        <v>77</v>
      </c>
      <c r="AY358" s="188" t="s">
        <v>574</v>
      </c>
    </row>
    <row r="359" spans="2:65" s="15" customFormat="1" ht="12">
      <c r="B359" s="201"/>
      <c r="D359" s="181" t="s">
        <v>586</v>
      </c>
      <c r="E359" s="202" t="s">
        <v>1</v>
      </c>
      <c r="F359" s="203" t="s">
        <v>776</v>
      </c>
      <c r="H359" s="204">
        <v>7.5659999999999998</v>
      </c>
      <c r="I359" s="205"/>
      <c r="L359" s="201"/>
      <c r="M359" s="206"/>
      <c r="T359" s="207"/>
      <c r="AT359" s="202" t="s">
        <v>586</v>
      </c>
      <c r="AU359" s="202" t="s">
        <v>89</v>
      </c>
      <c r="AV359" s="15" t="s">
        <v>597</v>
      </c>
      <c r="AW359" s="15" t="s">
        <v>31</v>
      </c>
      <c r="AX359" s="15" t="s">
        <v>77</v>
      </c>
      <c r="AY359" s="202" t="s">
        <v>574</v>
      </c>
    </row>
    <row r="360" spans="2:65" s="14" customFormat="1" ht="12">
      <c r="B360" s="194"/>
      <c r="D360" s="181" t="s">
        <v>586</v>
      </c>
      <c r="E360" s="195" t="s">
        <v>360</v>
      </c>
      <c r="F360" s="196" t="s">
        <v>596</v>
      </c>
      <c r="H360" s="197">
        <v>111.084</v>
      </c>
      <c r="I360" s="198"/>
      <c r="L360" s="194"/>
      <c r="M360" s="199"/>
      <c r="T360" s="200"/>
      <c r="AT360" s="195" t="s">
        <v>586</v>
      </c>
      <c r="AU360" s="195" t="s">
        <v>89</v>
      </c>
      <c r="AV360" s="14" t="s">
        <v>580</v>
      </c>
      <c r="AW360" s="14" t="s">
        <v>31</v>
      </c>
      <c r="AX360" s="14" t="s">
        <v>84</v>
      </c>
      <c r="AY360" s="195" t="s">
        <v>574</v>
      </c>
    </row>
    <row r="361" spans="2:65" s="1" customFormat="1" ht="21.75" customHeight="1">
      <c r="B361" s="140"/>
      <c r="C361" s="168" t="s">
        <v>805</v>
      </c>
      <c r="D361" s="168" t="s">
        <v>576</v>
      </c>
      <c r="E361" s="169" t="s">
        <v>806</v>
      </c>
      <c r="F361" s="170" t="s">
        <v>807</v>
      </c>
      <c r="G361" s="171" t="s">
        <v>584</v>
      </c>
      <c r="H361" s="172">
        <v>111.084</v>
      </c>
      <c r="I361" s="173"/>
      <c r="J361" s="174">
        <f>ROUND(I361*H361,2)</f>
        <v>0</v>
      </c>
      <c r="K361" s="175"/>
      <c r="L361" s="34"/>
      <c r="M361" s="176" t="s">
        <v>1</v>
      </c>
      <c r="N361" s="139" t="s">
        <v>43</v>
      </c>
      <c r="P361" s="177">
        <f>O361*H361</f>
        <v>0</v>
      </c>
      <c r="Q361" s="177">
        <v>0</v>
      </c>
      <c r="R361" s="177">
        <f>Q361*H361</f>
        <v>0</v>
      </c>
      <c r="S361" s="177">
        <v>0</v>
      </c>
      <c r="T361" s="178">
        <f>S361*H361</f>
        <v>0</v>
      </c>
      <c r="AR361" s="179" t="s">
        <v>580</v>
      </c>
      <c r="AT361" s="179" t="s">
        <v>576</v>
      </c>
      <c r="AU361" s="179" t="s">
        <v>89</v>
      </c>
      <c r="AY361" s="17" t="s">
        <v>574</v>
      </c>
      <c r="BE361" s="102">
        <f>IF(N361="základná",J361,0)</f>
        <v>0</v>
      </c>
      <c r="BF361" s="102">
        <f>IF(N361="znížená",J361,0)</f>
        <v>0</v>
      </c>
      <c r="BG361" s="102">
        <f>IF(N361="zákl. prenesená",J361,0)</f>
        <v>0</v>
      </c>
      <c r="BH361" s="102">
        <f>IF(N361="zníž. prenesená",J361,0)</f>
        <v>0</v>
      </c>
      <c r="BI361" s="102">
        <f>IF(N361="nulová",J361,0)</f>
        <v>0</v>
      </c>
      <c r="BJ361" s="17" t="s">
        <v>89</v>
      </c>
      <c r="BK361" s="102">
        <f>ROUND(I361*H361,2)</f>
        <v>0</v>
      </c>
      <c r="BL361" s="17" t="s">
        <v>580</v>
      </c>
      <c r="BM361" s="179" t="s">
        <v>808</v>
      </c>
    </row>
    <row r="362" spans="2:65" s="13" customFormat="1" ht="12">
      <c r="B362" s="187"/>
      <c r="D362" s="181" t="s">
        <v>586</v>
      </c>
      <c r="E362" s="188" t="s">
        <v>1</v>
      </c>
      <c r="F362" s="189" t="s">
        <v>360</v>
      </c>
      <c r="H362" s="190">
        <v>111.084</v>
      </c>
      <c r="I362" s="191"/>
      <c r="L362" s="187"/>
      <c r="M362" s="192"/>
      <c r="T362" s="193"/>
      <c r="AT362" s="188" t="s">
        <v>586</v>
      </c>
      <c r="AU362" s="188" t="s">
        <v>89</v>
      </c>
      <c r="AV362" s="13" t="s">
        <v>89</v>
      </c>
      <c r="AW362" s="13" t="s">
        <v>31</v>
      </c>
      <c r="AX362" s="13" t="s">
        <v>77</v>
      </c>
      <c r="AY362" s="188" t="s">
        <v>574</v>
      </c>
    </row>
    <row r="363" spans="2:65" s="14" customFormat="1" ht="12">
      <c r="B363" s="194"/>
      <c r="D363" s="181" t="s">
        <v>586</v>
      </c>
      <c r="E363" s="195" t="s">
        <v>1</v>
      </c>
      <c r="F363" s="196" t="s">
        <v>596</v>
      </c>
      <c r="H363" s="197">
        <v>111.084</v>
      </c>
      <c r="I363" s="198"/>
      <c r="L363" s="194"/>
      <c r="M363" s="199"/>
      <c r="T363" s="200"/>
      <c r="AT363" s="195" t="s">
        <v>586</v>
      </c>
      <c r="AU363" s="195" t="s">
        <v>89</v>
      </c>
      <c r="AV363" s="14" t="s">
        <v>580</v>
      </c>
      <c r="AW363" s="14" t="s">
        <v>31</v>
      </c>
      <c r="AX363" s="14" t="s">
        <v>84</v>
      </c>
      <c r="AY363" s="195" t="s">
        <v>574</v>
      </c>
    </row>
    <row r="364" spans="2:65" s="1" customFormat="1" ht="16.5" customHeight="1">
      <c r="B364" s="140"/>
      <c r="C364" s="168" t="s">
        <v>809</v>
      </c>
      <c r="D364" s="168" t="s">
        <v>576</v>
      </c>
      <c r="E364" s="169" t="s">
        <v>810</v>
      </c>
      <c r="F364" s="170" t="s">
        <v>811</v>
      </c>
      <c r="G364" s="171" t="s">
        <v>694</v>
      </c>
      <c r="H364" s="172">
        <v>1.8879999999999999</v>
      </c>
      <c r="I364" s="173"/>
      <c r="J364" s="174">
        <f>ROUND(I364*H364,2)</f>
        <v>0</v>
      </c>
      <c r="K364" s="175"/>
      <c r="L364" s="34"/>
      <c r="M364" s="176" t="s">
        <v>1</v>
      </c>
      <c r="N364" s="139" t="s">
        <v>43</v>
      </c>
      <c r="P364" s="177">
        <f>O364*H364</f>
        <v>0</v>
      </c>
      <c r="Q364" s="177">
        <v>1.0189600000000001</v>
      </c>
      <c r="R364" s="177">
        <f>Q364*H364</f>
        <v>1.92379648</v>
      </c>
      <c r="S364" s="177">
        <v>0</v>
      </c>
      <c r="T364" s="178">
        <f>S364*H364</f>
        <v>0</v>
      </c>
      <c r="AR364" s="179" t="s">
        <v>580</v>
      </c>
      <c r="AT364" s="179" t="s">
        <v>576</v>
      </c>
      <c r="AU364" s="179" t="s">
        <v>89</v>
      </c>
      <c r="AY364" s="17" t="s">
        <v>574</v>
      </c>
      <c r="BE364" s="102">
        <f>IF(N364="základná",J364,0)</f>
        <v>0</v>
      </c>
      <c r="BF364" s="102">
        <f>IF(N364="znížená",J364,0)</f>
        <v>0</v>
      </c>
      <c r="BG364" s="102">
        <f>IF(N364="zákl. prenesená",J364,0)</f>
        <v>0</v>
      </c>
      <c r="BH364" s="102">
        <f>IF(N364="zníž. prenesená",J364,0)</f>
        <v>0</v>
      </c>
      <c r="BI364" s="102">
        <f>IF(N364="nulová",J364,0)</f>
        <v>0</v>
      </c>
      <c r="BJ364" s="17" t="s">
        <v>89</v>
      </c>
      <c r="BK364" s="102">
        <f>ROUND(I364*H364,2)</f>
        <v>0</v>
      </c>
      <c r="BL364" s="17" t="s">
        <v>580</v>
      </c>
      <c r="BM364" s="179" t="s">
        <v>812</v>
      </c>
    </row>
    <row r="365" spans="2:65" s="12" customFormat="1" ht="12">
      <c r="B365" s="180"/>
      <c r="D365" s="181" t="s">
        <v>586</v>
      </c>
      <c r="E365" s="182" t="s">
        <v>1</v>
      </c>
      <c r="F365" s="183" t="s">
        <v>753</v>
      </c>
      <c r="H365" s="182" t="s">
        <v>1</v>
      </c>
      <c r="I365" s="184"/>
      <c r="L365" s="180"/>
      <c r="M365" s="185"/>
      <c r="T365" s="186"/>
      <c r="AT365" s="182" t="s">
        <v>586</v>
      </c>
      <c r="AU365" s="182" t="s">
        <v>89</v>
      </c>
      <c r="AV365" s="12" t="s">
        <v>84</v>
      </c>
      <c r="AW365" s="12" t="s">
        <v>31</v>
      </c>
      <c r="AX365" s="12" t="s">
        <v>77</v>
      </c>
      <c r="AY365" s="182" t="s">
        <v>574</v>
      </c>
    </row>
    <row r="366" spans="2:65" s="13" customFormat="1" ht="12">
      <c r="B366" s="187"/>
      <c r="D366" s="181" t="s">
        <v>586</v>
      </c>
      <c r="E366" s="188" t="s">
        <v>1</v>
      </c>
      <c r="F366" s="189" t="s">
        <v>813</v>
      </c>
      <c r="H366" s="190">
        <v>0.38600000000000001</v>
      </c>
      <c r="I366" s="191"/>
      <c r="L366" s="187"/>
      <c r="M366" s="192"/>
      <c r="T366" s="193"/>
      <c r="AT366" s="188" t="s">
        <v>586</v>
      </c>
      <c r="AU366" s="188" t="s">
        <v>89</v>
      </c>
      <c r="AV366" s="13" t="s">
        <v>89</v>
      </c>
      <c r="AW366" s="13" t="s">
        <v>31</v>
      </c>
      <c r="AX366" s="13" t="s">
        <v>77</v>
      </c>
      <c r="AY366" s="188" t="s">
        <v>574</v>
      </c>
    </row>
    <row r="367" spans="2:65" s="12" customFormat="1" ht="12">
      <c r="B367" s="180"/>
      <c r="D367" s="181" t="s">
        <v>586</v>
      </c>
      <c r="E367" s="182" t="s">
        <v>1</v>
      </c>
      <c r="F367" s="183" t="s">
        <v>755</v>
      </c>
      <c r="H367" s="182" t="s">
        <v>1</v>
      </c>
      <c r="I367" s="184"/>
      <c r="L367" s="180"/>
      <c r="M367" s="185"/>
      <c r="T367" s="186"/>
      <c r="AT367" s="182" t="s">
        <v>586</v>
      </c>
      <c r="AU367" s="182" t="s">
        <v>89</v>
      </c>
      <c r="AV367" s="12" t="s">
        <v>84</v>
      </c>
      <c r="AW367" s="12" t="s">
        <v>31</v>
      </c>
      <c r="AX367" s="12" t="s">
        <v>77</v>
      </c>
      <c r="AY367" s="182" t="s">
        <v>574</v>
      </c>
    </row>
    <row r="368" spans="2:65" s="13" customFormat="1" ht="12">
      <c r="B368" s="187"/>
      <c r="D368" s="181" t="s">
        <v>586</v>
      </c>
      <c r="E368" s="188" t="s">
        <v>1</v>
      </c>
      <c r="F368" s="189" t="s">
        <v>814</v>
      </c>
      <c r="H368" s="190">
        <v>8.4000000000000005E-2</v>
      </c>
      <c r="I368" s="191"/>
      <c r="L368" s="187"/>
      <c r="M368" s="192"/>
      <c r="T368" s="193"/>
      <c r="AT368" s="188" t="s">
        <v>586</v>
      </c>
      <c r="AU368" s="188" t="s">
        <v>89</v>
      </c>
      <c r="AV368" s="13" t="s">
        <v>89</v>
      </c>
      <c r="AW368" s="13" t="s">
        <v>31</v>
      </c>
      <c r="AX368" s="13" t="s">
        <v>77</v>
      </c>
      <c r="AY368" s="188" t="s">
        <v>574</v>
      </c>
    </row>
    <row r="369" spans="2:51" s="12" customFormat="1" ht="12">
      <c r="B369" s="180"/>
      <c r="D369" s="181" t="s">
        <v>586</v>
      </c>
      <c r="E369" s="182" t="s">
        <v>1</v>
      </c>
      <c r="F369" s="183" t="s">
        <v>757</v>
      </c>
      <c r="H369" s="182" t="s">
        <v>1</v>
      </c>
      <c r="I369" s="184"/>
      <c r="L369" s="180"/>
      <c r="M369" s="185"/>
      <c r="T369" s="186"/>
      <c r="AT369" s="182" t="s">
        <v>586</v>
      </c>
      <c r="AU369" s="182" t="s">
        <v>89</v>
      </c>
      <c r="AV369" s="12" t="s">
        <v>84</v>
      </c>
      <c r="AW369" s="12" t="s">
        <v>31</v>
      </c>
      <c r="AX369" s="12" t="s">
        <v>77</v>
      </c>
      <c r="AY369" s="182" t="s">
        <v>574</v>
      </c>
    </row>
    <row r="370" spans="2:51" s="13" customFormat="1" ht="12">
      <c r="B370" s="187"/>
      <c r="D370" s="181" t="s">
        <v>586</v>
      </c>
      <c r="E370" s="188" t="s">
        <v>1</v>
      </c>
      <c r="F370" s="189" t="s">
        <v>815</v>
      </c>
      <c r="H370" s="190">
        <v>0.1</v>
      </c>
      <c r="I370" s="191"/>
      <c r="L370" s="187"/>
      <c r="M370" s="192"/>
      <c r="T370" s="193"/>
      <c r="AT370" s="188" t="s">
        <v>586</v>
      </c>
      <c r="AU370" s="188" t="s">
        <v>89</v>
      </c>
      <c r="AV370" s="13" t="s">
        <v>89</v>
      </c>
      <c r="AW370" s="13" t="s">
        <v>31</v>
      </c>
      <c r="AX370" s="13" t="s">
        <v>77</v>
      </c>
      <c r="AY370" s="188" t="s">
        <v>574</v>
      </c>
    </row>
    <row r="371" spans="2:51" s="12" customFormat="1" ht="12">
      <c r="B371" s="180"/>
      <c r="D371" s="181" t="s">
        <v>586</v>
      </c>
      <c r="E371" s="182" t="s">
        <v>1</v>
      </c>
      <c r="F371" s="183" t="s">
        <v>759</v>
      </c>
      <c r="H371" s="182" t="s">
        <v>1</v>
      </c>
      <c r="I371" s="184"/>
      <c r="L371" s="180"/>
      <c r="M371" s="185"/>
      <c r="T371" s="186"/>
      <c r="AT371" s="182" t="s">
        <v>586</v>
      </c>
      <c r="AU371" s="182" t="s">
        <v>89</v>
      </c>
      <c r="AV371" s="12" t="s">
        <v>84</v>
      </c>
      <c r="AW371" s="12" t="s">
        <v>31</v>
      </c>
      <c r="AX371" s="12" t="s">
        <v>77</v>
      </c>
      <c r="AY371" s="182" t="s">
        <v>574</v>
      </c>
    </row>
    <row r="372" spans="2:51" s="13" customFormat="1" ht="12">
      <c r="B372" s="187"/>
      <c r="D372" s="181" t="s">
        <v>586</v>
      </c>
      <c r="E372" s="188" t="s">
        <v>1</v>
      </c>
      <c r="F372" s="189" t="s">
        <v>816</v>
      </c>
      <c r="H372" s="190">
        <v>3.7999999999999999E-2</v>
      </c>
      <c r="I372" s="191"/>
      <c r="L372" s="187"/>
      <c r="M372" s="192"/>
      <c r="T372" s="193"/>
      <c r="AT372" s="188" t="s">
        <v>586</v>
      </c>
      <c r="AU372" s="188" t="s">
        <v>89</v>
      </c>
      <c r="AV372" s="13" t="s">
        <v>89</v>
      </c>
      <c r="AW372" s="13" t="s">
        <v>31</v>
      </c>
      <c r="AX372" s="13" t="s">
        <v>77</v>
      </c>
      <c r="AY372" s="188" t="s">
        <v>574</v>
      </c>
    </row>
    <row r="373" spans="2:51" s="12" customFormat="1" ht="12">
      <c r="B373" s="180"/>
      <c r="D373" s="181" t="s">
        <v>586</v>
      </c>
      <c r="E373" s="182" t="s">
        <v>1</v>
      </c>
      <c r="F373" s="183" t="s">
        <v>761</v>
      </c>
      <c r="H373" s="182" t="s">
        <v>1</v>
      </c>
      <c r="I373" s="184"/>
      <c r="L373" s="180"/>
      <c r="M373" s="185"/>
      <c r="T373" s="186"/>
      <c r="AT373" s="182" t="s">
        <v>586</v>
      </c>
      <c r="AU373" s="182" t="s">
        <v>89</v>
      </c>
      <c r="AV373" s="12" t="s">
        <v>84</v>
      </c>
      <c r="AW373" s="12" t="s">
        <v>31</v>
      </c>
      <c r="AX373" s="12" t="s">
        <v>77</v>
      </c>
      <c r="AY373" s="182" t="s">
        <v>574</v>
      </c>
    </row>
    <row r="374" spans="2:51" s="13" customFormat="1" ht="12">
      <c r="B374" s="187"/>
      <c r="D374" s="181" t="s">
        <v>586</v>
      </c>
      <c r="E374" s="188" t="s">
        <v>1</v>
      </c>
      <c r="F374" s="189" t="s">
        <v>817</v>
      </c>
      <c r="H374" s="190">
        <v>3.1E-2</v>
      </c>
      <c r="I374" s="191"/>
      <c r="L374" s="187"/>
      <c r="M374" s="192"/>
      <c r="T374" s="193"/>
      <c r="AT374" s="188" t="s">
        <v>586</v>
      </c>
      <c r="AU374" s="188" t="s">
        <v>89</v>
      </c>
      <c r="AV374" s="13" t="s">
        <v>89</v>
      </c>
      <c r="AW374" s="13" t="s">
        <v>31</v>
      </c>
      <c r="AX374" s="13" t="s">
        <v>77</v>
      </c>
      <c r="AY374" s="188" t="s">
        <v>574</v>
      </c>
    </row>
    <row r="375" spans="2:51" s="12" customFormat="1" ht="12">
      <c r="B375" s="180"/>
      <c r="D375" s="181" t="s">
        <v>586</v>
      </c>
      <c r="E375" s="182" t="s">
        <v>1</v>
      </c>
      <c r="F375" s="183" t="s">
        <v>763</v>
      </c>
      <c r="H375" s="182" t="s">
        <v>1</v>
      </c>
      <c r="I375" s="184"/>
      <c r="L375" s="180"/>
      <c r="M375" s="185"/>
      <c r="T375" s="186"/>
      <c r="AT375" s="182" t="s">
        <v>586</v>
      </c>
      <c r="AU375" s="182" t="s">
        <v>89</v>
      </c>
      <c r="AV375" s="12" t="s">
        <v>84</v>
      </c>
      <c r="AW375" s="12" t="s">
        <v>31</v>
      </c>
      <c r="AX375" s="12" t="s">
        <v>77</v>
      </c>
      <c r="AY375" s="182" t="s">
        <v>574</v>
      </c>
    </row>
    <row r="376" spans="2:51" s="13" customFormat="1" ht="12">
      <c r="B376" s="187"/>
      <c r="D376" s="181" t="s">
        <v>586</v>
      </c>
      <c r="E376" s="188" t="s">
        <v>1</v>
      </c>
      <c r="F376" s="189" t="s">
        <v>818</v>
      </c>
      <c r="H376" s="190">
        <v>0.188</v>
      </c>
      <c r="I376" s="191"/>
      <c r="L376" s="187"/>
      <c r="M376" s="192"/>
      <c r="T376" s="193"/>
      <c r="AT376" s="188" t="s">
        <v>586</v>
      </c>
      <c r="AU376" s="188" t="s">
        <v>89</v>
      </c>
      <c r="AV376" s="13" t="s">
        <v>89</v>
      </c>
      <c r="AW376" s="13" t="s">
        <v>31</v>
      </c>
      <c r="AX376" s="13" t="s">
        <v>77</v>
      </c>
      <c r="AY376" s="188" t="s">
        <v>574</v>
      </c>
    </row>
    <row r="377" spans="2:51" s="12" customFormat="1" ht="12">
      <c r="B377" s="180"/>
      <c r="D377" s="181" t="s">
        <v>586</v>
      </c>
      <c r="E377" s="182" t="s">
        <v>1</v>
      </c>
      <c r="F377" s="183" t="s">
        <v>767</v>
      </c>
      <c r="H377" s="182" t="s">
        <v>1</v>
      </c>
      <c r="I377" s="184"/>
      <c r="L377" s="180"/>
      <c r="M377" s="185"/>
      <c r="T377" s="186"/>
      <c r="AT377" s="182" t="s">
        <v>586</v>
      </c>
      <c r="AU377" s="182" t="s">
        <v>89</v>
      </c>
      <c r="AV377" s="12" t="s">
        <v>84</v>
      </c>
      <c r="AW377" s="12" t="s">
        <v>31</v>
      </c>
      <c r="AX377" s="12" t="s">
        <v>77</v>
      </c>
      <c r="AY377" s="182" t="s">
        <v>574</v>
      </c>
    </row>
    <row r="378" spans="2:51" s="13" customFormat="1" ht="12">
      <c r="B378" s="187"/>
      <c r="D378" s="181" t="s">
        <v>586</v>
      </c>
      <c r="E378" s="188" t="s">
        <v>1</v>
      </c>
      <c r="F378" s="189" t="s">
        <v>819</v>
      </c>
      <c r="H378" s="190">
        <v>0.48899999999999999</v>
      </c>
      <c r="I378" s="191"/>
      <c r="L378" s="187"/>
      <c r="M378" s="192"/>
      <c r="T378" s="193"/>
      <c r="AT378" s="188" t="s">
        <v>586</v>
      </c>
      <c r="AU378" s="188" t="s">
        <v>89</v>
      </c>
      <c r="AV378" s="13" t="s">
        <v>89</v>
      </c>
      <c r="AW378" s="13" t="s">
        <v>31</v>
      </c>
      <c r="AX378" s="13" t="s">
        <v>77</v>
      </c>
      <c r="AY378" s="188" t="s">
        <v>574</v>
      </c>
    </row>
    <row r="379" spans="2:51" s="12" customFormat="1" ht="12">
      <c r="B379" s="180"/>
      <c r="D379" s="181" t="s">
        <v>586</v>
      </c>
      <c r="E379" s="182" t="s">
        <v>1</v>
      </c>
      <c r="F379" s="183" t="s">
        <v>770</v>
      </c>
      <c r="H379" s="182" t="s">
        <v>1</v>
      </c>
      <c r="I379" s="184"/>
      <c r="L379" s="180"/>
      <c r="M379" s="185"/>
      <c r="T379" s="186"/>
      <c r="AT379" s="182" t="s">
        <v>586</v>
      </c>
      <c r="AU379" s="182" t="s">
        <v>89</v>
      </c>
      <c r="AV379" s="12" t="s">
        <v>84</v>
      </c>
      <c r="AW379" s="12" t="s">
        <v>31</v>
      </c>
      <c r="AX379" s="12" t="s">
        <v>77</v>
      </c>
      <c r="AY379" s="182" t="s">
        <v>574</v>
      </c>
    </row>
    <row r="380" spans="2:51" s="13" customFormat="1" ht="12">
      <c r="B380" s="187"/>
      <c r="D380" s="181" t="s">
        <v>586</v>
      </c>
      <c r="E380" s="188" t="s">
        <v>1</v>
      </c>
      <c r="F380" s="189" t="s">
        <v>820</v>
      </c>
      <c r="H380" s="190">
        <v>9.7000000000000003E-2</v>
      </c>
      <c r="I380" s="191"/>
      <c r="L380" s="187"/>
      <c r="M380" s="192"/>
      <c r="T380" s="193"/>
      <c r="AT380" s="188" t="s">
        <v>586</v>
      </c>
      <c r="AU380" s="188" t="s">
        <v>89</v>
      </c>
      <c r="AV380" s="13" t="s">
        <v>89</v>
      </c>
      <c r="AW380" s="13" t="s">
        <v>31</v>
      </c>
      <c r="AX380" s="13" t="s">
        <v>77</v>
      </c>
      <c r="AY380" s="188" t="s">
        <v>574</v>
      </c>
    </row>
    <row r="381" spans="2:51" s="12" customFormat="1" ht="12">
      <c r="B381" s="180"/>
      <c r="D381" s="181" t="s">
        <v>586</v>
      </c>
      <c r="E381" s="182" t="s">
        <v>1</v>
      </c>
      <c r="F381" s="183" t="s">
        <v>773</v>
      </c>
      <c r="H381" s="182" t="s">
        <v>1</v>
      </c>
      <c r="I381" s="184"/>
      <c r="L381" s="180"/>
      <c r="M381" s="185"/>
      <c r="T381" s="186"/>
      <c r="AT381" s="182" t="s">
        <v>586</v>
      </c>
      <c r="AU381" s="182" t="s">
        <v>89</v>
      </c>
      <c r="AV381" s="12" t="s">
        <v>84</v>
      </c>
      <c r="AW381" s="12" t="s">
        <v>31</v>
      </c>
      <c r="AX381" s="12" t="s">
        <v>77</v>
      </c>
      <c r="AY381" s="182" t="s">
        <v>574</v>
      </c>
    </row>
    <row r="382" spans="2:51" s="13" customFormat="1" ht="12">
      <c r="B382" s="187"/>
      <c r="D382" s="181" t="s">
        <v>586</v>
      </c>
      <c r="E382" s="188" t="s">
        <v>1</v>
      </c>
      <c r="F382" s="189" t="s">
        <v>821</v>
      </c>
      <c r="H382" s="190">
        <v>0.45800000000000002</v>
      </c>
      <c r="I382" s="191"/>
      <c r="L382" s="187"/>
      <c r="M382" s="192"/>
      <c r="T382" s="193"/>
      <c r="AT382" s="188" t="s">
        <v>586</v>
      </c>
      <c r="AU382" s="188" t="s">
        <v>89</v>
      </c>
      <c r="AV382" s="13" t="s">
        <v>89</v>
      </c>
      <c r="AW382" s="13" t="s">
        <v>31</v>
      </c>
      <c r="AX382" s="13" t="s">
        <v>77</v>
      </c>
      <c r="AY382" s="188" t="s">
        <v>574</v>
      </c>
    </row>
    <row r="383" spans="2:51" s="12" customFormat="1" ht="12">
      <c r="B383" s="180"/>
      <c r="D383" s="181" t="s">
        <v>586</v>
      </c>
      <c r="E383" s="182" t="s">
        <v>1</v>
      </c>
      <c r="F383" s="183" t="s">
        <v>822</v>
      </c>
      <c r="H383" s="182" t="s">
        <v>1</v>
      </c>
      <c r="I383" s="184"/>
      <c r="L383" s="180"/>
      <c r="M383" s="185"/>
      <c r="T383" s="186"/>
      <c r="AT383" s="182" t="s">
        <v>586</v>
      </c>
      <c r="AU383" s="182" t="s">
        <v>89</v>
      </c>
      <c r="AV383" s="12" t="s">
        <v>84</v>
      </c>
      <c r="AW383" s="12" t="s">
        <v>31</v>
      </c>
      <c r="AX383" s="12" t="s">
        <v>77</v>
      </c>
      <c r="AY383" s="182" t="s">
        <v>574</v>
      </c>
    </row>
    <row r="384" spans="2:51" s="13" customFormat="1" ht="12">
      <c r="B384" s="187"/>
      <c r="D384" s="181" t="s">
        <v>586</v>
      </c>
      <c r="E384" s="188" t="s">
        <v>1</v>
      </c>
      <c r="F384" s="189" t="s">
        <v>823</v>
      </c>
      <c r="H384" s="190">
        <v>1.7000000000000001E-2</v>
      </c>
      <c r="I384" s="191"/>
      <c r="L384" s="187"/>
      <c r="M384" s="192"/>
      <c r="T384" s="193"/>
      <c r="AT384" s="188" t="s">
        <v>586</v>
      </c>
      <c r="AU384" s="188" t="s">
        <v>89</v>
      </c>
      <c r="AV384" s="13" t="s">
        <v>89</v>
      </c>
      <c r="AW384" s="13" t="s">
        <v>31</v>
      </c>
      <c r="AX384" s="13" t="s">
        <v>77</v>
      </c>
      <c r="AY384" s="188" t="s">
        <v>574</v>
      </c>
    </row>
    <row r="385" spans="2:65" s="14" customFormat="1" ht="12">
      <c r="B385" s="194"/>
      <c r="D385" s="181" t="s">
        <v>586</v>
      </c>
      <c r="E385" s="195" t="s">
        <v>1</v>
      </c>
      <c r="F385" s="196" t="s">
        <v>596</v>
      </c>
      <c r="H385" s="197">
        <v>1.8879999999999999</v>
      </c>
      <c r="I385" s="198"/>
      <c r="L385" s="194"/>
      <c r="M385" s="199"/>
      <c r="T385" s="200"/>
      <c r="AT385" s="195" t="s">
        <v>586</v>
      </c>
      <c r="AU385" s="195" t="s">
        <v>89</v>
      </c>
      <c r="AV385" s="14" t="s">
        <v>580</v>
      </c>
      <c r="AW385" s="14" t="s">
        <v>31</v>
      </c>
      <c r="AX385" s="14" t="s">
        <v>84</v>
      </c>
      <c r="AY385" s="195" t="s">
        <v>574</v>
      </c>
    </row>
    <row r="386" spans="2:65" s="1" customFormat="1" ht="16.5" customHeight="1">
      <c r="B386" s="140"/>
      <c r="C386" s="168" t="s">
        <v>824</v>
      </c>
      <c r="D386" s="168" t="s">
        <v>576</v>
      </c>
      <c r="E386" s="169" t="s">
        <v>825</v>
      </c>
      <c r="F386" s="170" t="s">
        <v>826</v>
      </c>
      <c r="G386" s="171" t="s">
        <v>694</v>
      </c>
      <c r="H386" s="172">
        <v>17.007000000000001</v>
      </c>
      <c r="I386" s="173"/>
      <c r="J386" s="174">
        <f>ROUND(I386*H386,2)</f>
        <v>0</v>
      </c>
      <c r="K386" s="175"/>
      <c r="L386" s="34"/>
      <c r="M386" s="176" t="s">
        <v>1</v>
      </c>
      <c r="N386" s="139" t="s">
        <v>43</v>
      </c>
      <c r="P386" s="177">
        <f>O386*H386</f>
        <v>0</v>
      </c>
      <c r="Q386" s="177">
        <v>1.20296</v>
      </c>
      <c r="R386" s="177">
        <f>Q386*H386</f>
        <v>20.458740720000002</v>
      </c>
      <c r="S386" s="177">
        <v>0</v>
      </c>
      <c r="T386" s="178">
        <f>S386*H386</f>
        <v>0</v>
      </c>
      <c r="AR386" s="179" t="s">
        <v>580</v>
      </c>
      <c r="AT386" s="179" t="s">
        <v>576</v>
      </c>
      <c r="AU386" s="179" t="s">
        <v>89</v>
      </c>
      <c r="AY386" s="17" t="s">
        <v>574</v>
      </c>
      <c r="BE386" s="102">
        <f>IF(N386="základná",J386,0)</f>
        <v>0</v>
      </c>
      <c r="BF386" s="102">
        <f>IF(N386="znížená",J386,0)</f>
        <v>0</v>
      </c>
      <c r="BG386" s="102">
        <f>IF(N386="zákl. prenesená",J386,0)</f>
        <v>0</v>
      </c>
      <c r="BH386" s="102">
        <f>IF(N386="zníž. prenesená",J386,0)</f>
        <v>0</v>
      </c>
      <c r="BI386" s="102">
        <f>IF(N386="nulová",J386,0)</f>
        <v>0</v>
      </c>
      <c r="BJ386" s="17" t="s">
        <v>89</v>
      </c>
      <c r="BK386" s="102">
        <f>ROUND(I386*H386,2)</f>
        <v>0</v>
      </c>
      <c r="BL386" s="17" t="s">
        <v>580</v>
      </c>
      <c r="BM386" s="179" t="s">
        <v>827</v>
      </c>
    </row>
    <row r="387" spans="2:65" s="12" customFormat="1" ht="12">
      <c r="B387" s="180"/>
      <c r="D387" s="181" t="s">
        <v>586</v>
      </c>
      <c r="E387" s="182" t="s">
        <v>1</v>
      </c>
      <c r="F387" s="183" t="s">
        <v>753</v>
      </c>
      <c r="H387" s="182" t="s">
        <v>1</v>
      </c>
      <c r="I387" s="184"/>
      <c r="L387" s="180"/>
      <c r="M387" s="185"/>
      <c r="T387" s="186"/>
      <c r="AT387" s="182" t="s">
        <v>586</v>
      </c>
      <c r="AU387" s="182" t="s">
        <v>89</v>
      </c>
      <c r="AV387" s="12" t="s">
        <v>84</v>
      </c>
      <c r="AW387" s="12" t="s">
        <v>31</v>
      </c>
      <c r="AX387" s="12" t="s">
        <v>77</v>
      </c>
      <c r="AY387" s="182" t="s">
        <v>574</v>
      </c>
    </row>
    <row r="388" spans="2:65" s="13" customFormat="1" ht="12">
      <c r="B388" s="187"/>
      <c r="D388" s="181" t="s">
        <v>586</v>
      </c>
      <c r="E388" s="188" t="s">
        <v>1</v>
      </c>
      <c r="F388" s="189" t="s">
        <v>828</v>
      </c>
      <c r="H388" s="190">
        <v>13.371</v>
      </c>
      <c r="I388" s="191"/>
      <c r="L388" s="187"/>
      <c r="M388" s="192"/>
      <c r="T388" s="193"/>
      <c r="AT388" s="188" t="s">
        <v>586</v>
      </c>
      <c r="AU388" s="188" t="s">
        <v>89</v>
      </c>
      <c r="AV388" s="13" t="s">
        <v>89</v>
      </c>
      <c r="AW388" s="13" t="s">
        <v>31</v>
      </c>
      <c r="AX388" s="13" t="s">
        <v>77</v>
      </c>
      <c r="AY388" s="188" t="s">
        <v>574</v>
      </c>
    </row>
    <row r="389" spans="2:65" s="12" customFormat="1" ht="12">
      <c r="B389" s="180"/>
      <c r="D389" s="181" t="s">
        <v>586</v>
      </c>
      <c r="E389" s="182" t="s">
        <v>1</v>
      </c>
      <c r="F389" s="183" t="s">
        <v>755</v>
      </c>
      <c r="H389" s="182" t="s">
        <v>1</v>
      </c>
      <c r="I389" s="184"/>
      <c r="L389" s="180"/>
      <c r="M389" s="185"/>
      <c r="T389" s="186"/>
      <c r="AT389" s="182" t="s">
        <v>586</v>
      </c>
      <c r="AU389" s="182" t="s">
        <v>89</v>
      </c>
      <c r="AV389" s="12" t="s">
        <v>84</v>
      </c>
      <c r="AW389" s="12" t="s">
        <v>31</v>
      </c>
      <c r="AX389" s="12" t="s">
        <v>77</v>
      </c>
      <c r="AY389" s="182" t="s">
        <v>574</v>
      </c>
    </row>
    <row r="390" spans="2:65" s="13" customFormat="1" ht="12">
      <c r="B390" s="187"/>
      <c r="D390" s="181" t="s">
        <v>586</v>
      </c>
      <c r="E390" s="188" t="s">
        <v>1</v>
      </c>
      <c r="F390" s="189" t="s">
        <v>829</v>
      </c>
      <c r="H390" s="190">
        <v>9.8000000000000004E-2</v>
      </c>
      <c r="I390" s="191"/>
      <c r="L390" s="187"/>
      <c r="M390" s="192"/>
      <c r="T390" s="193"/>
      <c r="AT390" s="188" t="s">
        <v>586</v>
      </c>
      <c r="AU390" s="188" t="s">
        <v>89</v>
      </c>
      <c r="AV390" s="13" t="s">
        <v>89</v>
      </c>
      <c r="AW390" s="13" t="s">
        <v>31</v>
      </c>
      <c r="AX390" s="13" t="s">
        <v>77</v>
      </c>
      <c r="AY390" s="188" t="s">
        <v>574</v>
      </c>
    </row>
    <row r="391" spans="2:65" s="12" customFormat="1" ht="12">
      <c r="B391" s="180"/>
      <c r="D391" s="181" t="s">
        <v>586</v>
      </c>
      <c r="E391" s="182" t="s">
        <v>1</v>
      </c>
      <c r="F391" s="183" t="s">
        <v>757</v>
      </c>
      <c r="H391" s="182" t="s">
        <v>1</v>
      </c>
      <c r="I391" s="184"/>
      <c r="L391" s="180"/>
      <c r="M391" s="185"/>
      <c r="T391" s="186"/>
      <c r="AT391" s="182" t="s">
        <v>586</v>
      </c>
      <c r="AU391" s="182" t="s">
        <v>89</v>
      </c>
      <c r="AV391" s="12" t="s">
        <v>84</v>
      </c>
      <c r="AW391" s="12" t="s">
        <v>31</v>
      </c>
      <c r="AX391" s="12" t="s">
        <v>77</v>
      </c>
      <c r="AY391" s="182" t="s">
        <v>574</v>
      </c>
    </row>
    <row r="392" spans="2:65" s="13" customFormat="1" ht="12">
      <c r="B392" s="187"/>
      <c r="D392" s="181" t="s">
        <v>586</v>
      </c>
      <c r="E392" s="188" t="s">
        <v>1</v>
      </c>
      <c r="F392" s="189" t="s">
        <v>830</v>
      </c>
      <c r="H392" s="190">
        <v>0.125</v>
      </c>
      <c r="I392" s="191"/>
      <c r="L392" s="187"/>
      <c r="M392" s="192"/>
      <c r="T392" s="193"/>
      <c r="AT392" s="188" t="s">
        <v>586</v>
      </c>
      <c r="AU392" s="188" t="s">
        <v>89</v>
      </c>
      <c r="AV392" s="13" t="s">
        <v>89</v>
      </c>
      <c r="AW392" s="13" t="s">
        <v>31</v>
      </c>
      <c r="AX392" s="13" t="s">
        <v>77</v>
      </c>
      <c r="AY392" s="188" t="s">
        <v>574</v>
      </c>
    </row>
    <row r="393" spans="2:65" s="12" customFormat="1" ht="12">
      <c r="B393" s="180"/>
      <c r="D393" s="181" t="s">
        <v>586</v>
      </c>
      <c r="E393" s="182" t="s">
        <v>1</v>
      </c>
      <c r="F393" s="183" t="s">
        <v>759</v>
      </c>
      <c r="H393" s="182" t="s">
        <v>1</v>
      </c>
      <c r="I393" s="184"/>
      <c r="L393" s="180"/>
      <c r="M393" s="185"/>
      <c r="T393" s="186"/>
      <c r="AT393" s="182" t="s">
        <v>586</v>
      </c>
      <c r="AU393" s="182" t="s">
        <v>89</v>
      </c>
      <c r="AV393" s="12" t="s">
        <v>84</v>
      </c>
      <c r="AW393" s="12" t="s">
        <v>31</v>
      </c>
      <c r="AX393" s="12" t="s">
        <v>77</v>
      </c>
      <c r="AY393" s="182" t="s">
        <v>574</v>
      </c>
    </row>
    <row r="394" spans="2:65" s="13" customFormat="1" ht="12">
      <c r="B394" s="187"/>
      <c r="D394" s="181" t="s">
        <v>586</v>
      </c>
      <c r="E394" s="188" t="s">
        <v>1</v>
      </c>
      <c r="F394" s="189" t="s">
        <v>831</v>
      </c>
      <c r="H394" s="190">
        <v>2.7E-2</v>
      </c>
      <c r="I394" s="191"/>
      <c r="L394" s="187"/>
      <c r="M394" s="192"/>
      <c r="T394" s="193"/>
      <c r="AT394" s="188" t="s">
        <v>586</v>
      </c>
      <c r="AU394" s="188" t="s">
        <v>89</v>
      </c>
      <c r="AV394" s="13" t="s">
        <v>89</v>
      </c>
      <c r="AW394" s="13" t="s">
        <v>31</v>
      </c>
      <c r="AX394" s="13" t="s">
        <v>77</v>
      </c>
      <c r="AY394" s="188" t="s">
        <v>574</v>
      </c>
    </row>
    <row r="395" spans="2:65" s="12" customFormat="1" ht="12">
      <c r="B395" s="180"/>
      <c r="D395" s="181" t="s">
        <v>586</v>
      </c>
      <c r="E395" s="182" t="s">
        <v>1</v>
      </c>
      <c r="F395" s="183" t="s">
        <v>761</v>
      </c>
      <c r="H395" s="182" t="s">
        <v>1</v>
      </c>
      <c r="I395" s="184"/>
      <c r="L395" s="180"/>
      <c r="M395" s="185"/>
      <c r="T395" s="186"/>
      <c r="AT395" s="182" t="s">
        <v>586</v>
      </c>
      <c r="AU395" s="182" t="s">
        <v>89</v>
      </c>
      <c r="AV395" s="12" t="s">
        <v>84</v>
      </c>
      <c r="AW395" s="12" t="s">
        <v>31</v>
      </c>
      <c r="AX395" s="12" t="s">
        <v>77</v>
      </c>
      <c r="AY395" s="182" t="s">
        <v>574</v>
      </c>
    </row>
    <row r="396" spans="2:65" s="13" customFormat="1" ht="12">
      <c r="B396" s="187"/>
      <c r="D396" s="181" t="s">
        <v>586</v>
      </c>
      <c r="E396" s="188" t="s">
        <v>1</v>
      </c>
      <c r="F396" s="189" t="s">
        <v>832</v>
      </c>
      <c r="H396" s="190">
        <v>0.02</v>
      </c>
      <c r="I396" s="191"/>
      <c r="L396" s="187"/>
      <c r="M396" s="192"/>
      <c r="T396" s="193"/>
      <c r="AT396" s="188" t="s">
        <v>586</v>
      </c>
      <c r="AU396" s="188" t="s">
        <v>89</v>
      </c>
      <c r="AV396" s="13" t="s">
        <v>89</v>
      </c>
      <c r="AW396" s="13" t="s">
        <v>31</v>
      </c>
      <c r="AX396" s="13" t="s">
        <v>77</v>
      </c>
      <c r="AY396" s="188" t="s">
        <v>574</v>
      </c>
    </row>
    <row r="397" spans="2:65" s="12" customFormat="1" ht="12">
      <c r="B397" s="180"/>
      <c r="D397" s="181" t="s">
        <v>586</v>
      </c>
      <c r="E397" s="182" t="s">
        <v>1</v>
      </c>
      <c r="F397" s="183" t="s">
        <v>763</v>
      </c>
      <c r="H397" s="182" t="s">
        <v>1</v>
      </c>
      <c r="I397" s="184"/>
      <c r="L397" s="180"/>
      <c r="M397" s="185"/>
      <c r="T397" s="186"/>
      <c r="AT397" s="182" t="s">
        <v>586</v>
      </c>
      <c r="AU397" s="182" t="s">
        <v>89</v>
      </c>
      <c r="AV397" s="12" t="s">
        <v>84</v>
      </c>
      <c r="AW397" s="12" t="s">
        <v>31</v>
      </c>
      <c r="AX397" s="12" t="s">
        <v>77</v>
      </c>
      <c r="AY397" s="182" t="s">
        <v>574</v>
      </c>
    </row>
    <row r="398" spans="2:65" s="13" customFormat="1" ht="12">
      <c r="B398" s="187"/>
      <c r="D398" s="181" t="s">
        <v>586</v>
      </c>
      <c r="E398" s="188" t="s">
        <v>1</v>
      </c>
      <c r="F398" s="189" t="s">
        <v>833</v>
      </c>
      <c r="H398" s="190">
        <v>0.33900000000000002</v>
      </c>
      <c r="I398" s="191"/>
      <c r="L398" s="187"/>
      <c r="M398" s="192"/>
      <c r="T398" s="193"/>
      <c r="AT398" s="188" t="s">
        <v>586</v>
      </c>
      <c r="AU398" s="188" t="s">
        <v>89</v>
      </c>
      <c r="AV398" s="13" t="s">
        <v>89</v>
      </c>
      <c r="AW398" s="13" t="s">
        <v>31</v>
      </c>
      <c r="AX398" s="13" t="s">
        <v>77</v>
      </c>
      <c r="AY398" s="188" t="s">
        <v>574</v>
      </c>
    </row>
    <row r="399" spans="2:65" s="12" customFormat="1" ht="12">
      <c r="B399" s="180"/>
      <c r="D399" s="181" t="s">
        <v>586</v>
      </c>
      <c r="E399" s="182" t="s">
        <v>1</v>
      </c>
      <c r="F399" s="183" t="s">
        <v>767</v>
      </c>
      <c r="H399" s="182" t="s">
        <v>1</v>
      </c>
      <c r="I399" s="184"/>
      <c r="L399" s="180"/>
      <c r="M399" s="185"/>
      <c r="T399" s="186"/>
      <c r="AT399" s="182" t="s">
        <v>586</v>
      </c>
      <c r="AU399" s="182" t="s">
        <v>89</v>
      </c>
      <c r="AV399" s="12" t="s">
        <v>84</v>
      </c>
      <c r="AW399" s="12" t="s">
        <v>31</v>
      </c>
      <c r="AX399" s="12" t="s">
        <v>77</v>
      </c>
      <c r="AY399" s="182" t="s">
        <v>574</v>
      </c>
    </row>
    <row r="400" spans="2:65" s="13" customFormat="1" ht="12">
      <c r="B400" s="187"/>
      <c r="D400" s="181" t="s">
        <v>586</v>
      </c>
      <c r="E400" s="188" t="s">
        <v>1</v>
      </c>
      <c r="F400" s="189" t="s">
        <v>834</v>
      </c>
      <c r="H400" s="190">
        <v>0.86399999999999999</v>
      </c>
      <c r="I400" s="191"/>
      <c r="L400" s="187"/>
      <c r="M400" s="192"/>
      <c r="T400" s="193"/>
      <c r="AT400" s="188" t="s">
        <v>586</v>
      </c>
      <c r="AU400" s="188" t="s">
        <v>89</v>
      </c>
      <c r="AV400" s="13" t="s">
        <v>89</v>
      </c>
      <c r="AW400" s="13" t="s">
        <v>31</v>
      </c>
      <c r="AX400" s="13" t="s">
        <v>77</v>
      </c>
      <c r="AY400" s="188" t="s">
        <v>574</v>
      </c>
    </row>
    <row r="401" spans="2:65" s="12" customFormat="1" ht="12">
      <c r="B401" s="180"/>
      <c r="D401" s="181" t="s">
        <v>586</v>
      </c>
      <c r="E401" s="182" t="s">
        <v>1</v>
      </c>
      <c r="F401" s="183" t="s">
        <v>770</v>
      </c>
      <c r="H401" s="182" t="s">
        <v>1</v>
      </c>
      <c r="I401" s="184"/>
      <c r="L401" s="180"/>
      <c r="M401" s="185"/>
      <c r="T401" s="186"/>
      <c r="AT401" s="182" t="s">
        <v>586</v>
      </c>
      <c r="AU401" s="182" t="s">
        <v>89</v>
      </c>
      <c r="AV401" s="12" t="s">
        <v>84</v>
      </c>
      <c r="AW401" s="12" t="s">
        <v>31</v>
      </c>
      <c r="AX401" s="12" t="s">
        <v>77</v>
      </c>
      <c r="AY401" s="182" t="s">
        <v>574</v>
      </c>
    </row>
    <row r="402" spans="2:65" s="13" customFormat="1" ht="12">
      <c r="B402" s="187"/>
      <c r="D402" s="181" t="s">
        <v>586</v>
      </c>
      <c r="E402" s="188" t="s">
        <v>1</v>
      </c>
      <c r="F402" s="189" t="s">
        <v>835</v>
      </c>
      <c r="H402" s="190">
        <v>9.8000000000000004E-2</v>
      </c>
      <c r="I402" s="191"/>
      <c r="L402" s="187"/>
      <c r="M402" s="192"/>
      <c r="T402" s="193"/>
      <c r="AT402" s="188" t="s">
        <v>586</v>
      </c>
      <c r="AU402" s="188" t="s">
        <v>89</v>
      </c>
      <c r="AV402" s="13" t="s">
        <v>89</v>
      </c>
      <c r="AW402" s="13" t="s">
        <v>31</v>
      </c>
      <c r="AX402" s="13" t="s">
        <v>77</v>
      </c>
      <c r="AY402" s="188" t="s">
        <v>574</v>
      </c>
    </row>
    <row r="403" spans="2:65" s="12" customFormat="1" ht="12">
      <c r="B403" s="180"/>
      <c r="D403" s="181" t="s">
        <v>586</v>
      </c>
      <c r="E403" s="182" t="s">
        <v>1</v>
      </c>
      <c r="F403" s="183" t="s">
        <v>773</v>
      </c>
      <c r="H403" s="182" t="s">
        <v>1</v>
      </c>
      <c r="I403" s="184"/>
      <c r="L403" s="180"/>
      <c r="M403" s="185"/>
      <c r="T403" s="186"/>
      <c r="AT403" s="182" t="s">
        <v>586</v>
      </c>
      <c r="AU403" s="182" t="s">
        <v>89</v>
      </c>
      <c r="AV403" s="12" t="s">
        <v>84</v>
      </c>
      <c r="AW403" s="12" t="s">
        <v>31</v>
      </c>
      <c r="AX403" s="12" t="s">
        <v>77</v>
      </c>
      <c r="AY403" s="182" t="s">
        <v>574</v>
      </c>
    </row>
    <row r="404" spans="2:65" s="13" customFormat="1" ht="12">
      <c r="B404" s="187"/>
      <c r="D404" s="181" t="s">
        <v>586</v>
      </c>
      <c r="E404" s="188" t="s">
        <v>1</v>
      </c>
      <c r="F404" s="189" t="s">
        <v>836</v>
      </c>
      <c r="H404" s="190">
        <v>1.73</v>
      </c>
      <c r="I404" s="191"/>
      <c r="L404" s="187"/>
      <c r="M404" s="192"/>
      <c r="T404" s="193"/>
      <c r="AT404" s="188" t="s">
        <v>586</v>
      </c>
      <c r="AU404" s="188" t="s">
        <v>89</v>
      </c>
      <c r="AV404" s="13" t="s">
        <v>89</v>
      </c>
      <c r="AW404" s="13" t="s">
        <v>31</v>
      </c>
      <c r="AX404" s="13" t="s">
        <v>77</v>
      </c>
      <c r="AY404" s="188" t="s">
        <v>574</v>
      </c>
    </row>
    <row r="405" spans="2:65" s="15" customFormat="1" ht="12">
      <c r="B405" s="201"/>
      <c r="D405" s="181" t="s">
        <v>586</v>
      </c>
      <c r="E405" s="202" t="s">
        <v>1</v>
      </c>
      <c r="F405" s="203" t="s">
        <v>776</v>
      </c>
      <c r="H405" s="204">
        <v>16.672000000000001</v>
      </c>
      <c r="I405" s="205"/>
      <c r="L405" s="201"/>
      <c r="M405" s="206"/>
      <c r="T405" s="207"/>
      <c r="AT405" s="202" t="s">
        <v>586</v>
      </c>
      <c r="AU405" s="202" t="s">
        <v>89</v>
      </c>
      <c r="AV405" s="15" t="s">
        <v>597</v>
      </c>
      <c r="AW405" s="15" t="s">
        <v>31</v>
      </c>
      <c r="AX405" s="15" t="s">
        <v>77</v>
      </c>
      <c r="AY405" s="202" t="s">
        <v>574</v>
      </c>
    </row>
    <row r="406" spans="2:65" s="12" customFormat="1" ht="12">
      <c r="B406" s="180"/>
      <c r="D406" s="181" t="s">
        <v>586</v>
      </c>
      <c r="E406" s="182" t="s">
        <v>1</v>
      </c>
      <c r="F406" s="183" t="s">
        <v>777</v>
      </c>
      <c r="H406" s="182" t="s">
        <v>1</v>
      </c>
      <c r="I406" s="184"/>
      <c r="L406" s="180"/>
      <c r="M406" s="185"/>
      <c r="T406" s="186"/>
      <c r="AT406" s="182" t="s">
        <v>586</v>
      </c>
      <c r="AU406" s="182" t="s">
        <v>89</v>
      </c>
      <c r="AV406" s="12" t="s">
        <v>84</v>
      </c>
      <c r="AW406" s="12" t="s">
        <v>31</v>
      </c>
      <c r="AX406" s="12" t="s">
        <v>77</v>
      </c>
      <c r="AY406" s="182" t="s">
        <v>574</v>
      </c>
    </row>
    <row r="407" spans="2:65" s="12" customFormat="1" ht="12">
      <c r="B407" s="180"/>
      <c r="D407" s="181" t="s">
        <v>586</v>
      </c>
      <c r="E407" s="182" t="s">
        <v>1</v>
      </c>
      <c r="F407" s="183" t="s">
        <v>837</v>
      </c>
      <c r="H407" s="182" t="s">
        <v>1</v>
      </c>
      <c r="I407" s="184"/>
      <c r="L407" s="180"/>
      <c r="M407" s="185"/>
      <c r="T407" s="186"/>
      <c r="AT407" s="182" t="s">
        <v>586</v>
      </c>
      <c r="AU407" s="182" t="s">
        <v>89</v>
      </c>
      <c r="AV407" s="12" t="s">
        <v>84</v>
      </c>
      <c r="AW407" s="12" t="s">
        <v>31</v>
      </c>
      <c r="AX407" s="12" t="s">
        <v>77</v>
      </c>
      <c r="AY407" s="182" t="s">
        <v>574</v>
      </c>
    </row>
    <row r="408" spans="2:65" s="13" customFormat="1" ht="12">
      <c r="B408" s="187"/>
      <c r="D408" s="181" t="s">
        <v>586</v>
      </c>
      <c r="E408" s="188" t="s">
        <v>1</v>
      </c>
      <c r="F408" s="189" t="s">
        <v>838</v>
      </c>
      <c r="H408" s="190">
        <v>0.30399999999999999</v>
      </c>
      <c r="I408" s="191"/>
      <c r="L408" s="187"/>
      <c r="M408" s="192"/>
      <c r="T408" s="193"/>
      <c r="AT408" s="188" t="s">
        <v>586</v>
      </c>
      <c r="AU408" s="188" t="s">
        <v>89</v>
      </c>
      <c r="AV408" s="13" t="s">
        <v>89</v>
      </c>
      <c r="AW408" s="13" t="s">
        <v>31</v>
      </c>
      <c r="AX408" s="13" t="s">
        <v>77</v>
      </c>
      <c r="AY408" s="188" t="s">
        <v>574</v>
      </c>
    </row>
    <row r="409" spans="2:65" s="15" customFormat="1" ht="12">
      <c r="B409" s="201"/>
      <c r="D409" s="181" t="s">
        <v>586</v>
      </c>
      <c r="E409" s="202" t="s">
        <v>1</v>
      </c>
      <c r="F409" s="203" t="s">
        <v>776</v>
      </c>
      <c r="H409" s="204">
        <v>0.30399999999999999</v>
      </c>
      <c r="I409" s="205"/>
      <c r="L409" s="201"/>
      <c r="M409" s="206"/>
      <c r="T409" s="207"/>
      <c r="AT409" s="202" t="s">
        <v>586</v>
      </c>
      <c r="AU409" s="202" t="s">
        <v>89</v>
      </c>
      <c r="AV409" s="15" t="s">
        <v>597</v>
      </c>
      <c r="AW409" s="15" t="s">
        <v>31</v>
      </c>
      <c r="AX409" s="15" t="s">
        <v>77</v>
      </c>
      <c r="AY409" s="202" t="s">
        <v>574</v>
      </c>
    </row>
    <row r="410" spans="2:65" s="12" customFormat="1" ht="12">
      <c r="B410" s="180"/>
      <c r="D410" s="181" t="s">
        <v>586</v>
      </c>
      <c r="E410" s="182" t="s">
        <v>1</v>
      </c>
      <c r="F410" s="183" t="s">
        <v>822</v>
      </c>
      <c r="H410" s="182" t="s">
        <v>1</v>
      </c>
      <c r="I410" s="184"/>
      <c r="L410" s="180"/>
      <c r="M410" s="185"/>
      <c r="T410" s="186"/>
      <c r="AT410" s="182" t="s">
        <v>586</v>
      </c>
      <c r="AU410" s="182" t="s">
        <v>89</v>
      </c>
      <c r="AV410" s="12" t="s">
        <v>84</v>
      </c>
      <c r="AW410" s="12" t="s">
        <v>31</v>
      </c>
      <c r="AX410" s="12" t="s">
        <v>77</v>
      </c>
      <c r="AY410" s="182" t="s">
        <v>574</v>
      </c>
    </row>
    <row r="411" spans="2:65" s="13" customFormat="1" ht="12">
      <c r="B411" s="187"/>
      <c r="D411" s="181" t="s">
        <v>586</v>
      </c>
      <c r="E411" s="188" t="s">
        <v>1</v>
      </c>
      <c r="F411" s="189" t="s">
        <v>839</v>
      </c>
      <c r="H411" s="190">
        <v>3.1E-2</v>
      </c>
      <c r="I411" s="191"/>
      <c r="L411" s="187"/>
      <c r="M411" s="192"/>
      <c r="T411" s="193"/>
      <c r="AT411" s="188" t="s">
        <v>586</v>
      </c>
      <c r="AU411" s="188" t="s">
        <v>89</v>
      </c>
      <c r="AV411" s="13" t="s">
        <v>89</v>
      </c>
      <c r="AW411" s="13" t="s">
        <v>31</v>
      </c>
      <c r="AX411" s="13" t="s">
        <v>77</v>
      </c>
      <c r="AY411" s="188" t="s">
        <v>574</v>
      </c>
    </row>
    <row r="412" spans="2:65" s="15" customFormat="1" ht="12">
      <c r="B412" s="201"/>
      <c r="D412" s="181" t="s">
        <v>586</v>
      </c>
      <c r="E412" s="202" t="s">
        <v>1</v>
      </c>
      <c r="F412" s="203" t="s">
        <v>776</v>
      </c>
      <c r="H412" s="204">
        <v>3.1E-2</v>
      </c>
      <c r="I412" s="205"/>
      <c r="L412" s="201"/>
      <c r="M412" s="206"/>
      <c r="T412" s="207"/>
      <c r="AT412" s="202" t="s">
        <v>586</v>
      </c>
      <c r="AU412" s="202" t="s">
        <v>89</v>
      </c>
      <c r="AV412" s="15" t="s">
        <v>597</v>
      </c>
      <c r="AW412" s="15" t="s">
        <v>31</v>
      </c>
      <c r="AX412" s="15" t="s">
        <v>77</v>
      </c>
      <c r="AY412" s="202" t="s">
        <v>574</v>
      </c>
    </row>
    <row r="413" spans="2:65" s="14" customFormat="1" ht="12">
      <c r="B413" s="194"/>
      <c r="D413" s="181" t="s">
        <v>586</v>
      </c>
      <c r="E413" s="195" t="s">
        <v>1</v>
      </c>
      <c r="F413" s="196" t="s">
        <v>596</v>
      </c>
      <c r="H413" s="197">
        <v>17.007000000000001</v>
      </c>
      <c r="I413" s="198"/>
      <c r="L413" s="194"/>
      <c r="M413" s="199"/>
      <c r="T413" s="200"/>
      <c r="AT413" s="195" t="s">
        <v>586</v>
      </c>
      <c r="AU413" s="195" t="s">
        <v>89</v>
      </c>
      <c r="AV413" s="14" t="s">
        <v>580</v>
      </c>
      <c r="AW413" s="14" t="s">
        <v>31</v>
      </c>
      <c r="AX413" s="14" t="s">
        <v>84</v>
      </c>
      <c r="AY413" s="195" t="s">
        <v>574</v>
      </c>
    </row>
    <row r="414" spans="2:65" s="1" customFormat="1" ht="38" customHeight="1">
      <c r="B414" s="140"/>
      <c r="C414" s="168" t="s">
        <v>840</v>
      </c>
      <c r="D414" s="168" t="s">
        <v>576</v>
      </c>
      <c r="E414" s="169" t="s">
        <v>841</v>
      </c>
      <c r="F414" s="170" t="s">
        <v>842</v>
      </c>
      <c r="G414" s="171" t="s">
        <v>629</v>
      </c>
      <c r="H414" s="172">
        <v>2.8849999999999998</v>
      </c>
      <c r="I414" s="173"/>
      <c r="J414" s="174">
        <f>ROUND(I414*H414,2)</f>
        <v>0</v>
      </c>
      <c r="K414" s="175"/>
      <c r="L414" s="34"/>
      <c r="M414" s="176" t="s">
        <v>1</v>
      </c>
      <c r="N414" s="139" t="s">
        <v>43</v>
      </c>
      <c r="P414" s="177">
        <f>O414*H414</f>
        <v>0</v>
      </c>
      <c r="Q414" s="177">
        <v>2.1530687799999999</v>
      </c>
      <c r="R414" s="177">
        <f>Q414*H414</f>
        <v>6.2116034302999994</v>
      </c>
      <c r="S414" s="177">
        <v>0</v>
      </c>
      <c r="T414" s="178">
        <f>S414*H414</f>
        <v>0</v>
      </c>
      <c r="AR414" s="179" t="s">
        <v>580</v>
      </c>
      <c r="AT414" s="179" t="s">
        <v>576</v>
      </c>
      <c r="AU414" s="179" t="s">
        <v>89</v>
      </c>
      <c r="AY414" s="17" t="s">
        <v>574</v>
      </c>
      <c r="BE414" s="102">
        <f>IF(N414="základná",J414,0)</f>
        <v>0</v>
      </c>
      <c r="BF414" s="102">
        <f>IF(N414="znížená",J414,0)</f>
        <v>0</v>
      </c>
      <c r="BG414" s="102">
        <f>IF(N414="zákl. prenesená",J414,0)</f>
        <v>0</v>
      </c>
      <c r="BH414" s="102">
        <f>IF(N414="zníž. prenesená",J414,0)</f>
        <v>0</v>
      </c>
      <c r="BI414" s="102">
        <f>IF(N414="nulová",J414,0)</f>
        <v>0</v>
      </c>
      <c r="BJ414" s="17" t="s">
        <v>89</v>
      </c>
      <c r="BK414" s="102">
        <f>ROUND(I414*H414,2)</f>
        <v>0</v>
      </c>
      <c r="BL414" s="17" t="s">
        <v>580</v>
      </c>
      <c r="BM414" s="179" t="s">
        <v>843</v>
      </c>
    </row>
    <row r="415" spans="2:65" s="12" customFormat="1" ht="12">
      <c r="B415" s="180"/>
      <c r="D415" s="181" t="s">
        <v>586</v>
      </c>
      <c r="E415" s="182" t="s">
        <v>1</v>
      </c>
      <c r="F415" s="183" t="s">
        <v>844</v>
      </c>
      <c r="H415" s="182" t="s">
        <v>1</v>
      </c>
      <c r="I415" s="184"/>
      <c r="L415" s="180"/>
      <c r="M415" s="185"/>
      <c r="T415" s="186"/>
      <c r="AT415" s="182" t="s">
        <v>586</v>
      </c>
      <c r="AU415" s="182" t="s">
        <v>89</v>
      </c>
      <c r="AV415" s="12" t="s">
        <v>84</v>
      </c>
      <c r="AW415" s="12" t="s">
        <v>31</v>
      </c>
      <c r="AX415" s="12" t="s">
        <v>77</v>
      </c>
      <c r="AY415" s="182" t="s">
        <v>574</v>
      </c>
    </row>
    <row r="416" spans="2:65" s="13" customFormat="1" ht="12">
      <c r="B416" s="187"/>
      <c r="D416" s="181" t="s">
        <v>586</v>
      </c>
      <c r="E416" s="188" t="s">
        <v>1</v>
      </c>
      <c r="F416" s="189" t="s">
        <v>845</v>
      </c>
      <c r="H416" s="190">
        <v>0.72699999999999998</v>
      </c>
      <c r="I416" s="191"/>
      <c r="L416" s="187"/>
      <c r="M416" s="192"/>
      <c r="T416" s="193"/>
      <c r="AT416" s="188" t="s">
        <v>586</v>
      </c>
      <c r="AU416" s="188" t="s">
        <v>89</v>
      </c>
      <c r="AV416" s="13" t="s">
        <v>89</v>
      </c>
      <c r="AW416" s="13" t="s">
        <v>31</v>
      </c>
      <c r="AX416" s="13" t="s">
        <v>77</v>
      </c>
      <c r="AY416" s="188" t="s">
        <v>574</v>
      </c>
    </row>
    <row r="417" spans="2:65" s="13" customFormat="1" ht="12">
      <c r="B417" s="187"/>
      <c r="D417" s="181" t="s">
        <v>586</v>
      </c>
      <c r="E417" s="188" t="s">
        <v>1</v>
      </c>
      <c r="F417" s="189" t="s">
        <v>846</v>
      </c>
      <c r="H417" s="190">
        <v>0.38</v>
      </c>
      <c r="I417" s="191"/>
      <c r="L417" s="187"/>
      <c r="M417" s="192"/>
      <c r="T417" s="193"/>
      <c r="AT417" s="188" t="s">
        <v>586</v>
      </c>
      <c r="AU417" s="188" t="s">
        <v>89</v>
      </c>
      <c r="AV417" s="13" t="s">
        <v>89</v>
      </c>
      <c r="AW417" s="13" t="s">
        <v>31</v>
      </c>
      <c r="AX417" s="13" t="s">
        <v>77</v>
      </c>
      <c r="AY417" s="188" t="s">
        <v>574</v>
      </c>
    </row>
    <row r="418" spans="2:65" s="12" customFormat="1" ht="12">
      <c r="B418" s="180"/>
      <c r="D418" s="181" t="s">
        <v>586</v>
      </c>
      <c r="E418" s="182" t="s">
        <v>1</v>
      </c>
      <c r="F418" s="183" t="s">
        <v>847</v>
      </c>
      <c r="H418" s="182" t="s">
        <v>1</v>
      </c>
      <c r="I418" s="184"/>
      <c r="L418" s="180"/>
      <c r="M418" s="185"/>
      <c r="T418" s="186"/>
      <c r="AT418" s="182" t="s">
        <v>586</v>
      </c>
      <c r="AU418" s="182" t="s">
        <v>89</v>
      </c>
      <c r="AV418" s="12" t="s">
        <v>84</v>
      </c>
      <c r="AW418" s="12" t="s">
        <v>31</v>
      </c>
      <c r="AX418" s="12" t="s">
        <v>77</v>
      </c>
      <c r="AY418" s="182" t="s">
        <v>574</v>
      </c>
    </row>
    <row r="419" spans="2:65" s="13" customFormat="1" ht="12">
      <c r="B419" s="187"/>
      <c r="D419" s="181" t="s">
        <v>586</v>
      </c>
      <c r="E419" s="188" t="s">
        <v>1</v>
      </c>
      <c r="F419" s="189" t="s">
        <v>848</v>
      </c>
      <c r="H419" s="190">
        <v>1.778</v>
      </c>
      <c r="I419" s="191"/>
      <c r="L419" s="187"/>
      <c r="M419" s="192"/>
      <c r="T419" s="193"/>
      <c r="AT419" s="188" t="s">
        <v>586</v>
      </c>
      <c r="AU419" s="188" t="s">
        <v>89</v>
      </c>
      <c r="AV419" s="13" t="s">
        <v>89</v>
      </c>
      <c r="AW419" s="13" t="s">
        <v>31</v>
      </c>
      <c r="AX419" s="13" t="s">
        <v>77</v>
      </c>
      <c r="AY419" s="188" t="s">
        <v>574</v>
      </c>
    </row>
    <row r="420" spans="2:65" s="14" customFormat="1" ht="12">
      <c r="B420" s="194"/>
      <c r="D420" s="181" t="s">
        <v>586</v>
      </c>
      <c r="E420" s="195" t="s">
        <v>1</v>
      </c>
      <c r="F420" s="196" t="s">
        <v>596</v>
      </c>
      <c r="H420" s="197">
        <v>2.8849999999999998</v>
      </c>
      <c r="I420" s="198"/>
      <c r="L420" s="194"/>
      <c r="M420" s="199"/>
      <c r="T420" s="200"/>
      <c r="AT420" s="195" t="s">
        <v>586</v>
      </c>
      <c r="AU420" s="195" t="s">
        <v>89</v>
      </c>
      <c r="AV420" s="14" t="s">
        <v>580</v>
      </c>
      <c r="AW420" s="14" t="s">
        <v>31</v>
      </c>
      <c r="AX420" s="14" t="s">
        <v>84</v>
      </c>
      <c r="AY420" s="195" t="s">
        <v>574</v>
      </c>
    </row>
    <row r="421" spans="2:65" s="1" customFormat="1" ht="38" customHeight="1">
      <c r="B421" s="140"/>
      <c r="C421" s="168" t="s">
        <v>849</v>
      </c>
      <c r="D421" s="168" t="s">
        <v>576</v>
      </c>
      <c r="E421" s="169" t="s">
        <v>850</v>
      </c>
      <c r="F421" s="170" t="s">
        <v>851</v>
      </c>
      <c r="G421" s="171" t="s">
        <v>629</v>
      </c>
      <c r="H421" s="172">
        <v>0.91300000000000003</v>
      </c>
      <c r="I421" s="173"/>
      <c r="J421" s="174">
        <f>ROUND(I421*H421,2)</f>
        <v>0</v>
      </c>
      <c r="K421" s="175"/>
      <c r="L421" s="34"/>
      <c r="M421" s="176" t="s">
        <v>1</v>
      </c>
      <c r="N421" s="139" t="s">
        <v>43</v>
      </c>
      <c r="P421" s="177">
        <f>O421*H421</f>
        <v>0</v>
      </c>
      <c r="Q421" s="177">
        <v>1.98646878</v>
      </c>
      <c r="R421" s="177">
        <f>Q421*H421</f>
        <v>1.8136459961400002</v>
      </c>
      <c r="S421" s="177">
        <v>0</v>
      </c>
      <c r="T421" s="178">
        <f>S421*H421</f>
        <v>0</v>
      </c>
      <c r="AR421" s="179" t="s">
        <v>580</v>
      </c>
      <c r="AT421" s="179" t="s">
        <v>576</v>
      </c>
      <c r="AU421" s="179" t="s">
        <v>89</v>
      </c>
      <c r="AY421" s="17" t="s">
        <v>574</v>
      </c>
      <c r="BE421" s="102">
        <f>IF(N421="základná",J421,0)</f>
        <v>0</v>
      </c>
      <c r="BF421" s="102">
        <f>IF(N421="znížená",J421,0)</f>
        <v>0</v>
      </c>
      <c r="BG421" s="102">
        <f>IF(N421="zákl. prenesená",J421,0)</f>
        <v>0</v>
      </c>
      <c r="BH421" s="102">
        <f>IF(N421="zníž. prenesená",J421,0)</f>
        <v>0</v>
      </c>
      <c r="BI421" s="102">
        <f>IF(N421="nulová",J421,0)</f>
        <v>0</v>
      </c>
      <c r="BJ421" s="17" t="s">
        <v>89</v>
      </c>
      <c r="BK421" s="102">
        <f>ROUND(I421*H421,2)</f>
        <v>0</v>
      </c>
      <c r="BL421" s="17" t="s">
        <v>580</v>
      </c>
      <c r="BM421" s="179" t="s">
        <v>852</v>
      </c>
    </row>
    <row r="422" spans="2:65" s="12" customFormat="1" ht="12">
      <c r="B422" s="180"/>
      <c r="D422" s="181" t="s">
        <v>586</v>
      </c>
      <c r="E422" s="182" t="s">
        <v>1</v>
      </c>
      <c r="F422" s="183" t="s">
        <v>847</v>
      </c>
      <c r="H422" s="182" t="s">
        <v>1</v>
      </c>
      <c r="I422" s="184"/>
      <c r="L422" s="180"/>
      <c r="M422" s="185"/>
      <c r="T422" s="186"/>
      <c r="AT422" s="182" t="s">
        <v>586</v>
      </c>
      <c r="AU422" s="182" t="s">
        <v>89</v>
      </c>
      <c r="AV422" s="12" t="s">
        <v>84</v>
      </c>
      <c r="AW422" s="12" t="s">
        <v>31</v>
      </c>
      <c r="AX422" s="12" t="s">
        <v>77</v>
      </c>
      <c r="AY422" s="182" t="s">
        <v>574</v>
      </c>
    </row>
    <row r="423" spans="2:65" s="13" customFormat="1" ht="12">
      <c r="B423" s="187"/>
      <c r="D423" s="181" t="s">
        <v>586</v>
      </c>
      <c r="E423" s="188" t="s">
        <v>1</v>
      </c>
      <c r="F423" s="189" t="s">
        <v>853</v>
      </c>
      <c r="H423" s="190">
        <v>0.91300000000000003</v>
      </c>
      <c r="I423" s="191"/>
      <c r="L423" s="187"/>
      <c r="M423" s="192"/>
      <c r="T423" s="193"/>
      <c r="AT423" s="188" t="s">
        <v>586</v>
      </c>
      <c r="AU423" s="188" t="s">
        <v>89</v>
      </c>
      <c r="AV423" s="13" t="s">
        <v>89</v>
      </c>
      <c r="AW423" s="13" t="s">
        <v>31</v>
      </c>
      <c r="AX423" s="13" t="s">
        <v>77</v>
      </c>
      <c r="AY423" s="188" t="s">
        <v>574</v>
      </c>
    </row>
    <row r="424" spans="2:65" s="14" customFormat="1" ht="12">
      <c r="B424" s="194"/>
      <c r="D424" s="181" t="s">
        <v>586</v>
      </c>
      <c r="E424" s="195" t="s">
        <v>1</v>
      </c>
      <c r="F424" s="196" t="s">
        <v>596</v>
      </c>
      <c r="H424" s="197">
        <v>0.91300000000000003</v>
      </c>
      <c r="I424" s="198"/>
      <c r="L424" s="194"/>
      <c r="M424" s="199"/>
      <c r="T424" s="200"/>
      <c r="AT424" s="195" t="s">
        <v>586</v>
      </c>
      <c r="AU424" s="195" t="s">
        <v>89</v>
      </c>
      <c r="AV424" s="14" t="s">
        <v>580</v>
      </c>
      <c r="AW424" s="14" t="s">
        <v>31</v>
      </c>
      <c r="AX424" s="14" t="s">
        <v>84</v>
      </c>
      <c r="AY424" s="195" t="s">
        <v>574</v>
      </c>
    </row>
    <row r="425" spans="2:65" s="1" customFormat="1" ht="38" customHeight="1">
      <c r="B425" s="140"/>
      <c r="C425" s="168" t="s">
        <v>854</v>
      </c>
      <c r="D425" s="168" t="s">
        <v>576</v>
      </c>
      <c r="E425" s="169" t="s">
        <v>855</v>
      </c>
      <c r="F425" s="170" t="s">
        <v>856</v>
      </c>
      <c r="G425" s="171" t="s">
        <v>629</v>
      </c>
      <c r="H425" s="172">
        <v>1.3120000000000001</v>
      </c>
      <c r="I425" s="173"/>
      <c r="J425" s="174">
        <f>ROUND(I425*H425,2)</f>
        <v>0</v>
      </c>
      <c r="K425" s="175"/>
      <c r="L425" s="34"/>
      <c r="M425" s="176" t="s">
        <v>1</v>
      </c>
      <c r="N425" s="139" t="s">
        <v>43</v>
      </c>
      <c r="P425" s="177">
        <f>O425*H425</f>
        <v>0</v>
      </c>
      <c r="Q425" s="177">
        <v>2.1286418999999999</v>
      </c>
      <c r="R425" s="177">
        <f>Q425*H425</f>
        <v>2.7927781727999998</v>
      </c>
      <c r="S425" s="177">
        <v>0</v>
      </c>
      <c r="T425" s="178">
        <f>S425*H425</f>
        <v>0</v>
      </c>
      <c r="AR425" s="179" t="s">
        <v>580</v>
      </c>
      <c r="AT425" s="179" t="s">
        <v>576</v>
      </c>
      <c r="AU425" s="179" t="s">
        <v>89</v>
      </c>
      <c r="AY425" s="17" t="s">
        <v>574</v>
      </c>
      <c r="BE425" s="102">
        <f>IF(N425="základná",J425,0)</f>
        <v>0</v>
      </c>
      <c r="BF425" s="102">
        <f>IF(N425="znížená",J425,0)</f>
        <v>0</v>
      </c>
      <c r="BG425" s="102">
        <f>IF(N425="zákl. prenesená",J425,0)</f>
        <v>0</v>
      </c>
      <c r="BH425" s="102">
        <f>IF(N425="zníž. prenesená",J425,0)</f>
        <v>0</v>
      </c>
      <c r="BI425" s="102">
        <f>IF(N425="nulová",J425,0)</f>
        <v>0</v>
      </c>
      <c r="BJ425" s="17" t="s">
        <v>89</v>
      </c>
      <c r="BK425" s="102">
        <f>ROUND(I425*H425,2)</f>
        <v>0</v>
      </c>
      <c r="BL425" s="17" t="s">
        <v>580</v>
      </c>
      <c r="BM425" s="179" t="s">
        <v>857</v>
      </c>
    </row>
    <row r="426" spans="2:65" s="12" customFormat="1" ht="12">
      <c r="B426" s="180"/>
      <c r="D426" s="181" t="s">
        <v>586</v>
      </c>
      <c r="E426" s="182" t="s">
        <v>1</v>
      </c>
      <c r="F426" s="183" t="s">
        <v>858</v>
      </c>
      <c r="H426" s="182" t="s">
        <v>1</v>
      </c>
      <c r="I426" s="184"/>
      <c r="L426" s="180"/>
      <c r="M426" s="185"/>
      <c r="T426" s="186"/>
      <c r="AT426" s="182" t="s">
        <v>586</v>
      </c>
      <c r="AU426" s="182" t="s">
        <v>89</v>
      </c>
      <c r="AV426" s="12" t="s">
        <v>84</v>
      </c>
      <c r="AW426" s="12" t="s">
        <v>31</v>
      </c>
      <c r="AX426" s="12" t="s">
        <v>77</v>
      </c>
      <c r="AY426" s="182" t="s">
        <v>574</v>
      </c>
    </row>
    <row r="427" spans="2:65" s="13" customFormat="1" ht="12">
      <c r="B427" s="187"/>
      <c r="D427" s="181" t="s">
        <v>586</v>
      </c>
      <c r="E427" s="188" t="s">
        <v>1</v>
      </c>
      <c r="F427" s="189" t="s">
        <v>859</v>
      </c>
      <c r="H427" s="190">
        <v>1.3120000000000001</v>
      </c>
      <c r="I427" s="191"/>
      <c r="L427" s="187"/>
      <c r="M427" s="192"/>
      <c r="T427" s="193"/>
      <c r="AT427" s="188" t="s">
        <v>586</v>
      </c>
      <c r="AU427" s="188" t="s">
        <v>89</v>
      </c>
      <c r="AV427" s="13" t="s">
        <v>89</v>
      </c>
      <c r="AW427" s="13" t="s">
        <v>31</v>
      </c>
      <c r="AX427" s="13" t="s">
        <v>77</v>
      </c>
      <c r="AY427" s="188" t="s">
        <v>574</v>
      </c>
    </row>
    <row r="428" spans="2:65" s="14" customFormat="1" ht="12">
      <c r="B428" s="194"/>
      <c r="D428" s="181" t="s">
        <v>586</v>
      </c>
      <c r="E428" s="195" t="s">
        <v>1</v>
      </c>
      <c r="F428" s="196" t="s">
        <v>596</v>
      </c>
      <c r="H428" s="197">
        <v>1.3120000000000001</v>
      </c>
      <c r="I428" s="198"/>
      <c r="L428" s="194"/>
      <c r="M428" s="199"/>
      <c r="T428" s="200"/>
      <c r="AT428" s="195" t="s">
        <v>586</v>
      </c>
      <c r="AU428" s="195" t="s">
        <v>89</v>
      </c>
      <c r="AV428" s="14" t="s">
        <v>580</v>
      </c>
      <c r="AW428" s="14" t="s">
        <v>31</v>
      </c>
      <c r="AX428" s="14" t="s">
        <v>84</v>
      </c>
      <c r="AY428" s="195" t="s">
        <v>574</v>
      </c>
    </row>
    <row r="429" spans="2:65" s="1" customFormat="1" ht="24.25" customHeight="1">
      <c r="B429" s="140"/>
      <c r="C429" s="168" t="s">
        <v>860</v>
      </c>
      <c r="D429" s="168" t="s">
        <v>576</v>
      </c>
      <c r="E429" s="169" t="s">
        <v>861</v>
      </c>
      <c r="F429" s="170" t="s">
        <v>862</v>
      </c>
      <c r="G429" s="171" t="s">
        <v>629</v>
      </c>
      <c r="H429" s="172">
        <v>205.43</v>
      </c>
      <c r="I429" s="173"/>
      <c r="J429" s="174">
        <f>ROUND(I429*H429,2)</f>
        <v>0</v>
      </c>
      <c r="K429" s="175"/>
      <c r="L429" s="34"/>
      <c r="M429" s="176" t="s">
        <v>1</v>
      </c>
      <c r="N429" s="139" t="s">
        <v>43</v>
      </c>
      <c r="P429" s="177">
        <f>O429*H429</f>
        <v>0</v>
      </c>
      <c r="Q429" s="177">
        <v>2.4157199999999999</v>
      </c>
      <c r="R429" s="177">
        <f>Q429*H429</f>
        <v>496.26135959999999</v>
      </c>
      <c r="S429" s="177">
        <v>0</v>
      </c>
      <c r="T429" s="178">
        <f>S429*H429</f>
        <v>0</v>
      </c>
      <c r="AR429" s="179" t="s">
        <v>580</v>
      </c>
      <c r="AT429" s="179" t="s">
        <v>576</v>
      </c>
      <c r="AU429" s="179" t="s">
        <v>89</v>
      </c>
      <c r="AY429" s="17" t="s">
        <v>574</v>
      </c>
      <c r="BE429" s="102">
        <f>IF(N429="základná",J429,0)</f>
        <v>0</v>
      </c>
      <c r="BF429" s="102">
        <f>IF(N429="znížená",J429,0)</f>
        <v>0</v>
      </c>
      <c r="BG429" s="102">
        <f>IF(N429="zákl. prenesená",J429,0)</f>
        <v>0</v>
      </c>
      <c r="BH429" s="102">
        <f>IF(N429="zníž. prenesená",J429,0)</f>
        <v>0</v>
      </c>
      <c r="BI429" s="102">
        <f>IF(N429="nulová",J429,0)</f>
        <v>0</v>
      </c>
      <c r="BJ429" s="17" t="s">
        <v>89</v>
      </c>
      <c r="BK429" s="102">
        <f>ROUND(I429*H429,2)</f>
        <v>0</v>
      </c>
      <c r="BL429" s="17" t="s">
        <v>580</v>
      </c>
      <c r="BM429" s="179" t="s">
        <v>863</v>
      </c>
    </row>
    <row r="430" spans="2:65" s="12" customFormat="1" ht="12">
      <c r="B430" s="180"/>
      <c r="D430" s="181" t="s">
        <v>586</v>
      </c>
      <c r="E430" s="182" t="s">
        <v>1</v>
      </c>
      <c r="F430" s="183" t="s">
        <v>864</v>
      </c>
      <c r="H430" s="182" t="s">
        <v>1</v>
      </c>
      <c r="I430" s="184"/>
      <c r="L430" s="180"/>
      <c r="M430" s="185"/>
      <c r="T430" s="186"/>
      <c r="AT430" s="182" t="s">
        <v>586</v>
      </c>
      <c r="AU430" s="182" t="s">
        <v>89</v>
      </c>
      <c r="AV430" s="12" t="s">
        <v>84</v>
      </c>
      <c r="AW430" s="12" t="s">
        <v>31</v>
      </c>
      <c r="AX430" s="12" t="s">
        <v>77</v>
      </c>
      <c r="AY430" s="182" t="s">
        <v>574</v>
      </c>
    </row>
    <row r="431" spans="2:65" s="13" customFormat="1" ht="12">
      <c r="B431" s="187"/>
      <c r="D431" s="181" t="s">
        <v>586</v>
      </c>
      <c r="E431" s="188" t="s">
        <v>1</v>
      </c>
      <c r="F431" s="189" t="s">
        <v>865</v>
      </c>
      <c r="H431" s="190">
        <v>13.53</v>
      </c>
      <c r="I431" s="191"/>
      <c r="L431" s="187"/>
      <c r="M431" s="192"/>
      <c r="T431" s="193"/>
      <c r="AT431" s="188" t="s">
        <v>586</v>
      </c>
      <c r="AU431" s="188" t="s">
        <v>89</v>
      </c>
      <c r="AV431" s="13" t="s">
        <v>89</v>
      </c>
      <c r="AW431" s="13" t="s">
        <v>31</v>
      </c>
      <c r="AX431" s="13" t="s">
        <v>77</v>
      </c>
      <c r="AY431" s="188" t="s">
        <v>574</v>
      </c>
    </row>
    <row r="432" spans="2:65" s="12" customFormat="1" ht="12">
      <c r="B432" s="180"/>
      <c r="D432" s="181" t="s">
        <v>586</v>
      </c>
      <c r="E432" s="182" t="s">
        <v>1</v>
      </c>
      <c r="F432" s="183" t="s">
        <v>866</v>
      </c>
      <c r="H432" s="182" t="s">
        <v>1</v>
      </c>
      <c r="I432" s="184"/>
      <c r="L432" s="180"/>
      <c r="M432" s="185"/>
      <c r="T432" s="186"/>
      <c r="AT432" s="182" t="s">
        <v>586</v>
      </c>
      <c r="AU432" s="182" t="s">
        <v>89</v>
      </c>
      <c r="AV432" s="12" t="s">
        <v>84</v>
      </c>
      <c r="AW432" s="12" t="s">
        <v>31</v>
      </c>
      <c r="AX432" s="12" t="s">
        <v>77</v>
      </c>
      <c r="AY432" s="182" t="s">
        <v>574</v>
      </c>
    </row>
    <row r="433" spans="2:51" s="13" customFormat="1" ht="12">
      <c r="B433" s="187"/>
      <c r="D433" s="181" t="s">
        <v>586</v>
      </c>
      <c r="E433" s="188" t="s">
        <v>1</v>
      </c>
      <c r="F433" s="189" t="s">
        <v>867</v>
      </c>
      <c r="H433" s="190">
        <v>31.608000000000001</v>
      </c>
      <c r="I433" s="191"/>
      <c r="L433" s="187"/>
      <c r="M433" s="192"/>
      <c r="T433" s="193"/>
      <c r="AT433" s="188" t="s">
        <v>586</v>
      </c>
      <c r="AU433" s="188" t="s">
        <v>89</v>
      </c>
      <c r="AV433" s="13" t="s">
        <v>89</v>
      </c>
      <c r="AW433" s="13" t="s">
        <v>31</v>
      </c>
      <c r="AX433" s="13" t="s">
        <v>77</v>
      </c>
      <c r="AY433" s="188" t="s">
        <v>574</v>
      </c>
    </row>
    <row r="434" spans="2:51" s="12" customFormat="1" ht="12">
      <c r="B434" s="180"/>
      <c r="D434" s="181" t="s">
        <v>586</v>
      </c>
      <c r="E434" s="182" t="s">
        <v>1</v>
      </c>
      <c r="F434" s="183" t="s">
        <v>868</v>
      </c>
      <c r="H434" s="182" t="s">
        <v>1</v>
      </c>
      <c r="I434" s="184"/>
      <c r="L434" s="180"/>
      <c r="M434" s="185"/>
      <c r="T434" s="186"/>
      <c r="AT434" s="182" t="s">
        <v>586</v>
      </c>
      <c r="AU434" s="182" t="s">
        <v>89</v>
      </c>
      <c r="AV434" s="12" t="s">
        <v>84</v>
      </c>
      <c r="AW434" s="12" t="s">
        <v>31</v>
      </c>
      <c r="AX434" s="12" t="s">
        <v>77</v>
      </c>
      <c r="AY434" s="182" t="s">
        <v>574</v>
      </c>
    </row>
    <row r="435" spans="2:51" s="13" customFormat="1" ht="12">
      <c r="B435" s="187"/>
      <c r="D435" s="181" t="s">
        <v>586</v>
      </c>
      <c r="E435" s="188" t="s">
        <v>1</v>
      </c>
      <c r="F435" s="189" t="s">
        <v>869</v>
      </c>
      <c r="H435" s="190">
        <v>19.623000000000001</v>
      </c>
      <c r="I435" s="191"/>
      <c r="L435" s="187"/>
      <c r="M435" s="192"/>
      <c r="T435" s="193"/>
      <c r="AT435" s="188" t="s">
        <v>586</v>
      </c>
      <c r="AU435" s="188" t="s">
        <v>89</v>
      </c>
      <c r="AV435" s="13" t="s">
        <v>89</v>
      </c>
      <c r="AW435" s="13" t="s">
        <v>31</v>
      </c>
      <c r="AX435" s="13" t="s">
        <v>77</v>
      </c>
      <c r="AY435" s="188" t="s">
        <v>574</v>
      </c>
    </row>
    <row r="436" spans="2:51" s="12" customFormat="1" ht="12">
      <c r="B436" s="180"/>
      <c r="D436" s="181" t="s">
        <v>586</v>
      </c>
      <c r="E436" s="182" t="s">
        <v>1</v>
      </c>
      <c r="F436" s="183" t="s">
        <v>870</v>
      </c>
      <c r="H436" s="182" t="s">
        <v>1</v>
      </c>
      <c r="I436" s="184"/>
      <c r="L436" s="180"/>
      <c r="M436" s="185"/>
      <c r="T436" s="186"/>
      <c r="AT436" s="182" t="s">
        <v>586</v>
      </c>
      <c r="AU436" s="182" t="s">
        <v>89</v>
      </c>
      <c r="AV436" s="12" t="s">
        <v>84</v>
      </c>
      <c r="AW436" s="12" t="s">
        <v>31</v>
      </c>
      <c r="AX436" s="12" t="s">
        <v>77</v>
      </c>
      <c r="AY436" s="182" t="s">
        <v>574</v>
      </c>
    </row>
    <row r="437" spans="2:51" s="13" customFormat="1" ht="12">
      <c r="B437" s="187"/>
      <c r="D437" s="181" t="s">
        <v>586</v>
      </c>
      <c r="E437" s="188" t="s">
        <v>1</v>
      </c>
      <c r="F437" s="189" t="s">
        <v>871</v>
      </c>
      <c r="H437" s="190">
        <v>11.16</v>
      </c>
      <c r="I437" s="191"/>
      <c r="L437" s="187"/>
      <c r="M437" s="192"/>
      <c r="T437" s="193"/>
      <c r="AT437" s="188" t="s">
        <v>586</v>
      </c>
      <c r="AU437" s="188" t="s">
        <v>89</v>
      </c>
      <c r="AV437" s="13" t="s">
        <v>89</v>
      </c>
      <c r="AW437" s="13" t="s">
        <v>31</v>
      </c>
      <c r="AX437" s="13" t="s">
        <v>77</v>
      </c>
      <c r="AY437" s="188" t="s">
        <v>574</v>
      </c>
    </row>
    <row r="438" spans="2:51" s="12" customFormat="1" ht="12">
      <c r="B438" s="180"/>
      <c r="D438" s="181" t="s">
        <v>586</v>
      </c>
      <c r="E438" s="182" t="s">
        <v>1</v>
      </c>
      <c r="F438" s="183" t="s">
        <v>872</v>
      </c>
      <c r="H438" s="182" t="s">
        <v>1</v>
      </c>
      <c r="I438" s="184"/>
      <c r="L438" s="180"/>
      <c r="M438" s="185"/>
      <c r="T438" s="186"/>
      <c r="AT438" s="182" t="s">
        <v>586</v>
      </c>
      <c r="AU438" s="182" t="s">
        <v>89</v>
      </c>
      <c r="AV438" s="12" t="s">
        <v>84</v>
      </c>
      <c r="AW438" s="12" t="s">
        <v>31</v>
      </c>
      <c r="AX438" s="12" t="s">
        <v>77</v>
      </c>
      <c r="AY438" s="182" t="s">
        <v>574</v>
      </c>
    </row>
    <row r="439" spans="2:51" s="13" customFormat="1" ht="12">
      <c r="B439" s="187"/>
      <c r="D439" s="181" t="s">
        <v>586</v>
      </c>
      <c r="E439" s="188" t="s">
        <v>1</v>
      </c>
      <c r="F439" s="189" t="s">
        <v>873</v>
      </c>
      <c r="H439" s="190">
        <v>63.765000000000001</v>
      </c>
      <c r="I439" s="191"/>
      <c r="L439" s="187"/>
      <c r="M439" s="192"/>
      <c r="T439" s="193"/>
      <c r="AT439" s="188" t="s">
        <v>586</v>
      </c>
      <c r="AU439" s="188" t="s">
        <v>89</v>
      </c>
      <c r="AV439" s="13" t="s">
        <v>89</v>
      </c>
      <c r="AW439" s="13" t="s">
        <v>31</v>
      </c>
      <c r="AX439" s="13" t="s">
        <v>77</v>
      </c>
      <c r="AY439" s="188" t="s">
        <v>574</v>
      </c>
    </row>
    <row r="440" spans="2:51" s="12" customFormat="1" ht="12">
      <c r="B440" s="180"/>
      <c r="D440" s="181" t="s">
        <v>586</v>
      </c>
      <c r="E440" s="182" t="s">
        <v>1</v>
      </c>
      <c r="F440" s="183" t="s">
        <v>874</v>
      </c>
      <c r="H440" s="182" t="s">
        <v>1</v>
      </c>
      <c r="I440" s="184"/>
      <c r="L440" s="180"/>
      <c r="M440" s="185"/>
      <c r="T440" s="186"/>
      <c r="AT440" s="182" t="s">
        <v>586</v>
      </c>
      <c r="AU440" s="182" t="s">
        <v>89</v>
      </c>
      <c r="AV440" s="12" t="s">
        <v>84</v>
      </c>
      <c r="AW440" s="12" t="s">
        <v>31</v>
      </c>
      <c r="AX440" s="12" t="s">
        <v>77</v>
      </c>
      <c r="AY440" s="182" t="s">
        <v>574</v>
      </c>
    </row>
    <row r="441" spans="2:51" s="13" customFormat="1" ht="12">
      <c r="B441" s="187"/>
      <c r="D441" s="181" t="s">
        <v>586</v>
      </c>
      <c r="E441" s="188" t="s">
        <v>1</v>
      </c>
      <c r="F441" s="189" t="s">
        <v>875</v>
      </c>
      <c r="H441" s="190">
        <v>11.948</v>
      </c>
      <c r="I441" s="191"/>
      <c r="L441" s="187"/>
      <c r="M441" s="192"/>
      <c r="T441" s="193"/>
      <c r="AT441" s="188" t="s">
        <v>586</v>
      </c>
      <c r="AU441" s="188" t="s">
        <v>89</v>
      </c>
      <c r="AV441" s="13" t="s">
        <v>89</v>
      </c>
      <c r="AW441" s="13" t="s">
        <v>31</v>
      </c>
      <c r="AX441" s="13" t="s">
        <v>77</v>
      </c>
      <c r="AY441" s="188" t="s">
        <v>574</v>
      </c>
    </row>
    <row r="442" spans="2:51" s="12" customFormat="1" ht="12">
      <c r="B442" s="180"/>
      <c r="D442" s="181" t="s">
        <v>586</v>
      </c>
      <c r="E442" s="182" t="s">
        <v>1</v>
      </c>
      <c r="F442" s="183" t="s">
        <v>876</v>
      </c>
      <c r="H442" s="182" t="s">
        <v>1</v>
      </c>
      <c r="I442" s="184"/>
      <c r="L442" s="180"/>
      <c r="M442" s="185"/>
      <c r="T442" s="186"/>
      <c r="AT442" s="182" t="s">
        <v>586</v>
      </c>
      <c r="AU442" s="182" t="s">
        <v>89</v>
      </c>
      <c r="AV442" s="12" t="s">
        <v>84</v>
      </c>
      <c r="AW442" s="12" t="s">
        <v>31</v>
      </c>
      <c r="AX442" s="12" t="s">
        <v>77</v>
      </c>
      <c r="AY442" s="182" t="s">
        <v>574</v>
      </c>
    </row>
    <row r="443" spans="2:51" s="13" customFormat="1" ht="12">
      <c r="B443" s="187"/>
      <c r="D443" s="181" t="s">
        <v>586</v>
      </c>
      <c r="E443" s="188" t="s">
        <v>1</v>
      </c>
      <c r="F443" s="189" t="s">
        <v>877</v>
      </c>
      <c r="H443" s="190">
        <v>1.571</v>
      </c>
      <c r="I443" s="191"/>
      <c r="L443" s="187"/>
      <c r="M443" s="192"/>
      <c r="T443" s="193"/>
      <c r="AT443" s="188" t="s">
        <v>586</v>
      </c>
      <c r="AU443" s="188" t="s">
        <v>89</v>
      </c>
      <c r="AV443" s="13" t="s">
        <v>89</v>
      </c>
      <c r="AW443" s="13" t="s">
        <v>31</v>
      </c>
      <c r="AX443" s="13" t="s">
        <v>77</v>
      </c>
      <c r="AY443" s="188" t="s">
        <v>574</v>
      </c>
    </row>
    <row r="444" spans="2:51" s="12" customFormat="1" ht="12">
      <c r="B444" s="180"/>
      <c r="D444" s="181" t="s">
        <v>586</v>
      </c>
      <c r="E444" s="182" t="s">
        <v>1</v>
      </c>
      <c r="F444" s="183" t="s">
        <v>878</v>
      </c>
      <c r="H444" s="182" t="s">
        <v>1</v>
      </c>
      <c r="I444" s="184"/>
      <c r="L444" s="180"/>
      <c r="M444" s="185"/>
      <c r="T444" s="186"/>
      <c r="AT444" s="182" t="s">
        <v>586</v>
      </c>
      <c r="AU444" s="182" t="s">
        <v>89</v>
      </c>
      <c r="AV444" s="12" t="s">
        <v>84</v>
      </c>
      <c r="AW444" s="12" t="s">
        <v>31</v>
      </c>
      <c r="AX444" s="12" t="s">
        <v>77</v>
      </c>
      <c r="AY444" s="182" t="s">
        <v>574</v>
      </c>
    </row>
    <row r="445" spans="2:51" s="13" customFormat="1" ht="12">
      <c r="B445" s="187"/>
      <c r="D445" s="181" t="s">
        <v>586</v>
      </c>
      <c r="E445" s="188" t="s">
        <v>1</v>
      </c>
      <c r="F445" s="189" t="s">
        <v>879</v>
      </c>
      <c r="H445" s="190">
        <v>5.5</v>
      </c>
      <c r="I445" s="191"/>
      <c r="L445" s="187"/>
      <c r="M445" s="192"/>
      <c r="T445" s="193"/>
      <c r="AT445" s="188" t="s">
        <v>586</v>
      </c>
      <c r="AU445" s="188" t="s">
        <v>89</v>
      </c>
      <c r="AV445" s="13" t="s">
        <v>89</v>
      </c>
      <c r="AW445" s="13" t="s">
        <v>31</v>
      </c>
      <c r="AX445" s="13" t="s">
        <v>77</v>
      </c>
      <c r="AY445" s="188" t="s">
        <v>574</v>
      </c>
    </row>
    <row r="446" spans="2:51" s="12" customFormat="1" ht="12">
      <c r="B446" s="180"/>
      <c r="D446" s="181" t="s">
        <v>586</v>
      </c>
      <c r="E446" s="182" t="s">
        <v>1</v>
      </c>
      <c r="F446" s="183" t="s">
        <v>880</v>
      </c>
      <c r="H446" s="182" t="s">
        <v>1</v>
      </c>
      <c r="I446" s="184"/>
      <c r="L446" s="180"/>
      <c r="M446" s="185"/>
      <c r="T446" s="186"/>
      <c r="AT446" s="182" t="s">
        <v>586</v>
      </c>
      <c r="AU446" s="182" t="s">
        <v>89</v>
      </c>
      <c r="AV446" s="12" t="s">
        <v>84</v>
      </c>
      <c r="AW446" s="12" t="s">
        <v>31</v>
      </c>
      <c r="AX446" s="12" t="s">
        <v>77</v>
      </c>
      <c r="AY446" s="182" t="s">
        <v>574</v>
      </c>
    </row>
    <row r="447" spans="2:51" s="13" customFormat="1" ht="12">
      <c r="B447" s="187"/>
      <c r="D447" s="181" t="s">
        <v>586</v>
      </c>
      <c r="E447" s="188" t="s">
        <v>1</v>
      </c>
      <c r="F447" s="189" t="s">
        <v>881</v>
      </c>
      <c r="H447" s="190">
        <v>27</v>
      </c>
      <c r="I447" s="191"/>
      <c r="L447" s="187"/>
      <c r="M447" s="192"/>
      <c r="T447" s="193"/>
      <c r="AT447" s="188" t="s">
        <v>586</v>
      </c>
      <c r="AU447" s="188" t="s">
        <v>89</v>
      </c>
      <c r="AV447" s="13" t="s">
        <v>89</v>
      </c>
      <c r="AW447" s="13" t="s">
        <v>31</v>
      </c>
      <c r="AX447" s="13" t="s">
        <v>77</v>
      </c>
      <c r="AY447" s="188" t="s">
        <v>574</v>
      </c>
    </row>
    <row r="448" spans="2:51" s="12" customFormat="1" ht="12">
      <c r="B448" s="180"/>
      <c r="D448" s="181" t="s">
        <v>586</v>
      </c>
      <c r="E448" s="182" t="s">
        <v>1</v>
      </c>
      <c r="F448" s="183" t="s">
        <v>882</v>
      </c>
      <c r="H448" s="182" t="s">
        <v>1</v>
      </c>
      <c r="I448" s="184"/>
      <c r="L448" s="180"/>
      <c r="M448" s="185"/>
      <c r="T448" s="186"/>
      <c r="AT448" s="182" t="s">
        <v>586</v>
      </c>
      <c r="AU448" s="182" t="s">
        <v>89</v>
      </c>
      <c r="AV448" s="12" t="s">
        <v>84</v>
      </c>
      <c r="AW448" s="12" t="s">
        <v>31</v>
      </c>
      <c r="AX448" s="12" t="s">
        <v>77</v>
      </c>
      <c r="AY448" s="182" t="s">
        <v>574</v>
      </c>
    </row>
    <row r="449" spans="2:65" s="13" customFormat="1" ht="12">
      <c r="B449" s="187"/>
      <c r="D449" s="181" t="s">
        <v>586</v>
      </c>
      <c r="E449" s="188" t="s">
        <v>1</v>
      </c>
      <c r="F449" s="189" t="s">
        <v>883</v>
      </c>
      <c r="H449" s="190">
        <v>13.5</v>
      </c>
      <c r="I449" s="191"/>
      <c r="L449" s="187"/>
      <c r="M449" s="192"/>
      <c r="T449" s="193"/>
      <c r="AT449" s="188" t="s">
        <v>586</v>
      </c>
      <c r="AU449" s="188" t="s">
        <v>89</v>
      </c>
      <c r="AV449" s="13" t="s">
        <v>89</v>
      </c>
      <c r="AW449" s="13" t="s">
        <v>31</v>
      </c>
      <c r="AX449" s="13" t="s">
        <v>77</v>
      </c>
      <c r="AY449" s="188" t="s">
        <v>574</v>
      </c>
    </row>
    <row r="450" spans="2:65" s="12" customFormat="1" ht="12">
      <c r="B450" s="180"/>
      <c r="D450" s="181" t="s">
        <v>586</v>
      </c>
      <c r="E450" s="182" t="s">
        <v>1</v>
      </c>
      <c r="F450" s="183" t="s">
        <v>884</v>
      </c>
      <c r="H450" s="182" t="s">
        <v>1</v>
      </c>
      <c r="I450" s="184"/>
      <c r="L450" s="180"/>
      <c r="M450" s="185"/>
      <c r="T450" s="186"/>
      <c r="AT450" s="182" t="s">
        <v>586</v>
      </c>
      <c r="AU450" s="182" t="s">
        <v>89</v>
      </c>
      <c r="AV450" s="12" t="s">
        <v>84</v>
      </c>
      <c r="AW450" s="12" t="s">
        <v>31</v>
      </c>
      <c r="AX450" s="12" t="s">
        <v>77</v>
      </c>
      <c r="AY450" s="182" t="s">
        <v>574</v>
      </c>
    </row>
    <row r="451" spans="2:65" s="13" customFormat="1" ht="12">
      <c r="B451" s="187"/>
      <c r="D451" s="181" t="s">
        <v>586</v>
      </c>
      <c r="E451" s="188" t="s">
        <v>1</v>
      </c>
      <c r="F451" s="189" t="s">
        <v>885</v>
      </c>
      <c r="H451" s="190">
        <v>6.2249999999999996</v>
      </c>
      <c r="I451" s="191"/>
      <c r="L451" s="187"/>
      <c r="M451" s="192"/>
      <c r="T451" s="193"/>
      <c r="AT451" s="188" t="s">
        <v>586</v>
      </c>
      <c r="AU451" s="188" t="s">
        <v>89</v>
      </c>
      <c r="AV451" s="13" t="s">
        <v>89</v>
      </c>
      <c r="AW451" s="13" t="s">
        <v>31</v>
      </c>
      <c r="AX451" s="13" t="s">
        <v>77</v>
      </c>
      <c r="AY451" s="188" t="s">
        <v>574</v>
      </c>
    </row>
    <row r="452" spans="2:65" s="14" customFormat="1" ht="12">
      <c r="B452" s="194"/>
      <c r="D452" s="181" t="s">
        <v>586</v>
      </c>
      <c r="E452" s="195" t="s">
        <v>1</v>
      </c>
      <c r="F452" s="196" t="s">
        <v>596</v>
      </c>
      <c r="H452" s="197">
        <v>205.43</v>
      </c>
      <c r="I452" s="198"/>
      <c r="L452" s="194"/>
      <c r="M452" s="199"/>
      <c r="T452" s="200"/>
      <c r="AT452" s="195" t="s">
        <v>586</v>
      </c>
      <c r="AU452" s="195" t="s">
        <v>89</v>
      </c>
      <c r="AV452" s="14" t="s">
        <v>580</v>
      </c>
      <c r="AW452" s="14" t="s">
        <v>31</v>
      </c>
      <c r="AX452" s="14" t="s">
        <v>84</v>
      </c>
      <c r="AY452" s="195" t="s">
        <v>574</v>
      </c>
    </row>
    <row r="453" spans="2:65" s="1" customFormat="1" ht="21.75" customHeight="1">
      <c r="B453" s="140"/>
      <c r="C453" s="168" t="s">
        <v>886</v>
      </c>
      <c r="D453" s="168" t="s">
        <v>576</v>
      </c>
      <c r="E453" s="169" t="s">
        <v>887</v>
      </c>
      <c r="F453" s="170" t="s">
        <v>888</v>
      </c>
      <c r="G453" s="171" t="s">
        <v>584</v>
      </c>
      <c r="H453" s="172">
        <v>865.303</v>
      </c>
      <c r="I453" s="173"/>
      <c r="J453" s="174">
        <f>ROUND(I453*H453,2)</f>
        <v>0</v>
      </c>
      <c r="K453" s="175"/>
      <c r="L453" s="34"/>
      <c r="M453" s="176" t="s">
        <v>1</v>
      </c>
      <c r="N453" s="139" t="s">
        <v>43</v>
      </c>
      <c r="P453" s="177">
        <f>O453*H453</f>
        <v>0</v>
      </c>
      <c r="Q453" s="177">
        <v>1.5900000000000001E-3</v>
      </c>
      <c r="R453" s="177">
        <f>Q453*H453</f>
        <v>1.37583177</v>
      </c>
      <c r="S453" s="177">
        <v>0</v>
      </c>
      <c r="T453" s="178">
        <f>S453*H453</f>
        <v>0</v>
      </c>
      <c r="AR453" s="179" t="s">
        <v>580</v>
      </c>
      <c r="AT453" s="179" t="s">
        <v>576</v>
      </c>
      <c r="AU453" s="179" t="s">
        <v>89</v>
      </c>
      <c r="AY453" s="17" t="s">
        <v>574</v>
      </c>
      <c r="BE453" s="102">
        <f>IF(N453="základná",J453,0)</f>
        <v>0</v>
      </c>
      <c r="BF453" s="102">
        <f>IF(N453="znížená",J453,0)</f>
        <v>0</v>
      </c>
      <c r="BG453" s="102">
        <f>IF(N453="zákl. prenesená",J453,0)</f>
        <v>0</v>
      </c>
      <c r="BH453" s="102">
        <f>IF(N453="zníž. prenesená",J453,0)</f>
        <v>0</v>
      </c>
      <c r="BI453" s="102">
        <f>IF(N453="nulová",J453,0)</f>
        <v>0</v>
      </c>
      <c r="BJ453" s="17" t="s">
        <v>89</v>
      </c>
      <c r="BK453" s="102">
        <f>ROUND(I453*H453,2)</f>
        <v>0</v>
      </c>
      <c r="BL453" s="17" t="s">
        <v>580</v>
      </c>
      <c r="BM453" s="179" t="s">
        <v>889</v>
      </c>
    </row>
    <row r="454" spans="2:65" s="12" customFormat="1" ht="12">
      <c r="B454" s="180"/>
      <c r="D454" s="181" t="s">
        <v>586</v>
      </c>
      <c r="E454" s="182" t="s">
        <v>1</v>
      </c>
      <c r="F454" s="183" t="s">
        <v>864</v>
      </c>
      <c r="H454" s="182" t="s">
        <v>1</v>
      </c>
      <c r="I454" s="184"/>
      <c r="L454" s="180"/>
      <c r="M454" s="185"/>
      <c r="T454" s="186"/>
      <c r="AT454" s="182" t="s">
        <v>586</v>
      </c>
      <c r="AU454" s="182" t="s">
        <v>89</v>
      </c>
      <c r="AV454" s="12" t="s">
        <v>84</v>
      </c>
      <c r="AW454" s="12" t="s">
        <v>31</v>
      </c>
      <c r="AX454" s="12" t="s">
        <v>77</v>
      </c>
      <c r="AY454" s="182" t="s">
        <v>574</v>
      </c>
    </row>
    <row r="455" spans="2:65" s="13" customFormat="1" ht="12">
      <c r="B455" s="187"/>
      <c r="D455" s="181" t="s">
        <v>586</v>
      </c>
      <c r="E455" s="188" t="s">
        <v>1</v>
      </c>
      <c r="F455" s="189" t="s">
        <v>890</v>
      </c>
      <c r="H455" s="190">
        <v>108.24</v>
      </c>
      <c r="I455" s="191"/>
      <c r="L455" s="187"/>
      <c r="M455" s="192"/>
      <c r="T455" s="193"/>
      <c r="AT455" s="188" t="s">
        <v>586</v>
      </c>
      <c r="AU455" s="188" t="s">
        <v>89</v>
      </c>
      <c r="AV455" s="13" t="s">
        <v>89</v>
      </c>
      <c r="AW455" s="13" t="s">
        <v>31</v>
      </c>
      <c r="AX455" s="13" t="s">
        <v>77</v>
      </c>
      <c r="AY455" s="188" t="s">
        <v>574</v>
      </c>
    </row>
    <row r="456" spans="2:65" s="12" customFormat="1" ht="12">
      <c r="B456" s="180"/>
      <c r="D456" s="181" t="s">
        <v>586</v>
      </c>
      <c r="E456" s="182" t="s">
        <v>1</v>
      </c>
      <c r="F456" s="183" t="s">
        <v>866</v>
      </c>
      <c r="H456" s="182" t="s">
        <v>1</v>
      </c>
      <c r="I456" s="184"/>
      <c r="L456" s="180"/>
      <c r="M456" s="185"/>
      <c r="T456" s="186"/>
      <c r="AT456" s="182" t="s">
        <v>586</v>
      </c>
      <c r="AU456" s="182" t="s">
        <v>89</v>
      </c>
      <c r="AV456" s="12" t="s">
        <v>84</v>
      </c>
      <c r="AW456" s="12" t="s">
        <v>31</v>
      </c>
      <c r="AX456" s="12" t="s">
        <v>77</v>
      </c>
      <c r="AY456" s="182" t="s">
        <v>574</v>
      </c>
    </row>
    <row r="457" spans="2:65" s="13" customFormat="1" ht="12">
      <c r="B457" s="187"/>
      <c r="D457" s="181" t="s">
        <v>586</v>
      </c>
      <c r="E457" s="188" t="s">
        <v>1</v>
      </c>
      <c r="F457" s="189" t="s">
        <v>891</v>
      </c>
      <c r="H457" s="190">
        <v>126.43</v>
      </c>
      <c r="I457" s="191"/>
      <c r="L457" s="187"/>
      <c r="M457" s="192"/>
      <c r="T457" s="193"/>
      <c r="AT457" s="188" t="s">
        <v>586</v>
      </c>
      <c r="AU457" s="188" t="s">
        <v>89</v>
      </c>
      <c r="AV457" s="13" t="s">
        <v>89</v>
      </c>
      <c r="AW457" s="13" t="s">
        <v>31</v>
      </c>
      <c r="AX457" s="13" t="s">
        <v>77</v>
      </c>
      <c r="AY457" s="188" t="s">
        <v>574</v>
      </c>
    </row>
    <row r="458" spans="2:65" s="12" customFormat="1" ht="12">
      <c r="B458" s="180"/>
      <c r="D458" s="181" t="s">
        <v>586</v>
      </c>
      <c r="E458" s="182" t="s">
        <v>1</v>
      </c>
      <c r="F458" s="183" t="s">
        <v>868</v>
      </c>
      <c r="H458" s="182" t="s">
        <v>1</v>
      </c>
      <c r="I458" s="184"/>
      <c r="L458" s="180"/>
      <c r="M458" s="185"/>
      <c r="T458" s="186"/>
      <c r="AT458" s="182" t="s">
        <v>586</v>
      </c>
      <c r="AU458" s="182" t="s">
        <v>89</v>
      </c>
      <c r="AV458" s="12" t="s">
        <v>84</v>
      </c>
      <c r="AW458" s="12" t="s">
        <v>31</v>
      </c>
      <c r="AX458" s="12" t="s">
        <v>77</v>
      </c>
      <c r="AY458" s="182" t="s">
        <v>574</v>
      </c>
    </row>
    <row r="459" spans="2:65" s="13" customFormat="1" ht="12">
      <c r="B459" s="187"/>
      <c r="D459" s="181" t="s">
        <v>586</v>
      </c>
      <c r="E459" s="188" t="s">
        <v>1</v>
      </c>
      <c r="F459" s="189" t="s">
        <v>892</v>
      </c>
      <c r="H459" s="190">
        <v>78.489999999999995</v>
      </c>
      <c r="I459" s="191"/>
      <c r="L459" s="187"/>
      <c r="M459" s="192"/>
      <c r="T459" s="193"/>
      <c r="AT459" s="188" t="s">
        <v>586</v>
      </c>
      <c r="AU459" s="188" t="s">
        <v>89</v>
      </c>
      <c r="AV459" s="13" t="s">
        <v>89</v>
      </c>
      <c r="AW459" s="13" t="s">
        <v>31</v>
      </c>
      <c r="AX459" s="13" t="s">
        <v>77</v>
      </c>
      <c r="AY459" s="188" t="s">
        <v>574</v>
      </c>
    </row>
    <row r="460" spans="2:65" s="12" customFormat="1" ht="12">
      <c r="B460" s="180"/>
      <c r="D460" s="181" t="s">
        <v>586</v>
      </c>
      <c r="E460" s="182" t="s">
        <v>1</v>
      </c>
      <c r="F460" s="183" t="s">
        <v>870</v>
      </c>
      <c r="H460" s="182" t="s">
        <v>1</v>
      </c>
      <c r="I460" s="184"/>
      <c r="L460" s="180"/>
      <c r="M460" s="185"/>
      <c r="T460" s="186"/>
      <c r="AT460" s="182" t="s">
        <v>586</v>
      </c>
      <c r="AU460" s="182" t="s">
        <v>89</v>
      </c>
      <c r="AV460" s="12" t="s">
        <v>84</v>
      </c>
      <c r="AW460" s="12" t="s">
        <v>31</v>
      </c>
      <c r="AX460" s="12" t="s">
        <v>77</v>
      </c>
      <c r="AY460" s="182" t="s">
        <v>574</v>
      </c>
    </row>
    <row r="461" spans="2:65" s="13" customFormat="1" ht="12">
      <c r="B461" s="187"/>
      <c r="D461" s="181" t="s">
        <v>586</v>
      </c>
      <c r="E461" s="188" t="s">
        <v>1</v>
      </c>
      <c r="F461" s="189" t="s">
        <v>893</v>
      </c>
      <c r="H461" s="190">
        <v>55.8</v>
      </c>
      <c r="I461" s="191"/>
      <c r="L461" s="187"/>
      <c r="M461" s="192"/>
      <c r="T461" s="193"/>
      <c r="AT461" s="188" t="s">
        <v>586</v>
      </c>
      <c r="AU461" s="188" t="s">
        <v>89</v>
      </c>
      <c r="AV461" s="13" t="s">
        <v>89</v>
      </c>
      <c r="AW461" s="13" t="s">
        <v>31</v>
      </c>
      <c r="AX461" s="13" t="s">
        <v>77</v>
      </c>
      <c r="AY461" s="188" t="s">
        <v>574</v>
      </c>
    </row>
    <row r="462" spans="2:65" s="12" customFormat="1" ht="12">
      <c r="B462" s="180"/>
      <c r="D462" s="181" t="s">
        <v>586</v>
      </c>
      <c r="E462" s="182" t="s">
        <v>1</v>
      </c>
      <c r="F462" s="183" t="s">
        <v>872</v>
      </c>
      <c r="H462" s="182" t="s">
        <v>1</v>
      </c>
      <c r="I462" s="184"/>
      <c r="L462" s="180"/>
      <c r="M462" s="185"/>
      <c r="T462" s="186"/>
      <c r="AT462" s="182" t="s">
        <v>586</v>
      </c>
      <c r="AU462" s="182" t="s">
        <v>89</v>
      </c>
      <c r="AV462" s="12" t="s">
        <v>84</v>
      </c>
      <c r="AW462" s="12" t="s">
        <v>31</v>
      </c>
      <c r="AX462" s="12" t="s">
        <v>77</v>
      </c>
      <c r="AY462" s="182" t="s">
        <v>574</v>
      </c>
    </row>
    <row r="463" spans="2:65" s="13" customFormat="1" ht="12">
      <c r="B463" s="187"/>
      <c r="D463" s="181" t="s">
        <v>586</v>
      </c>
      <c r="E463" s="188" t="s">
        <v>1</v>
      </c>
      <c r="F463" s="189" t="s">
        <v>894</v>
      </c>
      <c r="H463" s="190">
        <v>255.06</v>
      </c>
      <c r="I463" s="191"/>
      <c r="L463" s="187"/>
      <c r="M463" s="192"/>
      <c r="T463" s="193"/>
      <c r="AT463" s="188" t="s">
        <v>586</v>
      </c>
      <c r="AU463" s="188" t="s">
        <v>89</v>
      </c>
      <c r="AV463" s="13" t="s">
        <v>89</v>
      </c>
      <c r="AW463" s="13" t="s">
        <v>31</v>
      </c>
      <c r="AX463" s="13" t="s">
        <v>77</v>
      </c>
      <c r="AY463" s="188" t="s">
        <v>574</v>
      </c>
    </row>
    <row r="464" spans="2:65" s="12" customFormat="1" ht="12">
      <c r="B464" s="180"/>
      <c r="D464" s="181" t="s">
        <v>586</v>
      </c>
      <c r="E464" s="182" t="s">
        <v>1</v>
      </c>
      <c r="F464" s="183" t="s">
        <v>874</v>
      </c>
      <c r="H464" s="182" t="s">
        <v>1</v>
      </c>
      <c r="I464" s="184"/>
      <c r="L464" s="180"/>
      <c r="M464" s="185"/>
      <c r="T464" s="186"/>
      <c r="AT464" s="182" t="s">
        <v>586</v>
      </c>
      <c r="AU464" s="182" t="s">
        <v>89</v>
      </c>
      <c r="AV464" s="12" t="s">
        <v>84</v>
      </c>
      <c r="AW464" s="12" t="s">
        <v>31</v>
      </c>
      <c r="AX464" s="12" t="s">
        <v>77</v>
      </c>
      <c r="AY464" s="182" t="s">
        <v>574</v>
      </c>
    </row>
    <row r="465" spans="2:65" s="13" customFormat="1" ht="12">
      <c r="B465" s="187"/>
      <c r="D465" s="181" t="s">
        <v>586</v>
      </c>
      <c r="E465" s="188" t="s">
        <v>1</v>
      </c>
      <c r="F465" s="189" t="s">
        <v>895</v>
      </c>
      <c r="H465" s="190">
        <v>53.1</v>
      </c>
      <c r="I465" s="191"/>
      <c r="L465" s="187"/>
      <c r="M465" s="192"/>
      <c r="T465" s="193"/>
      <c r="AT465" s="188" t="s">
        <v>586</v>
      </c>
      <c r="AU465" s="188" t="s">
        <v>89</v>
      </c>
      <c r="AV465" s="13" t="s">
        <v>89</v>
      </c>
      <c r="AW465" s="13" t="s">
        <v>31</v>
      </c>
      <c r="AX465" s="13" t="s">
        <v>77</v>
      </c>
      <c r="AY465" s="188" t="s">
        <v>574</v>
      </c>
    </row>
    <row r="466" spans="2:65" s="12" customFormat="1" ht="12">
      <c r="B466" s="180"/>
      <c r="D466" s="181" t="s">
        <v>586</v>
      </c>
      <c r="E466" s="182" t="s">
        <v>1</v>
      </c>
      <c r="F466" s="183" t="s">
        <v>876</v>
      </c>
      <c r="H466" s="182" t="s">
        <v>1</v>
      </c>
      <c r="I466" s="184"/>
      <c r="L466" s="180"/>
      <c r="M466" s="185"/>
      <c r="T466" s="186"/>
      <c r="AT466" s="182" t="s">
        <v>586</v>
      </c>
      <c r="AU466" s="182" t="s">
        <v>89</v>
      </c>
      <c r="AV466" s="12" t="s">
        <v>84</v>
      </c>
      <c r="AW466" s="12" t="s">
        <v>31</v>
      </c>
      <c r="AX466" s="12" t="s">
        <v>77</v>
      </c>
      <c r="AY466" s="182" t="s">
        <v>574</v>
      </c>
    </row>
    <row r="467" spans="2:65" s="13" customFormat="1" ht="12">
      <c r="B467" s="187"/>
      <c r="D467" s="181" t="s">
        <v>586</v>
      </c>
      <c r="E467" s="188" t="s">
        <v>1</v>
      </c>
      <c r="F467" s="189" t="s">
        <v>896</v>
      </c>
      <c r="H467" s="190">
        <v>6.2830000000000004</v>
      </c>
      <c r="I467" s="191"/>
      <c r="L467" s="187"/>
      <c r="M467" s="192"/>
      <c r="T467" s="193"/>
      <c r="AT467" s="188" t="s">
        <v>586</v>
      </c>
      <c r="AU467" s="188" t="s">
        <v>89</v>
      </c>
      <c r="AV467" s="13" t="s">
        <v>89</v>
      </c>
      <c r="AW467" s="13" t="s">
        <v>31</v>
      </c>
      <c r="AX467" s="13" t="s">
        <v>77</v>
      </c>
      <c r="AY467" s="188" t="s">
        <v>574</v>
      </c>
    </row>
    <row r="468" spans="2:65" s="12" customFormat="1" ht="12">
      <c r="B468" s="180"/>
      <c r="D468" s="181" t="s">
        <v>586</v>
      </c>
      <c r="E468" s="182" t="s">
        <v>1</v>
      </c>
      <c r="F468" s="183" t="s">
        <v>878</v>
      </c>
      <c r="H468" s="182" t="s">
        <v>1</v>
      </c>
      <c r="I468" s="184"/>
      <c r="L468" s="180"/>
      <c r="M468" s="185"/>
      <c r="T468" s="186"/>
      <c r="AT468" s="182" t="s">
        <v>586</v>
      </c>
      <c r="AU468" s="182" t="s">
        <v>89</v>
      </c>
      <c r="AV468" s="12" t="s">
        <v>84</v>
      </c>
      <c r="AW468" s="12" t="s">
        <v>31</v>
      </c>
      <c r="AX468" s="12" t="s">
        <v>77</v>
      </c>
      <c r="AY468" s="182" t="s">
        <v>574</v>
      </c>
    </row>
    <row r="469" spans="2:65" s="13" customFormat="1" ht="12">
      <c r="B469" s="187"/>
      <c r="D469" s="181" t="s">
        <v>586</v>
      </c>
      <c r="E469" s="188" t="s">
        <v>1</v>
      </c>
      <c r="F469" s="189" t="s">
        <v>897</v>
      </c>
      <c r="H469" s="190">
        <v>22</v>
      </c>
      <c r="I469" s="191"/>
      <c r="L469" s="187"/>
      <c r="M469" s="192"/>
      <c r="T469" s="193"/>
      <c r="AT469" s="188" t="s">
        <v>586</v>
      </c>
      <c r="AU469" s="188" t="s">
        <v>89</v>
      </c>
      <c r="AV469" s="13" t="s">
        <v>89</v>
      </c>
      <c r="AW469" s="13" t="s">
        <v>31</v>
      </c>
      <c r="AX469" s="13" t="s">
        <v>77</v>
      </c>
      <c r="AY469" s="188" t="s">
        <v>574</v>
      </c>
    </row>
    <row r="470" spans="2:65" s="12" customFormat="1" ht="12">
      <c r="B470" s="180"/>
      <c r="D470" s="181" t="s">
        <v>586</v>
      </c>
      <c r="E470" s="182" t="s">
        <v>1</v>
      </c>
      <c r="F470" s="183" t="s">
        <v>880</v>
      </c>
      <c r="H470" s="182" t="s">
        <v>1</v>
      </c>
      <c r="I470" s="184"/>
      <c r="L470" s="180"/>
      <c r="M470" s="185"/>
      <c r="T470" s="186"/>
      <c r="AT470" s="182" t="s">
        <v>586</v>
      </c>
      <c r="AU470" s="182" t="s">
        <v>89</v>
      </c>
      <c r="AV470" s="12" t="s">
        <v>84</v>
      </c>
      <c r="AW470" s="12" t="s">
        <v>31</v>
      </c>
      <c r="AX470" s="12" t="s">
        <v>77</v>
      </c>
      <c r="AY470" s="182" t="s">
        <v>574</v>
      </c>
    </row>
    <row r="471" spans="2:65" s="13" customFormat="1" ht="12">
      <c r="B471" s="187"/>
      <c r="D471" s="181" t="s">
        <v>586</v>
      </c>
      <c r="E471" s="188" t="s">
        <v>1</v>
      </c>
      <c r="F471" s="189" t="s">
        <v>898</v>
      </c>
      <c r="H471" s="190">
        <v>90</v>
      </c>
      <c r="I471" s="191"/>
      <c r="L471" s="187"/>
      <c r="M471" s="192"/>
      <c r="T471" s="193"/>
      <c r="AT471" s="188" t="s">
        <v>586</v>
      </c>
      <c r="AU471" s="188" t="s">
        <v>89</v>
      </c>
      <c r="AV471" s="13" t="s">
        <v>89</v>
      </c>
      <c r="AW471" s="13" t="s">
        <v>31</v>
      </c>
      <c r="AX471" s="13" t="s">
        <v>77</v>
      </c>
      <c r="AY471" s="188" t="s">
        <v>574</v>
      </c>
    </row>
    <row r="472" spans="2:65" s="12" customFormat="1" ht="12">
      <c r="B472" s="180"/>
      <c r="D472" s="181" t="s">
        <v>586</v>
      </c>
      <c r="E472" s="182" t="s">
        <v>1</v>
      </c>
      <c r="F472" s="183" t="s">
        <v>882</v>
      </c>
      <c r="H472" s="182" t="s">
        <v>1</v>
      </c>
      <c r="I472" s="184"/>
      <c r="L472" s="180"/>
      <c r="M472" s="185"/>
      <c r="T472" s="186"/>
      <c r="AT472" s="182" t="s">
        <v>586</v>
      </c>
      <c r="AU472" s="182" t="s">
        <v>89</v>
      </c>
      <c r="AV472" s="12" t="s">
        <v>84</v>
      </c>
      <c r="AW472" s="12" t="s">
        <v>31</v>
      </c>
      <c r="AX472" s="12" t="s">
        <v>77</v>
      </c>
      <c r="AY472" s="182" t="s">
        <v>574</v>
      </c>
    </row>
    <row r="473" spans="2:65" s="13" customFormat="1" ht="12">
      <c r="B473" s="187"/>
      <c r="D473" s="181" t="s">
        <v>586</v>
      </c>
      <c r="E473" s="188" t="s">
        <v>1</v>
      </c>
      <c r="F473" s="189" t="s">
        <v>899</v>
      </c>
      <c r="H473" s="190">
        <v>45</v>
      </c>
      <c r="I473" s="191"/>
      <c r="L473" s="187"/>
      <c r="M473" s="192"/>
      <c r="T473" s="193"/>
      <c r="AT473" s="188" t="s">
        <v>586</v>
      </c>
      <c r="AU473" s="188" t="s">
        <v>89</v>
      </c>
      <c r="AV473" s="13" t="s">
        <v>89</v>
      </c>
      <c r="AW473" s="13" t="s">
        <v>31</v>
      </c>
      <c r="AX473" s="13" t="s">
        <v>77</v>
      </c>
      <c r="AY473" s="188" t="s">
        <v>574</v>
      </c>
    </row>
    <row r="474" spans="2:65" s="12" customFormat="1" ht="12">
      <c r="B474" s="180"/>
      <c r="D474" s="181" t="s">
        <v>586</v>
      </c>
      <c r="E474" s="182" t="s">
        <v>1</v>
      </c>
      <c r="F474" s="183" t="s">
        <v>884</v>
      </c>
      <c r="H474" s="182" t="s">
        <v>1</v>
      </c>
      <c r="I474" s="184"/>
      <c r="L474" s="180"/>
      <c r="M474" s="185"/>
      <c r="T474" s="186"/>
      <c r="AT474" s="182" t="s">
        <v>586</v>
      </c>
      <c r="AU474" s="182" t="s">
        <v>89</v>
      </c>
      <c r="AV474" s="12" t="s">
        <v>84</v>
      </c>
      <c r="AW474" s="12" t="s">
        <v>31</v>
      </c>
      <c r="AX474" s="12" t="s">
        <v>77</v>
      </c>
      <c r="AY474" s="182" t="s">
        <v>574</v>
      </c>
    </row>
    <row r="475" spans="2:65" s="13" customFormat="1" ht="12">
      <c r="B475" s="187"/>
      <c r="D475" s="181" t="s">
        <v>586</v>
      </c>
      <c r="E475" s="188" t="s">
        <v>1</v>
      </c>
      <c r="F475" s="189" t="s">
        <v>900</v>
      </c>
      <c r="H475" s="190">
        <v>24.9</v>
      </c>
      <c r="I475" s="191"/>
      <c r="L475" s="187"/>
      <c r="M475" s="192"/>
      <c r="T475" s="193"/>
      <c r="AT475" s="188" t="s">
        <v>586</v>
      </c>
      <c r="AU475" s="188" t="s">
        <v>89</v>
      </c>
      <c r="AV475" s="13" t="s">
        <v>89</v>
      </c>
      <c r="AW475" s="13" t="s">
        <v>31</v>
      </c>
      <c r="AX475" s="13" t="s">
        <v>77</v>
      </c>
      <c r="AY475" s="188" t="s">
        <v>574</v>
      </c>
    </row>
    <row r="476" spans="2:65" s="14" customFormat="1" ht="12">
      <c r="B476" s="194"/>
      <c r="D476" s="181" t="s">
        <v>586</v>
      </c>
      <c r="E476" s="195" t="s">
        <v>363</v>
      </c>
      <c r="F476" s="196" t="s">
        <v>596</v>
      </c>
      <c r="H476" s="197">
        <v>865.303</v>
      </c>
      <c r="I476" s="198"/>
      <c r="L476" s="194"/>
      <c r="M476" s="199"/>
      <c r="T476" s="200"/>
      <c r="AT476" s="195" t="s">
        <v>586</v>
      </c>
      <c r="AU476" s="195" t="s">
        <v>89</v>
      </c>
      <c r="AV476" s="14" t="s">
        <v>580</v>
      </c>
      <c r="AW476" s="14" t="s">
        <v>31</v>
      </c>
      <c r="AX476" s="14" t="s">
        <v>84</v>
      </c>
      <c r="AY476" s="195" t="s">
        <v>574</v>
      </c>
    </row>
    <row r="477" spans="2:65" s="1" customFormat="1" ht="21.75" customHeight="1">
      <c r="B477" s="140"/>
      <c r="C477" s="168" t="s">
        <v>901</v>
      </c>
      <c r="D477" s="168" t="s">
        <v>576</v>
      </c>
      <c r="E477" s="169" t="s">
        <v>902</v>
      </c>
      <c r="F477" s="170" t="s">
        <v>903</v>
      </c>
      <c r="G477" s="171" t="s">
        <v>584</v>
      </c>
      <c r="H477" s="172">
        <v>865.303</v>
      </c>
      <c r="I477" s="173"/>
      <c r="J477" s="174">
        <f>ROUND(I477*H477,2)</f>
        <v>0</v>
      </c>
      <c r="K477" s="175"/>
      <c r="L477" s="34"/>
      <c r="M477" s="176" t="s">
        <v>1</v>
      </c>
      <c r="N477" s="139" t="s">
        <v>43</v>
      </c>
      <c r="P477" s="177">
        <f>O477*H477</f>
        <v>0</v>
      </c>
      <c r="Q477" s="177">
        <v>0</v>
      </c>
      <c r="R477" s="177">
        <f>Q477*H477</f>
        <v>0</v>
      </c>
      <c r="S477" s="177">
        <v>0</v>
      </c>
      <c r="T477" s="178">
        <f>S477*H477</f>
        <v>0</v>
      </c>
      <c r="AR477" s="179" t="s">
        <v>580</v>
      </c>
      <c r="AT477" s="179" t="s">
        <v>576</v>
      </c>
      <c r="AU477" s="179" t="s">
        <v>89</v>
      </c>
      <c r="AY477" s="17" t="s">
        <v>574</v>
      </c>
      <c r="BE477" s="102">
        <f>IF(N477="základná",J477,0)</f>
        <v>0</v>
      </c>
      <c r="BF477" s="102">
        <f>IF(N477="znížená",J477,0)</f>
        <v>0</v>
      </c>
      <c r="BG477" s="102">
        <f>IF(N477="zákl. prenesená",J477,0)</f>
        <v>0</v>
      </c>
      <c r="BH477" s="102">
        <f>IF(N477="zníž. prenesená",J477,0)</f>
        <v>0</v>
      </c>
      <c r="BI477" s="102">
        <f>IF(N477="nulová",J477,0)</f>
        <v>0</v>
      </c>
      <c r="BJ477" s="17" t="s">
        <v>89</v>
      </c>
      <c r="BK477" s="102">
        <f>ROUND(I477*H477,2)</f>
        <v>0</v>
      </c>
      <c r="BL477" s="17" t="s">
        <v>580</v>
      </c>
      <c r="BM477" s="179" t="s">
        <v>904</v>
      </c>
    </row>
    <row r="478" spans="2:65" s="13" customFormat="1" ht="12">
      <c r="B478" s="187"/>
      <c r="D478" s="181" t="s">
        <v>586</v>
      </c>
      <c r="E478" s="188" t="s">
        <v>1</v>
      </c>
      <c r="F478" s="189" t="s">
        <v>363</v>
      </c>
      <c r="H478" s="190">
        <v>865.303</v>
      </c>
      <c r="I478" s="191"/>
      <c r="L478" s="187"/>
      <c r="M478" s="192"/>
      <c r="T478" s="193"/>
      <c r="AT478" s="188" t="s">
        <v>586</v>
      </c>
      <c r="AU478" s="188" t="s">
        <v>89</v>
      </c>
      <c r="AV478" s="13" t="s">
        <v>89</v>
      </c>
      <c r="AW478" s="13" t="s">
        <v>31</v>
      </c>
      <c r="AX478" s="13" t="s">
        <v>84</v>
      </c>
      <c r="AY478" s="188" t="s">
        <v>574</v>
      </c>
    </row>
    <row r="479" spans="2:65" s="1" customFormat="1" ht="16.5" customHeight="1">
      <c r="B479" s="140"/>
      <c r="C479" s="168" t="s">
        <v>905</v>
      </c>
      <c r="D479" s="168" t="s">
        <v>576</v>
      </c>
      <c r="E479" s="169" t="s">
        <v>906</v>
      </c>
      <c r="F479" s="170" t="s">
        <v>907</v>
      </c>
      <c r="G479" s="171" t="s">
        <v>694</v>
      </c>
      <c r="H479" s="172">
        <v>6.5990000000000002</v>
      </c>
      <c r="I479" s="173"/>
      <c r="J479" s="174">
        <f>ROUND(I479*H479,2)</f>
        <v>0</v>
      </c>
      <c r="K479" s="175"/>
      <c r="L479" s="34"/>
      <c r="M479" s="176" t="s">
        <v>1</v>
      </c>
      <c r="N479" s="139" t="s">
        <v>43</v>
      </c>
      <c r="P479" s="177">
        <f>O479*H479</f>
        <v>0</v>
      </c>
      <c r="Q479" s="177">
        <v>1.0189600000000001</v>
      </c>
      <c r="R479" s="177">
        <f>Q479*H479</f>
        <v>6.7241170400000012</v>
      </c>
      <c r="S479" s="177">
        <v>0</v>
      </c>
      <c r="T479" s="178">
        <f>S479*H479</f>
        <v>0</v>
      </c>
      <c r="AR479" s="179" t="s">
        <v>580</v>
      </c>
      <c r="AT479" s="179" t="s">
        <v>576</v>
      </c>
      <c r="AU479" s="179" t="s">
        <v>89</v>
      </c>
      <c r="AY479" s="17" t="s">
        <v>574</v>
      </c>
      <c r="BE479" s="102">
        <f>IF(N479="základná",J479,0)</f>
        <v>0</v>
      </c>
      <c r="BF479" s="102">
        <f>IF(N479="znížená",J479,0)</f>
        <v>0</v>
      </c>
      <c r="BG479" s="102">
        <f>IF(N479="zákl. prenesená",J479,0)</f>
        <v>0</v>
      </c>
      <c r="BH479" s="102">
        <f>IF(N479="zníž. prenesená",J479,0)</f>
        <v>0</v>
      </c>
      <c r="BI479" s="102">
        <f>IF(N479="nulová",J479,0)</f>
        <v>0</v>
      </c>
      <c r="BJ479" s="17" t="s">
        <v>89</v>
      </c>
      <c r="BK479" s="102">
        <f>ROUND(I479*H479,2)</f>
        <v>0</v>
      </c>
      <c r="BL479" s="17" t="s">
        <v>580</v>
      </c>
      <c r="BM479" s="179" t="s">
        <v>908</v>
      </c>
    </row>
    <row r="480" spans="2:65" s="12" customFormat="1" ht="12">
      <c r="B480" s="180"/>
      <c r="D480" s="181" t="s">
        <v>586</v>
      </c>
      <c r="E480" s="182" t="s">
        <v>1</v>
      </c>
      <c r="F480" s="183" t="s">
        <v>864</v>
      </c>
      <c r="H480" s="182" t="s">
        <v>1</v>
      </c>
      <c r="I480" s="184"/>
      <c r="L480" s="180"/>
      <c r="M480" s="185"/>
      <c r="T480" s="186"/>
      <c r="AT480" s="182" t="s">
        <v>586</v>
      </c>
      <c r="AU480" s="182" t="s">
        <v>89</v>
      </c>
      <c r="AV480" s="12" t="s">
        <v>84</v>
      </c>
      <c r="AW480" s="12" t="s">
        <v>31</v>
      </c>
      <c r="AX480" s="12" t="s">
        <v>77</v>
      </c>
      <c r="AY480" s="182" t="s">
        <v>574</v>
      </c>
    </row>
    <row r="481" spans="2:51" s="13" customFormat="1" ht="12">
      <c r="B481" s="187"/>
      <c r="D481" s="181" t="s">
        <v>586</v>
      </c>
      <c r="E481" s="188" t="s">
        <v>1</v>
      </c>
      <c r="F481" s="189" t="s">
        <v>909</v>
      </c>
      <c r="H481" s="190">
        <v>0.92500000000000004</v>
      </c>
      <c r="I481" s="191"/>
      <c r="L481" s="187"/>
      <c r="M481" s="192"/>
      <c r="T481" s="193"/>
      <c r="AT481" s="188" t="s">
        <v>586</v>
      </c>
      <c r="AU481" s="188" t="s">
        <v>89</v>
      </c>
      <c r="AV481" s="13" t="s">
        <v>89</v>
      </c>
      <c r="AW481" s="13" t="s">
        <v>31</v>
      </c>
      <c r="AX481" s="13" t="s">
        <v>77</v>
      </c>
      <c r="AY481" s="188" t="s">
        <v>574</v>
      </c>
    </row>
    <row r="482" spans="2:51" s="12" customFormat="1" ht="12">
      <c r="B482" s="180"/>
      <c r="D482" s="181" t="s">
        <v>586</v>
      </c>
      <c r="E482" s="182" t="s">
        <v>1</v>
      </c>
      <c r="F482" s="183" t="s">
        <v>866</v>
      </c>
      <c r="H482" s="182" t="s">
        <v>1</v>
      </c>
      <c r="I482" s="184"/>
      <c r="L482" s="180"/>
      <c r="M482" s="185"/>
      <c r="T482" s="186"/>
      <c r="AT482" s="182" t="s">
        <v>586</v>
      </c>
      <c r="AU482" s="182" t="s">
        <v>89</v>
      </c>
      <c r="AV482" s="12" t="s">
        <v>84</v>
      </c>
      <c r="AW482" s="12" t="s">
        <v>31</v>
      </c>
      <c r="AX482" s="12" t="s">
        <v>77</v>
      </c>
      <c r="AY482" s="182" t="s">
        <v>574</v>
      </c>
    </row>
    <row r="483" spans="2:51" s="13" customFormat="1" ht="12">
      <c r="B483" s="187"/>
      <c r="D483" s="181" t="s">
        <v>586</v>
      </c>
      <c r="E483" s="188" t="s">
        <v>1</v>
      </c>
      <c r="F483" s="189" t="s">
        <v>910</v>
      </c>
      <c r="H483" s="190">
        <v>0.99099999999999999</v>
      </c>
      <c r="I483" s="191"/>
      <c r="L483" s="187"/>
      <c r="M483" s="192"/>
      <c r="T483" s="193"/>
      <c r="AT483" s="188" t="s">
        <v>586</v>
      </c>
      <c r="AU483" s="188" t="s">
        <v>89</v>
      </c>
      <c r="AV483" s="13" t="s">
        <v>89</v>
      </c>
      <c r="AW483" s="13" t="s">
        <v>31</v>
      </c>
      <c r="AX483" s="13" t="s">
        <v>77</v>
      </c>
      <c r="AY483" s="188" t="s">
        <v>574</v>
      </c>
    </row>
    <row r="484" spans="2:51" s="12" customFormat="1" ht="12">
      <c r="B484" s="180"/>
      <c r="D484" s="181" t="s">
        <v>586</v>
      </c>
      <c r="E484" s="182" t="s">
        <v>1</v>
      </c>
      <c r="F484" s="183" t="s">
        <v>868</v>
      </c>
      <c r="H484" s="182" t="s">
        <v>1</v>
      </c>
      <c r="I484" s="184"/>
      <c r="L484" s="180"/>
      <c r="M484" s="185"/>
      <c r="T484" s="186"/>
      <c r="AT484" s="182" t="s">
        <v>586</v>
      </c>
      <c r="AU484" s="182" t="s">
        <v>89</v>
      </c>
      <c r="AV484" s="12" t="s">
        <v>84</v>
      </c>
      <c r="AW484" s="12" t="s">
        <v>31</v>
      </c>
      <c r="AX484" s="12" t="s">
        <v>77</v>
      </c>
      <c r="AY484" s="182" t="s">
        <v>574</v>
      </c>
    </row>
    <row r="485" spans="2:51" s="13" customFormat="1" ht="12">
      <c r="B485" s="187"/>
      <c r="D485" s="181" t="s">
        <v>586</v>
      </c>
      <c r="E485" s="188" t="s">
        <v>1</v>
      </c>
      <c r="F485" s="189" t="s">
        <v>911</v>
      </c>
      <c r="H485" s="190">
        <v>0.55400000000000005</v>
      </c>
      <c r="I485" s="191"/>
      <c r="L485" s="187"/>
      <c r="M485" s="192"/>
      <c r="T485" s="193"/>
      <c r="AT485" s="188" t="s">
        <v>586</v>
      </c>
      <c r="AU485" s="188" t="s">
        <v>89</v>
      </c>
      <c r="AV485" s="13" t="s">
        <v>89</v>
      </c>
      <c r="AW485" s="13" t="s">
        <v>31</v>
      </c>
      <c r="AX485" s="13" t="s">
        <v>77</v>
      </c>
      <c r="AY485" s="188" t="s">
        <v>574</v>
      </c>
    </row>
    <row r="486" spans="2:51" s="12" customFormat="1" ht="12">
      <c r="B486" s="180"/>
      <c r="D486" s="181" t="s">
        <v>586</v>
      </c>
      <c r="E486" s="182" t="s">
        <v>1</v>
      </c>
      <c r="F486" s="183" t="s">
        <v>870</v>
      </c>
      <c r="H486" s="182" t="s">
        <v>1</v>
      </c>
      <c r="I486" s="184"/>
      <c r="L486" s="180"/>
      <c r="M486" s="185"/>
      <c r="T486" s="186"/>
      <c r="AT486" s="182" t="s">
        <v>586</v>
      </c>
      <c r="AU486" s="182" t="s">
        <v>89</v>
      </c>
      <c r="AV486" s="12" t="s">
        <v>84</v>
      </c>
      <c r="AW486" s="12" t="s">
        <v>31</v>
      </c>
      <c r="AX486" s="12" t="s">
        <v>77</v>
      </c>
      <c r="AY486" s="182" t="s">
        <v>574</v>
      </c>
    </row>
    <row r="487" spans="2:51" s="13" customFormat="1" ht="12">
      <c r="B487" s="187"/>
      <c r="D487" s="181" t="s">
        <v>586</v>
      </c>
      <c r="E487" s="188" t="s">
        <v>1</v>
      </c>
      <c r="F487" s="189" t="s">
        <v>912</v>
      </c>
      <c r="H487" s="190">
        <v>0.42799999999999999</v>
      </c>
      <c r="I487" s="191"/>
      <c r="L487" s="187"/>
      <c r="M487" s="192"/>
      <c r="T487" s="193"/>
      <c r="AT487" s="188" t="s">
        <v>586</v>
      </c>
      <c r="AU487" s="188" t="s">
        <v>89</v>
      </c>
      <c r="AV487" s="13" t="s">
        <v>89</v>
      </c>
      <c r="AW487" s="13" t="s">
        <v>31</v>
      </c>
      <c r="AX487" s="13" t="s">
        <v>77</v>
      </c>
      <c r="AY487" s="188" t="s">
        <v>574</v>
      </c>
    </row>
    <row r="488" spans="2:51" s="12" customFormat="1" ht="12">
      <c r="B488" s="180"/>
      <c r="D488" s="181" t="s">
        <v>586</v>
      </c>
      <c r="E488" s="182" t="s">
        <v>1</v>
      </c>
      <c r="F488" s="183" t="s">
        <v>872</v>
      </c>
      <c r="H488" s="182" t="s">
        <v>1</v>
      </c>
      <c r="I488" s="184"/>
      <c r="L488" s="180"/>
      <c r="M488" s="185"/>
      <c r="T488" s="186"/>
      <c r="AT488" s="182" t="s">
        <v>586</v>
      </c>
      <c r="AU488" s="182" t="s">
        <v>89</v>
      </c>
      <c r="AV488" s="12" t="s">
        <v>84</v>
      </c>
      <c r="AW488" s="12" t="s">
        <v>31</v>
      </c>
      <c r="AX488" s="12" t="s">
        <v>77</v>
      </c>
      <c r="AY488" s="182" t="s">
        <v>574</v>
      </c>
    </row>
    <row r="489" spans="2:51" s="13" customFormat="1" ht="12">
      <c r="B489" s="187"/>
      <c r="D489" s="181" t="s">
        <v>586</v>
      </c>
      <c r="E489" s="188" t="s">
        <v>1</v>
      </c>
      <c r="F489" s="189" t="s">
        <v>913</v>
      </c>
      <c r="H489" s="190">
        <v>1.407</v>
      </c>
      <c r="I489" s="191"/>
      <c r="L489" s="187"/>
      <c r="M489" s="192"/>
      <c r="T489" s="193"/>
      <c r="AT489" s="188" t="s">
        <v>586</v>
      </c>
      <c r="AU489" s="188" t="s">
        <v>89</v>
      </c>
      <c r="AV489" s="13" t="s">
        <v>89</v>
      </c>
      <c r="AW489" s="13" t="s">
        <v>31</v>
      </c>
      <c r="AX489" s="13" t="s">
        <v>77</v>
      </c>
      <c r="AY489" s="188" t="s">
        <v>574</v>
      </c>
    </row>
    <row r="490" spans="2:51" s="12" customFormat="1" ht="12">
      <c r="B490" s="180"/>
      <c r="D490" s="181" t="s">
        <v>586</v>
      </c>
      <c r="E490" s="182" t="s">
        <v>1</v>
      </c>
      <c r="F490" s="183" t="s">
        <v>874</v>
      </c>
      <c r="H490" s="182" t="s">
        <v>1</v>
      </c>
      <c r="I490" s="184"/>
      <c r="L490" s="180"/>
      <c r="M490" s="185"/>
      <c r="T490" s="186"/>
      <c r="AT490" s="182" t="s">
        <v>586</v>
      </c>
      <c r="AU490" s="182" t="s">
        <v>89</v>
      </c>
      <c r="AV490" s="12" t="s">
        <v>84</v>
      </c>
      <c r="AW490" s="12" t="s">
        <v>31</v>
      </c>
      <c r="AX490" s="12" t="s">
        <v>77</v>
      </c>
      <c r="AY490" s="182" t="s">
        <v>574</v>
      </c>
    </row>
    <row r="491" spans="2:51" s="13" customFormat="1" ht="12">
      <c r="B491" s="187"/>
      <c r="D491" s="181" t="s">
        <v>586</v>
      </c>
      <c r="E491" s="188" t="s">
        <v>1</v>
      </c>
      <c r="F491" s="189" t="s">
        <v>914</v>
      </c>
      <c r="H491" s="190">
        <v>0.35099999999999998</v>
      </c>
      <c r="I491" s="191"/>
      <c r="L491" s="187"/>
      <c r="M491" s="192"/>
      <c r="T491" s="193"/>
      <c r="AT491" s="188" t="s">
        <v>586</v>
      </c>
      <c r="AU491" s="188" t="s">
        <v>89</v>
      </c>
      <c r="AV491" s="13" t="s">
        <v>89</v>
      </c>
      <c r="AW491" s="13" t="s">
        <v>31</v>
      </c>
      <c r="AX491" s="13" t="s">
        <v>77</v>
      </c>
      <c r="AY491" s="188" t="s">
        <v>574</v>
      </c>
    </row>
    <row r="492" spans="2:51" s="12" customFormat="1" ht="12">
      <c r="B492" s="180"/>
      <c r="D492" s="181" t="s">
        <v>586</v>
      </c>
      <c r="E492" s="182" t="s">
        <v>1</v>
      </c>
      <c r="F492" s="183" t="s">
        <v>915</v>
      </c>
      <c r="H492" s="182" t="s">
        <v>1</v>
      </c>
      <c r="I492" s="184"/>
      <c r="L492" s="180"/>
      <c r="M492" s="185"/>
      <c r="T492" s="186"/>
      <c r="AT492" s="182" t="s">
        <v>586</v>
      </c>
      <c r="AU492" s="182" t="s">
        <v>89</v>
      </c>
      <c r="AV492" s="12" t="s">
        <v>84</v>
      </c>
      <c r="AW492" s="12" t="s">
        <v>31</v>
      </c>
      <c r="AX492" s="12" t="s">
        <v>77</v>
      </c>
      <c r="AY492" s="182" t="s">
        <v>574</v>
      </c>
    </row>
    <row r="493" spans="2:51" s="13" customFormat="1" ht="12">
      <c r="B493" s="187"/>
      <c r="D493" s="181" t="s">
        <v>586</v>
      </c>
      <c r="E493" s="188" t="s">
        <v>1</v>
      </c>
      <c r="F493" s="189" t="s">
        <v>916</v>
      </c>
      <c r="H493" s="190">
        <v>0.74099999999999999</v>
      </c>
      <c r="I493" s="191"/>
      <c r="L493" s="187"/>
      <c r="M493" s="192"/>
      <c r="T493" s="193"/>
      <c r="AT493" s="188" t="s">
        <v>586</v>
      </c>
      <c r="AU493" s="188" t="s">
        <v>89</v>
      </c>
      <c r="AV493" s="13" t="s">
        <v>89</v>
      </c>
      <c r="AW493" s="13" t="s">
        <v>31</v>
      </c>
      <c r="AX493" s="13" t="s">
        <v>77</v>
      </c>
      <c r="AY493" s="188" t="s">
        <v>574</v>
      </c>
    </row>
    <row r="494" spans="2:51" s="12" customFormat="1" ht="12">
      <c r="B494" s="180"/>
      <c r="D494" s="181" t="s">
        <v>586</v>
      </c>
      <c r="E494" s="182" t="s">
        <v>1</v>
      </c>
      <c r="F494" s="183" t="s">
        <v>878</v>
      </c>
      <c r="H494" s="182" t="s">
        <v>1</v>
      </c>
      <c r="I494" s="184"/>
      <c r="L494" s="180"/>
      <c r="M494" s="185"/>
      <c r="T494" s="186"/>
      <c r="AT494" s="182" t="s">
        <v>586</v>
      </c>
      <c r="AU494" s="182" t="s">
        <v>89</v>
      </c>
      <c r="AV494" s="12" t="s">
        <v>84</v>
      </c>
      <c r="AW494" s="12" t="s">
        <v>31</v>
      </c>
      <c r="AX494" s="12" t="s">
        <v>77</v>
      </c>
      <c r="AY494" s="182" t="s">
        <v>574</v>
      </c>
    </row>
    <row r="495" spans="2:51" s="13" customFormat="1" ht="12">
      <c r="B495" s="187"/>
      <c r="D495" s="181" t="s">
        <v>586</v>
      </c>
      <c r="E495" s="188" t="s">
        <v>1</v>
      </c>
      <c r="F495" s="189" t="s">
        <v>917</v>
      </c>
      <c r="H495" s="190">
        <v>0.154</v>
      </c>
      <c r="I495" s="191"/>
      <c r="L495" s="187"/>
      <c r="M495" s="192"/>
      <c r="T495" s="193"/>
      <c r="AT495" s="188" t="s">
        <v>586</v>
      </c>
      <c r="AU495" s="188" t="s">
        <v>89</v>
      </c>
      <c r="AV495" s="13" t="s">
        <v>89</v>
      </c>
      <c r="AW495" s="13" t="s">
        <v>31</v>
      </c>
      <c r="AX495" s="13" t="s">
        <v>77</v>
      </c>
      <c r="AY495" s="188" t="s">
        <v>574</v>
      </c>
    </row>
    <row r="496" spans="2:51" s="12" customFormat="1" ht="12">
      <c r="B496" s="180"/>
      <c r="D496" s="181" t="s">
        <v>586</v>
      </c>
      <c r="E496" s="182" t="s">
        <v>1</v>
      </c>
      <c r="F496" s="183" t="s">
        <v>880</v>
      </c>
      <c r="H496" s="182" t="s">
        <v>1</v>
      </c>
      <c r="I496" s="184"/>
      <c r="L496" s="180"/>
      <c r="M496" s="185"/>
      <c r="T496" s="186"/>
      <c r="AT496" s="182" t="s">
        <v>586</v>
      </c>
      <c r="AU496" s="182" t="s">
        <v>89</v>
      </c>
      <c r="AV496" s="12" t="s">
        <v>84</v>
      </c>
      <c r="AW496" s="12" t="s">
        <v>31</v>
      </c>
      <c r="AX496" s="12" t="s">
        <v>77</v>
      </c>
      <c r="AY496" s="182" t="s">
        <v>574</v>
      </c>
    </row>
    <row r="497" spans="2:65" s="13" customFormat="1" ht="12">
      <c r="B497" s="187"/>
      <c r="D497" s="181" t="s">
        <v>586</v>
      </c>
      <c r="E497" s="188" t="s">
        <v>1</v>
      </c>
      <c r="F497" s="189" t="s">
        <v>918</v>
      </c>
      <c r="H497" s="190">
        <v>0.69699999999999995</v>
      </c>
      <c r="I497" s="191"/>
      <c r="L497" s="187"/>
      <c r="M497" s="192"/>
      <c r="T497" s="193"/>
      <c r="AT497" s="188" t="s">
        <v>586</v>
      </c>
      <c r="AU497" s="188" t="s">
        <v>89</v>
      </c>
      <c r="AV497" s="13" t="s">
        <v>89</v>
      </c>
      <c r="AW497" s="13" t="s">
        <v>31</v>
      </c>
      <c r="AX497" s="13" t="s">
        <v>77</v>
      </c>
      <c r="AY497" s="188" t="s">
        <v>574</v>
      </c>
    </row>
    <row r="498" spans="2:65" s="12" customFormat="1" ht="12">
      <c r="B498" s="180"/>
      <c r="D498" s="181" t="s">
        <v>586</v>
      </c>
      <c r="E498" s="182" t="s">
        <v>1</v>
      </c>
      <c r="F498" s="183" t="s">
        <v>882</v>
      </c>
      <c r="H498" s="182" t="s">
        <v>1</v>
      </c>
      <c r="I498" s="184"/>
      <c r="L498" s="180"/>
      <c r="M498" s="185"/>
      <c r="T498" s="186"/>
      <c r="AT498" s="182" t="s">
        <v>586</v>
      </c>
      <c r="AU498" s="182" t="s">
        <v>89</v>
      </c>
      <c r="AV498" s="12" t="s">
        <v>84</v>
      </c>
      <c r="AW498" s="12" t="s">
        <v>31</v>
      </c>
      <c r="AX498" s="12" t="s">
        <v>77</v>
      </c>
      <c r="AY498" s="182" t="s">
        <v>574</v>
      </c>
    </row>
    <row r="499" spans="2:65" s="13" customFormat="1" ht="12">
      <c r="B499" s="187"/>
      <c r="D499" s="181" t="s">
        <v>586</v>
      </c>
      <c r="E499" s="188" t="s">
        <v>1</v>
      </c>
      <c r="F499" s="189" t="s">
        <v>919</v>
      </c>
      <c r="H499" s="190">
        <v>0.35099999999999998</v>
      </c>
      <c r="I499" s="191"/>
      <c r="L499" s="187"/>
      <c r="M499" s="192"/>
      <c r="T499" s="193"/>
      <c r="AT499" s="188" t="s">
        <v>586</v>
      </c>
      <c r="AU499" s="188" t="s">
        <v>89</v>
      </c>
      <c r="AV499" s="13" t="s">
        <v>89</v>
      </c>
      <c r="AW499" s="13" t="s">
        <v>31</v>
      </c>
      <c r="AX499" s="13" t="s">
        <v>77</v>
      </c>
      <c r="AY499" s="188" t="s">
        <v>574</v>
      </c>
    </row>
    <row r="500" spans="2:65" s="14" customFormat="1" ht="12">
      <c r="B500" s="194"/>
      <c r="D500" s="181" t="s">
        <v>586</v>
      </c>
      <c r="E500" s="195" t="s">
        <v>1</v>
      </c>
      <c r="F500" s="196" t="s">
        <v>596</v>
      </c>
      <c r="H500" s="197">
        <v>6.5990000000000002</v>
      </c>
      <c r="I500" s="198"/>
      <c r="L500" s="194"/>
      <c r="M500" s="199"/>
      <c r="T500" s="200"/>
      <c r="AT500" s="195" t="s">
        <v>586</v>
      </c>
      <c r="AU500" s="195" t="s">
        <v>89</v>
      </c>
      <c r="AV500" s="14" t="s">
        <v>580</v>
      </c>
      <c r="AW500" s="14" t="s">
        <v>31</v>
      </c>
      <c r="AX500" s="14" t="s">
        <v>84</v>
      </c>
      <c r="AY500" s="195" t="s">
        <v>574</v>
      </c>
    </row>
    <row r="501" spans="2:65" s="1" customFormat="1" ht="24.25" customHeight="1">
      <c r="B501" s="140"/>
      <c r="C501" s="168" t="s">
        <v>920</v>
      </c>
      <c r="D501" s="168" t="s">
        <v>576</v>
      </c>
      <c r="E501" s="169" t="s">
        <v>921</v>
      </c>
      <c r="F501" s="170" t="s">
        <v>922</v>
      </c>
      <c r="G501" s="171" t="s">
        <v>629</v>
      </c>
      <c r="H501" s="172">
        <v>112.877</v>
      </c>
      <c r="I501" s="173"/>
      <c r="J501" s="174">
        <f>ROUND(I501*H501,2)</f>
        <v>0</v>
      </c>
      <c r="K501" s="175"/>
      <c r="L501" s="34"/>
      <c r="M501" s="176" t="s">
        <v>1</v>
      </c>
      <c r="N501" s="139" t="s">
        <v>43</v>
      </c>
      <c r="P501" s="177">
        <f>O501*H501</f>
        <v>0</v>
      </c>
      <c r="Q501" s="177">
        <v>2.4157199999999999</v>
      </c>
      <c r="R501" s="177">
        <f>Q501*H501</f>
        <v>272.67922643999998</v>
      </c>
      <c r="S501" s="177">
        <v>0</v>
      </c>
      <c r="T501" s="178">
        <f>S501*H501</f>
        <v>0</v>
      </c>
      <c r="AR501" s="179" t="s">
        <v>580</v>
      </c>
      <c r="AT501" s="179" t="s">
        <v>576</v>
      </c>
      <c r="AU501" s="179" t="s">
        <v>89</v>
      </c>
      <c r="AY501" s="17" t="s">
        <v>574</v>
      </c>
      <c r="BE501" s="102">
        <f>IF(N501="základná",J501,0)</f>
        <v>0</v>
      </c>
      <c r="BF501" s="102">
        <f>IF(N501="znížená",J501,0)</f>
        <v>0</v>
      </c>
      <c r="BG501" s="102">
        <f>IF(N501="zákl. prenesená",J501,0)</f>
        <v>0</v>
      </c>
      <c r="BH501" s="102">
        <f>IF(N501="zníž. prenesená",J501,0)</f>
        <v>0</v>
      </c>
      <c r="BI501" s="102">
        <f>IF(N501="nulová",J501,0)</f>
        <v>0</v>
      </c>
      <c r="BJ501" s="17" t="s">
        <v>89</v>
      </c>
      <c r="BK501" s="102">
        <f>ROUND(I501*H501,2)</f>
        <v>0</v>
      </c>
      <c r="BL501" s="17" t="s">
        <v>580</v>
      </c>
      <c r="BM501" s="179" t="s">
        <v>923</v>
      </c>
    </row>
    <row r="502" spans="2:65" s="12" customFormat="1" ht="12">
      <c r="B502" s="180"/>
      <c r="D502" s="181" t="s">
        <v>586</v>
      </c>
      <c r="E502" s="182" t="s">
        <v>1</v>
      </c>
      <c r="F502" s="183" t="s">
        <v>924</v>
      </c>
      <c r="H502" s="182" t="s">
        <v>1</v>
      </c>
      <c r="I502" s="184"/>
      <c r="L502" s="180"/>
      <c r="M502" s="185"/>
      <c r="T502" s="186"/>
      <c r="AT502" s="182" t="s">
        <v>586</v>
      </c>
      <c r="AU502" s="182" t="s">
        <v>89</v>
      </c>
      <c r="AV502" s="12" t="s">
        <v>84</v>
      </c>
      <c r="AW502" s="12" t="s">
        <v>31</v>
      </c>
      <c r="AX502" s="12" t="s">
        <v>77</v>
      </c>
      <c r="AY502" s="182" t="s">
        <v>574</v>
      </c>
    </row>
    <row r="503" spans="2:65" s="13" customFormat="1" ht="12">
      <c r="B503" s="187"/>
      <c r="D503" s="181" t="s">
        <v>586</v>
      </c>
      <c r="E503" s="188" t="s">
        <v>1</v>
      </c>
      <c r="F503" s="189" t="s">
        <v>925</v>
      </c>
      <c r="H503" s="190">
        <v>26.135999999999999</v>
      </c>
      <c r="I503" s="191"/>
      <c r="L503" s="187"/>
      <c r="M503" s="192"/>
      <c r="T503" s="193"/>
      <c r="AT503" s="188" t="s">
        <v>586</v>
      </c>
      <c r="AU503" s="188" t="s">
        <v>89</v>
      </c>
      <c r="AV503" s="13" t="s">
        <v>89</v>
      </c>
      <c r="AW503" s="13" t="s">
        <v>31</v>
      </c>
      <c r="AX503" s="13" t="s">
        <v>77</v>
      </c>
      <c r="AY503" s="188" t="s">
        <v>574</v>
      </c>
    </row>
    <row r="504" spans="2:65" s="12" customFormat="1" ht="12">
      <c r="B504" s="180"/>
      <c r="D504" s="181" t="s">
        <v>586</v>
      </c>
      <c r="E504" s="182" t="s">
        <v>1</v>
      </c>
      <c r="F504" s="183" t="s">
        <v>926</v>
      </c>
      <c r="H504" s="182" t="s">
        <v>1</v>
      </c>
      <c r="I504" s="184"/>
      <c r="L504" s="180"/>
      <c r="M504" s="185"/>
      <c r="T504" s="186"/>
      <c r="AT504" s="182" t="s">
        <v>586</v>
      </c>
      <c r="AU504" s="182" t="s">
        <v>89</v>
      </c>
      <c r="AV504" s="12" t="s">
        <v>84</v>
      </c>
      <c r="AW504" s="12" t="s">
        <v>31</v>
      </c>
      <c r="AX504" s="12" t="s">
        <v>77</v>
      </c>
      <c r="AY504" s="182" t="s">
        <v>574</v>
      </c>
    </row>
    <row r="505" spans="2:65" s="13" customFormat="1" ht="12">
      <c r="B505" s="187"/>
      <c r="D505" s="181" t="s">
        <v>586</v>
      </c>
      <c r="E505" s="188" t="s">
        <v>1</v>
      </c>
      <c r="F505" s="189" t="s">
        <v>927</v>
      </c>
      <c r="H505" s="190">
        <v>19.494</v>
      </c>
      <c r="I505" s="191"/>
      <c r="L505" s="187"/>
      <c r="M505" s="192"/>
      <c r="T505" s="193"/>
      <c r="AT505" s="188" t="s">
        <v>586</v>
      </c>
      <c r="AU505" s="188" t="s">
        <v>89</v>
      </c>
      <c r="AV505" s="13" t="s">
        <v>89</v>
      </c>
      <c r="AW505" s="13" t="s">
        <v>31</v>
      </c>
      <c r="AX505" s="13" t="s">
        <v>77</v>
      </c>
      <c r="AY505" s="188" t="s">
        <v>574</v>
      </c>
    </row>
    <row r="506" spans="2:65" s="12" customFormat="1" ht="12">
      <c r="B506" s="180"/>
      <c r="D506" s="181" t="s">
        <v>586</v>
      </c>
      <c r="E506" s="182" t="s">
        <v>1</v>
      </c>
      <c r="F506" s="183" t="s">
        <v>928</v>
      </c>
      <c r="H506" s="182" t="s">
        <v>1</v>
      </c>
      <c r="I506" s="184"/>
      <c r="L506" s="180"/>
      <c r="M506" s="185"/>
      <c r="T506" s="186"/>
      <c r="AT506" s="182" t="s">
        <v>586</v>
      </c>
      <c r="AU506" s="182" t="s">
        <v>89</v>
      </c>
      <c r="AV506" s="12" t="s">
        <v>84</v>
      </c>
      <c r="AW506" s="12" t="s">
        <v>31</v>
      </c>
      <c r="AX506" s="12" t="s">
        <v>77</v>
      </c>
      <c r="AY506" s="182" t="s">
        <v>574</v>
      </c>
    </row>
    <row r="507" spans="2:65" s="13" customFormat="1" ht="12">
      <c r="B507" s="187"/>
      <c r="D507" s="181" t="s">
        <v>586</v>
      </c>
      <c r="E507" s="188" t="s">
        <v>1</v>
      </c>
      <c r="F507" s="189" t="s">
        <v>929</v>
      </c>
      <c r="H507" s="190">
        <v>9.2159999999999993</v>
      </c>
      <c r="I507" s="191"/>
      <c r="L507" s="187"/>
      <c r="M507" s="192"/>
      <c r="T507" s="193"/>
      <c r="AT507" s="188" t="s">
        <v>586</v>
      </c>
      <c r="AU507" s="188" t="s">
        <v>89</v>
      </c>
      <c r="AV507" s="13" t="s">
        <v>89</v>
      </c>
      <c r="AW507" s="13" t="s">
        <v>31</v>
      </c>
      <c r="AX507" s="13" t="s">
        <v>77</v>
      </c>
      <c r="AY507" s="188" t="s">
        <v>574</v>
      </c>
    </row>
    <row r="508" spans="2:65" s="12" customFormat="1" ht="12">
      <c r="B508" s="180"/>
      <c r="D508" s="181" t="s">
        <v>586</v>
      </c>
      <c r="E508" s="182" t="s">
        <v>1</v>
      </c>
      <c r="F508" s="183" t="s">
        <v>930</v>
      </c>
      <c r="H508" s="182" t="s">
        <v>1</v>
      </c>
      <c r="I508" s="184"/>
      <c r="L508" s="180"/>
      <c r="M508" s="185"/>
      <c r="T508" s="186"/>
      <c r="AT508" s="182" t="s">
        <v>586</v>
      </c>
      <c r="AU508" s="182" t="s">
        <v>89</v>
      </c>
      <c r="AV508" s="12" t="s">
        <v>84</v>
      </c>
      <c r="AW508" s="12" t="s">
        <v>31</v>
      </c>
      <c r="AX508" s="12" t="s">
        <v>77</v>
      </c>
      <c r="AY508" s="182" t="s">
        <v>574</v>
      </c>
    </row>
    <row r="509" spans="2:65" s="13" customFormat="1" ht="12">
      <c r="B509" s="187"/>
      <c r="D509" s="181" t="s">
        <v>586</v>
      </c>
      <c r="E509" s="188" t="s">
        <v>1</v>
      </c>
      <c r="F509" s="189" t="s">
        <v>931</v>
      </c>
      <c r="H509" s="190">
        <v>12.154</v>
      </c>
      <c r="I509" s="191"/>
      <c r="L509" s="187"/>
      <c r="M509" s="192"/>
      <c r="T509" s="193"/>
      <c r="AT509" s="188" t="s">
        <v>586</v>
      </c>
      <c r="AU509" s="188" t="s">
        <v>89</v>
      </c>
      <c r="AV509" s="13" t="s">
        <v>89</v>
      </c>
      <c r="AW509" s="13" t="s">
        <v>31</v>
      </c>
      <c r="AX509" s="13" t="s">
        <v>77</v>
      </c>
      <c r="AY509" s="188" t="s">
        <v>574</v>
      </c>
    </row>
    <row r="510" spans="2:65" s="12" customFormat="1" ht="12">
      <c r="B510" s="180"/>
      <c r="D510" s="181" t="s">
        <v>586</v>
      </c>
      <c r="E510" s="182" t="s">
        <v>1</v>
      </c>
      <c r="F510" s="183" t="s">
        <v>932</v>
      </c>
      <c r="H510" s="182" t="s">
        <v>1</v>
      </c>
      <c r="I510" s="184"/>
      <c r="L510" s="180"/>
      <c r="M510" s="185"/>
      <c r="T510" s="186"/>
      <c r="AT510" s="182" t="s">
        <v>586</v>
      </c>
      <c r="AU510" s="182" t="s">
        <v>89</v>
      </c>
      <c r="AV510" s="12" t="s">
        <v>84</v>
      </c>
      <c r="AW510" s="12" t="s">
        <v>31</v>
      </c>
      <c r="AX510" s="12" t="s">
        <v>77</v>
      </c>
      <c r="AY510" s="182" t="s">
        <v>574</v>
      </c>
    </row>
    <row r="511" spans="2:65" s="13" customFormat="1" ht="12">
      <c r="B511" s="187"/>
      <c r="D511" s="181" t="s">
        <v>586</v>
      </c>
      <c r="E511" s="188" t="s">
        <v>1</v>
      </c>
      <c r="F511" s="189" t="s">
        <v>933</v>
      </c>
      <c r="H511" s="190">
        <v>21</v>
      </c>
      <c r="I511" s="191"/>
      <c r="L511" s="187"/>
      <c r="M511" s="192"/>
      <c r="T511" s="193"/>
      <c r="AT511" s="188" t="s">
        <v>586</v>
      </c>
      <c r="AU511" s="188" t="s">
        <v>89</v>
      </c>
      <c r="AV511" s="13" t="s">
        <v>89</v>
      </c>
      <c r="AW511" s="13" t="s">
        <v>31</v>
      </c>
      <c r="AX511" s="13" t="s">
        <v>77</v>
      </c>
      <c r="AY511" s="188" t="s">
        <v>574</v>
      </c>
    </row>
    <row r="512" spans="2:65" s="12" customFormat="1" ht="12">
      <c r="B512" s="180"/>
      <c r="D512" s="181" t="s">
        <v>586</v>
      </c>
      <c r="E512" s="182" t="s">
        <v>1</v>
      </c>
      <c r="F512" s="183" t="s">
        <v>934</v>
      </c>
      <c r="H512" s="182" t="s">
        <v>1</v>
      </c>
      <c r="I512" s="184"/>
      <c r="L512" s="180"/>
      <c r="M512" s="185"/>
      <c r="T512" s="186"/>
      <c r="AT512" s="182" t="s">
        <v>586</v>
      </c>
      <c r="AU512" s="182" t="s">
        <v>89</v>
      </c>
      <c r="AV512" s="12" t="s">
        <v>84</v>
      </c>
      <c r="AW512" s="12" t="s">
        <v>31</v>
      </c>
      <c r="AX512" s="12" t="s">
        <v>77</v>
      </c>
      <c r="AY512" s="182" t="s">
        <v>574</v>
      </c>
    </row>
    <row r="513" spans="2:51" s="13" customFormat="1" ht="12">
      <c r="B513" s="187"/>
      <c r="D513" s="181" t="s">
        <v>586</v>
      </c>
      <c r="E513" s="188" t="s">
        <v>1</v>
      </c>
      <c r="F513" s="189" t="s">
        <v>935</v>
      </c>
      <c r="H513" s="190">
        <v>2.2010000000000001</v>
      </c>
      <c r="I513" s="191"/>
      <c r="L513" s="187"/>
      <c r="M513" s="192"/>
      <c r="T513" s="193"/>
      <c r="AT513" s="188" t="s">
        <v>586</v>
      </c>
      <c r="AU513" s="188" t="s">
        <v>89</v>
      </c>
      <c r="AV513" s="13" t="s">
        <v>89</v>
      </c>
      <c r="AW513" s="13" t="s">
        <v>31</v>
      </c>
      <c r="AX513" s="13" t="s">
        <v>77</v>
      </c>
      <c r="AY513" s="188" t="s">
        <v>574</v>
      </c>
    </row>
    <row r="514" spans="2:51" s="12" customFormat="1" ht="12">
      <c r="B514" s="180"/>
      <c r="D514" s="181" t="s">
        <v>586</v>
      </c>
      <c r="E514" s="182" t="s">
        <v>1</v>
      </c>
      <c r="F514" s="183" t="s">
        <v>936</v>
      </c>
      <c r="H514" s="182" t="s">
        <v>1</v>
      </c>
      <c r="I514" s="184"/>
      <c r="L514" s="180"/>
      <c r="M514" s="185"/>
      <c r="T514" s="186"/>
      <c r="AT514" s="182" t="s">
        <v>586</v>
      </c>
      <c r="AU514" s="182" t="s">
        <v>89</v>
      </c>
      <c r="AV514" s="12" t="s">
        <v>84</v>
      </c>
      <c r="AW514" s="12" t="s">
        <v>31</v>
      </c>
      <c r="AX514" s="12" t="s">
        <v>77</v>
      </c>
      <c r="AY514" s="182" t="s">
        <v>574</v>
      </c>
    </row>
    <row r="515" spans="2:51" s="13" customFormat="1" ht="12">
      <c r="B515" s="187"/>
      <c r="D515" s="181" t="s">
        <v>586</v>
      </c>
      <c r="E515" s="188" t="s">
        <v>1</v>
      </c>
      <c r="F515" s="189" t="s">
        <v>937</v>
      </c>
      <c r="H515" s="190">
        <v>0.84599999999999997</v>
      </c>
      <c r="I515" s="191"/>
      <c r="L515" s="187"/>
      <c r="M515" s="192"/>
      <c r="T515" s="193"/>
      <c r="AT515" s="188" t="s">
        <v>586</v>
      </c>
      <c r="AU515" s="188" t="s">
        <v>89</v>
      </c>
      <c r="AV515" s="13" t="s">
        <v>89</v>
      </c>
      <c r="AW515" s="13" t="s">
        <v>31</v>
      </c>
      <c r="AX515" s="13" t="s">
        <v>77</v>
      </c>
      <c r="AY515" s="188" t="s">
        <v>574</v>
      </c>
    </row>
    <row r="516" spans="2:51" s="12" customFormat="1" ht="12">
      <c r="B516" s="180"/>
      <c r="D516" s="181" t="s">
        <v>586</v>
      </c>
      <c r="E516" s="182" t="s">
        <v>1</v>
      </c>
      <c r="F516" s="183" t="s">
        <v>938</v>
      </c>
      <c r="H516" s="182" t="s">
        <v>1</v>
      </c>
      <c r="I516" s="184"/>
      <c r="L516" s="180"/>
      <c r="M516" s="185"/>
      <c r="T516" s="186"/>
      <c r="AT516" s="182" t="s">
        <v>586</v>
      </c>
      <c r="AU516" s="182" t="s">
        <v>89</v>
      </c>
      <c r="AV516" s="12" t="s">
        <v>84</v>
      </c>
      <c r="AW516" s="12" t="s">
        <v>31</v>
      </c>
      <c r="AX516" s="12" t="s">
        <v>77</v>
      </c>
      <c r="AY516" s="182" t="s">
        <v>574</v>
      </c>
    </row>
    <row r="517" spans="2:51" s="13" customFormat="1" ht="12">
      <c r="B517" s="187"/>
      <c r="D517" s="181" t="s">
        <v>586</v>
      </c>
      <c r="E517" s="188" t="s">
        <v>1</v>
      </c>
      <c r="F517" s="189" t="s">
        <v>939</v>
      </c>
      <c r="H517" s="190">
        <v>0.48599999999999999</v>
      </c>
      <c r="I517" s="191"/>
      <c r="L517" s="187"/>
      <c r="M517" s="192"/>
      <c r="T517" s="193"/>
      <c r="AT517" s="188" t="s">
        <v>586</v>
      </c>
      <c r="AU517" s="188" t="s">
        <v>89</v>
      </c>
      <c r="AV517" s="13" t="s">
        <v>89</v>
      </c>
      <c r="AW517" s="13" t="s">
        <v>31</v>
      </c>
      <c r="AX517" s="13" t="s">
        <v>77</v>
      </c>
      <c r="AY517" s="188" t="s">
        <v>574</v>
      </c>
    </row>
    <row r="518" spans="2:51" s="12" customFormat="1" ht="12">
      <c r="B518" s="180"/>
      <c r="D518" s="181" t="s">
        <v>586</v>
      </c>
      <c r="E518" s="182" t="s">
        <v>1</v>
      </c>
      <c r="F518" s="183" t="s">
        <v>940</v>
      </c>
      <c r="H518" s="182" t="s">
        <v>1</v>
      </c>
      <c r="I518" s="184"/>
      <c r="L518" s="180"/>
      <c r="M518" s="185"/>
      <c r="T518" s="186"/>
      <c r="AT518" s="182" t="s">
        <v>586</v>
      </c>
      <c r="AU518" s="182" t="s">
        <v>89</v>
      </c>
      <c r="AV518" s="12" t="s">
        <v>84</v>
      </c>
      <c r="AW518" s="12" t="s">
        <v>31</v>
      </c>
      <c r="AX518" s="12" t="s">
        <v>77</v>
      </c>
      <c r="AY518" s="182" t="s">
        <v>574</v>
      </c>
    </row>
    <row r="519" spans="2:51" s="13" customFormat="1" ht="12">
      <c r="B519" s="187"/>
      <c r="D519" s="181" t="s">
        <v>586</v>
      </c>
      <c r="E519" s="188" t="s">
        <v>1</v>
      </c>
      <c r="F519" s="189" t="s">
        <v>941</v>
      </c>
      <c r="H519" s="190">
        <v>3.258</v>
      </c>
      <c r="I519" s="191"/>
      <c r="L519" s="187"/>
      <c r="M519" s="192"/>
      <c r="T519" s="193"/>
      <c r="AT519" s="188" t="s">
        <v>586</v>
      </c>
      <c r="AU519" s="188" t="s">
        <v>89</v>
      </c>
      <c r="AV519" s="13" t="s">
        <v>89</v>
      </c>
      <c r="AW519" s="13" t="s">
        <v>31</v>
      </c>
      <c r="AX519" s="13" t="s">
        <v>77</v>
      </c>
      <c r="AY519" s="188" t="s">
        <v>574</v>
      </c>
    </row>
    <row r="520" spans="2:51" s="12" customFormat="1" ht="12">
      <c r="B520" s="180"/>
      <c r="D520" s="181" t="s">
        <v>586</v>
      </c>
      <c r="E520" s="182" t="s">
        <v>1</v>
      </c>
      <c r="F520" s="183" t="s">
        <v>942</v>
      </c>
      <c r="H520" s="182" t="s">
        <v>1</v>
      </c>
      <c r="I520" s="184"/>
      <c r="L520" s="180"/>
      <c r="M520" s="185"/>
      <c r="T520" s="186"/>
      <c r="AT520" s="182" t="s">
        <v>586</v>
      </c>
      <c r="AU520" s="182" t="s">
        <v>89</v>
      </c>
      <c r="AV520" s="12" t="s">
        <v>84</v>
      </c>
      <c r="AW520" s="12" t="s">
        <v>31</v>
      </c>
      <c r="AX520" s="12" t="s">
        <v>77</v>
      </c>
      <c r="AY520" s="182" t="s">
        <v>574</v>
      </c>
    </row>
    <row r="521" spans="2:51" s="13" customFormat="1" ht="12">
      <c r="B521" s="187"/>
      <c r="D521" s="181" t="s">
        <v>586</v>
      </c>
      <c r="E521" s="188" t="s">
        <v>1</v>
      </c>
      <c r="F521" s="189" t="s">
        <v>943</v>
      </c>
      <c r="H521" s="190">
        <v>13.5</v>
      </c>
      <c r="I521" s="191"/>
      <c r="L521" s="187"/>
      <c r="M521" s="192"/>
      <c r="T521" s="193"/>
      <c r="AT521" s="188" t="s">
        <v>586</v>
      </c>
      <c r="AU521" s="188" t="s">
        <v>89</v>
      </c>
      <c r="AV521" s="13" t="s">
        <v>89</v>
      </c>
      <c r="AW521" s="13" t="s">
        <v>31</v>
      </c>
      <c r="AX521" s="13" t="s">
        <v>77</v>
      </c>
      <c r="AY521" s="188" t="s">
        <v>574</v>
      </c>
    </row>
    <row r="522" spans="2:51" s="12" customFormat="1" ht="12">
      <c r="B522" s="180"/>
      <c r="D522" s="181" t="s">
        <v>586</v>
      </c>
      <c r="E522" s="182" t="s">
        <v>1</v>
      </c>
      <c r="F522" s="183" t="s">
        <v>944</v>
      </c>
      <c r="H522" s="182" t="s">
        <v>1</v>
      </c>
      <c r="I522" s="184"/>
      <c r="L522" s="180"/>
      <c r="M522" s="185"/>
      <c r="T522" s="186"/>
      <c r="AT522" s="182" t="s">
        <v>586</v>
      </c>
      <c r="AU522" s="182" t="s">
        <v>89</v>
      </c>
      <c r="AV522" s="12" t="s">
        <v>84</v>
      </c>
      <c r="AW522" s="12" t="s">
        <v>31</v>
      </c>
      <c r="AX522" s="12" t="s">
        <v>77</v>
      </c>
      <c r="AY522" s="182" t="s">
        <v>574</v>
      </c>
    </row>
    <row r="523" spans="2:51" s="13" customFormat="1" ht="12">
      <c r="B523" s="187"/>
      <c r="D523" s="181" t="s">
        <v>586</v>
      </c>
      <c r="E523" s="188" t="s">
        <v>1</v>
      </c>
      <c r="F523" s="189" t="s">
        <v>945</v>
      </c>
      <c r="H523" s="190">
        <v>0.71099999999999997</v>
      </c>
      <c r="I523" s="191"/>
      <c r="L523" s="187"/>
      <c r="M523" s="192"/>
      <c r="T523" s="193"/>
      <c r="AT523" s="188" t="s">
        <v>586</v>
      </c>
      <c r="AU523" s="188" t="s">
        <v>89</v>
      </c>
      <c r="AV523" s="13" t="s">
        <v>89</v>
      </c>
      <c r="AW523" s="13" t="s">
        <v>31</v>
      </c>
      <c r="AX523" s="13" t="s">
        <v>77</v>
      </c>
      <c r="AY523" s="188" t="s">
        <v>574</v>
      </c>
    </row>
    <row r="524" spans="2:51" s="12" customFormat="1" ht="12">
      <c r="B524" s="180"/>
      <c r="D524" s="181" t="s">
        <v>586</v>
      </c>
      <c r="E524" s="182" t="s">
        <v>1</v>
      </c>
      <c r="F524" s="183" t="s">
        <v>946</v>
      </c>
      <c r="H524" s="182" t="s">
        <v>1</v>
      </c>
      <c r="I524" s="184"/>
      <c r="L524" s="180"/>
      <c r="M524" s="185"/>
      <c r="T524" s="186"/>
      <c r="AT524" s="182" t="s">
        <v>586</v>
      </c>
      <c r="AU524" s="182" t="s">
        <v>89</v>
      </c>
      <c r="AV524" s="12" t="s">
        <v>84</v>
      </c>
      <c r="AW524" s="12" t="s">
        <v>31</v>
      </c>
      <c r="AX524" s="12" t="s">
        <v>77</v>
      </c>
      <c r="AY524" s="182" t="s">
        <v>574</v>
      </c>
    </row>
    <row r="525" spans="2:51" s="13" customFormat="1" ht="12">
      <c r="B525" s="187"/>
      <c r="D525" s="181" t="s">
        <v>586</v>
      </c>
      <c r="E525" s="188" t="s">
        <v>1</v>
      </c>
      <c r="F525" s="189" t="s">
        <v>947</v>
      </c>
      <c r="H525" s="190">
        <v>0.61199999999999999</v>
      </c>
      <c r="I525" s="191"/>
      <c r="L525" s="187"/>
      <c r="M525" s="192"/>
      <c r="T525" s="193"/>
      <c r="AT525" s="188" t="s">
        <v>586</v>
      </c>
      <c r="AU525" s="188" t="s">
        <v>89</v>
      </c>
      <c r="AV525" s="13" t="s">
        <v>89</v>
      </c>
      <c r="AW525" s="13" t="s">
        <v>31</v>
      </c>
      <c r="AX525" s="13" t="s">
        <v>77</v>
      </c>
      <c r="AY525" s="188" t="s">
        <v>574</v>
      </c>
    </row>
    <row r="526" spans="2:51" s="12" customFormat="1" ht="12">
      <c r="B526" s="180"/>
      <c r="D526" s="181" t="s">
        <v>586</v>
      </c>
      <c r="E526" s="182" t="s">
        <v>1</v>
      </c>
      <c r="F526" s="183" t="s">
        <v>948</v>
      </c>
      <c r="H526" s="182" t="s">
        <v>1</v>
      </c>
      <c r="I526" s="184"/>
      <c r="L526" s="180"/>
      <c r="M526" s="185"/>
      <c r="T526" s="186"/>
      <c r="AT526" s="182" t="s">
        <v>586</v>
      </c>
      <c r="AU526" s="182" t="s">
        <v>89</v>
      </c>
      <c r="AV526" s="12" t="s">
        <v>84</v>
      </c>
      <c r="AW526" s="12" t="s">
        <v>31</v>
      </c>
      <c r="AX526" s="12" t="s">
        <v>77</v>
      </c>
      <c r="AY526" s="182" t="s">
        <v>574</v>
      </c>
    </row>
    <row r="527" spans="2:51" s="13" customFormat="1" ht="12">
      <c r="B527" s="187"/>
      <c r="D527" s="181" t="s">
        <v>586</v>
      </c>
      <c r="E527" s="188" t="s">
        <v>1</v>
      </c>
      <c r="F527" s="189" t="s">
        <v>949</v>
      </c>
      <c r="H527" s="190">
        <v>1.575</v>
      </c>
      <c r="I527" s="191"/>
      <c r="L527" s="187"/>
      <c r="M527" s="192"/>
      <c r="T527" s="193"/>
      <c r="AT527" s="188" t="s">
        <v>586</v>
      </c>
      <c r="AU527" s="188" t="s">
        <v>89</v>
      </c>
      <c r="AV527" s="13" t="s">
        <v>89</v>
      </c>
      <c r="AW527" s="13" t="s">
        <v>31</v>
      </c>
      <c r="AX527" s="13" t="s">
        <v>77</v>
      </c>
      <c r="AY527" s="188" t="s">
        <v>574</v>
      </c>
    </row>
    <row r="528" spans="2:51" s="12" customFormat="1" ht="12">
      <c r="B528" s="180"/>
      <c r="D528" s="181" t="s">
        <v>586</v>
      </c>
      <c r="E528" s="182" t="s">
        <v>1</v>
      </c>
      <c r="F528" s="183" t="s">
        <v>950</v>
      </c>
      <c r="H528" s="182" t="s">
        <v>1</v>
      </c>
      <c r="I528" s="184"/>
      <c r="L528" s="180"/>
      <c r="M528" s="185"/>
      <c r="T528" s="186"/>
      <c r="AT528" s="182" t="s">
        <v>586</v>
      </c>
      <c r="AU528" s="182" t="s">
        <v>89</v>
      </c>
      <c r="AV528" s="12" t="s">
        <v>84</v>
      </c>
      <c r="AW528" s="12" t="s">
        <v>31</v>
      </c>
      <c r="AX528" s="12" t="s">
        <v>77</v>
      </c>
      <c r="AY528" s="182" t="s">
        <v>574</v>
      </c>
    </row>
    <row r="529" spans="2:65" s="13" customFormat="1" ht="12">
      <c r="B529" s="187"/>
      <c r="D529" s="181" t="s">
        <v>586</v>
      </c>
      <c r="E529" s="188" t="s">
        <v>1</v>
      </c>
      <c r="F529" s="189" t="s">
        <v>951</v>
      </c>
      <c r="H529" s="190">
        <v>1.6879999999999999</v>
      </c>
      <c r="I529" s="191"/>
      <c r="L529" s="187"/>
      <c r="M529" s="192"/>
      <c r="T529" s="193"/>
      <c r="AT529" s="188" t="s">
        <v>586</v>
      </c>
      <c r="AU529" s="188" t="s">
        <v>89</v>
      </c>
      <c r="AV529" s="13" t="s">
        <v>89</v>
      </c>
      <c r="AW529" s="13" t="s">
        <v>31</v>
      </c>
      <c r="AX529" s="13" t="s">
        <v>77</v>
      </c>
      <c r="AY529" s="188" t="s">
        <v>574</v>
      </c>
    </row>
    <row r="530" spans="2:65" s="14" customFormat="1" ht="12">
      <c r="B530" s="194"/>
      <c r="D530" s="181" t="s">
        <v>586</v>
      </c>
      <c r="E530" s="195" t="s">
        <v>1</v>
      </c>
      <c r="F530" s="196" t="s">
        <v>596</v>
      </c>
      <c r="H530" s="197">
        <v>112.877</v>
      </c>
      <c r="I530" s="198"/>
      <c r="L530" s="194"/>
      <c r="M530" s="199"/>
      <c r="T530" s="200"/>
      <c r="AT530" s="195" t="s">
        <v>586</v>
      </c>
      <c r="AU530" s="195" t="s">
        <v>89</v>
      </c>
      <c r="AV530" s="14" t="s">
        <v>580</v>
      </c>
      <c r="AW530" s="14" t="s">
        <v>31</v>
      </c>
      <c r="AX530" s="14" t="s">
        <v>84</v>
      </c>
      <c r="AY530" s="195" t="s">
        <v>574</v>
      </c>
    </row>
    <row r="531" spans="2:65" s="1" customFormat="1" ht="21.75" customHeight="1">
      <c r="B531" s="140"/>
      <c r="C531" s="168" t="s">
        <v>952</v>
      </c>
      <c r="D531" s="168" t="s">
        <v>576</v>
      </c>
      <c r="E531" s="169" t="s">
        <v>953</v>
      </c>
      <c r="F531" s="170" t="s">
        <v>954</v>
      </c>
      <c r="G531" s="171" t="s">
        <v>584</v>
      </c>
      <c r="H531" s="172">
        <v>327.86399999999998</v>
      </c>
      <c r="I531" s="173"/>
      <c r="J531" s="174">
        <f>ROUND(I531*H531,2)</f>
        <v>0</v>
      </c>
      <c r="K531" s="175"/>
      <c r="L531" s="34"/>
      <c r="M531" s="176" t="s">
        <v>1</v>
      </c>
      <c r="N531" s="139" t="s">
        <v>43</v>
      </c>
      <c r="P531" s="177">
        <f>O531*H531</f>
        <v>0</v>
      </c>
      <c r="Q531" s="177">
        <v>1.5900000000000001E-3</v>
      </c>
      <c r="R531" s="177">
        <f>Q531*H531</f>
        <v>0.52130376</v>
      </c>
      <c r="S531" s="177">
        <v>0</v>
      </c>
      <c r="T531" s="178">
        <f>S531*H531</f>
        <v>0</v>
      </c>
      <c r="AR531" s="179" t="s">
        <v>580</v>
      </c>
      <c r="AT531" s="179" t="s">
        <v>576</v>
      </c>
      <c r="AU531" s="179" t="s">
        <v>89</v>
      </c>
      <c r="AY531" s="17" t="s">
        <v>574</v>
      </c>
      <c r="BE531" s="102">
        <f>IF(N531="základná",J531,0)</f>
        <v>0</v>
      </c>
      <c r="BF531" s="102">
        <f>IF(N531="znížená",J531,0)</f>
        <v>0</v>
      </c>
      <c r="BG531" s="102">
        <f>IF(N531="zákl. prenesená",J531,0)</f>
        <v>0</v>
      </c>
      <c r="BH531" s="102">
        <f>IF(N531="zníž. prenesená",J531,0)</f>
        <v>0</v>
      </c>
      <c r="BI531" s="102">
        <f>IF(N531="nulová",J531,0)</f>
        <v>0</v>
      </c>
      <c r="BJ531" s="17" t="s">
        <v>89</v>
      </c>
      <c r="BK531" s="102">
        <f>ROUND(I531*H531,2)</f>
        <v>0</v>
      </c>
      <c r="BL531" s="17" t="s">
        <v>580</v>
      </c>
      <c r="BM531" s="179" t="s">
        <v>955</v>
      </c>
    </row>
    <row r="532" spans="2:65" s="12" customFormat="1" ht="12">
      <c r="B532" s="180"/>
      <c r="D532" s="181" t="s">
        <v>586</v>
      </c>
      <c r="E532" s="182" t="s">
        <v>1</v>
      </c>
      <c r="F532" s="183" t="s">
        <v>924</v>
      </c>
      <c r="H532" s="182" t="s">
        <v>1</v>
      </c>
      <c r="I532" s="184"/>
      <c r="L532" s="180"/>
      <c r="M532" s="185"/>
      <c r="T532" s="186"/>
      <c r="AT532" s="182" t="s">
        <v>586</v>
      </c>
      <c r="AU532" s="182" t="s">
        <v>89</v>
      </c>
      <c r="AV532" s="12" t="s">
        <v>84</v>
      </c>
      <c r="AW532" s="12" t="s">
        <v>31</v>
      </c>
      <c r="AX532" s="12" t="s">
        <v>77</v>
      </c>
      <c r="AY532" s="182" t="s">
        <v>574</v>
      </c>
    </row>
    <row r="533" spans="2:65" s="13" customFormat="1" ht="12">
      <c r="B533" s="187"/>
      <c r="D533" s="181" t="s">
        <v>586</v>
      </c>
      <c r="E533" s="188" t="s">
        <v>1</v>
      </c>
      <c r="F533" s="189" t="s">
        <v>956</v>
      </c>
      <c r="H533" s="190">
        <v>47.52</v>
      </c>
      <c r="I533" s="191"/>
      <c r="L533" s="187"/>
      <c r="M533" s="192"/>
      <c r="T533" s="193"/>
      <c r="AT533" s="188" t="s">
        <v>586</v>
      </c>
      <c r="AU533" s="188" t="s">
        <v>89</v>
      </c>
      <c r="AV533" s="13" t="s">
        <v>89</v>
      </c>
      <c r="AW533" s="13" t="s">
        <v>31</v>
      </c>
      <c r="AX533" s="13" t="s">
        <v>77</v>
      </c>
      <c r="AY533" s="188" t="s">
        <v>574</v>
      </c>
    </row>
    <row r="534" spans="2:65" s="12" customFormat="1" ht="12">
      <c r="B534" s="180"/>
      <c r="D534" s="181" t="s">
        <v>586</v>
      </c>
      <c r="E534" s="182" t="s">
        <v>1</v>
      </c>
      <c r="F534" s="183" t="s">
        <v>926</v>
      </c>
      <c r="H534" s="182" t="s">
        <v>1</v>
      </c>
      <c r="I534" s="184"/>
      <c r="L534" s="180"/>
      <c r="M534" s="185"/>
      <c r="T534" s="186"/>
      <c r="AT534" s="182" t="s">
        <v>586</v>
      </c>
      <c r="AU534" s="182" t="s">
        <v>89</v>
      </c>
      <c r="AV534" s="12" t="s">
        <v>84</v>
      </c>
      <c r="AW534" s="12" t="s">
        <v>31</v>
      </c>
      <c r="AX534" s="12" t="s">
        <v>77</v>
      </c>
      <c r="AY534" s="182" t="s">
        <v>574</v>
      </c>
    </row>
    <row r="535" spans="2:65" s="13" customFormat="1" ht="12">
      <c r="B535" s="187"/>
      <c r="D535" s="181" t="s">
        <v>586</v>
      </c>
      <c r="E535" s="188" t="s">
        <v>1</v>
      </c>
      <c r="F535" s="189" t="s">
        <v>957</v>
      </c>
      <c r="H535" s="190">
        <v>41.04</v>
      </c>
      <c r="I535" s="191"/>
      <c r="L535" s="187"/>
      <c r="M535" s="192"/>
      <c r="T535" s="193"/>
      <c r="AT535" s="188" t="s">
        <v>586</v>
      </c>
      <c r="AU535" s="188" t="s">
        <v>89</v>
      </c>
      <c r="AV535" s="13" t="s">
        <v>89</v>
      </c>
      <c r="AW535" s="13" t="s">
        <v>31</v>
      </c>
      <c r="AX535" s="13" t="s">
        <v>77</v>
      </c>
      <c r="AY535" s="188" t="s">
        <v>574</v>
      </c>
    </row>
    <row r="536" spans="2:65" s="12" customFormat="1" ht="12">
      <c r="B536" s="180"/>
      <c r="D536" s="181" t="s">
        <v>586</v>
      </c>
      <c r="E536" s="182" t="s">
        <v>1</v>
      </c>
      <c r="F536" s="183" t="s">
        <v>928</v>
      </c>
      <c r="H536" s="182" t="s">
        <v>1</v>
      </c>
      <c r="I536" s="184"/>
      <c r="L536" s="180"/>
      <c r="M536" s="185"/>
      <c r="T536" s="186"/>
      <c r="AT536" s="182" t="s">
        <v>586</v>
      </c>
      <c r="AU536" s="182" t="s">
        <v>89</v>
      </c>
      <c r="AV536" s="12" t="s">
        <v>84</v>
      </c>
      <c r="AW536" s="12" t="s">
        <v>31</v>
      </c>
      <c r="AX536" s="12" t="s">
        <v>77</v>
      </c>
      <c r="AY536" s="182" t="s">
        <v>574</v>
      </c>
    </row>
    <row r="537" spans="2:65" s="13" customFormat="1" ht="12">
      <c r="B537" s="187"/>
      <c r="D537" s="181" t="s">
        <v>586</v>
      </c>
      <c r="E537" s="188" t="s">
        <v>1</v>
      </c>
      <c r="F537" s="189" t="s">
        <v>958</v>
      </c>
      <c r="H537" s="190">
        <v>23.04</v>
      </c>
      <c r="I537" s="191"/>
      <c r="L537" s="187"/>
      <c r="M537" s="192"/>
      <c r="T537" s="193"/>
      <c r="AT537" s="188" t="s">
        <v>586</v>
      </c>
      <c r="AU537" s="188" t="s">
        <v>89</v>
      </c>
      <c r="AV537" s="13" t="s">
        <v>89</v>
      </c>
      <c r="AW537" s="13" t="s">
        <v>31</v>
      </c>
      <c r="AX537" s="13" t="s">
        <v>77</v>
      </c>
      <c r="AY537" s="188" t="s">
        <v>574</v>
      </c>
    </row>
    <row r="538" spans="2:65" s="12" customFormat="1" ht="12">
      <c r="B538" s="180"/>
      <c r="D538" s="181" t="s">
        <v>586</v>
      </c>
      <c r="E538" s="182" t="s">
        <v>1</v>
      </c>
      <c r="F538" s="183" t="s">
        <v>930</v>
      </c>
      <c r="H538" s="182" t="s">
        <v>1</v>
      </c>
      <c r="I538" s="184"/>
      <c r="L538" s="180"/>
      <c r="M538" s="185"/>
      <c r="T538" s="186"/>
      <c r="AT538" s="182" t="s">
        <v>586</v>
      </c>
      <c r="AU538" s="182" t="s">
        <v>89</v>
      </c>
      <c r="AV538" s="12" t="s">
        <v>84</v>
      </c>
      <c r="AW538" s="12" t="s">
        <v>31</v>
      </c>
      <c r="AX538" s="12" t="s">
        <v>77</v>
      </c>
      <c r="AY538" s="182" t="s">
        <v>574</v>
      </c>
    </row>
    <row r="539" spans="2:65" s="13" customFormat="1" ht="12">
      <c r="B539" s="187"/>
      <c r="D539" s="181" t="s">
        <v>586</v>
      </c>
      <c r="E539" s="188" t="s">
        <v>1</v>
      </c>
      <c r="F539" s="189" t="s">
        <v>959</v>
      </c>
      <c r="H539" s="190">
        <v>26.712</v>
      </c>
      <c r="I539" s="191"/>
      <c r="L539" s="187"/>
      <c r="M539" s="192"/>
      <c r="T539" s="193"/>
      <c r="AT539" s="188" t="s">
        <v>586</v>
      </c>
      <c r="AU539" s="188" t="s">
        <v>89</v>
      </c>
      <c r="AV539" s="13" t="s">
        <v>89</v>
      </c>
      <c r="AW539" s="13" t="s">
        <v>31</v>
      </c>
      <c r="AX539" s="13" t="s">
        <v>77</v>
      </c>
      <c r="AY539" s="188" t="s">
        <v>574</v>
      </c>
    </row>
    <row r="540" spans="2:65" s="12" customFormat="1" ht="12">
      <c r="B540" s="180"/>
      <c r="D540" s="181" t="s">
        <v>586</v>
      </c>
      <c r="E540" s="182" t="s">
        <v>1</v>
      </c>
      <c r="F540" s="183" t="s">
        <v>932</v>
      </c>
      <c r="H540" s="182" t="s">
        <v>1</v>
      </c>
      <c r="I540" s="184"/>
      <c r="L540" s="180"/>
      <c r="M540" s="185"/>
      <c r="T540" s="186"/>
      <c r="AT540" s="182" t="s">
        <v>586</v>
      </c>
      <c r="AU540" s="182" t="s">
        <v>89</v>
      </c>
      <c r="AV540" s="12" t="s">
        <v>84</v>
      </c>
      <c r="AW540" s="12" t="s">
        <v>31</v>
      </c>
      <c r="AX540" s="12" t="s">
        <v>77</v>
      </c>
      <c r="AY540" s="182" t="s">
        <v>574</v>
      </c>
    </row>
    <row r="541" spans="2:65" s="13" customFormat="1" ht="12">
      <c r="B541" s="187"/>
      <c r="D541" s="181" t="s">
        <v>586</v>
      </c>
      <c r="E541" s="188" t="s">
        <v>1</v>
      </c>
      <c r="F541" s="189" t="s">
        <v>960</v>
      </c>
      <c r="H541" s="190">
        <v>84</v>
      </c>
      <c r="I541" s="191"/>
      <c r="L541" s="187"/>
      <c r="M541" s="192"/>
      <c r="T541" s="193"/>
      <c r="AT541" s="188" t="s">
        <v>586</v>
      </c>
      <c r="AU541" s="188" t="s">
        <v>89</v>
      </c>
      <c r="AV541" s="13" t="s">
        <v>89</v>
      </c>
      <c r="AW541" s="13" t="s">
        <v>31</v>
      </c>
      <c r="AX541" s="13" t="s">
        <v>77</v>
      </c>
      <c r="AY541" s="188" t="s">
        <v>574</v>
      </c>
    </row>
    <row r="542" spans="2:65" s="12" customFormat="1" ht="12">
      <c r="B542" s="180"/>
      <c r="D542" s="181" t="s">
        <v>586</v>
      </c>
      <c r="E542" s="182" t="s">
        <v>1</v>
      </c>
      <c r="F542" s="183" t="s">
        <v>934</v>
      </c>
      <c r="H542" s="182" t="s">
        <v>1</v>
      </c>
      <c r="I542" s="184"/>
      <c r="L542" s="180"/>
      <c r="M542" s="185"/>
      <c r="T542" s="186"/>
      <c r="AT542" s="182" t="s">
        <v>586</v>
      </c>
      <c r="AU542" s="182" t="s">
        <v>89</v>
      </c>
      <c r="AV542" s="12" t="s">
        <v>84</v>
      </c>
      <c r="AW542" s="12" t="s">
        <v>31</v>
      </c>
      <c r="AX542" s="12" t="s">
        <v>77</v>
      </c>
      <c r="AY542" s="182" t="s">
        <v>574</v>
      </c>
    </row>
    <row r="543" spans="2:65" s="13" customFormat="1" ht="12">
      <c r="B543" s="187"/>
      <c r="D543" s="181" t="s">
        <v>586</v>
      </c>
      <c r="E543" s="188" t="s">
        <v>1</v>
      </c>
      <c r="F543" s="189" t="s">
        <v>961</v>
      </c>
      <c r="H543" s="190">
        <v>9.8010000000000002</v>
      </c>
      <c r="I543" s="191"/>
      <c r="L543" s="187"/>
      <c r="M543" s="192"/>
      <c r="T543" s="193"/>
      <c r="AT543" s="188" t="s">
        <v>586</v>
      </c>
      <c r="AU543" s="188" t="s">
        <v>89</v>
      </c>
      <c r="AV543" s="13" t="s">
        <v>89</v>
      </c>
      <c r="AW543" s="13" t="s">
        <v>31</v>
      </c>
      <c r="AX543" s="13" t="s">
        <v>77</v>
      </c>
      <c r="AY543" s="188" t="s">
        <v>574</v>
      </c>
    </row>
    <row r="544" spans="2:65" s="12" customFormat="1" ht="12">
      <c r="B544" s="180"/>
      <c r="D544" s="181" t="s">
        <v>586</v>
      </c>
      <c r="E544" s="182" t="s">
        <v>1</v>
      </c>
      <c r="F544" s="183" t="s">
        <v>936</v>
      </c>
      <c r="H544" s="182" t="s">
        <v>1</v>
      </c>
      <c r="I544" s="184"/>
      <c r="L544" s="180"/>
      <c r="M544" s="185"/>
      <c r="T544" s="186"/>
      <c r="AT544" s="182" t="s">
        <v>586</v>
      </c>
      <c r="AU544" s="182" t="s">
        <v>89</v>
      </c>
      <c r="AV544" s="12" t="s">
        <v>84</v>
      </c>
      <c r="AW544" s="12" t="s">
        <v>31</v>
      </c>
      <c r="AX544" s="12" t="s">
        <v>77</v>
      </c>
      <c r="AY544" s="182" t="s">
        <v>574</v>
      </c>
    </row>
    <row r="545" spans="2:51" s="13" customFormat="1" ht="12">
      <c r="B545" s="187"/>
      <c r="D545" s="181" t="s">
        <v>586</v>
      </c>
      <c r="E545" s="188" t="s">
        <v>1</v>
      </c>
      <c r="F545" s="189" t="s">
        <v>962</v>
      </c>
      <c r="H545" s="190">
        <v>3.492</v>
      </c>
      <c r="I545" s="191"/>
      <c r="L545" s="187"/>
      <c r="M545" s="192"/>
      <c r="T545" s="193"/>
      <c r="AT545" s="188" t="s">
        <v>586</v>
      </c>
      <c r="AU545" s="188" t="s">
        <v>89</v>
      </c>
      <c r="AV545" s="13" t="s">
        <v>89</v>
      </c>
      <c r="AW545" s="13" t="s">
        <v>31</v>
      </c>
      <c r="AX545" s="13" t="s">
        <v>77</v>
      </c>
      <c r="AY545" s="188" t="s">
        <v>574</v>
      </c>
    </row>
    <row r="546" spans="2:51" s="12" customFormat="1" ht="12">
      <c r="B546" s="180"/>
      <c r="D546" s="181" t="s">
        <v>586</v>
      </c>
      <c r="E546" s="182" t="s">
        <v>1</v>
      </c>
      <c r="F546" s="183" t="s">
        <v>938</v>
      </c>
      <c r="H546" s="182" t="s">
        <v>1</v>
      </c>
      <c r="I546" s="184"/>
      <c r="L546" s="180"/>
      <c r="M546" s="185"/>
      <c r="T546" s="186"/>
      <c r="AT546" s="182" t="s">
        <v>586</v>
      </c>
      <c r="AU546" s="182" t="s">
        <v>89</v>
      </c>
      <c r="AV546" s="12" t="s">
        <v>84</v>
      </c>
      <c r="AW546" s="12" t="s">
        <v>31</v>
      </c>
      <c r="AX546" s="12" t="s">
        <v>77</v>
      </c>
      <c r="AY546" s="182" t="s">
        <v>574</v>
      </c>
    </row>
    <row r="547" spans="2:51" s="13" customFormat="1" ht="12">
      <c r="B547" s="187"/>
      <c r="D547" s="181" t="s">
        <v>586</v>
      </c>
      <c r="E547" s="188" t="s">
        <v>1</v>
      </c>
      <c r="F547" s="189" t="s">
        <v>963</v>
      </c>
      <c r="H547" s="190">
        <v>2.7719999999999998</v>
      </c>
      <c r="I547" s="191"/>
      <c r="L547" s="187"/>
      <c r="M547" s="192"/>
      <c r="T547" s="193"/>
      <c r="AT547" s="188" t="s">
        <v>586</v>
      </c>
      <c r="AU547" s="188" t="s">
        <v>89</v>
      </c>
      <c r="AV547" s="13" t="s">
        <v>89</v>
      </c>
      <c r="AW547" s="13" t="s">
        <v>31</v>
      </c>
      <c r="AX547" s="13" t="s">
        <v>77</v>
      </c>
      <c r="AY547" s="188" t="s">
        <v>574</v>
      </c>
    </row>
    <row r="548" spans="2:51" s="12" customFormat="1" ht="12">
      <c r="B548" s="180"/>
      <c r="D548" s="181" t="s">
        <v>586</v>
      </c>
      <c r="E548" s="182" t="s">
        <v>1</v>
      </c>
      <c r="F548" s="183" t="s">
        <v>940</v>
      </c>
      <c r="H548" s="182" t="s">
        <v>1</v>
      </c>
      <c r="I548" s="184"/>
      <c r="L548" s="180"/>
      <c r="M548" s="185"/>
      <c r="T548" s="186"/>
      <c r="AT548" s="182" t="s">
        <v>586</v>
      </c>
      <c r="AU548" s="182" t="s">
        <v>89</v>
      </c>
      <c r="AV548" s="12" t="s">
        <v>84</v>
      </c>
      <c r="AW548" s="12" t="s">
        <v>31</v>
      </c>
      <c r="AX548" s="12" t="s">
        <v>77</v>
      </c>
      <c r="AY548" s="182" t="s">
        <v>574</v>
      </c>
    </row>
    <row r="549" spans="2:51" s="13" customFormat="1" ht="12">
      <c r="B549" s="187"/>
      <c r="D549" s="181" t="s">
        <v>586</v>
      </c>
      <c r="E549" s="188" t="s">
        <v>1</v>
      </c>
      <c r="F549" s="189" t="s">
        <v>964</v>
      </c>
      <c r="H549" s="190">
        <v>13.715999999999999</v>
      </c>
      <c r="I549" s="191"/>
      <c r="L549" s="187"/>
      <c r="M549" s="192"/>
      <c r="T549" s="193"/>
      <c r="AT549" s="188" t="s">
        <v>586</v>
      </c>
      <c r="AU549" s="188" t="s">
        <v>89</v>
      </c>
      <c r="AV549" s="13" t="s">
        <v>89</v>
      </c>
      <c r="AW549" s="13" t="s">
        <v>31</v>
      </c>
      <c r="AX549" s="13" t="s">
        <v>77</v>
      </c>
      <c r="AY549" s="188" t="s">
        <v>574</v>
      </c>
    </row>
    <row r="550" spans="2:51" s="12" customFormat="1" ht="12">
      <c r="B550" s="180"/>
      <c r="D550" s="181" t="s">
        <v>586</v>
      </c>
      <c r="E550" s="182" t="s">
        <v>1</v>
      </c>
      <c r="F550" s="183" t="s">
        <v>942</v>
      </c>
      <c r="H550" s="182" t="s">
        <v>1</v>
      </c>
      <c r="I550" s="184"/>
      <c r="L550" s="180"/>
      <c r="M550" s="185"/>
      <c r="T550" s="186"/>
      <c r="AT550" s="182" t="s">
        <v>586</v>
      </c>
      <c r="AU550" s="182" t="s">
        <v>89</v>
      </c>
      <c r="AV550" s="12" t="s">
        <v>84</v>
      </c>
      <c r="AW550" s="12" t="s">
        <v>31</v>
      </c>
      <c r="AX550" s="12" t="s">
        <v>77</v>
      </c>
      <c r="AY550" s="182" t="s">
        <v>574</v>
      </c>
    </row>
    <row r="551" spans="2:51" s="13" customFormat="1" ht="12">
      <c r="B551" s="187"/>
      <c r="D551" s="181" t="s">
        <v>586</v>
      </c>
      <c r="E551" s="188" t="s">
        <v>1</v>
      </c>
      <c r="F551" s="189" t="s">
        <v>965</v>
      </c>
      <c r="H551" s="190">
        <v>54</v>
      </c>
      <c r="I551" s="191"/>
      <c r="L551" s="187"/>
      <c r="M551" s="192"/>
      <c r="T551" s="193"/>
      <c r="AT551" s="188" t="s">
        <v>586</v>
      </c>
      <c r="AU551" s="188" t="s">
        <v>89</v>
      </c>
      <c r="AV551" s="13" t="s">
        <v>89</v>
      </c>
      <c r="AW551" s="13" t="s">
        <v>31</v>
      </c>
      <c r="AX551" s="13" t="s">
        <v>77</v>
      </c>
      <c r="AY551" s="188" t="s">
        <v>574</v>
      </c>
    </row>
    <row r="552" spans="2:51" s="12" customFormat="1" ht="12">
      <c r="B552" s="180"/>
      <c r="D552" s="181" t="s">
        <v>586</v>
      </c>
      <c r="E552" s="182" t="s">
        <v>1</v>
      </c>
      <c r="F552" s="183" t="s">
        <v>944</v>
      </c>
      <c r="H552" s="182" t="s">
        <v>1</v>
      </c>
      <c r="I552" s="184"/>
      <c r="L552" s="180"/>
      <c r="M552" s="185"/>
      <c r="T552" s="186"/>
      <c r="AT552" s="182" t="s">
        <v>586</v>
      </c>
      <c r="AU552" s="182" t="s">
        <v>89</v>
      </c>
      <c r="AV552" s="12" t="s">
        <v>84</v>
      </c>
      <c r="AW552" s="12" t="s">
        <v>31</v>
      </c>
      <c r="AX552" s="12" t="s">
        <v>77</v>
      </c>
      <c r="AY552" s="182" t="s">
        <v>574</v>
      </c>
    </row>
    <row r="553" spans="2:51" s="13" customFormat="1" ht="12">
      <c r="B553" s="187"/>
      <c r="D553" s="181" t="s">
        <v>586</v>
      </c>
      <c r="E553" s="188" t="s">
        <v>1</v>
      </c>
      <c r="F553" s="189" t="s">
        <v>966</v>
      </c>
      <c r="H553" s="190">
        <v>3.222</v>
      </c>
      <c r="I553" s="191"/>
      <c r="L553" s="187"/>
      <c r="M553" s="192"/>
      <c r="T553" s="193"/>
      <c r="AT553" s="188" t="s">
        <v>586</v>
      </c>
      <c r="AU553" s="188" t="s">
        <v>89</v>
      </c>
      <c r="AV553" s="13" t="s">
        <v>89</v>
      </c>
      <c r="AW553" s="13" t="s">
        <v>31</v>
      </c>
      <c r="AX553" s="13" t="s">
        <v>77</v>
      </c>
      <c r="AY553" s="188" t="s">
        <v>574</v>
      </c>
    </row>
    <row r="554" spans="2:51" s="12" customFormat="1" ht="12">
      <c r="B554" s="180"/>
      <c r="D554" s="181" t="s">
        <v>586</v>
      </c>
      <c r="E554" s="182" t="s">
        <v>1</v>
      </c>
      <c r="F554" s="183" t="s">
        <v>946</v>
      </c>
      <c r="H554" s="182" t="s">
        <v>1</v>
      </c>
      <c r="I554" s="184"/>
      <c r="L554" s="180"/>
      <c r="M554" s="185"/>
      <c r="T554" s="186"/>
      <c r="AT554" s="182" t="s">
        <v>586</v>
      </c>
      <c r="AU554" s="182" t="s">
        <v>89</v>
      </c>
      <c r="AV554" s="12" t="s">
        <v>84</v>
      </c>
      <c r="AW554" s="12" t="s">
        <v>31</v>
      </c>
      <c r="AX554" s="12" t="s">
        <v>77</v>
      </c>
      <c r="AY554" s="182" t="s">
        <v>574</v>
      </c>
    </row>
    <row r="555" spans="2:51" s="13" customFormat="1" ht="12">
      <c r="B555" s="187"/>
      <c r="D555" s="181" t="s">
        <v>586</v>
      </c>
      <c r="E555" s="188" t="s">
        <v>1</v>
      </c>
      <c r="F555" s="189" t="s">
        <v>967</v>
      </c>
      <c r="H555" s="190">
        <v>3.024</v>
      </c>
      <c r="I555" s="191"/>
      <c r="L555" s="187"/>
      <c r="M555" s="192"/>
      <c r="T555" s="193"/>
      <c r="AT555" s="188" t="s">
        <v>586</v>
      </c>
      <c r="AU555" s="188" t="s">
        <v>89</v>
      </c>
      <c r="AV555" s="13" t="s">
        <v>89</v>
      </c>
      <c r="AW555" s="13" t="s">
        <v>31</v>
      </c>
      <c r="AX555" s="13" t="s">
        <v>77</v>
      </c>
      <c r="AY555" s="188" t="s">
        <v>574</v>
      </c>
    </row>
    <row r="556" spans="2:51" s="12" customFormat="1" ht="12">
      <c r="B556" s="180"/>
      <c r="D556" s="181" t="s">
        <v>586</v>
      </c>
      <c r="E556" s="182" t="s">
        <v>1</v>
      </c>
      <c r="F556" s="183" t="s">
        <v>948</v>
      </c>
      <c r="H556" s="182" t="s">
        <v>1</v>
      </c>
      <c r="I556" s="184"/>
      <c r="L556" s="180"/>
      <c r="M556" s="185"/>
      <c r="T556" s="186"/>
      <c r="AT556" s="182" t="s">
        <v>586</v>
      </c>
      <c r="AU556" s="182" t="s">
        <v>89</v>
      </c>
      <c r="AV556" s="12" t="s">
        <v>84</v>
      </c>
      <c r="AW556" s="12" t="s">
        <v>31</v>
      </c>
      <c r="AX556" s="12" t="s">
        <v>77</v>
      </c>
      <c r="AY556" s="182" t="s">
        <v>574</v>
      </c>
    </row>
    <row r="557" spans="2:51" s="13" customFormat="1" ht="12">
      <c r="B557" s="187"/>
      <c r="D557" s="181" t="s">
        <v>586</v>
      </c>
      <c r="E557" s="188" t="s">
        <v>1</v>
      </c>
      <c r="F557" s="189" t="s">
        <v>968</v>
      </c>
      <c r="H557" s="190">
        <v>6.75</v>
      </c>
      <c r="I557" s="191"/>
      <c r="L557" s="187"/>
      <c r="M557" s="192"/>
      <c r="T557" s="193"/>
      <c r="AT557" s="188" t="s">
        <v>586</v>
      </c>
      <c r="AU557" s="188" t="s">
        <v>89</v>
      </c>
      <c r="AV557" s="13" t="s">
        <v>89</v>
      </c>
      <c r="AW557" s="13" t="s">
        <v>31</v>
      </c>
      <c r="AX557" s="13" t="s">
        <v>77</v>
      </c>
      <c r="AY557" s="188" t="s">
        <v>574</v>
      </c>
    </row>
    <row r="558" spans="2:51" s="12" customFormat="1" ht="12">
      <c r="B558" s="180"/>
      <c r="D558" s="181" t="s">
        <v>586</v>
      </c>
      <c r="E558" s="182" t="s">
        <v>1</v>
      </c>
      <c r="F558" s="183" t="s">
        <v>950</v>
      </c>
      <c r="H558" s="182" t="s">
        <v>1</v>
      </c>
      <c r="I558" s="184"/>
      <c r="L558" s="180"/>
      <c r="M558" s="185"/>
      <c r="T558" s="186"/>
      <c r="AT558" s="182" t="s">
        <v>586</v>
      </c>
      <c r="AU558" s="182" t="s">
        <v>89</v>
      </c>
      <c r="AV558" s="12" t="s">
        <v>84</v>
      </c>
      <c r="AW558" s="12" t="s">
        <v>31</v>
      </c>
      <c r="AX558" s="12" t="s">
        <v>77</v>
      </c>
      <c r="AY558" s="182" t="s">
        <v>574</v>
      </c>
    </row>
    <row r="559" spans="2:51" s="13" customFormat="1" ht="12">
      <c r="B559" s="187"/>
      <c r="D559" s="181" t="s">
        <v>586</v>
      </c>
      <c r="E559" s="188" t="s">
        <v>1</v>
      </c>
      <c r="F559" s="189" t="s">
        <v>969</v>
      </c>
      <c r="H559" s="190">
        <v>8.7750000000000004</v>
      </c>
      <c r="I559" s="191"/>
      <c r="L559" s="187"/>
      <c r="M559" s="192"/>
      <c r="T559" s="193"/>
      <c r="AT559" s="188" t="s">
        <v>586</v>
      </c>
      <c r="AU559" s="188" t="s">
        <v>89</v>
      </c>
      <c r="AV559" s="13" t="s">
        <v>89</v>
      </c>
      <c r="AW559" s="13" t="s">
        <v>31</v>
      </c>
      <c r="AX559" s="13" t="s">
        <v>77</v>
      </c>
      <c r="AY559" s="188" t="s">
        <v>574</v>
      </c>
    </row>
    <row r="560" spans="2:51" s="14" customFormat="1" ht="12">
      <c r="B560" s="194"/>
      <c r="D560" s="181" t="s">
        <v>586</v>
      </c>
      <c r="E560" s="195" t="s">
        <v>366</v>
      </c>
      <c r="F560" s="196" t="s">
        <v>596</v>
      </c>
      <c r="H560" s="197">
        <v>327.86399999999998</v>
      </c>
      <c r="I560" s="198"/>
      <c r="L560" s="194"/>
      <c r="M560" s="199"/>
      <c r="T560" s="200"/>
      <c r="AT560" s="195" t="s">
        <v>586</v>
      </c>
      <c r="AU560" s="195" t="s">
        <v>89</v>
      </c>
      <c r="AV560" s="14" t="s">
        <v>580</v>
      </c>
      <c r="AW560" s="14" t="s">
        <v>31</v>
      </c>
      <c r="AX560" s="14" t="s">
        <v>84</v>
      </c>
      <c r="AY560" s="195" t="s">
        <v>574</v>
      </c>
    </row>
    <row r="561" spans="2:65" s="1" customFormat="1" ht="21.75" customHeight="1">
      <c r="B561" s="140"/>
      <c r="C561" s="168" t="s">
        <v>970</v>
      </c>
      <c r="D561" s="168" t="s">
        <v>576</v>
      </c>
      <c r="E561" s="169" t="s">
        <v>971</v>
      </c>
      <c r="F561" s="170" t="s">
        <v>972</v>
      </c>
      <c r="G561" s="171" t="s">
        <v>584</v>
      </c>
      <c r="H561" s="172">
        <v>327.86399999999998</v>
      </c>
      <c r="I561" s="173"/>
      <c r="J561" s="174">
        <f>ROUND(I561*H561,2)</f>
        <v>0</v>
      </c>
      <c r="K561" s="175"/>
      <c r="L561" s="34"/>
      <c r="M561" s="176" t="s">
        <v>1</v>
      </c>
      <c r="N561" s="139" t="s">
        <v>43</v>
      </c>
      <c r="P561" s="177">
        <f>O561*H561</f>
        <v>0</v>
      </c>
      <c r="Q561" s="177">
        <v>0</v>
      </c>
      <c r="R561" s="177">
        <f>Q561*H561</f>
        <v>0</v>
      </c>
      <c r="S561" s="177">
        <v>0</v>
      </c>
      <c r="T561" s="178">
        <f>S561*H561</f>
        <v>0</v>
      </c>
      <c r="AR561" s="179" t="s">
        <v>580</v>
      </c>
      <c r="AT561" s="179" t="s">
        <v>576</v>
      </c>
      <c r="AU561" s="179" t="s">
        <v>89</v>
      </c>
      <c r="AY561" s="17" t="s">
        <v>574</v>
      </c>
      <c r="BE561" s="102">
        <f>IF(N561="základná",J561,0)</f>
        <v>0</v>
      </c>
      <c r="BF561" s="102">
        <f>IF(N561="znížená",J561,0)</f>
        <v>0</v>
      </c>
      <c r="BG561" s="102">
        <f>IF(N561="zákl. prenesená",J561,0)</f>
        <v>0</v>
      </c>
      <c r="BH561" s="102">
        <f>IF(N561="zníž. prenesená",J561,0)</f>
        <v>0</v>
      </c>
      <c r="BI561" s="102">
        <f>IF(N561="nulová",J561,0)</f>
        <v>0</v>
      </c>
      <c r="BJ561" s="17" t="s">
        <v>89</v>
      </c>
      <c r="BK561" s="102">
        <f>ROUND(I561*H561,2)</f>
        <v>0</v>
      </c>
      <c r="BL561" s="17" t="s">
        <v>580</v>
      </c>
      <c r="BM561" s="179" t="s">
        <v>973</v>
      </c>
    </row>
    <row r="562" spans="2:65" s="13" customFormat="1" ht="12">
      <c r="B562" s="187"/>
      <c r="D562" s="181" t="s">
        <v>586</v>
      </c>
      <c r="E562" s="188" t="s">
        <v>1</v>
      </c>
      <c r="F562" s="189" t="s">
        <v>366</v>
      </c>
      <c r="H562" s="190">
        <v>327.86399999999998</v>
      </c>
      <c r="I562" s="191"/>
      <c r="L562" s="187"/>
      <c r="M562" s="192"/>
      <c r="T562" s="193"/>
      <c r="AT562" s="188" t="s">
        <v>586</v>
      </c>
      <c r="AU562" s="188" t="s">
        <v>89</v>
      </c>
      <c r="AV562" s="13" t="s">
        <v>89</v>
      </c>
      <c r="AW562" s="13" t="s">
        <v>31</v>
      </c>
      <c r="AX562" s="13" t="s">
        <v>84</v>
      </c>
      <c r="AY562" s="188" t="s">
        <v>574</v>
      </c>
    </row>
    <row r="563" spans="2:65" s="1" customFormat="1" ht="16.5" customHeight="1">
      <c r="B563" s="140"/>
      <c r="C563" s="168" t="s">
        <v>974</v>
      </c>
      <c r="D563" s="168" t="s">
        <v>576</v>
      </c>
      <c r="E563" s="169" t="s">
        <v>975</v>
      </c>
      <c r="F563" s="170" t="s">
        <v>976</v>
      </c>
      <c r="G563" s="171" t="s">
        <v>694</v>
      </c>
      <c r="H563" s="172">
        <v>8.0210000000000008</v>
      </c>
      <c r="I563" s="173"/>
      <c r="J563" s="174">
        <f>ROUND(I563*H563,2)</f>
        <v>0</v>
      </c>
      <c r="K563" s="175"/>
      <c r="L563" s="34"/>
      <c r="M563" s="176" t="s">
        <v>1</v>
      </c>
      <c r="N563" s="139" t="s">
        <v>43</v>
      </c>
      <c r="P563" s="177">
        <f>O563*H563</f>
        <v>0</v>
      </c>
      <c r="Q563" s="177">
        <v>1.0189600000000001</v>
      </c>
      <c r="R563" s="177">
        <f>Q563*H563</f>
        <v>8.1730781600000011</v>
      </c>
      <c r="S563" s="177">
        <v>0</v>
      </c>
      <c r="T563" s="178">
        <f>S563*H563</f>
        <v>0</v>
      </c>
      <c r="AR563" s="179" t="s">
        <v>580</v>
      </c>
      <c r="AT563" s="179" t="s">
        <v>576</v>
      </c>
      <c r="AU563" s="179" t="s">
        <v>89</v>
      </c>
      <c r="AY563" s="17" t="s">
        <v>574</v>
      </c>
      <c r="BE563" s="102">
        <f>IF(N563="základná",J563,0)</f>
        <v>0</v>
      </c>
      <c r="BF563" s="102">
        <f>IF(N563="znížená",J563,0)</f>
        <v>0</v>
      </c>
      <c r="BG563" s="102">
        <f>IF(N563="zákl. prenesená",J563,0)</f>
        <v>0</v>
      </c>
      <c r="BH563" s="102">
        <f>IF(N563="zníž. prenesená",J563,0)</f>
        <v>0</v>
      </c>
      <c r="BI563" s="102">
        <f>IF(N563="nulová",J563,0)</f>
        <v>0</v>
      </c>
      <c r="BJ563" s="17" t="s">
        <v>89</v>
      </c>
      <c r="BK563" s="102">
        <f>ROUND(I563*H563,2)</f>
        <v>0</v>
      </c>
      <c r="BL563" s="17" t="s">
        <v>580</v>
      </c>
      <c r="BM563" s="179" t="s">
        <v>977</v>
      </c>
    </row>
    <row r="564" spans="2:65" s="12" customFormat="1" ht="12">
      <c r="B564" s="180"/>
      <c r="D564" s="181" t="s">
        <v>586</v>
      </c>
      <c r="E564" s="182" t="s">
        <v>1</v>
      </c>
      <c r="F564" s="183" t="s">
        <v>924</v>
      </c>
      <c r="H564" s="182" t="s">
        <v>1</v>
      </c>
      <c r="I564" s="184"/>
      <c r="L564" s="180"/>
      <c r="M564" s="185"/>
      <c r="T564" s="186"/>
      <c r="AT564" s="182" t="s">
        <v>586</v>
      </c>
      <c r="AU564" s="182" t="s">
        <v>89</v>
      </c>
      <c r="AV564" s="12" t="s">
        <v>84</v>
      </c>
      <c r="AW564" s="12" t="s">
        <v>31</v>
      </c>
      <c r="AX564" s="12" t="s">
        <v>77</v>
      </c>
      <c r="AY564" s="182" t="s">
        <v>574</v>
      </c>
    </row>
    <row r="565" spans="2:65" s="13" customFormat="1" ht="12">
      <c r="B565" s="187"/>
      <c r="D565" s="181" t="s">
        <v>586</v>
      </c>
      <c r="E565" s="188" t="s">
        <v>1</v>
      </c>
      <c r="F565" s="189" t="s">
        <v>978</v>
      </c>
      <c r="H565" s="190">
        <v>1.6379999999999999</v>
      </c>
      <c r="I565" s="191"/>
      <c r="L565" s="187"/>
      <c r="M565" s="192"/>
      <c r="T565" s="193"/>
      <c r="AT565" s="188" t="s">
        <v>586</v>
      </c>
      <c r="AU565" s="188" t="s">
        <v>89</v>
      </c>
      <c r="AV565" s="13" t="s">
        <v>89</v>
      </c>
      <c r="AW565" s="13" t="s">
        <v>31</v>
      </c>
      <c r="AX565" s="13" t="s">
        <v>77</v>
      </c>
      <c r="AY565" s="188" t="s">
        <v>574</v>
      </c>
    </row>
    <row r="566" spans="2:65" s="12" customFormat="1" ht="12">
      <c r="B566" s="180"/>
      <c r="D566" s="181" t="s">
        <v>586</v>
      </c>
      <c r="E566" s="182" t="s">
        <v>1</v>
      </c>
      <c r="F566" s="183" t="s">
        <v>926</v>
      </c>
      <c r="H566" s="182" t="s">
        <v>1</v>
      </c>
      <c r="I566" s="184"/>
      <c r="L566" s="180"/>
      <c r="M566" s="185"/>
      <c r="T566" s="186"/>
      <c r="AT566" s="182" t="s">
        <v>586</v>
      </c>
      <c r="AU566" s="182" t="s">
        <v>89</v>
      </c>
      <c r="AV566" s="12" t="s">
        <v>84</v>
      </c>
      <c r="AW566" s="12" t="s">
        <v>31</v>
      </c>
      <c r="AX566" s="12" t="s">
        <v>77</v>
      </c>
      <c r="AY566" s="182" t="s">
        <v>574</v>
      </c>
    </row>
    <row r="567" spans="2:65" s="13" customFormat="1" ht="12">
      <c r="B567" s="187"/>
      <c r="D567" s="181" t="s">
        <v>586</v>
      </c>
      <c r="E567" s="188" t="s">
        <v>1</v>
      </c>
      <c r="F567" s="189" t="s">
        <v>979</v>
      </c>
      <c r="H567" s="190">
        <v>1.4350000000000001</v>
      </c>
      <c r="I567" s="191"/>
      <c r="L567" s="187"/>
      <c r="M567" s="192"/>
      <c r="T567" s="193"/>
      <c r="AT567" s="188" t="s">
        <v>586</v>
      </c>
      <c r="AU567" s="188" t="s">
        <v>89</v>
      </c>
      <c r="AV567" s="13" t="s">
        <v>89</v>
      </c>
      <c r="AW567" s="13" t="s">
        <v>31</v>
      </c>
      <c r="AX567" s="13" t="s">
        <v>77</v>
      </c>
      <c r="AY567" s="188" t="s">
        <v>574</v>
      </c>
    </row>
    <row r="568" spans="2:65" s="12" customFormat="1" ht="12">
      <c r="B568" s="180"/>
      <c r="D568" s="181" t="s">
        <v>586</v>
      </c>
      <c r="E568" s="182" t="s">
        <v>1</v>
      </c>
      <c r="F568" s="183" t="s">
        <v>928</v>
      </c>
      <c r="H568" s="182" t="s">
        <v>1</v>
      </c>
      <c r="I568" s="184"/>
      <c r="L568" s="180"/>
      <c r="M568" s="185"/>
      <c r="T568" s="186"/>
      <c r="AT568" s="182" t="s">
        <v>586</v>
      </c>
      <c r="AU568" s="182" t="s">
        <v>89</v>
      </c>
      <c r="AV568" s="12" t="s">
        <v>84</v>
      </c>
      <c r="AW568" s="12" t="s">
        <v>31</v>
      </c>
      <c r="AX568" s="12" t="s">
        <v>77</v>
      </c>
      <c r="AY568" s="182" t="s">
        <v>574</v>
      </c>
    </row>
    <row r="569" spans="2:65" s="13" customFormat="1" ht="12">
      <c r="B569" s="187"/>
      <c r="D569" s="181" t="s">
        <v>586</v>
      </c>
      <c r="E569" s="188" t="s">
        <v>1</v>
      </c>
      <c r="F569" s="189" t="s">
        <v>980</v>
      </c>
      <c r="H569" s="190">
        <v>0.52400000000000002</v>
      </c>
      <c r="I569" s="191"/>
      <c r="L569" s="187"/>
      <c r="M569" s="192"/>
      <c r="T569" s="193"/>
      <c r="AT569" s="188" t="s">
        <v>586</v>
      </c>
      <c r="AU569" s="188" t="s">
        <v>89</v>
      </c>
      <c r="AV569" s="13" t="s">
        <v>89</v>
      </c>
      <c r="AW569" s="13" t="s">
        <v>31</v>
      </c>
      <c r="AX569" s="13" t="s">
        <v>77</v>
      </c>
      <c r="AY569" s="188" t="s">
        <v>574</v>
      </c>
    </row>
    <row r="570" spans="2:65" s="12" customFormat="1" ht="12">
      <c r="B570" s="180"/>
      <c r="D570" s="181" t="s">
        <v>586</v>
      </c>
      <c r="E570" s="182" t="s">
        <v>1</v>
      </c>
      <c r="F570" s="183" t="s">
        <v>930</v>
      </c>
      <c r="H570" s="182" t="s">
        <v>1</v>
      </c>
      <c r="I570" s="184"/>
      <c r="L570" s="180"/>
      <c r="M570" s="185"/>
      <c r="T570" s="186"/>
      <c r="AT570" s="182" t="s">
        <v>586</v>
      </c>
      <c r="AU570" s="182" t="s">
        <v>89</v>
      </c>
      <c r="AV570" s="12" t="s">
        <v>84</v>
      </c>
      <c r="AW570" s="12" t="s">
        <v>31</v>
      </c>
      <c r="AX570" s="12" t="s">
        <v>77</v>
      </c>
      <c r="AY570" s="182" t="s">
        <v>574</v>
      </c>
    </row>
    <row r="571" spans="2:65" s="13" customFormat="1" ht="12">
      <c r="B571" s="187"/>
      <c r="D571" s="181" t="s">
        <v>586</v>
      </c>
      <c r="E571" s="188" t="s">
        <v>1</v>
      </c>
      <c r="F571" s="189" t="s">
        <v>981</v>
      </c>
      <c r="H571" s="190">
        <v>0.497</v>
      </c>
      <c r="I571" s="191"/>
      <c r="L571" s="187"/>
      <c r="M571" s="192"/>
      <c r="T571" s="193"/>
      <c r="AT571" s="188" t="s">
        <v>586</v>
      </c>
      <c r="AU571" s="188" t="s">
        <v>89</v>
      </c>
      <c r="AV571" s="13" t="s">
        <v>89</v>
      </c>
      <c r="AW571" s="13" t="s">
        <v>31</v>
      </c>
      <c r="AX571" s="13" t="s">
        <v>77</v>
      </c>
      <c r="AY571" s="188" t="s">
        <v>574</v>
      </c>
    </row>
    <row r="572" spans="2:65" s="12" customFormat="1" ht="12">
      <c r="B572" s="180"/>
      <c r="D572" s="181" t="s">
        <v>586</v>
      </c>
      <c r="E572" s="182" t="s">
        <v>1</v>
      </c>
      <c r="F572" s="183" t="s">
        <v>932</v>
      </c>
      <c r="H572" s="182" t="s">
        <v>1</v>
      </c>
      <c r="I572" s="184"/>
      <c r="L572" s="180"/>
      <c r="M572" s="185"/>
      <c r="T572" s="186"/>
      <c r="AT572" s="182" t="s">
        <v>586</v>
      </c>
      <c r="AU572" s="182" t="s">
        <v>89</v>
      </c>
      <c r="AV572" s="12" t="s">
        <v>84</v>
      </c>
      <c r="AW572" s="12" t="s">
        <v>31</v>
      </c>
      <c r="AX572" s="12" t="s">
        <v>77</v>
      </c>
      <c r="AY572" s="182" t="s">
        <v>574</v>
      </c>
    </row>
    <row r="573" spans="2:65" s="13" customFormat="1" ht="12">
      <c r="B573" s="187"/>
      <c r="D573" s="181" t="s">
        <v>586</v>
      </c>
      <c r="E573" s="188" t="s">
        <v>1</v>
      </c>
      <c r="F573" s="189" t="s">
        <v>982</v>
      </c>
      <c r="H573" s="190">
        <v>0.92600000000000005</v>
      </c>
      <c r="I573" s="191"/>
      <c r="L573" s="187"/>
      <c r="M573" s="192"/>
      <c r="T573" s="193"/>
      <c r="AT573" s="188" t="s">
        <v>586</v>
      </c>
      <c r="AU573" s="188" t="s">
        <v>89</v>
      </c>
      <c r="AV573" s="13" t="s">
        <v>89</v>
      </c>
      <c r="AW573" s="13" t="s">
        <v>31</v>
      </c>
      <c r="AX573" s="13" t="s">
        <v>77</v>
      </c>
      <c r="AY573" s="188" t="s">
        <v>574</v>
      </c>
    </row>
    <row r="574" spans="2:65" s="12" customFormat="1" ht="12">
      <c r="B574" s="180"/>
      <c r="D574" s="181" t="s">
        <v>586</v>
      </c>
      <c r="E574" s="182" t="s">
        <v>1</v>
      </c>
      <c r="F574" s="183" t="s">
        <v>934</v>
      </c>
      <c r="H574" s="182" t="s">
        <v>1</v>
      </c>
      <c r="I574" s="184"/>
      <c r="L574" s="180"/>
      <c r="M574" s="185"/>
      <c r="T574" s="186"/>
      <c r="AT574" s="182" t="s">
        <v>586</v>
      </c>
      <c r="AU574" s="182" t="s">
        <v>89</v>
      </c>
      <c r="AV574" s="12" t="s">
        <v>84</v>
      </c>
      <c r="AW574" s="12" t="s">
        <v>31</v>
      </c>
      <c r="AX574" s="12" t="s">
        <v>77</v>
      </c>
      <c r="AY574" s="182" t="s">
        <v>574</v>
      </c>
    </row>
    <row r="575" spans="2:65" s="13" customFormat="1" ht="12">
      <c r="B575" s="187"/>
      <c r="D575" s="181" t="s">
        <v>586</v>
      </c>
      <c r="E575" s="188" t="s">
        <v>1</v>
      </c>
      <c r="F575" s="189" t="s">
        <v>983</v>
      </c>
      <c r="H575" s="190">
        <v>0.11700000000000001</v>
      </c>
      <c r="I575" s="191"/>
      <c r="L575" s="187"/>
      <c r="M575" s="192"/>
      <c r="T575" s="193"/>
      <c r="AT575" s="188" t="s">
        <v>586</v>
      </c>
      <c r="AU575" s="188" t="s">
        <v>89</v>
      </c>
      <c r="AV575" s="13" t="s">
        <v>89</v>
      </c>
      <c r="AW575" s="13" t="s">
        <v>31</v>
      </c>
      <c r="AX575" s="13" t="s">
        <v>77</v>
      </c>
      <c r="AY575" s="188" t="s">
        <v>574</v>
      </c>
    </row>
    <row r="576" spans="2:65" s="12" customFormat="1" ht="12">
      <c r="B576" s="180"/>
      <c r="D576" s="181" t="s">
        <v>586</v>
      </c>
      <c r="E576" s="182" t="s">
        <v>1</v>
      </c>
      <c r="F576" s="183" t="s">
        <v>936</v>
      </c>
      <c r="H576" s="182" t="s">
        <v>1</v>
      </c>
      <c r="I576" s="184"/>
      <c r="L576" s="180"/>
      <c r="M576" s="185"/>
      <c r="T576" s="186"/>
      <c r="AT576" s="182" t="s">
        <v>586</v>
      </c>
      <c r="AU576" s="182" t="s">
        <v>89</v>
      </c>
      <c r="AV576" s="12" t="s">
        <v>84</v>
      </c>
      <c r="AW576" s="12" t="s">
        <v>31</v>
      </c>
      <c r="AX576" s="12" t="s">
        <v>77</v>
      </c>
      <c r="AY576" s="182" t="s">
        <v>574</v>
      </c>
    </row>
    <row r="577" spans="2:51" s="13" customFormat="1" ht="12">
      <c r="B577" s="187"/>
      <c r="D577" s="181" t="s">
        <v>586</v>
      </c>
      <c r="E577" s="188" t="s">
        <v>1</v>
      </c>
      <c r="F577" s="189" t="s">
        <v>984</v>
      </c>
      <c r="H577" s="190">
        <v>4.3999999999999997E-2</v>
      </c>
      <c r="I577" s="191"/>
      <c r="L577" s="187"/>
      <c r="M577" s="192"/>
      <c r="T577" s="193"/>
      <c r="AT577" s="188" t="s">
        <v>586</v>
      </c>
      <c r="AU577" s="188" t="s">
        <v>89</v>
      </c>
      <c r="AV577" s="13" t="s">
        <v>89</v>
      </c>
      <c r="AW577" s="13" t="s">
        <v>31</v>
      </c>
      <c r="AX577" s="13" t="s">
        <v>77</v>
      </c>
      <c r="AY577" s="188" t="s">
        <v>574</v>
      </c>
    </row>
    <row r="578" spans="2:51" s="12" customFormat="1" ht="12">
      <c r="B578" s="180"/>
      <c r="D578" s="181" t="s">
        <v>586</v>
      </c>
      <c r="E578" s="182" t="s">
        <v>1</v>
      </c>
      <c r="F578" s="183" t="s">
        <v>938</v>
      </c>
      <c r="H578" s="182" t="s">
        <v>1</v>
      </c>
      <c r="I578" s="184"/>
      <c r="L578" s="180"/>
      <c r="M578" s="185"/>
      <c r="T578" s="186"/>
      <c r="AT578" s="182" t="s">
        <v>586</v>
      </c>
      <c r="AU578" s="182" t="s">
        <v>89</v>
      </c>
      <c r="AV578" s="12" t="s">
        <v>84</v>
      </c>
      <c r="AW578" s="12" t="s">
        <v>31</v>
      </c>
      <c r="AX578" s="12" t="s">
        <v>77</v>
      </c>
      <c r="AY578" s="182" t="s">
        <v>574</v>
      </c>
    </row>
    <row r="579" spans="2:51" s="13" customFormat="1" ht="12">
      <c r="B579" s="187"/>
      <c r="D579" s="181" t="s">
        <v>586</v>
      </c>
      <c r="E579" s="188" t="s">
        <v>1</v>
      </c>
      <c r="F579" s="189" t="s">
        <v>985</v>
      </c>
      <c r="H579" s="190">
        <v>0.03</v>
      </c>
      <c r="I579" s="191"/>
      <c r="L579" s="187"/>
      <c r="M579" s="192"/>
      <c r="T579" s="193"/>
      <c r="AT579" s="188" t="s">
        <v>586</v>
      </c>
      <c r="AU579" s="188" t="s">
        <v>89</v>
      </c>
      <c r="AV579" s="13" t="s">
        <v>89</v>
      </c>
      <c r="AW579" s="13" t="s">
        <v>31</v>
      </c>
      <c r="AX579" s="13" t="s">
        <v>77</v>
      </c>
      <c r="AY579" s="188" t="s">
        <v>574</v>
      </c>
    </row>
    <row r="580" spans="2:51" s="12" customFormat="1" ht="12">
      <c r="B580" s="180"/>
      <c r="D580" s="181" t="s">
        <v>586</v>
      </c>
      <c r="E580" s="182" t="s">
        <v>1</v>
      </c>
      <c r="F580" s="183" t="s">
        <v>940</v>
      </c>
      <c r="H580" s="182" t="s">
        <v>1</v>
      </c>
      <c r="I580" s="184"/>
      <c r="L580" s="180"/>
      <c r="M580" s="185"/>
      <c r="T580" s="186"/>
      <c r="AT580" s="182" t="s">
        <v>586</v>
      </c>
      <c r="AU580" s="182" t="s">
        <v>89</v>
      </c>
      <c r="AV580" s="12" t="s">
        <v>84</v>
      </c>
      <c r="AW580" s="12" t="s">
        <v>31</v>
      </c>
      <c r="AX580" s="12" t="s">
        <v>77</v>
      </c>
      <c r="AY580" s="182" t="s">
        <v>574</v>
      </c>
    </row>
    <row r="581" spans="2:51" s="13" customFormat="1" ht="12">
      <c r="B581" s="187"/>
      <c r="D581" s="181" t="s">
        <v>586</v>
      </c>
      <c r="E581" s="188" t="s">
        <v>1</v>
      </c>
      <c r="F581" s="189" t="s">
        <v>986</v>
      </c>
      <c r="H581" s="190">
        <v>1.9350000000000001</v>
      </c>
      <c r="I581" s="191"/>
      <c r="L581" s="187"/>
      <c r="M581" s="192"/>
      <c r="T581" s="193"/>
      <c r="AT581" s="188" t="s">
        <v>586</v>
      </c>
      <c r="AU581" s="188" t="s">
        <v>89</v>
      </c>
      <c r="AV581" s="13" t="s">
        <v>89</v>
      </c>
      <c r="AW581" s="13" t="s">
        <v>31</v>
      </c>
      <c r="AX581" s="13" t="s">
        <v>77</v>
      </c>
      <c r="AY581" s="188" t="s">
        <v>574</v>
      </c>
    </row>
    <row r="582" spans="2:51" s="12" customFormat="1" ht="12">
      <c r="B582" s="180"/>
      <c r="D582" s="181" t="s">
        <v>586</v>
      </c>
      <c r="E582" s="182" t="s">
        <v>1</v>
      </c>
      <c r="F582" s="183" t="s">
        <v>942</v>
      </c>
      <c r="H582" s="182" t="s">
        <v>1</v>
      </c>
      <c r="I582" s="184"/>
      <c r="L582" s="180"/>
      <c r="M582" s="185"/>
      <c r="T582" s="186"/>
      <c r="AT582" s="182" t="s">
        <v>586</v>
      </c>
      <c r="AU582" s="182" t="s">
        <v>89</v>
      </c>
      <c r="AV582" s="12" t="s">
        <v>84</v>
      </c>
      <c r="AW582" s="12" t="s">
        <v>31</v>
      </c>
      <c r="AX582" s="12" t="s">
        <v>77</v>
      </c>
      <c r="AY582" s="182" t="s">
        <v>574</v>
      </c>
    </row>
    <row r="583" spans="2:51" s="13" customFormat="1" ht="12">
      <c r="B583" s="187"/>
      <c r="D583" s="181" t="s">
        <v>586</v>
      </c>
      <c r="E583" s="188" t="s">
        <v>1</v>
      </c>
      <c r="F583" s="189" t="s">
        <v>987</v>
      </c>
      <c r="H583" s="190">
        <v>0.63200000000000001</v>
      </c>
      <c r="I583" s="191"/>
      <c r="L583" s="187"/>
      <c r="M583" s="192"/>
      <c r="T583" s="193"/>
      <c r="AT583" s="188" t="s">
        <v>586</v>
      </c>
      <c r="AU583" s="188" t="s">
        <v>89</v>
      </c>
      <c r="AV583" s="13" t="s">
        <v>89</v>
      </c>
      <c r="AW583" s="13" t="s">
        <v>31</v>
      </c>
      <c r="AX583" s="13" t="s">
        <v>77</v>
      </c>
      <c r="AY583" s="188" t="s">
        <v>574</v>
      </c>
    </row>
    <row r="584" spans="2:51" s="12" customFormat="1" ht="12">
      <c r="B584" s="180"/>
      <c r="D584" s="181" t="s">
        <v>586</v>
      </c>
      <c r="E584" s="182" t="s">
        <v>1</v>
      </c>
      <c r="F584" s="183" t="s">
        <v>944</v>
      </c>
      <c r="H584" s="182" t="s">
        <v>1</v>
      </c>
      <c r="I584" s="184"/>
      <c r="L584" s="180"/>
      <c r="M584" s="185"/>
      <c r="T584" s="186"/>
      <c r="AT584" s="182" t="s">
        <v>586</v>
      </c>
      <c r="AU584" s="182" t="s">
        <v>89</v>
      </c>
      <c r="AV584" s="12" t="s">
        <v>84</v>
      </c>
      <c r="AW584" s="12" t="s">
        <v>31</v>
      </c>
      <c r="AX584" s="12" t="s">
        <v>77</v>
      </c>
      <c r="AY584" s="182" t="s">
        <v>574</v>
      </c>
    </row>
    <row r="585" spans="2:51" s="13" customFormat="1" ht="12">
      <c r="B585" s="187"/>
      <c r="D585" s="181" t="s">
        <v>586</v>
      </c>
      <c r="E585" s="188" t="s">
        <v>1</v>
      </c>
      <c r="F585" s="189" t="s">
        <v>988</v>
      </c>
      <c r="H585" s="190">
        <v>3.6999999999999998E-2</v>
      </c>
      <c r="I585" s="191"/>
      <c r="L585" s="187"/>
      <c r="M585" s="192"/>
      <c r="T585" s="193"/>
      <c r="AT585" s="188" t="s">
        <v>586</v>
      </c>
      <c r="AU585" s="188" t="s">
        <v>89</v>
      </c>
      <c r="AV585" s="13" t="s">
        <v>89</v>
      </c>
      <c r="AW585" s="13" t="s">
        <v>31</v>
      </c>
      <c r="AX585" s="13" t="s">
        <v>77</v>
      </c>
      <c r="AY585" s="188" t="s">
        <v>574</v>
      </c>
    </row>
    <row r="586" spans="2:51" s="12" customFormat="1" ht="12">
      <c r="B586" s="180"/>
      <c r="D586" s="181" t="s">
        <v>586</v>
      </c>
      <c r="E586" s="182" t="s">
        <v>1</v>
      </c>
      <c r="F586" s="183" t="s">
        <v>946</v>
      </c>
      <c r="H586" s="182" t="s">
        <v>1</v>
      </c>
      <c r="I586" s="184"/>
      <c r="L586" s="180"/>
      <c r="M586" s="185"/>
      <c r="T586" s="186"/>
      <c r="AT586" s="182" t="s">
        <v>586</v>
      </c>
      <c r="AU586" s="182" t="s">
        <v>89</v>
      </c>
      <c r="AV586" s="12" t="s">
        <v>84</v>
      </c>
      <c r="AW586" s="12" t="s">
        <v>31</v>
      </c>
      <c r="AX586" s="12" t="s">
        <v>77</v>
      </c>
      <c r="AY586" s="182" t="s">
        <v>574</v>
      </c>
    </row>
    <row r="587" spans="2:51" s="13" customFormat="1" ht="12">
      <c r="B587" s="187"/>
      <c r="D587" s="181" t="s">
        <v>586</v>
      </c>
      <c r="E587" s="188" t="s">
        <v>1</v>
      </c>
      <c r="F587" s="189" t="s">
        <v>989</v>
      </c>
      <c r="H587" s="190">
        <v>3.3000000000000002E-2</v>
      </c>
      <c r="I587" s="191"/>
      <c r="L587" s="187"/>
      <c r="M587" s="192"/>
      <c r="T587" s="193"/>
      <c r="AT587" s="188" t="s">
        <v>586</v>
      </c>
      <c r="AU587" s="188" t="s">
        <v>89</v>
      </c>
      <c r="AV587" s="13" t="s">
        <v>89</v>
      </c>
      <c r="AW587" s="13" t="s">
        <v>31</v>
      </c>
      <c r="AX587" s="13" t="s">
        <v>77</v>
      </c>
      <c r="AY587" s="188" t="s">
        <v>574</v>
      </c>
    </row>
    <row r="588" spans="2:51" s="12" customFormat="1" ht="12">
      <c r="B588" s="180"/>
      <c r="D588" s="181" t="s">
        <v>586</v>
      </c>
      <c r="E588" s="182" t="s">
        <v>1</v>
      </c>
      <c r="F588" s="183" t="s">
        <v>948</v>
      </c>
      <c r="H588" s="182" t="s">
        <v>1</v>
      </c>
      <c r="I588" s="184"/>
      <c r="L588" s="180"/>
      <c r="M588" s="185"/>
      <c r="T588" s="186"/>
      <c r="AT588" s="182" t="s">
        <v>586</v>
      </c>
      <c r="AU588" s="182" t="s">
        <v>89</v>
      </c>
      <c r="AV588" s="12" t="s">
        <v>84</v>
      </c>
      <c r="AW588" s="12" t="s">
        <v>31</v>
      </c>
      <c r="AX588" s="12" t="s">
        <v>77</v>
      </c>
      <c r="AY588" s="182" t="s">
        <v>574</v>
      </c>
    </row>
    <row r="589" spans="2:51" s="13" customFormat="1" ht="12">
      <c r="B589" s="187"/>
      <c r="D589" s="181" t="s">
        <v>586</v>
      </c>
      <c r="E589" s="188" t="s">
        <v>1</v>
      </c>
      <c r="F589" s="189" t="s">
        <v>990</v>
      </c>
      <c r="H589" s="190">
        <v>7.4999999999999997E-2</v>
      </c>
      <c r="I589" s="191"/>
      <c r="L589" s="187"/>
      <c r="M589" s="192"/>
      <c r="T589" s="193"/>
      <c r="AT589" s="188" t="s">
        <v>586</v>
      </c>
      <c r="AU589" s="188" t="s">
        <v>89</v>
      </c>
      <c r="AV589" s="13" t="s">
        <v>89</v>
      </c>
      <c r="AW589" s="13" t="s">
        <v>31</v>
      </c>
      <c r="AX589" s="13" t="s">
        <v>77</v>
      </c>
      <c r="AY589" s="188" t="s">
        <v>574</v>
      </c>
    </row>
    <row r="590" spans="2:51" s="12" customFormat="1" ht="12">
      <c r="B590" s="180"/>
      <c r="D590" s="181" t="s">
        <v>586</v>
      </c>
      <c r="E590" s="182" t="s">
        <v>1</v>
      </c>
      <c r="F590" s="183" t="s">
        <v>950</v>
      </c>
      <c r="H590" s="182" t="s">
        <v>1</v>
      </c>
      <c r="I590" s="184"/>
      <c r="L590" s="180"/>
      <c r="M590" s="185"/>
      <c r="T590" s="186"/>
      <c r="AT590" s="182" t="s">
        <v>586</v>
      </c>
      <c r="AU590" s="182" t="s">
        <v>89</v>
      </c>
      <c r="AV590" s="12" t="s">
        <v>84</v>
      </c>
      <c r="AW590" s="12" t="s">
        <v>31</v>
      </c>
      <c r="AX590" s="12" t="s">
        <v>77</v>
      </c>
      <c r="AY590" s="182" t="s">
        <v>574</v>
      </c>
    </row>
    <row r="591" spans="2:51" s="13" customFormat="1" ht="12">
      <c r="B591" s="187"/>
      <c r="D591" s="181" t="s">
        <v>586</v>
      </c>
      <c r="E591" s="188" t="s">
        <v>1</v>
      </c>
      <c r="F591" s="189" t="s">
        <v>991</v>
      </c>
      <c r="H591" s="190">
        <v>9.8000000000000004E-2</v>
      </c>
      <c r="I591" s="191"/>
      <c r="L591" s="187"/>
      <c r="M591" s="192"/>
      <c r="T591" s="193"/>
      <c r="AT591" s="188" t="s">
        <v>586</v>
      </c>
      <c r="AU591" s="188" t="s">
        <v>89</v>
      </c>
      <c r="AV591" s="13" t="s">
        <v>89</v>
      </c>
      <c r="AW591" s="13" t="s">
        <v>31</v>
      </c>
      <c r="AX591" s="13" t="s">
        <v>77</v>
      </c>
      <c r="AY591" s="188" t="s">
        <v>574</v>
      </c>
    </row>
    <row r="592" spans="2:51" s="14" customFormat="1" ht="12">
      <c r="B592" s="194"/>
      <c r="D592" s="181" t="s">
        <v>586</v>
      </c>
      <c r="E592" s="195" t="s">
        <v>1</v>
      </c>
      <c r="F592" s="196" t="s">
        <v>596</v>
      </c>
      <c r="H592" s="197">
        <v>8.0210000000000008</v>
      </c>
      <c r="I592" s="198"/>
      <c r="L592" s="194"/>
      <c r="M592" s="199"/>
      <c r="T592" s="200"/>
      <c r="AT592" s="195" t="s">
        <v>586</v>
      </c>
      <c r="AU592" s="195" t="s">
        <v>89</v>
      </c>
      <c r="AV592" s="14" t="s">
        <v>580</v>
      </c>
      <c r="AW592" s="14" t="s">
        <v>31</v>
      </c>
      <c r="AX592" s="14" t="s">
        <v>84</v>
      </c>
      <c r="AY592" s="195" t="s">
        <v>574</v>
      </c>
    </row>
    <row r="593" spans="2:65" s="11" customFormat="1" ht="23" customHeight="1">
      <c r="B593" s="156"/>
      <c r="D593" s="157" t="s">
        <v>76</v>
      </c>
      <c r="E593" s="166" t="s">
        <v>597</v>
      </c>
      <c r="F593" s="166" t="s">
        <v>992</v>
      </c>
      <c r="I593" s="159"/>
      <c r="J593" s="167">
        <f>BK593</f>
        <v>0</v>
      </c>
      <c r="L593" s="156"/>
      <c r="M593" s="161"/>
      <c r="P593" s="162">
        <f>SUM(P594:P1161)</f>
        <v>0</v>
      </c>
      <c r="R593" s="162">
        <f>SUM(R594:R1161)</f>
        <v>996.71931450628017</v>
      </c>
      <c r="T593" s="163">
        <f>SUM(T594:T1161)</f>
        <v>0</v>
      </c>
      <c r="AR593" s="157" t="s">
        <v>84</v>
      </c>
      <c r="AT593" s="164" t="s">
        <v>76</v>
      </c>
      <c r="AU593" s="164" t="s">
        <v>84</v>
      </c>
      <c r="AY593" s="157" t="s">
        <v>574</v>
      </c>
      <c r="BK593" s="165">
        <f>SUM(BK594:BK1161)</f>
        <v>0</v>
      </c>
    </row>
    <row r="594" spans="2:65" s="1" customFormat="1" ht="38" customHeight="1">
      <c r="B594" s="140"/>
      <c r="C594" s="168" t="s">
        <v>993</v>
      </c>
      <c r="D594" s="168" t="s">
        <v>576</v>
      </c>
      <c r="E594" s="169" t="s">
        <v>994</v>
      </c>
      <c r="F594" s="170" t="s">
        <v>995</v>
      </c>
      <c r="G594" s="171" t="s">
        <v>629</v>
      </c>
      <c r="H594" s="172">
        <v>0.73599999999999999</v>
      </c>
      <c r="I594" s="173"/>
      <c r="J594" s="174">
        <f>ROUND(I594*H594,2)</f>
        <v>0</v>
      </c>
      <c r="K594" s="175"/>
      <c r="L594" s="34"/>
      <c r="M594" s="176" t="s">
        <v>1</v>
      </c>
      <c r="N594" s="139" t="s">
        <v>43</v>
      </c>
      <c r="P594" s="177">
        <f>O594*H594</f>
        <v>0</v>
      </c>
      <c r="Q594" s="177">
        <v>1.92736</v>
      </c>
      <c r="R594" s="177">
        <f>Q594*H594</f>
        <v>1.41853696</v>
      </c>
      <c r="S594" s="177">
        <v>0</v>
      </c>
      <c r="T594" s="178">
        <f>S594*H594</f>
        <v>0</v>
      </c>
      <c r="AR594" s="179" t="s">
        <v>580</v>
      </c>
      <c r="AT594" s="179" t="s">
        <v>576</v>
      </c>
      <c r="AU594" s="179" t="s">
        <v>89</v>
      </c>
      <c r="AY594" s="17" t="s">
        <v>574</v>
      </c>
      <c r="BE594" s="102">
        <f>IF(N594="základná",J594,0)</f>
        <v>0</v>
      </c>
      <c r="BF594" s="102">
        <f>IF(N594="znížená",J594,0)</f>
        <v>0</v>
      </c>
      <c r="BG594" s="102">
        <f>IF(N594="zákl. prenesená",J594,0)</f>
        <v>0</v>
      </c>
      <c r="BH594" s="102">
        <f>IF(N594="zníž. prenesená",J594,0)</f>
        <v>0</v>
      </c>
      <c r="BI594" s="102">
        <f>IF(N594="nulová",J594,0)</f>
        <v>0</v>
      </c>
      <c r="BJ594" s="17" t="s">
        <v>89</v>
      </c>
      <c r="BK594" s="102">
        <f>ROUND(I594*H594,2)</f>
        <v>0</v>
      </c>
      <c r="BL594" s="17" t="s">
        <v>580</v>
      </c>
      <c r="BM594" s="179" t="s">
        <v>996</v>
      </c>
    </row>
    <row r="595" spans="2:65" s="12" customFormat="1" ht="12">
      <c r="B595" s="180"/>
      <c r="D595" s="181" t="s">
        <v>586</v>
      </c>
      <c r="E595" s="182" t="s">
        <v>1</v>
      </c>
      <c r="F595" s="183" t="s">
        <v>997</v>
      </c>
      <c r="H595" s="182" t="s">
        <v>1</v>
      </c>
      <c r="I595" s="184"/>
      <c r="L595" s="180"/>
      <c r="M595" s="185"/>
      <c r="T595" s="186"/>
      <c r="AT595" s="182" t="s">
        <v>586</v>
      </c>
      <c r="AU595" s="182" t="s">
        <v>89</v>
      </c>
      <c r="AV595" s="12" t="s">
        <v>84</v>
      </c>
      <c r="AW595" s="12" t="s">
        <v>31</v>
      </c>
      <c r="AX595" s="12" t="s">
        <v>77</v>
      </c>
      <c r="AY595" s="182" t="s">
        <v>574</v>
      </c>
    </row>
    <row r="596" spans="2:65" s="13" customFormat="1" ht="12">
      <c r="B596" s="187"/>
      <c r="D596" s="181" t="s">
        <v>586</v>
      </c>
      <c r="E596" s="188" t="s">
        <v>1</v>
      </c>
      <c r="F596" s="189" t="s">
        <v>998</v>
      </c>
      <c r="H596" s="190">
        <v>0.432</v>
      </c>
      <c r="I596" s="191"/>
      <c r="L596" s="187"/>
      <c r="M596" s="192"/>
      <c r="T596" s="193"/>
      <c r="AT596" s="188" t="s">
        <v>586</v>
      </c>
      <c r="AU596" s="188" t="s">
        <v>89</v>
      </c>
      <c r="AV596" s="13" t="s">
        <v>89</v>
      </c>
      <c r="AW596" s="13" t="s">
        <v>31</v>
      </c>
      <c r="AX596" s="13" t="s">
        <v>77</v>
      </c>
      <c r="AY596" s="188" t="s">
        <v>574</v>
      </c>
    </row>
    <row r="597" spans="2:65" s="13" customFormat="1" ht="12">
      <c r="B597" s="187"/>
      <c r="D597" s="181" t="s">
        <v>586</v>
      </c>
      <c r="E597" s="188" t="s">
        <v>1</v>
      </c>
      <c r="F597" s="189" t="s">
        <v>999</v>
      </c>
      <c r="H597" s="190">
        <v>0.19600000000000001</v>
      </c>
      <c r="I597" s="191"/>
      <c r="L597" s="187"/>
      <c r="M597" s="192"/>
      <c r="T597" s="193"/>
      <c r="AT597" s="188" t="s">
        <v>586</v>
      </c>
      <c r="AU597" s="188" t="s">
        <v>89</v>
      </c>
      <c r="AV597" s="13" t="s">
        <v>89</v>
      </c>
      <c r="AW597" s="13" t="s">
        <v>31</v>
      </c>
      <c r="AX597" s="13" t="s">
        <v>77</v>
      </c>
      <c r="AY597" s="188" t="s">
        <v>574</v>
      </c>
    </row>
    <row r="598" spans="2:65" s="13" customFormat="1" ht="12">
      <c r="B598" s="187"/>
      <c r="D598" s="181" t="s">
        <v>586</v>
      </c>
      <c r="E598" s="188" t="s">
        <v>1</v>
      </c>
      <c r="F598" s="189" t="s">
        <v>1000</v>
      </c>
      <c r="H598" s="190">
        <v>0.108</v>
      </c>
      <c r="I598" s="191"/>
      <c r="L598" s="187"/>
      <c r="M598" s="192"/>
      <c r="T598" s="193"/>
      <c r="AT598" s="188" t="s">
        <v>586</v>
      </c>
      <c r="AU598" s="188" t="s">
        <v>89</v>
      </c>
      <c r="AV598" s="13" t="s">
        <v>89</v>
      </c>
      <c r="AW598" s="13" t="s">
        <v>31</v>
      </c>
      <c r="AX598" s="13" t="s">
        <v>77</v>
      </c>
      <c r="AY598" s="188" t="s">
        <v>574</v>
      </c>
    </row>
    <row r="599" spans="2:65" s="15" customFormat="1" ht="12">
      <c r="B599" s="201"/>
      <c r="D599" s="181" t="s">
        <v>586</v>
      </c>
      <c r="E599" s="202" t="s">
        <v>1</v>
      </c>
      <c r="F599" s="203" t="s">
        <v>776</v>
      </c>
      <c r="H599" s="204">
        <v>0.73599999999999999</v>
      </c>
      <c r="I599" s="205"/>
      <c r="L599" s="201"/>
      <c r="M599" s="206"/>
      <c r="T599" s="207"/>
      <c r="AT599" s="202" t="s">
        <v>586</v>
      </c>
      <c r="AU599" s="202" t="s">
        <v>89</v>
      </c>
      <c r="AV599" s="15" t="s">
        <v>597</v>
      </c>
      <c r="AW599" s="15" t="s">
        <v>31</v>
      </c>
      <c r="AX599" s="15" t="s">
        <v>77</v>
      </c>
      <c r="AY599" s="202" t="s">
        <v>574</v>
      </c>
    </row>
    <row r="600" spans="2:65" s="14" customFormat="1" ht="12">
      <c r="B600" s="194"/>
      <c r="D600" s="181" t="s">
        <v>586</v>
      </c>
      <c r="E600" s="195" t="s">
        <v>1</v>
      </c>
      <c r="F600" s="196" t="s">
        <v>596</v>
      </c>
      <c r="H600" s="197">
        <v>0.73599999999999999</v>
      </c>
      <c r="I600" s="198"/>
      <c r="L600" s="194"/>
      <c r="M600" s="199"/>
      <c r="T600" s="200"/>
      <c r="AT600" s="195" t="s">
        <v>586</v>
      </c>
      <c r="AU600" s="195" t="s">
        <v>89</v>
      </c>
      <c r="AV600" s="14" t="s">
        <v>580</v>
      </c>
      <c r="AW600" s="14" t="s">
        <v>31</v>
      </c>
      <c r="AX600" s="14" t="s">
        <v>84</v>
      </c>
      <c r="AY600" s="195" t="s">
        <v>574</v>
      </c>
    </row>
    <row r="601" spans="2:65" s="1" customFormat="1" ht="33" customHeight="1">
      <c r="B601" s="140"/>
      <c r="C601" s="168" t="s">
        <v>1001</v>
      </c>
      <c r="D601" s="168" t="s">
        <v>576</v>
      </c>
      <c r="E601" s="169" t="s">
        <v>1002</v>
      </c>
      <c r="F601" s="170" t="s">
        <v>1003</v>
      </c>
      <c r="G601" s="171" t="s">
        <v>629</v>
      </c>
      <c r="H601" s="172">
        <v>1.044</v>
      </c>
      <c r="I601" s="173"/>
      <c r="J601" s="174">
        <f>ROUND(I601*H601,2)</f>
        <v>0</v>
      </c>
      <c r="K601" s="175"/>
      <c r="L601" s="34"/>
      <c r="M601" s="176" t="s">
        <v>1</v>
      </c>
      <c r="N601" s="139" t="s">
        <v>43</v>
      </c>
      <c r="P601" s="177">
        <f>O601*H601</f>
        <v>0</v>
      </c>
      <c r="Q601" s="177">
        <v>1.92736</v>
      </c>
      <c r="R601" s="177">
        <f>Q601*H601</f>
        <v>2.0121638399999999</v>
      </c>
      <c r="S601" s="177">
        <v>0</v>
      </c>
      <c r="T601" s="178">
        <f>S601*H601</f>
        <v>0</v>
      </c>
      <c r="AR601" s="179" t="s">
        <v>580</v>
      </c>
      <c r="AT601" s="179" t="s">
        <v>576</v>
      </c>
      <c r="AU601" s="179" t="s">
        <v>89</v>
      </c>
      <c r="AY601" s="17" t="s">
        <v>574</v>
      </c>
      <c r="BE601" s="102">
        <f>IF(N601="základná",J601,0)</f>
        <v>0</v>
      </c>
      <c r="BF601" s="102">
        <f>IF(N601="znížená",J601,0)</f>
        <v>0</v>
      </c>
      <c r="BG601" s="102">
        <f>IF(N601="zákl. prenesená",J601,0)</f>
        <v>0</v>
      </c>
      <c r="BH601" s="102">
        <f>IF(N601="zníž. prenesená",J601,0)</f>
        <v>0</v>
      </c>
      <c r="BI601" s="102">
        <f>IF(N601="nulová",J601,0)</f>
        <v>0</v>
      </c>
      <c r="BJ601" s="17" t="s">
        <v>89</v>
      </c>
      <c r="BK601" s="102">
        <f>ROUND(I601*H601,2)</f>
        <v>0</v>
      </c>
      <c r="BL601" s="17" t="s">
        <v>580</v>
      </c>
      <c r="BM601" s="179" t="s">
        <v>1004</v>
      </c>
    </row>
    <row r="602" spans="2:65" s="12" customFormat="1" ht="12">
      <c r="B602" s="180"/>
      <c r="D602" s="181" t="s">
        <v>586</v>
      </c>
      <c r="E602" s="182" t="s">
        <v>1</v>
      </c>
      <c r="F602" s="183" t="s">
        <v>997</v>
      </c>
      <c r="H602" s="182" t="s">
        <v>1</v>
      </c>
      <c r="I602" s="184"/>
      <c r="L602" s="180"/>
      <c r="M602" s="185"/>
      <c r="T602" s="186"/>
      <c r="AT602" s="182" t="s">
        <v>586</v>
      </c>
      <c r="AU602" s="182" t="s">
        <v>89</v>
      </c>
      <c r="AV602" s="12" t="s">
        <v>84</v>
      </c>
      <c r="AW602" s="12" t="s">
        <v>31</v>
      </c>
      <c r="AX602" s="12" t="s">
        <v>77</v>
      </c>
      <c r="AY602" s="182" t="s">
        <v>574</v>
      </c>
    </row>
    <row r="603" spans="2:65" s="13" customFormat="1" ht="12">
      <c r="B603" s="187"/>
      <c r="D603" s="181" t="s">
        <v>586</v>
      </c>
      <c r="E603" s="188" t="s">
        <v>1</v>
      </c>
      <c r="F603" s="189" t="s">
        <v>1005</v>
      </c>
      <c r="H603" s="190">
        <v>0.432</v>
      </c>
      <c r="I603" s="191"/>
      <c r="L603" s="187"/>
      <c r="M603" s="192"/>
      <c r="T603" s="193"/>
      <c r="AT603" s="188" t="s">
        <v>586</v>
      </c>
      <c r="AU603" s="188" t="s">
        <v>89</v>
      </c>
      <c r="AV603" s="13" t="s">
        <v>89</v>
      </c>
      <c r="AW603" s="13" t="s">
        <v>31</v>
      </c>
      <c r="AX603" s="13" t="s">
        <v>77</v>
      </c>
      <c r="AY603" s="188" t="s">
        <v>574</v>
      </c>
    </row>
    <row r="604" spans="2:65" s="13" customFormat="1" ht="12">
      <c r="B604" s="187"/>
      <c r="D604" s="181" t="s">
        <v>586</v>
      </c>
      <c r="E604" s="188" t="s">
        <v>1</v>
      </c>
      <c r="F604" s="189" t="s">
        <v>1006</v>
      </c>
      <c r="H604" s="190">
        <v>0.61199999999999999</v>
      </c>
      <c r="I604" s="191"/>
      <c r="L604" s="187"/>
      <c r="M604" s="192"/>
      <c r="T604" s="193"/>
      <c r="AT604" s="188" t="s">
        <v>586</v>
      </c>
      <c r="AU604" s="188" t="s">
        <v>89</v>
      </c>
      <c r="AV604" s="13" t="s">
        <v>89</v>
      </c>
      <c r="AW604" s="13" t="s">
        <v>31</v>
      </c>
      <c r="AX604" s="13" t="s">
        <v>77</v>
      </c>
      <c r="AY604" s="188" t="s">
        <v>574</v>
      </c>
    </row>
    <row r="605" spans="2:65" s="15" customFormat="1" ht="12">
      <c r="B605" s="201"/>
      <c r="D605" s="181" t="s">
        <v>586</v>
      </c>
      <c r="E605" s="202" t="s">
        <v>1</v>
      </c>
      <c r="F605" s="203" t="s">
        <v>776</v>
      </c>
      <c r="H605" s="204">
        <v>1.044</v>
      </c>
      <c r="I605" s="205"/>
      <c r="L605" s="201"/>
      <c r="M605" s="206"/>
      <c r="T605" s="207"/>
      <c r="AT605" s="202" t="s">
        <v>586</v>
      </c>
      <c r="AU605" s="202" t="s">
        <v>89</v>
      </c>
      <c r="AV605" s="15" t="s">
        <v>597</v>
      </c>
      <c r="AW605" s="15" t="s">
        <v>31</v>
      </c>
      <c r="AX605" s="15" t="s">
        <v>77</v>
      </c>
      <c r="AY605" s="202" t="s">
        <v>574</v>
      </c>
    </row>
    <row r="606" spans="2:65" s="14" customFormat="1" ht="12">
      <c r="B606" s="194"/>
      <c r="D606" s="181" t="s">
        <v>586</v>
      </c>
      <c r="E606" s="195" t="s">
        <v>1</v>
      </c>
      <c r="F606" s="196" t="s">
        <v>596</v>
      </c>
      <c r="H606" s="197">
        <v>1.044</v>
      </c>
      <c r="I606" s="198"/>
      <c r="L606" s="194"/>
      <c r="M606" s="199"/>
      <c r="T606" s="200"/>
      <c r="AT606" s="195" t="s">
        <v>586</v>
      </c>
      <c r="AU606" s="195" t="s">
        <v>89</v>
      </c>
      <c r="AV606" s="14" t="s">
        <v>580</v>
      </c>
      <c r="AW606" s="14" t="s">
        <v>31</v>
      </c>
      <c r="AX606" s="14" t="s">
        <v>84</v>
      </c>
      <c r="AY606" s="195" t="s">
        <v>574</v>
      </c>
    </row>
    <row r="607" spans="2:65" s="1" customFormat="1" ht="33" customHeight="1">
      <c r="B607" s="140"/>
      <c r="C607" s="168" t="s">
        <v>1007</v>
      </c>
      <c r="D607" s="168" t="s">
        <v>576</v>
      </c>
      <c r="E607" s="169" t="s">
        <v>1008</v>
      </c>
      <c r="F607" s="170" t="s">
        <v>1009</v>
      </c>
      <c r="G607" s="171" t="s">
        <v>629</v>
      </c>
      <c r="H607" s="172">
        <v>4.0259999999999998</v>
      </c>
      <c r="I607" s="173"/>
      <c r="J607" s="174">
        <f>ROUND(I607*H607,2)</f>
        <v>0</v>
      </c>
      <c r="K607" s="175"/>
      <c r="L607" s="34"/>
      <c r="M607" s="176" t="s">
        <v>1</v>
      </c>
      <c r="N607" s="139" t="s">
        <v>43</v>
      </c>
      <c r="P607" s="177">
        <f>O607*H607</f>
        <v>0</v>
      </c>
      <c r="Q607" s="177">
        <v>2.1529162300000002</v>
      </c>
      <c r="R607" s="177">
        <f>Q607*H607</f>
        <v>8.6676407419799997</v>
      </c>
      <c r="S607" s="177">
        <v>0</v>
      </c>
      <c r="T607" s="178">
        <f>S607*H607</f>
        <v>0</v>
      </c>
      <c r="AR607" s="179" t="s">
        <v>580</v>
      </c>
      <c r="AT607" s="179" t="s">
        <v>576</v>
      </c>
      <c r="AU607" s="179" t="s">
        <v>89</v>
      </c>
      <c r="AY607" s="17" t="s">
        <v>574</v>
      </c>
      <c r="BE607" s="102">
        <f>IF(N607="základná",J607,0)</f>
        <v>0</v>
      </c>
      <c r="BF607" s="102">
        <f>IF(N607="znížená",J607,0)</f>
        <v>0</v>
      </c>
      <c r="BG607" s="102">
        <f>IF(N607="zákl. prenesená",J607,0)</f>
        <v>0</v>
      </c>
      <c r="BH607" s="102">
        <f>IF(N607="zníž. prenesená",J607,0)</f>
        <v>0</v>
      </c>
      <c r="BI607" s="102">
        <f>IF(N607="nulová",J607,0)</f>
        <v>0</v>
      </c>
      <c r="BJ607" s="17" t="s">
        <v>89</v>
      </c>
      <c r="BK607" s="102">
        <f>ROUND(I607*H607,2)</f>
        <v>0</v>
      </c>
      <c r="BL607" s="17" t="s">
        <v>580</v>
      </c>
      <c r="BM607" s="179" t="s">
        <v>1010</v>
      </c>
    </row>
    <row r="608" spans="2:65" s="12" customFormat="1" ht="12">
      <c r="B608" s="180"/>
      <c r="D608" s="181" t="s">
        <v>586</v>
      </c>
      <c r="E608" s="182" t="s">
        <v>1</v>
      </c>
      <c r="F608" s="183" t="s">
        <v>1011</v>
      </c>
      <c r="H608" s="182" t="s">
        <v>1</v>
      </c>
      <c r="I608" s="184"/>
      <c r="L608" s="180"/>
      <c r="M608" s="185"/>
      <c r="T608" s="186"/>
      <c r="AT608" s="182" t="s">
        <v>586</v>
      </c>
      <c r="AU608" s="182" t="s">
        <v>89</v>
      </c>
      <c r="AV608" s="12" t="s">
        <v>84</v>
      </c>
      <c r="AW608" s="12" t="s">
        <v>31</v>
      </c>
      <c r="AX608" s="12" t="s">
        <v>77</v>
      </c>
      <c r="AY608" s="182" t="s">
        <v>574</v>
      </c>
    </row>
    <row r="609" spans="2:65" s="13" customFormat="1" ht="12">
      <c r="B609" s="187"/>
      <c r="D609" s="181" t="s">
        <v>586</v>
      </c>
      <c r="E609" s="188" t="s">
        <v>1</v>
      </c>
      <c r="F609" s="189" t="s">
        <v>1012</v>
      </c>
      <c r="H609" s="190">
        <v>2.1269999999999998</v>
      </c>
      <c r="I609" s="191"/>
      <c r="L609" s="187"/>
      <c r="M609" s="192"/>
      <c r="T609" s="193"/>
      <c r="AT609" s="188" t="s">
        <v>586</v>
      </c>
      <c r="AU609" s="188" t="s">
        <v>89</v>
      </c>
      <c r="AV609" s="13" t="s">
        <v>89</v>
      </c>
      <c r="AW609" s="13" t="s">
        <v>31</v>
      </c>
      <c r="AX609" s="13" t="s">
        <v>77</v>
      </c>
      <c r="AY609" s="188" t="s">
        <v>574</v>
      </c>
    </row>
    <row r="610" spans="2:65" s="12" customFormat="1" ht="12">
      <c r="B610" s="180"/>
      <c r="D610" s="181" t="s">
        <v>586</v>
      </c>
      <c r="E610" s="182" t="s">
        <v>1</v>
      </c>
      <c r="F610" s="183" t="s">
        <v>1013</v>
      </c>
      <c r="H610" s="182" t="s">
        <v>1</v>
      </c>
      <c r="I610" s="184"/>
      <c r="L610" s="180"/>
      <c r="M610" s="185"/>
      <c r="T610" s="186"/>
      <c r="AT610" s="182" t="s">
        <v>586</v>
      </c>
      <c r="AU610" s="182" t="s">
        <v>89</v>
      </c>
      <c r="AV610" s="12" t="s">
        <v>84</v>
      </c>
      <c r="AW610" s="12" t="s">
        <v>31</v>
      </c>
      <c r="AX610" s="12" t="s">
        <v>77</v>
      </c>
      <c r="AY610" s="182" t="s">
        <v>574</v>
      </c>
    </row>
    <row r="611" spans="2:65" s="13" customFormat="1" ht="12">
      <c r="B611" s="187"/>
      <c r="D611" s="181" t="s">
        <v>586</v>
      </c>
      <c r="E611" s="188" t="s">
        <v>1</v>
      </c>
      <c r="F611" s="189" t="s">
        <v>1014</v>
      </c>
      <c r="H611" s="190">
        <v>1.899</v>
      </c>
      <c r="I611" s="191"/>
      <c r="L611" s="187"/>
      <c r="M611" s="192"/>
      <c r="T611" s="193"/>
      <c r="AT611" s="188" t="s">
        <v>586</v>
      </c>
      <c r="AU611" s="188" t="s">
        <v>89</v>
      </c>
      <c r="AV611" s="13" t="s">
        <v>89</v>
      </c>
      <c r="AW611" s="13" t="s">
        <v>31</v>
      </c>
      <c r="AX611" s="13" t="s">
        <v>77</v>
      </c>
      <c r="AY611" s="188" t="s">
        <v>574</v>
      </c>
    </row>
    <row r="612" spans="2:65" s="15" customFormat="1" ht="12">
      <c r="B612" s="201"/>
      <c r="D612" s="181" t="s">
        <v>586</v>
      </c>
      <c r="E612" s="202" t="s">
        <v>1</v>
      </c>
      <c r="F612" s="203" t="s">
        <v>776</v>
      </c>
      <c r="H612" s="204">
        <v>4.0259999999999998</v>
      </c>
      <c r="I612" s="205"/>
      <c r="L612" s="201"/>
      <c r="M612" s="206"/>
      <c r="T612" s="207"/>
      <c r="AT612" s="202" t="s">
        <v>586</v>
      </c>
      <c r="AU612" s="202" t="s">
        <v>89</v>
      </c>
      <c r="AV612" s="15" t="s">
        <v>597</v>
      </c>
      <c r="AW612" s="15" t="s">
        <v>31</v>
      </c>
      <c r="AX612" s="15" t="s">
        <v>77</v>
      </c>
      <c r="AY612" s="202" t="s">
        <v>574</v>
      </c>
    </row>
    <row r="613" spans="2:65" s="14" customFormat="1" ht="12">
      <c r="B613" s="194"/>
      <c r="D613" s="181" t="s">
        <v>586</v>
      </c>
      <c r="E613" s="195" t="s">
        <v>1</v>
      </c>
      <c r="F613" s="196" t="s">
        <v>596</v>
      </c>
      <c r="H613" s="197">
        <v>4.0259999999999998</v>
      </c>
      <c r="I613" s="198"/>
      <c r="L613" s="194"/>
      <c r="M613" s="199"/>
      <c r="T613" s="200"/>
      <c r="AT613" s="195" t="s">
        <v>586</v>
      </c>
      <c r="AU613" s="195" t="s">
        <v>89</v>
      </c>
      <c r="AV613" s="14" t="s">
        <v>580</v>
      </c>
      <c r="AW613" s="14" t="s">
        <v>31</v>
      </c>
      <c r="AX613" s="14" t="s">
        <v>84</v>
      </c>
      <c r="AY613" s="195" t="s">
        <v>574</v>
      </c>
    </row>
    <row r="614" spans="2:65" s="1" customFormat="1" ht="44.25" customHeight="1">
      <c r="B614" s="140"/>
      <c r="C614" s="168" t="s">
        <v>1015</v>
      </c>
      <c r="D614" s="168" t="s">
        <v>576</v>
      </c>
      <c r="E614" s="169" t="s">
        <v>1016</v>
      </c>
      <c r="F614" s="170" t="s">
        <v>1017</v>
      </c>
      <c r="G614" s="171" t="s">
        <v>629</v>
      </c>
      <c r="H614" s="172">
        <v>401.19299999999998</v>
      </c>
      <c r="I614" s="173"/>
      <c r="J614" s="174">
        <f>ROUND(I614*H614,2)</f>
        <v>0</v>
      </c>
      <c r="K614" s="175"/>
      <c r="L614" s="34"/>
      <c r="M614" s="176" t="s">
        <v>1</v>
      </c>
      <c r="N614" s="139" t="s">
        <v>43</v>
      </c>
      <c r="P614" s="177">
        <f>O614*H614</f>
        <v>0</v>
      </c>
      <c r="Q614" s="177">
        <v>0.95786000000000004</v>
      </c>
      <c r="R614" s="177">
        <f>Q614*H614</f>
        <v>384.28672698000003</v>
      </c>
      <c r="S614" s="177">
        <v>0</v>
      </c>
      <c r="T614" s="178">
        <f>S614*H614</f>
        <v>0</v>
      </c>
      <c r="AR614" s="179" t="s">
        <v>680</v>
      </c>
      <c r="AT614" s="179" t="s">
        <v>576</v>
      </c>
      <c r="AU614" s="179" t="s">
        <v>89</v>
      </c>
      <c r="AY614" s="17" t="s">
        <v>574</v>
      </c>
      <c r="BE614" s="102">
        <f>IF(N614="základná",J614,0)</f>
        <v>0</v>
      </c>
      <c r="BF614" s="102">
        <f>IF(N614="znížená",J614,0)</f>
        <v>0</v>
      </c>
      <c r="BG614" s="102">
        <f>IF(N614="zákl. prenesená",J614,0)</f>
        <v>0</v>
      </c>
      <c r="BH614" s="102">
        <f>IF(N614="zníž. prenesená",J614,0)</f>
        <v>0</v>
      </c>
      <c r="BI614" s="102">
        <f>IF(N614="nulová",J614,0)</f>
        <v>0</v>
      </c>
      <c r="BJ614" s="17" t="s">
        <v>89</v>
      </c>
      <c r="BK614" s="102">
        <f>ROUND(I614*H614,2)</f>
        <v>0</v>
      </c>
      <c r="BL614" s="17" t="s">
        <v>680</v>
      </c>
      <c r="BM614" s="179" t="s">
        <v>1018</v>
      </c>
    </row>
    <row r="615" spans="2:65" s="12" customFormat="1" ht="12">
      <c r="B615" s="180"/>
      <c r="D615" s="181" t="s">
        <v>586</v>
      </c>
      <c r="E615" s="182" t="s">
        <v>1</v>
      </c>
      <c r="F615" s="183" t="s">
        <v>1019</v>
      </c>
      <c r="H615" s="182" t="s">
        <v>1</v>
      </c>
      <c r="I615" s="184"/>
      <c r="L615" s="180"/>
      <c r="M615" s="185"/>
      <c r="T615" s="186"/>
      <c r="AT615" s="182" t="s">
        <v>586</v>
      </c>
      <c r="AU615" s="182" t="s">
        <v>89</v>
      </c>
      <c r="AV615" s="12" t="s">
        <v>84</v>
      </c>
      <c r="AW615" s="12" t="s">
        <v>31</v>
      </c>
      <c r="AX615" s="12" t="s">
        <v>77</v>
      </c>
      <c r="AY615" s="182" t="s">
        <v>574</v>
      </c>
    </row>
    <row r="616" spans="2:65" s="12" customFormat="1" ht="12">
      <c r="B616" s="180"/>
      <c r="D616" s="181" t="s">
        <v>586</v>
      </c>
      <c r="E616" s="182" t="s">
        <v>1</v>
      </c>
      <c r="F616" s="183" t="s">
        <v>1020</v>
      </c>
      <c r="H616" s="182" t="s">
        <v>1</v>
      </c>
      <c r="I616" s="184"/>
      <c r="L616" s="180"/>
      <c r="M616" s="185"/>
      <c r="T616" s="186"/>
      <c r="AT616" s="182" t="s">
        <v>586</v>
      </c>
      <c r="AU616" s="182" t="s">
        <v>89</v>
      </c>
      <c r="AV616" s="12" t="s">
        <v>84</v>
      </c>
      <c r="AW616" s="12" t="s">
        <v>31</v>
      </c>
      <c r="AX616" s="12" t="s">
        <v>77</v>
      </c>
      <c r="AY616" s="182" t="s">
        <v>574</v>
      </c>
    </row>
    <row r="617" spans="2:65" s="12" customFormat="1" ht="12">
      <c r="B617" s="180"/>
      <c r="D617" s="181" t="s">
        <v>586</v>
      </c>
      <c r="E617" s="182" t="s">
        <v>1</v>
      </c>
      <c r="F617" s="183" t="s">
        <v>1021</v>
      </c>
      <c r="H617" s="182" t="s">
        <v>1</v>
      </c>
      <c r="I617" s="184"/>
      <c r="L617" s="180"/>
      <c r="M617" s="185"/>
      <c r="T617" s="186"/>
      <c r="AT617" s="182" t="s">
        <v>586</v>
      </c>
      <c r="AU617" s="182" t="s">
        <v>89</v>
      </c>
      <c r="AV617" s="12" t="s">
        <v>84</v>
      </c>
      <c r="AW617" s="12" t="s">
        <v>31</v>
      </c>
      <c r="AX617" s="12" t="s">
        <v>77</v>
      </c>
      <c r="AY617" s="182" t="s">
        <v>574</v>
      </c>
    </row>
    <row r="618" spans="2:65" s="13" customFormat="1" ht="12">
      <c r="B618" s="187"/>
      <c r="D618" s="181" t="s">
        <v>586</v>
      </c>
      <c r="E618" s="188" t="s">
        <v>1</v>
      </c>
      <c r="F618" s="189" t="s">
        <v>1022</v>
      </c>
      <c r="H618" s="190">
        <v>0.83399999999999996</v>
      </c>
      <c r="I618" s="191"/>
      <c r="L618" s="187"/>
      <c r="M618" s="192"/>
      <c r="T618" s="193"/>
      <c r="AT618" s="188" t="s">
        <v>586</v>
      </c>
      <c r="AU618" s="188" t="s">
        <v>89</v>
      </c>
      <c r="AV618" s="13" t="s">
        <v>89</v>
      </c>
      <c r="AW618" s="13" t="s">
        <v>31</v>
      </c>
      <c r="AX618" s="13" t="s">
        <v>77</v>
      </c>
      <c r="AY618" s="188" t="s">
        <v>574</v>
      </c>
    </row>
    <row r="619" spans="2:65" s="13" customFormat="1" ht="12">
      <c r="B619" s="187"/>
      <c r="D619" s="181" t="s">
        <v>586</v>
      </c>
      <c r="E619" s="188" t="s">
        <v>1</v>
      </c>
      <c r="F619" s="189" t="s">
        <v>1023</v>
      </c>
      <c r="H619" s="190">
        <v>31.067</v>
      </c>
      <c r="I619" s="191"/>
      <c r="L619" s="187"/>
      <c r="M619" s="192"/>
      <c r="T619" s="193"/>
      <c r="AT619" s="188" t="s">
        <v>586</v>
      </c>
      <c r="AU619" s="188" t="s">
        <v>89</v>
      </c>
      <c r="AV619" s="13" t="s">
        <v>89</v>
      </c>
      <c r="AW619" s="13" t="s">
        <v>31</v>
      </c>
      <c r="AX619" s="13" t="s">
        <v>77</v>
      </c>
      <c r="AY619" s="188" t="s">
        <v>574</v>
      </c>
    </row>
    <row r="620" spans="2:65" s="13" customFormat="1" ht="12">
      <c r="B620" s="187"/>
      <c r="D620" s="181" t="s">
        <v>586</v>
      </c>
      <c r="E620" s="188" t="s">
        <v>1</v>
      </c>
      <c r="F620" s="189" t="s">
        <v>1024</v>
      </c>
      <c r="H620" s="190">
        <v>-13.875999999999999</v>
      </c>
      <c r="I620" s="191"/>
      <c r="L620" s="187"/>
      <c r="M620" s="192"/>
      <c r="T620" s="193"/>
      <c r="AT620" s="188" t="s">
        <v>586</v>
      </c>
      <c r="AU620" s="188" t="s">
        <v>89</v>
      </c>
      <c r="AV620" s="13" t="s">
        <v>89</v>
      </c>
      <c r="AW620" s="13" t="s">
        <v>31</v>
      </c>
      <c r="AX620" s="13" t="s">
        <v>77</v>
      </c>
      <c r="AY620" s="188" t="s">
        <v>574</v>
      </c>
    </row>
    <row r="621" spans="2:65" s="12" customFormat="1" ht="12">
      <c r="B621" s="180"/>
      <c r="D621" s="181" t="s">
        <v>586</v>
      </c>
      <c r="E621" s="182" t="s">
        <v>1</v>
      </c>
      <c r="F621" s="183" t="s">
        <v>1025</v>
      </c>
      <c r="H621" s="182" t="s">
        <v>1</v>
      </c>
      <c r="I621" s="184"/>
      <c r="L621" s="180"/>
      <c r="M621" s="185"/>
      <c r="T621" s="186"/>
      <c r="AT621" s="182" t="s">
        <v>586</v>
      </c>
      <c r="AU621" s="182" t="s">
        <v>89</v>
      </c>
      <c r="AV621" s="12" t="s">
        <v>84</v>
      </c>
      <c r="AW621" s="12" t="s">
        <v>31</v>
      </c>
      <c r="AX621" s="12" t="s">
        <v>77</v>
      </c>
      <c r="AY621" s="182" t="s">
        <v>574</v>
      </c>
    </row>
    <row r="622" spans="2:65" s="13" customFormat="1" ht="12">
      <c r="B622" s="187"/>
      <c r="D622" s="181" t="s">
        <v>586</v>
      </c>
      <c r="E622" s="188" t="s">
        <v>1</v>
      </c>
      <c r="F622" s="189" t="s">
        <v>1026</v>
      </c>
      <c r="H622" s="190">
        <v>6.78</v>
      </c>
      <c r="I622" s="191"/>
      <c r="L622" s="187"/>
      <c r="M622" s="192"/>
      <c r="T622" s="193"/>
      <c r="AT622" s="188" t="s">
        <v>586</v>
      </c>
      <c r="AU622" s="188" t="s">
        <v>89</v>
      </c>
      <c r="AV622" s="13" t="s">
        <v>89</v>
      </c>
      <c r="AW622" s="13" t="s">
        <v>31</v>
      </c>
      <c r="AX622" s="13" t="s">
        <v>77</v>
      </c>
      <c r="AY622" s="188" t="s">
        <v>574</v>
      </c>
    </row>
    <row r="623" spans="2:65" s="12" customFormat="1" ht="12">
      <c r="B623" s="180"/>
      <c r="D623" s="181" t="s">
        <v>586</v>
      </c>
      <c r="E623" s="182" t="s">
        <v>1</v>
      </c>
      <c r="F623" s="183" t="s">
        <v>1027</v>
      </c>
      <c r="H623" s="182" t="s">
        <v>1</v>
      </c>
      <c r="I623" s="184"/>
      <c r="L623" s="180"/>
      <c r="M623" s="185"/>
      <c r="T623" s="186"/>
      <c r="AT623" s="182" t="s">
        <v>586</v>
      </c>
      <c r="AU623" s="182" t="s">
        <v>89</v>
      </c>
      <c r="AV623" s="12" t="s">
        <v>84</v>
      </c>
      <c r="AW623" s="12" t="s">
        <v>31</v>
      </c>
      <c r="AX623" s="12" t="s">
        <v>77</v>
      </c>
      <c r="AY623" s="182" t="s">
        <v>574</v>
      </c>
    </row>
    <row r="624" spans="2:65" s="13" customFormat="1" ht="12">
      <c r="B624" s="187"/>
      <c r="D624" s="181" t="s">
        <v>586</v>
      </c>
      <c r="E624" s="188" t="s">
        <v>1</v>
      </c>
      <c r="F624" s="189" t="s">
        <v>1028</v>
      </c>
      <c r="H624" s="190">
        <v>21.914000000000001</v>
      </c>
      <c r="I624" s="191"/>
      <c r="L624" s="187"/>
      <c r="M624" s="192"/>
      <c r="T624" s="193"/>
      <c r="AT624" s="188" t="s">
        <v>586</v>
      </c>
      <c r="AU624" s="188" t="s">
        <v>89</v>
      </c>
      <c r="AV624" s="13" t="s">
        <v>89</v>
      </c>
      <c r="AW624" s="13" t="s">
        <v>31</v>
      </c>
      <c r="AX624" s="13" t="s">
        <v>77</v>
      </c>
      <c r="AY624" s="188" t="s">
        <v>574</v>
      </c>
    </row>
    <row r="625" spans="2:51" s="13" customFormat="1" ht="12">
      <c r="B625" s="187"/>
      <c r="D625" s="181" t="s">
        <v>586</v>
      </c>
      <c r="E625" s="188" t="s">
        <v>1</v>
      </c>
      <c r="F625" s="189" t="s">
        <v>1029</v>
      </c>
      <c r="H625" s="190">
        <v>-4.0599999999999996</v>
      </c>
      <c r="I625" s="191"/>
      <c r="L625" s="187"/>
      <c r="M625" s="192"/>
      <c r="T625" s="193"/>
      <c r="AT625" s="188" t="s">
        <v>586</v>
      </c>
      <c r="AU625" s="188" t="s">
        <v>89</v>
      </c>
      <c r="AV625" s="13" t="s">
        <v>89</v>
      </c>
      <c r="AW625" s="13" t="s">
        <v>31</v>
      </c>
      <c r="AX625" s="13" t="s">
        <v>77</v>
      </c>
      <c r="AY625" s="188" t="s">
        <v>574</v>
      </c>
    </row>
    <row r="626" spans="2:51" s="12" customFormat="1" ht="12">
      <c r="B626" s="180"/>
      <c r="D626" s="181" t="s">
        <v>586</v>
      </c>
      <c r="E626" s="182" t="s">
        <v>1</v>
      </c>
      <c r="F626" s="183" t="s">
        <v>1030</v>
      </c>
      <c r="H626" s="182" t="s">
        <v>1</v>
      </c>
      <c r="I626" s="184"/>
      <c r="L626" s="180"/>
      <c r="M626" s="185"/>
      <c r="T626" s="186"/>
      <c r="AT626" s="182" t="s">
        <v>586</v>
      </c>
      <c r="AU626" s="182" t="s">
        <v>89</v>
      </c>
      <c r="AV626" s="12" t="s">
        <v>84</v>
      </c>
      <c r="AW626" s="12" t="s">
        <v>31</v>
      </c>
      <c r="AX626" s="12" t="s">
        <v>77</v>
      </c>
      <c r="AY626" s="182" t="s">
        <v>574</v>
      </c>
    </row>
    <row r="627" spans="2:51" s="13" customFormat="1" ht="12">
      <c r="B627" s="187"/>
      <c r="D627" s="181" t="s">
        <v>586</v>
      </c>
      <c r="E627" s="188" t="s">
        <v>1</v>
      </c>
      <c r="F627" s="189" t="s">
        <v>1031</v>
      </c>
      <c r="H627" s="190">
        <v>29.216000000000001</v>
      </c>
      <c r="I627" s="191"/>
      <c r="L627" s="187"/>
      <c r="M627" s="192"/>
      <c r="T627" s="193"/>
      <c r="AT627" s="188" t="s">
        <v>586</v>
      </c>
      <c r="AU627" s="188" t="s">
        <v>89</v>
      </c>
      <c r="AV627" s="13" t="s">
        <v>89</v>
      </c>
      <c r="AW627" s="13" t="s">
        <v>31</v>
      </c>
      <c r="AX627" s="13" t="s">
        <v>77</v>
      </c>
      <c r="AY627" s="188" t="s">
        <v>574</v>
      </c>
    </row>
    <row r="628" spans="2:51" s="13" customFormat="1" ht="12">
      <c r="B628" s="187"/>
      <c r="D628" s="181" t="s">
        <v>586</v>
      </c>
      <c r="E628" s="188" t="s">
        <v>1</v>
      </c>
      <c r="F628" s="189" t="s">
        <v>1032</v>
      </c>
      <c r="H628" s="190">
        <v>-1.2110000000000001</v>
      </c>
      <c r="I628" s="191"/>
      <c r="L628" s="187"/>
      <c r="M628" s="192"/>
      <c r="T628" s="193"/>
      <c r="AT628" s="188" t="s">
        <v>586</v>
      </c>
      <c r="AU628" s="188" t="s">
        <v>89</v>
      </c>
      <c r="AV628" s="13" t="s">
        <v>89</v>
      </c>
      <c r="AW628" s="13" t="s">
        <v>31</v>
      </c>
      <c r="AX628" s="13" t="s">
        <v>77</v>
      </c>
      <c r="AY628" s="188" t="s">
        <v>574</v>
      </c>
    </row>
    <row r="629" spans="2:51" s="13" customFormat="1" ht="12">
      <c r="B629" s="187"/>
      <c r="D629" s="181" t="s">
        <v>586</v>
      </c>
      <c r="E629" s="188" t="s">
        <v>1</v>
      </c>
      <c r="F629" s="189" t="s">
        <v>1033</v>
      </c>
      <c r="H629" s="190">
        <v>8.07</v>
      </c>
      <c r="I629" s="191"/>
      <c r="L629" s="187"/>
      <c r="M629" s="192"/>
      <c r="T629" s="193"/>
      <c r="AT629" s="188" t="s">
        <v>586</v>
      </c>
      <c r="AU629" s="188" t="s">
        <v>89</v>
      </c>
      <c r="AV629" s="13" t="s">
        <v>89</v>
      </c>
      <c r="AW629" s="13" t="s">
        <v>31</v>
      </c>
      <c r="AX629" s="13" t="s">
        <v>77</v>
      </c>
      <c r="AY629" s="188" t="s">
        <v>574</v>
      </c>
    </row>
    <row r="630" spans="2:51" s="13" customFormat="1" ht="12">
      <c r="B630" s="187"/>
      <c r="D630" s="181" t="s">
        <v>586</v>
      </c>
      <c r="E630" s="188" t="s">
        <v>1</v>
      </c>
      <c r="F630" s="189" t="s">
        <v>1034</v>
      </c>
      <c r="H630" s="190">
        <v>-0.505</v>
      </c>
      <c r="I630" s="191"/>
      <c r="L630" s="187"/>
      <c r="M630" s="192"/>
      <c r="T630" s="193"/>
      <c r="AT630" s="188" t="s">
        <v>586</v>
      </c>
      <c r="AU630" s="188" t="s">
        <v>89</v>
      </c>
      <c r="AV630" s="13" t="s">
        <v>89</v>
      </c>
      <c r="AW630" s="13" t="s">
        <v>31</v>
      </c>
      <c r="AX630" s="13" t="s">
        <v>77</v>
      </c>
      <c r="AY630" s="188" t="s">
        <v>574</v>
      </c>
    </row>
    <row r="631" spans="2:51" s="13" customFormat="1" ht="12">
      <c r="B631" s="187"/>
      <c r="D631" s="181" t="s">
        <v>586</v>
      </c>
      <c r="E631" s="188" t="s">
        <v>1</v>
      </c>
      <c r="F631" s="189" t="s">
        <v>1035</v>
      </c>
      <c r="H631" s="190">
        <v>8.7460000000000004</v>
      </c>
      <c r="I631" s="191"/>
      <c r="L631" s="187"/>
      <c r="M631" s="192"/>
      <c r="T631" s="193"/>
      <c r="AT631" s="188" t="s">
        <v>586</v>
      </c>
      <c r="AU631" s="188" t="s">
        <v>89</v>
      </c>
      <c r="AV631" s="13" t="s">
        <v>89</v>
      </c>
      <c r="AW631" s="13" t="s">
        <v>31</v>
      </c>
      <c r="AX631" s="13" t="s">
        <v>77</v>
      </c>
      <c r="AY631" s="188" t="s">
        <v>574</v>
      </c>
    </row>
    <row r="632" spans="2:51" s="13" customFormat="1" ht="12">
      <c r="B632" s="187"/>
      <c r="D632" s="181" t="s">
        <v>586</v>
      </c>
      <c r="E632" s="188" t="s">
        <v>1</v>
      </c>
      <c r="F632" s="189" t="s">
        <v>1036</v>
      </c>
      <c r="H632" s="190">
        <v>32.432000000000002</v>
      </c>
      <c r="I632" s="191"/>
      <c r="L632" s="187"/>
      <c r="M632" s="192"/>
      <c r="T632" s="193"/>
      <c r="AT632" s="188" t="s">
        <v>586</v>
      </c>
      <c r="AU632" s="188" t="s">
        <v>89</v>
      </c>
      <c r="AV632" s="13" t="s">
        <v>89</v>
      </c>
      <c r="AW632" s="13" t="s">
        <v>31</v>
      </c>
      <c r="AX632" s="13" t="s">
        <v>77</v>
      </c>
      <c r="AY632" s="188" t="s">
        <v>574</v>
      </c>
    </row>
    <row r="633" spans="2:51" s="13" customFormat="1" ht="12">
      <c r="B633" s="187"/>
      <c r="D633" s="181" t="s">
        <v>586</v>
      </c>
      <c r="E633" s="188" t="s">
        <v>1</v>
      </c>
      <c r="F633" s="189" t="s">
        <v>1037</v>
      </c>
      <c r="H633" s="190">
        <v>17.079999999999998</v>
      </c>
      <c r="I633" s="191"/>
      <c r="L633" s="187"/>
      <c r="M633" s="192"/>
      <c r="T633" s="193"/>
      <c r="AT633" s="188" t="s">
        <v>586</v>
      </c>
      <c r="AU633" s="188" t="s">
        <v>89</v>
      </c>
      <c r="AV633" s="13" t="s">
        <v>89</v>
      </c>
      <c r="AW633" s="13" t="s">
        <v>31</v>
      </c>
      <c r="AX633" s="13" t="s">
        <v>77</v>
      </c>
      <c r="AY633" s="188" t="s">
        <v>574</v>
      </c>
    </row>
    <row r="634" spans="2:51" s="13" customFormat="1" ht="12">
      <c r="B634" s="187"/>
      <c r="D634" s="181" t="s">
        <v>586</v>
      </c>
      <c r="E634" s="188" t="s">
        <v>1</v>
      </c>
      <c r="F634" s="189" t="s">
        <v>1038</v>
      </c>
      <c r="H634" s="190">
        <v>4.3460000000000001</v>
      </c>
      <c r="I634" s="191"/>
      <c r="L634" s="187"/>
      <c r="M634" s="192"/>
      <c r="T634" s="193"/>
      <c r="AT634" s="188" t="s">
        <v>586</v>
      </c>
      <c r="AU634" s="188" t="s">
        <v>89</v>
      </c>
      <c r="AV634" s="13" t="s">
        <v>89</v>
      </c>
      <c r="AW634" s="13" t="s">
        <v>31</v>
      </c>
      <c r="AX634" s="13" t="s">
        <v>77</v>
      </c>
      <c r="AY634" s="188" t="s">
        <v>574</v>
      </c>
    </row>
    <row r="635" spans="2:51" s="13" customFormat="1" ht="12">
      <c r="B635" s="187"/>
      <c r="D635" s="181" t="s">
        <v>586</v>
      </c>
      <c r="E635" s="188" t="s">
        <v>1</v>
      </c>
      <c r="F635" s="189" t="s">
        <v>1039</v>
      </c>
      <c r="H635" s="190">
        <v>44.856000000000002</v>
      </c>
      <c r="I635" s="191"/>
      <c r="L635" s="187"/>
      <c r="M635" s="192"/>
      <c r="T635" s="193"/>
      <c r="AT635" s="188" t="s">
        <v>586</v>
      </c>
      <c r="AU635" s="188" t="s">
        <v>89</v>
      </c>
      <c r="AV635" s="13" t="s">
        <v>89</v>
      </c>
      <c r="AW635" s="13" t="s">
        <v>31</v>
      </c>
      <c r="AX635" s="13" t="s">
        <v>77</v>
      </c>
      <c r="AY635" s="188" t="s">
        <v>574</v>
      </c>
    </row>
    <row r="636" spans="2:51" s="13" customFormat="1" ht="12">
      <c r="B636" s="187"/>
      <c r="D636" s="181" t="s">
        <v>586</v>
      </c>
      <c r="E636" s="188" t="s">
        <v>1</v>
      </c>
      <c r="F636" s="189" t="s">
        <v>1040</v>
      </c>
      <c r="H636" s="190">
        <v>1.9430000000000001</v>
      </c>
      <c r="I636" s="191"/>
      <c r="L636" s="187"/>
      <c r="M636" s="192"/>
      <c r="T636" s="193"/>
      <c r="AT636" s="188" t="s">
        <v>586</v>
      </c>
      <c r="AU636" s="188" t="s">
        <v>89</v>
      </c>
      <c r="AV636" s="13" t="s">
        <v>89</v>
      </c>
      <c r="AW636" s="13" t="s">
        <v>31</v>
      </c>
      <c r="AX636" s="13" t="s">
        <v>77</v>
      </c>
      <c r="AY636" s="188" t="s">
        <v>574</v>
      </c>
    </row>
    <row r="637" spans="2:51" s="13" customFormat="1" ht="12">
      <c r="B637" s="187"/>
      <c r="D637" s="181" t="s">
        <v>586</v>
      </c>
      <c r="E637" s="188" t="s">
        <v>1</v>
      </c>
      <c r="F637" s="189" t="s">
        <v>1041</v>
      </c>
      <c r="H637" s="190">
        <v>10.198</v>
      </c>
      <c r="I637" s="191"/>
      <c r="L637" s="187"/>
      <c r="M637" s="192"/>
      <c r="T637" s="193"/>
      <c r="AT637" s="188" t="s">
        <v>586</v>
      </c>
      <c r="AU637" s="188" t="s">
        <v>89</v>
      </c>
      <c r="AV637" s="13" t="s">
        <v>89</v>
      </c>
      <c r="AW637" s="13" t="s">
        <v>31</v>
      </c>
      <c r="AX637" s="13" t="s">
        <v>77</v>
      </c>
      <c r="AY637" s="188" t="s">
        <v>574</v>
      </c>
    </row>
    <row r="638" spans="2:51" s="13" customFormat="1" ht="12">
      <c r="B638" s="187"/>
      <c r="D638" s="181" t="s">
        <v>586</v>
      </c>
      <c r="E638" s="188" t="s">
        <v>1</v>
      </c>
      <c r="F638" s="189" t="s">
        <v>1042</v>
      </c>
      <c r="H638" s="190">
        <v>-6.2960000000000003</v>
      </c>
      <c r="I638" s="191"/>
      <c r="L638" s="187"/>
      <c r="M638" s="192"/>
      <c r="T638" s="193"/>
      <c r="AT638" s="188" t="s">
        <v>586</v>
      </c>
      <c r="AU638" s="188" t="s">
        <v>89</v>
      </c>
      <c r="AV638" s="13" t="s">
        <v>89</v>
      </c>
      <c r="AW638" s="13" t="s">
        <v>31</v>
      </c>
      <c r="AX638" s="13" t="s">
        <v>77</v>
      </c>
      <c r="AY638" s="188" t="s">
        <v>574</v>
      </c>
    </row>
    <row r="639" spans="2:51" s="15" customFormat="1" ht="12">
      <c r="B639" s="201"/>
      <c r="D639" s="181" t="s">
        <v>586</v>
      </c>
      <c r="E639" s="202" t="s">
        <v>1</v>
      </c>
      <c r="F639" s="203" t="s">
        <v>776</v>
      </c>
      <c r="H639" s="204">
        <v>191.53399999999999</v>
      </c>
      <c r="I639" s="205"/>
      <c r="L639" s="201"/>
      <c r="M639" s="206"/>
      <c r="T639" s="207"/>
      <c r="AT639" s="202" t="s">
        <v>586</v>
      </c>
      <c r="AU639" s="202" t="s">
        <v>89</v>
      </c>
      <c r="AV639" s="15" t="s">
        <v>597</v>
      </c>
      <c r="AW639" s="15" t="s">
        <v>31</v>
      </c>
      <c r="AX639" s="15" t="s">
        <v>77</v>
      </c>
      <c r="AY639" s="202" t="s">
        <v>574</v>
      </c>
    </row>
    <row r="640" spans="2:51" s="12" customFormat="1" ht="12">
      <c r="B640" s="180"/>
      <c r="D640" s="181" t="s">
        <v>586</v>
      </c>
      <c r="E640" s="182" t="s">
        <v>1</v>
      </c>
      <c r="F640" s="183" t="s">
        <v>1043</v>
      </c>
      <c r="H640" s="182" t="s">
        <v>1</v>
      </c>
      <c r="I640" s="184"/>
      <c r="L640" s="180"/>
      <c r="M640" s="185"/>
      <c r="T640" s="186"/>
      <c r="AT640" s="182" t="s">
        <v>586</v>
      </c>
      <c r="AU640" s="182" t="s">
        <v>89</v>
      </c>
      <c r="AV640" s="12" t="s">
        <v>84</v>
      </c>
      <c r="AW640" s="12" t="s">
        <v>31</v>
      </c>
      <c r="AX640" s="12" t="s">
        <v>77</v>
      </c>
      <c r="AY640" s="182" t="s">
        <v>574</v>
      </c>
    </row>
    <row r="641" spans="2:51" s="12" customFormat="1" ht="12">
      <c r="B641" s="180"/>
      <c r="D641" s="181" t="s">
        <v>586</v>
      </c>
      <c r="E641" s="182" t="s">
        <v>1</v>
      </c>
      <c r="F641" s="183" t="s">
        <v>1020</v>
      </c>
      <c r="H641" s="182" t="s">
        <v>1</v>
      </c>
      <c r="I641" s="184"/>
      <c r="L641" s="180"/>
      <c r="M641" s="185"/>
      <c r="T641" s="186"/>
      <c r="AT641" s="182" t="s">
        <v>586</v>
      </c>
      <c r="AU641" s="182" t="s">
        <v>89</v>
      </c>
      <c r="AV641" s="12" t="s">
        <v>84</v>
      </c>
      <c r="AW641" s="12" t="s">
        <v>31</v>
      </c>
      <c r="AX641" s="12" t="s">
        <v>77</v>
      </c>
      <c r="AY641" s="182" t="s">
        <v>574</v>
      </c>
    </row>
    <row r="642" spans="2:51" s="13" customFormat="1" ht="12">
      <c r="B642" s="187"/>
      <c r="D642" s="181" t="s">
        <v>586</v>
      </c>
      <c r="E642" s="188" t="s">
        <v>1</v>
      </c>
      <c r="F642" s="189" t="s">
        <v>1044</v>
      </c>
      <c r="H642" s="190">
        <v>56.936</v>
      </c>
      <c r="I642" s="191"/>
      <c r="L642" s="187"/>
      <c r="M642" s="192"/>
      <c r="T642" s="193"/>
      <c r="AT642" s="188" t="s">
        <v>586</v>
      </c>
      <c r="AU642" s="188" t="s">
        <v>89</v>
      </c>
      <c r="AV642" s="13" t="s">
        <v>89</v>
      </c>
      <c r="AW642" s="13" t="s">
        <v>31</v>
      </c>
      <c r="AX642" s="13" t="s">
        <v>77</v>
      </c>
      <c r="AY642" s="188" t="s">
        <v>574</v>
      </c>
    </row>
    <row r="643" spans="2:51" s="13" customFormat="1" ht="12">
      <c r="B643" s="187"/>
      <c r="D643" s="181" t="s">
        <v>586</v>
      </c>
      <c r="E643" s="188" t="s">
        <v>1</v>
      </c>
      <c r="F643" s="189" t="s">
        <v>1045</v>
      </c>
      <c r="H643" s="190">
        <v>-24.140999999999998</v>
      </c>
      <c r="I643" s="191"/>
      <c r="L643" s="187"/>
      <c r="M643" s="192"/>
      <c r="T643" s="193"/>
      <c r="AT643" s="188" t="s">
        <v>586</v>
      </c>
      <c r="AU643" s="188" t="s">
        <v>89</v>
      </c>
      <c r="AV643" s="13" t="s">
        <v>89</v>
      </c>
      <c r="AW643" s="13" t="s">
        <v>31</v>
      </c>
      <c r="AX643" s="13" t="s">
        <v>77</v>
      </c>
      <c r="AY643" s="188" t="s">
        <v>574</v>
      </c>
    </row>
    <row r="644" spans="2:51" s="13" customFormat="1" ht="12">
      <c r="B644" s="187"/>
      <c r="D644" s="181" t="s">
        <v>586</v>
      </c>
      <c r="E644" s="188" t="s">
        <v>1</v>
      </c>
      <c r="F644" s="189" t="s">
        <v>1046</v>
      </c>
      <c r="H644" s="190">
        <v>22.553000000000001</v>
      </c>
      <c r="I644" s="191"/>
      <c r="L644" s="187"/>
      <c r="M644" s="192"/>
      <c r="T644" s="193"/>
      <c r="AT644" s="188" t="s">
        <v>586</v>
      </c>
      <c r="AU644" s="188" t="s">
        <v>89</v>
      </c>
      <c r="AV644" s="13" t="s">
        <v>89</v>
      </c>
      <c r="AW644" s="13" t="s">
        <v>31</v>
      </c>
      <c r="AX644" s="13" t="s">
        <v>77</v>
      </c>
      <c r="AY644" s="188" t="s">
        <v>574</v>
      </c>
    </row>
    <row r="645" spans="2:51" s="13" customFormat="1" ht="12">
      <c r="B645" s="187"/>
      <c r="D645" s="181" t="s">
        <v>586</v>
      </c>
      <c r="E645" s="188" t="s">
        <v>1</v>
      </c>
      <c r="F645" s="189" t="s">
        <v>1047</v>
      </c>
      <c r="H645" s="190">
        <v>-11.164999999999999</v>
      </c>
      <c r="I645" s="191"/>
      <c r="L645" s="187"/>
      <c r="M645" s="192"/>
      <c r="T645" s="193"/>
      <c r="AT645" s="188" t="s">
        <v>586</v>
      </c>
      <c r="AU645" s="188" t="s">
        <v>89</v>
      </c>
      <c r="AV645" s="13" t="s">
        <v>89</v>
      </c>
      <c r="AW645" s="13" t="s">
        <v>31</v>
      </c>
      <c r="AX645" s="13" t="s">
        <v>77</v>
      </c>
      <c r="AY645" s="188" t="s">
        <v>574</v>
      </c>
    </row>
    <row r="646" spans="2:51" s="13" customFormat="1" ht="12">
      <c r="B646" s="187"/>
      <c r="D646" s="181" t="s">
        <v>586</v>
      </c>
      <c r="E646" s="188" t="s">
        <v>1</v>
      </c>
      <c r="F646" s="189" t="s">
        <v>1048</v>
      </c>
      <c r="H646" s="190">
        <v>17.137</v>
      </c>
      <c r="I646" s="191"/>
      <c r="L646" s="187"/>
      <c r="M646" s="192"/>
      <c r="T646" s="193"/>
      <c r="AT646" s="188" t="s">
        <v>586</v>
      </c>
      <c r="AU646" s="188" t="s">
        <v>89</v>
      </c>
      <c r="AV646" s="13" t="s">
        <v>89</v>
      </c>
      <c r="AW646" s="13" t="s">
        <v>31</v>
      </c>
      <c r="AX646" s="13" t="s">
        <v>77</v>
      </c>
      <c r="AY646" s="188" t="s">
        <v>574</v>
      </c>
    </row>
    <row r="647" spans="2:51" s="13" customFormat="1" ht="36">
      <c r="B647" s="187"/>
      <c r="D647" s="181" t="s">
        <v>586</v>
      </c>
      <c r="E647" s="188" t="s">
        <v>1</v>
      </c>
      <c r="F647" s="189" t="s">
        <v>1049</v>
      </c>
      <c r="H647" s="190">
        <v>-5.2060000000000004</v>
      </c>
      <c r="I647" s="191"/>
      <c r="L647" s="187"/>
      <c r="M647" s="192"/>
      <c r="T647" s="193"/>
      <c r="AT647" s="188" t="s">
        <v>586</v>
      </c>
      <c r="AU647" s="188" t="s">
        <v>89</v>
      </c>
      <c r="AV647" s="13" t="s">
        <v>89</v>
      </c>
      <c r="AW647" s="13" t="s">
        <v>31</v>
      </c>
      <c r="AX647" s="13" t="s">
        <v>77</v>
      </c>
      <c r="AY647" s="188" t="s">
        <v>574</v>
      </c>
    </row>
    <row r="648" spans="2:51" s="13" customFormat="1" ht="12">
      <c r="B648" s="187"/>
      <c r="D648" s="181" t="s">
        <v>586</v>
      </c>
      <c r="E648" s="188" t="s">
        <v>1</v>
      </c>
      <c r="F648" s="189" t="s">
        <v>1050</v>
      </c>
      <c r="H648" s="190">
        <v>18.78</v>
      </c>
      <c r="I648" s="191"/>
      <c r="L648" s="187"/>
      <c r="M648" s="192"/>
      <c r="T648" s="193"/>
      <c r="AT648" s="188" t="s">
        <v>586</v>
      </c>
      <c r="AU648" s="188" t="s">
        <v>89</v>
      </c>
      <c r="AV648" s="13" t="s">
        <v>89</v>
      </c>
      <c r="AW648" s="13" t="s">
        <v>31</v>
      </c>
      <c r="AX648" s="13" t="s">
        <v>77</v>
      </c>
      <c r="AY648" s="188" t="s">
        <v>574</v>
      </c>
    </row>
    <row r="649" spans="2:51" s="13" customFormat="1" ht="12">
      <c r="B649" s="187"/>
      <c r="D649" s="181" t="s">
        <v>586</v>
      </c>
      <c r="E649" s="188" t="s">
        <v>1</v>
      </c>
      <c r="F649" s="189" t="s">
        <v>1051</v>
      </c>
      <c r="H649" s="190">
        <v>-7.8319999999999999</v>
      </c>
      <c r="I649" s="191"/>
      <c r="L649" s="187"/>
      <c r="M649" s="192"/>
      <c r="T649" s="193"/>
      <c r="AT649" s="188" t="s">
        <v>586</v>
      </c>
      <c r="AU649" s="188" t="s">
        <v>89</v>
      </c>
      <c r="AV649" s="13" t="s">
        <v>89</v>
      </c>
      <c r="AW649" s="13" t="s">
        <v>31</v>
      </c>
      <c r="AX649" s="13" t="s">
        <v>77</v>
      </c>
      <c r="AY649" s="188" t="s">
        <v>574</v>
      </c>
    </row>
    <row r="650" spans="2:51" s="13" customFormat="1" ht="12">
      <c r="B650" s="187"/>
      <c r="D650" s="181" t="s">
        <v>586</v>
      </c>
      <c r="E650" s="188" t="s">
        <v>1</v>
      </c>
      <c r="F650" s="189" t="s">
        <v>1052</v>
      </c>
      <c r="H650" s="190">
        <v>17.22</v>
      </c>
      <c r="I650" s="191"/>
      <c r="L650" s="187"/>
      <c r="M650" s="192"/>
      <c r="T650" s="193"/>
      <c r="AT650" s="188" t="s">
        <v>586</v>
      </c>
      <c r="AU650" s="188" t="s">
        <v>89</v>
      </c>
      <c r="AV650" s="13" t="s">
        <v>89</v>
      </c>
      <c r="AW650" s="13" t="s">
        <v>31</v>
      </c>
      <c r="AX650" s="13" t="s">
        <v>77</v>
      </c>
      <c r="AY650" s="188" t="s">
        <v>574</v>
      </c>
    </row>
    <row r="651" spans="2:51" s="13" customFormat="1" ht="36">
      <c r="B651" s="187"/>
      <c r="D651" s="181" t="s">
        <v>586</v>
      </c>
      <c r="E651" s="188" t="s">
        <v>1</v>
      </c>
      <c r="F651" s="189" t="s">
        <v>1053</v>
      </c>
      <c r="H651" s="190">
        <v>-9.0259999999999998</v>
      </c>
      <c r="I651" s="191"/>
      <c r="L651" s="187"/>
      <c r="M651" s="192"/>
      <c r="T651" s="193"/>
      <c r="AT651" s="188" t="s">
        <v>586</v>
      </c>
      <c r="AU651" s="188" t="s">
        <v>89</v>
      </c>
      <c r="AV651" s="13" t="s">
        <v>89</v>
      </c>
      <c r="AW651" s="13" t="s">
        <v>31</v>
      </c>
      <c r="AX651" s="13" t="s">
        <v>77</v>
      </c>
      <c r="AY651" s="188" t="s">
        <v>574</v>
      </c>
    </row>
    <row r="652" spans="2:51" s="13" customFormat="1" ht="12">
      <c r="B652" s="187"/>
      <c r="D652" s="181" t="s">
        <v>586</v>
      </c>
      <c r="E652" s="188" t="s">
        <v>1</v>
      </c>
      <c r="F652" s="189" t="s">
        <v>1054</v>
      </c>
      <c r="H652" s="190">
        <v>22.553000000000001</v>
      </c>
      <c r="I652" s="191"/>
      <c r="L652" s="187"/>
      <c r="M652" s="192"/>
      <c r="T652" s="193"/>
      <c r="AT652" s="188" t="s">
        <v>586</v>
      </c>
      <c r="AU652" s="188" t="s">
        <v>89</v>
      </c>
      <c r="AV652" s="13" t="s">
        <v>89</v>
      </c>
      <c r="AW652" s="13" t="s">
        <v>31</v>
      </c>
      <c r="AX652" s="13" t="s">
        <v>77</v>
      </c>
      <c r="AY652" s="188" t="s">
        <v>574</v>
      </c>
    </row>
    <row r="653" spans="2:51" s="13" customFormat="1" ht="12">
      <c r="B653" s="187"/>
      <c r="D653" s="181" t="s">
        <v>586</v>
      </c>
      <c r="E653" s="188" t="s">
        <v>1</v>
      </c>
      <c r="F653" s="189" t="s">
        <v>1055</v>
      </c>
      <c r="H653" s="190">
        <v>-9.7899999999999991</v>
      </c>
      <c r="I653" s="191"/>
      <c r="L653" s="187"/>
      <c r="M653" s="192"/>
      <c r="T653" s="193"/>
      <c r="AT653" s="188" t="s">
        <v>586</v>
      </c>
      <c r="AU653" s="188" t="s">
        <v>89</v>
      </c>
      <c r="AV653" s="13" t="s">
        <v>89</v>
      </c>
      <c r="AW653" s="13" t="s">
        <v>31</v>
      </c>
      <c r="AX653" s="13" t="s">
        <v>77</v>
      </c>
      <c r="AY653" s="188" t="s">
        <v>574</v>
      </c>
    </row>
    <row r="654" spans="2:51" s="13" customFormat="1" ht="12">
      <c r="B654" s="187"/>
      <c r="D654" s="181" t="s">
        <v>586</v>
      </c>
      <c r="E654" s="188" t="s">
        <v>1</v>
      </c>
      <c r="F654" s="189" t="s">
        <v>1056</v>
      </c>
      <c r="H654" s="190">
        <v>16.972999999999999</v>
      </c>
      <c r="I654" s="191"/>
      <c r="L654" s="187"/>
      <c r="M654" s="192"/>
      <c r="T654" s="193"/>
      <c r="AT654" s="188" t="s">
        <v>586</v>
      </c>
      <c r="AU654" s="188" t="s">
        <v>89</v>
      </c>
      <c r="AV654" s="13" t="s">
        <v>89</v>
      </c>
      <c r="AW654" s="13" t="s">
        <v>31</v>
      </c>
      <c r="AX654" s="13" t="s">
        <v>77</v>
      </c>
      <c r="AY654" s="188" t="s">
        <v>574</v>
      </c>
    </row>
    <row r="655" spans="2:51" s="13" customFormat="1" ht="12">
      <c r="B655" s="187"/>
      <c r="D655" s="181" t="s">
        <v>586</v>
      </c>
      <c r="E655" s="188" t="s">
        <v>1</v>
      </c>
      <c r="F655" s="189" t="s">
        <v>1057</v>
      </c>
      <c r="H655" s="190">
        <v>-4.5739999999999998</v>
      </c>
      <c r="I655" s="191"/>
      <c r="L655" s="187"/>
      <c r="M655" s="192"/>
      <c r="T655" s="193"/>
      <c r="AT655" s="188" t="s">
        <v>586</v>
      </c>
      <c r="AU655" s="188" t="s">
        <v>89</v>
      </c>
      <c r="AV655" s="13" t="s">
        <v>89</v>
      </c>
      <c r="AW655" s="13" t="s">
        <v>31</v>
      </c>
      <c r="AX655" s="13" t="s">
        <v>77</v>
      </c>
      <c r="AY655" s="188" t="s">
        <v>574</v>
      </c>
    </row>
    <row r="656" spans="2:51" s="13" customFormat="1" ht="12">
      <c r="B656" s="187"/>
      <c r="D656" s="181" t="s">
        <v>586</v>
      </c>
      <c r="E656" s="188" t="s">
        <v>1</v>
      </c>
      <c r="F656" s="189" t="s">
        <v>1058</v>
      </c>
      <c r="H656" s="190">
        <v>54.857999999999997</v>
      </c>
      <c r="I656" s="191"/>
      <c r="L656" s="187"/>
      <c r="M656" s="192"/>
      <c r="T656" s="193"/>
      <c r="AT656" s="188" t="s">
        <v>586</v>
      </c>
      <c r="AU656" s="188" t="s">
        <v>89</v>
      </c>
      <c r="AV656" s="13" t="s">
        <v>89</v>
      </c>
      <c r="AW656" s="13" t="s">
        <v>31</v>
      </c>
      <c r="AX656" s="13" t="s">
        <v>77</v>
      </c>
      <c r="AY656" s="188" t="s">
        <v>574</v>
      </c>
    </row>
    <row r="657" spans="2:65" s="13" customFormat="1" ht="36">
      <c r="B657" s="187"/>
      <c r="D657" s="181" t="s">
        <v>586</v>
      </c>
      <c r="E657" s="188" t="s">
        <v>1</v>
      </c>
      <c r="F657" s="189" t="s">
        <v>1059</v>
      </c>
      <c r="H657" s="190">
        <v>-30.004000000000001</v>
      </c>
      <c r="I657" s="191"/>
      <c r="L657" s="187"/>
      <c r="M657" s="192"/>
      <c r="T657" s="193"/>
      <c r="AT657" s="188" t="s">
        <v>586</v>
      </c>
      <c r="AU657" s="188" t="s">
        <v>89</v>
      </c>
      <c r="AV657" s="13" t="s">
        <v>89</v>
      </c>
      <c r="AW657" s="13" t="s">
        <v>31</v>
      </c>
      <c r="AX657" s="13" t="s">
        <v>77</v>
      </c>
      <c r="AY657" s="188" t="s">
        <v>574</v>
      </c>
    </row>
    <row r="658" spans="2:65" s="15" customFormat="1" ht="12">
      <c r="B658" s="201"/>
      <c r="D658" s="181" t="s">
        <v>586</v>
      </c>
      <c r="E658" s="202" t="s">
        <v>1</v>
      </c>
      <c r="F658" s="203" t="s">
        <v>776</v>
      </c>
      <c r="H658" s="204">
        <v>125.27200000000001</v>
      </c>
      <c r="I658" s="205"/>
      <c r="L658" s="201"/>
      <c r="M658" s="206"/>
      <c r="T658" s="207"/>
      <c r="AT658" s="202" t="s">
        <v>586</v>
      </c>
      <c r="AU658" s="202" t="s">
        <v>89</v>
      </c>
      <c r="AV658" s="15" t="s">
        <v>597</v>
      </c>
      <c r="AW658" s="15" t="s">
        <v>31</v>
      </c>
      <c r="AX658" s="15" t="s">
        <v>77</v>
      </c>
      <c r="AY658" s="202" t="s">
        <v>574</v>
      </c>
    </row>
    <row r="659" spans="2:65" s="12" customFormat="1" ht="12">
      <c r="B659" s="180"/>
      <c r="D659" s="181" t="s">
        <v>586</v>
      </c>
      <c r="E659" s="182" t="s">
        <v>1</v>
      </c>
      <c r="F659" s="183" t="s">
        <v>1060</v>
      </c>
      <c r="H659" s="182" t="s">
        <v>1</v>
      </c>
      <c r="I659" s="184"/>
      <c r="L659" s="180"/>
      <c r="M659" s="185"/>
      <c r="T659" s="186"/>
      <c r="AT659" s="182" t="s">
        <v>586</v>
      </c>
      <c r="AU659" s="182" t="s">
        <v>89</v>
      </c>
      <c r="AV659" s="12" t="s">
        <v>84</v>
      </c>
      <c r="AW659" s="12" t="s">
        <v>31</v>
      </c>
      <c r="AX659" s="12" t="s">
        <v>77</v>
      </c>
      <c r="AY659" s="182" t="s">
        <v>574</v>
      </c>
    </row>
    <row r="660" spans="2:65" s="13" customFormat="1" ht="24">
      <c r="B660" s="187"/>
      <c r="D660" s="181" t="s">
        <v>586</v>
      </c>
      <c r="E660" s="188" t="s">
        <v>1</v>
      </c>
      <c r="F660" s="189" t="s">
        <v>1061</v>
      </c>
      <c r="H660" s="190">
        <v>72.177000000000007</v>
      </c>
      <c r="I660" s="191"/>
      <c r="L660" s="187"/>
      <c r="M660" s="192"/>
      <c r="T660" s="193"/>
      <c r="AT660" s="188" t="s">
        <v>586</v>
      </c>
      <c r="AU660" s="188" t="s">
        <v>89</v>
      </c>
      <c r="AV660" s="13" t="s">
        <v>89</v>
      </c>
      <c r="AW660" s="13" t="s">
        <v>31</v>
      </c>
      <c r="AX660" s="13" t="s">
        <v>77</v>
      </c>
      <c r="AY660" s="188" t="s">
        <v>574</v>
      </c>
    </row>
    <row r="661" spans="2:65" s="13" customFormat="1" ht="12">
      <c r="B661" s="187"/>
      <c r="D661" s="181" t="s">
        <v>586</v>
      </c>
      <c r="E661" s="188" t="s">
        <v>1</v>
      </c>
      <c r="F661" s="189" t="s">
        <v>1062</v>
      </c>
      <c r="H661" s="190">
        <v>6</v>
      </c>
      <c r="I661" s="191"/>
      <c r="L661" s="187"/>
      <c r="M661" s="192"/>
      <c r="T661" s="193"/>
      <c r="AT661" s="188" t="s">
        <v>586</v>
      </c>
      <c r="AU661" s="188" t="s">
        <v>89</v>
      </c>
      <c r="AV661" s="13" t="s">
        <v>89</v>
      </c>
      <c r="AW661" s="13" t="s">
        <v>31</v>
      </c>
      <c r="AX661" s="13" t="s">
        <v>77</v>
      </c>
      <c r="AY661" s="188" t="s">
        <v>574</v>
      </c>
    </row>
    <row r="662" spans="2:65" s="13" customFormat="1" ht="12">
      <c r="B662" s="187"/>
      <c r="D662" s="181" t="s">
        <v>586</v>
      </c>
      <c r="E662" s="188" t="s">
        <v>1</v>
      </c>
      <c r="F662" s="189" t="s">
        <v>1063</v>
      </c>
      <c r="H662" s="190">
        <v>6.21</v>
      </c>
      <c r="I662" s="191"/>
      <c r="L662" s="187"/>
      <c r="M662" s="192"/>
      <c r="T662" s="193"/>
      <c r="AT662" s="188" t="s">
        <v>586</v>
      </c>
      <c r="AU662" s="188" t="s">
        <v>89</v>
      </c>
      <c r="AV662" s="13" t="s">
        <v>89</v>
      </c>
      <c r="AW662" s="13" t="s">
        <v>31</v>
      </c>
      <c r="AX662" s="13" t="s">
        <v>77</v>
      </c>
      <c r="AY662" s="188" t="s">
        <v>574</v>
      </c>
    </row>
    <row r="663" spans="2:65" s="15" customFormat="1" ht="12">
      <c r="B663" s="201"/>
      <c r="D663" s="181" t="s">
        <v>586</v>
      </c>
      <c r="E663" s="202" t="s">
        <v>1</v>
      </c>
      <c r="F663" s="203" t="s">
        <v>776</v>
      </c>
      <c r="H663" s="204">
        <v>84.387</v>
      </c>
      <c r="I663" s="205"/>
      <c r="L663" s="201"/>
      <c r="M663" s="206"/>
      <c r="T663" s="207"/>
      <c r="AT663" s="202" t="s">
        <v>586</v>
      </c>
      <c r="AU663" s="202" t="s">
        <v>89</v>
      </c>
      <c r="AV663" s="15" t="s">
        <v>597</v>
      </c>
      <c r="AW663" s="15" t="s">
        <v>31</v>
      </c>
      <c r="AX663" s="15" t="s">
        <v>77</v>
      </c>
      <c r="AY663" s="202" t="s">
        <v>574</v>
      </c>
    </row>
    <row r="664" spans="2:65" s="14" customFormat="1" ht="12">
      <c r="B664" s="194"/>
      <c r="D664" s="181" t="s">
        <v>586</v>
      </c>
      <c r="E664" s="195" t="s">
        <v>1</v>
      </c>
      <c r="F664" s="196" t="s">
        <v>596</v>
      </c>
      <c r="H664" s="197">
        <v>401.19299999999998</v>
      </c>
      <c r="I664" s="198"/>
      <c r="L664" s="194"/>
      <c r="M664" s="199"/>
      <c r="T664" s="200"/>
      <c r="AT664" s="195" t="s">
        <v>586</v>
      </c>
      <c r="AU664" s="195" t="s">
        <v>89</v>
      </c>
      <c r="AV664" s="14" t="s">
        <v>580</v>
      </c>
      <c r="AW664" s="14" t="s">
        <v>31</v>
      </c>
      <c r="AX664" s="14" t="s">
        <v>84</v>
      </c>
      <c r="AY664" s="195" t="s">
        <v>574</v>
      </c>
    </row>
    <row r="665" spans="2:65" s="1" customFormat="1" ht="33" customHeight="1">
      <c r="B665" s="140"/>
      <c r="C665" s="168" t="s">
        <v>1064</v>
      </c>
      <c r="D665" s="168" t="s">
        <v>576</v>
      </c>
      <c r="E665" s="169" t="s">
        <v>1065</v>
      </c>
      <c r="F665" s="170" t="s">
        <v>1066</v>
      </c>
      <c r="G665" s="171" t="s">
        <v>694</v>
      </c>
      <c r="H665" s="172">
        <v>0.188</v>
      </c>
      <c r="I665" s="173"/>
      <c r="J665" s="174">
        <f>ROUND(I665*H665,2)</f>
        <v>0</v>
      </c>
      <c r="K665" s="175"/>
      <c r="L665" s="34"/>
      <c r="M665" s="176" t="s">
        <v>1</v>
      </c>
      <c r="N665" s="139" t="s">
        <v>43</v>
      </c>
      <c r="P665" s="177">
        <f>O665*H665</f>
        <v>0</v>
      </c>
      <c r="Q665" s="177">
        <v>1.002</v>
      </c>
      <c r="R665" s="177">
        <f>Q665*H665</f>
        <v>0.18837599999999999</v>
      </c>
      <c r="S665" s="177">
        <v>0</v>
      </c>
      <c r="T665" s="178">
        <f>S665*H665</f>
        <v>0</v>
      </c>
      <c r="AR665" s="179" t="s">
        <v>580</v>
      </c>
      <c r="AT665" s="179" t="s">
        <v>576</v>
      </c>
      <c r="AU665" s="179" t="s">
        <v>89</v>
      </c>
      <c r="AY665" s="17" t="s">
        <v>574</v>
      </c>
      <c r="BE665" s="102">
        <f>IF(N665="základná",J665,0)</f>
        <v>0</v>
      </c>
      <c r="BF665" s="102">
        <f>IF(N665="znížená",J665,0)</f>
        <v>0</v>
      </c>
      <c r="BG665" s="102">
        <f>IF(N665="zákl. prenesená",J665,0)</f>
        <v>0</v>
      </c>
      <c r="BH665" s="102">
        <f>IF(N665="zníž. prenesená",J665,0)</f>
        <v>0</v>
      </c>
      <c r="BI665" s="102">
        <f>IF(N665="nulová",J665,0)</f>
        <v>0</v>
      </c>
      <c r="BJ665" s="17" t="s">
        <v>89</v>
      </c>
      <c r="BK665" s="102">
        <f>ROUND(I665*H665,2)</f>
        <v>0</v>
      </c>
      <c r="BL665" s="17" t="s">
        <v>580</v>
      </c>
      <c r="BM665" s="179" t="s">
        <v>1067</v>
      </c>
    </row>
    <row r="666" spans="2:65" s="12" customFormat="1" ht="12">
      <c r="B666" s="180"/>
      <c r="D666" s="181" t="s">
        <v>586</v>
      </c>
      <c r="E666" s="182" t="s">
        <v>1</v>
      </c>
      <c r="F666" s="183" t="s">
        <v>1068</v>
      </c>
      <c r="H666" s="182" t="s">
        <v>1</v>
      </c>
      <c r="I666" s="184"/>
      <c r="L666" s="180"/>
      <c r="M666" s="185"/>
      <c r="T666" s="186"/>
      <c r="AT666" s="182" t="s">
        <v>586</v>
      </c>
      <c r="AU666" s="182" t="s">
        <v>89</v>
      </c>
      <c r="AV666" s="12" t="s">
        <v>84</v>
      </c>
      <c r="AW666" s="12" t="s">
        <v>31</v>
      </c>
      <c r="AX666" s="12" t="s">
        <v>77</v>
      </c>
      <c r="AY666" s="182" t="s">
        <v>574</v>
      </c>
    </row>
    <row r="667" spans="2:65" s="13" customFormat="1" ht="12">
      <c r="B667" s="187"/>
      <c r="D667" s="181" t="s">
        <v>586</v>
      </c>
      <c r="E667" s="188" t="s">
        <v>1</v>
      </c>
      <c r="F667" s="189" t="s">
        <v>1069</v>
      </c>
      <c r="H667" s="190">
        <v>0.188</v>
      </c>
      <c r="I667" s="191"/>
      <c r="L667" s="187"/>
      <c r="M667" s="192"/>
      <c r="T667" s="193"/>
      <c r="AT667" s="188" t="s">
        <v>586</v>
      </c>
      <c r="AU667" s="188" t="s">
        <v>89</v>
      </c>
      <c r="AV667" s="13" t="s">
        <v>89</v>
      </c>
      <c r="AW667" s="13" t="s">
        <v>31</v>
      </c>
      <c r="AX667" s="13" t="s">
        <v>77</v>
      </c>
      <c r="AY667" s="188" t="s">
        <v>574</v>
      </c>
    </row>
    <row r="668" spans="2:65" s="14" customFormat="1" ht="12">
      <c r="B668" s="194"/>
      <c r="D668" s="181" t="s">
        <v>586</v>
      </c>
      <c r="E668" s="195" t="s">
        <v>1</v>
      </c>
      <c r="F668" s="196" t="s">
        <v>596</v>
      </c>
      <c r="H668" s="197">
        <v>0.188</v>
      </c>
      <c r="I668" s="198"/>
      <c r="L668" s="194"/>
      <c r="M668" s="199"/>
      <c r="T668" s="200"/>
      <c r="AT668" s="195" t="s">
        <v>586</v>
      </c>
      <c r="AU668" s="195" t="s">
        <v>89</v>
      </c>
      <c r="AV668" s="14" t="s">
        <v>580</v>
      </c>
      <c r="AW668" s="14" t="s">
        <v>31</v>
      </c>
      <c r="AX668" s="14" t="s">
        <v>84</v>
      </c>
      <c r="AY668" s="195" t="s">
        <v>574</v>
      </c>
    </row>
    <row r="669" spans="2:65" s="1" customFormat="1" ht="24.25" customHeight="1">
      <c r="B669" s="140"/>
      <c r="C669" s="168" t="s">
        <v>1070</v>
      </c>
      <c r="D669" s="168" t="s">
        <v>576</v>
      </c>
      <c r="E669" s="169" t="s">
        <v>1071</v>
      </c>
      <c r="F669" s="170" t="s">
        <v>1072</v>
      </c>
      <c r="G669" s="171" t="s">
        <v>629</v>
      </c>
      <c r="H669" s="172">
        <v>1.236</v>
      </c>
      <c r="I669" s="173"/>
      <c r="J669" s="174">
        <f>ROUND(I669*H669,2)</f>
        <v>0</v>
      </c>
      <c r="K669" s="175"/>
      <c r="L669" s="34"/>
      <c r="M669" s="176" t="s">
        <v>1</v>
      </c>
      <c r="N669" s="139" t="s">
        <v>43</v>
      </c>
      <c r="P669" s="177">
        <f>O669*H669</f>
        <v>0</v>
      </c>
      <c r="Q669" s="177">
        <v>2.9909999999999999E-2</v>
      </c>
      <c r="R669" s="177">
        <f>Q669*H669</f>
        <v>3.6968759999999996E-2</v>
      </c>
      <c r="S669" s="177">
        <v>0</v>
      </c>
      <c r="T669" s="178">
        <f>S669*H669</f>
        <v>0</v>
      </c>
      <c r="AR669" s="179" t="s">
        <v>580</v>
      </c>
      <c r="AT669" s="179" t="s">
        <v>576</v>
      </c>
      <c r="AU669" s="179" t="s">
        <v>89</v>
      </c>
      <c r="AY669" s="17" t="s">
        <v>574</v>
      </c>
      <c r="BE669" s="102">
        <f>IF(N669="základná",J669,0)</f>
        <v>0</v>
      </c>
      <c r="BF669" s="102">
        <f>IF(N669="znížená",J669,0)</f>
        <v>0</v>
      </c>
      <c r="BG669" s="102">
        <f>IF(N669="zákl. prenesená",J669,0)</f>
        <v>0</v>
      </c>
      <c r="BH669" s="102">
        <f>IF(N669="zníž. prenesená",J669,0)</f>
        <v>0</v>
      </c>
      <c r="BI669" s="102">
        <f>IF(N669="nulová",J669,0)</f>
        <v>0</v>
      </c>
      <c r="BJ669" s="17" t="s">
        <v>89</v>
      </c>
      <c r="BK669" s="102">
        <f>ROUND(I669*H669,2)</f>
        <v>0</v>
      </c>
      <c r="BL669" s="17" t="s">
        <v>580</v>
      </c>
      <c r="BM669" s="179" t="s">
        <v>1073</v>
      </c>
    </row>
    <row r="670" spans="2:65" s="12" customFormat="1" ht="12">
      <c r="B670" s="180"/>
      <c r="D670" s="181" t="s">
        <v>586</v>
      </c>
      <c r="E670" s="182" t="s">
        <v>1</v>
      </c>
      <c r="F670" s="183" t="s">
        <v>858</v>
      </c>
      <c r="H670" s="182" t="s">
        <v>1</v>
      </c>
      <c r="I670" s="184"/>
      <c r="L670" s="180"/>
      <c r="M670" s="185"/>
      <c r="T670" s="186"/>
      <c r="AT670" s="182" t="s">
        <v>586</v>
      </c>
      <c r="AU670" s="182" t="s">
        <v>89</v>
      </c>
      <c r="AV670" s="12" t="s">
        <v>84</v>
      </c>
      <c r="AW670" s="12" t="s">
        <v>31</v>
      </c>
      <c r="AX670" s="12" t="s">
        <v>77</v>
      </c>
      <c r="AY670" s="182" t="s">
        <v>574</v>
      </c>
    </row>
    <row r="671" spans="2:65" s="13" customFormat="1" ht="12">
      <c r="B671" s="187"/>
      <c r="D671" s="181" t="s">
        <v>586</v>
      </c>
      <c r="E671" s="188" t="s">
        <v>1</v>
      </c>
      <c r="F671" s="189" t="s">
        <v>1074</v>
      </c>
      <c r="H671" s="190">
        <v>1.236</v>
      </c>
      <c r="I671" s="191"/>
      <c r="L671" s="187"/>
      <c r="M671" s="192"/>
      <c r="T671" s="193"/>
      <c r="AT671" s="188" t="s">
        <v>586</v>
      </c>
      <c r="AU671" s="188" t="s">
        <v>89</v>
      </c>
      <c r="AV671" s="13" t="s">
        <v>89</v>
      </c>
      <c r="AW671" s="13" t="s">
        <v>31</v>
      </c>
      <c r="AX671" s="13" t="s">
        <v>77</v>
      </c>
      <c r="AY671" s="188" t="s">
        <v>574</v>
      </c>
    </row>
    <row r="672" spans="2:65" s="14" customFormat="1" ht="12">
      <c r="B672" s="194"/>
      <c r="D672" s="181" t="s">
        <v>586</v>
      </c>
      <c r="E672" s="195" t="s">
        <v>1</v>
      </c>
      <c r="F672" s="196" t="s">
        <v>596</v>
      </c>
      <c r="H672" s="197">
        <v>1.236</v>
      </c>
      <c r="I672" s="198"/>
      <c r="L672" s="194"/>
      <c r="M672" s="199"/>
      <c r="T672" s="200"/>
      <c r="AT672" s="195" t="s">
        <v>586</v>
      </c>
      <c r="AU672" s="195" t="s">
        <v>89</v>
      </c>
      <c r="AV672" s="14" t="s">
        <v>580</v>
      </c>
      <c r="AW672" s="14" t="s">
        <v>31</v>
      </c>
      <c r="AX672" s="14" t="s">
        <v>84</v>
      </c>
      <c r="AY672" s="195" t="s">
        <v>574</v>
      </c>
    </row>
    <row r="673" spans="2:65" s="1" customFormat="1" ht="38" customHeight="1">
      <c r="B673" s="140"/>
      <c r="C673" s="168" t="s">
        <v>1075</v>
      </c>
      <c r="D673" s="168" t="s">
        <v>576</v>
      </c>
      <c r="E673" s="169" t="s">
        <v>1076</v>
      </c>
      <c r="F673" s="170" t="s">
        <v>1077</v>
      </c>
      <c r="G673" s="171" t="s">
        <v>579</v>
      </c>
      <c r="H673" s="172">
        <v>1</v>
      </c>
      <c r="I673" s="173"/>
      <c r="J673" s="174">
        <f>ROUND(I673*H673,2)</f>
        <v>0</v>
      </c>
      <c r="K673" s="175"/>
      <c r="L673" s="34"/>
      <c r="M673" s="176" t="s">
        <v>1</v>
      </c>
      <c r="N673" s="139" t="s">
        <v>43</v>
      </c>
      <c r="P673" s="177">
        <f>O673*H673</f>
        <v>0</v>
      </c>
      <c r="Q673" s="177">
        <v>0.15912100000000001</v>
      </c>
      <c r="R673" s="177">
        <f>Q673*H673</f>
        <v>0.15912100000000001</v>
      </c>
      <c r="S673" s="177">
        <v>0</v>
      </c>
      <c r="T673" s="178">
        <f>S673*H673</f>
        <v>0</v>
      </c>
      <c r="AR673" s="179" t="s">
        <v>580</v>
      </c>
      <c r="AT673" s="179" t="s">
        <v>576</v>
      </c>
      <c r="AU673" s="179" t="s">
        <v>89</v>
      </c>
      <c r="AY673" s="17" t="s">
        <v>574</v>
      </c>
      <c r="BE673" s="102">
        <f>IF(N673="základná",J673,0)</f>
        <v>0</v>
      </c>
      <c r="BF673" s="102">
        <f>IF(N673="znížená",J673,0)</f>
        <v>0</v>
      </c>
      <c r="BG673" s="102">
        <f>IF(N673="zákl. prenesená",J673,0)</f>
        <v>0</v>
      </c>
      <c r="BH673" s="102">
        <f>IF(N673="zníž. prenesená",J673,0)</f>
        <v>0</v>
      </c>
      <c r="BI673" s="102">
        <f>IF(N673="nulová",J673,0)</f>
        <v>0</v>
      </c>
      <c r="BJ673" s="17" t="s">
        <v>89</v>
      </c>
      <c r="BK673" s="102">
        <f>ROUND(I673*H673,2)</f>
        <v>0</v>
      </c>
      <c r="BL673" s="17" t="s">
        <v>580</v>
      </c>
      <c r="BM673" s="179" t="s">
        <v>1078</v>
      </c>
    </row>
    <row r="674" spans="2:65" s="12" customFormat="1" ht="12">
      <c r="B674" s="180"/>
      <c r="D674" s="181" t="s">
        <v>586</v>
      </c>
      <c r="E674" s="182" t="s">
        <v>1</v>
      </c>
      <c r="F674" s="183" t="s">
        <v>1079</v>
      </c>
      <c r="H674" s="182" t="s">
        <v>1</v>
      </c>
      <c r="I674" s="184"/>
      <c r="L674" s="180"/>
      <c r="M674" s="185"/>
      <c r="T674" s="186"/>
      <c r="AT674" s="182" t="s">
        <v>586</v>
      </c>
      <c r="AU674" s="182" t="s">
        <v>89</v>
      </c>
      <c r="AV674" s="12" t="s">
        <v>84</v>
      </c>
      <c r="AW674" s="12" t="s">
        <v>31</v>
      </c>
      <c r="AX674" s="12" t="s">
        <v>77</v>
      </c>
      <c r="AY674" s="182" t="s">
        <v>574</v>
      </c>
    </row>
    <row r="675" spans="2:65" s="13" customFormat="1" ht="12">
      <c r="B675" s="187"/>
      <c r="D675" s="181" t="s">
        <v>586</v>
      </c>
      <c r="E675" s="188" t="s">
        <v>1</v>
      </c>
      <c r="F675" s="189" t="s">
        <v>84</v>
      </c>
      <c r="H675" s="190">
        <v>1</v>
      </c>
      <c r="I675" s="191"/>
      <c r="L675" s="187"/>
      <c r="M675" s="192"/>
      <c r="T675" s="193"/>
      <c r="AT675" s="188" t="s">
        <v>586</v>
      </c>
      <c r="AU675" s="188" t="s">
        <v>89</v>
      </c>
      <c r="AV675" s="13" t="s">
        <v>89</v>
      </c>
      <c r="AW675" s="13" t="s">
        <v>31</v>
      </c>
      <c r="AX675" s="13" t="s">
        <v>77</v>
      </c>
      <c r="AY675" s="188" t="s">
        <v>574</v>
      </c>
    </row>
    <row r="676" spans="2:65" s="14" customFormat="1" ht="12">
      <c r="B676" s="194"/>
      <c r="D676" s="181" t="s">
        <v>586</v>
      </c>
      <c r="E676" s="195" t="s">
        <v>1</v>
      </c>
      <c r="F676" s="196" t="s">
        <v>596</v>
      </c>
      <c r="H676" s="197">
        <v>1</v>
      </c>
      <c r="I676" s="198"/>
      <c r="L676" s="194"/>
      <c r="M676" s="199"/>
      <c r="T676" s="200"/>
      <c r="AT676" s="195" t="s">
        <v>586</v>
      </c>
      <c r="AU676" s="195" t="s">
        <v>89</v>
      </c>
      <c r="AV676" s="14" t="s">
        <v>580</v>
      </c>
      <c r="AW676" s="14" t="s">
        <v>31</v>
      </c>
      <c r="AX676" s="14" t="s">
        <v>84</v>
      </c>
      <c r="AY676" s="195" t="s">
        <v>574</v>
      </c>
    </row>
    <row r="677" spans="2:65" s="1" customFormat="1" ht="38" customHeight="1">
      <c r="B677" s="140"/>
      <c r="C677" s="168" t="s">
        <v>1080</v>
      </c>
      <c r="D677" s="168" t="s">
        <v>576</v>
      </c>
      <c r="E677" s="169" t="s">
        <v>1081</v>
      </c>
      <c r="F677" s="170" t="s">
        <v>1082</v>
      </c>
      <c r="G677" s="171" t="s">
        <v>579</v>
      </c>
      <c r="H677" s="172">
        <v>3</v>
      </c>
      <c r="I677" s="173"/>
      <c r="J677" s="174">
        <f>ROUND(I677*H677,2)</f>
        <v>0</v>
      </c>
      <c r="K677" s="175"/>
      <c r="L677" s="34"/>
      <c r="M677" s="176" t="s">
        <v>1</v>
      </c>
      <c r="N677" s="139" t="s">
        <v>43</v>
      </c>
      <c r="P677" s="177">
        <f>O677*H677</f>
        <v>0</v>
      </c>
      <c r="Q677" s="177">
        <v>0.19074099999999999</v>
      </c>
      <c r="R677" s="177">
        <f>Q677*H677</f>
        <v>0.57222299999999993</v>
      </c>
      <c r="S677" s="177">
        <v>0</v>
      </c>
      <c r="T677" s="178">
        <f>S677*H677</f>
        <v>0</v>
      </c>
      <c r="AR677" s="179" t="s">
        <v>580</v>
      </c>
      <c r="AT677" s="179" t="s">
        <v>576</v>
      </c>
      <c r="AU677" s="179" t="s">
        <v>89</v>
      </c>
      <c r="AY677" s="17" t="s">
        <v>574</v>
      </c>
      <c r="BE677" s="102">
        <f>IF(N677="základná",J677,0)</f>
        <v>0</v>
      </c>
      <c r="BF677" s="102">
        <f>IF(N677="znížená",J677,0)</f>
        <v>0</v>
      </c>
      <c r="BG677" s="102">
        <f>IF(N677="zákl. prenesená",J677,0)</f>
        <v>0</v>
      </c>
      <c r="BH677" s="102">
        <f>IF(N677="zníž. prenesená",J677,0)</f>
        <v>0</v>
      </c>
      <c r="BI677" s="102">
        <f>IF(N677="nulová",J677,0)</f>
        <v>0</v>
      </c>
      <c r="BJ677" s="17" t="s">
        <v>89</v>
      </c>
      <c r="BK677" s="102">
        <f>ROUND(I677*H677,2)</f>
        <v>0</v>
      </c>
      <c r="BL677" s="17" t="s">
        <v>580</v>
      </c>
      <c r="BM677" s="179" t="s">
        <v>1083</v>
      </c>
    </row>
    <row r="678" spans="2:65" s="12" customFormat="1" ht="12">
      <c r="B678" s="180"/>
      <c r="D678" s="181" t="s">
        <v>586</v>
      </c>
      <c r="E678" s="182" t="s">
        <v>1</v>
      </c>
      <c r="F678" s="183" t="s">
        <v>1084</v>
      </c>
      <c r="H678" s="182" t="s">
        <v>1</v>
      </c>
      <c r="I678" s="184"/>
      <c r="L678" s="180"/>
      <c r="M678" s="185"/>
      <c r="T678" s="186"/>
      <c r="AT678" s="182" t="s">
        <v>586</v>
      </c>
      <c r="AU678" s="182" t="s">
        <v>89</v>
      </c>
      <c r="AV678" s="12" t="s">
        <v>84</v>
      </c>
      <c r="AW678" s="12" t="s">
        <v>31</v>
      </c>
      <c r="AX678" s="12" t="s">
        <v>77</v>
      </c>
      <c r="AY678" s="182" t="s">
        <v>574</v>
      </c>
    </row>
    <row r="679" spans="2:65" s="13" customFormat="1" ht="12">
      <c r="B679" s="187"/>
      <c r="D679" s="181" t="s">
        <v>586</v>
      </c>
      <c r="E679" s="188" t="s">
        <v>1</v>
      </c>
      <c r="F679" s="189" t="s">
        <v>597</v>
      </c>
      <c r="H679" s="190">
        <v>3</v>
      </c>
      <c r="I679" s="191"/>
      <c r="L679" s="187"/>
      <c r="M679" s="192"/>
      <c r="T679" s="193"/>
      <c r="AT679" s="188" t="s">
        <v>586</v>
      </c>
      <c r="AU679" s="188" t="s">
        <v>89</v>
      </c>
      <c r="AV679" s="13" t="s">
        <v>89</v>
      </c>
      <c r="AW679" s="13" t="s">
        <v>31</v>
      </c>
      <c r="AX679" s="13" t="s">
        <v>77</v>
      </c>
      <c r="AY679" s="188" t="s">
        <v>574</v>
      </c>
    </row>
    <row r="680" spans="2:65" s="14" customFormat="1" ht="12">
      <c r="B680" s="194"/>
      <c r="D680" s="181" t="s">
        <v>586</v>
      </c>
      <c r="E680" s="195" t="s">
        <v>1</v>
      </c>
      <c r="F680" s="196" t="s">
        <v>596</v>
      </c>
      <c r="H680" s="197">
        <v>3</v>
      </c>
      <c r="I680" s="198"/>
      <c r="L680" s="194"/>
      <c r="M680" s="199"/>
      <c r="T680" s="200"/>
      <c r="AT680" s="195" t="s">
        <v>586</v>
      </c>
      <c r="AU680" s="195" t="s">
        <v>89</v>
      </c>
      <c r="AV680" s="14" t="s">
        <v>580</v>
      </c>
      <c r="AW680" s="14" t="s">
        <v>31</v>
      </c>
      <c r="AX680" s="14" t="s">
        <v>84</v>
      </c>
      <c r="AY680" s="195" t="s">
        <v>574</v>
      </c>
    </row>
    <row r="681" spans="2:65" s="1" customFormat="1" ht="38" customHeight="1">
      <c r="B681" s="140"/>
      <c r="C681" s="168" t="s">
        <v>1085</v>
      </c>
      <c r="D681" s="168" t="s">
        <v>576</v>
      </c>
      <c r="E681" s="169" t="s">
        <v>1086</v>
      </c>
      <c r="F681" s="170" t="s">
        <v>1087</v>
      </c>
      <c r="G681" s="171" t="s">
        <v>579</v>
      </c>
      <c r="H681" s="172">
        <v>1</v>
      </c>
      <c r="I681" s="173"/>
      <c r="J681" s="174">
        <f>ROUND(I681*H681,2)</f>
        <v>0</v>
      </c>
      <c r="K681" s="175"/>
      <c r="L681" s="34"/>
      <c r="M681" s="176" t="s">
        <v>1</v>
      </c>
      <c r="N681" s="139" t="s">
        <v>43</v>
      </c>
      <c r="P681" s="177">
        <f>O681*H681</f>
        <v>0</v>
      </c>
      <c r="Q681" s="177">
        <v>0.254695</v>
      </c>
      <c r="R681" s="177">
        <f>Q681*H681</f>
        <v>0.254695</v>
      </c>
      <c r="S681" s="177">
        <v>0</v>
      </c>
      <c r="T681" s="178">
        <f>S681*H681</f>
        <v>0</v>
      </c>
      <c r="AR681" s="179" t="s">
        <v>580</v>
      </c>
      <c r="AT681" s="179" t="s">
        <v>576</v>
      </c>
      <c r="AU681" s="179" t="s">
        <v>89</v>
      </c>
      <c r="AY681" s="17" t="s">
        <v>574</v>
      </c>
      <c r="BE681" s="102">
        <f>IF(N681="základná",J681,0)</f>
        <v>0</v>
      </c>
      <c r="BF681" s="102">
        <f>IF(N681="znížená",J681,0)</f>
        <v>0</v>
      </c>
      <c r="BG681" s="102">
        <f>IF(N681="zákl. prenesená",J681,0)</f>
        <v>0</v>
      </c>
      <c r="BH681" s="102">
        <f>IF(N681="zníž. prenesená",J681,0)</f>
        <v>0</v>
      </c>
      <c r="BI681" s="102">
        <f>IF(N681="nulová",J681,0)</f>
        <v>0</v>
      </c>
      <c r="BJ681" s="17" t="s">
        <v>89</v>
      </c>
      <c r="BK681" s="102">
        <f>ROUND(I681*H681,2)</f>
        <v>0</v>
      </c>
      <c r="BL681" s="17" t="s">
        <v>580</v>
      </c>
      <c r="BM681" s="179" t="s">
        <v>1088</v>
      </c>
    </row>
    <row r="682" spans="2:65" s="12" customFormat="1" ht="12">
      <c r="B682" s="180"/>
      <c r="D682" s="181" t="s">
        <v>586</v>
      </c>
      <c r="E682" s="182" t="s">
        <v>1</v>
      </c>
      <c r="F682" s="183" t="s">
        <v>1089</v>
      </c>
      <c r="H682" s="182" t="s">
        <v>1</v>
      </c>
      <c r="I682" s="184"/>
      <c r="L682" s="180"/>
      <c r="M682" s="185"/>
      <c r="T682" s="186"/>
      <c r="AT682" s="182" t="s">
        <v>586</v>
      </c>
      <c r="AU682" s="182" t="s">
        <v>89</v>
      </c>
      <c r="AV682" s="12" t="s">
        <v>84</v>
      </c>
      <c r="AW682" s="12" t="s">
        <v>31</v>
      </c>
      <c r="AX682" s="12" t="s">
        <v>77</v>
      </c>
      <c r="AY682" s="182" t="s">
        <v>574</v>
      </c>
    </row>
    <row r="683" spans="2:65" s="13" customFormat="1" ht="12">
      <c r="B683" s="187"/>
      <c r="D683" s="181" t="s">
        <v>586</v>
      </c>
      <c r="E683" s="188" t="s">
        <v>1</v>
      </c>
      <c r="F683" s="189" t="s">
        <v>84</v>
      </c>
      <c r="H683" s="190">
        <v>1</v>
      </c>
      <c r="I683" s="191"/>
      <c r="L683" s="187"/>
      <c r="M683" s="192"/>
      <c r="T683" s="193"/>
      <c r="AT683" s="188" t="s">
        <v>586</v>
      </c>
      <c r="AU683" s="188" t="s">
        <v>89</v>
      </c>
      <c r="AV683" s="13" t="s">
        <v>89</v>
      </c>
      <c r="AW683" s="13" t="s">
        <v>31</v>
      </c>
      <c r="AX683" s="13" t="s">
        <v>77</v>
      </c>
      <c r="AY683" s="188" t="s">
        <v>574</v>
      </c>
    </row>
    <row r="684" spans="2:65" s="14" customFormat="1" ht="12">
      <c r="B684" s="194"/>
      <c r="D684" s="181" t="s">
        <v>586</v>
      </c>
      <c r="E684" s="195" t="s">
        <v>1</v>
      </c>
      <c r="F684" s="196" t="s">
        <v>596</v>
      </c>
      <c r="H684" s="197">
        <v>1</v>
      </c>
      <c r="I684" s="198"/>
      <c r="L684" s="194"/>
      <c r="M684" s="199"/>
      <c r="T684" s="200"/>
      <c r="AT684" s="195" t="s">
        <v>586</v>
      </c>
      <c r="AU684" s="195" t="s">
        <v>89</v>
      </c>
      <c r="AV684" s="14" t="s">
        <v>580</v>
      </c>
      <c r="AW684" s="14" t="s">
        <v>31</v>
      </c>
      <c r="AX684" s="14" t="s">
        <v>84</v>
      </c>
      <c r="AY684" s="195" t="s">
        <v>574</v>
      </c>
    </row>
    <row r="685" spans="2:65" s="1" customFormat="1" ht="38" customHeight="1">
      <c r="B685" s="140"/>
      <c r="C685" s="168" t="s">
        <v>1090</v>
      </c>
      <c r="D685" s="168" t="s">
        <v>576</v>
      </c>
      <c r="E685" s="169" t="s">
        <v>1091</v>
      </c>
      <c r="F685" s="170" t="s">
        <v>1092</v>
      </c>
      <c r="G685" s="171" t="s">
        <v>579</v>
      </c>
      <c r="H685" s="172">
        <v>3</v>
      </c>
      <c r="I685" s="173"/>
      <c r="J685" s="174">
        <f>ROUND(I685*H685,2)</f>
        <v>0</v>
      </c>
      <c r="K685" s="175"/>
      <c r="L685" s="34"/>
      <c r="M685" s="176" t="s">
        <v>1</v>
      </c>
      <c r="N685" s="139" t="s">
        <v>43</v>
      </c>
      <c r="P685" s="177">
        <f>O685*H685</f>
        <v>0</v>
      </c>
      <c r="Q685" s="177">
        <v>0.32085999999999998</v>
      </c>
      <c r="R685" s="177">
        <f>Q685*H685</f>
        <v>0.96257999999999999</v>
      </c>
      <c r="S685" s="177">
        <v>0</v>
      </c>
      <c r="T685" s="178">
        <f>S685*H685</f>
        <v>0</v>
      </c>
      <c r="AR685" s="179" t="s">
        <v>580</v>
      </c>
      <c r="AT685" s="179" t="s">
        <v>576</v>
      </c>
      <c r="AU685" s="179" t="s">
        <v>89</v>
      </c>
      <c r="AY685" s="17" t="s">
        <v>574</v>
      </c>
      <c r="BE685" s="102">
        <f>IF(N685="základná",J685,0)</f>
        <v>0</v>
      </c>
      <c r="BF685" s="102">
        <f>IF(N685="znížená",J685,0)</f>
        <v>0</v>
      </c>
      <c r="BG685" s="102">
        <f>IF(N685="zákl. prenesená",J685,0)</f>
        <v>0</v>
      </c>
      <c r="BH685" s="102">
        <f>IF(N685="zníž. prenesená",J685,0)</f>
        <v>0</v>
      </c>
      <c r="BI685" s="102">
        <f>IF(N685="nulová",J685,0)</f>
        <v>0</v>
      </c>
      <c r="BJ685" s="17" t="s">
        <v>89</v>
      </c>
      <c r="BK685" s="102">
        <f>ROUND(I685*H685,2)</f>
        <v>0</v>
      </c>
      <c r="BL685" s="17" t="s">
        <v>580</v>
      </c>
      <c r="BM685" s="179" t="s">
        <v>1093</v>
      </c>
    </row>
    <row r="686" spans="2:65" s="12" customFormat="1" ht="12">
      <c r="B686" s="180"/>
      <c r="D686" s="181" t="s">
        <v>586</v>
      </c>
      <c r="E686" s="182" t="s">
        <v>1</v>
      </c>
      <c r="F686" s="183" t="s">
        <v>1094</v>
      </c>
      <c r="H686" s="182" t="s">
        <v>1</v>
      </c>
      <c r="I686" s="184"/>
      <c r="L686" s="180"/>
      <c r="M686" s="185"/>
      <c r="T686" s="186"/>
      <c r="AT686" s="182" t="s">
        <v>586</v>
      </c>
      <c r="AU686" s="182" t="s">
        <v>89</v>
      </c>
      <c r="AV686" s="12" t="s">
        <v>84</v>
      </c>
      <c r="AW686" s="12" t="s">
        <v>31</v>
      </c>
      <c r="AX686" s="12" t="s">
        <v>77</v>
      </c>
      <c r="AY686" s="182" t="s">
        <v>574</v>
      </c>
    </row>
    <row r="687" spans="2:65" s="13" customFormat="1" ht="12">
      <c r="B687" s="187"/>
      <c r="D687" s="181" t="s">
        <v>586</v>
      </c>
      <c r="E687" s="188" t="s">
        <v>1</v>
      </c>
      <c r="F687" s="189" t="s">
        <v>597</v>
      </c>
      <c r="H687" s="190">
        <v>3</v>
      </c>
      <c r="I687" s="191"/>
      <c r="L687" s="187"/>
      <c r="M687" s="192"/>
      <c r="T687" s="193"/>
      <c r="AT687" s="188" t="s">
        <v>586</v>
      </c>
      <c r="AU687" s="188" t="s">
        <v>89</v>
      </c>
      <c r="AV687" s="13" t="s">
        <v>89</v>
      </c>
      <c r="AW687" s="13" t="s">
        <v>31</v>
      </c>
      <c r="AX687" s="13" t="s">
        <v>77</v>
      </c>
      <c r="AY687" s="188" t="s">
        <v>574</v>
      </c>
    </row>
    <row r="688" spans="2:65" s="14" customFormat="1" ht="12">
      <c r="B688" s="194"/>
      <c r="D688" s="181" t="s">
        <v>586</v>
      </c>
      <c r="E688" s="195" t="s">
        <v>1</v>
      </c>
      <c r="F688" s="196" t="s">
        <v>596</v>
      </c>
      <c r="H688" s="197">
        <v>3</v>
      </c>
      <c r="I688" s="198"/>
      <c r="L688" s="194"/>
      <c r="M688" s="199"/>
      <c r="T688" s="200"/>
      <c r="AT688" s="195" t="s">
        <v>586</v>
      </c>
      <c r="AU688" s="195" t="s">
        <v>89</v>
      </c>
      <c r="AV688" s="14" t="s">
        <v>580</v>
      </c>
      <c r="AW688" s="14" t="s">
        <v>31</v>
      </c>
      <c r="AX688" s="14" t="s">
        <v>84</v>
      </c>
      <c r="AY688" s="195" t="s">
        <v>574</v>
      </c>
    </row>
    <row r="689" spans="2:65" s="1" customFormat="1" ht="38" customHeight="1">
      <c r="B689" s="140"/>
      <c r="C689" s="168" t="s">
        <v>1095</v>
      </c>
      <c r="D689" s="168" t="s">
        <v>576</v>
      </c>
      <c r="E689" s="169" t="s">
        <v>1096</v>
      </c>
      <c r="F689" s="170" t="s">
        <v>1097</v>
      </c>
      <c r="G689" s="171" t="s">
        <v>579</v>
      </c>
      <c r="H689" s="172">
        <v>1</v>
      </c>
      <c r="I689" s="173"/>
      <c r="J689" s="174">
        <f>ROUND(I689*H689,2)</f>
        <v>0</v>
      </c>
      <c r="K689" s="175"/>
      <c r="L689" s="34"/>
      <c r="M689" s="176" t="s">
        <v>1</v>
      </c>
      <c r="N689" s="139" t="s">
        <v>43</v>
      </c>
      <c r="P689" s="177">
        <f>O689*H689</f>
        <v>0</v>
      </c>
      <c r="Q689" s="177">
        <v>0.355132</v>
      </c>
      <c r="R689" s="177">
        <f>Q689*H689</f>
        <v>0.355132</v>
      </c>
      <c r="S689" s="177">
        <v>0</v>
      </c>
      <c r="T689" s="178">
        <f>S689*H689</f>
        <v>0</v>
      </c>
      <c r="AR689" s="179" t="s">
        <v>580</v>
      </c>
      <c r="AT689" s="179" t="s">
        <v>576</v>
      </c>
      <c r="AU689" s="179" t="s">
        <v>89</v>
      </c>
      <c r="AY689" s="17" t="s">
        <v>574</v>
      </c>
      <c r="BE689" s="102">
        <f>IF(N689="základná",J689,0)</f>
        <v>0</v>
      </c>
      <c r="BF689" s="102">
        <f>IF(N689="znížená",J689,0)</f>
        <v>0</v>
      </c>
      <c r="BG689" s="102">
        <f>IF(N689="zákl. prenesená",J689,0)</f>
        <v>0</v>
      </c>
      <c r="BH689" s="102">
        <f>IF(N689="zníž. prenesená",J689,0)</f>
        <v>0</v>
      </c>
      <c r="BI689" s="102">
        <f>IF(N689="nulová",J689,0)</f>
        <v>0</v>
      </c>
      <c r="BJ689" s="17" t="s">
        <v>89</v>
      </c>
      <c r="BK689" s="102">
        <f>ROUND(I689*H689,2)</f>
        <v>0</v>
      </c>
      <c r="BL689" s="17" t="s">
        <v>580</v>
      </c>
      <c r="BM689" s="179" t="s">
        <v>1098</v>
      </c>
    </row>
    <row r="690" spans="2:65" s="12" customFormat="1" ht="12">
      <c r="B690" s="180"/>
      <c r="D690" s="181" t="s">
        <v>586</v>
      </c>
      <c r="E690" s="182" t="s">
        <v>1</v>
      </c>
      <c r="F690" s="183" t="s">
        <v>1099</v>
      </c>
      <c r="H690" s="182" t="s">
        <v>1</v>
      </c>
      <c r="I690" s="184"/>
      <c r="L690" s="180"/>
      <c r="M690" s="185"/>
      <c r="T690" s="186"/>
      <c r="AT690" s="182" t="s">
        <v>586</v>
      </c>
      <c r="AU690" s="182" t="s">
        <v>89</v>
      </c>
      <c r="AV690" s="12" t="s">
        <v>84</v>
      </c>
      <c r="AW690" s="12" t="s">
        <v>31</v>
      </c>
      <c r="AX690" s="12" t="s">
        <v>77</v>
      </c>
      <c r="AY690" s="182" t="s">
        <v>574</v>
      </c>
    </row>
    <row r="691" spans="2:65" s="13" customFormat="1" ht="12">
      <c r="B691" s="187"/>
      <c r="D691" s="181" t="s">
        <v>586</v>
      </c>
      <c r="E691" s="188" t="s">
        <v>1</v>
      </c>
      <c r="F691" s="189" t="s">
        <v>84</v>
      </c>
      <c r="H691" s="190">
        <v>1</v>
      </c>
      <c r="I691" s="191"/>
      <c r="L691" s="187"/>
      <c r="M691" s="192"/>
      <c r="T691" s="193"/>
      <c r="AT691" s="188" t="s">
        <v>586</v>
      </c>
      <c r="AU691" s="188" t="s">
        <v>89</v>
      </c>
      <c r="AV691" s="13" t="s">
        <v>89</v>
      </c>
      <c r="AW691" s="13" t="s">
        <v>31</v>
      </c>
      <c r="AX691" s="13" t="s">
        <v>77</v>
      </c>
      <c r="AY691" s="188" t="s">
        <v>574</v>
      </c>
    </row>
    <row r="692" spans="2:65" s="14" customFormat="1" ht="12">
      <c r="B692" s="194"/>
      <c r="D692" s="181" t="s">
        <v>586</v>
      </c>
      <c r="E692" s="195" t="s">
        <v>1</v>
      </c>
      <c r="F692" s="196" t="s">
        <v>596</v>
      </c>
      <c r="H692" s="197">
        <v>1</v>
      </c>
      <c r="I692" s="198"/>
      <c r="L692" s="194"/>
      <c r="M692" s="199"/>
      <c r="T692" s="200"/>
      <c r="AT692" s="195" t="s">
        <v>586</v>
      </c>
      <c r="AU692" s="195" t="s">
        <v>89</v>
      </c>
      <c r="AV692" s="14" t="s">
        <v>580</v>
      </c>
      <c r="AW692" s="14" t="s">
        <v>31</v>
      </c>
      <c r="AX692" s="14" t="s">
        <v>84</v>
      </c>
      <c r="AY692" s="195" t="s">
        <v>574</v>
      </c>
    </row>
    <row r="693" spans="2:65" s="1" customFormat="1" ht="33" customHeight="1">
      <c r="B693" s="140"/>
      <c r="C693" s="168" t="s">
        <v>1100</v>
      </c>
      <c r="D693" s="168" t="s">
        <v>576</v>
      </c>
      <c r="E693" s="169" t="s">
        <v>1101</v>
      </c>
      <c r="F693" s="170" t="s">
        <v>1102</v>
      </c>
      <c r="G693" s="171" t="s">
        <v>579</v>
      </c>
      <c r="H693" s="172">
        <v>1</v>
      </c>
      <c r="I693" s="173"/>
      <c r="J693" s="174">
        <f>ROUND(I693*H693,2)</f>
        <v>0</v>
      </c>
      <c r="K693" s="175"/>
      <c r="L693" s="34"/>
      <c r="M693" s="176" t="s">
        <v>1</v>
      </c>
      <c r="N693" s="139" t="s">
        <v>43</v>
      </c>
      <c r="P693" s="177">
        <f>O693*H693</f>
        <v>0</v>
      </c>
      <c r="Q693" s="177">
        <v>3.4139999999999997E-2</v>
      </c>
      <c r="R693" s="177">
        <f>Q693*H693</f>
        <v>3.4139999999999997E-2</v>
      </c>
      <c r="S693" s="177">
        <v>0</v>
      </c>
      <c r="T693" s="178">
        <f>S693*H693</f>
        <v>0</v>
      </c>
      <c r="AR693" s="179" t="s">
        <v>580</v>
      </c>
      <c r="AT693" s="179" t="s">
        <v>576</v>
      </c>
      <c r="AU693" s="179" t="s">
        <v>89</v>
      </c>
      <c r="AY693" s="17" t="s">
        <v>574</v>
      </c>
      <c r="BE693" s="102">
        <f>IF(N693="základná",J693,0)</f>
        <v>0</v>
      </c>
      <c r="BF693" s="102">
        <f>IF(N693="znížená",J693,0)</f>
        <v>0</v>
      </c>
      <c r="BG693" s="102">
        <f>IF(N693="zákl. prenesená",J693,0)</f>
        <v>0</v>
      </c>
      <c r="BH693" s="102">
        <f>IF(N693="zníž. prenesená",J693,0)</f>
        <v>0</v>
      </c>
      <c r="BI693" s="102">
        <f>IF(N693="nulová",J693,0)</f>
        <v>0</v>
      </c>
      <c r="BJ693" s="17" t="s">
        <v>89</v>
      </c>
      <c r="BK693" s="102">
        <f>ROUND(I693*H693,2)</f>
        <v>0</v>
      </c>
      <c r="BL693" s="17" t="s">
        <v>580</v>
      </c>
      <c r="BM693" s="179" t="s">
        <v>1103</v>
      </c>
    </row>
    <row r="694" spans="2:65" s="1" customFormat="1" ht="33" customHeight="1">
      <c r="B694" s="140"/>
      <c r="C694" s="168" t="s">
        <v>1104</v>
      </c>
      <c r="D694" s="168" t="s">
        <v>576</v>
      </c>
      <c r="E694" s="169" t="s">
        <v>1105</v>
      </c>
      <c r="F694" s="170" t="s">
        <v>1106</v>
      </c>
      <c r="G694" s="171" t="s">
        <v>579</v>
      </c>
      <c r="H694" s="172">
        <v>2</v>
      </c>
      <c r="I694" s="173"/>
      <c r="J694" s="174">
        <f>ROUND(I694*H694,2)</f>
        <v>0</v>
      </c>
      <c r="K694" s="175"/>
      <c r="L694" s="34"/>
      <c r="M694" s="176" t="s">
        <v>1</v>
      </c>
      <c r="N694" s="139" t="s">
        <v>43</v>
      </c>
      <c r="P694" s="177">
        <f>O694*H694</f>
        <v>0</v>
      </c>
      <c r="Q694" s="177">
        <v>3.2719999999999999E-2</v>
      </c>
      <c r="R694" s="177">
        <f>Q694*H694</f>
        <v>6.5439999999999998E-2</v>
      </c>
      <c r="S694" s="177">
        <v>0</v>
      </c>
      <c r="T694" s="178">
        <f>S694*H694</f>
        <v>0</v>
      </c>
      <c r="AR694" s="179" t="s">
        <v>580</v>
      </c>
      <c r="AT694" s="179" t="s">
        <v>576</v>
      </c>
      <c r="AU694" s="179" t="s">
        <v>89</v>
      </c>
      <c r="AY694" s="17" t="s">
        <v>574</v>
      </c>
      <c r="BE694" s="102">
        <f>IF(N694="základná",J694,0)</f>
        <v>0</v>
      </c>
      <c r="BF694" s="102">
        <f>IF(N694="znížená",J694,0)</f>
        <v>0</v>
      </c>
      <c r="BG694" s="102">
        <f>IF(N694="zákl. prenesená",J694,0)</f>
        <v>0</v>
      </c>
      <c r="BH694" s="102">
        <f>IF(N694="zníž. prenesená",J694,0)</f>
        <v>0</v>
      </c>
      <c r="BI694" s="102">
        <f>IF(N694="nulová",J694,0)</f>
        <v>0</v>
      </c>
      <c r="BJ694" s="17" t="s">
        <v>89</v>
      </c>
      <c r="BK694" s="102">
        <f>ROUND(I694*H694,2)</f>
        <v>0</v>
      </c>
      <c r="BL694" s="17" t="s">
        <v>580</v>
      </c>
      <c r="BM694" s="179" t="s">
        <v>1107</v>
      </c>
    </row>
    <row r="695" spans="2:65" s="1" customFormat="1" ht="33" customHeight="1">
      <c r="B695" s="140"/>
      <c r="C695" s="168" t="s">
        <v>1108</v>
      </c>
      <c r="D695" s="168" t="s">
        <v>576</v>
      </c>
      <c r="E695" s="169" t="s">
        <v>1109</v>
      </c>
      <c r="F695" s="170" t="s">
        <v>1110</v>
      </c>
      <c r="G695" s="171" t="s">
        <v>579</v>
      </c>
      <c r="H695" s="172">
        <v>3</v>
      </c>
      <c r="I695" s="173"/>
      <c r="J695" s="174">
        <f>ROUND(I695*H695,2)</f>
        <v>0</v>
      </c>
      <c r="K695" s="175"/>
      <c r="L695" s="34"/>
      <c r="M695" s="176" t="s">
        <v>1</v>
      </c>
      <c r="N695" s="139" t="s">
        <v>43</v>
      </c>
      <c r="P695" s="177">
        <f>O695*H695</f>
        <v>0</v>
      </c>
      <c r="Q695" s="177">
        <v>3.9870000000000003E-2</v>
      </c>
      <c r="R695" s="177">
        <f>Q695*H695</f>
        <v>0.11961000000000001</v>
      </c>
      <c r="S695" s="177">
        <v>0</v>
      </c>
      <c r="T695" s="178">
        <f>S695*H695</f>
        <v>0</v>
      </c>
      <c r="AR695" s="179" t="s">
        <v>580</v>
      </c>
      <c r="AT695" s="179" t="s">
        <v>576</v>
      </c>
      <c r="AU695" s="179" t="s">
        <v>89</v>
      </c>
      <c r="AY695" s="17" t="s">
        <v>574</v>
      </c>
      <c r="BE695" s="102">
        <f>IF(N695="základná",J695,0)</f>
        <v>0</v>
      </c>
      <c r="BF695" s="102">
        <f>IF(N695="znížená",J695,0)</f>
        <v>0</v>
      </c>
      <c r="BG695" s="102">
        <f>IF(N695="zákl. prenesená",J695,0)</f>
        <v>0</v>
      </c>
      <c r="BH695" s="102">
        <f>IF(N695="zníž. prenesená",J695,0)</f>
        <v>0</v>
      </c>
      <c r="BI695" s="102">
        <f>IF(N695="nulová",J695,0)</f>
        <v>0</v>
      </c>
      <c r="BJ695" s="17" t="s">
        <v>89</v>
      </c>
      <c r="BK695" s="102">
        <f>ROUND(I695*H695,2)</f>
        <v>0</v>
      </c>
      <c r="BL695" s="17" t="s">
        <v>580</v>
      </c>
      <c r="BM695" s="179" t="s">
        <v>1111</v>
      </c>
    </row>
    <row r="696" spans="2:65" s="1" customFormat="1" ht="33" customHeight="1">
      <c r="B696" s="140"/>
      <c r="C696" s="168" t="s">
        <v>1112</v>
      </c>
      <c r="D696" s="168" t="s">
        <v>576</v>
      </c>
      <c r="E696" s="169" t="s">
        <v>1113</v>
      </c>
      <c r="F696" s="170" t="s">
        <v>1114</v>
      </c>
      <c r="G696" s="171" t="s">
        <v>579</v>
      </c>
      <c r="H696" s="172">
        <v>1</v>
      </c>
      <c r="I696" s="173"/>
      <c r="J696" s="174">
        <f>ROUND(I696*H696,2)</f>
        <v>0</v>
      </c>
      <c r="K696" s="175"/>
      <c r="L696" s="34"/>
      <c r="M696" s="176" t="s">
        <v>1</v>
      </c>
      <c r="N696" s="139" t="s">
        <v>43</v>
      </c>
      <c r="P696" s="177">
        <f>O696*H696</f>
        <v>0</v>
      </c>
      <c r="Q696" s="177">
        <v>5.3100000000000001E-2</v>
      </c>
      <c r="R696" s="177">
        <f>Q696*H696</f>
        <v>5.3100000000000001E-2</v>
      </c>
      <c r="S696" s="177">
        <v>0</v>
      </c>
      <c r="T696" s="178">
        <f>S696*H696</f>
        <v>0</v>
      </c>
      <c r="AR696" s="179" t="s">
        <v>580</v>
      </c>
      <c r="AT696" s="179" t="s">
        <v>576</v>
      </c>
      <c r="AU696" s="179" t="s">
        <v>89</v>
      </c>
      <c r="AY696" s="17" t="s">
        <v>574</v>
      </c>
      <c r="BE696" s="102">
        <f>IF(N696="základná",J696,0)</f>
        <v>0</v>
      </c>
      <c r="BF696" s="102">
        <f>IF(N696="znížená",J696,0)</f>
        <v>0</v>
      </c>
      <c r="BG696" s="102">
        <f>IF(N696="zákl. prenesená",J696,0)</f>
        <v>0</v>
      </c>
      <c r="BH696" s="102">
        <f>IF(N696="zníž. prenesená",J696,0)</f>
        <v>0</v>
      </c>
      <c r="BI696" s="102">
        <f>IF(N696="nulová",J696,0)</f>
        <v>0</v>
      </c>
      <c r="BJ696" s="17" t="s">
        <v>89</v>
      </c>
      <c r="BK696" s="102">
        <f>ROUND(I696*H696,2)</f>
        <v>0</v>
      </c>
      <c r="BL696" s="17" t="s">
        <v>580</v>
      </c>
      <c r="BM696" s="179" t="s">
        <v>1115</v>
      </c>
    </row>
    <row r="697" spans="2:65" s="13" customFormat="1" ht="12">
      <c r="B697" s="187"/>
      <c r="D697" s="181" t="s">
        <v>586</v>
      </c>
      <c r="E697" s="188" t="s">
        <v>1</v>
      </c>
      <c r="F697" s="189" t="s">
        <v>84</v>
      </c>
      <c r="H697" s="190">
        <v>1</v>
      </c>
      <c r="I697" s="191"/>
      <c r="L697" s="187"/>
      <c r="M697" s="192"/>
      <c r="T697" s="193"/>
      <c r="AT697" s="188" t="s">
        <v>586</v>
      </c>
      <c r="AU697" s="188" t="s">
        <v>89</v>
      </c>
      <c r="AV697" s="13" t="s">
        <v>89</v>
      </c>
      <c r="AW697" s="13" t="s">
        <v>31</v>
      </c>
      <c r="AX697" s="13" t="s">
        <v>77</v>
      </c>
      <c r="AY697" s="188" t="s">
        <v>574</v>
      </c>
    </row>
    <row r="698" spans="2:65" s="14" customFormat="1" ht="12">
      <c r="B698" s="194"/>
      <c r="D698" s="181" t="s">
        <v>586</v>
      </c>
      <c r="E698" s="195" t="s">
        <v>1</v>
      </c>
      <c r="F698" s="196" t="s">
        <v>596</v>
      </c>
      <c r="H698" s="197">
        <v>1</v>
      </c>
      <c r="I698" s="198"/>
      <c r="L698" s="194"/>
      <c r="M698" s="199"/>
      <c r="T698" s="200"/>
      <c r="AT698" s="195" t="s">
        <v>586</v>
      </c>
      <c r="AU698" s="195" t="s">
        <v>89</v>
      </c>
      <c r="AV698" s="14" t="s">
        <v>580</v>
      </c>
      <c r="AW698" s="14" t="s">
        <v>31</v>
      </c>
      <c r="AX698" s="14" t="s">
        <v>84</v>
      </c>
      <c r="AY698" s="195" t="s">
        <v>574</v>
      </c>
    </row>
    <row r="699" spans="2:65" s="1" customFormat="1" ht="21.75" customHeight="1">
      <c r="B699" s="140"/>
      <c r="C699" s="168" t="s">
        <v>1116</v>
      </c>
      <c r="D699" s="168" t="s">
        <v>576</v>
      </c>
      <c r="E699" s="169" t="s">
        <v>1117</v>
      </c>
      <c r="F699" s="170" t="s">
        <v>1118</v>
      </c>
      <c r="G699" s="171" t="s">
        <v>629</v>
      </c>
      <c r="H699" s="172">
        <v>5.7480000000000002</v>
      </c>
      <c r="I699" s="173"/>
      <c r="J699" s="174">
        <f>ROUND(I699*H699,2)</f>
        <v>0</v>
      </c>
      <c r="K699" s="175"/>
      <c r="L699" s="34"/>
      <c r="M699" s="176" t="s">
        <v>1</v>
      </c>
      <c r="N699" s="139" t="s">
        <v>43</v>
      </c>
      <c r="P699" s="177">
        <f>O699*H699</f>
        <v>0</v>
      </c>
      <c r="Q699" s="177">
        <v>2.3254800000000002</v>
      </c>
      <c r="R699" s="177">
        <f>Q699*H699</f>
        <v>13.366859040000001</v>
      </c>
      <c r="S699" s="177">
        <v>0</v>
      </c>
      <c r="T699" s="178">
        <f>S699*H699</f>
        <v>0</v>
      </c>
      <c r="AR699" s="179" t="s">
        <v>580</v>
      </c>
      <c r="AT699" s="179" t="s">
        <v>576</v>
      </c>
      <c r="AU699" s="179" t="s">
        <v>89</v>
      </c>
      <c r="AY699" s="17" t="s">
        <v>574</v>
      </c>
      <c r="BE699" s="102">
        <f>IF(N699="základná",J699,0)</f>
        <v>0</v>
      </c>
      <c r="BF699" s="102">
        <f>IF(N699="znížená",J699,0)</f>
        <v>0</v>
      </c>
      <c r="BG699" s="102">
        <f>IF(N699="zákl. prenesená",J699,0)</f>
        <v>0</v>
      </c>
      <c r="BH699" s="102">
        <f>IF(N699="zníž. prenesená",J699,0)</f>
        <v>0</v>
      </c>
      <c r="BI699" s="102">
        <f>IF(N699="nulová",J699,0)</f>
        <v>0</v>
      </c>
      <c r="BJ699" s="17" t="s">
        <v>89</v>
      </c>
      <c r="BK699" s="102">
        <f>ROUND(I699*H699,2)</f>
        <v>0</v>
      </c>
      <c r="BL699" s="17" t="s">
        <v>580</v>
      </c>
      <c r="BM699" s="179" t="s">
        <v>1119</v>
      </c>
    </row>
    <row r="700" spans="2:65" s="12" customFormat="1" ht="12">
      <c r="B700" s="180"/>
      <c r="D700" s="181" t="s">
        <v>586</v>
      </c>
      <c r="E700" s="182" t="s">
        <v>1</v>
      </c>
      <c r="F700" s="183" t="s">
        <v>1120</v>
      </c>
      <c r="H700" s="182" t="s">
        <v>1</v>
      </c>
      <c r="I700" s="184"/>
      <c r="L700" s="180"/>
      <c r="M700" s="185"/>
      <c r="T700" s="186"/>
      <c r="AT700" s="182" t="s">
        <v>586</v>
      </c>
      <c r="AU700" s="182" t="s">
        <v>89</v>
      </c>
      <c r="AV700" s="12" t="s">
        <v>84</v>
      </c>
      <c r="AW700" s="12" t="s">
        <v>31</v>
      </c>
      <c r="AX700" s="12" t="s">
        <v>77</v>
      </c>
      <c r="AY700" s="182" t="s">
        <v>574</v>
      </c>
    </row>
    <row r="701" spans="2:65" s="13" customFormat="1" ht="12">
      <c r="B701" s="187"/>
      <c r="D701" s="181" t="s">
        <v>586</v>
      </c>
      <c r="E701" s="188" t="s">
        <v>1</v>
      </c>
      <c r="F701" s="189" t="s">
        <v>1121</v>
      </c>
      <c r="H701" s="190">
        <v>5.7480000000000002</v>
      </c>
      <c r="I701" s="191"/>
      <c r="L701" s="187"/>
      <c r="M701" s="192"/>
      <c r="T701" s="193"/>
      <c r="AT701" s="188" t="s">
        <v>586</v>
      </c>
      <c r="AU701" s="188" t="s">
        <v>89</v>
      </c>
      <c r="AV701" s="13" t="s">
        <v>89</v>
      </c>
      <c r="AW701" s="13" t="s">
        <v>31</v>
      </c>
      <c r="AX701" s="13" t="s">
        <v>77</v>
      </c>
      <c r="AY701" s="188" t="s">
        <v>574</v>
      </c>
    </row>
    <row r="702" spans="2:65" s="14" customFormat="1" ht="12">
      <c r="B702" s="194"/>
      <c r="D702" s="181" t="s">
        <v>586</v>
      </c>
      <c r="E702" s="195" t="s">
        <v>1</v>
      </c>
      <c r="F702" s="196" t="s">
        <v>596</v>
      </c>
      <c r="H702" s="197">
        <v>5.7480000000000002</v>
      </c>
      <c r="I702" s="198"/>
      <c r="L702" s="194"/>
      <c r="M702" s="199"/>
      <c r="T702" s="200"/>
      <c r="AT702" s="195" t="s">
        <v>586</v>
      </c>
      <c r="AU702" s="195" t="s">
        <v>89</v>
      </c>
      <c r="AV702" s="14" t="s">
        <v>580</v>
      </c>
      <c r="AW702" s="14" t="s">
        <v>31</v>
      </c>
      <c r="AX702" s="14" t="s">
        <v>84</v>
      </c>
      <c r="AY702" s="195" t="s">
        <v>574</v>
      </c>
    </row>
    <row r="703" spans="2:65" s="1" customFormat="1" ht="24.25" customHeight="1">
      <c r="B703" s="140"/>
      <c r="C703" s="168" t="s">
        <v>1122</v>
      </c>
      <c r="D703" s="168" t="s">
        <v>576</v>
      </c>
      <c r="E703" s="169" t="s">
        <v>1123</v>
      </c>
      <c r="F703" s="170" t="s">
        <v>1124</v>
      </c>
      <c r="G703" s="171" t="s">
        <v>584</v>
      </c>
      <c r="H703" s="172">
        <v>38.32</v>
      </c>
      <c r="I703" s="173"/>
      <c r="J703" s="174">
        <f>ROUND(I703*H703,2)</f>
        <v>0</v>
      </c>
      <c r="K703" s="175"/>
      <c r="L703" s="34"/>
      <c r="M703" s="176" t="s">
        <v>1</v>
      </c>
      <c r="N703" s="139" t="s">
        <v>43</v>
      </c>
      <c r="P703" s="177">
        <f>O703*H703</f>
        <v>0</v>
      </c>
      <c r="Q703" s="177">
        <v>6.8100000000000001E-3</v>
      </c>
      <c r="R703" s="177">
        <f>Q703*H703</f>
        <v>0.2609592</v>
      </c>
      <c r="S703" s="177">
        <v>0</v>
      </c>
      <c r="T703" s="178">
        <f>S703*H703</f>
        <v>0</v>
      </c>
      <c r="AR703" s="179" t="s">
        <v>580</v>
      </c>
      <c r="AT703" s="179" t="s">
        <v>576</v>
      </c>
      <c r="AU703" s="179" t="s">
        <v>89</v>
      </c>
      <c r="AY703" s="17" t="s">
        <v>574</v>
      </c>
      <c r="BE703" s="102">
        <f>IF(N703="základná",J703,0)</f>
        <v>0</v>
      </c>
      <c r="BF703" s="102">
        <f>IF(N703="znížená",J703,0)</f>
        <v>0</v>
      </c>
      <c r="BG703" s="102">
        <f>IF(N703="zákl. prenesená",J703,0)</f>
        <v>0</v>
      </c>
      <c r="BH703" s="102">
        <f>IF(N703="zníž. prenesená",J703,0)</f>
        <v>0</v>
      </c>
      <c r="BI703" s="102">
        <f>IF(N703="nulová",J703,0)</f>
        <v>0</v>
      </c>
      <c r="BJ703" s="17" t="s">
        <v>89</v>
      </c>
      <c r="BK703" s="102">
        <f>ROUND(I703*H703,2)</f>
        <v>0</v>
      </c>
      <c r="BL703" s="17" t="s">
        <v>580</v>
      </c>
      <c r="BM703" s="179" t="s">
        <v>1125</v>
      </c>
    </row>
    <row r="704" spans="2:65" s="12" customFormat="1" ht="12">
      <c r="B704" s="180"/>
      <c r="D704" s="181" t="s">
        <v>586</v>
      </c>
      <c r="E704" s="182" t="s">
        <v>1</v>
      </c>
      <c r="F704" s="183" t="s">
        <v>1120</v>
      </c>
      <c r="H704" s="182" t="s">
        <v>1</v>
      </c>
      <c r="I704" s="184"/>
      <c r="L704" s="180"/>
      <c r="M704" s="185"/>
      <c r="T704" s="186"/>
      <c r="AT704" s="182" t="s">
        <v>586</v>
      </c>
      <c r="AU704" s="182" t="s">
        <v>89</v>
      </c>
      <c r="AV704" s="12" t="s">
        <v>84</v>
      </c>
      <c r="AW704" s="12" t="s">
        <v>31</v>
      </c>
      <c r="AX704" s="12" t="s">
        <v>77</v>
      </c>
      <c r="AY704" s="182" t="s">
        <v>574</v>
      </c>
    </row>
    <row r="705" spans="2:65" s="13" customFormat="1" ht="12">
      <c r="B705" s="187"/>
      <c r="D705" s="181" t="s">
        <v>586</v>
      </c>
      <c r="E705" s="188" t="s">
        <v>1</v>
      </c>
      <c r="F705" s="189" t="s">
        <v>1126</v>
      </c>
      <c r="H705" s="190">
        <v>38.32</v>
      </c>
      <c r="I705" s="191"/>
      <c r="L705" s="187"/>
      <c r="M705" s="192"/>
      <c r="T705" s="193"/>
      <c r="AT705" s="188" t="s">
        <v>586</v>
      </c>
      <c r="AU705" s="188" t="s">
        <v>89</v>
      </c>
      <c r="AV705" s="13" t="s">
        <v>89</v>
      </c>
      <c r="AW705" s="13" t="s">
        <v>31</v>
      </c>
      <c r="AX705" s="13" t="s">
        <v>77</v>
      </c>
      <c r="AY705" s="188" t="s">
        <v>574</v>
      </c>
    </row>
    <row r="706" spans="2:65" s="14" customFormat="1" ht="12">
      <c r="B706" s="194"/>
      <c r="D706" s="181" t="s">
        <v>586</v>
      </c>
      <c r="E706" s="195" t="s">
        <v>1</v>
      </c>
      <c r="F706" s="196" t="s">
        <v>596</v>
      </c>
      <c r="H706" s="197">
        <v>38.32</v>
      </c>
      <c r="I706" s="198"/>
      <c r="L706" s="194"/>
      <c r="M706" s="199"/>
      <c r="T706" s="200"/>
      <c r="AT706" s="195" t="s">
        <v>586</v>
      </c>
      <c r="AU706" s="195" t="s">
        <v>89</v>
      </c>
      <c r="AV706" s="14" t="s">
        <v>580</v>
      </c>
      <c r="AW706" s="14" t="s">
        <v>31</v>
      </c>
      <c r="AX706" s="14" t="s">
        <v>84</v>
      </c>
      <c r="AY706" s="195" t="s">
        <v>574</v>
      </c>
    </row>
    <row r="707" spans="2:65" s="1" customFormat="1" ht="24.25" customHeight="1">
      <c r="B707" s="140"/>
      <c r="C707" s="168" t="s">
        <v>1127</v>
      </c>
      <c r="D707" s="168" t="s">
        <v>576</v>
      </c>
      <c r="E707" s="169" t="s">
        <v>1128</v>
      </c>
      <c r="F707" s="170" t="s">
        <v>1129</v>
      </c>
      <c r="G707" s="171" t="s">
        <v>584</v>
      </c>
      <c r="H707" s="172">
        <v>38.32</v>
      </c>
      <c r="I707" s="173"/>
      <c r="J707" s="174">
        <f>ROUND(I707*H707,2)</f>
        <v>0</v>
      </c>
      <c r="K707" s="175"/>
      <c r="L707" s="34"/>
      <c r="M707" s="176" t="s">
        <v>1</v>
      </c>
      <c r="N707" s="139" t="s">
        <v>43</v>
      </c>
      <c r="P707" s="177">
        <f>O707*H707</f>
        <v>0</v>
      </c>
      <c r="Q707" s="177">
        <v>0</v>
      </c>
      <c r="R707" s="177">
        <f>Q707*H707</f>
        <v>0</v>
      </c>
      <c r="S707" s="177">
        <v>0</v>
      </c>
      <c r="T707" s="178">
        <f>S707*H707</f>
        <v>0</v>
      </c>
      <c r="AR707" s="179" t="s">
        <v>580</v>
      </c>
      <c r="AT707" s="179" t="s">
        <v>576</v>
      </c>
      <c r="AU707" s="179" t="s">
        <v>89</v>
      </c>
      <c r="AY707" s="17" t="s">
        <v>574</v>
      </c>
      <c r="BE707" s="102">
        <f>IF(N707="základná",J707,0)</f>
        <v>0</v>
      </c>
      <c r="BF707" s="102">
        <f>IF(N707="znížená",J707,0)</f>
        <v>0</v>
      </c>
      <c r="BG707" s="102">
        <f>IF(N707="zákl. prenesená",J707,0)</f>
        <v>0</v>
      </c>
      <c r="BH707" s="102">
        <f>IF(N707="zníž. prenesená",J707,0)</f>
        <v>0</v>
      </c>
      <c r="BI707" s="102">
        <f>IF(N707="nulová",J707,0)</f>
        <v>0</v>
      </c>
      <c r="BJ707" s="17" t="s">
        <v>89</v>
      </c>
      <c r="BK707" s="102">
        <f>ROUND(I707*H707,2)</f>
        <v>0</v>
      </c>
      <c r="BL707" s="17" t="s">
        <v>580</v>
      </c>
      <c r="BM707" s="179" t="s">
        <v>1130</v>
      </c>
    </row>
    <row r="708" spans="2:65" s="12" customFormat="1" ht="12">
      <c r="B708" s="180"/>
      <c r="D708" s="181" t="s">
        <v>586</v>
      </c>
      <c r="E708" s="182" t="s">
        <v>1</v>
      </c>
      <c r="F708" s="183" t="s">
        <v>1120</v>
      </c>
      <c r="H708" s="182" t="s">
        <v>1</v>
      </c>
      <c r="I708" s="184"/>
      <c r="L708" s="180"/>
      <c r="M708" s="185"/>
      <c r="T708" s="186"/>
      <c r="AT708" s="182" t="s">
        <v>586</v>
      </c>
      <c r="AU708" s="182" t="s">
        <v>89</v>
      </c>
      <c r="AV708" s="12" t="s">
        <v>84</v>
      </c>
      <c r="AW708" s="12" t="s">
        <v>31</v>
      </c>
      <c r="AX708" s="12" t="s">
        <v>77</v>
      </c>
      <c r="AY708" s="182" t="s">
        <v>574</v>
      </c>
    </row>
    <row r="709" spans="2:65" s="13" customFormat="1" ht="12">
      <c r="B709" s="187"/>
      <c r="D709" s="181" t="s">
        <v>586</v>
      </c>
      <c r="E709" s="188" t="s">
        <v>1</v>
      </c>
      <c r="F709" s="189" t="s">
        <v>1126</v>
      </c>
      <c r="H709" s="190">
        <v>38.32</v>
      </c>
      <c r="I709" s="191"/>
      <c r="L709" s="187"/>
      <c r="M709" s="192"/>
      <c r="T709" s="193"/>
      <c r="AT709" s="188" t="s">
        <v>586</v>
      </c>
      <c r="AU709" s="188" t="s">
        <v>89</v>
      </c>
      <c r="AV709" s="13" t="s">
        <v>89</v>
      </c>
      <c r="AW709" s="13" t="s">
        <v>31</v>
      </c>
      <c r="AX709" s="13" t="s">
        <v>77</v>
      </c>
      <c r="AY709" s="188" t="s">
        <v>574</v>
      </c>
    </row>
    <row r="710" spans="2:65" s="14" customFormat="1" ht="12">
      <c r="B710" s="194"/>
      <c r="D710" s="181" t="s">
        <v>586</v>
      </c>
      <c r="E710" s="195" t="s">
        <v>1</v>
      </c>
      <c r="F710" s="196" t="s">
        <v>596</v>
      </c>
      <c r="H710" s="197">
        <v>38.32</v>
      </c>
      <c r="I710" s="198"/>
      <c r="L710" s="194"/>
      <c r="M710" s="199"/>
      <c r="T710" s="200"/>
      <c r="AT710" s="195" t="s">
        <v>586</v>
      </c>
      <c r="AU710" s="195" t="s">
        <v>89</v>
      </c>
      <c r="AV710" s="14" t="s">
        <v>580</v>
      </c>
      <c r="AW710" s="14" t="s">
        <v>31</v>
      </c>
      <c r="AX710" s="14" t="s">
        <v>84</v>
      </c>
      <c r="AY710" s="195" t="s">
        <v>574</v>
      </c>
    </row>
    <row r="711" spans="2:65" s="1" customFormat="1" ht="16.5" customHeight="1">
      <c r="B711" s="140"/>
      <c r="C711" s="168" t="s">
        <v>1131</v>
      </c>
      <c r="D711" s="168" t="s">
        <v>576</v>
      </c>
      <c r="E711" s="169" t="s">
        <v>1132</v>
      </c>
      <c r="F711" s="170" t="s">
        <v>1133</v>
      </c>
      <c r="G711" s="171" t="s">
        <v>694</v>
      </c>
      <c r="H711" s="172">
        <v>0.76400000000000001</v>
      </c>
      <c r="I711" s="173"/>
      <c r="J711" s="174">
        <f>ROUND(I711*H711,2)</f>
        <v>0</v>
      </c>
      <c r="K711" s="175"/>
      <c r="L711" s="34"/>
      <c r="M711" s="176" t="s">
        <v>1</v>
      </c>
      <c r="N711" s="139" t="s">
        <v>43</v>
      </c>
      <c r="P711" s="177">
        <f>O711*H711</f>
        <v>0</v>
      </c>
      <c r="Q711" s="177">
        <v>1.01145</v>
      </c>
      <c r="R711" s="177">
        <f>Q711*H711</f>
        <v>0.77274779999999998</v>
      </c>
      <c r="S711" s="177">
        <v>0</v>
      </c>
      <c r="T711" s="178">
        <f>S711*H711</f>
        <v>0</v>
      </c>
      <c r="AR711" s="179" t="s">
        <v>580</v>
      </c>
      <c r="AT711" s="179" t="s">
        <v>576</v>
      </c>
      <c r="AU711" s="179" t="s">
        <v>89</v>
      </c>
      <c r="AY711" s="17" t="s">
        <v>574</v>
      </c>
      <c r="BE711" s="102">
        <f>IF(N711="základná",J711,0)</f>
        <v>0</v>
      </c>
      <c r="BF711" s="102">
        <f>IF(N711="znížená",J711,0)</f>
        <v>0</v>
      </c>
      <c r="BG711" s="102">
        <f>IF(N711="zákl. prenesená",J711,0)</f>
        <v>0</v>
      </c>
      <c r="BH711" s="102">
        <f>IF(N711="zníž. prenesená",J711,0)</f>
        <v>0</v>
      </c>
      <c r="BI711" s="102">
        <f>IF(N711="nulová",J711,0)</f>
        <v>0</v>
      </c>
      <c r="BJ711" s="17" t="s">
        <v>89</v>
      </c>
      <c r="BK711" s="102">
        <f>ROUND(I711*H711,2)</f>
        <v>0</v>
      </c>
      <c r="BL711" s="17" t="s">
        <v>580</v>
      </c>
      <c r="BM711" s="179" t="s">
        <v>1134</v>
      </c>
    </row>
    <row r="712" spans="2:65" s="12" customFormat="1" ht="12">
      <c r="B712" s="180"/>
      <c r="D712" s="181" t="s">
        <v>586</v>
      </c>
      <c r="E712" s="182" t="s">
        <v>1</v>
      </c>
      <c r="F712" s="183" t="s">
        <v>1120</v>
      </c>
      <c r="H712" s="182" t="s">
        <v>1</v>
      </c>
      <c r="I712" s="184"/>
      <c r="L712" s="180"/>
      <c r="M712" s="185"/>
      <c r="T712" s="186"/>
      <c r="AT712" s="182" t="s">
        <v>586</v>
      </c>
      <c r="AU712" s="182" t="s">
        <v>89</v>
      </c>
      <c r="AV712" s="12" t="s">
        <v>84</v>
      </c>
      <c r="AW712" s="12" t="s">
        <v>31</v>
      </c>
      <c r="AX712" s="12" t="s">
        <v>77</v>
      </c>
      <c r="AY712" s="182" t="s">
        <v>574</v>
      </c>
    </row>
    <row r="713" spans="2:65" s="13" customFormat="1" ht="12">
      <c r="B713" s="187"/>
      <c r="D713" s="181" t="s">
        <v>586</v>
      </c>
      <c r="E713" s="188" t="s">
        <v>1</v>
      </c>
      <c r="F713" s="189" t="s">
        <v>1135</v>
      </c>
      <c r="H713" s="190">
        <v>0.76400000000000001</v>
      </c>
      <c r="I713" s="191"/>
      <c r="L713" s="187"/>
      <c r="M713" s="192"/>
      <c r="T713" s="193"/>
      <c r="AT713" s="188" t="s">
        <v>586</v>
      </c>
      <c r="AU713" s="188" t="s">
        <v>89</v>
      </c>
      <c r="AV713" s="13" t="s">
        <v>89</v>
      </c>
      <c r="AW713" s="13" t="s">
        <v>31</v>
      </c>
      <c r="AX713" s="13" t="s">
        <v>77</v>
      </c>
      <c r="AY713" s="188" t="s">
        <v>574</v>
      </c>
    </row>
    <row r="714" spans="2:65" s="14" customFormat="1" ht="12">
      <c r="B714" s="194"/>
      <c r="D714" s="181" t="s">
        <v>586</v>
      </c>
      <c r="E714" s="195" t="s">
        <v>1</v>
      </c>
      <c r="F714" s="196" t="s">
        <v>596</v>
      </c>
      <c r="H714" s="197">
        <v>0.76400000000000001</v>
      </c>
      <c r="I714" s="198"/>
      <c r="L714" s="194"/>
      <c r="M714" s="199"/>
      <c r="T714" s="200"/>
      <c r="AT714" s="195" t="s">
        <v>586</v>
      </c>
      <c r="AU714" s="195" t="s">
        <v>89</v>
      </c>
      <c r="AV714" s="14" t="s">
        <v>580</v>
      </c>
      <c r="AW714" s="14" t="s">
        <v>31</v>
      </c>
      <c r="AX714" s="14" t="s">
        <v>84</v>
      </c>
      <c r="AY714" s="195" t="s">
        <v>574</v>
      </c>
    </row>
    <row r="715" spans="2:65" s="1" customFormat="1" ht="33" customHeight="1">
      <c r="B715" s="140"/>
      <c r="C715" s="168" t="s">
        <v>1136</v>
      </c>
      <c r="D715" s="168" t="s">
        <v>576</v>
      </c>
      <c r="E715" s="169" t="s">
        <v>1137</v>
      </c>
      <c r="F715" s="170" t="s">
        <v>1138</v>
      </c>
      <c r="G715" s="171" t="s">
        <v>629</v>
      </c>
      <c r="H715" s="172">
        <v>11.257</v>
      </c>
      <c r="I715" s="173"/>
      <c r="J715" s="174">
        <f>ROUND(I715*H715,2)</f>
        <v>0</v>
      </c>
      <c r="K715" s="175"/>
      <c r="L715" s="34"/>
      <c r="M715" s="176" t="s">
        <v>1</v>
      </c>
      <c r="N715" s="139" t="s">
        <v>43</v>
      </c>
      <c r="P715" s="177">
        <f>O715*H715</f>
        <v>0</v>
      </c>
      <c r="Q715" s="177">
        <v>2.3140299999999998</v>
      </c>
      <c r="R715" s="177">
        <f>Q715*H715</f>
        <v>26.049035709999998</v>
      </c>
      <c r="S715" s="177">
        <v>0</v>
      </c>
      <c r="T715" s="178">
        <f>S715*H715</f>
        <v>0</v>
      </c>
      <c r="AR715" s="179" t="s">
        <v>580</v>
      </c>
      <c r="AT715" s="179" t="s">
        <v>576</v>
      </c>
      <c r="AU715" s="179" t="s">
        <v>89</v>
      </c>
      <c r="AY715" s="17" t="s">
        <v>574</v>
      </c>
      <c r="BE715" s="102">
        <f>IF(N715="základná",J715,0)</f>
        <v>0</v>
      </c>
      <c r="BF715" s="102">
        <f>IF(N715="znížená",J715,0)</f>
        <v>0</v>
      </c>
      <c r="BG715" s="102">
        <f>IF(N715="zákl. prenesená",J715,0)</f>
        <v>0</v>
      </c>
      <c r="BH715" s="102">
        <f>IF(N715="zníž. prenesená",J715,0)</f>
        <v>0</v>
      </c>
      <c r="BI715" s="102">
        <f>IF(N715="nulová",J715,0)</f>
        <v>0</v>
      </c>
      <c r="BJ715" s="17" t="s">
        <v>89</v>
      </c>
      <c r="BK715" s="102">
        <f>ROUND(I715*H715,2)</f>
        <v>0</v>
      </c>
      <c r="BL715" s="17" t="s">
        <v>580</v>
      </c>
      <c r="BM715" s="179" t="s">
        <v>1139</v>
      </c>
    </row>
    <row r="716" spans="2:65" s="12" customFormat="1" ht="12">
      <c r="B716" s="180"/>
      <c r="D716" s="181" t="s">
        <v>586</v>
      </c>
      <c r="E716" s="182" t="s">
        <v>1</v>
      </c>
      <c r="F716" s="183" t="s">
        <v>1140</v>
      </c>
      <c r="H716" s="182" t="s">
        <v>1</v>
      </c>
      <c r="I716" s="184"/>
      <c r="L716" s="180"/>
      <c r="M716" s="185"/>
      <c r="T716" s="186"/>
      <c r="AT716" s="182" t="s">
        <v>586</v>
      </c>
      <c r="AU716" s="182" t="s">
        <v>89</v>
      </c>
      <c r="AV716" s="12" t="s">
        <v>84</v>
      </c>
      <c r="AW716" s="12" t="s">
        <v>31</v>
      </c>
      <c r="AX716" s="12" t="s">
        <v>77</v>
      </c>
      <c r="AY716" s="182" t="s">
        <v>574</v>
      </c>
    </row>
    <row r="717" spans="2:65" s="13" customFormat="1" ht="12">
      <c r="B717" s="187"/>
      <c r="D717" s="181" t="s">
        <v>586</v>
      </c>
      <c r="E717" s="188" t="s">
        <v>1</v>
      </c>
      <c r="F717" s="189" t="s">
        <v>1141</v>
      </c>
      <c r="H717" s="190">
        <v>2.15</v>
      </c>
      <c r="I717" s="191"/>
      <c r="L717" s="187"/>
      <c r="M717" s="192"/>
      <c r="T717" s="193"/>
      <c r="AT717" s="188" t="s">
        <v>586</v>
      </c>
      <c r="AU717" s="188" t="s">
        <v>89</v>
      </c>
      <c r="AV717" s="13" t="s">
        <v>89</v>
      </c>
      <c r="AW717" s="13" t="s">
        <v>31</v>
      </c>
      <c r="AX717" s="13" t="s">
        <v>77</v>
      </c>
      <c r="AY717" s="188" t="s">
        <v>574</v>
      </c>
    </row>
    <row r="718" spans="2:65" s="12" customFormat="1" ht="12">
      <c r="B718" s="180"/>
      <c r="D718" s="181" t="s">
        <v>586</v>
      </c>
      <c r="E718" s="182" t="s">
        <v>1</v>
      </c>
      <c r="F718" s="183" t="s">
        <v>1142</v>
      </c>
      <c r="H718" s="182" t="s">
        <v>1</v>
      </c>
      <c r="I718" s="184"/>
      <c r="L718" s="180"/>
      <c r="M718" s="185"/>
      <c r="T718" s="186"/>
      <c r="AT718" s="182" t="s">
        <v>586</v>
      </c>
      <c r="AU718" s="182" t="s">
        <v>89</v>
      </c>
      <c r="AV718" s="12" t="s">
        <v>84</v>
      </c>
      <c r="AW718" s="12" t="s">
        <v>31</v>
      </c>
      <c r="AX718" s="12" t="s">
        <v>77</v>
      </c>
      <c r="AY718" s="182" t="s">
        <v>574</v>
      </c>
    </row>
    <row r="719" spans="2:65" s="13" customFormat="1" ht="12">
      <c r="B719" s="187"/>
      <c r="D719" s="181" t="s">
        <v>586</v>
      </c>
      <c r="E719" s="188" t="s">
        <v>1</v>
      </c>
      <c r="F719" s="189" t="s">
        <v>1143</v>
      </c>
      <c r="H719" s="190">
        <v>4.4930000000000003</v>
      </c>
      <c r="I719" s="191"/>
      <c r="L719" s="187"/>
      <c r="M719" s="192"/>
      <c r="T719" s="193"/>
      <c r="AT719" s="188" t="s">
        <v>586</v>
      </c>
      <c r="AU719" s="188" t="s">
        <v>89</v>
      </c>
      <c r="AV719" s="13" t="s">
        <v>89</v>
      </c>
      <c r="AW719" s="13" t="s">
        <v>31</v>
      </c>
      <c r="AX719" s="13" t="s">
        <v>77</v>
      </c>
      <c r="AY719" s="188" t="s">
        <v>574</v>
      </c>
    </row>
    <row r="720" spans="2:65" s="12" customFormat="1" ht="12">
      <c r="B720" s="180"/>
      <c r="D720" s="181" t="s">
        <v>586</v>
      </c>
      <c r="E720" s="182" t="s">
        <v>1</v>
      </c>
      <c r="F720" s="183" t="s">
        <v>1144</v>
      </c>
      <c r="H720" s="182" t="s">
        <v>1</v>
      </c>
      <c r="I720" s="184"/>
      <c r="L720" s="180"/>
      <c r="M720" s="185"/>
      <c r="T720" s="186"/>
      <c r="AT720" s="182" t="s">
        <v>586</v>
      </c>
      <c r="AU720" s="182" t="s">
        <v>89</v>
      </c>
      <c r="AV720" s="12" t="s">
        <v>84</v>
      </c>
      <c r="AW720" s="12" t="s">
        <v>31</v>
      </c>
      <c r="AX720" s="12" t="s">
        <v>77</v>
      </c>
      <c r="AY720" s="182" t="s">
        <v>574</v>
      </c>
    </row>
    <row r="721" spans="2:65" s="13" customFormat="1" ht="12">
      <c r="B721" s="187"/>
      <c r="D721" s="181" t="s">
        <v>586</v>
      </c>
      <c r="E721" s="188" t="s">
        <v>1</v>
      </c>
      <c r="F721" s="189" t="s">
        <v>1145</v>
      </c>
      <c r="H721" s="190">
        <v>1.1839999999999999</v>
      </c>
      <c r="I721" s="191"/>
      <c r="L721" s="187"/>
      <c r="M721" s="192"/>
      <c r="T721" s="193"/>
      <c r="AT721" s="188" t="s">
        <v>586</v>
      </c>
      <c r="AU721" s="188" t="s">
        <v>89</v>
      </c>
      <c r="AV721" s="13" t="s">
        <v>89</v>
      </c>
      <c r="AW721" s="13" t="s">
        <v>31</v>
      </c>
      <c r="AX721" s="13" t="s">
        <v>77</v>
      </c>
      <c r="AY721" s="188" t="s">
        <v>574</v>
      </c>
    </row>
    <row r="722" spans="2:65" s="12" customFormat="1" ht="12">
      <c r="B722" s="180"/>
      <c r="D722" s="181" t="s">
        <v>586</v>
      </c>
      <c r="E722" s="182" t="s">
        <v>1</v>
      </c>
      <c r="F722" s="183" t="s">
        <v>1146</v>
      </c>
      <c r="H722" s="182" t="s">
        <v>1</v>
      </c>
      <c r="I722" s="184"/>
      <c r="L722" s="180"/>
      <c r="M722" s="185"/>
      <c r="T722" s="186"/>
      <c r="AT722" s="182" t="s">
        <v>586</v>
      </c>
      <c r="AU722" s="182" t="s">
        <v>89</v>
      </c>
      <c r="AV722" s="12" t="s">
        <v>84</v>
      </c>
      <c r="AW722" s="12" t="s">
        <v>31</v>
      </c>
      <c r="AX722" s="12" t="s">
        <v>77</v>
      </c>
      <c r="AY722" s="182" t="s">
        <v>574</v>
      </c>
    </row>
    <row r="723" spans="2:65" s="13" customFormat="1" ht="12">
      <c r="B723" s="187"/>
      <c r="D723" s="181" t="s">
        <v>586</v>
      </c>
      <c r="E723" s="188" t="s">
        <v>1</v>
      </c>
      <c r="F723" s="189" t="s">
        <v>1147</v>
      </c>
      <c r="H723" s="190">
        <v>2.246</v>
      </c>
      <c r="I723" s="191"/>
      <c r="L723" s="187"/>
      <c r="M723" s="192"/>
      <c r="T723" s="193"/>
      <c r="AT723" s="188" t="s">
        <v>586</v>
      </c>
      <c r="AU723" s="188" t="s">
        <v>89</v>
      </c>
      <c r="AV723" s="13" t="s">
        <v>89</v>
      </c>
      <c r="AW723" s="13" t="s">
        <v>31</v>
      </c>
      <c r="AX723" s="13" t="s">
        <v>77</v>
      </c>
      <c r="AY723" s="188" t="s">
        <v>574</v>
      </c>
    </row>
    <row r="724" spans="2:65" s="12" customFormat="1" ht="12">
      <c r="B724" s="180"/>
      <c r="D724" s="181" t="s">
        <v>586</v>
      </c>
      <c r="E724" s="182" t="s">
        <v>1</v>
      </c>
      <c r="F724" s="183" t="s">
        <v>1148</v>
      </c>
      <c r="H724" s="182" t="s">
        <v>1</v>
      </c>
      <c r="I724" s="184"/>
      <c r="L724" s="180"/>
      <c r="M724" s="185"/>
      <c r="T724" s="186"/>
      <c r="AT724" s="182" t="s">
        <v>586</v>
      </c>
      <c r="AU724" s="182" t="s">
        <v>89</v>
      </c>
      <c r="AV724" s="12" t="s">
        <v>84</v>
      </c>
      <c r="AW724" s="12" t="s">
        <v>31</v>
      </c>
      <c r="AX724" s="12" t="s">
        <v>77</v>
      </c>
      <c r="AY724" s="182" t="s">
        <v>574</v>
      </c>
    </row>
    <row r="725" spans="2:65" s="13" customFormat="1" ht="12">
      <c r="B725" s="187"/>
      <c r="D725" s="181" t="s">
        <v>586</v>
      </c>
      <c r="E725" s="188" t="s">
        <v>1</v>
      </c>
      <c r="F725" s="189" t="s">
        <v>1145</v>
      </c>
      <c r="H725" s="190">
        <v>1.1839999999999999</v>
      </c>
      <c r="I725" s="191"/>
      <c r="L725" s="187"/>
      <c r="M725" s="192"/>
      <c r="T725" s="193"/>
      <c r="AT725" s="188" t="s">
        <v>586</v>
      </c>
      <c r="AU725" s="188" t="s">
        <v>89</v>
      </c>
      <c r="AV725" s="13" t="s">
        <v>89</v>
      </c>
      <c r="AW725" s="13" t="s">
        <v>31</v>
      </c>
      <c r="AX725" s="13" t="s">
        <v>77</v>
      </c>
      <c r="AY725" s="188" t="s">
        <v>574</v>
      </c>
    </row>
    <row r="726" spans="2:65" s="14" customFormat="1" ht="12">
      <c r="B726" s="194"/>
      <c r="D726" s="181" t="s">
        <v>586</v>
      </c>
      <c r="E726" s="195" t="s">
        <v>1</v>
      </c>
      <c r="F726" s="196" t="s">
        <v>596</v>
      </c>
      <c r="H726" s="197">
        <v>11.257</v>
      </c>
      <c r="I726" s="198"/>
      <c r="L726" s="194"/>
      <c r="M726" s="199"/>
      <c r="T726" s="200"/>
      <c r="AT726" s="195" t="s">
        <v>586</v>
      </c>
      <c r="AU726" s="195" t="s">
        <v>89</v>
      </c>
      <c r="AV726" s="14" t="s">
        <v>580</v>
      </c>
      <c r="AW726" s="14" t="s">
        <v>31</v>
      </c>
      <c r="AX726" s="14" t="s">
        <v>84</v>
      </c>
      <c r="AY726" s="195" t="s">
        <v>574</v>
      </c>
    </row>
    <row r="727" spans="2:65" s="1" customFormat="1" ht="24.25" customHeight="1">
      <c r="B727" s="140"/>
      <c r="C727" s="168" t="s">
        <v>1149</v>
      </c>
      <c r="D727" s="168" t="s">
        <v>576</v>
      </c>
      <c r="E727" s="169" t="s">
        <v>1150</v>
      </c>
      <c r="F727" s="170" t="s">
        <v>1151</v>
      </c>
      <c r="G727" s="171" t="s">
        <v>584</v>
      </c>
      <c r="H727" s="172">
        <v>112.57599999999999</v>
      </c>
      <c r="I727" s="173"/>
      <c r="J727" s="174">
        <f>ROUND(I727*H727,2)</f>
        <v>0</v>
      </c>
      <c r="K727" s="175"/>
      <c r="L727" s="34"/>
      <c r="M727" s="176" t="s">
        <v>1</v>
      </c>
      <c r="N727" s="139" t="s">
        <v>43</v>
      </c>
      <c r="P727" s="177">
        <f>O727*H727</f>
        <v>0</v>
      </c>
      <c r="Q727" s="177">
        <v>1.7899999999999999E-3</v>
      </c>
      <c r="R727" s="177">
        <f>Q727*H727</f>
        <v>0.20151103999999997</v>
      </c>
      <c r="S727" s="177">
        <v>0</v>
      </c>
      <c r="T727" s="178">
        <f>S727*H727</f>
        <v>0</v>
      </c>
      <c r="AR727" s="179" t="s">
        <v>580</v>
      </c>
      <c r="AT727" s="179" t="s">
        <v>576</v>
      </c>
      <c r="AU727" s="179" t="s">
        <v>89</v>
      </c>
      <c r="AY727" s="17" t="s">
        <v>574</v>
      </c>
      <c r="BE727" s="102">
        <f>IF(N727="základná",J727,0)</f>
        <v>0</v>
      </c>
      <c r="BF727" s="102">
        <f>IF(N727="znížená",J727,0)</f>
        <v>0</v>
      </c>
      <c r="BG727" s="102">
        <f>IF(N727="zákl. prenesená",J727,0)</f>
        <v>0</v>
      </c>
      <c r="BH727" s="102">
        <f>IF(N727="zníž. prenesená",J727,0)</f>
        <v>0</v>
      </c>
      <c r="BI727" s="102">
        <f>IF(N727="nulová",J727,0)</f>
        <v>0</v>
      </c>
      <c r="BJ727" s="17" t="s">
        <v>89</v>
      </c>
      <c r="BK727" s="102">
        <f>ROUND(I727*H727,2)</f>
        <v>0</v>
      </c>
      <c r="BL727" s="17" t="s">
        <v>580</v>
      </c>
      <c r="BM727" s="179" t="s">
        <v>1152</v>
      </c>
    </row>
    <row r="728" spans="2:65" s="12" customFormat="1" ht="12">
      <c r="B728" s="180"/>
      <c r="D728" s="181" t="s">
        <v>586</v>
      </c>
      <c r="E728" s="182" t="s">
        <v>1</v>
      </c>
      <c r="F728" s="183" t="s">
        <v>1140</v>
      </c>
      <c r="H728" s="182" t="s">
        <v>1</v>
      </c>
      <c r="I728" s="184"/>
      <c r="L728" s="180"/>
      <c r="M728" s="185"/>
      <c r="T728" s="186"/>
      <c r="AT728" s="182" t="s">
        <v>586</v>
      </c>
      <c r="AU728" s="182" t="s">
        <v>89</v>
      </c>
      <c r="AV728" s="12" t="s">
        <v>84</v>
      </c>
      <c r="AW728" s="12" t="s">
        <v>31</v>
      </c>
      <c r="AX728" s="12" t="s">
        <v>77</v>
      </c>
      <c r="AY728" s="182" t="s">
        <v>574</v>
      </c>
    </row>
    <row r="729" spans="2:65" s="13" customFormat="1" ht="12">
      <c r="B729" s="187"/>
      <c r="D729" s="181" t="s">
        <v>586</v>
      </c>
      <c r="E729" s="188" t="s">
        <v>1</v>
      </c>
      <c r="F729" s="189" t="s">
        <v>1153</v>
      </c>
      <c r="H729" s="190">
        <v>21.504000000000001</v>
      </c>
      <c r="I729" s="191"/>
      <c r="L729" s="187"/>
      <c r="M729" s="192"/>
      <c r="T729" s="193"/>
      <c r="AT729" s="188" t="s">
        <v>586</v>
      </c>
      <c r="AU729" s="188" t="s">
        <v>89</v>
      </c>
      <c r="AV729" s="13" t="s">
        <v>89</v>
      </c>
      <c r="AW729" s="13" t="s">
        <v>31</v>
      </c>
      <c r="AX729" s="13" t="s">
        <v>77</v>
      </c>
      <c r="AY729" s="188" t="s">
        <v>574</v>
      </c>
    </row>
    <row r="730" spans="2:65" s="12" customFormat="1" ht="12">
      <c r="B730" s="180"/>
      <c r="D730" s="181" t="s">
        <v>586</v>
      </c>
      <c r="E730" s="182" t="s">
        <v>1</v>
      </c>
      <c r="F730" s="183" t="s">
        <v>1142</v>
      </c>
      <c r="H730" s="182" t="s">
        <v>1</v>
      </c>
      <c r="I730" s="184"/>
      <c r="L730" s="180"/>
      <c r="M730" s="185"/>
      <c r="T730" s="186"/>
      <c r="AT730" s="182" t="s">
        <v>586</v>
      </c>
      <c r="AU730" s="182" t="s">
        <v>89</v>
      </c>
      <c r="AV730" s="12" t="s">
        <v>84</v>
      </c>
      <c r="AW730" s="12" t="s">
        <v>31</v>
      </c>
      <c r="AX730" s="12" t="s">
        <v>77</v>
      </c>
      <c r="AY730" s="182" t="s">
        <v>574</v>
      </c>
    </row>
    <row r="731" spans="2:65" s="13" customFormat="1" ht="12">
      <c r="B731" s="187"/>
      <c r="D731" s="181" t="s">
        <v>586</v>
      </c>
      <c r="E731" s="188" t="s">
        <v>1</v>
      </c>
      <c r="F731" s="189" t="s">
        <v>1154</v>
      </c>
      <c r="H731" s="190">
        <v>44.927999999999997</v>
      </c>
      <c r="I731" s="191"/>
      <c r="L731" s="187"/>
      <c r="M731" s="192"/>
      <c r="T731" s="193"/>
      <c r="AT731" s="188" t="s">
        <v>586</v>
      </c>
      <c r="AU731" s="188" t="s">
        <v>89</v>
      </c>
      <c r="AV731" s="13" t="s">
        <v>89</v>
      </c>
      <c r="AW731" s="13" t="s">
        <v>31</v>
      </c>
      <c r="AX731" s="13" t="s">
        <v>77</v>
      </c>
      <c r="AY731" s="188" t="s">
        <v>574</v>
      </c>
    </row>
    <row r="732" spans="2:65" s="12" customFormat="1" ht="12">
      <c r="B732" s="180"/>
      <c r="D732" s="181" t="s">
        <v>586</v>
      </c>
      <c r="E732" s="182" t="s">
        <v>1</v>
      </c>
      <c r="F732" s="183" t="s">
        <v>1144</v>
      </c>
      <c r="H732" s="182" t="s">
        <v>1</v>
      </c>
      <c r="I732" s="184"/>
      <c r="L732" s="180"/>
      <c r="M732" s="185"/>
      <c r="T732" s="186"/>
      <c r="AT732" s="182" t="s">
        <v>586</v>
      </c>
      <c r="AU732" s="182" t="s">
        <v>89</v>
      </c>
      <c r="AV732" s="12" t="s">
        <v>84</v>
      </c>
      <c r="AW732" s="12" t="s">
        <v>31</v>
      </c>
      <c r="AX732" s="12" t="s">
        <v>77</v>
      </c>
      <c r="AY732" s="182" t="s">
        <v>574</v>
      </c>
    </row>
    <row r="733" spans="2:65" s="13" customFormat="1" ht="12">
      <c r="B733" s="187"/>
      <c r="D733" s="181" t="s">
        <v>586</v>
      </c>
      <c r="E733" s="188" t="s">
        <v>1</v>
      </c>
      <c r="F733" s="189" t="s">
        <v>1155</v>
      </c>
      <c r="H733" s="190">
        <v>11.84</v>
      </c>
      <c r="I733" s="191"/>
      <c r="L733" s="187"/>
      <c r="M733" s="192"/>
      <c r="T733" s="193"/>
      <c r="AT733" s="188" t="s">
        <v>586</v>
      </c>
      <c r="AU733" s="188" t="s">
        <v>89</v>
      </c>
      <c r="AV733" s="13" t="s">
        <v>89</v>
      </c>
      <c r="AW733" s="13" t="s">
        <v>31</v>
      </c>
      <c r="AX733" s="13" t="s">
        <v>77</v>
      </c>
      <c r="AY733" s="188" t="s">
        <v>574</v>
      </c>
    </row>
    <row r="734" spans="2:65" s="12" customFormat="1" ht="12">
      <c r="B734" s="180"/>
      <c r="D734" s="181" t="s">
        <v>586</v>
      </c>
      <c r="E734" s="182" t="s">
        <v>1</v>
      </c>
      <c r="F734" s="183" t="s">
        <v>1146</v>
      </c>
      <c r="H734" s="182" t="s">
        <v>1</v>
      </c>
      <c r="I734" s="184"/>
      <c r="L734" s="180"/>
      <c r="M734" s="185"/>
      <c r="T734" s="186"/>
      <c r="AT734" s="182" t="s">
        <v>586</v>
      </c>
      <c r="AU734" s="182" t="s">
        <v>89</v>
      </c>
      <c r="AV734" s="12" t="s">
        <v>84</v>
      </c>
      <c r="AW734" s="12" t="s">
        <v>31</v>
      </c>
      <c r="AX734" s="12" t="s">
        <v>77</v>
      </c>
      <c r="AY734" s="182" t="s">
        <v>574</v>
      </c>
    </row>
    <row r="735" spans="2:65" s="13" customFormat="1" ht="12">
      <c r="B735" s="187"/>
      <c r="D735" s="181" t="s">
        <v>586</v>
      </c>
      <c r="E735" s="188" t="s">
        <v>1</v>
      </c>
      <c r="F735" s="189" t="s">
        <v>1156</v>
      </c>
      <c r="H735" s="190">
        <v>22.463999999999999</v>
      </c>
      <c r="I735" s="191"/>
      <c r="L735" s="187"/>
      <c r="M735" s="192"/>
      <c r="T735" s="193"/>
      <c r="AT735" s="188" t="s">
        <v>586</v>
      </c>
      <c r="AU735" s="188" t="s">
        <v>89</v>
      </c>
      <c r="AV735" s="13" t="s">
        <v>89</v>
      </c>
      <c r="AW735" s="13" t="s">
        <v>31</v>
      </c>
      <c r="AX735" s="13" t="s">
        <v>77</v>
      </c>
      <c r="AY735" s="188" t="s">
        <v>574</v>
      </c>
    </row>
    <row r="736" spans="2:65" s="12" customFormat="1" ht="12">
      <c r="B736" s="180"/>
      <c r="D736" s="181" t="s">
        <v>586</v>
      </c>
      <c r="E736" s="182" t="s">
        <v>1</v>
      </c>
      <c r="F736" s="183" t="s">
        <v>1148</v>
      </c>
      <c r="H736" s="182" t="s">
        <v>1</v>
      </c>
      <c r="I736" s="184"/>
      <c r="L736" s="180"/>
      <c r="M736" s="185"/>
      <c r="T736" s="186"/>
      <c r="AT736" s="182" t="s">
        <v>586</v>
      </c>
      <c r="AU736" s="182" t="s">
        <v>89</v>
      </c>
      <c r="AV736" s="12" t="s">
        <v>84</v>
      </c>
      <c r="AW736" s="12" t="s">
        <v>31</v>
      </c>
      <c r="AX736" s="12" t="s">
        <v>77</v>
      </c>
      <c r="AY736" s="182" t="s">
        <v>574</v>
      </c>
    </row>
    <row r="737" spans="2:65" s="13" customFormat="1" ht="12">
      <c r="B737" s="187"/>
      <c r="D737" s="181" t="s">
        <v>586</v>
      </c>
      <c r="E737" s="188" t="s">
        <v>1</v>
      </c>
      <c r="F737" s="189" t="s">
        <v>1155</v>
      </c>
      <c r="H737" s="190">
        <v>11.84</v>
      </c>
      <c r="I737" s="191"/>
      <c r="L737" s="187"/>
      <c r="M737" s="192"/>
      <c r="T737" s="193"/>
      <c r="AT737" s="188" t="s">
        <v>586</v>
      </c>
      <c r="AU737" s="188" t="s">
        <v>89</v>
      </c>
      <c r="AV737" s="13" t="s">
        <v>89</v>
      </c>
      <c r="AW737" s="13" t="s">
        <v>31</v>
      </c>
      <c r="AX737" s="13" t="s">
        <v>77</v>
      </c>
      <c r="AY737" s="188" t="s">
        <v>574</v>
      </c>
    </row>
    <row r="738" spans="2:65" s="14" customFormat="1" ht="12">
      <c r="B738" s="194"/>
      <c r="D738" s="181" t="s">
        <v>586</v>
      </c>
      <c r="E738" s="195" t="s">
        <v>1</v>
      </c>
      <c r="F738" s="196" t="s">
        <v>596</v>
      </c>
      <c r="H738" s="197">
        <v>112.57599999999999</v>
      </c>
      <c r="I738" s="198"/>
      <c r="L738" s="194"/>
      <c r="M738" s="199"/>
      <c r="T738" s="200"/>
      <c r="AT738" s="195" t="s">
        <v>586</v>
      </c>
      <c r="AU738" s="195" t="s">
        <v>89</v>
      </c>
      <c r="AV738" s="14" t="s">
        <v>580</v>
      </c>
      <c r="AW738" s="14" t="s">
        <v>31</v>
      </c>
      <c r="AX738" s="14" t="s">
        <v>84</v>
      </c>
      <c r="AY738" s="195" t="s">
        <v>574</v>
      </c>
    </row>
    <row r="739" spans="2:65" s="1" customFormat="1" ht="24.25" customHeight="1">
      <c r="B739" s="140"/>
      <c r="C739" s="168" t="s">
        <v>1157</v>
      </c>
      <c r="D739" s="168" t="s">
        <v>576</v>
      </c>
      <c r="E739" s="169" t="s">
        <v>1158</v>
      </c>
      <c r="F739" s="170" t="s">
        <v>1159</v>
      </c>
      <c r="G739" s="171" t="s">
        <v>584</v>
      </c>
      <c r="H739" s="172">
        <v>112.57599999999999</v>
      </c>
      <c r="I739" s="173"/>
      <c r="J739" s="174">
        <f>ROUND(I739*H739,2)</f>
        <v>0</v>
      </c>
      <c r="K739" s="175"/>
      <c r="L739" s="34"/>
      <c r="M739" s="176" t="s">
        <v>1</v>
      </c>
      <c r="N739" s="139" t="s">
        <v>43</v>
      </c>
      <c r="P739" s="177">
        <f>O739*H739</f>
        <v>0</v>
      </c>
      <c r="Q739" s="177">
        <v>0</v>
      </c>
      <c r="R739" s="177">
        <f>Q739*H739</f>
        <v>0</v>
      </c>
      <c r="S739" s="177">
        <v>0</v>
      </c>
      <c r="T739" s="178">
        <f>S739*H739</f>
        <v>0</v>
      </c>
      <c r="AR739" s="179" t="s">
        <v>580</v>
      </c>
      <c r="AT739" s="179" t="s">
        <v>576</v>
      </c>
      <c r="AU739" s="179" t="s">
        <v>89</v>
      </c>
      <c r="AY739" s="17" t="s">
        <v>574</v>
      </c>
      <c r="BE739" s="102">
        <f>IF(N739="základná",J739,0)</f>
        <v>0</v>
      </c>
      <c r="BF739" s="102">
        <f>IF(N739="znížená",J739,0)</f>
        <v>0</v>
      </c>
      <c r="BG739" s="102">
        <f>IF(N739="zákl. prenesená",J739,0)</f>
        <v>0</v>
      </c>
      <c r="BH739" s="102">
        <f>IF(N739="zníž. prenesená",J739,0)</f>
        <v>0</v>
      </c>
      <c r="BI739" s="102">
        <f>IF(N739="nulová",J739,0)</f>
        <v>0</v>
      </c>
      <c r="BJ739" s="17" t="s">
        <v>89</v>
      </c>
      <c r="BK739" s="102">
        <f>ROUND(I739*H739,2)</f>
        <v>0</v>
      </c>
      <c r="BL739" s="17" t="s">
        <v>580</v>
      </c>
      <c r="BM739" s="179" t="s">
        <v>1160</v>
      </c>
    </row>
    <row r="740" spans="2:65" s="12" customFormat="1" ht="12">
      <c r="B740" s="180"/>
      <c r="D740" s="181" t="s">
        <v>586</v>
      </c>
      <c r="E740" s="182" t="s">
        <v>1</v>
      </c>
      <c r="F740" s="183" t="s">
        <v>1140</v>
      </c>
      <c r="H740" s="182" t="s">
        <v>1</v>
      </c>
      <c r="I740" s="184"/>
      <c r="L740" s="180"/>
      <c r="M740" s="185"/>
      <c r="T740" s="186"/>
      <c r="AT740" s="182" t="s">
        <v>586</v>
      </c>
      <c r="AU740" s="182" t="s">
        <v>89</v>
      </c>
      <c r="AV740" s="12" t="s">
        <v>84</v>
      </c>
      <c r="AW740" s="12" t="s">
        <v>31</v>
      </c>
      <c r="AX740" s="12" t="s">
        <v>77</v>
      </c>
      <c r="AY740" s="182" t="s">
        <v>574</v>
      </c>
    </row>
    <row r="741" spans="2:65" s="13" customFormat="1" ht="12">
      <c r="B741" s="187"/>
      <c r="D741" s="181" t="s">
        <v>586</v>
      </c>
      <c r="E741" s="188" t="s">
        <v>1</v>
      </c>
      <c r="F741" s="189" t="s">
        <v>1153</v>
      </c>
      <c r="H741" s="190">
        <v>21.504000000000001</v>
      </c>
      <c r="I741" s="191"/>
      <c r="L741" s="187"/>
      <c r="M741" s="192"/>
      <c r="T741" s="193"/>
      <c r="AT741" s="188" t="s">
        <v>586</v>
      </c>
      <c r="AU741" s="188" t="s">
        <v>89</v>
      </c>
      <c r="AV741" s="13" t="s">
        <v>89</v>
      </c>
      <c r="AW741" s="13" t="s">
        <v>31</v>
      </c>
      <c r="AX741" s="13" t="s">
        <v>77</v>
      </c>
      <c r="AY741" s="188" t="s">
        <v>574</v>
      </c>
    </row>
    <row r="742" spans="2:65" s="12" customFormat="1" ht="12">
      <c r="B742" s="180"/>
      <c r="D742" s="181" t="s">
        <v>586</v>
      </c>
      <c r="E742" s="182" t="s">
        <v>1</v>
      </c>
      <c r="F742" s="183" t="s">
        <v>1142</v>
      </c>
      <c r="H742" s="182" t="s">
        <v>1</v>
      </c>
      <c r="I742" s="184"/>
      <c r="L742" s="180"/>
      <c r="M742" s="185"/>
      <c r="T742" s="186"/>
      <c r="AT742" s="182" t="s">
        <v>586</v>
      </c>
      <c r="AU742" s="182" t="s">
        <v>89</v>
      </c>
      <c r="AV742" s="12" t="s">
        <v>84</v>
      </c>
      <c r="AW742" s="12" t="s">
        <v>31</v>
      </c>
      <c r="AX742" s="12" t="s">
        <v>77</v>
      </c>
      <c r="AY742" s="182" t="s">
        <v>574</v>
      </c>
    </row>
    <row r="743" spans="2:65" s="13" customFormat="1" ht="12">
      <c r="B743" s="187"/>
      <c r="D743" s="181" t="s">
        <v>586</v>
      </c>
      <c r="E743" s="188" t="s">
        <v>1</v>
      </c>
      <c r="F743" s="189" t="s">
        <v>1154</v>
      </c>
      <c r="H743" s="190">
        <v>44.927999999999997</v>
      </c>
      <c r="I743" s="191"/>
      <c r="L743" s="187"/>
      <c r="M743" s="192"/>
      <c r="T743" s="193"/>
      <c r="AT743" s="188" t="s">
        <v>586</v>
      </c>
      <c r="AU743" s="188" t="s">
        <v>89</v>
      </c>
      <c r="AV743" s="13" t="s">
        <v>89</v>
      </c>
      <c r="AW743" s="13" t="s">
        <v>31</v>
      </c>
      <c r="AX743" s="13" t="s">
        <v>77</v>
      </c>
      <c r="AY743" s="188" t="s">
        <v>574</v>
      </c>
    </row>
    <row r="744" spans="2:65" s="12" customFormat="1" ht="12">
      <c r="B744" s="180"/>
      <c r="D744" s="181" t="s">
        <v>586</v>
      </c>
      <c r="E744" s="182" t="s">
        <v>1</v>
      </c>
      <c r="F744" s="183" t="s">
        <v>1144</v>
      </c>
      <c r="H744" s="182" t="s">
        <v>1</v>
      </c>
      <c r="I744" s="184"/>
      <c r="L744" s="180"/>
      <c r="M744" s="185"/>
      <c r="T744" s="186"/>
      <c r="AT744" s="182" t="s">
        <v>586</v>
      </c>
      <c r="AU744" s="182" t="s">
        <v>89</v>
      </c>
      <c r="AV744" s="12" t="s">
        <v>84</v>
      </c>
      <c r="AW744" s="12" t="s">
        <v>31</v>
      </c>
      <c r="AX744" s="12" t="s">
        <v>77</v>
      </c>
      <c r="AY744" s="182" t="s">
        <v>574</v>
      </c>
    </row>
    <row r="745" spans="2:65" s="13" customFormat="1" ht="12">
      <c r="B745" s="187"/>
      <c r="D745" s="181" t="s">
        <v>586</v>
      </c>
      <c r="E745" s="188" t="s">
        <v>1</v>
      </c>
      <c r="F745" s="189" t="s">
        <v>1155</v>
      </c>
      <c r="H745" s="190">
        <v>11.84</v>
      </c>
      <c r="I745" s="191"/>
      <c r="L745" s="187"/>
      <c r="M745" s="192"/>
      <c r="T745" s="193"/>
      <c r="AT745" s="188" t="s">
        <v>586</v>
      </c>
      <c r="AU745" s="188" t="s">
        <v>89</v>
      </c>
      <c r="AV745" s="13" t="s">
        <v>89</v>
      </c>
      <c r="AW745" s="13" t="s">
        <v>31</v>
      </c>
      <c r="AX745" s="13" t="s">
        <v>77</v>
      </c>
      <c r="AY745" s="188" t="s">
        <v>574</v>
      </c>
    </row>
    <row r="746" spans="2:65" s="12" customFormat="1" ht="12">
      <c r="B746" s="180"/>
      <c r="D746" s="181" t="s">
        <v>586</v>
      </c>
      <c r="E746" s="182" t="s">
        <v>1</v>
      </c>
      <c r="F746" s="183" t="s">
        <v>1146</v>
      </c>
      <c r="H746" s="182" t="s">
        <v>1</v>
      </c>
      <c r="I746" s="184"/>
      <c r="L746" s="180"/>
      <c r="M746" s="185"/>
      <c r="T746" s="186"/>
      <c r="AT746" s="182" t="s">
        <v>586</v>
      </c>
      <c r="AU746" s="182" t="s">
        <v>89</v>
      </c>
      <c r="AV746" s="12" t="s">
        <v>84</v>
      </c>
      <c r="AW746" s="12" t="s">
        <v>31</v>
      </c>
      <c r="AX746" s="12" t="s">
        <v>77</v>
      </c>
      <c r="AY746" s="182" t="s">
        <v>574</v>
      </c>
    </row>
    <row r="747" spans="2:65" s="13" customFormat="1" ht="12">
      <c r="B747" s="187"/>
      <c r="D747" s="181" t="s">
        <v>586</v>
      </c>
      <c r="E747" s="188" t="s">
        <v>1</v>
      </c>
      <c r="F747" s="189" t="s">
        <v>1156</v>
      </c>
      <c r="H747" s="190">
        <v>22.463999999999999</v>
      </c>
      <c r="I747" s="191"/>
      <c r="L747" s="187"/>
      <c r="M747" s="192"/>
      <c r="T747" s="193"/>
      <c r="AT747" s="188" t="s">
        <v>586</v>
      </c>
      <c r="AU747" s="188" t="s">
        <v>89</v>
      </c>
      <c r="AV747" s="13" t="s">
        <v>89</v>
      </c>
      <c r="AW747" s="13" t="s">
        <v>31</v>
      </c>
      <c r="AX747" s="13" t="s">
        <v>77</v>
      </c>
      <c r="AY747" s="188" t="s">
        <v>574</v>
      </c>
    </row>
    <row r="748" spans="2:65" s="12" customFormat="1" ht="12">
      <c r="B748" s="180"/>
      <c r="D748" s="181" t="s">
        <v>586</v>
      </c>
      <c r="E748" s="182" t="s">
        <v>1</v>
      </c>
      <c r="F748" s="183" t="s">
        <v>1148</v>
      </c>
      <c r="H748" s="182" t="s">
        <v>1</v>
      </c>
      <c r="I748" s="184"/>
      <c r="L748" s="180"/>
      <c r="M748" s="185"/>
      <c r="T748" s="186"/>
      <c r="AT748" s="182" t="s">
        <v>586</v>
      </c>
      <c r="AU748" s="182" t="s">
        <v>89</v>
      </c>
      <c r="AV748" s="12" t="s">
        <v>84</v>
      </c>
      <c r="AW748" s="12" t="s">
        <v>31</v>
      </c>
      <c r="AX748" s="12" t="s">
        <v>77</v>
      </c>
      <c r="AY748" s="182" t="s">
        <v>574</v>
      </c>
    </row>
    <row r="749" spans="2:65" s="13" customFormat="1" ht="12">
      <c r="B749" s="187"/>
      <c r="D749" s="181" t="s">
        <v>586</v>
      </c>
      <c r="E749" s="188" t="s">
        <v>1</v>
      </c>
      <c r="F749" s="189" t="s">
        <v>1155</v>
      </c>
      <c r="H749" s="190">
        <v>11.84</v>
      </c>
      <c r="I749" s="191"/>
      <c r="L749" s="187"/>
      <c r="M749" s="192"/>
      <c r="T749" s="193"/>
      <c r="AT749" s="188" t="s">
        <v>586</v>
      </c>
      <c r="AU749" s="188" t="s">
        <v>89</v>
      </c>
      <c r="AV749" s="13" t="s">
        <v>89</v>
      </c>
      <c r="AW749" s="13" t="s">
        <v>31</v>
      </c>
      <c r="AX749" s="13" t="s">
        <v>77</v>
      </c>
      <c r="AY749" s="188" t="s">
        <v>574</v>
      </c>
    </row>
    <row r="750" spans="2:65" s="14" customFormat="1" ht="12">
      <c r="B750" s="194"/>
      <c r="D750" s="181" t="s">
        <v>586</v>
      </c>
      <c r="E750" s="195" t="s">
        <v>1</v>
      </c>
      <c r="F750" s="196" t="s">
        <v>596</v>
      </c>
      <c r="H750" s="197">
        <v>112.57599999999999</v>
      </c>
      <c r="I750" s="198"/>
      <c r="L750" s="194"/>
      <c r="M750" s="199"/>
      <c r="T750" s="200"/>
      <c r="AT750" s="195" t="s">
        <v>586</v>
      </c>
      <c r="AU750" s="195" t="s">
        <v>89</v>
      </c>
      <c r="AV750" s="14" t="s">
        <v>580</v>
      </c>
      <c r="AW750" s="14" t="s">
        <v>31</v>
      </c>
      <c r="AX750" s="14" t="s">
        <v>84</v>
      </c>
      <c r="AY750" s="195" t="s">
        <v>574</v>
      </c>
    </row>
    <row r="751" spans="2:65" s="1" customFormat="1" ht="24.25" customHeight="1">
      <c r="B751" s="140"/>
      <c r="C751" s="168" t="s">
        <v>1161</v>
      </c>
      <c r="D751" s="168" t="s">
        <v>576</v>
      </c>
      <c r="E751" s="169" t="s">
        <v>1162</v>
      </c>
      <c r="F751" s="170" t="s">
        <v>1163</v>
      </c>
      <c r="G751" s="171" t="s">
        <v>694</v>
      </c>
      <c r="H751" s="172">
        <v>3.4390000000000001</v>
      </c>
      <c r="I751" s="173"/>
      <c r="J751" s="174">
        <f>ROUND(I751*H751,2)</f>
        <v>0</v>
      </c>
      <c r="K751" s="175"/>
      <c r="L751" s="34"/>
      <c r="M751" s="176" t="s">
        <v>1</v>
      </c>
      <c r="N751" s="139" t="s">
        <v>43</v>
      </c>
      <c r="P751" s="177">
        <f>O751*H751</f>
        <v>0</v>
      </c>
      <c r="Q751" s="177">
        <v>1.01953</v>
      </c>
      <c r="R751" s="177">
        <f>Q751*H751</f>
        <v>3.5061636700000003</v>
      </c>
      <c r="S751" s="177">
        <v>0</v>
      </c>
      <c r="T751" s="178">
        <f>S751*H751</f>
        <v>0</v>
      </c>
      <c r="AR751" s="179" t="s">
        <v>580</v>
      </c>
      <c r="AT751" s="179" t="s">
        <v>576</v>
      </c>
      <c r="AU751" s="179" t="s">
        <v>89</v>
      </c>
      <c r="AY751" s="17" t="s">
        <v>574</v>
      </c>
      <c r="BE751" s="102">
        <f>IF(N751="základná",J751,0)</f>
        <v>0</v>
      </c>
      <c r="BF751" s="102">
        <f>IF(N751="znížená",J751,0)</f>
        <v>0</v>
      </c>
      <c r="BG751" s="102">
        <f>IF(N751="zákl. prenesená",J751,0)</f>
        <v>0</v>
      </c>
      <c r="BH751" s="102">
        <f>IF(N751="zníž. prenesená",J751,0)</f>
        <v>0</v>
      </c>
      <c r="BI751" s="102">
        <f>IF(N751="nulová",J751,0)</f>
        <v>0</v>
      </c>
      <c r="BJ751" s="17" t="s">
        <v>89</v>
      </c>
      <c r="BK751" s="102">
        <f>ROUND(I751*H751,2)</f>
        <v>0</v>
      </c>
      <c r="BL751" s="17" t="s">
        <v>580</v>
      </c>
      <c r="BM751" s="179" t="s">
        <v>1164</v>
      </c>
    </row>
    <row r="752" spans="2:65" s="12" customFormat="1" ht="12">
      <c r="B752" s="180"/>
      <c r="D752" s="181" t="s">
        <v>586</v>
      </c>
      <c r="E752" s="182" t="s">
        <v>1</v>
      </c>
      <c r="F752" s="183" t="s">
        <v>1140</v>
      </c>
      <c r="H752" s="182" t="s">
        <v>1</v>
      </c>
      <c r="I752" s="184"/>
      <c r="L752" s="180"/>
      <c r="M752" s="185"/>
      <c r="T752" s="186"/>
      <c r="AT752" s="182" t="s">
        <v>586</v>
      </c>
      <c r="AU752" s="182" t="s">
        <v>89</v>
      </c>
      <c r="AV752" s="12" t="s">
        <v>84</v>
      </c>
      <c r="AW752" s="12" t="s">
        <v>31</v>
      </c>
      <c r="AX752" s="12" t="s">
        <v>77</v>
      </c>
      <c r="AY752" s="182" t="s">
        <v>574</v>
      </c>
    </row>
    <row r="753" spans="2:65" s="13" customFormat="1" ht="12">
      <c r="B753" s="187"/>
      <c r="D753" s="181" t="s">
        <v>586</v>
      </c>
      <c r="E753" s="188" t="s">
        <v>1</v>
      </c>
      <c r="F753" s="189" t="s">
        <v>1165</v>
      </c>
      <c r="H753" s="190">
        <v>0.61399999999999999</v>
      </c>
      <c r="I753" s="191"/>
      <c r="L753" s="187"/>
      <c r="M753" s="192"/>
      <c r="T753" s="193"/>
      <c r="AT753" s="188" t="s">
        <v>586</v>
      </c>
      <c r="AU753" s="188" t="s">
        <v>89</v>
      </c>
      <c r="AV753" s="13" t="s">
        <v>89</v>
      </c>
      <c r="AW753" s="13" t="s">
        <v>31</v>
      </c>
      <c r="AX753" s="13" t="s">
        <v>77</v>
      </c>
      <c r="AY753" s="188" t="s">
        <v>574</v>
      </c>
    </row>
    <row r="754" spans="2:65" s="12" customFormat="1" ht="12">
      <c r="B754" s="180"/>
      <c r="D754" s="181" t="s">
        <v>586</v>
      </c>
      <c r="E754" s="182" t="s">
        <v>1</v>
      </c>
      <c r="F754" s="183" t="s">
        <v>1142</v>
      </c>
      <c r="H754" s="182" t="s">
        <v>1</v>
      </c>
      <c r="I754" s="184"/>
      <c r="L754" s="180"/>
      <c r="M754" s="185"/>
      <c r="T754" s="186"/>
      <c r="AT754" s="182" t="s">
        <v>586</v>
      </c>
      <c r="AU754" s="182" t="s">
        <v>89</v>
      </c>
      <c r="AV754" s="12" t="s">
        <v>84</v>
      </c>
      <c r="AW754" s="12" t="s">
        <v>31</v>
      </c>
      <c r="AX754" s="12" t="s">
        <v>77</v>
      </c>
      <c r="AY754" s="182" t="s">
        <v>574</v>
      </c>
    </row>
    <row r="755" spans="2:65" s="13" customFormat="1" ht="12">
      <c r="B755" s="187"/>
      <c r="D755" s="181" t="s">
        <v>586</v>
      </c>
      <c r="E755" s="188" t="s">
        <v>1</v>
      </c>
      <c r="F755" s="189" t="s">
        <v>1166</v>
      </c>
      <c r="H755" s="190">
        <v>1.508</v>
      </c>
      <c r="I755" s="191"/>
      <c r="L755" s="187"/>
      <c r="M755" s="192"/>
      <c r="T755" s="193"/>
      <c r="AT755" s="188" t="s">
        <v>586</v>
      </c>
      <c r="AU755" s="188" t="s">
        <v>89</v>
      </c>
      <c r="AV755" s="13" t="s">
        <v>89</v>
      </c>
      <c r="AW755" s="13" t="s">
        <v>31</v>
      </c>
      <c r="AX755" s="13" t="s">
        <v>77</v>
      </c>
      <c r="AY755" s="188" t="s">
        <v>574</v>
      </c>
    </row>
    <row r="756" spans="2:65" s="12" customFormat="1" ht="12">
      <c r="B756" s="180"/>
      <c r="D756" s="181" t="s">
        <v>586</v>
      </c>
      <c r="E756" s="182" t="s">
        <v>1</v>
      </c>
      <c r="F756" s="183" t="s">
        <v>1144</v>
      </c>
      <c r="H756" s="182" t="s">
        <v>1</v>
      </c>
      <c r="I756" s="184"/>
      <c r="L756" s="180"/>
      <c r="M756" s="185"/>
      <c r="T756" s="186"/>
      <c r="AT756" s="182" t="s">
        <v>586</v>
      </c>
      <c r="AU756" s="182" t="s">
        <v>89</v>
      </c>
      <c r="AV756" s="12" t="s">
        <v>84</v>
      </c>
      <c r="AW756" s="12" t="s">
        <v>31</v>
      </c>
      <c r="AX756" s="12" t="s">
        <v>77</v>
      </c>
      <c r="AY756" s="182" t="s">
        <v>574</v>
      </c>
    </row>
    <row r="757" spans="2:65" s="13" customFormat="1" ht="12">
      <c r="B757" s="187"/>
      <c r="D757" s="181" t="s">
        <v>586</v>
      </c>
      <c r="E757" s="188" t="s">
        <v>1</v>
      </c>
      <c r="F757" s="189" t="s">
        <v>1167</v>
      </c>
      <c r="H757" s="190">
        <v>0.38700000000000001</v>
      </c>
      <c r="I757" s="191"/>
      <c r="L757" s="187"/>
      <c r="M757" s="192"/>
      <c r="T757" s="193"/>
      <c r="AT757" s="188" t="s">
        <v>586</v>
      </c>
      <c r="AU757" s="188" t="s">
        <v>89</v>
      </c>
      <c r="AV757" s="13" t="s">
        <v>89</v>
      </c>
      <c r="AW757" s="13" t="s">
        <v>31</v>
      </c>
      <c r="AX757" s="13" t="s">
        <v>77</v>
      </c>
      <c r="AY757" s="188" t="s">
        <v>574</v>
      </c>
    </row>
    <row r="758" spans="2:65" s="12" customFormat="1" ht="12">
      <c r="B758" s="180"/>
      <c r="D758" s="181" t="s">
        <v>586</v>
      </c>
      <c r="E758" s="182" t="s">
        <v>1</v>
      </c>
      <c r="F758" s="183" t="s">
        <v>1146</v>
      </c>
      <c r="H758" s="182" t="s">
        <v>1</v>
      </c>
      <c r="I758" s="184"/>
      <c r="L758" s="180"/>
      <c r="M758" s="185"/>
      <c r="T758" s="186"/>
      <c r="AT758" s="182" t="s">
        <v>586</v>
      </c>
      <c r="AU758" s="182" t="s">
        <v>89</v>
      </c>
      <c r="AV758" s="12" t="s">
        <v>84</v>
      </c>
      <c r="AW758" s="12" t="s">
        <v>31</v>
      </c>
      <c r="AX758" s="12" t="s">
        <v>77</v>
      </c>
      <c r="AY758" s="182" t="s">
        <v>574</v>
      </c>
    </row>
    <row r="759" spans="2:65" s="13" customFormat="1" ht="12">
      <c r="B759" s="187"/>
      <c r="D759" s="181" t="s">
        <v>586</v>
      </c>
      <c r="E759" s="188" t="s">
        <v>1</v>
      </c>
      <c r="F759" s="189" t="s">
        <v>1168</v>
      </c>
      <c r="H759" s="190">
        <v>0.61399999999999999</v>
      </c>
      <c r="I759" s="191"/>
      <c r="L759" s="187"/>
      <c r="M759" s="192"/>
      <c r="T759" s="193"/>
      <c r="AT759" s="188" t="s">
        <v>586</v>
      </c>
      <c r="AU759" s="188" t="s">
        <v>89</v>
      </c>
      <c r="AV759" s="13" t="s">
        <v>89</v>
      </c>
      <c r="AW759" s="13" t="s">
        <v>31</v>
      </c>
      <c r="AX759" s="13" t="s">
        <v>77</v>
      </c>
      <c r="AY759" s="188" t="s">
        <v>574</v>
      </c>
    </row>
    <row r="760" spans="2:65" s="12" customFormat="1" ht="12">
      <c r="B760" s="180"/>
      <c r="D760" s="181" t="s">
        <v>586</v>
      </c>
      <c r="E760" s="182" t="s">
        <v>1</v>
      </c>
      <c r="F760" s="183" t="s">
        <v>1148</v>
      </c>
      <c r="H760" s="182" t="s">
        <v>1</v>
      </c>
      <c r="I760" s="184"/>
      <c r="L760" s="180"/>
      <c r="M760" s="185"/>
      <c r="T760" s="186"/>
      <c r="AT760" s="182" t="s">
        <v>586</v>
      </c>
      <c r="AU760" s="182" t="s">
        <v>89</v>
      </c>
      <c r="AV760" s="12" t="s">
        <v>84</v>
      </c>
      <c r="AW760" s="12" t="s">
        <v>31</v>
      </c>
      <c r="AX760" s="12" t="s">
        <v>77</v>
      </c>
      <c r="AY760" s="182" t="s">
        <v>574</v>
      </c>
    </row>
    <row r="761" spans="2:65" s="13" customFormat="1" ht="12">
      <c r="B761" s="187"/>
      <c r="D761" s="181" t="s">
        <v>586</v>
      </c>
      <c r="E761" s="188" t="s">
        <v>1</v>
      </c>
      <c r="F761" s="189" t="s">
        <v>1169</v>
      </c>
      <c r="H761" s="190">
        <v>0.316</v>
      </c>
      <c r="I761" s="191"/>
      <c r="L761" s="187"/>
      <c r="M761" s="192"/>
      <c r="T761" s="193"/>
      <c r="AT761" s="188" t="s">
        <v>586</v>
      </c>
      <c r="AU761" s="188" t="s">
        <v>89</v>
      </c>
      <c r="AV761" s="13" t="s">
        <v>89</v>
      </c>
      <c r="AW761" s="13" t="s">
        <v>31</v>
      </c>
      <c r="AX761" s="13" t="s">
        <v>77</v>
      </c>
      <c r="AY761" s="188" t="s">
        <v>574</v>
      </c>
    </row>
    <row r="762" spans="2:65" s="14" customFormat="1" ht="12">
      <c r="B762" s="194"/>
      <c r="D762" s="181" t="s">
        <v>586</v>
      </c>
      <c r="E762" s="195" t="s">
        <v>1</v>
      </c>
      <c r="F762" s="196" t="s">
        <v>596</v>
      </c>
      <c r="H762" s="197">
        <v>3.4390000000000001</v>
      </c>
      <c r="I762" s="198"/>
      <c r="L762" s="194"/>
      <c r="M762" s="199"/>
      <c r="T762" s="200"/>
      <c r="AT762" s="195" t="s">
        <v>586</v>
      </c>
      <c r="AU762" s="195" t="s">
        <v>89</v>
      </c>
      <c r="AV762" s="14" t="s">
        <v>580</v>
      </c>
      <c r="AW762" s="14" t="s">
        <v>31</v>
      </c>
      <c r="AX762" s="14" t="s">
        <v>84</v>
      </c>
      <c r="AY762" s="195" t="s">
        <v>574</v>
      </c>
    </row>
    <row r="763" spans="2:65" s="1" customFormat="1" ht="21.75" customHeight="1">
      <c r="B763" s="140"/>
      <c r="C763" s="168" t="s">
        <v>1170</v>
      </c>
      <c r="D763" s="168" t="s">
        <v>576</v>
      </c>
      <c r="E763" s="169" t="s">
        <v>1171</v>
      </c>
      <c r="F763" s="170" t="s">
        <v>1172</v>
      </c>
      <c r="G763" s="171" t="s">
        <v>629</v>
      </c>
      <c r="H763" s="172">
        <v>176.78100000000001</v>
      </c>
      <c r="I763" s="173"/>
      <c r="J763" s="174">
        <f>ROUND(I763*H763,2)</f>
        <v>0</v>
      </c>
      <c r="K763" s="175"/>
      <c r="L763" s="34"/>
      <c r="M763" s="176" t="s">
        <v>1</v>
      </c>
      <c r="N763" s="139" t="s">
        <v>43</v>
      </c>
      <c r="P763" s="177">
        <f>O763*H763</f>
        <v>0</v>
      </c>
      <c r="Q763" s="177">
        <v>2.40177</v>
      </c>
      <c r="R763" s="177">
        <f>Q763*H763</f>
        <v>424.58730237000003</v>
      </c>
      <c r="S763" s="177">
        <v>0</v>
      </c>
      <c r="T763" s="178">
        <f>S763*H763</f>
        <v>0</v>
      </c>
      <c r="AR763" s="179" t="s">
        <v>580</v>
      </c>
      <c r="AT763" s="179" t="s">
        <v>576</v>
      </c>
      <c r="AU763" s="179" t="s">
        <v>89</v>
      </c>
      <c r="AY763" s="17" t="s">
        <v>574</v>
      </c>
      <c r="BE763" s="102">
        <f>IF(N763="základná",J763,0)</f>
        <v>0</v>
      </c>
      <c r="BF763" s="102">
        <f>IF(N763="znížená",J763,0)</f>
        <v>0</v>
      </c>
      <c r="BG763" s="102">
        <f>IF(N763="zákl. prenesená",J763,0)</f>
        <v>0</v>
      </c>
      <c r="BH763" s="102">
        <f>IF(N763="zníž. prenesená",J763,0)</f>
        <v>0</v>
      </c>
      <c r="BI763" s="102">
        <f>IF(N763="nulová",J763,0)</f>
        <v>0</v>
      </c>
      <c r="BJ763" s="17" t="s">
        <v>89</v>
      </c>
      <c r="BK763" s="102">
        <f>ROUND(I763*H763,2)</f>
        <v>0</v>
      </c>
      <c r="BL763" s="17" t="s">
        <v>580</v>
      </c>
      <c r="BM763" s="179" t="s">
        <v>1173</v>
      </c>
    </row>
    <row r="764" spans="2:65" s="12" customFormat="1" ht="12">
      <c r="B764" s="180"/>
      <c r="D764" s="181" t="s">
        <v>586</v>
      </c>
      <c r="E764" s="182" t="s">
        <v>1</v>
      </c>
      <c r="F764" s="183" t="s">
        <v>1174</v>
      </c>
      <c r="H764" s="182" t="s">
        <v>1</v>
      </c>
      <c r="I764" s="184"/>
      <c r="L764" s="180"/>
      <c r="M764" s="185"/>
      <c r="T764" s="186"/>
      <c r="AT764" s="182" t="s">
        <v>586</v>
      </c>
      <c r="AU764" s="182" t="s">
        <v>89</v>
      </c>
      <c r="AV764" s="12" t="s">
        <v>84</v>
      </c>
      <c r="AW764" s="12" t="s">
        <v>31</v>
      </c>
      <c r="AX764" s="12" t="s">
        <v>77</v>
      </c>
      <c r="AY764" s="182" t="s">
        <v>574</v>
      </c>
    </row>
    <row r="765" spans="2:65" s="13" customFormat="1" ht="12">
      <c r="B765" s="187"/>
      <c r="D765" s="181" t="s">
        <v>586</v>
      </c>
      <c r="E765" s="188" t="s">
        <v>1</v>
      </c>
      <c r="F765" s="189" t="s">
        <v>1175</v>
      </c>
      <c r="H765" s="190">
        <v>8.3309999999999995</v>
      </c>
      <c r="I765" s="191"/>
      <c r="L765" s="187"/>
      <c r="M765" s="192"/>
      <c r="T765" s="193"/>
      <c r="AT765" s="188" t="s">
        <v>586</v>
      </c>
      <c r="AU765" s="188" t="s">
        <v>89</v>
      </c>
      <c r="AV765" s="13" t="s">
        <v>89</v>
      </c>
      <c r="AW765" s="13" t="s">
        <v>31</v>
      </c>
      <c r="AX765" s="13" t="s">
        <v>77</v>
      </c>
      <c r="AY765" s="188" t="s">
        <v>574</v>
      </c>
    </row>
    <row r="766" spans="2:65" s="12" customFormat="1" ht="12">
      <c r="B766" s="180"/>
      <c r="D766" s="181" t="s">
        <v>586</v>
      </c>
      <c r="E766" s="182" t="s">
        <v>1</v>
      </c>
      <c r="F766" s="183" t="s">
        <v>1176</v>
      </c>
      <c r="H766" s="182" t="s">
        <v>1</v>
      </c>
      <c r="I766" s="184"/>
      <c r="L766" s="180"/>
      <c r="M766" s="185"/>
      <c r="T766" s="186"/>
      <c r="AT766" s="182" t="s">
        <v>586</v>
      </c>
      <c r="AU766" s="182" t="s">
        <v>89</v>
      </c>
      <c r="AV766" s="12" t="s">
        <v>84</v>
      </c>
      <c r="AW766" s="12" t="s">
        <v>31</v>
      </c>
      <c r="AX766" s="12" t="s">
        <v>77</v>
      </c>
      <c r="AY766" s="182" t="s">
        <v>574</v>
      </c>
    </row>
    <row r="767" spans="2:65" s="13" customFormat="1" ht="12">
      <c r="B767" s="187"/>
      <c r="D767" s="181" t="s">
        <v>586</v>
      </c>
      <c r="E767" s="188" t="s">
        <v>1</v>
      </c>
      <c r="F767" s="189" t="s">
        <v>1177</v>
      </c>
      <c r="H767" s="190">
        <v>2.9550000000000001</v>
      </c>
      <c r="I767" s="191"/>
      <c r="L767" s="187"/>
      <c r="M767" s="192"/>
      <c r="T767" s="193"/>
      <c r="AT767" s="188" t="s">
        <v>586</v>
      </c>
      <c r="AU767" s="188" t="s">
        <v>89</v>
      </c>
      <c r="AV767" s="13" t="s">
        <v>89</v>
      </c>
      <c r="AW767" s="13" t="s">
        <v>31</v>
      </c>
      <c r="AX767" s="13" t="s">
        <v>77</v>
      </c>
      <c r="AY767" s="188" t="s">
        <v>574</v>
      </c>
    </row>
    <row r="768" spans="2:65" s="12" customFormat="1" ht="12">
      <c r="B768" s="180"/>
      <c r="D768" s="181" t="s">
        <v>586</v>
      </c>
      <c r="E768" s="182" t="s">
        <v>1</v>
      </c>
      <c r="F768" s="183" t="s">
        <v>1178</v>
      </c>
      <c r="H768" s="182" t="s">
        <v>1</v>
      </c>
      <c r="I768" s="184"/>
      <c r="L768" s="180"/>
      <c r="M768" s="185"/>
      <c r="T768" s="186"/>
      <c r="AT768" s="182" t="s">
        <v>586</v>
      </c>
      <c r="AU768" s="182" t="s">
        <v>89</v>
      </c>
      <c r="AV768" s="12" t="s">
        <v>84</v>
      </c>
      <c r="AW768" s="12" t="s">
        <v>31</v>
      </c>
      <c r="AX768" s="12" t="s">
        <v>77</v>
      </c>
      <c r="AY768" s="182" t="s">
        <v>574</v>
      </c>
    </row>
    <row r="769" spans="2:51" s="13" customFormat="1" ht="12">
      <c r="B769" s="187"/>
      <c r="D769" s="181" t="s">
        <v>586</v>
      </c>
      <c r="E769" s="188" t="s">
        <v>1</v>
      </c>
      <c r="F769" s="189" t="s">
        <v>1177</v>
      </c>
      <c r="H769" s="190">
        <v>2.9550000000000001</v>
      </c>
      <c r="I769" s="191"/>
      <c r="L769" s="187"/>
      <c r="M769" s="192"/>
      <c r="T769" s="193"/>
      <c r="AT769" s="188" t="s">
        <v>586</v>
      </c>
      <c r="AU769" s="188" t="s">
        <v>89</v>
      </c>
      <c r="AV769" s="13" t="s">
        <v>89</v>
      </c>
      <c r="AW769" s="13" t="s">
        <v>31</v>
      </c>
      <c r="AX769" s="13" t="s">
        <v>77</v>
      </c>
      <c r="AY769" s="188" t="s">
        <v>574</v>
      </c>
    </row>
    <row r="770" spans="2:51" s="13" customFormat="1" ht="12">
      <c r="B770" s="187"/>
      <c r="D770" s="181" t="s">
        <v>586</v>
      </c>
      <c r="E770" s="188" t="s">
        <v>1</v>
      </c>
      <c r="F770" s="189" t="s">
        <v>1179</v>
      </c>
      <c r="H770" s="190">
        <v>-1.0669999999999999</v>
      </c>
      <c r="I770" s="191"/>
      <c r="L770" s="187"/>
      <c r="M770" s="192"/>
      <c r="T770" s="193"/>
      <c r="AT770" s="188" t="s">
        <v>586</v>
      </c>
      <c r="AU770" s="188" t="s">
        <v>89</v>
      </c>
      <c r="AV770" s="13" t="s">
        <v>89</v>
      </c>
      <c r="AW770" s="13" t="s">
        <v>31</v>
      </c>
      <c r="AX770" s="13" t="s">
        <v>77</v>
      </c>
      <c r="AY770" s="188" t="s">
        <v>574</v>
      </c>
    </row>
    <row r="771" spans="2:51" s="12" customFormat="1" ht="12">
      <c r="B771" s="180"/>
      <c r="D771" s="181" t="s">
        <v>586</v>
      </c>
      <c r="E771" s="182" t="s">
        <v>1</v>
      </c>
      <c r="F771" s="183" t="s">
        <v>1180</v>
      </c>
      <c r="H771" s="182" t="s">
        <v>1</v>
      </c>
      <c r="I771" s="184"/>
      <c r="L771" s="180"/>
      <c r="M771" s="185"/>
      <c r="T771" s="186"/>
      <c r="AT771" s="182" t="s">
        <v>586</v>
      </c>
      <c r="AU771" s="182" t="s">
        <v>89</v>
      </c>
      <c r="AV771" s="12" t="s">
        <v>84</v>
      </c>
      <c r="AW771" s="12" t="s">
        <v>31</v>
      </c>
      <c r="AX771" s="12" t="s">
        <v>77</v>
      </c>
      <c r="AY771" s="182" t="s">
        <v>574</v>
      </c>
    </row>
    <row r="772" spans="2:51" s="13" customFormat="1" ht="12">
      <c r="B772" s="187"/>
      <c r="D772" s="181" t="s">
        <v>586</v>
      </c>
      <c r="E772" s="188" t="s">
        <v>1</v>
      </c>
      <c r="F772" s="189" t="s">
        <v>1181</v>
      </c>
      <c r="H772" s="190">
        <v>3.7669999999999999</v>
      </c>
      <c r="I772" s="191"/>
      <c r="L772" s="187"/>
      <c r="M772" s="192"/>
      <c r="T772" s="193"/>
      <c r="AT772" s="188" t="s">
        <v>586</v>
      </c>
      <c r="AU772" s="188" t="s">
        <v>89</v>
      </c>
      <c r="AV772" s="13" t="s">
        <v>89</v>
      </c>
      <c r="AW772" s="13" t="s">
        <v>31</v>
      </c>
      <c r="AX772" s="13" t="s">
        <v>77</v>
      </c>
      <c r="AY772" s="188" t="s">
        <v>574</v>
      </c>
    </row>
    <row r="773" spans="2:51" s="13" customFormat="1" ht="12">
      <c r="B773" s="187"/>
      <c r="D773" s="181" t="s">
        <v>586</v>
      </c>
      <c r="E773" s="188" t="s">
        <v>1</v>
      </c>
      <c r="F773" s="189" t="s">
        <v>1182</v>
      </c>
      <c r="H773" s="190">
        <v>1.1160000000000001</v>
      </c>
      <c r="I773" s="191"/>
      <c r="L773" s="187"/>
      <c r="M773" s="192"/>
      <c r="T773" s="193"/>
      <c r="AT773" s="188" t="s">
        <v>586</v>
      </c>
      <c r="AU773" s="188" t="s">
        <v>89</v>
      </c>
      <c r="AV773" s="13" t="s">
        <v>89</v>
      </c>
      <c r="AW773" s="13" t="s">
        <v>31</v>
      </c>
      <c r="AX773" s="13" t="s">
        <v>77</v>
      </c>
      <c r="AY773" s="188" t="s">
        <v>574</v>
      </c>
    </row>
    <row r="774" spans="2:51" s="12" customFormat="1" ht="12">
      <c r="B774" s="180"/>
      <c r="D774" s="181" t="s">
        <v>586</v>
      </c>
      <c r="E774" s="182" t="s">
        <v>1</v>
      </c>
      <c r="F774" s="183" t="s">
        <v>1183</v>
      </c>
      <c r="H774" s="182" t="s">
        <v>1</v>
      </c>
      <c r="I774" s="184"/>
      <c r="L774" s="180"/>
      <c r="M774" s="185"/>
      <c r="T774" s="186"/>
      <c r="AT774" s="182" t="s">
        <v>586</v>
      </c>
      <c r="AU774" s="182" t="s">
        <v>89</v>
      </c>
      <c r="AV774" s="12" t="s">
        <v>84</v>
      </c>
      <c r="AW774" s="12" t="s">
        <v>31</v>
      </c>
      <c r="AX774" s="12" t="s">
        <v>77</v>
      </c>
      <c r="AY774" s="182" t="s">
        <v>574</v>
      </c>
    </row>
    <row r="775" spans="2:51" s="13" customFormat="1" ht="12">
      <c r="B775" s="187"/>
      <c r="D775" s="181" t="s">
        <v>586</v>
      </c>
      <c r="E775" s="188" t="s">
        <v>1</v>
      </c>
      <c r="F775" s="189" t="s">
        <v>1184</v>
      </c>
      <c r="H775" s="190">
        <v>0.73399999999999999</v>
      </c>
      <c r="I775" s="191"/>
      <c r="L775" s="187"/>
      <c r="M775" s="192"/>
      <c r="T775" s="193"/>
      <c r="AT775" s="188" t="s">
        <v>586</v>
      </c>
      <c r="AU775" s="188" t="s">
        <v>89</v>
      </c>
      <c r="AV775" s="13" t="s">
        <v>89</v>
      </c>
      <c r="AW775" s="13" t="s">
        <v>31</v>
      </c>
      <c r="AX775" s="13" t="s">
        <v>77</v>
      </c>
      <c r="AY775" s="188" t="s">
        <v>574</v>
      </c>
    </row>
    <row r="776" spans="2:51" s="12" customFormat="1" ht="12">
      <c r="B776" s="180"/>
      <c r="D776" s="181" t="s">
        <v>586</v>
      </c>
      <c r="E776" s="182" t="s">
        <v>1</v>
      </c>
      <c r="F776" s="183" t="s">
        <v>1185</v>
      </c>
      <c r="H776" s="182" t="s">
        <v>1</v>
      </c>
      <c r="I776" s="184"/>
      <c r="L776" s="180"/>
      <c r="M776" s="185"/>
      <c r="T776" s="186"/>
      <c r="AT776" s="182" t="s">
        <v>586</v>
      </c>
      <c r="AU776" s="182" t="s">
        <v>89</v>
      </c>
      <c r="AV776" s="12" t="s">
        <v>84</v>
      </c>
      <c r="AW776" s="12" t="s">
        <v>31</v>
      </c>
      <c r="AX776" s="12" t="s">
        <v>77</v>
      </c>
      <c r="AY776" s="182" t="s">
        <v>574</v>
      </c>
    </row>
    <row r="777" spans="2:51" s="13" customFormat="1" ht="12">
      <c r="B777" s="187"/>
      <c r="D777" s="181" t="s">
        <v>586</v>
      </c>
      <c r="E777" s="188" t="s">
        <v>1</v>
      </c>
      <c r="F777" s="189" t="s">
        <v>1186</v>
      </c>
      <c r="H777" s="190">
        <v>1.4510000000000001</v>
      </c>
      <c r="I777" s="191"/>
      <c r="L777" s="187"/>
      <c r="M777" s="192"/>
      <c r="T777" s="193"/>
      <c r="AT777" s="188" t="s">
        <v>586</v>
      </c>
      <c r="AU777" s="188" t="s">
        <v>89</v>
      </c>
      <c r="AV777" s="13" t="s">
        <v>89</v>
      </c>
      <c r="AW777" s="13" t="s">
        <v>31</v>
      </c>
      <c r="AX777" s="13" t="s">
        <v>77</v>
      </c>
      <c r="AY777" s="188" t="s">
        <v>574</v>
      </c>
    </row>
    <row r="778" spans="2:51" s="12" customFormat="1" ht="12">
      <c r="B778" s="180"/>
      <c r="D778" s="181" t="s">
        <v>586</v>
      </c>
      <c r="E778" s="182" t="s">
        <v>1</v>
      </c>
      <c r="F778" s="183" t="s">
        <v>1187</v>
      </c>
      <c r="H778" s="182" t="s">
        <v>1</v>
      </c>
      <c r="I778" s="184"/>
      <c r="L778" s="180"/>
      <c r="M778" s="185"/>
      <c r="T778" s="186"/>
      <c r="AT778" s="182" t="s">
        <v>586</v>
      </c>
      <c r="AU778" s="182" t="s">
        <v>89</v>
      </c>
      <c r="AV778" s="12" t="s">
        <v>84</v>
      </c>
      <c r="AW778" s="12" t="s">
        <v>31</v>
      </c>
      <c r="AX778" s="12" t="s">
        <v>77</v>
      </c>
      <c r="AY778" s="182" t="s">
        <v>574</v>
      </c>
    </row>
    <row r="779" spans="2:51" s="13" customFormat="1" ht="12">
      <c r="B779" s="187"/>
      <c r="D779" s="181" t="s">
        <v>586</v>
      </c>
      <c r="E779" s="188" t="s">
        <v>1</v>
      </c>
      <c r="F779" s="189" t="s">
        <v>1188</v>
      </c>
      <c r="H779" s="190">
        <v>2.12</v>
      </c>
      <c r="I779" s="191"/>
      <c r="L779" s="187"/>
      <c r="M779" s="192"/>
      <c r="T779" s="193"/>
      <c r="AT779" s="188" t="s">
        <v>586</v>
      </c>
      <c r="AU779" s="188" t="s">
        <v>89</v>
      </c>
      <c r="AV779" s="13" t="s">
        <v>89</v>
      </c>
      <c r="AW779" s="13" t="s">
        <v>31</v>
      </c>
      <c r="AX779" s="13" t="s">
        <v>77</v>
      </c>
      <c r="AY779" s="188" t="s">
        <v>574</v>
      </c>
    </row>
    <row r="780" spans="2:51" s="12" customFormat="1" ht="12">
      <c r="B780" s="180"/>
      <c r="D780" s="181" t="s">
        <v>586</v>
      </c>
      <c r="E780" s="182" t="s">
        <v>1</v>
      </c>
      <c r="F780" s="183" t="s">
        <v>1189</v>
      </c>
      <c r="H780" s="182" t="s">
        <v>1</v>
      </c>
      <c r="I780" s="184"/>
      <c r="L780" s="180"/>
      <c r="M780" s="185"/>
      <c r="T780" s="186"/>
      <c r="AT780" s="182" t="s">
        <v>586</v>
      </c>
      <c r="AU780" s="182" t="s">
        <v>89</v>
      </c>
      <c r="AV780" s="12" t="s">
        <v>84</v>
      </c>
      <c r="AW780" s="12" t="s">
        <v>31</v>
      </c>
      <c r="AX780" s="12" t="s">
        <v>77</v>
      </c>
      <c r="AY780" s="182" t="s">
        <v>574</v>
      </c>
    </row>
    <row r="781" spans="2:51" s="13" customFormat="1" ht="12">
      <c r="B781" s="187"/>
      <c r="D781" s="181" t="s">
        <v>586</v>
      </c>
      <c r="E781" s="188" t="s">
        <v>1</v>
      </c>
      <c r="F781" s="189" t="s">
        <v>1181</v>
      </c>
      <c r="H781" s="190">
        <v>3.7669999999999999</v>
      </c>
      <c r="I781" s="191"/>
      <c r="L781" s="187"/>
      <c r="M781" s="192"/>
      <c r="T781" s="193"/>
      <c r="AT781" s="188" t="s">
        <v>586</v>
      </c>
      <c r="AU781" s="188" t="s">
        <v>89</v>
      </c>
      <c r="AV781" s="13" t="s">
        <v>89</v>
      </c>
      <c r="AW781" s="13" t="s">
        <v>31</v>
      </c>
      <c r="AX781" s="13" t="s">
        <v>77</v>
      </c>
      <c r="AY781" s="188" t="s">
        <v>574</v>
      </c>
    </row>
    <row r="782" spans="2:51" s="13" customFormat="1" ht="12">
      <c r="B782" s="187"/>
      <c r="D782" s="181" t="s">
        <v>586</v>
      </c>
      <c r="E782" s="188" t="s">
        <v>1</v>
      </c>
      <c r="F782" s="189" t="s">
        <v>1182</v>
      </c>
      <c r="H782" s="190">
        <v>1.1160000000000001</v>
      </c>
      <c r="I782" s="191"/>
      <c r="L782" s="187"/>
      <c r="M782" s="192"/>
      <c r="T782" s="193"/>
      <c r="AT782" s="188" t="s">
        <v>586</v>
      </c>
      <c r="AU782" s="188" t="s">
        <v>89</v>
      </c>
      <c r="AV782" s="13" t="s">
        <v>89</v>
      </c>
      <c r="AW782" s="13" t="s">
        <v>31</v>
      </c>
      <c r="AX782" s="13" t="s">
        <v>77</v>
      </c>
      <c r="AY782" s="188" t="s">
        <v>574</v>
      </c>
    </row>
    <row r="783" spans="2:51" s="12" customFormat="1" ht="12">
      <c r="B783" s="180"/>
      <c r="D783" s="181" t="s">
        <v>586</v>
      </c>
      <c r="E783" s="182" t="s">
        <v>1</v>
      </c>
      <c r="F783" s="183" t="s">
        <v>1190</v>
      </c>
      <c r="H783" s="182" t="s">
        <v>1</v>
      </c>
      <c r="I783" s="184"/>
      <c r="L783" s="180"/>
      <c r="M783" s="185"/>
      <c r="T783" s="186"/>
      <c r="AT783" s="182" t="s">
        <v>586</v>
      </c>
      <c r="AU783" s="182" t="s">
        <v>89</v>
      </c>
      <c r="AV783" s="12" t="s">
        <v>84</v>
      </c>
      <c r="AW783" s="12" t="s">
        <v>31</v>
      </c>
      <c r="AX783" s="12" t="s">
        <v>77</v>
      </c>
      <c r="AY783" s="182" t="s">
        <v>574</v>
      </c>
    </row>
    <row r="784" spans="2:51" s="13" customFormat="1" ht="12">
      <c r="B784" s="187"/>
      <c r="D784" s="181" t="s">
        <v>586</v>
      </c>
      <c r="E784" s="188" t="s">
        <v>1</v>
      </c>
      <c r="F784" s="189" t="s">
        <v>1191</v>
      </c>
      <c r="H784" s="190">
        <v>11.204000000000001</v>
      </c>
      <c r="I784" s="191"/>
      <c r="L784" s="187"/>
      <c r="M784" s="192"/>
      <c r="T784" s="193"/>
      <c r="AT784" s="188" t="s">
        <v>586</v>
      </c>
      <c r="AU784" s="188" t="s">
        <v>89</v>
      </c>
      <c r="AV784" s="13" t="s">
        <v>89</v>
      </c>
      <c r="AW784" s="13" t="s">
        <v>31</v>
      </c>
      <c r="AX784" s="13" t="s">
        <v>77</v>
      </c>
      <c r="AY784" s="188" t="s">
        <v>574</v>
      </c>
    </row>
    <row r="785" spans="2:51" s="13" customFormat="1" ht="12">
      <c r="B785" s="187"/>
      <c r="D785" s="181" t="s">
        <v>586</v>
      </c>
      <c r="E785" s="188" t="s">
        <v>1</v>
      </c>
      <c r="F785" s="189" t="s">
        <v>1192</v>
      </c>
      <c r="H785" s="190">
        <v>-0.83699999999999997</v>
      </c>
      <c r="I785" s="191"/>
      <c r="L785" s="187"/>
      <c r="M785" s="192"/>
      <c r="T785" s="193"/>
      <c r="AT785" s="188" t="s">
        <v>586</v>
      </c>
      <c r="AU785" s="188" t="s">
        <v>89</v>
      </c>
      <c r="AV785" s="13" t="s">
        <v>89</v>
      </c>
      <c r="AW785" s="13" t="s">
        <v>31</v>
      </c>
      <c r="AX785" s="13" t="s">
        <v>77</v>
      </c>
      <c r="AY785" s="188" t="s">
        <v>574</v>
      </c>
    </row>
    <row r="786" spans="2:51" s="12" customFormat="1" ht="12">
      <c r="B786" s="180"/>
      <c r="D786" s="181" t="s">
        <v>586</v>
      </c>
      <c r="E786" s="182" t="s">
        <v>1</v>
      </c>
      <c r="F786" s="183" t="s">
        <v>1193</v>
      </c>
      <c r="H786" s="182" t="s">
        <v>1</v>
      </c>
      <c r="I786" s="184"/>
      <c r="L786" s="180"/>
      <c r="M786" s="185"/>
      <c r="T786" s="186"/>
      <c r="AT786" s="182" t="s">
        <v>586</v>
      </c>
      <c r="AU786" s="182" t="s">
        <v>89</v>
      </c>
      <c r="AV786" s="12" t="s">
        <v>84</v>
      </c>
      <c r="AW786" s="12" t="s">
        <v>31</v>
      </c>
      <c r="AX786" s="12" t="s">
        <v>77</v>
      </c>
      <c r="AY786" s="182" t="s">
        <v>574</v>
      </c>
    </row>
    <row r="787" spans="2:51" s="13" customFormat="1" ht="12">
      <c r="B787" s="187"/>
      <c r="D787" s="181" t="s">
        <v>586</v>
      </c>
      <c r="E787" s="188" t="s">
        <v>1</v>
      </c>
      <c r="F787" s="189" t="s">
        <v>1191</v>
      </c>
      <c r="H787" s="190">
        <v>11.204000000000001</v>
      </c>
      <c r="I787" s="191"/>
      <c r="L787" s="187"/>
      <c r="M787" s="192"/>
      <c r="T787" s="193"/>
      <c r="AT787" s="188" t="s">
        <v>586</v>
      </c>
      <c r="AU787" s="188" t="s">
        <v>89</v>
      </c>
      <c r="AV787" s="13" t="s">
        <v>89</v>
      </c>
      <c r="AW787" s="13" t="s">
        <v>31</v>
      </c>
      <c r="AX787" s="13" t="s">
        <v>77</v>
      </c>
      <c r="AY787" s="188" t="s">
        <v>574</v>
      </c>
    </row>
    <row r="788" spans="2:51" s="13" customFormat="1" ht="12">
      <c r="B788" s="187"/>
      <c r="D788" s="181" t="s">
        <v>586</v>
      </c>
      <c r="E788" s="188" t="s">
        <v>1</v>
      </c>
      <c r="F788" s="189" t="s">
        <v>1192</v>
      </c>
      <c r="H788" s="190">
        <v>-0.83699999999999997</v>
      </c>
      <c r="I788" s="191"/>
      <c r="L788" s="187"/>
      <c r="M788" s="192"/>
      <c r="T788" s="193"/>
      <c r="AT788" s="188" t="s">
        <v>586</v>
      </c>
      <c r="AU788" s="188" t="s">
        <v>89</v>
      </c>
      <c r="AV788" s="13" t="s">
        <v>89</v>
      </c>
      <c r="AW788" s="13" t="s">
        <v>31</v>
      </c>
      <c r="AX788" s="13" t="s">
        <v>77</v>
      </c>
      <c r="AY788" s="188" t="s">
        <v>574</v>
      </c>
    </row>
    <row r="789" spans="2:51" s="12" customFormat="1" ht="12">
      <c r="B789" s="180"/>
      <c r="D789" s="181" t="s">
        <v>586</v>
      </c>
      <c r="E789" s="182" t="s">
        <v>1</v>
      </c>
      <c r="F789" s="183" t="s">
        <v>1194</v>
      </c>
      <c r="H789" s="182" t="s">
        <v>1</v>
      </c>
      <c r="I789" s="184"/>
      <c r="L789" s="180"/>
      <c r="M789" s="185"/>
      <c r="T789" s="186"/>
      <c r="AT789" s="182" t="s">
        <v>586</v>
      </c>
      <c r="AU789" s="182" t="s">
        <v>89</v>
      </c>
      <c r="AV789" s="12" t="s">
        <v>84</v>
      </c>
      <c r="AW789" s="12" t="s">
        <v>31</v>
      </c>
      <c r="AX789" s="12" t="s">
        <v>77</v>
      </c>
      <c r="AY789" s="182" t="s">
        <v>574</v>
      </c>
    </row>
    <row r="790" spans="2:51" s="13" customFormat="1" ht="12">
      <c r="B790" s="187"/>
      <c r="D790" s="181" t="s">
        <v>586</v>
      </c>
      <c r="E790" s="188" t="s">
        <v>1</v>
      </c>
      <c r="F790" s="189" t="s">
        <v>1195</v>
      </c>
      <c r="H790" s="190">
        <v>11.64</v>
      </c>
      <c r="I790" s="191"/>
      <c r="L790" s="187"/>
      <c r="M790" s="192"/>
      <c r="T790" s="193"/>
      <c r="AT790" s="188" t="s">
        <v>586</v>
      </c>
      <c r="AU790" s="188" t="s">
        <v>89</v>
      </c>
      <c r="AV790" s="13" t="s">
        <v>89</v>
      </c>
      <c r="AW790" s="13" t="s">
        <v>31</v>
      </c>
      <c r="AX790" s="13" t="s">
        <v>77</v>
      </c>
      <c r="AY790" s="188" t="s">
        <v>574</v>
      </c>
    </row>
    <row r="791" spans="2:51" s="12" customFormat="1" ht="12">
      <c r="B791" s="180"/>
      <c r="D791" s="181" t="s">
        <v>586</v>
      </c>
      <c r="E791" s="182" t="s">
        <v>1</v>
      </c>
      <c r="F791" s="183" t="s">
        <v>1196</v>
      </c>
      <c r="H791" s="182" t="s">
        <v>1</v>
      </c>
      <c r="I791" s="184"/>
      <c r="L791" s="180"/>
      <c r="M791" s="185"/>
      <c r="T791" s="186"/>
      <c r="AT791" s="182" t="s">
        <v>586</v>
      </c>
      <c r="AU791" s="182" t="s">
        <v>89</v>
      </c>
      <c r="AV791" s="12" t="s">
        <v>84</v>
      </c>
      <c r="AW791" s="12" t="s">
        <v>31</v>
      </c>
      <c r="AX791" s="12" t="s">
        <v>77</v>
      </c>
      <c r="AY791" s="182" t="s">
        <v>574</v>
      </c>
    </row>
    <row r="792" spans="2:51" s="13" customFormat="1" ht="12">
      <c r="B792" s="187"/>
      <c r="D792" s="181" t="s">
        <v>586</v>
      </c>
      <c r="E792" s="188" t="s">
        <v>1</v>
      </c>
      <c r="F792" s="189" t="s">
        <v>1195</v>
      </c>
      <c r="H792" s="190">
        <v>11.64</v>
      </c>
      <c r="I792" s="191"/>
      <c r="L792" s="187"/>
      <c r="M792" s="192"/>
      <c r="T792" s="193"/>
      <c r="AT792" s="188" t="s">
        <v>586</v>
      </c>
      <c r="AU792" s="188" t="s">
        <v>89</v>
      </c>
      <c r="AV792" s="13" t="s">
        <v>89</v>
      </c>
      <c r="AW792" s="13" t="s">
        <v>31</v>
      </c>
      <c r="AX792" s="13" t="s">
        <v>77</v>
      </c>
      <c r="AY792" s="188" t="s">
        <v>574</v>
      </c>
    </row>
    <row r="793" spans="2:51" s="12" customFormat="1" ht="12">
      <c r="B793" s="180"/>
      <c r="D793" s="181" t="s">
        <v>586</v>
      </c>
      <c r="E793" s="182" t="s">
        <v>1</v>
      </c>
      <c r="F793" s="183" t="s">
        <v>1197</v>
      </c>
      <c r="H793" s="182" t="s">
        <v>1</v>
      </c>
      <c r="I793" s="184"/>
      <c r="L793" s="180"/>
      <c r="M793" s="185"/>
      <c r="T793" s="186"/>
      <c r="AT793" s="182" t="s">
        <v>586</v>
      </c>
      <c r="AU793" s="182" t="s">
        <v>89</v>
      </c>
      <c r="AV793" s="12" t="s">
        <v>84</v>
      </c>
      <c r="AW793" s="12" t="s">
        <v>31</v>
      </c>
      <c r="AX793" s="12" t="s">
        <v>77</v>
      </c>
      <c r="AY793" s="182" t="s">
        <v>574</v>
      </c>
    </row>
    <row r="794" spans="2:51" s="13" customFormat="1" ht="12">
      <c r="B794" s="187"/>
      <c r="D794" s="181" t="s">
        <v>586</v>
      </c>
      <c r="E794" s="188" t="s">
        <v>1</v>
      </c>
      <c r="F794" s="189" t="s">
        <v>1198</v>
      </c>
      <c r="H794" s="190">
        <v>9.4269999999999996</v>
      </c>
      <c r="I794" s="191"/>
      <c r="L794" s="187"/>
      <c r="M794" s="192"/>
      <c r="T794" s="193"/>
      <c r="AT794" s="188" t="s">
        <v>586</v>
      </c>
      <c r="AU794" s="188" t="s">
        <v>89</v>
      </c>
      <c r="AV794" s="13" t="s">
        <v>89</v>
      </c>
      <c r="AW794" s="13" t="s">
        <v>31</v>
      </c>
      <c r="AX794" s="13" t="s">
        <v>77</v>
      </c>
      <c r="AY794" s="188" t="s">
        <v>574</v>
      </c>
    </row>
    <row r="795" spans="2:51" s="12" customFormat="1" ht="12">
      <c r="B795" s="180"/>
      <c r="D795" s="181" t="s">
        <v>586</v>
      </c>
      <c r="E795" s="182" t="s">
        <v>1</v>
      </c>
      <c r="F795" s="183" t="s">
        <v>1199</v>
      </c>
      <c r="H795" s="182" t="s">
        <v>1</v>
      </c>
      <c r="I795" s="184"/>
      <c r="L795" s="180"/>
      <c r="M795" s="185"/>
      <c r="T795" s="186"/>
      <c r="AT795" s="182" t="s">
        <v>586</v>
      </c>
      <c r="AU795" s="182" t="s">
        <v>89</v>
      </c>
      <c r="AV795" s="12" t="s">
        <v>84</v>
      </c>
      <c r="AW795" s="12" t="s">
        <v>31</v>
      </c>
      <c r="AX795" s="12" t="s">
        <v>77</v>
      </c>
      <c r="AY795" s="182" t="s">
        <v>574</v>
      </c>
    </row>
    <row r="796" spans="2:51" s="13" customFormat="1" ht="12">
      <c r="B796" s="187"/>
      <c r="D796" s="181" t="s">
        <v>586</v>
      </c>
      <c r="E796" s="188" t="s">
        <v>1</v>
      </c>
      <c r="F796" s="189" t="s">
        <v>1200</v>
      </c>
      <c r="H796" s="190">
        <v>3.3439999999999999</v>
      </c>
      <c r="I796" s="191"/>
      <c r="L796" s="187"/>
      <c r="M796" s="192"/>
      <c r="T796" s="193"/>
      <c r="AT796" s="188" t="s">
        <v>586</v>
      </c>
      <c r="AU796" s="188" t="s">
        <v>89</v>
      </c>
      <c r="AV796" s="13" t="s">
        <v>89</v>
      </c>
      <c r="AW796" s="13" t="s">
        <v>31</v>
      </c>
      <c r="AX796" s="13" t="s">
        <v>77</v>
      </c>
      <c r="AY796" s="188" t="s">
        <v>574</v>
      </c>
    </row>
    <row r="797" spans="2:51" s="12" customFormat="1" ht="12">
      <c r="B797" s="180"/>
      <c r="D797" s="181" t="s">
        <v>586</v>
      </c>
      <c r="E797" s="182" t="s">
        <v>1</v>
      </c>
      <c r="F797" s="183" t="s">
        <v>1201</v>
      </c>
      <c r="H797" s="182" t="s">
        <v>1</v>
      </c>
      <c r="I797" s="184"/>
      <c r="L797" s="180"/>
      <c r="M797" s="185"/>
      <c r="T797" s="186"/>
      <c r="AT797" s="182" t="s">
        <v>586</v>
      </c>
      <c r="AU797" s="182" t="s">
        <v>89</v>
      </c>
      <c r="AV797" s="12" t="s">
        <v>84</v>
      </c>
      <c r="AW797" s="12" t="s">
        <v>31</v>
      </c>
      <c r="AX797" s="12" t="s">
        <v>77</v>
      </c>
      <c r="AY797" s="182" t="s">
        <v>574</v>
      </c>
    </row>
    <row r="798" spans="2:51" s="13" customFormat="1" ht="12">
      <c r="B798" s="187"/>
      <c r="D798" s="181" t="s">
        <v>586</v>
      </c>
      <c r="E798" s="188" t="s">
        <v>1</v>
      </c>
      <c r="F798" s="189" t="s">
        <v>1202</v>
      </c>
      <c r="H798" s="190">
        <v>3.4990000000000001</v>
      </c>
      <c r="I798" s="191"/>
      <c r="L798" s="187"/>
      <c r="M798" s="192"/>
      <c r="T798" s="193"/>
      <c r="AT798" s="188" t="s">
        <v>586</v>
      </c>
      <c r="AU798" s="188" t="s">
        <v>89</v>
      </c>
      <c r="AV798" s="13" t="s">
        <v>89</v>
      </c>
      <c r="AW798" s="13" t="s">
        <v>31</v>
      </c>
      <c r="AX798" s="13" t="s">
        <v>77</v>
      </c>
      <c r="AY798" s="188" t="s">
        <v>574</v>
      </c>
    </row>
    <row r="799" spans="2:51" s="13" customFormat="1" ht="12">
      <c r="B799" s="187"/>
      <c r="D799" s="181" t="s">
        <v>586</v>
      </c>
      <c r="E799" s="188" t="s">
        <v>1</v>
      </c>
      <c r="F799" s="189" t="s">
        <v>1203</v>
      </c>
      <c r="H799" s="190">
        <v>-1.0669999999999999</v>
      </c>
      <c r="I799" s="191"/>
      <c r="L799" s="187"/>
      <c r="M799" s="192"/>
      <c r="T799" s="193"/>
      <c r="AT799" s="188" t="s">
        <v>586</v>
      </c>
      <c r="AU799" s="188" t="s">
        <v>89</v>
      </c>
      <c r="AV799" s="13" t="s">
        <v>89</v>
      </c>
      <c r="AW799" s="13" t="s">
        <v>31</v>
      </c>
      <c r="AX799" s="13" t="s">
        <v>77</v>
      </c>
      <c r="AY799" s="188" t="s">
        <v>574</v>
      </c>
    </row>
    <row r="800" spans="2:51" s="12" customFormat="1" ht="12">
      <c r="B800" s="180"/>
      <c r="D800" s="181" t="s">
        <v>586</v>
      </c>
      <c r="E800" s="182" t="s">
        <v>1</v>
      </c>
      <c r="F800" s="183" t="s">
        <v>1204</v>
      </c>
      <c r="H800" s="182" t="s">
        <v>1</v>
      </c>
      <c r="I800" s="184"/>
      <c r="L800" s="180"/>
      <c r="M800" s="185"/>
      <c r="T800" s="186"/>
      <c r="AT800" s="182" t="s">
        <v>586</v>
      </c>
      <c r="AU800" s="182" t="s">
        <v>89</v>
      </c>
      <c r="AV800" s="12" t="s">
        <v>84</v>
      </c>
      <c r="AW800" s="12" t="s">
        <v>31</v>
      </c>
      <c r="AX800" s="12" t="s">
        <v>77</v>
      </c>
      <c r="AY800" s="182" t="s">
        <v>574</v>
      </c>
    </row>
    <row r="801" spans="2:51" s="13" customFormat="1" ht="12">
      <c r="B801" s="187"/>
      <c r="D801" s="181" t="s">
        <v>586</v>
      </c>
      <c r="E801" s="188" t="s">
        <v>1</v>
      </c>
      <c r="F801" s="189" t="s">
        <v>1205</v>
      </c>
      <c r="H801" s="190">
        <v>5.2069999999999999</v>
      </c>
      <c r="I801" s="191"/>
      <c r="L801" s="187"/>
      <c r="M801" s="192"/>
      <c r="T801" s="193"/>
      <c r="AT801" s="188" t="s">
        <v>586</v>
      </c>
      <c r="AU801" s="188" t="s">
        <v>89</v>
      </c>
      <c r="AV801" s="13" t="s">
        <v>89</v>
      </c>
      <c r="AW801" s="13" t="s">
        <v>31</v>
      </c>
      <c r="AX801" s="13" t="s">
        <v>77</v>
      </c>
      <c r="AY801" s="188" t="s">
        <v>574</v>
      </c>
    </row>
    <row r="802" spans="2:51" s="13" customFormat="1" ht="12">
      <c r="B802" s="187"/>
      <c r="D802" s="181" t="s">
        <v>586</v>
      </c>
      <c r="E802" s="188" t="s">
        <v>1</v>
      </c>
      <c r="F802" s="189" t="s">
        <v>1206</v>
      </c>
      <c r="H802" s="190">
        <v>-0.55900000000000005</v>
      </c>
      <c r="I802" s="191"/>
      <c r="L802" s="187"/>
      <c r="M802" s="192"/>
      <c r="T802" s="193"/>
      <c r="AT802" s="188" t="s">
        <v>586</v>
      </c>
      <c r="AU802" s="188" t="s">
        <v>89</v>
      </c>
      <c r="AV802" s="13" t="s">
        <v>89</v>
      </c>
      <c r="AW802" s="13" t="s">
        <v>31</v>
      </c>
      <c r="AX802" s="13" t="s">
        <v>77</v>
      </c>
      <c r="AY802" s="188" t="s">
        <v>574</v>
      </c>
    </row>
    <row r="803" spans="2:51" s="12" customFormat="1" ht="12">
      <c r="B803" s="180"/>
      <c r="D803" s="181" t="s">
        <v>586</v>
      </c>
      <c r="E803" s="182" t="s">
        <v>1</v>
      </c>
      <c r="F803" s="183" t="s">
        <v>1207</v>
      </c>
      <c r="H803" s="182" t="s">
        <v>1</v>
      </c>
      <c r="I803" s="184"/>
      <c r="L803" s="180"/>
      <c r="M803" s="185"/>
      <c r="T803" s="186"/>
      <c r="AT803" s="182" t="s">
        <v>586</v>
      </c>
      <c r="AU803" s="182" t="s">
        <v>89</v>
      </c>
      <c r="AV803" s="12" t="s">
        <v>84</v>
      </c>
      <c r="AW803" s="12" t="s">
        <v>31</v>
      </c>
      <c r="AX803" s="12" t="s">
        <v>77</v>
      </c>
      <c r="AY803" s="182" t="s">
        <v>574</v>
      </c>
    </row>
    <row r="804" spans="2:51" s="13" customFormat="1" ht="12">
      <c r="B804" s="187"/>
      <c r="D804" s="181" t="s">
        <v>586</v>
      </c>
      <c r="E804" s="188" t="s">
        <v>1</v>
      </c>
      <c r="F804" s="189" t="s">
        <v>1208</v>
      </c>
      <c r="H804" s="190">
        <v>1.03</v>
      </c>
      <c r="I804" s="191"/>
      <c r="L804" s="187"/>
      <c r="M804" s="192"/>
      <c r="T804" s="193"/>
      <c r="AT804" s="188" t="s">
        <v>586</v>
      </c>
      <c r="AU804" s="188" t="s">
        <v>89</v>
      </c>
      <c r="AV804" s="13" t="s">
        <v>89</v>
      </c>
      <c r="AW804" s="13" t="s">
        <v>31</v>
      </c>
      <c r="AX804" s="13" t="s">
        <v>77</v>
      </c>
      <c r="AY804" s="188" t="s">
        <v>574</v>
      </c>
    </row>
    <row r="805" spans="2:51" s="12" customFormat="1" ht="12">
      <c r="B805" s="180"/>
      <c r="D805" s="181" t="s">
        <v>586</v>
      </c>
      <c r="E805" s="182" t="s">
        <v>1</v>
      </c>
      <c r="F805" s="183" t="s">
        <v>1209</v>
      </c>
      <c r="H805" s="182" t="s">
        <v>1</v>
      </c>
      <c r="I805" s="184"/>
      <c r="L805" s="180"/>
      <c r="M805" s="185"/>
      <c r="T805" s="186"/>
      <c r="AT805" s="182" t="s">
        <v>586</v>
      </c>
      <c r="AU805" s="182" t="s">
        <v>89</v>
      </c>
      <c r="AV805" s="12" t="s">
        <v>84</v>
      </c>
      <c r="AW805" s="12" t="s">
        <v>31</v>
      </c>
      <c r="AX805" s="12" t="s">
        <v>77</v>
      </c>
      <c r="AY805" s="182" t="s">
        <v>574</v>
      </c>
    </row>
    <row r="806" spans="2:51" s="13" customFormat="1" ht="12">
      <c r="B806" s="187"/>
      <c r="D806" s="181" t="s">
        <v>586</v>
      </c>
      <c r="E806" s="188" t="s">
        <v>1</v>
      </c>
      <c r="F806" s="189" t="s">
        <v>1210</v>
      </c>
      <c r="H806" s="190">
        <v>2.036</v>
      </c>
      <c r="I806" s="191"/>
      <c r="L806" s="187"/>
      <c r="M806" s="192"/>
      <c r="T806" s="193"/>
      <c r="AT806" s="188" t="s">
        <v>586</v>
      </c>
      <c r="AU806" s="188" t="s">
        <v>89</v>
      </c>
      <c r="AV806" s="13" t="s">
        <v>89</v>
      </c>
      <c r="AW806" s="13" t="s">
        <v>31</v>
      </c>
      <c r="AX806" s="13" t="s">
        <v>77</v>
      </c>
      <c r="AY806" s="188" t="s">
        <v>574</v>
      </c>
    </row>
    <row r="807" spans="2:51" s="12" customFormat="1" ht="12">
      <c r="B807" s="180"/>
      <c r="D807" s="181" t="s">
        <v>586</v>
      </c>
      <c r="E807" s="182" t="s">
        <v>1</v>
      </c>
      <c r="F807" s="183" t="s">
        <v>1211</v>
      </c>
      <c r="H807" s="182" t="s">
        <v>1</v>
      </c>
      <c r="I807" s="184"/>
      <c r="L807" s="180"/>
      <c r="M807" s="185"/>
      <c r="T807" s="186"/>
      <c r="AT807" s="182" t="s">
        <v>586</v>
      </c>
      <c r="AU807" s="182" t="s">
        <v>89</v>
      </c>
      <c r="AV807" s="12" t="s">
        <v>84</v>
      </c>
      <c r="AW807" s="12" t="s">
        <v>31</v>
      </c>
      <c r="AX807" s="12" t="s">
        <v>77</v>
      </c>
      <c r="AY807" s="182" t="s">
        <v>574</v>
      </c>
    </row>
    <row r="808" spans="2:51" s="13" customFormat="1" ht="12">
      <c r="B808" s="187"/>
      <c r="D808" s="181" t="s">
        <v>586</v>
      </c>
      <c r="E808" s="188" t="s">
        <v>1</v>
      </c>
      <c r="F808" s="189" t="s">
        <v>1212</v>
      </c>
      <c r="H808" s="190">
        <v>2.9750000000000001</v>
      </c>
      <c r="I808" s="191"/>
      <c r="L808" s="187"/>
      <c r="M808" s="192"/>
      <c r="T808" s="193"/>
      <c r="AT808" s="188" t="s">
        <v>586</v>
      </c>
      <c r="AU808" s="188" t="s">
        <v>89</v>
      </c>
      <c r="AV808" s="13" t="s">
        <v>89</v>
      </c>
      <c r="AW808" s="13" t="s">
        <v>31</v>
      </c>
      <c r="AX808" s="13" t="s">
        <v>77</v>
      </c>
      <c r="AY808" s="188" t="s">
        <v>574</v>
      </c>
    </row>
    <row r="809" spans="2:51" s="12" customFormat="1" ht="12">
      <c r="B809" s="180"/>
      <c r="D809" s="181" t="s">
        <v>586</v>
      </c>
      <c r="E809" s="182" t="s">
        <v>1</v>
      </c>
      <c r="F809" s="183" t="s">
        <v>1213</v>
      </c>
      <c r="H809" s="182" t="s">
        <v>1</v>
      </c>
      <c r="I809" s="184"/>
      <c r="L809" s="180"/>
      <c r="M809" s="185"/>
      <c r="T809" s="186"/>
      <c r="AT809" s="182" t="s">
        <v>586</v>
      </c>
      <c r="AU809" s="182" t="s">
        <v>89</v>
      </c>
      <c r="AV809" s="12" t="s">
        <v>84</v>
      </c>
      <c r="AW809" s="12" t="s">
        <v>31</v>
      </c>
      <c r="AX809" s="12" t="s">
        <v>77</v>
      </c>
      <c r="AY809" s="182" t="s">
        <v>574</v>
      </c>
    </row>
    <row r="810" spans="2:51" s="13" customFormat="1" ht="12">
      <c r="B810" s="187"/>
      <c r="D810" s="181" t="s">
        <v>586</v>
      </c>
      <c r="E810" s="188" t="s">
        <v>1</v>
      </c>
      <c r="F810" s="189" t="s">
        <v>1214</v>
      </c>
      <c r="H810" s="190">
        <v>5.819</v>
      </c>
      <c r="I810" s="191"/>
      <c r="L810" s="187"/>
      <c r="M810" s="192"/>
      <c r="T810" s="193"/>
      <c r="AT810" s="188" t="s">
        <v>586</v>
      </c>
      <c r="AU810" s="188" t="s">
        <v>89</v>
      </c>
      <c r="AV810" s="13" t="s">
        <v>89</v>
      </c>
      <c r="AW810" s="13" t="s">
        <v>31</v>
      </c>
      <c r="AX810" s="13" t="s">
        <v>77</v>
      </c>
      <c r="AY810" s="188" t="s">
        <v>574</v>
      </c>
    </row>
    <row r="811" spans="2:51" s="13" customFormat="1" ht="12">
      <c r="B811" s="187"/>
      <c r="D811" s="181" t="s">
        <v>586</v>
      </c>
      <c r="E811" s="188" t="s">
        <v>1</v>
      </c>
      <c r="F811" s="189" t="s">
        <v>1215</v>
      </c>
      <c r="H811" s="190">
        <v>-1.675</v>
      </c>
      <c r="I811" s="191"/>
      <c r="L811" s="187"/>
      <c r="M811" s="192"/>
      <c r="T811" s="193"/>
      <c r="AT811" s="188" t="s">
        <v>586</v>
      </c>
      <c r="AU811" s="188" t="s">
        <v>89</v>
      </c>
      <c r="AV811" s="13" t="s">
        <v>89</v>
      </c>
      <c r="AW811" s="13" t="s">
        <v>31</v>
      </c>
      <c r="AX811" s="13" t="s">
        <v>77</v>
      </c>
      <c r="AY811" s="188" t="s">
        <v>574</v>
      </c>
    </row>
    <row r="812" spans="2:51" s="12" customFormat="1" ht="12">
      <c r="B812" s="180"/>
      <c r="D812" s="181" t="s">
        <v>586</v>
      </c>
      <c r="E812" s="182" t="s">
        <v>1</v>
      </c>
      <c r="F812" s="183" t="s">
        <v>1216</v>
      </c>
      <c r="H812" s="182" t="s">
        <v>1</v>
      </c>
      <c r="I812" s="184"/>
      <c r="L812" s="180"/>
      <c r="M812" s="185"/>
      <c r="T812" s="186"/>
      <c r="AT812" s="182" t="s">
        <v>586</v>
      </c>
      <c r="AU812" s="182" t="s">
        <v>89</v>
      </c>
      <c r="AV812" s="12" t="s">
        <v>84</v>
      </c>
      <c r="AW812" s="12" t="s">
        <v>31</v>
      </c>
      <c r="AX812" s="12" t="s">
        <v>77</v>
      </c>
      <c r="AY812" s="182" t="s">
        <v>574</v>
      </c>
    </row>
    <row r="813" spans="2:51" s="13" customFormat="1" ht="12">
      <c r="B813" s="187"/>
      <c r="D813" s="181" t="s">
        <v>586</v>
      </c>
      <c r="E813" s="188" t="s">
        <v>1</v>
      </c>
      <c r="F813" s="189" t="s">
        <v>1217</v>
      </c>
      <c r="H813" s="190">
        <v>7.6230000000000002</v>
      </c>
      <c r="I813" s="191"/>
      <c r="L813" s="187"/>
      <c r="M813" s="192"/>
      <c r="T813" s="193"/>
      <c r="AT813" s="188" t="s">
        <v>586</v>
      </c>
      <c r="AU813" s="188" t="s">
        <v>89</v>
      </c>
      <c r="AV813" s="13" t="s">
        <v>89</v>
      </c>
      <c r="AW813" s="13" t="s">
        <v>31</v>
      </c>
      <c r="AX813" s="13" t="s">
        <v>77</v>
      </c>
      <c r="AY813" s="188" t="s">
        <v>574</v>
      </c>
    </row>
    <row r="814" spans="2:51" s="12" customFormat="1" ht="12">
      <c r="B814" s="180"/>
      <c r="D814" s="181" t="s">
        <v>586</v>
      </c>
      <c r="E814" s="182" t="s">
        <v>1</v>
      </c>
      <c r="F814" s="183" t="s">
        <v>1218</v>
      </c>
      <c r="H814" s="182" t="s">
        <v>1</v>
      </c>
      <c r="I814" s="184"/>
      <c r="L814" s="180"/>
      <c r="M814" s="185"/>
      <c r="T814" s="186"/>
      <c r="AT814" s="182" t="s">
        <v>586</v>
      </c>
      <c r="AU814" s="182" t="s">
        <v>89</v>
      </c>
      <c r="AV814" s="12" t="s">
        <v>84</v>
      </c>
      <c r="AW814" s="12" t="s">
        <v>31</v>
      </c>
      <c r="AX814" s="12" t="s">
        <v>77</v>
      </c>
      <c r="AY814" s="182" t="s">
        <v>574</v>
      </c>
    </row>
    <row r="815" spans="2:51" s="13" customFormat="1" ht="12">
      <c r="B815" s="187"/>
      <c r="D815" s="181" t="s">
        <v>586</v>
      </c>
      <c r="E815" s="188" t="s">
        <v>1</v>
      </c>
      <c r="F815" s="189" t="s">
        <v>1219</v>
      </c>
      <c r="H815" s="190">
        <v>8.8369999999999997</v>
      </c>
      <c r="I815" s="191"/>
      <c r="L815" s="187"/>
      <c r="M815" s="192"/>
      <c r="T815" s="193"/>
      <c r="AT815" s="188" t="s">
        <v>586</v>
      </c>
      <c r="AU815" s="188" t="s">
        <v>89</v>
      </c>
      <c r="AV815" s="13" t="s">
        <v>89</v>
      </c>
      <c r="AW815" s="13" t="s">
        <v>31</v>
      </c>
      <c r="AX815" s="13" t="s">
        <v>77</v>
      </c>
      <c r="AY815" s="188" t="s">
        <v>574</v>
      </c>
    </row>
    <row r="816" spans="2:51" s="13" customFormat="1" ht="12">
      <c r="B816" s="187"/>
      <c r="D816" s="181" t="s">
        <v>586</v>
      </c>
      <c r="E816" s="188" t="s">
        <v>1</v>
      </c>
      <c r="F816" s="189" t="s">
        <v>1220</v>
      </c>
      <c r="H816" s="190">
        <v>-0.78700000000000003</v>
      </c>
      <c r="I816" s="191"/>
      <c r="L816" s="187"/>
      <c r="M816" s="192"/>
      <c r="T816" s="193"/>
      <c r="AT816" s="188" t="s">
        <v>586</v>
      </c>
      <c r="AU816" s="188" t="s">
        <v>89</v>
      </c>
      <c r="AV816" s="13" t="s">
        <v>89</v>
      </c>
      <c r="AW816" s="13" t="s">
        <v>31</v>
      </c>
      <c r="AX816" s="13" t="s">
        <v>77</v>
      </c>
      <c r="AY816" s="188" t="s">
        <v>574</v>
      </c>
    </row>
    <row r="817" spans="2:51" s="12" customFormat="1" ht="12">
      <c r="B817" s="180"/>
      <c r="D817" s="181" t="s">
        <v>586</v>
      </c>
      <c r="E817" s="182" t="s">
        <v>1</v>
      </c>
      <c r="F817" s="183" t="s">
        <v>1221</v>
      </c>
      <c r="H817" s="182" t="s">
        <v>1</v>
      </c>
      <c r="I817" s="184"/>
      <c r="L817" s="180"/>
      <c r="M817" s="185"/>
      <c r="T817" s="186"/>
      <c r="AT817" s="182" t="s">
        <v>586</v>
      </c>
      <c r="AU817" s="182" t="s">
        <v>89</v>
      </c>
      <c r="AV817" s="12" t="s">
        <v>84</v>
      </c>
      <c r="AW817" s="12" t="s">
        <v>31</v>
      </c>
      <c r="AX817" s="12" t="s">
        <v>77</v>
      </c>
      <c r="AY817" s="182" t="s">
        <v>574</v>
      </c>
    </row>
    <row r="818" spans="2:51" s="13" customFormat="1" ht="12">
      <c r="B818" s="187"/>
      <c r="D818" s="181" t="s">
        <v>586</v>
      </c>
      <c r="E818" s="188" t="s">
        <v>1</v>
      </c>
      <c r="F818" s="189" t="s">
        <v>1222</v>
      </c>
      <c r="H818" s="190">
        <v>7.92</v>
      </c>
      <c r="I818" s="191"/>
      <c r="L818" s="187"/>
      <c r="M818" s="192"/>
      <c r="T818" s="193"/>
      <c r="AT818" s="188" t="s">
        <v>586</v>
      </c>
      <c r="AU818" s="188" t="s">
        <v>89</v>
      </c>
      <c r="AV818" s="13" t="s">
        <v>89</v>
      </c>
      <c r="AW818" s="13" t="s">
        <v>31</v>
      </c>
      <c r="AX818" s="13" t="s">
        <v>77</v>
      </c>
      <c r="AY818" s="188" t="s">
        <v>574</v>
      </c>
    </row>
    <row r="819" spans="2:51" s="12" customFormat="1" ht="12">
      <c r="B819" s="180"/>
      <c r="D819" s="181" t="s">
        <v>586</v>
      </c>
      <c r="E819" s="182" t="s">
        <v>1</v>
      </c>
      <c r="F819" s="183" t="s">
        <v>1223</v>
      </c>
      <c r="H819" s="182" t="s">
        <v>1</v>
      </c>
      <c r="I819" s="184"/>
      <c r="L819" s="180"/>
      <c r="M819" s="185"/>
      <c r="T819" s="186"/>
      <c r="AT819" s="182" t="s">
        <v>586</v>
      </c>
      <c r="AU819" s="182" t="s">
        <v>89</v>
      </c>
      <c r="AV819" s="12" t="s">
        <v>84</v>
      </c>
      <c r="AW819" s="12" t="s">
        <v>31</v>
      </c>
      <c r="AX819" s="12" t="s">
        <v>77</v>
      </c>
      <c r="AY819" s="182" t="s">
        <v>574</v>
      </c>
    </row>
    <row r="820" spans="2:51" s="13" customFormat="1" ht="12">
      <c r="B820" s="187"/>
      <c r="D820" s="181" t="s">
        <v>586</v>
      </c>
      <c r="E820" s="188" t="s">
        <v>1</v>
      </c>
      <c r="F820" s="189" t="s">
        <v>1222</v>
      </c>
      <c r="H820" s="190">
        <v>7.92</v>
      </c>
      <c r="I820" s="191"/>
      <c r="L820" s="187"/>
      <c r="M820" s="192"/>
      <c r="T820" s="193"/>
      <c r="AT820" s="188" t="s">
        <v>586</v>
      </c>
      <c r="AU820" s="188" t="s">
        <v>89</v>
      </c>
      <c r="AV820" s="13" t="s">
        <v>89</v>
      </c>
      <c r="AW820" s="13" t="s">
        <v>31</v>
      </c>
      <c r="AX820" s="13" t="s">
        <v>77</v>
      </c>
      <c r="AY820" s="188" t="s">
        <v>574</v>
      </c>
    </row>
    <row r="821" spans="2:51" s="12" customFormat="1" ht="12">
      <c r="B821" s="180"/>
      <c r="D821" s="181" t="s">
        <v>586</v>
      </c>
      <c r="E821" s="182" t="s">
        <v>1</v>
      </c>
      <c r="F821" s="183" t="s">
        <v>1224</v>
      </c>
      <c r="H821" s="182" t="s">
        <v>1</v>
      </c>
      <c r="I821" s="184"/>
      <c r="L821" s="180"/>
      <c r="M821" s="185"/>
      <c r="T821" s="186"/>
      <c r="AT821" s="182" t="s">
        <v>586</v>
      </c>
      <c r="AU821" s="182" t="s">
        <v>89</v>
      </c>
      <c r="AV821" s="12" t="s">
        <v>84</v>
      </c>
      <c r="AW821" s="12" t="s">
        <v>31</v>
      </c>
      <c r="AX821" s="12" t="s">
        <v>77</v>
      </c>
      <c r="AY821" s="182" t="s">
        <v>574</v>
      </c>
    </row>
    <row r="822" spans="2:51" s="13" customFormat="1" ht="12">
      <c r="B822" s="187"/>
      <c r="D822" s="181" t="s">
        <v>586</v>
      </c>
      <c r="E822" s="188" t="s">
        <v>1</v>
      </c>
      <c r="F822" s="189" t="s">
        <v>1225</v>
      </c>
      <c r="H822" s="190">
        <v>2.5139999999999998</v>
      </c>
      <c r="I822" s="191"/>
      <c r="L822" s="187"/>
      <c r="M822" s="192"/>
      <c r="T822" s="193"/>
      <c r="AT822" s="188" t="s">
        <v>586</v>
      </c>
      <c r="AU822" s="188" t="s">
        <v>89</v>
      </c>
      <c r="AV822" s="13" t="s">
        <v>89</v>
      </c>
      <c r="AW822" s="13" t="s">
        <v>31</v>
      </c>
      <c r="AX822" s="13" t="s">
        <v>77</v>
      </c>
      <c r="AY822" s="188" t="s">
        <v>574</v>
      </c>
    </row>
    <row r="823" spans="2:51" s="12" customFormat="1" ht="12">
      <c r="B823" s="180"/>
      <c r="D823" s="181" t="s">
        <v>586</v>
      </c>
      <c r="E823" s="182" t="s">
        <v>1</v>
      </c>
      <c r="F823" s="183" t="s">
        <v>1226</v>
      </c>
      <c r="H823" s="182" t="s">
        <v>1</v>
      </c>
      <c r="I823" s="184"/>
      <c r="L823" s="180"/>
      <c r="M823" s="185"/>
      <c r="T823" s="186"/>
      <c r="AT823" s="182" t="s">
        <v>586</v>
      </c>
      <c r="AU823" s="182" t="s">
        <v>89</v>
      </c>
      <c r="AV823" s="12" t="s">
        <v>84</v>
      </c>
      <c r="AW823" s="12" t="s">
        <v>31</v>
      </c>
      <c r="AX823" s="12" t="s">
        <v>77</v>
      </c>
      <c r="AY823" s="182" t="s">
        <v>574</v>
      </c>
    </row>
    <row r="824" spans="2:51" s="13" customFormat="1" ht="12">
      <c r="B824" s="187"/>
      <c r="D824" s="181" t="s">
        <v>586</v>
      </c>
      <c r="E824" s="188" t="s">
        <v>1</v>
      </c>
      <c r="F824" s="189" t="s">
        <v>1227</v>
      </c>
      <c r="H824" s="190">
        <v>3.1360000000000001</v>
      </c>
      <c r="I824" s="191"/>
      <c r="L824" s="187"/>
      <c r="M824" s="192"/>
      <c r="T824" s="193"/>
      <c r="AT824" s="188" t="s">
        <v>586</v>
      </c>
      <c r="AU824" s="188" t="s">
        <v>89</v>
      </c>
      <c r="AV824" s="13" t="s">
        <v>89</v>
      </c>
      <c r="AW824" s="13" t="s">
        <v>31</v>
      </c>
      <c r="AX824" s="13" t="s">
        <v>77</v>
      </c>
      <c r="AY824" s="188" t="s">
        <v>574</v>
      </c>
    </row>
    <row r="825" spans="2:51" s="12" customFormat="1" ht="12">
      <c r="B825" s="180"/>
      <c r="D825" s="181" t="s">
        <v>586</v>
      </c>
      <c r="E825" s="182" t="s">
        <v>1</v>
      </c>
      <c r="F825" s="183" t="s">
        <v>1228</v>
      </c>
      <c r="H825" s="182" t="s">
        <v>1</v>
      </c>
      <c r="I825" s="184"/>
      <c r="L825" s="180"/>
      <c r="M825" s="185"/>
      <c r="T825" s="186"/>
      <c r="AT825" s="182" t="s">
        <v>586</v>
      </c>
      <c r="AU825" s="182" t="s">
        <v>89</v>
      </c>
      <c r="AV825" s="12" t="s">
        <v>84</v>
      </c>
      <c r="AW825" s="12" t="s">
        <v>31</v>
      </c>
      <c r="AX825" s="12" t="s">
        <v>77</v>
      </c>
      <c r="AY825" s="182" t="s">
        <v>574</v>
      </c>
    </row>
    <row r="826" spans="2:51" s="13" customFormat="1" ht="12">
      <c r="B826" s="187"/>
      <c r="D826" s="181" t="s">
        <v>586</v>
      </c>
      <c r="E826" s="188" t="s">
        <v>1</v>
      </c>
      <c r="F826" s="189" t="s">
        <v>1229</v>
      </c>
      <c r="H826" s="190">
        <v>0.82599999999999996</v>
      </c>
      <c r="I826" s="191"/>
      <c r="L826" s="187"/>
      <c r="M826" s="192"/>
      <c r="T826" s="193"/>
      <c r="AT826" s="188" t="s">
        <v>586</v>
      </c>
      <c r="AU826" s="188" t="s">
        <v>89</v>
      </c>
      <c r="AV826" s="13" t="s">
        <v>89</v>
      </c>
      <c r="AW826" s="13" t="s">
        <v>31</v>
      </c>
      <c r="AX826" s="13" t="s">
        <v>77</v>
      </c>
      <c r="AY826" s="188" t="s">
        <v>574</v>
      </c>
    </row>
    <row r="827" spans="2:51" s="12" customFormat="1" ht="12">
      <c r="B827" s="180"/>
      <c r="D827" s="181" t="s">
        <v>586</v>
      </c>
      <c r="E827" s="182" t="s">
        <v>1</v>
      </c>
      <c r="F827" s="183" t="s">
        <v>1230</v>
      </c>
      <c r="H827" s="182" t="s">
        <v>1</v>
      </c>
      <c r="I827" s="184"/>
      <c r="L827" s="180"/>
      <c r="M827" s="185"/>
      <c r="T827" s="186"/>
      <c r="AT827" s="182" t="s">
        <v>586</v>
      </c>
      <c r="AU827" s="182" t="s">
        <v>89</v>
      </c>
      <c r="AV827" s="12" t="s">
        <v>84</v>
      </c>
      <c r="AW827" s="12" t="s">
        <v>31</v>
      </c>
      <c r="AX827" s="12" t="s">
        <v>77</v>
      </c>
      <c r="AY827" s="182" t="s">
        <v>574</v>
      </c>
    </row>
    <row r="828" spans="2:51" s="13" customFormat="1" ht="12">
      <c r="B828" s="187"/>
      <c r="D828" s="181" t="s">
        <v>586</v>
      </c>
      <c r="E828" s="188" t="s">
        <v>1</v>
      </c>
      <c r="F828" s="189" t="s">
        <v>1231</v>
      </c>
      <c r="H828" s="190">
        <v>1.0309999999999999</v>
      </c>
      <c r="I828" s="191"/>
      <c r="L828" s="187"/>
      <c r="M828" s="192"/>
      <c r="T828" s="193"/>
      <c r="AT828" s="188" t="s">
        <v>586</v>
      </c>
      <c r="AU828" s="188" t="s">
        <v>89</v>
      </c>
      <c r="AV828" s="13" t="s">
        <v>89</v>
      </c>
      <c r="AW828" s="13" t="s">
        <v>31</v>
      </c>
      <c r="AX828" s="13" t="s">
        <v>77</v>
      </c>
      <c r="AY828" s="188" t="s">
        <v>574</v>
      </c>
    </row>
    <row r="829" spans="2:51" s="13" customFormat="1" ht="12">
      <c r="B829" s="187"/>
      <c r="D829" s="181" t="s">
        <v>586</v>
      </c>
      <c r="E829" s="188" t="s">
        <v>1</v>
      </c>
      <c r="F829" s="189" t="s">
        <v>1232</v>
      </c>
      <c r="H829" s="190">
        <v>-0.4</v>
      </c>
      <c r="I829" s="191"/>
      <c r="L829" s="187"/>
      <c r="M829" s="192"/>
      <c r="T829" s="193"/>
      <c r="AT829" s="188" t="s">
        <v>586</v>
      </c>
      <c r="AU829" s="188" t="s">
        <v>89</v>
      </c>
      <c r="AV829" s="13" t="s">
        <v>89</v>
      </c>
      <c r="AW829" s="13" t="s">
        <v>31</v>
      </c>
      <c r="AX829" s="13" t="s">
        <v>77</v>
      </c>
      <c r="AY829" s="188" t="s">
        <v>574</v>
      </c>
    </row>
    <row r="830" spans="2:51" s="12" customFormat="1" ht="12">
      <c r="B830" s="180"/>
      <c r="D830" s="181" t="s">
        <v>586</v>
      </c>
      <c r="E830" s="182" t="s">
        <v>1</v>
      </c>
      <c r="F830" s="183" t="s">
        <v>1233</v>
      </c>
      <c r="H830" s="182" t="s">
        <v>1</v>
      </c>
      <c r="I830" s="184"/>
      <c r="L830" s="180"/>
      <c r="M830" s="185"/>
      <c r="T830" s="186"/>
      <c r="AT830" s="182" t="s">
        <v>586</v>
      </c>
      <c r="AU830" s="182" t="s">
        <v>89</v>
      </c>
      <c r="AV830" s="12" t="s">
        <v>84</v>
      </c>
      <c r="AW830" s="12" t="s">
        <v>31</v>
      </c>
      <c r="AX830" s="12" t="s">
        <v>77</v>
      </c>
      <c r="AY830" s="182" t="s">
        <v>574</v>
      </c>
    </row>
    <row r="831" spans="2:51" s="13" customFormat="1" ht="12">
      <c r="B831" s="187"/>
      <c r="D831" s="181" t="s">
        <v>586</v>
      </c>
      <c r="E831" s="188" t="s">
        <v>1</v>
      </c>
      <c r="F831" s="189" t="s">
        <v>1234</v>
      </c>
      <c r="H831" s="190">
        <v>1.952</v>
      </c>
      <c r="I831" s="191"/>
      <c r="L831" s="187"/>
      <c r="M831" s="192"/>
      <c r="T831" s="193"/>
      <c r="AT831" s="188" t="s">
        <v>586</v>
      </c>
      <c r="AU831" s="188" t="s">
        <v>89</v>
      </c>
      <c r="AV831" s="13" t="s">
        <v>89</v>
      </c>
      <c r="AW831" s="13" t="s">
        <v>31</v>
      </c>
      <c r="AX831" s="13" t="s">
        <v>77</v>
      </c>
      <c r="AY831" s="188" t="s">
        <v>574</v>
      </c>
    </row>
    <row r="832" spans="2:51" s="12" customFormat="1" ht="12">
      <c r="B832" s="180"/>
      <c r="D832" s="181" t="s">
        <v>586</v>
      </c>
      <c r="E832" s="182" t="s">
        <v>1</v>
      </c>
      <c r="F832" s="183" t="s">
        <v>1235</v>
      </c>
      <c r="H832" s="182" t="s">
        <v>1</v>
      </c>
      <c r="I832" s="184"/>
      <c r="L832" s="180"/>
      <c r="M832" s="185"/>
      <c r="T832" s="186"/>
      <c r="AT832" s="182" t="s">
        <v>586</v>
      </c>
      <c r="AU832" s="182" t="s">
        <v>89</v>
      </c>
      <c r="AV832" s="12" t="s">
        <v>84</v>
      </c>
      <c r="AW832" s="12" t="s">
        <v>31</v>
      </c>
      <c r="AX832" s="12" t="s">
        <v>77</v>
      </c>
      <c r="AY832" s="182" t="s">
        <v>574</v>
      </c>
    </row>
    <row r="833" spans="2:51" s="13" customFormat="1" ht="12">
      <c r="B833" s="187"/>
      <c r="D833" s="181" t="s">
        <v>586</v>
      </c>
      <c r="E833" s="188" t="s">
        <v>1</v>
      </c>
      <c r="F833" s="189" t="s">
        <v>1236</v>
      </c>
      <c r="H833" s="190">
        <v>1.879</v>
      </c>
      <c r="I833" s="191"/>
      <c r="L833" s="187"/>
      <c r="M833" s="192"/>
      <c r="T833" s="193"/>
      <c r="AT833" s="188" t="s">
        <v>586</v>
      </c>
      <c r="AU833" s="188" t="s">
        <v>89</v>
      </c>
      <c r="AV833" s="13" t="s">
        <v>89</v>
      </c>
      <c r="AW833" s="13" t="s">
        <v>31</v>
      </c>
      <c r="AX833" s="13" t="s">
        <v>77</v>
      </c>
      <c r="AY833" s="188" t="s">
        <v>574</v>
      </c>
    </row>
    <row r="834" spans="2:51" s="13" customFormat="1" ht="12">
      <c r="B834" s="187"/>
      <c r="D834" s="181" t="s">
        <v>586</v>
      </c>
      <c r="E834" s="188" t="s">
        <v>1</v>
      </c>
      <c r="F834" s="189" t="s">
        <v>1237</v>
      </c>
      <c r="H834" s="190">
        <v>0.95299999999999996</v>
      </c>
      <c r="I834" s="191"/>
      <c r="L834" s="187"/>
      <c r="M834" s="192"/>
      <c r="T834" s="193"/>
      <c r="AT834" s="188" t="s">
        <v>586</v>
      </c>
      <c r="AU834" s="188" t="s">
        <v>89</v>
      </c>
      <c r="AV834" s="13" t="s">
        <v>89</v>
      </c>
      <c r="AW834" s="13" t="s">
        <v>31</v>
      </c>
      <c r="AX834" s="13" t="s">
        <v>77</v>
      </c>
      <c r="AY834" s="188" t="s">
        <v>574</v>
      </c>
    </row>
    <row r="835" spans="2:51" s="12" customFormat="1" ht="12">
      <c r="B835" s="180"/>
      <c r="D835" s="181" t="s">
        <v>586</v>
      </c>
      <c r="E835" s="182" t="s">
        <v>1</v>
      </c>
      <c r="F835" s="183" t="s">
        <v>1238</v>
      </c>
      <c r="H835" s="182" t="s">
        <v>1</v>
      </c>
      <c r="I835" s="184"/>
      <c r="L835" s="180"/>
      <c r="M835" s="185"/>
      <c r="T835" s="186"/>
      <c r="AT835" s="182" t="s">
        <v>586</v>
      </c>
      <c r="AU835" s="182" t="s">
        <v>89</v>
      </c>
      <c r="AV835" s="12" t="s">
        <v>84</v>
      </c>
      <c r="AW835" s="12" t="s">
        <v>31</v>
      </c>
      <c r="AX835" s="12" t="s">
        <v>77</v>
      </c>
      <c r="AY835" s="182" t="s">
        <v>574</v>
      </c>
    </row>
    <row r="836" spans="2:51" s="13" customFormat="1" ht="12">
      <c r="B836" s="187"/>
      <c r="D836" s="181" t="s">
        <v>586</v>
      </c>
      <c r="E836" s="188" t="s">
        <v>1</v>
      </c>
      <c r="F836" s="189" t="s">
        <v>1239</v>
      </c>
      <c r="H836" s="190">
        <v>2.6629999999999998</v>
      </c>
      <c r="I836" s="191"/>
      <c r="L836" s="187"/>
      <c r="M836" s="192"/>
      <c r="T836" s="193"/>
      <c r="AT836" s="188" t="s">
        <v>586</v>
      </c>
      <c r="AU836" s="188" t="s">
        <v>89</v>
      </c>
      <c r="AV836" s="13" t="s">
        <v>89</v>
      </c>
      <c r="AW836" s="13" t="s">
        <v>31</v>
      </c>
      <c r="AX836" s="13" t="s">
        <v>77</v>
      </c>
      <c r="AY836" s="188" t="s">
        <v>574</v>
      </c>
    </row>
    <row r="837" spans="2:51" s="12" customFormat="1" ht="12">
      <c r="B837" s="180"/>
      <c r="D837" s="181" t="s">
        <v>586</v>
      </c>
      <c r="E837" s="182" t="s">
        <v>1</v>
      </c>
      <c r="F837" s="183" t="s">
        <v>1240</v>
      </c>
      <c r="H837" s="182" t="s">
        <v>1</v>
      </c>
      <c r="I837" s="184"/>
      <c r="L837" s="180"/>
      <c r="M837" s="185"/>
      <c r="T837" s="186"/>
      <c r="AT837" s="182" t="s">
        <v>586</v>
      </c>
      <c r="AU837" s="182" t="s">
        <v>89</v>
      </c>
      <c r="AV837" s="12" t="s">
        <v>84</v>
      </c>
      <c r="AW837" s="12" t="s">
        <v>31</v>
      </c>
      <c r="AX837" s="12" t="s">
        <v>77</v>
      </c>
      <c r="AY837" s="182" t="s">
        <v>574</v>
      </c>
    </row>
    <row r="838" spans="2:51" s="13" customFormat="1" ht="12">
      <c r="B838" s="187"/>
      <c r="D838" s="181" t="s">
        <v>586</v>
      </c>
      <c r="E838" s="188" t="s">
        <v>1</v>
      </c>
      <c r="F838" s="189" t="s">
        <v>1241</v>
      </c>
      <c r="H838" s="190">
        <v>5.2640000000000002</v>
      </c>
      <c r="I838" s="191"/>
      <c r="L838" s="187"/>
      <c r="M838" s="192"/>
      <c r="T838" s="193"/>
      <c r="AT838" s="188" t="s">
        <v>586</v>
      </c>
      <c r="AU838" s="188" t="s">
        <v>89</v>
      </c>
      <c r="AV838" s="13" t="s">
        <v>89</v>
      </c>
      <c r="AW838" s="13" t="s">
        <v>31</v>
      </c>
      <c r="AX838" s="13" t="s">
        <v>77</v>
      </c>
      <c r="AY838" s="188" t="s">
        <v>574</v>
      </c>
    </row>
    <row r="839" spans="2:51" s="12" customFormat="1" ht="12">
      <c r="B839" s="180"/>
      <c r="D839" s="181" t="s">
        <v>586</v>
      </c>
      <c r="E839" s="182" t="s">
        <v>1</v>
      </c>
      <c r="F839" s="183" t="s">
        <v>1242</v>
      </c>
      <c r="H839" s="182" t="s">
        <v>1</v>
      </c>
      <c r="I839" s="184"/>
      <c r="L839" s="180"/>
      <c r="M839" s="185"/>
      <c r="T839" s="186"/>
      <c r="AT839" s="182" t="s">
        <v>586</v>
      </c>
      <c r="AU839" s="182" t="s">
        <v>89</v>
      </c>
      <c r="AV839" s="12" t="s">
        <v>84</v>
      </c>
      <c r="AW839" s="12" t="s">
        <v>31</v>
      </c>
      <c r="AX839" s="12" t="s">
        <v>77</v>
      </c>
      <c r="AY839" s="182" t="s">
        <v>574</v>
      </c>
    </row>
    <row r="840" spans="2:51" s="13" customFormat="1" ht="12">
      <c r="B840" s="187"/>
      <c r="D840" s="181" t="s">
        <v>586</v>
      </c>
      <c r="E840" s="188" t="s">
        <v>1</v>
      </c>
      <c r="F840" s="189" t="s">
        <v>1243</v>
      </c>
      <c r="H840" s="190">
        <v>0.81799999999999995</v>
      </c>
      <c r="I840" s="191"/>
      <c r="L840" s="187"/>
      <c r="M840" s="192"/>
      <c r="T840" s="193"/>
      <c r="AT840" s="188" t="s">
        <v>586</v>
      </c>
      <c r="AU840" s="188" t="s">
        <v>89</v>
      </c>
      <c r="AV840" s="13" t="s">
        <v>89</v>
      </c>
      <c r="AW840" s="13" t="s">
        <v>31</v>
      </c>
      <c r="AX840" s="13" t="s">
        <v>77</v>
      </c>
      <c r="AY840" s="188" t="s">
        <v>574</v>
      </c>
    </row>
    <row r="841" spans="2:51" s="12" customFormat="1" ht="12">
      <c r="B841" s="180"/>
      <c r="D841" s="181" t="s">
        <v>586</v>
      </c>
      <c r="E841" s="182" t="s">
        <v>1</v>
      </c>
      <c r="F841" s="183" t="s">
        <v>1244</v>
      </c>
      <c r="H841" s="182" t="s">
        <v>1</v>
      </c>
      <c r="I841" s="184"/>
      <c r="L841" s="180"/>
      <c r="M841" s="185"/>
      <c r="T841" s="186"/>
      <c r="AT841" s="182" t="s">
        <v>586</v>
      </c>
      <c r="AU841" s="182" t="s">
        <v>89</v>
      </c>
      <c r="AV841" s="12" t="s">
        <v>84</v>
      </c>
      <c r="AW841" s="12" t="s">
        <v>31</v>
      </c>
      <c r="AX841" s="12" t="s">
        <v>77</v>
      </c>
      <c r="AY841" s="182" t="s">
        <v>574</v>
      </c>
    </row>
    <row r="842" spans="2:51" s="13" customFormat="1" ht="12">
      <c r="B842" s="187"/>
      <c r="D842" s="181" t="s">
        <v>586</v>
      </c>
      <c r="E842" s="188" t="s">
        <v>1</v>
      </c>
      <c r="F842" s="189" t="s">
        <v>1245</v>
      </c>
      <c r="H842" s="190">
        <v>1.83</v>
      </c>
      <c r="I842" s="191"/>
      <c r="L842" s="187"/>
      <c r="M842" s="192"/>
      <c r="T842" s="193"/>
      <c r="AT842" s="188" t="s">
        <v>586</v>
      </c>
      <c r="AU842" s="188" t="s">
        <v>89</v>
      </c>
      <c r="AV842" s="13" t="s">
        <v>89</v>
      </c>
      <c r="AW842" s="13" t="s">
        <v>31</v>
      </c>
      <c r="AX842" s="13" t="s">
        <v>77</v>
      </c>
      <c r="AY842" s="188" t="s">
        <v>574</v>
      </c>
    </row>
    <row r="843" spans="2:51" s="15" customFormat="1" ht="12">
      <c r="B843" s="201"/>
      <c r="D843" s="181" t="s">
        <v>586</v>
      </c>
      <c r="E843" s="202" t="s">
        <v>1</v>
      </c>
      <c r="F843" s="203" t="s">
        <v>776</v>
      </c>
      <c r="H843" s="204">
        <v>155.274</v>
      </c>
      <c r="I843" s="205"/>
      <c r="L843" s="201"/>
      <c r="M843" s="206"/>
      <c r="T843" s="207"/>
      <c r="AT843" s="202" t="s">
        <v>586</v>
      </c>
      <c r="AU843" s="202" t="s">
        <v>89</v>
      </c>
      <c r="AV843" s="15" t="s">
        <v>597</v>
      </c>
      <c r="AW843" s="15" t="s">
        <v>31</v>
      </c>
      <c r="AX843" s="15" t="s">
        <v>77</v>
      </c>
      <c r="AY843" s="202" t="s">
        <v>574</v>
      </c>
    </row>
    <row r="844" spans="2:51" s="12" customFormat="1" ht="12">
      <c r="B844" s="180"/>
      <c r="D844" s="181" t="s">
        <v>586</v>
      </c>
      <c r="E844" s="182" t="s">
        <v>1</v>
      </c>
      <c r="F844" s="183" t="s">
        <v>777</v>
      </c>
      <c r="H844" s="182" t="s">
        <v>1</v>
      </c>
      <c r="I844" s="184"/>
      <c r="L844" s="180"/>
      <c r="M844" s="185"/>
      <c r="T844" s="186"/>
      <c r="AT844" s="182" t="s">
        <v>586</v>
      </c>
      <c r="AU844" s="182" t="s">
        <v>89</v>
      </c>
      <c r="AV844" s="12" t="s">
        <v>84</v>
      </c>
      <c r="AW844" s="12" t="s">
        <v>31</v>
      </c>
      <c r="AX844" s="12" t="s">
        <v>77</v>
      </c>
      <c r="AY844" s="182" t="s">
        <v>574</v>
      </c>
    </row>
    <row r="845" spans="2:51" s="12" customFormat="1" ht="12">
      <c r="B845" s="180"/>
      <c r="D845" s="181" t="s">
        <v>586</v>
      </c>
      <c r="E845" s="182" t="s">
        <v>1</v>
      </c>
      <c r="F845" s="183" t="s">
        <v>1246</v>
      </c>
      <c r="H845" s="182" t="s">
        <v>1</v>
      </c>
      <c r="I845" s="184"/>
      <c r="L845" s="180"/>
      <c r="M845" s="185"/>
      <c r="T845" s="186"/>
      <c r="AT845" s="182" t="s">
        <v>586</v>
      </c>
      <c r="AU845" s="182" t="s">
        <v>89</v>
      </c>
      <c r="AV845" s="12" t="s">
        <v>84</v>
      </c>
      <c r="AW845" s="12" t="s">
        <v>31</v>
      </c>
      <c r="AX845" s="12" t="s">
        <v>77</v>
      </c>
      <c r="AY845" s="182" t="s">
        <v>574</v>
      </c>
    </row>
    <row r="846" spans="2:51" s="13" customFormat="1" ht="12">
      <c r="B846" s="187"/>
      <c r="D846" s="181" t="s">
        <v>586</v>
      </c>
      <c r="E846" s="188" t="s">
        <v>1</v>
      </c>
      <c r="F846" s="189" t="s">
        <v>1247</v>
      </c>
      <c r="H846" s="190">
        <v>1.3460000000000001</v>
      </c>
      <c r="I846" s="191"/>
      <c r="L846" s="187"/>
      <c r="M846" s="192"/>
      <c r="T846" s="193"/>
      <c r="AT846" s="188" t="s">
        <v>586</v>
      </c>
      <c r="AU846" s="188" t="s">
        <v>89</v>
      </c>
      <c r="AV846" s="13" t="s">
        <v>89</v>
      </c>
      <c r="AW846" s="13" t="s">
        <v>31</v>
      </c>
      <c r="AX846" s="13" t="s">
        <v>77</v>
      </c>
      <c r="AY846" s="188" t="s">
        <v>574</v>
      </c>
    </row>
    <row r="847" spans="2:51" s="13" customFormat="1" ht="12">
      <c r="B847" s="187"/>
      <c r="D847" s="181" t="s">
        <v>586</v>
      </c>
      <c r="E847" s="188" t="s">
        <v>1</v>
      </c>
      <c r="F847" s="189" t="s">
        <v>1248</v>
      </c>
      <c r="H847" s="190">
        <v>6.3630000000000004</v>
      </c>
      <c r="I847" s="191"/>
      <c r="L847" s="187"/>
      <c r="M847" s="192"/>
      <c r="T847" s="193"/>
      <c r="AT847" s="188" t="s">
        <v>586</v>
      </c>
      <c r="AU847" s="188" t="s">
        <v>89</v>
      </c>
      <c r="AV847" s="13" t="s">
        <v>89</v>
      </c>
      <c r="AW847" s="13" t="s">
        <v>31</v>
      </c>
      <c r="AX847" s="13" t="s">
        <v>77</v>
      </c>
      <c r="AY847" s="188" t="s">
        <v>574</v>
      </c>
    </row>
    <row r="848" spans="2:51" s="12" customFormat="1" ht="12">
      <c r="B848" s="180"/>
      <c r="D848" s="181" t="s">
        <v>586</v>
      </c>
      <c r="E848" s="182" t="s">
        <v>1</v>
      </c>
      <c r="F848" s="183" t="s">
        <v>1249</v>
      </c>
      <c r="H848" s="182" t="s">
        <v>1</v>
      </c>
      <c r="I848" s="184"/>
      <c r="L848" s="180"/>
      <c r="M848" s="185"/>
      <c r="T848" s="186"/>
      <c r="AT848" s="182" t="s">
        <v>586</v>
      </c>
      <c r="AU848" s="182" t="s">
        <v>89</v>
      </c>
      <c r="AV848" s="12" t="s">
        <v>84</v>
      </c>
      <c r="AW848" s="12" t="s">
        <v>31</v>
      </c>
      <c r="AX848" s="12" t="s">
        <v>77</v>
      </c>
      <c r="AY848" s="182" t="s">
        <v>574</v>
      </c>
    </row>
    <row r="849" spans="2:51" s="13" customFormat="1" ht="12">
      <c r="B849" s="187"/>
      <c r="D849" s="181" t="s">
        <v>586</v>
      </c>
      <c r="E849" s="188" t="s">
        <v>1</v>
      </c>
      <c r="F849" s="189" t="s">
        <v>1250</v>
      </c>
      <c r="H849" s="190">
        <v>1.01</v>
      </c>
      <c r="I849" s="191"/>
      <c r="L849" s="187"/>
      <c r="M849" s="192"/>
      <c r="T849" s="193"/>
      <c r="AT849" s="188" t="s">
        <v>586</v>
      </c>
      <c r="AU849" s="188" t="s">
        <v>89</v>
      </c>
      <c r="AV849" s="13" t="s">
        <v>89</v>
      </c>
      <c r="AW849" s="13" t="s">
        <v>31</v>
      </c>
      <c r="AX849" s="13" t="s">
        <v>77</v>
      </c>
      <c r="AY849" s="188" t="s">
        <v>574</v>
      </c>
    </row>
    <row r="850" spans="2:51" s="12" customFormat="1" ht="12">
      <c r="B850" s="180"/>
      <c r="D850" s="181" t="s">
        <v>586</v>
      </c>
      <c r="E850" s="182" t="s">
        <v>1</v>
      </c>
      <c r="F850" s="183" t="s">
        <v>1251</v>
      </c>
      <c r="H850" s="182" t="s">
        <v>1</v>
      </c>
      <c r="I850" s="184"/>
      <c r="L850" s="180"/>
      <c r="M850" s="185"/>
      <c r="T850" s="186"/>
      <c r="AT850" s="182" t="s">
        <v>586</v>
      </c>
      <c r="AU850" s="182" t="s">
        <v>89</v>
      </c>
      <c r="AV850" s="12" t="s">
        <v>84</v>
      </c>
      <c r="AW850" s="12" t="s">
        <v>31</v>
      </c>
      <c r="AX850" s="12" t="s">
        <v>77</v>
      </c>
      <c r="AY850" s="182" t="s">
        <v>574</v>
      </c>
    </row>
    <row r="851" spans="2:51" s="13" customFormat="1" ht="12">
      <c r="B851" s="187"/>
      <c r="D851" s="181" t="s">
        <v>586</v>
      </c>
      <c r="E851" s="188" t="s">
        <v>1</v>
      </c>
      <c r="F851" s="189" t="s">
        <v>1252</v>
      </c>
      <c r="H851" s="190">
        <v>1.159</v>
      </c>
      <c r="I851" s="191"/>
      <c r="L851" s="187"/>
      <c r="M851" s="192"/>
      <c r="T851" s="193"/>
      <c r="AT851" s="188" t="s">
        <v>586</v>
      </c>
      <c r="AU851" s="188" t="s">
        <v>89</v>
      </c>
      <c r="AV851" s="13" t="s">
        <v>89</v>
      </c>
      <c r="AW851" s="13" t="s">
        <v>31</v>
      </c>
      <c r="AX851" s="13" t="s">
        <v>77</v>
      </c>
      <c r="AY851" s="188" t="s">
        <v>574</v>
      </c>
    </row>
    <row r="852" spans="2:51" s="12" customFormat="1" ht="12">
      <c r="B852" s="180"/>
      <c r="D852" s="181" t="s">
        <v>586</v>
      </c>
      <c r="E852" s="182" t="s">
        <v>1</v>
      </c>
      <c r="F852" s="183" t="s">
        <v>1253</v>
      </c>
      <c r="H852" s="182" t="s">
        <v>1</v>
      </c>
      <c r="I852" s="184"/>
      <c r="L852" s="180"/>
      <c r="M852" s="185"/>
      <c r="T852" s="186"/>
      <c r="AT852" s="182" t="s">
        <v>586</v>
      </c>
      <c r="AU852" s="182" t="s">
        <v>89</v>
      </c>
      <c r="AV852" s="12" t="s">
        <v>84</v>
      </c>
      <c r="AW852" s="12" t="s">
        <v>31</v>
      </c>
      <c r="AX852" s="12" t="s">
        <v>77</v>
      </c>
      <c r="AY852" s="182" t="s">
        <v>574</v>
      </c>
    </row>
    <row r="853" spans="2:51" s="13" customFormat="1" ht="12">
      <c r="B853" s="187"/>
      <c r="D853" s="181" t="s">
        <v>586</v>
      </c>
      <c r="E853" s="188" t="s">
        <v>1</v>
      </c>
      <c r="F853" s="189" t="s">
        <v>1254</v>
      </c>
      <c r="H853" s="190">
        <v>1.2270000000000001</v>
      </c>
      <c r="I853" s="191"/>
      <c r="L853" s="187"/>
      <c r="M853" s="192"/>
      <c r="T853" s="193"/>
      <c r="AT853" s="188" t="s">
        <v>586</v>
      </c>
      <c r="AU853" s="188" t="s">
        <v>89</v>
      </c>
      <c r="AV853" s="13" t="s">
        <v>89</v>
      </c>
      <c r="AW853" s="13" t="s">
        <v>31</v>
      </c>
      <c r="AX853" s="13" t="s">
        <v>77</v>
      </c>
      <c r="AY853" s="188" t="s">
        <v>574</v>
      </c>
    </row>
    <row r="854" spans="2:51" s="12" customFormat="1" ht="12">
      <c r="B854" s="180"/>
      <c r="D854" s="181" t="s">
        <v>586</v>
      </c>
      <c r="E854" s="182" t="s">
        <v>1</v>
      </c>
      <c r="F854" s="183" t="s">
        <v>1255</v>
      </c>
      <c r="H854" s="182" t="s">
        <v>1</v>
      </c>
      <c r="I854" s="184"/>
      <c r="L854" s="180"/>
      <c r="M854" s="185"/>
      <c r="T854" s="186"/>
      <c r="AT854" s="182" t="s">
        <v>586</v>
      </c>
      <c r="AU854" s="182" t="s">
        <v>89</v>
      </c>
      <c r="AV854" s="12" t="s">
        <v>84</v>
      </c>
      <c r="AW854" s="12" t="s">
        <v>31</v>
      </c>
      <c r="AX854" s="12" t="s">
        <v>77</v>
      </c>
      <c r="AY854" s="182" t="s">
        <v>574</v>
      </c>
    </row>
    <row r="855" spans="2:51" s="13" customFormat="1" ht="12">
      <c r="B855" s="187"/>
      <c r="D855" s="181" t="s">
        <v>586</v>
      </c>
      <c r="E855" s="188" t="s">
        <v>1</v>
      </c>
      <c r="F855" s="189" t="s">
        <v>1256</v>
      </c>
      <c r="H855" s="190">
        <v>3.3450000000000002</v>
      </c>
      <c r="I855" s="191"/>
      <c r="L855" s="187"/>
      <c r="M855" s="192"/>
      <c r="T855" s="193"/>
      <c r="AT855" s="188" t="s">
        <v>586</v>
      </c>
      <c r="AU855" s="188" t="s">
        <v>89</v>
      </c>
      <c r="AV855" s="13" t="s">
        <v>89</v>
      </c>
      <c r="AW855" s="13" t="s">
        <v>31</v>
      </c>
      <c r="AX855" s="13" t="s">
        <v>77</v>
      </c>
      <c r="AY855" s="188" t="s">
        <v>574</v>
      </c>
    </row>
    <row r="856" spans="2:51" s="12" customFormat="1" ht="12">
      <c r="B856" s="180"/>
      <c r="D856" s="181" t="s">
        <v>586</v>
      </c>
      <c r="E856" s="182" t="s">
        <v>1</v>
      </c>
      <c r="F856" s="183" t="s">
        <v>1257</v>
      </c>
      <c r="H856" s="182" t="s">
        <v>1</v>
      </c>
      <c r="I856" s="184"/>
      <c r="L856" s="180"/>
      <c r="M856" s="185"/>
      <c r="T856" s="186"/>
      <c r="AT856" s="182" t="s">
        <v>586</v>
      </c>
      <c r="AU856" s="182" t="s">
        <v>89</v>
      </c>
      <c r="AV856" s="12" t="s">
        <v>84</v>
      </c>
      <c r="AW856" s="12" t="s">
        <v>31</v>
      </c>
      <c r="AX856" s="12" t="s">
        <v>77</v>
      </c>
      <c r="AY856" s="182" t="s">
        <v>574</v>
      </c>
    </row>
    <row r="857" spans="2:51" s="13" customFormat="1" ht="12">
      <c r="B857" s="187"/>
      <c r="D857" s="181" t="s">
        <v>586</v>
      </c>
      <c r="E857" s="188" t="s">
        <v>1</v>
      </c>
      <c r="F857" s="189" t="s">
        <v>1258</v>
      </c>
      <c r="H857" s="190">
        <v>2.4529999999999998</v>
      </c>
      <c r="I857" s="191"/>
      <c r="L857" s="187"/>
      <c r="M857" s="192"/>
      <c r="T857" s="193"/>
      <c r="AT857" s="188" t="s">
        <v>586</v>
      </c>
      <c r="AU857" s="188" t="s">
        <v>89</v>
      </c>
      <c r="AV857" s="13" t="s">
        <v>89</v>
      </c>
      <c r="AW857" s="13" t="s">
        <v>31</v>
      </c>
      <c r="AX857" s="13" t="s">
        <v>77</v>
      </c>
      <c r="AY857" s="188" t="s">
        <v>574</v>
      </c>
    </row>
    <row r="858" spans="2:51" s="13" customFormat="1" ht="12">
      <c r="B858" s="187"/>
      <c r="D858" s="181" t="s">
        <v>586</v>
      </c>
      <c r="E858" s="188" t="s">
        <v>1</v>
      </c>
      <c r="F858" s="189" t="s">
        <v>1259</v>
      </c>
      <c r="H858" s="190">
        <v>-0.77300000000000002</v>
      </c>
      <c r="I858" s="191"/>
      <c r="L858" s="187"/>
      <c r="M858" s="192"/>
      <c r="T858" s="193"/>
      <c r="AT858" s="188" t="s">
        <v>586</v>
      </c>
      <c r="AU858" s="188" t="s">
        <v>89</v>
      </c>
      <c r="AV858" s="13" t="s">
        <v>89</v>
      </c>
      <c r="AW858" s="13" t="s">
        <v>31</v>
      </c>
      <c r="AX858" s="13" t="s">
        <v>77</v>
      </c>
      <c r="AY858" s="188" t="s">
        <v>574</v>
      </c>
    </row>
    <row r="859" spans="2:51" s="15" customFormat="1" ht="12">
      <c r="B859" s="201"/>
      <c r="D859" s="181" t="s">
        <v>586</v>
      </c>
      <c r="E859" s="202" t="s">
        <v>1</v>
      </c>
      <c r="F859" s="203" t="s">
        <v>776</v>
      </c>
      <c r="H859" s="204">
        <v>16.13</v>
      </c>
      <c r="I859" s="205"/>
      <c r="L859" s="201"/>
      <c r="M859" s="206"/>
      <c r="T859" s="207"/>
      <c r="AT859" s="202" t="s">
        <v>586</v>
      </c>
      <c r="AU859" s="202" t="s">
        <v>89</v>
      </c>
      <c r="AV859" s="15" t="s">
        <v>597</v>
      </c>
      <c r="AW859" s="15" t="s">
        <v>31</v>
      </c>
      <c r="AX859" s="15" t="s">
        <v>77</v>
      </c>
      <c r="AY859" s="202" t="s">
        <v>574</v>
      </c>
    </row>
    <row r="860" spans="2:51" s="12" customFormat="1" ht="12">
      <c r="B860" s="180"/>
      <c r="D860" s="181" t="s">
        <v>586</v>
      </c>
      <c r="E860" s="182" t="s">
        <v>1</v>
      </c>
      <c r="F860" s="183" t="s">
        <v>1260</v>
      </c>
      <c r="H860" s="182" t="s">
        <v>1</v>
      </c>
      <c r="I860" s="184"/>
      <c r="L860" s="180"/>
      <c r="M860" s="185"/>
      <c r="T860" s="186"/>
      <c r="AT860" s="182" t="s">
        <v>586</v>
      </c>
      <c r="AU860" s="182" t="s">
        <v>89</v>
      </c>
      <c r="AV860" s="12" t="s">
        <v>84</v>
      </c>
      <c r="AW860" s="12" t="s">
        <v>31</v>
      </c>
      <c r="AX860" s="12" t="s">
        <v>77</v>
      </c>
      <c r="AY860" s="182" t="s">
        <v>574</v>
      </c>
    </row>
    <row r="861" spans="2:51" s="13" customFormat="1" ht="12">
      <c r="B861" s="187"/>
      <c r="D861" s="181" t="s">
        <v>586</v>
      </c>
      <c r="E861" s="188" t="s">
        <v>1</v>
      </c>
      <c r="F861" s="189" t="s">
        <v>1261</v>
      </c>
      <c r="H861" s="190">
        <v>3.3780000000000001</v>
      </c>
      <c r="I861" s="191"/>
      <c r="L861" s="187"/>
      <c r="M861" s="192"/>
      <c r="T861" s="193"/>
      <c r="AT861" s="188" t="s">
        <v>586</v>
      </c>
      <c r="AU861" s="188" t="s">
        <v>89</v>
      </c>
      <c r="AV861" s="13" t="s">
        <v>89</v>
      </c>
      <c r="AW861" s="13" t="s">
        <v>31</v>
      </c>
      <c r="AX861" s="13" t="s">
        <v>77</v>
      </c>
      <c r="AY861" s="188" t="s">
        <v>574</v>
      </c>
    </row>
    <row r="862" spans="2:51" s="13" customFormat="1" ht="12">
      <c r="B862" s="187"/>
      <c r="D862" s="181" t="s">
        <v>586</v>
      </c>
      <c r="E862" s="188" t="s">
        <v>1</v>
      </c>
      <c r="F862" s="189" t="s">
        <v>1262</v>
      </c>
      <c r="H862" s="190">
        <v>1.9990000000000001</v>
      </c>
      <c r="I862" s="191"/>
      <c r="L862" s="187"/>
      <c r="M862" s="192"/>
      <c r="T862" s="193"/>
      <c r="AT862" s="188" t="s">
        <v>586</v>
      </c>
      <c r="AU862" s="188" t="s">
        <v>89</v>
      </c>
      <c r="AV862" s="13" t="s">
        <v>89</v>
      </c>
      <c r="AW862" s="13" t="s">
        <v>31</v>
      </c>
      <c r="AX862" s="13" t="s">
        <v>77</v>
      </c>
      <c r="AY862" s="188" t="s">
        <v>574</v>
      </c>
    </row>
    <row r="863" spans="2:51" s="15" customFormat="1" ht="12">
      <c r="B863" s="201"/>
      <c r="D863" s="181" t="s">
        <v>586</v>
      </c>
      <c r="E863" s="202" t="s">
        <v>1</v>
      </c>
      <c r="F863" s="203" t="s">
        <v>776</v>
      </c>
      <c r="H863" s="204">
        <v>5.3769999999999998</v>
      </c>
      <c r="I863" s="205"/>
      <c r="L863" s="201"/>
      <c r="M863" s="206"/>
      <c r="T863" s="207"/>
      <c r="AT863" s="202" t="s">
        <v>586</v>
      </c>
      <c r="AU863" s="202" t="s">
        <v>89</v>
      </c>
      <c r="AV863" s="15" t="s">
        <v>597</v>
      </c>
      <c r="AW863" s="15" t="s">
        <v>31</v>
      </c>
      <c r="AX863" s="15" t="s">
        <v>77</v>
      </c>
      <c r="AY863" s="202" t="s">
        <v>574</v>
      </c>
    </row>
    <row r="864" spans="2:51" s="14" customFormat="1" ht="12">
      <c r="B864" s="194"/>
      <c r="D864" s="181" t="s">
        <v>586</v>
      </c>
      <c r="E864" s="195" t="s">
        <v>1</v>
      </c>
      <c r="F864" s="196" t="s">
        <v>596</v>
      </c>
      <c r="H864" s="197">
        <v>176.78100000000001</v>
      </c>
      <c r="I864" s="198"/>
      <c r="L864" s="194"/>
      <c r="M864" s="199"/>
      <c r="T864" s="200"/>
      <c r="AT864" s="195" t="s">
        <v>586</v>
      </c>
      <c r="AU864" s="195" t="s">
        <v>89</v>
      </c>
      <c r="AV864" s="14" t="s">
        <v>580</v>
      </c>
      <c r="AW864" s="14" t="s">
        <v>31</v>
      </c>
      <c r="AX864" s="14" t="s">
        <v>84</v>
      </c>
      <c r="AY864" s="195" t="s">
        <v>574</v>
      </c>
    </row>
    <row r="865" spans="2:65" s="1" customFormat="1" ht="24.25" customHeight="1">
      <c r="B865" s="140"/>
      <c r="C865" s="168" t="s">
        <v>1263</v>
      </c>
      <c r="D865" s="168" t="s">
        <v>576</v>
      </c>
      <c r="E865" s="169" t="s">
        <v>1264</v>
      </c>
      <c r="F865" s="170" t="s">
        <v>1265</v>
      </c>
      <c r="G865" s="171" t="s">
        <v>584</v>
      </c>
      <c r="H865" s="172">
        <v>1855.348</v>
      </c>
      <c r="I865" s="173"/>
      <c r="J865" s="174">
        <f>ROUND(I865*H865,2)</f>
        <v>0</v>
      </c>
      <c r="K865" s="175"/>
      <c r="L865" s="34"/>
      <c r="M865" s="176" t="s">
        <v>1</v>
      </c>
      <c r="N865" s="139" t="s">
        <v>43</v>
      </c>
      <c r="P865" s="177">
        <f>O865*H865</f>
        <v>0</v>
      </c>
      <c r="Q865" s="177">
        <v>2.3E-3</v>
      </c>
      <c r="R865" s="177">
        <f>Q865*H865</f>
        <v>4.2673003999999999</v>
      </c>
      <c r="S865" s="177">
        <v>0</v>
      </c>
      <c r="T865" s="178">
        <f>S865*H865</f>
        <v>0</v>
      </c>
      <c r="AR865" s="179" t="s">
        <v>580</v>
      </c>
      <c r="AT865" s="179" t="s">
        <v>576</v>
      </c>
      <c r="AU865" s="179" t="s">
        <v>89</v>
      </c>
      <c r="AY865" s="17" t="s">
        <v>574</v>
      </c>
      <c r="BE865" s="102">
        <f>IF(N865="základná",J865,0)</f>
        <v>0</v>
      </c>
      <c r="BF865" s="102">
        <f>IF(N865="znížená",J865,0)</f>
        <v>0</v>
      </c>
      <c r="BG865" s="102">
        <f>IF(N865="zákl. prenesená",J865,0)</f>
        <v>0</v>
      </c>
      <c r="BH865" s="102">
        <f>IF(N865="zníž. prenesená",J865,0)</f>
        <v>0</v>
      </c>
      <c r="BI865" s="102">
        <f>IF(N865="nulová",J865,0)</f>
        <v>0</v>
      </c>
      <c r="BJ865" s="17" t="s">
        <v>89</v>
      </c>
      <c r="BK865" s="102">
        <f>ROUND(I865*H865,2)</f>
        <v>0</v>
      </c>
      <c r="BL865" s="17" t="s">
        <v>580</v>
      </c>
      <c r="BM865" s="179" t="s">
        <v>1266</v>
      </c>
    </row>
    <row r="866" spans="2:65" s="12" customFormat="1" ht="12">
      <c r="B866" s="180"/>
      <c r="D866" s="181" t="s">
        <v>586</v>
      </c>
      <c r="E866" s="182" t="s">
        <v>1</v>
      </c>
      <c r="F866" s="183" t="s">
        <v>1174</v>
      </c>
      <c r="H866" s="182" t="s">
        <v>1</v>
      </c>
      <c r="I866" s="184"/>
      <c r="L866" s="180"/>
      <c r="M866" s="185"/>
      <c r="T866" s="186"/>
      <c r="AT866" s="182" t="s">
        <v>586</v>
      </c>
      <c r="AU866" s="182" t="s">
        <v>89</v>
      </c>
      <c r="AV866" s="12" t="s">
        <v>84</v>
      </c>
      <c r="AW866" s="12" t="s">
        <v>31</v>
      </c>
      <c r="AX866" s="12" t="s">
        <v>77</v>
      </c>
      <c r="AY866" s="182" t="s">
        <v>574</v>
      </c>
    </row>
    <row r="867" spans="2:65" s="13" customFormat="1" ht="12">
      <c r="B867" s="187"/>
      <c r="D867" s="181" t="s">
        <v>586</v>
      </c>
      <c r="E867" s="188" t="s">
        <v>1</v>
      </c>
      <c r="F867" s="189" t="s">
        <v>1267</v>
      </c>
      <c r="H867" s="190">
        <v>92.567999999999998</v>
      </c>
      <c r="I867" s="191"/>
      <c r="L867" s="187"/>
      <c r="M867" s="192"/>
      <c r="T867" s="193"/>
      <c r="AT867" s="188" t="s">
        <v>586</v>
      </c>
      <c r="AU867" s="188" t="s">
        <v>89</v>
      </c>
      <c r="AV867" s="13" t="s">
        <v>89</v>
      </c>
      <c r="AW867" s="13" t="s">
        <v>31</v>
      </c>
      <c r="AX867" s="13" t="s">
        <v>77</v>
      </c>
      <c r="AY867" s="188" t="s">
        <v>574</v>
      </c>
    </row>
    <row r="868" spans="2:65" s="12" customFormat="1" ht="12">
      <c r="B868" s="180"/>
      <c r="D868" s="181" t="s">
        <v>586</v>
      </c>
      <c r="E868" s="182" t="s">
        <v>1</v>
      </c>
      <c r="F868" s="183" t="s">
        <v>1176</v>
      </c>
      <c r="H868" s="182" t="s">
        <v>1</v>
      </c>
      <c r="I868" s="184"/>
      <c r="L868" s="180"/>
      <c r="M868" s="185"/>
      <c r="T868" s="186"/>
      <c r="AT868" s="182" t="s">
        <v>586</v>
      </c>
      <c r="AU868" s="182" t="s">
        <v>89</v>
      </c>
      <c r="AV868" s="12" t="s">
        <v>84</v>
      </c>
      <c r="AW868" s="12" t="s">
        <v>31</v>
      </c>
      <c r="AX868" s="12" t="s">
        <v>77</v>
      </c>
      <c r="AY868" s="182" t="s">
        <v>574</v>
      </c>
    </row>
    <row r="869" spans="2:65" s="13" customFormat="1" ht="12">
      <c r="B869" s="187"/>
      <c r="D869" s="181" t="s">
        <v>586</v>
      </c>
      <c r="E869" s="188" t="s">
        <v>1</v>
      </c>
      <c r="F869" s="189" t="s">
        <v>1268</v>
      </c>
      <c r="H869" s="190">
        <v>32.832000000000001</v>
      </c>
      <c r="I869" s="191"/>
      <c r="L869" s="187"/>
      <c r="M869" s="192"/>
      <c r="T869" s="193"/>
      <c r="AT869" s="188" t="s">
        <v>586</v>
      </c>
      <c r="AU869" s="188" t="s">
        <v>89</v>
      </c>
      <c r="AV869" s="13" t="s">
        <v>89</v>
      </c>
      <c r="AW869" s="13" t="s">
        <v>31</v>
      </c>
      <c r="AX869" s="13" t="s">
        <v>77</v>
      </c>
      <c r="AY869" s="188" t="s">
        <v>574</v>
      </c>
    </row>
    <row r="870" spans="2:65" s="12" customFormat="1" ht="12">
      <c r="B870" s="180"/>
      <c r="D870" s="181" t="s">
        <v>586</v>
      </c>
      <c r="E870" s="182" t="s">
        <v>1</v>
      </c>
      <c r="F870" s="183" t="s">
        <v>1178</v>
      </c>
      <c r="H870" s="182" t="s">
        <v>1</v>
      </c>
      <c r="I870" s="184"/>
      <c r="L870" s="180"/>
      <c r="M870" s="185"/>
      <c r="T870" s="186"/>
      <c r="AT870" s="182" t="s">
        <v>586</v>
      </c>
      <c r="AU870" s="182" t="s">
        <v>89</v>
      </c>
      <c r="AV870" s="12" t="s">
        <v>84</v>
      </c>
      <c r="AW870" s="12" t="s">
        <v>31</v>
      </c>
      <c r="AX870" s="12" t="s">
        <v>77</v>
      </c>
      <c r="AY870" s="182" t="s">
        <v>574</v>
      </c>
    </row>
    <row r="871" spans="2:65" s="13" customFormat="1" ht="12">
      <c r="B871" s="187"/>
      <c r="D871" s="181" t="s">
        <v>586</v>
      </c>
      <c r="E871" s="188" t="s">
        <v>1</v>
      </c>
      <c r="F871" s="189" t="s">
        <v>1268</v>
      </c>
      <c r="H871" s="190">
        <v>32.832000000000001</v>
      </c>
      <c r="I871" s="191"/>
      <c r="L871" s="187"/>
      <c r="M871" s="192"/>
      <c r="T871" s="193"/>
      <c r="AT871" s="188" t="s">
        <v>586</v>
      </c>
      <c r="AU871" s="188" t="s">
        <v>89</v>
      </c>
      <c r="AV871" s="13" t="s">
        <v>89</v>
      </c>
      <c r="AW871" s="13" t="s">
        <v>31</v>
      </c>
      <c r="AX871" s="13" t="s">
        <v>77</v>
      </c>
      <c r="AY871" s="188" t="s">
        <v>574</v>
      </c>
    </row>
    <row r="872" spans="2:65" s="13" customFormat="1" ht="12">
      <c r="B872" s="187"/>
      <c r="D872" s="181" t="s">
        <v>586</v>
      </c>
      <c r="E872" s="188" t="s">
        <v>1</v>
      </c>
      <c r="F872" s="189" t="s">
        <v>1269</v>
      </c>
      <c r="H872" s="190">
        <v>1.2889999999999999</v>
      </c>
      <c r="I872" s="191"/>
      <c r="L872" s="187"/>
      <c r="M872" s="192"/>
      <c r="T872" s="193"/>
      <c r="AT872" s="188" t="s">
        <v>586</v>
      </c>
      <c r="AU872" s="188" t="s">
        <v>89</v>
      </c>
      <c r="AV872" s="13" t="s">
        <v>89</v>
      </c>
      <c r="AW872" s="13" t="s">
        <v>31</v>
      </c>
      <c r="AX872" s="13" t="s">
        <v>77</v>
      </c>
      <c r="AY872" s="188" t="s">
        <v>574</v>
      </c>
    </row>
    <row r="873" spans="2:65" s="13" customFormat="1" ht="12">
      <c r="B873" s="187"/>
      <c r="D873" s="181" t="s">
        <v>586</v>
      </c>
      <c r="E873" s="188" t="s">
        <v>1</v>
      </c>
      <c r="F873" s="189" t="s">
        <v>1270</v>
      </c>
      <c r="H873" s="190">
        <v>-11.856</v>
      </c>
      <c r="I873" s="191"/>
      <c r="L873" s="187"/>
      <c r="M873" s="192"/>
      <c r="T873" s="193"/>
      <c r="AT873" s="188" t="s">
        <v>586</v>
      </c>
      <c r="AU873" s="188" t="s">
        <v>89</v>
      </c>
      <c r="AV873" s="13" t="s">
        <v>89</v>
      </c>
      <c r="AW873" s="13" t="s">
        <v>31</v>
      </c>
      <c r="AX873" s="13" t="s">
        <v>77</v>
      </c>
      <c r="AY873" s="188" t="s">
        <v>574</v>
      </c>
    </row>
    <row r="874" spans="2:65" s="12" customFormat="1" ht="12">
      <c r="B874" s="180"/>
      <c r="D874" s="181" t="s">
        <v>586</v>
      </c>
      <c r="E874" s="182" t="s">
        <v>1</v>
      </c>
      <c r="F874" s="183" t="s">
        <v>1180</v>
      </c>
      <c r="H874" s="182" t="s">
        <v>1</v>
      </c>
      <c r="I874" s="184"/>
      <c r="L874" s="180"/>
      <c r="M874" s="185"/>
      <c r="T874" s="186"/>
      <c r="AT874" s="182" t="s">
        <v>586</v>
      </c>
      <c r="AU874" s="182" t="s">
        <v>89</v>
      </c>
      <c r="AV874" s="12" t="s">
        <v>84</v>
      </c>
      <c r="AW874" s="12" t="s">
        <v>31</v>
      </c>
      <c r="AX874" s="12" t="s">
        <v>77</v>
      </c>
      <c r="AY874" s="182" t="s">
        <v>574</v>
      </c>
    </row>
    <row r="875" spans="2:65" s="13" customFormat="1" ht="12">
      <c r="B875" s="187"/>
      <c r="D875" s="181" t="s">
        <v>586</v>
      </c>
      <c r="E875" s="188" t="s">
        <v>1</v>
      </c>
      <c r="F875" s="189" t="s">
        <v>1271</v>
      </c>
      <c r="H875" s="190">
        <v>41.85</v>
      </c>
      <c r="I875" s="191"/>
      <c r="L875" s="187"/>
      <c r="M875" s="192"/>
      <c r="T875" s="193"/>
      <c r="AT875" s="188" t="s">
        <v>586</v>
      </c>
      <c r="AU875" s="188" t="s">
        <v>89</v>
      </c>
      <c r="AV875" s="13" t="s">
        <v>89</v>
      </c>
      <c r="AW875" s="13" t="s">
        <v>31</v>
      </c>
      <c r="AX875" s="13" t="s">
        <v>77</v>
      </c>
      <c r="AY875" s="188" t="s">
        <v>574</v>
      </c>
    </row>
    <row r="876" spans="2:65" s="13" customFormat="1" ht="12">
      <c r="B876" s="187"/>
      <c r="D876" s="181" t="s">
        <v>586</v>
      </c>
      <c r="E876" s="188" t="s">
        <v>1</v>
      </c>
      <c r="F876" s="189" t="s">
        <v>1272</v>
      </c>
      <c r="H876" s="190">
        <v>12.4</v>
      </c>
      <c r="I876" s="191"/>
      <c r="L876" s="187"/>
      <c r="M876" s="192"/>
      <c r="T876" s="193"/>
      <c r="AT876" s="188" t="s">
        <v>586</v>
      </c>
      <c r="AU876" s="188" t="s">
        <v>89</v>
      </c>
      <c r="AV876" s="13" t="s">
        <v>89</v>
      </c>
      <c r="AW876" s="13" t="s">
        <v>31</v>
      </c>
      <c r="AX876" s="13" t="s">
        <v>77</v>
      </c>
      <c r="AY876" s="188" t="s">
        <v>574</v>
      </c>
    </row>
    <row r="877" spans="2:65" s="12" customFormat="1" ht="12">
      <c r="B877" s="180"/>
      <c r="D877" s="181" t="s">
        <v>586</v>
      </c>
      <c r="E877" s="182" t="s">
        <v>1</v>
      </c>
      <c r="F877" s="183" t="s">
        <v>1183</v>
      </c>
      <c r="H877" s="182" t="s">
        <v>1</v>
      </c>
      <c r="I877" s="184"/>
      <c r="L877" s="180"/>
      <c r="M877" s="185"/>
      <c r="T877" s="186"/>
      <c r="AT877" s="182" t="s">
        <v>586</v>
      </c>
      <c r="AU877" s="182" t="s">
        <v>89</v>
      </c>
      <c r="AV877" s="12" t="s">
        <v>84</v>
      </c>
      <c r="AW877" s="12" t="s">
        <v>31</v>
      </c>
      <c r="AX877" s="12" t="s">
        <v>77</v>
      </c>
      <c r="AY877" s="182" t="s">
        <v>574</v>
      </c>
    </row>
    <row r="878" spans="2:65" s="13" customFormat="1" ht="12">
      <c r="B878" s="187"/>
      <c r="D878" s="181" t="s">
        <v>586</v>
      </c>
      <c r="E878" s="188" t="s">
        <v>1</v>
      </c>
      <c r="F878" s="189" t="s">
        <v>1273</v>
      </c>
      <c r="H878" s="190">
        <v>8.1530000000000005</v>
      </c>
      <c r="I878" s="191"/>
      <c r="L878" s="187"/>
      <c r="M878" s="192"/>
      <c r="T878" s="193"/>
      <c r="AT878" s="188" t="s">
        <v>586</v>
      </c>
      <c r="AU878" s="188" t="s">
        <v>89</v>
      </c>
      <c r="AV878" s="13" t="s">
        <v>89</v>
      </c>
      <c r="AW878" s="13" t="s">
        <v>31</v>
      </c>
      <c r="AX878" s="13" t="s">
        <v>77</v>
      </c>
      <c r="AY878" s="188" t="s">
        <v>574</v>
      </c>
    </row>
    <row r="879" spans="2:65" s="12" customFormat="1" ht="12">
      <c r="B879" s="180"/>
      <c r="D879" s="181" t="s">
        <v>586</v>
      </c>
      <c r="E879" s="182" t="s">
        <v>1</v>
      </c>
      <c r="F879" s="183" t="s">
        <v>1185</v>
      </c>
      <c r="H879" s="182" t="s">
        <v>1</v>
      </c>
      <c r="I879" s="184"/>
      <c r="L879" s="180"/>
      <c r="M879" s="185"/>
      <c r="T879" s="186"/>
      <c r="AT879" s="182" t="s">
        <v>586</v>
      </c>
      <c r="AU879" s="182" t="s">
        <v>89</v>
      </c>
      <c r="AV879" s="12" t="s">
        <v>84</v>
      </c>
      <c r="AW879" s="12" t="s">
        <v>31</v>
      </c>
      <c r="AX879" s="12" t="s">
        <v>77</v>
      </c>
      <c r="AY879" s="182" t="s">
        <v>574</v>
      </c>
    </row>
    <row r="880" spans="2:65" s="13" customFormat="1" ht="12">
      <c r="B880" s="187"/>
      <c r="D880" s="181" t="s">
        <v>586</v>
      </c>
      <c r="E880" s="188" t="s">
        <v>1</v>
      </c>
      <c r="F880" s="189" t="s">
        <v>1274</v>
      </c>
      <c r="H880" s="190">
        <v>16.12</v>
      </c>
      <c r="I880" s="191"/>
      <c r="L880" s="187"/>
      <c r="M880" s="192"/>
      <c r="T880" s="193"/>
      <c r="AT880" s="188" t="s">
        <v>586</v>
      </c>
      <c r="AU880" s="188" t="s">
        <v>89</v>
      </c>
      <c r="AV880" s="13" t="s">
        <v>89</v>
      </c>
      <c r="AW880" s="13" t="s">
        <v>31</v>
      </c>
      <c r="AX880" s="13" t="s">
        <v>77</v>
      </c>
      <c r="AY880" s="188" t="s">
        <v>574</v>
      </c>
    </row>
    <row r="881" spans="2:51" s="12" customFormat="1" ht="12">
      <c r="B881" s="180"/>
      <c r="D881" s="181" t="s">
        <v>586</v>
      </c>
      <c r="E881" s="182" t="s">
        <v>1</v>
      </c>
      <c r="F881" s="183" t="s">
        <v>1187</v>
      </c>
      <c r="H881" s="182" t="s">
        <v>1</v>
      </c>
      <c r="I881" s="184"/>
      <c r="L881" s="180"/>
      <c r="M881" s="185"/>
      <c r="T881" s="186"/>
      <c r="AT881" s="182" t="s">
        <v>586</v>
      </c>
      <c r="AU881" s="182" t="s">
        <v>89</v>
      </c>
      <c r="AV881" s="12" t="s">
        <v>84</v>
      </c>
      <c r="AW881" s="12" t="s">
        <v>31</v>
      </c>
      <c r="AX881" s="12" t="s">
        <v>77</v>
      </c>
      <c r="AY881" s="182" t="s">
        <v>574</v>
      </c>
    </row>
    <row r="882" spans="2:51" s="13" customFormat="1" ht="12">
      <c r="B882" s="187"/>
      <c r="D882" s="181" t="s">
        <v>586</v>
      </c>
      <c r="E882" s="188" t="s">
        <v>1</v>
      </c>
      <c r="F882" s="189" t="s">
        <v>1275</v>
      </c>
      <c r="H882" s="190">
        <v>23.56</v>
      </c>
      <c r="I882" s="191"/>
      <c r="L882" s="187"/>
      <c r="M882" s="192"/>
      <c r="T882" s="193"/>
      <c r="AT882" s="188" t="s">
        <v>586</v>
      </c>
      <c r="AU882" s="188" t="s">
        <v>89</v>
      </c>
      <c r="AV882" s="13" t="s">
        <v>89</v>
      </c>
      <c r="AW882" s="13" t="s">
        <v>31</v>
      </c>
      <c r="AX882" s="13" t="s">
        <v>77</v>
      </c>
      <c r="AY882" s="188" t="s">
        <v>574</v>
      </c>
    </row>
    <row r="883" spans="2:51" s="12" customFormat="1" ht="12">
      <c r="B883" s="180"/>
      <c r="D883" s="181" t="s">
        <v>586</v>
      </c>
      <c r="E883" s="182" t="s">
        <v>1</v>
      </c>
      <c r="F883" s="183" t="s">
        <v>1189</v>
      </c>
      <c r="H883" s="182" t="s">
        <v>1</v>
      </c>
      <c r="I883" s="184"/>
      <c r="L883" s="180"/>
      <c r="M883" s="185"/>
      <c r="T883" s="186"/>
      <c r="AT883" s="182" t="s">
        <v>586</v>
      </c>
      <c r="AU883" s="182" t="s">
        <v>89</v>
      </c>
      <c r="AV883" s="12" t="s">
        <v>84</v>
      </c>
      <c r="AW883" s="12" t="s">
        <v>31</v>
      </c>
      <c r="AX883" s="12" t="s">
        <v>77</v>
      </c>
      <c r="AY883" s="182" t="s">
        <v>574</v>
      </c>
    </row>
    <row r="884" spans="2:51" s="13" customFormat="1" ht="12">
      <c r="B884" s="187"/>
      <c r="D884" s="181" t="s">
        <v>586</v>
      </c>
      <c r="E884" s="188" t="s">
        <v>1</v>
      </c>
      <c r="F884" s="189" t="s">
        <v>1271</v>
      </c>
      <c r="H884" s="190">
        <v>41.85</v>
      </c>
      <c r="I884" s="191"/>
      <c r="L884" s="187"/>
      <c r="M884" s="192"/>
      <c r="T884" s="193"/>
      <c r="AT884" s="188" t="s">
        <v>586</v>
      </c>
      <c r="AU884" s="188" t="s">
        <v>89</v>
      </c>
      <c r="AV884" s="13" t="s">
        <v>89</v>
      </c>
      <c r="AW884" s="13" t="s">
        <v>31</v>
      </c>
      <c r="AX884" s="13" t="s">
        <v>77</v>
      </c>
      <c r="AY884" s="188" t="s">
        <v>574</v>
      </c>
    </row>
    <row r="885" spans="2:51" s="13" customFormat="1" ht="12">
      <c r="B885" s="187"/>
      <c r="D885" s="181" t="s">
        <v>586</v>
      </c>
      <c r="E885" s="188" t="s">
        <v>1</v>
      </c>
      <c r="F885" s="189" t="s">
        <v>1272</v>
      </c>
      <c r="H885" s="190">
        <v>12.4</v>
      </c>
      <c r="I885" s="191"/>
      <c r="L885" s="187"/>
      <c r="M885" s="192"/>
      <c r="T885" s="193"/>
      <c r="AT885" s="188" t="s">
        <v>586</v>
      </c>
      <c r="AU885" s="188" t="s">
        <v>89</v>
      </c>
      <c r="AV885" s="13" t="s">
        <v>89</v>
      </c>
      <c r="AW885" s="13" t="s">
        <v>31</v>
      </c>
      <c r="AX885" s="13" t="s">
        <v>77</v>
      </c>
      <c r="AY885" s="188" t="s">
        <v>574</v>
      </c>
    </row>
    <row r="886" spans="2:51" s="12" customFormat="1" ht="12">
      <c r="B886" s="180"/>
      <c r="D886" s="181" t="s">
        <v>586</v>
      </c>
      <c r="E886" s="182" t="s">
        <v>1</v>
      </c>
      <c r="F886" s="183" t="s">
        <v>1190</v>
      </c>
      <c r="H886" s="182" t="s">
        <v>1</v>
      </c>
      <c r="I886" s="184"/>
      <c r="L886" s="180"/>
      <c r="M886" s="185"/>
      <c r="T886" s="186"/>
      <c r="AT886" s="182" t="s">
        <v>586</v>
      </c>
      <c r="AU886" s="182" t="s">
        <v>89</v>
      </c>
      <c r="AV886" s="12" t="s">
        <v>84</v>
      </c>
      <c r="AW886" s="12" t="s">
        <v>31</v>
      </c>
      <c r="AX886" s="12" t="s">
        <v>77</v>
      </c>
      <c r="AY886" s="182" t="s">
        <v>574</v>
      </c>
    </row>
    <row r="887" spans="2:51" s="13" customFormat="1" ht="12">
      <c r="B887" s="187"/>
      <c r="D887" s="181" t="s">
        <v>586</v>
      </c>
      <c r="E887" s="188" t="s">
        <v>1</v>
      </c>
      <c r="F887" s="189" t="s">
        <v>1276</v>
      </c>
      <c r="H887" s="190">
        <v>112.035</v>
      </c>
      <c r="I887" s="191"/>
      <c r="L887" s="187"/>
      <c r="M887" s="192"/>
      <c r="T887" s="193"/>
      <c r="AT887" s="188" t="s">
        <v>586</v>
      </c>
      <c r="AU887" s="188" t="s">
        <v>89</v>
      </c>
      <c r="AV887" s="13" t="s">
        <v>89</v>
      </c>
      <c r="AW887" s="13" t="s">
        <v>31</v>
      </c>
      <c r="AX887" s="13" t="s">
        <v>77</v>
      </c>
      <c r="AY887" s="188" t="s">
        <v>574</v>
      </c>
    </row>
    <row r="888" spans="2:51" s="13" customFormat="1" ht="12">
      <c r="B888" s="187"/>
      <c r="D888" s="181" t="s">
        <v>586</v>
      </c>
      <c r="E888" s="188" t="s">
        <v>1</v>
      </c>
      <c r="F888" s="189" t="s">
        <v>1277</v>
      </c>
      <c r="H888" s="190">
        <v>1.7</v>
      </c>
      <c r="I888" s="191"/>
      <c r="L888" s="187"/>
      <c r="M888" s="192"/>
      <c r="T888" s="193"/>
      <c r="AT888" s="188" t="s">
        <v>586</v>
      </c>
      <c r="AU888" s="188" t="s">
        <v>89</v>
      </c>
      <c r="AV888" s="13" t="s">
        <v>89</v>
      </c>
      <c r="AW888" s="13" t="s">
        <v>31</v>
      </c>
      <c r="AX888" s="13" t="s">
        <v>77</v>
      </c>
      <c r="AY888" s="188" t="s">
        <v>574</v>
      </c>
    </row>
    <row r="889" spans="2:51" s="13" customFormat="1" ht="12">
      <c r="B889" s="187"/>
      <c r="D889" s="181" t="s">
        <v>586</v>
      </c>
      <c r="E889" s="188" t="s">
        <v>1</v>
      </c>
      <c r="F889" s="189" t="s">
        <v>1278</v>
      </c>
      <c r="H889" s="190">
        <v>-8.3699999999999992</v>
      </c>
      <c r="I889" s="191"/>
      <c r="L889" s="187"/>
      <c r="M889" s="192"/>
      <c r="T889" s="193"/>
      <c r="AT889" s="188" t="s">
        <v>586</v>
      </c>
      <c r="AU889" s="188" t="s">
        <v>89</v>
      </c>
      <c r="AV889" s="13" t="s">
        <v>89</v>
      </c>
      <c r="AW889" s="13" t="s">
        <v>31</v>
      </c>
      <c r="AX889" s="13" t="s">
        <v>77</v>
      </c>
      <c r="AY889" s="188" t="s">
        <v>574</v>
      </c>
    </row>
    <row r="890" spans="2:51" s="12" customFormat="1" ht="12">
      <c r="B890" s="180"/>
      <c r="D890" s="181" t="s">
        <v>586</v>
      </c>
      <c r="E890" s="182" t="s">
        <v>1</v>
      </c>
      <c r="F890" s="183" t="s">
        <v>1193</v>
      </c>
      <c r="H890" s="182" t="s">
        <v>1</v>
      </c>
      <c r="I890" s="184"/>
      <c r="L890" s="180"/>
      <c r="M890" s="185"/>
      <c r="T890" s="186"/>
      <c r="AT890" s="182" t="s">
        <v>586</v>
      </c>
      <c r="AU890" s="182" t="s">
        <v>89</v>
      </c>
      <c r="AV890" s="12" t="s">
        <v>84</v>
      </c>
      <c r="AW890" s="12" t="s">
        <v>31</v>
      </c>
      <c r="AX890" s="12" t="s">
        <v>77</v>
      </c>
      <c r="AY890" s="182" t="s">
        <v>574</v>
      </c>
    </row>
    <row r="891" spans="2:51" s="13" customFormat="1" ht="12">
      <c r="B891" s="187"/>
      <c r="D891" s="181" t="s">
        <v>586</v>
      </c>
      <c r="E891" s="188" t="s">
        <v>1</v>
      </c>
      <c r="F891" s="189" t="s">
        <v>1276</v>
      </c>
      <c r="H891" s="190">
        <v>112.035</v>
      </c>
      <c r="I891" s="191"/>
      <c r="L891" s="187"/>
      <c r="M891" s="192"/>
      <c r="T891" s="193"/>
      <c r="AT891" s="188" t="s">
        <v>586</v>
      </c>
      <c r="AU891" s="188" t="s">
        <v>89</v>
      </c>
      <c r="AV891" s="13" t="s">
        <v>89</v>
      </c>
      <c r="AW891" s="13" t="s">
        <v>31</v>
      </c>
      <c r="AX891" s="13" t="s">
        <v>77</v>
      </c>
      <c r="AY891" s="188" t="s">
        <v>574</v>
      </c>
    </row>
    <row r="892" spans="2:51" s="13" customFormat="1" ht="12">
      <c r="B892" s="187"/>
      <c r="D892" s="181" t="s">
        <v>586</v>
      </c>
      <c r="E892" s="188" t="s">
        <v>1</v>
      </c>
      <c r="F892" s="189" t="s">
        <v>1277</v>
      </c>
      <c r="H892" s="190">
        <v>1.7</v>
      </c>
      <c r="I892" s="191"/>
      <c r="L892" s="187"/>
      <c r="M892" s="192"/>
      <c r="T892" s="193"/>
      <c r="AT892" s="188" t="s">
        <v>586</v>
      </c>
      <c r="AU892" s="188" t="s">
        <v>89</v>
      </c>
      <c r="AV892" s="13" t="s">
        <v>89</v>
      </c>
      <c r="AW892" s="13" t="s">
        <v>31</v>
      </c>
      <c r="AX892" s="13" t="s">
        <v>77</v>
      </c>
      <c r="AY892" s="188" t="s">
        <v>574</v>
      </c>
    </row>
    <row r="893" spans="2:51" s="13" customFormat="1" ht="12">
      <c r="B893" s="187"/>
      <c r="D893" s="181" t="s">
        <v>586</v>
      </c>
      <c r="E893" s="188" t="s">
        <v>1</v>
      </c>
      <c r="F893" s="189" t="s">
        <v>1278</v>
      </c>
      <c r="H893" s="190">
        <v>-8.3699999999999992</v>
      </c>
      <c r="I893" s="191"/>
      <c r="L893" s="187"/>
      <c r="M893" s="192"/>
      <c r="T893" s="193"/>
      <c r="AT893" s="188" t="s">
        <v>586</v>
      </c>
      <c r="AU893" s="188" t="s">
        <v>89</v>
      </c>
      <c r="AV893" s="13" t="s">
        <v>89</v>
      </c>
      <c r="AW893" s="13" t="s">
        <v>31</v>
      </c>
      <c r="AX893" s="13" t="s">
        <v>77</v>
      </c>
      <c r="AY893" s="188" t="s">
        <v>574</v>
      </c>
    </row>
    <row r="894" spans="2:51" s="12" customFormat="1" ht="12">
      <c r="B894" s="180"/>
      <c r="D894" s="181" t="s">
        <v>586</v>
      </c>
      <c r="E894" s="182" t="s">
        <v>1</v>
      </c>
      <c r="F894" s="183" t="s">
        <v>1194</v>
      </c>
      <c r="H894" s="182" t="s">
        <v>1</v>
      </c>
      <c r="I894" s="184"/>
      <c r="L894" s="180"/>
      <c r="M894" s="185"/>
      <c r="T894" s="186"/>
      <c r="AT894" s="182" t="s">
        <v>586</v>
      </c>
      <c r="AU894" s="182" t="s">
        <v>89</v>
      </c>
      <c r="AV894" s="12" t="s">
        <v>84</v>
      </c>
      <c r="AW894" s="12" t="s">
        <v>31</v>
      </c>
      <c r="AX894" s="12" t="s">
        <v>77</v>
      </c>
      <c r="AY894" s="182" t="s">
        <v>574</v>
      </c>
    </row>
    <row r="895" spans="2:51" s="13" customFormat="1" ht="12">
      <c r="B895" s="187"/>
      <c r="D895" s="181" t="s">
        <v>586</v>
      </c>
      <c r="E895" s="188" t="s">
        <v>1</v>
      </c>
      <c r="F895" s="189" t="s">
        <v>1279</v>
      </c>
      <c r="H895" s="190">
        <v>116.4</v>
      </c>
      <c r="I895" s="191"/>
      <c r="L895" s="187"/>
      <c r="M895" s="192"/>
      <c r="T895" s="193"/>
      <c r="AT895" s="188" t="s">
        <v>586</v>
      </c>
      <c r="AU895" s="188" t="s">
        <v>89</v>
      </c>
      <c r="AV895" s="13" t="s">
        <v>89</v>
      </c>
      <c r="AW895" s="13" t="s">
        <v>31</v>
      </c>
      <c r="AX895" s="13" t="s">
        <v>77</v>
      </c>
      <c r="AY895" s="188" t="s">
        <v>574</v>
      </c>
    </row>
    <row r="896" spans="2:51" s="12" customFormat="1" ht="12">
      <c r="B896" s="180"/>
      <c r="D896" s="181" t="s">
        <v>586</v>
      </c>
      <c r="E896" s="182" t="s">
        <v>1</v>
      </c>
      <c r="F896" s="183" t="s">
        <v>1196</v>
      </c>
      <c r="H896" s="182" t="s">
        <v>1</v>
      </c>
      <c r="I896" s="184"/>
      <c r="L896" s="180"/>
      <c r="M896" s="185"/>
      <c r="T896" s="186"/>
      <c r="AT896" s="182" t="s">
        <v>586</v>
      </c>
      <c r="AU896" s="182" t="s">
        <v>89</v>
      </c>
      <c r="AV896" s="12" t="s">
        <v>84</v>
      </c>
      <c r="AW896" s="12" t="s">
        <v>31</v>
      </c>
      <c r="AX896" s="12" t="s">
        <v>77</v>
      </c>
      <c r="AY896" s="182" t="s">
        <v>574</v>
      </c>
    </row>
    <row r="897" spans="2:51" s="13" customFormat="1" ht="12">
      <c r="B897" s="187"/>
      <c r="D897" s="181" t="s">
        <v>586</v>
      </c>
      <c r="E897" s="188" t="s">
        <v>1</v>
      </c>
      <c r="F897" s="189" t="s">
        <v>1279</v>
      </c>
      <c r="H897" s="190">
        <v>116.4</v>
      </c>
      <c r="I897" s="191"/>
      <c r="L897" s="187"/>
      <c r="M897" s="192"/>
      <c r="T897" s="193"/>
      <c r="AT897" s="188" t="s">
        <v>586</v>
      </c>
      <c r="AU897" s="188" t="s">
        <v>89</v>
      </c>
      <c r="AV897" s="13" t="s">
        <v>89</v>
      </c>
      <c r="AW897" s="13" t="s">
        <v>31</v>
      </c>
      <c r="AX897" s="13" t="s">
        <v>77</v>
      </c>
      <c r="AY897" s="188" t="s">
        <v>574</v>
      </c>
    </row>
    <row r="898" spans="2:51" s="12" customFormat="1" ht="12">
      <c r="B898" s="180"/>
      <c r="D898" s="181" t="s">
        <v>586</v>
      </c>
      <c r="E898" s="182" t="s">
        <v>1</v>
      </c>
      <c r="F898" s="183" t="s">
        <v>1197</v>
      </c>
      <c r="H898" s="182" t="s">
        <v>1</v>
      </c>
      <c r="I898" s="184"/>
      <c r="L898" s="180"/>
      <c r="M898" s="185"/>
      <c r="T898" s="186"/>
      <c r="AT898" s="182" t="s">
        <v>586</v>
      </c>
      <c r="AU898" s="182" t="s">
        <v>89</v>
      </c>
      <c r="AV898" s="12" t="s">
        <v>84</v>
      </c>
      <c r="AW898" s="12" t="s">
        <v>31</v>
      </c>
      <c r="AX898" s="12" t="s">
        <v>77</v>
      </c>
      <c r="AY898" s="182" t="s">
        <v>574</v>
      </c>
    </row>
    <row r="899" spans="2:51" s="13" customFormat="1" ht="12">
      <c r="B899" s="187"/>
      <c r="D899" s="181" t="s">
        <v>586</v>
      </c>
      <c r="E899" s="188" t="s">
        <v>1</v>
      </c>
      <c r="F899" s="189" t="s">
        <v>1280</v>
      </c>
      <c r="H899" s="190">
        <v>104.748</v>
      </c>
      <c r="I899" s="191"/>
      <c r="L899" s="187"/>
      <c r="M899" s="192"/>
      <c r="T899" s="193"/>
      <c r="AT899" s="188" t="s">
        <v>586</v>
      </c>
      <c r="AU899" s="188" t="s">
        <v>89</v>
      </c>
      <c r="AV899" s="13" t="s">
        <v>89</v>
      </c>
      <c r="AW899" s="13" t="s">
        <v>31</v>
      </c>
      <c r="AX899" s="13" t="s">
        <v>77</v>
      </c>
      <c r="AY899" s="188" t="s">
        <v>574</v>
      </c>
    </row>
    <row r="900" spans="2:51" s="12" customFormat="1" ht="12">
      <c r="B900" s="180"/>
      <c r="D900" s="181" t="s">
        <v>586</v>
      </c>
      <c r="E900" s="182" t="s">
        <v>1</v>
      </c>
      <c r="F900" s="183" t="s">
        <v>1199</v>
      </c>
      <c r="H900" s="182" t="s">
        <v>1</v>
      </c>
      <c r="I900" s="184"/>
      <c r="L900" s="180"/>
      <c r="M900" s="185"/>
      <c r="T900" s="186"/>
      <c r="AT900" s="182" t="s">
        <v>586</v>
      </c>
      <c r="AU900" s="182" t="s">
        <v>89</v>
      </c>
      <c r="AV900" s="12" t="s">
        <v>84</v>
      </c>
      <c r="AW900" s="12" t="s">
        <v>31</v>
      </c>
      <c r="AX900" s="12" t="s">
        <v>77</v>
      </c>
      <c r="AY900" s="182" t="s">
        <v>574</v>
      </c>
    </row>
    <row r="901" spans="2:51" s="13" customFormat="1" ht="12">
      <c r="B901" s="187"/>
      <c r="D901" s="181" t="s">
        <v>586</v>
      </c>
      <c r="E901" s="188" t="s">
        <v>1</v>
      </c>
      <c r="F901" s="189" t="s">
        <v>1281</v>
      </c>
      <c r="H901" s="190">
        <v>37.152000000000001</v>
      </c>
      <c r="I901" s="191"/>
      <c r="L901" s="187"/>
      <c r="M901" s="192"/>
      <c r="T901" s="193"/>
      <c r="AT901" s="188" t="s">
        <v>586</v>
      </c>
      <c r="AU901" s="188" t="s">
        <v>89</v>
      </c>
      <c r="AV901" s="13" t="s">
        <v>89</v>
      </c>
      <c r="AW901" s="13" t="s">
        <v>31</v>
      </c>
      <c r="AX901" s="13" t="s">
        <v>77</v>
      </c>
      <c r="AY901" s="188" t="s">
        <v>574</v>
      </c>
    </row>
    <row r="902" spans="2:51" s="12" customFormat="1" ht="12">
      <c r="B902" s="180"/>
      <c r="D902" s="181" t="s">
        <v>586</v>
      </c>
      <c r="E902" s="182" t="s">
        <v>1</v>
      </c>
      <c r="F902" s="183" t="s">
        <v>1201</v>
      </c>
      <c r="H902" s="182" t="s">
        <v>1</v>
      </c>
      <c r="I902" s="184"/>
      <c r="L902" s="180"/>
      <c r="M902" s="185"/>
      <c r="T902" s="186"/>
      <c r="AT902" s="182" t="s">
        <v>586</v>
      </c>
      <c r="AU902" s="182" t="s">
        <v>89</v>
      </c>
      <c r="AV902" s="12" t="s">
        <v>84</v>
      </c>
      <c r="AW902" s="12" t="s">
        <v>31</v>
      </c>
      <c r="AX902" s="12" t="s">
        <v>77</v>
      </c>
      <c r="AY902" s="182" t="s">
        <v>574</v>
      </c>
    </row>
    <row r="903" spans="2:51" s="13" customFormat="1" ht="12">
      <c r="B903" s="187"/>
      <c r="D903" s="181" t="s">
        <v>586</v>
      </c>
      <c r="E903" s="188" t="s">
        <v>1</v>
      </c>
      <c r="F903" s="189" t="s">
        <v>1282</v>
      </c>
      <c r="H903" s="190">
        <v>38.880000000000003</v>
      </c>
      <c r="I903" s="191"/>
      <c r="L903" s="187"/>
      <c r="M903" s="192"/>
      <c r="T903" s="193"/>
      <c r="AT903" s="188" t="s">
        <v>586</v>
      </c>
      <c r="AU903" s="188" t="s">
        <v>89</v>
      </c>
      <c r="AV903" s="13" t="s">
        <v>89</v>
      </c>
      <c r="AW903" s="13" t="s">
        <v>31</v>
      </c>
      <c r="AX903" s="13" t="s">
        <v>77</v>
      </c>
      <c r="AY903" s="188" t="s">
        <v>574</v>
      </c>
    </row>
    <row r="904" spans="2:51" s="13" customFormat="1" ht="12">
      <c r="B904" s="187"/>
      <c r="D904" s="181" t="s">
        <v>586</v>
      </c>
      <c r="E904" s="188" t="s">
        <v>1</v>
      </c>
      <c r="F904" s="189" t="s">
        <v>1269</v>
      </c>
      <c r="H904" s="190">
        <v>1.2889999999999999</v>
      </c>
      <c r="I904" s="191"/>
      <c r="L904" s="187"/>
      <c r="M904" s="192"/>
      <c r="T904" s="193"/>
      <c r="AT904" s="188" t="s">
        <v>586</v>
      </c>
      <c r="AU904" s="188" t="s">
        <v>89</v>
      </c>
      <c r="AV904" s="13" t="s">
        <v>89</v>
      </c>
      <c r="AW904" s="13" t="s">
        <v>31</v>
      </c>
      <c r="AX904" s="13" t="s">
        <v>77</v>
      </c>
      <c r="AY904" s="188" t="s">
        <v>574</v>
      </c>
    </row>
    <row r="905" spans="2:51" s="13" customFormat="1" ht="12">
      <c r="B905" s="187"/>
      <c r="D905" s="181" t="s">
        <v>586</v>
      </c>
      <c r="E905" s="188" t="s">
        <v>1</v>
      </c>
      <c r="F905" s="189" t="s">
        <v>1283</v>
      </c>
      <c r="H905" s="190">
        <v>-11.856</v>
      </c>
      <c r="I905" s="191"/>
      <c r="L905" s="187"/>
      <c r="M905" s="192"/>
      <c r="T905" s="193"/>
      <c r="AT905" s="188" t="s">
        <v>586</v>
      </c>
      <c r="AU905" s="188" t="s">
        <v>89</v>
      </c>
      <c r="AV905" s="13" t="s">
        <v>89</v>
      </c>
      <c r="AW905" s="13" t="s">
        <v>31</v>
      </c>
      <c r="AX905" s="13" t="s">
        <v>77</v>
      </c>
      <c r="AY905" s="188" t="s">
        <v>574</v>
      </c>
    </row>
    <row r="906" spans="2:51" s="12" customFormat="1" ht="12">
      <c r="B906" s="180"/>
      <c r="D906" s="181" t="s">
        <v>586</v>
      </c>
      <c r="E906" s="182" t="s">
        <v>1</v>
      </c>
      <c r="F906" s="183" t="s">
        <v>1204</v>
      </c>
      <c r="H906" s="182" t="s">
        <v>1</v>
      </c>
      <c r="I906" s="184"/>
      <c r="L906" s="180"/>
      <c r="M906" s="185"/>
      <c r="T906" s="186"/>
      <c r="AT906" s="182" t="s">
        <v>586</v>
      </c>
      <c r="AU906" s="182" t="s">
        <v>89</v>
      </c>
      <c r="AV906" s="12" t="s">
        <v>84</v>
      </c>
      <c r="AW906" s="12" t="s">
        <v>31</v>
      </c>
      <c r="AX906" s="12" t="s">
        <v>77</v>
      </c>
      <c r="AY906" s="182" t="s">
        <v>574</v>
      </c>
    </row>
    <row r="907" spans="2:51" s="13" customFormat="1" ht="12">
      <c r="B907" s="187"/>
      <c r="D907" s="181" t="s">
        <v>586</v>
      </c>
      <c r="E907" s="188" t="s">
        <v>1</v>
      </c>
      <c r="F907" s="189" t="s">
        <v>1284</v>
      </c>
      <c r="H907" s="190">
        <v>57.859000000000002</v>
      </c>
      <c r="I907" s="191"/>
      <c r="L907" s="187"/>
      <c r="M907" s="192"/>
      <c r="T907" s="193"/>
      <c r="AT907" s="188" t="s">
        <v>586</v>
      </c>
      <c r="AU907" s="188" t="s">
        <v>89</v>
      </c>
      <c r="AV907" s="13" t="s">
        <v>89</v>
      </c>
      <c r="AW907" s="13" t="s">
        <v>31</v>
      </c>
      <c r="AX907" s="13" t="s">
        <v>77</v>
      </c>
      <c r="AY907" s="188" t="s">
        <v>574</v>
      </c>
    </row>
    <row r="908" spans="2:51" s="13" customFormat="1" ht="12">
      <c r="B908" s="187"/>
      <c r="D908" s="181" t="s">
        <v>586</v>
      </c>
      <c r="E908" s="188" t="s">
        <v>1</v>
      </c>
      <c r="F908" s="189" t="s">
        <v>1285</v>
      </c>
      <c r="H908" s="190">
        <v>0.90400000000000003</v>
      </c>
      <c r="I908" s="191"/>
      <c r="L908" s="187"/>
      <c r="M908" s="192"/>
      <c r="T908" s="193"/>
      <c r="AT908" s="188" t="s">
        <v>586</v>
      </c>
      <c r="AU908" s="188" t="s">
        <v>89</v>
      </c>
      <c r="AV908" s="13" t="s">
        <v>89</v>
      </c>
      <c r="AW908" s="13" t="s">
        <v>31</v>
      </c>
      <c r="AX908" s="13" t="s">
        <v>77</v>
      </c>
      <c r="AY908" s="188" t="s">
        <v>574</v>
      </c>
    </row>
    <row r="909" spans="2:51" s="13" customFormat="1" ht="12">
      <c r="B909" s="187"/>
      <c r="D909" s="181" t="s">
        <v>586</v>
      </c>
      <c r="E909" s="188" t="s">
        <v>1</v>
      </c>
      <c r="F909" s="189" t="s">
        <v>1286</v>
      </c>
      <c r="H909" s="190">
        <v>-6.2160000000000002</v>
      </c>
      <c r="I909" s="191"/>
      <c r="L909" s="187"/>
      <c r="M909" s="192"/>
      <c r="T909" s="193"/>
      <c r="AT909" s="188" t="s">
        <v>586</v>
      </c>
      <c r="AU909" s="188" t="s">
        <v>89</v>
      </c>
      <c r="AV909" s="13" t="s">
        <v>89</v>
      </c>
      <c r="AW909" s="13" t="s">
        <v>31</v>
      </c>
      <c r="AX909" s="13" t="s">
        <v>77</v>
      </c>
      <c r="AY909" s="188" t="s">
        <v>574</v>
      </c>
    </row>
    <row r="910" spans="2:51" s="12" customFormat="1" ht="12">
      <c r="B910" s="180"/>
      <c r="D910" s="181" t="s">
        <v>586</v>
      </c>
      <c r="E910" s="182" t="s">
        <v>1</v>
      </c>
      <c r="F910" s="183" t="s">
        <v>1207</v>
      </c>
      <c r="H910" s="182" t="s">
        <v>1</v>
      </c>
      <c r="I910" s="184"/>
      <c r="L910" s="180"/>
      <c r="M910" s="185"/>
      <c r="T910" s="186"/>
      <c r="AT910" s="182" t="s">
        <v>586</v>
      </c>
      <c r="AU910" s="182" t="s">
        <v>89</v>
      </c>
      <c r="AV910" s="12" t="s">
        <v>84</v>
      </c>
      <c r="AW910" s="12" t="s">
        <v>31</v>
      </c>
      <c r="AX910" s="12" t="s">
        <v>77</v>
      </c>
      <c r="AY910" s="182" t="s">
        <v>574</v>
      </c>
    </row>
    <row r="911" spans="2:51" s="13" customFormat="1" ht="12">
      <c r="B911" s="187"/>
      <c r="D911" s="181" t="s">
        <v>586</v>
      </c>
      <c r="E911" s="188" t="s">
        <v>1</v>
      </c>
      <c r="F911" s="189" t="s">
        <v>1287</v>
      </c>
      <c r="H911" s="190">
        <v>11.441000000000001</v>
      </c>
      <c r="I911" s="191"/>
      <c r="L911" s="187"/>
      <c r="M911" s="192"/>
      <c r="T911" s="193"/>
      <c r="AT911" s="188" t="s">
        <v>586</v>
      </c>
      <c r="AU911" s="188" t="s">
        <v>89</v>
      </c>
      <c r="AV911" s="13" t="s">
        <v>89</v>
      </c>
      <c r="AW911" s="13" t="s">
        <v>31</v>
      </c>
      <c r="AX911" s="13" t="s">
        <v>77</v>
      </c>
      <c r="AY911" s="188" t="s">
        <v>574</v>
      </c>
    </row>
    <row r="912" spans="2:51" s="12" customFormat="1" ht="12">
      <c r="B912" s="180"/>
      <c r="D912" s="181" t="s">
        <v>586</v>
      </c>
      <c r="E912" s="182" t="s">
        <v>1</v>
      </c>
      <c r="F912" s="183" t="s">
        <v>1209</v>
      </c>
      <c r="H912" s="182" t="s">
        <v>1</v>
      </c>
      <c r="I912" s="184"/>
      <c r="L912" s="180"/>
      <c r="M912" s="185"/>
      <c r="T912" s="186"/>
      <c r="AT912" s="182" t="s">
        <v>586</v>
      </c>
      <c r="AU912" s="182" t="s">
        <v>89</v>
      </c>
      <c r="AV912" s="12" t="s">
        <v>84</v>
      </c>
      <c r="AW912" s="12" t="s">
        <v>31</v>
      </c>
      <c r="AX912" s="12" t="s">
        <v>77</v>
      </c>
      <c r="AY912" s="182" t="s">
        <v>574</v>
      </c>
    </row>
    <row r="913" spans="2:51" s="13" customFormat="1" ht="12">
      <c r="B913" s="187"/>
      <c r="D913" s="181" t="s">
        <v>586</v>
      </c>
      <c r="E913" s="188" t="s">
        <v>1</v>
      </c>
      <c r="F913" s="189" t="s">
        <v>1288</v>
      </c>
      <c r="H913" s="190">
        <v>22.62</v>
      </c>
      <c r="I913" s="191"/>
      <c r="L913" s="187"/>
      <c r="M913" s="192"/>
      <c r="T913" s="193"/>
      <c r="AT913" s="188" t="s">
        <v>586</v>
      </c>
      <c r="AU913" s="188" t="s">
        <v>89</v>
      </c>
      <c r="AV913" s="13" t="s">
        <v>89</v>
      </c>
      <c r="AW913" s="13" t="s">
        <v>31</v>
      </c>
      <c r="AX913" s="13" t="s">
        <v>77</v>
      </c>
      <c r="AY913" s="188" t="s">
        <v>574</v>
      </c>
    </row>
    <row r="914" spans="2:51" s="12" customFormat="1" ht="12">
      <c r="B914" s="180"/>
      <c r="D914" s="181" t="s">
        <v>586</v>
      </c>
      <c r="E914" s="182" t="s">
        <v>1</v>
      </c>
      <c r="F914" s="183" t="s">
        <v>1211</v>
      </c>
      <c r="H914" s="182" t="s">
        <v>1</v>
      </c>
      <c r="I914" s="184"/>
      <c r="L914" s="180"/>
      <c r="M914" s="185"/>
      <c r="T914" s="186"/>
      <c r="AT914" s="182" t="s">
        <v>586</v>
      </c>
      <c r="AU914" s="182" t="s">
        <v>89</v>
      </c>
      <c r="AV914" s="12" t="s">
        <v>84</v>
      </c>
      <c r="AW914" s="12" t="s">
        <v>31</v>
      </c>
      <c r="AX914" s="12" t="s">
        <v>77</v>
      </c>
      <c r="AY914" s="182" t="s">
        <v>574</v>
      </c>
    </row>
    <row r="915" spans="2:51" s="13" customFormat="1" ht="12">
      <c r="B915" s="187"/>
      <c r="D915" s="181" t="s">
        <v>586</v>
      </c>
      <c r="E915" s="188" t="s">
        <v>1</v>
      </c>
      <c r="F915" s="189" t="s">
        <v>1289</v>
      </c>
      <c r="H915" s="190">
        <v>33.06</v>
      </c>
      <c r="I915" s="191"/>
      <c r="L915" s="187"/>
      <c r="M915" s="192"/>
      <c r="T915" s="193"/>
      <c r="AT915" s="188" t="s">
        <v>586</v>
      </c>
      <c r="AU915" s="188" t="s">
        <v>89</v>
      </c>
      <c r="AV915" s="13" t="s">
        <v>89</v>
      </c>
      <c r="AW915" s="13" t="s">
        <v>31</v>
      </c>
      <c r="AX915" s="13" t="s">
        <v>77</v>
      </c>
      <c r="AY915" s="188" t="s">
        <v>574</v>
      </c>
    </row>
    <row r="916" spans="2:51" s="12" customFormat="1" ht="12">
      <c r="B916" s="180"/>
      <c r="D916" s="181" t="s">
        <v>586</v>
      </c>
      <c r="E916" s="182" t="s">
        <v>1</v>
      </c>
      <c r="F916" s="183" t="s">
        <v>1213</v>
      </c>
      <c r="H916" s="182" t="s">
        <v>1</v>
      </c>
      <c r="I916" s="184"/>
      <c r="L916" s="180"/>
      <c r="M916" s="185"/>
      <c r="T916" s="186"/>
      <c r="AT916" s="182" t="s">
        <v>586</v>
      </c>
      <c r="AU916" s="182" t="s">
        <v>89</v>
      </c>
      <c r="AV916" s="12" t="s">
        <v>84</v>
      </c>
      <c r="AW916" s="12" t="s">
        <v>31</v>
      </c>
      <c r="AX916" s="12" t="s">
        <v>77</v>
      </c>
      <c r="AY916" s="182" t="s">
        <v>574</v>
      </c>
    </row>
    <row r="917" spans="2:51" s="13" customFormat="1" ht="12">
      <c r="B917" s="187"/>
      <c r="D917" s="181" t="s">
        <v>586</v>
      </c>
      <c r="E917" s="188" t="s">
        <v>1</v>
      </c>
      <c r="F917" s="189" t="s">
        <v>1290</v>
      </c>
      <c r="H917" s="190">
        <v>64.66</v>
      </c>
      <c r="I917" s="191"/>
      <c r="L917" s="187"/>
      <c r="M917" s="192"/>
      <c r="T917" s="193"/>
      <c r="AT917" s="188" t="s">
        <v>586</v>
      </c>
      <c r="AU917" s="188" t="s">
        <v>89</v>
      </c>
      <c r="AV917" s="13" t="s">
        <v>89</v>
      </c>
      <c r="AW917" s="13" t="s">
        <v>31</v>
      </c>
      <c r="AX917" s="13" t="s">
        <v>77</v>
      </c>
      <c r="AY917" s="188" t="s">
        <v>574</v>
      </c>
    </row>
    <row r="918" spans="2:51" s="13" customFormat="1" ht="12">
      <c r="B918" s="187"/>
      <c r="D918" s="181" t="s">
        <v>586</v>
      </c>
      <c r="E918" s="188" t="s">
        <v>1</v>
      </c>
      <c r="F918" s="189" t="s">
        <v>1291</v>
      </c>
      <c r="H918" s="190">
        <v>1.173</v>
      </c>
      <c r="I918" s="191"/>
      <c r="L918" s="187"/>
      <c r="M918" s="192"/>
      <c r="T918" s="193"/>
      <c r="AT918" s="188" t="s">
        <v>586</v>
      </c>
      <c r="AU918" s="188" t="s">
        <v>89</v>
      </c>
      <c r="AV918" s="13" t="s">
        <v>89</v>
      </c>
      <c r="AW918" s="13" t="s">
        <v>31</v>
      </c>
      <c r="AX918" s="13" t="s">
        <v>77</v>
      </c>
      <c r="AY918" s="188" t="s">
        <v>574</v>
      </c>
    </row>
    <row r="919" spans="2:51" s="13" customFormat="1" ht="12">
      <c r="B919" s="187"/>
      <c r="D919" s="181" t="s">
        <v>586</v>
      </c>
      <c r="E919" s="188" t="s">
        <v>1</v>
      </c>
      <c r="F919" s="189" t="s">
        <v>1292</v>
      </c>
      <c r="H919" s="190">
        <v>2.3650000000000002</v>
      </c>
      <c r="I919" s="191"/>
      <c r="L919" s="187"/>
      <c r="M919" s="192"/>
      <c r="T919" s="193"/>
      <c r="AT919" s="188" t="s">
        <v>586</v>
      </c>
      <c r="AU919" s="188" t="s">
        <v>89</v>
      </c>
      <c r="AV919" s="13" t="s">
        <v>89</v>
      </c>
      <c r="AW919" s="13" t="s">
        <v>31</v>
      </c>
      <c r="AX919" s="13" t="s">
        <v>77</v>
      </c>
      <c r="AY919" s="188" t="s">
        <v>574</v>
      </c>
    </row>
    <row r="920" spans="2:51" s="12" customFormat="1" ht="12">
      <c r="B920" s="180"/>
      <c r="D920" s="181" t="s">
        <v>586</v>
      </c>
      <c r="E920" s="182" t="s">
        <v>1</v>
      </c>
      <c r="F920" s="183" t="s">
        <v>1216</v>
      </c>
      <c r="H920" s="182" t="s">
        <v>1</v>
      </c>
      <c r="I920" s="184"/>
      <c r="L920" s="180"/>
      <c r="M920" s="185"/>
      <c r="T920" s="186"/>
      <c r="AT920" s="182" t="s">
        <v>586</v>
      </c>
      <c r="AU920" s="182" t="s">
        <v>89</v>
      </c>
      <c r="AV920" s="12" t="s">
        <v>84</v>
      </c>
      <c r="AW920" s="12" t="s">
        <v>31</v>
      </c>
      <c r="AX920" s="12" t="s">
        <v>77</v>
      </c>
      <c r="AY920" s="182" t="s">
        <v>574</v>
      </c>
    </row>
    <row r="921" spans="2:51" s="13" customFormat="1" ht="12">
      <c r="B921" s="187"/>
      <c r="D921" s="181" t="s">
        <v>586</v>
      </c>
      <c r="E921" s="188" t="s">
        <v>1</v>
      </c>
      <c r="F921" s="189" t="s">
        <v>1293</v>
      </c>
      <c r="H921" s="190">
        <v>76.23</v>
      </c>
      <c r="I921" s="191"/>
      <c r="L921" s="187"/>
      <c r="M921" s="192"/>
      <c r="T921" s="193"/>
      <c r="AT921" s="188" t="s">
        <v>586</v>
      </c>
      <c r="AU921" s="188" t="s">
        <v>89</v>
      </c>
      <c r="AV921" s="13" t="s">
        <v>89</v>
      </c>
      <c r="AW921" s="13" t="s">
        <v>31</v>
      </c>
      <c r="AX921" s="13" t="s">
        <v>77</v>
      </c>
      <c r="AY921" s="188" t="s">
        <v>574</v>
      </c>
    </row>
    <row r="922" spans="2:51" s="12" customFormat="1" ht="12">
      <c r="B922" s="180"/>
      <c r="D922" s="181" t="s">
        <v>586</v>
      </c>
      <c r="E922" s="182" t="s">
        <v>1</v>
      </c>
      <c r="F922" s="183" t="s">
        <v>1218</v>
      </c>
      <c r="H922" s="182" t="s">
        <v>1</v>
      </c>
      <c r="I922" s="184"/>
      <c r="L922" s="180"/>
      <c r="M922" s="185"/>
      <c r="T922" s="186"/>
      <c r="AT922" s="182" t="s">
        <v>586</v>
      </c>
      <c r="AU922" s="182" t="s">
        <v>89</v>
      </c>
      <c r="AV922" s="12" t="s">
        <v>84</v>
      </c>
      <c r="AW922" s="12" t="s">
        <v>31</v>
      </c>
      <c r="AX922" s="12" t="s">
        <v>77</v>
      </c>
      <c r="AY922" s="182" t="s">
        <v>574</v>
      </c>
    </row>
    <row r="923" spans="2:51" s="13" customFormat="1" ht="12">
      <c r="B923" s="187"/>
      <c r="D923" s="181" t="s">
        <v>586</v>
      </c>
      <c r="E923" s="188" t="s">
        <v>1</v>
      </c>
      <c r="F923" s="189" t="s">
        <v>1294</v>
      </c>
      <c r="H923" s="190">
        <v>88.366</v>
      </c>
      <c r="I923" s="191"/>
      <c r="L923" s="187"/>
      <c r="M923" s="192"/>
      <c r="T923" s="193"/>
      <c r="AT923" s="188" t="s">
        <v>586</v>
      </c>
      <c r="AU923" s="188" t="s">
        <v>89</v>
      </c>
      <c r="AV923" s="13" t="s">
        <v>89</v>
      </c>
      <c r="AW923" s="13" t="s">
        <v>31</v>
      </c>
      <c r="AX923" s="13" t="s">
        <v>77</v>
      </c>
      <c r="AY923" s="188" t="s">
        <v>574</v>
      </c>
    </row>
    <row r="924" spans="2:51" s="13" customFormat="1" ht="12">
      <c r="B924" s="187"/>
      <c r="D924" s="181" t="s">
        <v>586</v>
      </c>
      <c r="E924" s="188" t="s">
        <v>1</v>
      </c>
      <c r="F924" s="189" t="s">
        <v>1295</v>
      </c>
      <c r="H924" s="190">
        <v>1.4039999999999999</v>
      </c>
      <c r="I924" s="191"/>
      <c r="L924" s="187"/>
      <c r="M924" s="192"/>
      <c r="T924" s="193"/>
      <c r="AT924" s="188" t="s">
        <v>586</v>
      </c>
      <c r="AU924" s="188" t="s">
        <v>89</v>
      </c>
      <c r="AV924" s="13" t="s">
        <v>89</v>
      </c>
      <c r="AW924" s="13" t="s">
        <v>31</v>
      </c>
      <c r="AX924" s="13" t="s">
        <v>77</v>
      </c>
      <c r="AY924" s="188" t="s">
        <v>574</v>
      </c>
    </row>
    <row r="925" spans="2:51" s="13" customFormat="1" ht="12">
      <c r="B925" s="187"/>
      <c r="D925" s="181" t="s">
        <v>586</v>
      </c>
      <c r="E925" s="188" t="s">
        <v>1</v>
      </c>
      <c r="F925" s="189" t="s">
        <v>1296</v>
      </c>
      <c r="H925" s="190">
        <v>-7.8680000000000003</v>
      </c>
      <c r="I925" s="191"/>
      <c r="L925" s="187"/>
      <c r="M925" s="192"/>
      <c r="T925" s="193"/>
      <c r="AT925" s="188" t="s">
        <v>586</v>
      </c>
      <c r="AU925" s="188" t="s">
        <v>89</v>
      </c>
      <c r="AV925" s="13" t="s">
        <v>89</v>
      </c>
      <c r="AW925" s="13" t="s">
        <v>31</v>
      </c>
      <c r="AX925" s="13" t="s">
        <v>77</v>
      </c>
      <c r="AY925" s="188" t="s">
        <v>574</v>
      </c>
    </row>
    <row r="926" spans="2:51" s="12" customFormat="1" ht="12">
      <c r="B926" s="180"/>
      <c r="D926" s="181" t="s">
        <v>586</v>
      </c>
      <c r="E926" s="182" t="s">
        <v>1</v>
      </c>
      <c r="F926" s="183" t="s">
        <v>1221</v>
      </c>
      <c r="H926" s="182" t="s">
        <v>1</v>
      </c>
      <c r="I926" s="184"/>
      <c r="L926" s="180"/>
      <c r="M926" s="185"/>
      <c r="T926" s="186"/>
      <c r="AT926" s="182" t="s">
        <v>586</v>
      </c>
      <c r="AU926" s="182" t="s">
        <v>89</v>
      </c>
      <c r="AV926" s="12" t="s">
        <v>84</v>
      </c>
      <c r="AW926" s="12" t="s">
        <v>31</v>
      </c>
      <c r="AX926" s="12" t="s">
        <v>77</v>
      </c>
      <c r="AY926" s="182" t="s">
        <v>574</v>
      </c>
    </row>
    <row r="927" spans="2:51" s="13" customFormat="1" ht="12">
      <c r="B927" s="187"/>
      <c r="D927" s="181" t="s">
        <v>586</v>
      </c>
      <c r="E927" s="188" t="s">
        <v>1</v>
      </c>
      <c r="F927" s="189" t="s">
        <v>1297</v>
      </c>
      <c r="H927" s="190">
        <v>79.2</v>
      </c>
      <c r="I927" s="191"/>
      <c r="L927" s="187"/>
      <c r="M927" s="192"/>
      <c r="T927" s="193"/>
      <c r="AT927" s="188" t="s">
        <v>586</v>
      </c>
      <c r="AU927" s="188" t="s">
        <v>89</v>
      </c>
      <c r="AV927" s="13" t="s">
        <v>89</v>
      </c>
      <c r="AW927" s="13" t="s">
        <v>31</v>
      </c>
      <c r="AX927" s="13" t="s">
        <v>77</v>
      </c>
      <c r="AY927" s="188" t="s">
        <v>574</v>
      </c>
    </row>
    <row r="928" spans="2:51" s="12" customFormat="1" ht="12">
      <c r="B928" s="180"/>
      <c r="D928" s="181" t="s">
        <v>586</v>
      </c>
      <c r="E928" s="182" t="s">
        <v>1</v>
      </c>
      <c r="F928" s="183" t="s">
        <v>1223</v>
      </c>
      <c r="H928" s="182" t="s">
        <v>1</v>
      </c>
      <c r="I928" s="184"/>
      <c r="L928" s="180"/>
      <c r="M928" s="185"/>
      <c r="T928" s="186"/>
      <c r="AT928" s="182" t="s">
        <v>586</v>
      </c>
      <c r="AU928" s="182" t="s">
        <v>89</v>
      </c>
      <c r="AV928" s="12" t="s">
        <v>84</v>
      </c>
      <c r="AW928" s="12" t="s">
        <v>31</v>
      </c>
      <c r="AX928" s="12" t="s">
        <v>77</v>
      </c>
      <c r="AY928" s="182" t="s">
        <v>574</v>
      </c>
    </row>
    <row r="929" spans="2:51" s="13" customFormat="1" ht="12">
      <c r="B929" s="187"/>
      <c r="D929" s="181" t="s">
        <v>586</v>
      </c>
      <c r="E929" s="188" t="s">
        <v>1</v>
      </c>
      <c r="F929" s="189" t="s">
        <v>1297</v>
      </c>
      <c r="H929" s="190">
        <v>79.2</v>
      </c>
      <c r="I929" s="191"/>
      <c r="L929" s="187"/>
      <c r="M929" s="192"/>
      <c r="T929" s="193"/>
      <c r="AT929" s="188" t="s">
        <v>586</v>
      </c>
      <c r="AU929" s="188" t="s">
        <v>89</v>
      </c>
      <c r="AV929" s="13" t="s">
        <v>89</v>
      </c>
      <c r="AW929" s="13" t="s">
        <v>31</v>
      </c>
      <c r="AX929" s="13" t="s">
        <v>77</v>
      </c>
      <c r="AY929" s="188" t="s">
        <v>574</v>
      </c>
    </row>
    <row r="930" spans="2:51" s="12" customFormat="1" ht="12">
      <c r="B930" s="180"/>
      <c r="D930" s="181" t="s">
        <v>586</v>
      </c>
      <c r="E930" s="182" t="s">
        <v>1</v>
      </c>
      <c r="F930" s="183" t="s">
        <v>1224</v>
      </c>
      <c r="H930" s="182" t="s">
        <v>1</v>
      </c>
      <c r="I930" s="184"/>
      <c r="L930" s="180"/>
      <c r="M930" s="185"/>
      <c r="T930" s="186"/>
      <c r="AT930" s="182" t="s">
        <v>586</v>
      </c>
      <c r="AU930" s="182" t="s">
        <v>89</v>
      </c>
      <c r="AV930" s="12" t="s">
        <v>84</v>
      </c>
      <c r="AW930" s="12" t="s">
        <v>31</v>
      </c>
      <c r="AX930" s="12" t="s">
        <v>77</v>
      </c>
      <c r="AY930" s="182" t="s">
        <v>574</v>
      </c>
    </row>
    <row r="931" spans="2:51" s="13" customFormat="1" ht="12">
      <c r="B931" s="187"/>
      <c r="D931" s="181" t="s">
        <v>586</v>
      </c>
      <c r="E931" s="188" t="s">
        <v>1</v>
      </c>
      <c r="F931" s="189" t="s">
        <v>1298</v>
      </c>
      <c r="H931" s="190">
        <v>27.937000000000001</v>
      </c>
      <c r="I931" s="191"/>
      <c r="L931" s="187"/>
      <c r="M931" s="192"/>
      <c r="T931" s="193"/>
      <c r="AT931" s="188" t="s">
        <v>586</v>
      </c>
      <c r="AU931" s="188" t="s">
        <v>89</v>
      </c>
      <c r="AV931" s="13" t="s">
        <v>89</v>
      </c>
      <c r="AW931" s="13" t="s">
        <v>31</v>
      </c>
      <c r="AX931" s="13" t="s">
        <v>77</v>
      </c>
      <c r="AY931" s="188" t="s">
        <v>574</v>
      </c>
    </row>
    <row r="932" spans="2:51" s="12" customFormat="1" ht="12">
      <c r="B932" s="180"/>
      <c r="D932" s="181" t="s">
        <v>586</v>
      </c>
      <c r="E932" s="182" t="s">
        <v>1</v>
      </c>
      <c r="F932" s="183" t="s">
        <v>1226</v>
      </c>
      <c r="H932" s="182" t="s">
        <v>1</v>
      </c>
      <c r="I932" s="184"/>
      <c r="L932" s="180"/>
      <c r="M932" s="185"/>
      <c r="T932" s="186"/>
      <c r="AT932" s="182" t="s">
        <v>586</v>
      </c>
      <c r="AU932" s="182" t="s">
        <v>89</v>
      </c>
      <c r="AV932" s="12" t="s">
        <v>84</v>
      </c>
      <c r="AW932" s="12" t="s">
        <v>31</v>
      </c>
      <c r="AX932" s="12" t="s">
        <v>77</v>
      </c>
      <c r="AY932" s="182" t="s">
        <v>574</v>
      </c>
    </row>
    <row r="933" spans="2:51" s="13" customFormat="1" ht="12">
      <c r="B933" s="187"/>
      <c r="D933" s="181" t="s">
        <v>586</v>
      </c>
      <c r="E933" s="188" t="s">
        <v>1</v>
      </c>
      <c r="F933" s="189" t="s">
        <v>1299</v>
      </c>
      <c r="H933" s="190">
        <v>31.36</v>
      </c>
      <c r="I933" s="191"/>
      <c r="L933" s="187"/>
      <c r="M933" s="192"/>
      <c r="T933" s="193"/>
      <c r="AT933" s="188" t="s">
        <v>586</v>
      </c>
      <c r="AU933" s="188" t="s">
        <v>89</v>
      </c>
      <c r="AV933" s="13" t="s">
        <v>89</v>
      </c>
      <c r="AW933" s="13" t="s">
        <v>31</v>
      </c>
      <c r="AX933" s="13" t="s">
        <v>77</v>
      </c>
      <c r="AY933" s="188" t="s">
        <v>574</v>
      </c>
    </row>
    <row r="934" spans="2:51" s="12" customFormat="1" ht="12">
      <c r="B934" s="180"/>
      <c r="D934" s="181" t="s">
        <v>586</v>
      </c>
      <c r="E934" s="182" t="s">
        <v>1</v>
      </c>
      <c r="F934" s="183" t="s">
        <v>1228</v>
      </c>
      <c r="H934" s="182" t="s">
        <v>1</v>
      </c>
      <c r="I934" s="184"/>
      <c r="L934" s="180"/>
      <c r="M934" s="185"/>
      <c r="T934" s="186"/>
      <c r="AT934" s="182" t="s">
        <v>586</v>
      </c>
      <c r="AU934" s="182" t="s">
        <v>89</v>
      </c>
      <c r="AV934" s="12" t="s">
        <v>84</v>
      </c>
      <c r="AW934" s="12" t="s">
        <v>31</v>
      </c>
      <c r="AX934" s="12" t="s">
        <v>77</v>
      </c>
      <c r="AY934" s="182" t="s">
        <v>574</v>
      </c>
    </row>
    <row r="935" spans="2:51" s="13" customFormat="1" ht="12">
      <c r="B935" s="187"/>
      <c r="D935" s="181" t="s">
        <v>586</v>
      </c>
      <c r="E935" s="188" t="s">
        <v>1</v>
      </c>
      <c r="F935" s="189" t="s">
        <v>1300</v>
      </c>
      <c r="H935" s="190">
        <v>9.1760000000000002</v>
      </c>
      <c r="I935" s="191"/>
      <c r="L935" s="187"/>
      <c r="M935" s="192"/>
      <c r="T935" s="193"/>
      <c r="AT935" s="188" t="s">
        <v>586</v>
      </c>
      <c r="AU935" s="188" t="s">
        <v>89</v>
      </c>
      <c r="AV935" s="13" t="s">
        <v>89</v>
      </c>
      <c r="AW935" s="13" t="s">
        <v>31</v>
      </c>
      <c r="AX935" s="13" t="s">
        <v>77</v>
      </c>
      <c r="AY935" s="188" t="s">
        <v>574</v>
      </c>
    </row>
    <row r="936" spans="2:51" s="12" customFormat="1" ht="12">
      <c r="B936" s="180"/>
      <c r="D936" s="181" t="s">
        <v>586</v>
      </c>
      <c r="E936" s="182" t="s">
        <v>1</v>
      </c>
      <c r="F936" s="183" t="s">
        <v>1230</v>
      </c>
      <c r="H936" s="182" t="s">
        <v>1</v>
      </c>
      <c r="I936" s="184"/>
      <c r="L936" s="180"/>
      <c r="M936" s="185"/>
      <c r="T936" s="186"/>
      <c r="AT936" s="182" t="s">
        <v>586</v>
      </c>
      <c r="AU936" s="182" t="s">
        <v>89</v>
      </c>
      <c r="AV936" s="12" t="s">
        <v>84</v>
      </c>
      <c r="AW936" s="12" t="s">
        <v>31</v>
      </c>
      <c r="AX936" s="12" t="s">
        <v>77</v>
      </c>
      <c r="AY936" s="182" t="s">
        <v>574</v>
      </c>
    </row>
    <row r="937" spans="2:51" s="13" customFormat="1" ht="12">
      <c r="B937" s="187"/>
      <c r="D937" s="181" t="s">
        <v>586</v>
      </c>
      <c r="E937" s="188" t="s">
        <v>1</v>
      </c>
      <c r="F937" s="189" t="s">
        <v>1301</v>
      </c>
      <c r="H937" s="190">
        <v>10.308999999999999</v>
      </c>
      <c r="I937" s="191"/>
      <c r="L937" s="187"/>
      <c r="M937" s="192"/>
      <c r="T937" s="193"/>
      <c r="AT937" s="188" t="s">
        <v>586</v>
      </c>
      <c r="AU937" s="188" t="s">
        <v>89</v>
      </c>
      <c r="AV937" s="13" t="s">
        <v>89</v>
      </c>
      <c r="AW937" s="13" t="s">
        <v>31</v>
      </c>
      <c r="AX937" s="13" t="s">
        <v>77</v>
      </c>
      <c r="AY937" s="188" t="s">
        <v>574</v>
      </c>
    </row>
    <row r="938" spans="2:51" s="13" customFormat="1" ht="12">
      <c r="B938" s="187"/>
      <c r="D938" s="181" t="s">
        <v>586</v>
      </c>
      <c r="E938" s="188" t="s">
        <v>1</v>
      </c>
      <c r="F938" s="189" t="s">
        <v>1302</v>
      </c>
      <c r="H938" s="190">
        <v>1.0680000000000001</v>
      </c>
      <c r="I938" s="191"/>
      <c r="L938" s="187"/>
      <c r="M938" s="192"/>
      <c r="T938" s="193"/>
      <c r="AT938" s="188" t="s">
        <v>586</v>
      </c>
      <c r="AU938" s="188" t="s">
        <v>89</v>
      </c>
      <c r="AV938" s="13" t="s">
        <v>89</v>
      </c>
      <c r="AW938" s="13" t="s">
        <v>31</v>
      </c>
      <c r="AX938" s="13" t="s">
        <v>77</v>
      </c>
      <c r="AY938" s="188" t="s">
        <v>574</v>
      </c>
    </row>
    <row r="939" spans="2:51" s="12" customFormat="1" ht="12">
      <c r="B939" s="180"/>
      <c r="D939" s="181" t="s">
        <v>586</v>
      </c>
      <c r="E939" s="182" t="s">
        <v>1</v>
      </c>
      <c r="F939" s="183" t="s">
        <v>1233</v>
      </c>
      <c r="H939" s="182" t="s">
        <v>1</v>
      </c>
      <c r="I939" s="184"/>
      <c r="L939" s="180"/>
      <c r="M939" s="185"/>
      <c r="T939" s="186"/>
      <c r="AT939" s="182" t="s">
        <v>586</v>
      </c>
      <c r="AU939" s="182" t="s">
        <v>89</v>
      </c>
      <c r="AV939" s="12" t="s">
        <v>84</v>
      </c>
      <c r="AW939" s="12" t="s">
        <v>31</v>
      </c>
      <c r="AX939" s="12" t="s">
        <v>77</v>
      </c>
      <c r="AY939" s="182" t="s">
        <v>574</v>
      </c>
    </row>
    <row r="940" spans="2:51" s="13" customFormat="1" ht="12">
      <c r="B940" s="187"/>
      <c r="D940" s="181" t="s">
        <v>586</v>
      </c>
      <c r="E940" s="188" t="s">
        <v>1</v>
      </c>
      <c r="F940" s="189" t="s">
        <v>1303</v>
      </c>
      <c r="H940" s="190">
        <v>26.027999999999999</v>
      </c>
      <c r="I940" s="191"/>
      <c r="L940" s="187"/>
      <c r="M940" s="192"/>
      <c r="T940" s="193"/>
      <c r="AT940" s="188" t="s">
        <v>586</v>
      </c>
      <c r="AU940" s="188" t="s">
        <v>89</v>
      </c>
      <c r="AV940" s="13" t="s">
        <v>89</v>
      </c>
      <c r="AW940" s="13" t="s">
        <v>31</v>
      </c>
      <c r="AX940" s="13" t="s">
        <v>77</v>
      </c>
      <c r="AY940" s="188" t="s">
        <v>574</v>
      </c>
    </row>
    <row r="941" spans="2:51" s="12" customFormat="1" ht="12">
      <c r="B941" s="180"/>
      <c r="D941" s="181" t="s">
        <v>586</v>
      </c>
      <c r="E941" s="182" t="s">
        <v>1</v>
      </c>
      <c r="F941" s="183" t="s">
        <v>1235</v>
      </c>
      <c r="H941" s="182" t="s">
        <v>1</v>
      </c>
      <c r="I941" s="184"/>
      <c r="L941" s="180"/>
      <c r="M941" s="185"/>
      <c r="T941" s="186"/>
      <c r="AT941" s="182" t="s">
        <v>586</v>
      </c>
      <c r="AU941" s="182" t="s">
        <v>89</v>
      </c>
      <c r="AV941" s="12" t="s">
        <v>84</v>
      </c>
      <c r="AW941" s="12" t="s">
        <v>31</v>
      </c>
      <c r="AX941" s="12" t="s">
        <v>77</v>
      </c>
      <c r="AY941" s="182" t="s">
        <v>574</v>
      </c>
    </row>
    <row r="942" spans="2:51" s="13" customFormat="1" ht="12">
      <c r="B942" s="187"/>
      <c r="D942" s="181" t="s">
        <v>586</v>
      </c>
      <c r="E942" s="188" t="s">
        <v>1</v>
      </c>
      <c r="F942" s="189" t="s">
        <v>1304</v>
      </c>
      <c r="H942" s="190">
        <v>25.047000000000001</v>
      </c>
      <c r="I942" s="191"/>
      <c r="L942" s="187"/>
      <c r="M942" s="192"/>
      <c r="T942" s="193"/>
      <c r="AT942" s="188" t="s">
        <v>586</v>
      </c>
      <c r="AU942" s="188" t="s">
        <v>89</v>
      </c>
      <c r="AV942" s="13" t="s">
        <v>89</v>
      </c>
      <c r="AW942" s="13" t="s">
        <v>31</v>
      </c>
      <c r="AX942" s="13" t="s">
        <v>77</v>
      </c>
      <c r="AY942" s="188" t="s">
        <v>574</v>
      </c>
    </row>
    <row r="943" spans="2:51" s="13" customFormat="1" ht="12">
      <c r="B943" s="187"/>
      <c r="D943" s="181" t="s">
        <v>586</v>
      </c>
      <c r="E943" s="188" t="s">
        <v>1</v>
      </c>
      <c r="F943" s="189" t="s">
        <v>1305</v>
      </c>
      <c r="H943" s="190">
        <v>12.705</v>
      </c>
      <c r="I943" s="191"/>
      <c r="L943" s="187"/>
      <c r="M943" s="192"/>
      <c r="T943" s="193"/>
      <c r="AT943" s="188" t="s">
        <v>586</v>
      </c>
      <c r="AU943" s="188" t="s">
        <v>89</v>
      </c>
      <c r="AV943" s="13" t="s">
        <v>89</v>
      </c>
      <c r="AW943" s="13" t="s">
        <v>31</v>
      </c>
      <c r="AX943" s="13" t="s">
        <v>77</v>
      </c>
      <c r="AY943" s="188" t="s">
        <v>574</v>
      </c>
    </row>
    <row r="944" spans="2:51" s="12" customFormat="1" ht="12">
      <c r="B944" s="180"/>
      <c r="D944" s="181" t="s">
        <v>586</v>
      </c>
      <c r="E944" s="182" t="s">
        <v>1</v>
      </c>
      <c r="F944" s="183" t="s">
        <v>1238</v>
      </c>
      <c r="H944" s="182" t="s">
        <v>1</v>
      </c>
      <c r="I944" s="184"/>
      <c r="L944" s="180"/>
      <c r="M944" s="185"/>
      <c r="T944" s="186"/>
      <c r="AT944" s="182" t="s">
        <v>586</v>
      </c>
      <c r="AU944" s="182" t="s">
        <v>89</v>
      </c>
      <c r="AV944" s="12" t="s">
        <v>84</v>
      </c>
      <c r="AW944" s="12" t="s">
        <v>31</v>
      </c>
      <c r="AX944" s="12" t="s">
        <v>77</v>
      </c>
      <c r="AY944" s="182" t="s">
        <v>574</v>
      </c>
    </row>
    <row r="945" spans="2:51" s="13" customFormat="1" ht="12">
      <c r="B945" s="187"/>
      <c r="D945" s="181" t="s">
        <v>586</v>
      </c>
      <c r="E945" s="188" t="s">
        <v>1</v>
      </c>
      <c r="F945" s="189" t="s">
        <v>1306</v>
      </c>
      <c r="H945" s="190">
        <v>29.585000000000001</v>
      </c>
      <c r="I945" s="191"/>
      <c r="L945" s="187"/>
      <c r="M945" s="192"/>
      <c r="T945" s="193"/>
      <c r="AT945" s="188" t="s">
        <v>586</v>
      </c>
      <c r="AU945" s="188" t="s">
        <v>89</v>
      </c>
      <c r="AV945" s="13" t="s">
        <v>89</v>
      </c>
      <c r="AW945" s="13" t="s">
        <v>31</v>
      </c>
      <c r="AX945" s="13" t="s">
        <v>77</v>
      </c>
      <c r="AY945" s="188" t="s">
        <v>574</v>
      </c>
    </row>
    <row r="946" spans="2:51" s="12" customFormat="1" ht="12">
      <c r="B946" s="180"/>
      <c r="D946" s="181" t="s">
        <v>586</v>
      </c>
      <c r="E946" s="182" t="s">
        <v>1</v>
      </c>
      <c r="F946" s="183" t="s">
        <v>1240</v>
      </c>
      <c r="H946" s="182" t="s">
        <v>1</v>
      </c>
      <c r="I946" s="184"/>
      <c r="L946" s="180"/>
      <c r="M946" s="185"/>
      <c r="T946" s="186"/>
      <c r="AT946" s="182" t="s">
        <v>586</v>
      </c>
      <c r="AU946" s="182" t="s">
        <v>89</v>
      </c>
      <c r="AV946" s="12" t="s">
        <v>84</v>
      </c>
      <c r="AW946" s="12" t="s">
        <v>31</v>
      </c>
      <c r="AX946" s="12" t="s">
        <v>77</v>
      </c>
      <c r="AY946" s="182" t="s">
        <v>574</v>
      </c>
    </row>
    <row r="947" spans="2:51" s="13" customFormat="1" ht="12">
      <c r="B947" s="187"/>
      <c r="D947" s="181" t="s">
        <v>586</v>
      </c>
      <c r="E947" s="188" t="s">
        <v>1</v>
      </c>
      <c r="F947" s="189" t="s">
        <v>1307</v>
      </c>
      <c r="H947" s="190">
        <v>52.64</v>
      </c>
      <c r="I947" s="191"/>
      <c r="L947" s="187"/>
      <c r="M947" s="192"/>
      <c r="T947" s="193"/>
      <c r="AT947" s="188" t="s">
        <v>586</v>
      </c>
      <c r="AU947" s="188" t="s">
        <v>89</v>
      </c>
      <c r="AV947" s="13" t="s">
        <v>89</v>
      </c>
      <c r="AW947" s="13" t="s">
        <v>31</v>
      </c>
      <c r="AX947" s="13" t="s">
        <v>77</v>
      </c>
      <c r="AY947" s="188" t="s">
        <v>574</v>
      </c>
    </row>
    <row r="948" spans="2:51" s="12" customFormat="1" ht="12">
      <c r="B948" s="180"/>
      <c r="D948" s="181" t="s">
        <v>586</v>
      </c>
      <c r="E948" s="182" t="s">
        <v>1</v>
      </c>
      <c r="F948" s="183" t="s">
        <v>1242</v>
      </c>
      <c r="H948" s="182" t="s">
        <v>1</v>
      </c>
      <c r="I948" s="184"/>
      <c r="L948" s="180"/>
      <c r="M948" s="185"/>
      <c r="T948" s="186"/>
      <c r="AT948" s="182" t="s">
        <v>586</v>
      </c>
      <c r="AU948" s="182" t="s">
        <v>89</v>
      </c>
      <c r="AV948" s="12" t="s">
        <v>84</v>
      </c>
      <c r="AW948" s="12" t="s">
        <v>31</v>
      </c>
      <c r="AX948" s="12" t="s">
        <v>77</v>
      </c>
      <c r="AY948" s="182" t="s">
        <v>574</v>
      </c>
    </row>
    <row r="949" spans="2:51" s="13" customFormat="1" ht="12">
      <c r="B949" s="187"/>
      <c r="D949" s="181" t="s">
        <v>586</v>
      </c>
      <c r="E949" s="188" t="s">
        <v>1</v>
      </c>
      <c r="F949" s="189" t="s">
        <v>1308</v>
      </c>
      <c r="H949" s="190">
        <v>9.0890000000000004</v>
      </c>
      <c r="I949" s="191"/>
      <c r="L949" s="187"/>
      <c r="M949" s="192"/>
      <c r="T949" s="193"/>
      <c r="AT949" s="188" t="s">
        <v>586</v>
      </c>
      <c r="AU949" s="188" t="s">
        <v>89</v>
      </c>
      <c r="AV949" s="13" t="s">
        <v>89</v>
      </c>
      <c r="AW949" s="13" t="s">
        <v>31</v>
      </c>
      <c r="AX949" s="13" t="s">
        <v>77</v>
      </c>
      <c r="AY949" s="188" t="s">
        <v>574</v>
      </c>
    </row>
    <row r="950" spans="2:51" s="12" customFormat="1" ht="12">
      <c r="B950" s="180"/>
      <c r="D950" s="181" t="s">
        <v>586</v>
      </c>
      <c r="E950" s="182" t="s">
        <v>1</v>
      </c>
      <c r="F950" s="183" t="s">
        <v>1244</v>
      </c>
      <c r="H950" s="182" t="s">
        <v>1</v>
      </c>
      <c r="I950" s="184"/>
      <c r="L950" s="180"/>
      <c r="M950" s="185"/>
      <c r="T950" s="186"/>
      <c r="AT950" s="182" t="s">
        <v>586</v>
      </c>
      <c r="AU950" s="182" t="s">
        <v>89</v>
      </c>
      <c r="AV950" s="12" t="s">
        <v>84</v>
      </c>
      <c r="AW950" s="12" t="s">
        <v>31</v>
      </c>
      <c r="AX950" s="12" t="s">
        <v>77</v>
      </c>
      <c r="AY950" s="182" t="s">
        <v>574</v>
      </c>
    </row>
    <row r="951" spans="2:51" s="13" customFormat="1" ht="12">
      <c r="B951" s="187"/>
      <c r="D951" s="181" t="s">
        <v>586</v>
      </c>
      <c r="E951" s="188" t="s">
        <v>1</v>
      </c>
      <c r="F951" s="189" t="s">
        <v>1309</v>
      </c>
      <c r="H951" s="190">
        <v>24.4</v>
      </c>
      <c r="I951" s="191"/>
      <c r="L951" s="187"/>
      <c r="M951" s="192"/>
      <c r="T951" s="193"/>
      <c r="AT951" s="188" t="s">
        <v>586</v>
      </c>
      <c r="AU951" s="188" t="s">
        <v>89</v>
      </c>
      <c r="AV951" s="13" t="s">
        <v>89</v>
      </c>
      <c r="AW951" s="13" t="s">
        <v>31</v>
      </c>
      <c r="AX951" s="13" t="s">
        <v>77</v>
      </c>
      <c r="AY951" s="188" t="s">
        <v>574</v>
      </c>
    </row>
    <row r="952" spans="2:51" s="15" customFormat="1" ht="12">
      <c r="B952" s="201"/>
      <c r="D952" s="181" t="s">
        <v>586</v>
      </c>
      <c r="E952" s="202" t="s">
        <v>1</v>
      </c>
      <c r="F952" s="203" t="s">
        <v>776</v>
      </c>
      <c r="H952" s="204">
        <v>1681.4829999999999</v>
      </c>
      <c r="I952" s="205"/>
      <c r="L952" s="201"/>
      <c r="M952" s="206"/>
      <c r="T952" s="207"/>
      <c r="AT952" s="202" t="s">
        <v>586</v>
      </c>
      <c r="AU952" s="202" t="s">
        <v>89</v>
      </c>
      <c r="AV952" s="15" t="s">
        <v>597</v>
      </c>
      <c r="AW952" s="15" t="s">
        <v>31</v>
      </c>
      <c r="AX952" s="15" t="s">
        <v>77</v>
      </c>
      <c r="AY952" s="202" t="s">
        <v>574</v>
      </c>
    </row>
    <row r="953" spans="2:51" s="12" customFormat="1" ht="12">
      <c r="B953" s="180"/>
      <c r="D953" s="181" t="s">
        <v>586</v>
      </c>
      <c r="E953" s="182" t="s">
        <v>1</v>
      </c>
      <c r="F953" s="183" t="s">
        <v>777</v>
      </c>
      <c r="H953" s="182" t="s">
        <v>1</v>
      </c>
      <c r="I953" s="184"/>
      <c r="L953" s="180"/>
      <c r="M953" s="185"/>
      <c r="T953" s="186"/>
      <c r="AT953" s="182" t="s">
        <v>586</v>
      </c>
      <c r="AU953" s="182" t="s">
        <v>89</v>
      </c>
      <c r="AV953" s="12" t="s">
        <v>84</v>
      </c>
      <c r="AW953" s="12" t="s">
        <v>31</v>
      </c>
      <c r="AX953" s="12" t="s">
        <v>77</v>
      </c>
      <c r="AY953" s="182" t="s">
        <v>574</v>
      </c>
    </row>
    <row r="954" spans="2:51" s="12" customFormat="1" ht="12">
      <c r="B954" s="180"/>
      <c r="D954" s="181" t="s">
        <v>586</v>
      </c>
      <c r="E954" s="182" t="s">
        <v>1</v>
      </c>
      <c r="F954" s="183" t="s">
        <v>1246</v>
      </c>
      <c r="H954" s="182" t="s">
        <v>1</v>
      </c>
      <c r="I954" s="184"/>
      <c r="L954" s="180"/>
      <c r="M954" s="185"/>
      <c r="T954" s="186"/>
      <c r="AT954" s="182" t="s">
        <v>586</v>
      </c>
      <c r="AU954" s="182" t="s">
        <v>89</v>
      </c>
      <c r="AV954" s="12" t="s">
        <v>84</v>
      </c>
      <c r="AW954" s="12" t="s">
        <v>31</v>
      </c>
      <c r="AX954" s="12" t="s">
        <v>77</v>
      </c>
      <c r="AY954" s="182" t="s">
        <v>574</v>
      </c>
    </row>
    <row r="955" spans="2:51" s="13" customFormat="1" ht="12">
      <c r="B955" s="187"/>
      <c r="D955" s="181" t="s">
        <v>586</v>
      </c>
      <c r="E955" s="188" t="s">
        <v>1</v>
      </c>
      <c r="F955" s="189" t="s">
        <v>1310</v>
      </c>
      <c r="H955" s="190">
        <v>10.769</v>
      </c>
      <c r="I955" s="191"/>
      <c r="L955" s="187"/>
      <c r="M955" s="192"/>
      <c r="T955" s="193"/>
      <c r="AT955" s="188" t="s">
        <v>586</v>
      </c>
      <c r="AU955" s="188" t="s">
        <v>89</v>
      </c>
      <c r="AV955" s="13" t="s">
        <v>89</v>
      </c>
      <c r="AW955" s="13" t="s">
        <v>31</v>
      </c>
      <c r="AX955" s="13" t="s">
        <v>77</v>
      </c>
      <c r="AY955" s="188" t="s">
        <v>574</v>
      </c>
    </row>
    <row r="956" spans="2:51" s="13" customFormat="1" ht="12">
      <c r="B956" s="187"/>
      <c r="D956" s="181" t="s">
        <v>586</v>
      </c>
      <c r="E956" s="188" t="s">
        <v>1</v>
      </c>
      <c r="F956" s="189" t="s">
        <v>1311</v>
      </c>
      <c r="H956" s="190">
        <v>50.905999999999999</v>
      </c>
      <c r="I956" s="191"/>
      <c r="L956" s="187"/>
      <c r="M956" s="192"/>
      <c r="T956" s="193"/>
      <c r="AT956" s="188" t="s">
        <v>586</v>
      </c>
      <c r="AU956" s="188" t="s">
        <v>89</v>
      </c>
      <c r="AV956" s="13" t="s">
        <v>89</v>
      </c>
      <c r="AW956" s="13" t="s">
        <v>31</v>
      </c>
      <c r="AX956" s="13" t="s">
        <v>77</v>
      </c>
      <c r="AY956" s="188" t="s">
        <v>574</v>
      </c>
    </row>
    <row r="957" spans="2:51" s="12" customFormat="1" ht="12">
      <c r="B957" s="180"/>
      <c r="D957" s="181" t="s">
        <v>586</v>
      </c>
      <c r="E957" s="182" t="s">
        <v>1</v>
      </c>
      <c r="F957" s="183" t="s">
        <v>1249</v>
      </c>
      <c r="H957" s="182" t="s">
        <v>1</v>
      </c>
      <c r="I957" s="184"/>
      <c r="L957" s="180"/>
      <c r="M957" s="185"/>
      <c r="T957" s="186"/>
      <c r="AT957" s="182" t="s">
        <v>586</v>
      </c>
      <c r="AU957" s="182" t="s">
        <v>89</v>
      </c>
      <c r="AV957" s="12" t="s">
        <v>84</v>
      </c>
      <c r="AW957" s="12" t="s">
        <v>31</v>
      </c>
      <c r="AX957" s="12" t="s">
        <v>77</v>
      </c>
      <c r="AY957" s="182" t="s">
        <v>574</v>
      </c>
    </row>
    <row r="958" spans="2:51" s="13" customFormat="1" ht="12">
      <c r="B958" s="187"/>
      <c r="D958" s="181" t="s">
        <v>586</v>
      </c>
      <c r="E958" s="188" t="s">
        <v>1</v>
      </c>
      <c r="F958" s="189" t="s">
        <v>1312</v>
      </c>
      <c r="H958" s="190">
        <v>8.0779999999999994</v>
      </c>
      <c r="I958" s="191"/>
      <c r="L958" s="187"/>
      <c r="M958" s="192"/>
      <c r="T958" s="193"/>
      <c r="AT958" s="188" t="s">
        <v>586</v>
      </c>
      <c r="AU958" s="188" t="s">
        <v>89</v>
      </c>
      <c r="AV958" s="13" t="s">
        <v>89</v>
      </c>
      <c r="AW958" s="13" t="s">
        <v>31</v>
      </c>
      <c r="AX958" s="13" t="s">
        <v>77</v>
      </c>
      <c r="AY958" s="188" t="s">
        <v>574</v>
      </c>
    </row>
    <row r="959" spans="2:51" s="12" customFormat="1" ht="12">
      <c r="B959" s="180"/>
      <c r="D959" s="181" t="s">
        <v>586</v>
      </c>
      <c r="E959" s="182" t="s">
        <v>1</v>
      </c>
      <c r="F959" s="183" t="s">
        <v>1251</v>
      </c>
      <c r="H959" s="182" t="s">
        <v>1</v>
      </c>
      <c r="I959" s="184"/>
      <c r="L959" s="180"/>
      <c r="M959" s="185"/>
      <c r="T959" s="186"/>
      <c r="AT959" s="182" t="s">
        <v>586</v>
      </c>
      <c r="AU959" s="182" t="s">
        <v>89</v>
      </c>
      <c r="AV959" s="12" t="s">
        <v>84</v>
      </c>
      <c r="AW959" s="12" t="s">
        <v>31</v>
      </c>
      <c r="AX959" s="12" t="s">
        <v>77</v>
      </c>
      <c r="AY959" s="182" t="s">
        <v>574</v>
      </c>
    </row>
    <row r="960" spans="2:51" s="13" customFormat="1" ht="12">
      <c r="B960" s="187"/>
      <c r="D960" s="181" t="s">
        <v>586</v>
      </c>
      <c r="E960" s="188" t="s">
        <v>1</v>
      </c>
      <c r="F960" s="189" t="s">
        <v>1313</v>
      </c>
      <c r="H960" s="190">
        <v>11.593999999999999</v>
      </c>
      <c r="I960" s="191"/>
      <c r="L960" s="187"/>
      <c r="M960" s="192"/>
      <c r="T960" s="193"/>
      <c r="AT960" s="188" t="s">
        <v>586</v>
      </c>
      <c r="AU960" s="188" t="s">
        <v>89</v>
      </c>
      <c r="AV960" s="13" t="s">
        <v>89</v>
      </c>
      <c r="AW960" s="13" t="s">
        <v>31</v>
      </c>
      <c r="AX960" s="13" t="s">
        <v>77</v>
      </c>
      <c r="AY960" s="188" t="s">
        <v>574</v>
      </c>
    </row>
    <row r="961" spans="2:65" s="12" customFormat="1" ht="12">
      <c r="B961" s="180"/>
      <c r="D961" s="181" t="s">
        <v>586</v>
      </c>
      <c r="E961" s="182" t="s">
        <v>1</v>
      </c>
      <c r="F961" s="183" t="s">
        <v>1253</v>
      </c>
      <c r="H961" s="182" t="s">
        <v>1</v>
      </c>
      <c r="I961" s="184"/>
      <c r="L961" s="180"/>
      <c r="M961" s="185"/>
      <c r="T961" s="186"/>
      <c r="AT961" s="182" t="s">
        <v>586</v>
      </c>
      <c r="AU961" s="182" t="s">
        <v>89</v>
      </c>
      <c r="AV961" s="12" t="s">
        <v>84</v>
      </c>
      <c r="AW961" s="12" t="s">
        <v>31</v>
      </c>
      <c r="AX961" s="12" t="s">
        <v>77</v>
      </c>
      <c r="AY961" s="182" t="s">
        <v>574</v>
      </c>
    </row>
    <row r="962" spans="2:65" s="13" customFormat="1" ht="12">
      <c r="B962" s="187"/>
      <c r="D962" s="181" t="s">
        <v>586</v>
      </c>
      <c r="E962" s="188" t="s">
        <v>1</v>
      </c>
      <c r="F962" s="189" t="s">
        <v>1314</v>
      </c>
      <c r="H962" s="190">
        <v>9.8140000000000001</v>
      </c>
      <c r="I962" s="191"/>
      <c r="L962" s="187"/>
      <c r="M962" s="192"/>
      <c r="T962" s="193"/>
      <c r="AT962" s="188" t="s">
        <v>586</v>
      </c>
      <c r="AU962" s="188" t="s">
        <v>89</v>
      </c>
      <c r="AV962" s="13" t="s">
        <v>89</v>
      </c>
      <c r="AW962" s="13" t="s">
        <v>31</v>
      </c>
      <c r="AX962" s="13" t="s">
        <v>77</v>
      </c>
      <c r="AY962" s="188" t="s">
        <v>574</v>
      </c>
    </row>
    <row r="963" spans="2:65" s="12" customFormat="1" ht="12">
      <c r="B963" s="180"/>
      <c r="D963" s="181" t="s">
        <v>586</v>
      </c>
      <c r="E963" s="182" t="s">
        <v>1</v>
      </c>
      <c r="F963" s="183" t="s">
        <v>1255</v>
      </c>
      <c r="H963" s="182" t="s">
        <v>1</v>
      </c>
      <c r="I963" s="184"/>
      <c r="L963" s="180"/>
      <c r="M963" s="185"/>
      <c r="T963" s="186"/>
      <c r="AT963" s="182" t="s">
        <v>586</v>
      </c>
      <c r="AU963" s="182" t="s">
        <v>89</v>
      </c>
      <c r="AV963" s="12" t="s">
        <v>84</v>
      </c>
      <c r="AW963" s="12" t="s">
        <v>31</v>
      </c>
      <c r="AX963" s="12" t="s">
        <v>77</v>
      </c>
      <c r="AY963" s="182" t="s">
        <v>574</v>
      </c>
    </row>
    <row r="964" spans="2:65" s="13" customFormat="1" ht="12">
      <c r="B964" s="187"/>
      <c r="D964" s="181" t="s">
        <v>586</v>
      </c>
      <c r="E964" s="188" t="s">
        <v>1</v>
      </c>
      <c r="F964" s="189" t="s">
        <v>1315</v>
      </c>
      <c r="H964" s="190">
        <v>33.448999999999998</v>
      </c>
      <c r="I964" s="191"/>
      <c r="L964" s="187"/>
      <c r="M964" s="192"/>
      <c r="T964" s="193"/>
      <c r="AT964" s="188" t="s">
        <v>586</v>
      </c>
      <c r="AU964" s="188" t="s">
        <v>89</v>
      </c>
      <c r="AV964" s="13" t="s">
        <v>89</v>
      </c>
      <c r="AW964" s="13" t="s">
        <v>31</v>
      </c>
      <c r="AX964" s="13" t="s">
        <v>77</v>
      </c>
      <c r="AY964" s="188" t="s">
        <v>574</v>
      </c>
    </row>
    <row r="965" spans="2:65" s="12" customFormat="1" ht="12">
      <c r="B965" s="180"/>
      <c r="D965" s="181" t="s">
        <v>586</v>
      </c>
      <c r="E965" s="182" t="s">
        <v>1</v>
      </c>
      <c r="F965" s="183" t="s">
        <v>1257</v>
      </c>
      <c r="H965" s="182" t="s">
        <v>1</v>
      </c>
      <c r="I965" s="184"/>
      <c r="L965" s="180"/>
      <c r="M965" s="185"/>
      <c r="T965" s="186"/>
      <c r="AT965" s="182" t="s">
        <v>586</v>
      </c>
      <c r="AU965" s="182" t="s">
        <v>89</v>
      </c>
      <c r="AV965" s="12" t="s">
        <v>84</v>
      </c>
      <c r="AW965" s="12" t="s">
        <v>31</v>
      </c>
      <c r="AX965" s="12" t="s">
        <v>77</v>
      </c>
      <c r="AY965" s="182" t="s">
        <v>574</v>
      </c>
    </row>
    <row r="966" spans="2:65" s="13" customFormat="1" ht="12">
      <c r="B966" s="187"/>
      <c r="D966" s="181" t="s">
        <v>586</v>
      </c>
      <c r="E966" s="188" t="s">
        <v>1</v>
      </c>
      <c r="F966" s="189" t="s">
        <v>1316</v>
      </c>
      <c r="H966" s="190">
        <v>9.8130000000000006</v>
      </c>
      <c r="I966" s="191"/>
      <c r="L966" s="187"/>
      <c r="M966" s="192"/>
      <c r="T966" s="193"/>
      <c r="AT966" s="188" t="s">
        <v>586</v>
      </c>
      <c r="AU966" s="188" t="s">
        <v>89</v>
      </c>
      <c r="AV966" s="13" t="s">
        <v>89</v>
      </c>
      <c r="AW966" s="13" t="s">
        <v>31</v>
      </c>
      <c r="AX966" s="13" t="s">
        <v>77</v>
      </c>
      <c r="AY966" s="188" t="s">
        <v>574</v>
      </c>
    </row>
    <row r="967" spans="2:65" s="13" customFormat="1" ht="12">
      <c r="B967" s="187"/>
      <c r="D967" s="181" t="s">
        <v>586</v>
      </c>
      <c r="E967" s="188" t="s">
        <v>1</v>
      </c>
      <c r="F967" s="189" t="s">
        <v>1317</v>
      </c>
      <c r="H967" s="190">
        <v>2.5630000000000002</v>
      </c>
      <c r="I967" s="191"/>
      <c r="L967" s="187"/>
      <c r="M967" s="192"/>
      <c r="T967" s="193"/>
      <c r="AT967" s="188" t="s">
        <v>586</v>
      </c>
      <c r="AU967" s="188" t="s">
        <v>89</v>
      </c>
      <c r="AV967" s="13" t="s">
        <v>89</v>
      </c>
      <c r="AW967" s="13" t="s">
        <v>31</v>
      </c>
      <c r="AX967" s="13" t="s">
        <v>77</v>
      </c>
      <c r="AY967" s="188" t="s">
        <v>574</v>
      </c>
    </row>
    <row r="968" spans="2:65" s="15" customFormat="1" ht="12">
      <c r="B968" s="201"/>
      <c r="D968" s="181" t="s">
        <v>586</v>
      </c>
      <c r="E968" s="202" t="s">
        <v>1</v>
      </c>
      <c r="F968" s="203" t="s">
        <v>776</v>
      </c>
      <c r="H968" s="204">
        <v>136.98599999999999</v>
      </c>
      <c r="I968" s="205"/>
      <c r="L968" s="201"/>
      <c r="M968" s="206"/>
      <c r="T968" s="207"/>
      <c r="AT968" s="202" t="s">
        <v>586</v>
      </c>
      <c r="AU968" s="202" t="s">
        <v>89</v>
      </c>
      <c r="AV968" s="15" t="s">
        <v>597</v>
      </c>
      <c r="AW968" s="15" t="s">
        <v>31</v>
      </c>
      <c r="AX968" s="15" t="s">
        <v>77</v>
      </c>
      <c r="AY968" s="202" t="s">
        <v>574</v>
      </c>
    </row>
    <row r="969" spans="2:65" s="12" customFormat="1" ht="12">
      <c r="B969" s="180"/>
      <c r="D969" s="181" t="s">
        <v>586</v>
      </c>
      <c r="E969" s="182" t="s">
        <v>1</v>
      </c>
      <c r="F969" s="183" t="s">
        <v>1260</v>
      </c>
      <c r="H969" s="182" t="s">
        <v>1</v>
      </c>
      <c r="I969" s="184"/>
      <c r="L969" s="180"/>
      <c r="M969" s="185"/>
      <c r="T969" s="186"/>
      <c r="AT969" s="182" t="s">
        <v>586</v>
      </c>
      <c r="AU969" s="182" t="s">
        <v>89</v>
      </c>
      <c r="AV969" s="12" t="s">
        <v>84</v>
      </c>
      <c r="AW969" s="12" t="s">
        <v>31</v>
      </c>
      <c r="AX969" s="12" t="s">
        <v>77</v>
      </c>
      <c r="AY969" s="182" t="s">
        <v>574</v>
      </c>
    </row>
    <row r="970" spans="2:65" s="13" customFormat="1" ht="12">
      <c r="B970" s="187"/>
      <c r="D970" s="181" t="s">
        <v>586</v>
      </c>
      <c r="E970" s="188" t="s">
        <v>1</v>
      </c>
      <c r="F970" s="189" t="s">
        <v>1318</v>
      </c>
      <c r="H970" s="190">
        <v>16.890999999999998</v>
      </c>
      <c r="I970" s="191"/>
      <c r="L970" s="187"/>
      <c r="M970" s="192"/>
      <c r="T970" s="193"/>
      <c r="AT970" s="188" t="s">
        <v>586</v>
      </c>
      <c r="AU970" s="188" t="s">
        <v>89</v>
      </c>
      <c r="AV970" s="13" t="s">
        <v>89</v>
      </c>
      <c r="AW970" s="13" t="s">
        <v>31</v>
      </c>
      <c r="AX970" s="13" t="s">
        <v>77</v>
      </c>
      <c r="AY970" s="188" t="s">
        <v>574</v>
      </c>
    </row>
    <row r="971" spans="2:65" s="13" customFormat="1" ht="12">
      <c r="B971" s="187"/>
      <c r="D971" s="181" t="s">
        <v>586</v>
      </c>
      <c r="E971" s="188" t="s">
        <v>1</v>
      </c>
      <c r="F971" s="189" t="s">
        <v>1319</v>
      </c>
      <c r="H971" s="190">
        <v>19.988</v>
      </c>
      <c r="I971" s="191"/>
      <c r="L971" s="187"/>
      <c r="M971" s="192"/>
      <c r="T971" s="193"/>
      <c r="AT971" s="188" t="s">
        <v>586</v>
      </c>
      <c r="AU971" s="188" t="s">
        <v>89</v>
      </c>
      <c r="AV971" s="13" t="s">
        <v>89</v>
      </c>
      <c r="AW971" s="13" t="s">
        <v>31</v>
      </c>
      <c r="AX971" s="13" t="s">
        <v>77</v>
      </c>
      <c r="AY971" s="188" t="s">
        <v>574</v>
      </c>
    </row>
    <row r="972" spans="2:65" s="15" customFormat="1" ht="12">
      <c r="B972" s="201"/>
      <c r="D972" s="181" t="s">
        <v>586</v>
      </c>
      <c r="E972" s="202" t="s">
        <v>1</v>
      </c>
      <c r="F972" s="203" t="s">
        <v>776</v>
      </c>
      <c r="H972" s="204">
        <v>36.878999999999998</v>
      </c>
      <c r="I972" s="205"/>
      <c r="L972" s="201"/>
      <c r="M972" s="206"/>
      <c r="T972" s="207"/>
      <c r="AT972" s="202" t="s">
        <v>586</v>
      </c>
      <c r="AU972" s="202" t="s">
        <v>89</v>
      </c>
      <c r="AV972" s="15" t="s">
        <v>597</v>
      </c>
      <c r="AW972" s="15" t="s">
        <v>31</v>
      </c>
      <c r="AX972" s="15" t="s">
        <v>77</v>
      </c>
      <c r="AY972" s="202" t="s">
        <v>574</v>
      </c>
    </row>
    <row r="973" spans="2:65" s="14" customFormat="1" ht="12">
      <c r="B973" s="194"/>
      <c r="D973" s="181" t="s">
        <v>586</v>
      </c>
      <c r="E973" s="195" t="s">
        <v>369</v>
      </c>
      <c r="F973" s="196" t="s">
        <v>596</v>
      </c>
      <c r="H973" s="197">
        <v>1855.348</v>
      </c>
      <c r="I973" s="198"/>
      <c r="L973" s="194"/>
      <c r="M973" s="199"/>
      <c r="T973" s="200"/>
      <c r="AT973" s="195" t="s">
        <v>586</v>
      </c>
      <c r="AU973" s="195" t="s">
        <v>89</v>
      </c>
      <c r="AV973" s="14" t="s">
        <v>580</v>
      </c>
      <c r="AW973" s="14" t="s">
        <v>31</v>
      </c>
      <c r="AX973" s="14" t="s">
        <v>84</v>
      </c>
      <c r="AY973" s="195" t="s">
        <v>574</v>
      </c>
    </row>
    <row r="974" spans="2:65" s="1" customFormat="1" ht="24.25" customHeight="1">
      <c r="B974" s="140"/>
      <c r="C974" s="168" t="s">
        <v>1320</v>
      </c>
      <c r="D974" s="168" t="s">
        <v>576</v>
      </c>
      <c r="E974" s="169" t="s">
        <v>1321</v>
      </c>
      <c r="F974" s="170" t="s">
        <v>1322</v>
      </c>
      <c r="G974" s="171" t="s">
        <v>584</v>
      </c>
      <c r="H974" s="172">
        <v>1855.348</v>
      </c>
      <c r="I974" s="173"/>
      <c r="J974" s="174">
        <f>ROUND(I974*H974,2)</f>
        <v>0</v>
      </c>
      <c r="K974" s="175"/>
      <c r="L974" s="34"/>
      <c r="M974" s="176" t="s">
        <v>1</v>
      </c>
      <c r="N974" s="139" t="s">
        <v>43</v>
      </c>
      <c r="P974" s="177">
        <f>O974*H974</f>
        <v>0</v>
      </c>
      <c r="Q974" s="177">
        <v>0</v>
      </c>
      <c r="R974" s="177">
        <f>Q974*H974</f>
        <v>0</v>
      </c>
      <c r="S974" s="177">
        <v>0</v>
      </c>
      <c r="T974" s="178">
        <f>S974*H974</f>
        <v>0</v>
      </c>
      <c r="AR974" s="179" t="s">
        <v>580</v>
      </c>
      <c r="AT974" s="179" t="s">
        <v>576</v>
      </c>
      <c r="AU974" s="179" t="s">
        <v>89</v>
      </c>
      <c r="AY974" s="17" t="s">
        <v>574</v>
      </c>
      <c r="BE974" s="102">
        <f>IF(N974="základná",J974,0)</f>
        <v>0</v>
      </c>
      <c r="BF974" s="102">
        <f>IF(N974="znížená",J974,0)</f>
        <v>0</v>
      </c>
      <c r="BG974" s="102">
        <f>IF(N974="zákl. prenesená",J974,0)</f>
        <v>0</v>
      </c>
      <c r="BH974" s="102">
        <f>IF(N974="zníž. prenesená",J974,0)</f>
        <v>0</v>
      </c>
      <c r="BI974" s="102">
        <f>IF(N974="nulová",J974,0)</f>
        <v>0</v>
      </c>
      <c r="BJ974" s="17" t="s">
        <v>89</v>
      </c>
      <c r="BK974" s="102">
        <f>ROUND(I974*H974,2)</f>
        <v>0</v>
      </c>
      <c r="BL974" s="17" t="s">
        <v>580</v>
      </c>
      <c r="BM974" s="179" t="s">
        <v>1323</v>
      </c>
    </row>
    <row r="975" spans="2:65" s="13" customFormat="1" ht="12">
      <c r="B975" s="187"/>
      <c r="D975" s="181" t="s">
        <v>586</v>
      </c>
      <c r="E975" s="188" t="s">
        <v>1</v>
      </c>
      <c r="F975" s="189" t="s">
        <v>369</v>
      </c>
      <c r="H975" s="190">
        <v>1855.348</v>
      </c>
      <c r="I975" s="191"/>
      <c r="L975" s="187"/>
      <c r="M975" s="192"/>
      <c r="T975" s="193"/>
      <c r="AT975" s="188" t="s">
        <v>586</v>
      </c>
      <c r="AU975" s="188" t="s">
        <v>89</v>
      </c>
      <c r="AV975" s="13" t="s">
        <v>89</v>
      </c>
      <c r="AW975" s="13" t="s">
        <v>31</v>
      </c>
      <c r="AX975" s="13" t="s">
        <v>77</v>
      </c>
      <c r="AY975" s="188" t="s">
        <v>574</v>
      </c>
    </row>
    <row r="976" spans="2:65" s="14" customFormat="1" ht="12">
      <c r="B976" s="194"/>
      <c r="D976" s="181" t="s">
        <v>586</v>
      </c>
      <c r="E976" s="195" t="s">
        <v>1</v>
      </c>
      <c r="F976" s="196" t="s">
        <v>596</v>
      </c>
      <c r="H976" s="197">
        <v>1855.348</v>
      </c>
      <c r="I976" s="198"/>
      <c r="L976" s="194"/>
      <c r="M976" s="199"/>
      <c r="T976" s="200"/>
      <c r="AT976" s="195" t="s">
        <v>586</v>
      </c>
      <c r="AU976" s="195" t="s">
        <v>89</v>
      </c>
      <c r="AV976" s="14" t="s">
        <v>580</v>
      </c>
      <c r="AW976" s="14" t="s">
        <v>31</v>
      </c>
      <c r="AX976" s="14" t="s">
        <v>84</v>
      </c>
      <c r="AY976" s="195" t="s">
        <v>574</v>
      </c>
    </row>
    <row r="977" spans="2:65" s="1" customFormat="1" ht="16.5" customHeight="1">
      <c r="B977" s="140"/>
      <c r="C977" s="168" t="s">
        <v>1324</v>
      </c>
      <c r="D977" s="168" t="s">
        <v>576</v>
      </c>
      <c r="E977" s="169" t="s">
        <v>1325</v>
      </c>
      <c r="F977" s="170" t="s">
        <v>1326</v>
      </c>
      <c r="G977" s="171" t="s">
        <v>694</v>
      </c>
      <c r="H977" s="172">
        <v>10.696999999999999</v>
      </c>
      <c r="I977" s="173"/>
      <c r="J977" s="174">
        <f>ROUND(I977*H977,2)</f>
        <v>0</v>
      </c>
      <c r="K977" s="175"/>
      <c r="L977" s="34"/>
      <c r="M977" s="176" t="s">
        <v>1</v>
      </c>
      <c r="N977" s="139" t="s">
        <v>43</v>
      </c>
      <c r="P977" s="177">
        <f>O977*H977</f>
        <v>0</v>
      </c>
      <c r="Q977" s="177">
        <v>1.01555</v>
      </c>
      <c r="R977" s="177">
        <f>Q977*H977</f>
        <v>10.863338349999999</v>
      </c>
      <c r="S977" s="177">
        <v>0</v>
      </c>
      <c r="T977" s="178">
        <f>S977*H977</f>
        <v>0</v>
      </c>
      <c r="AR977" s="179" t="s">
        <v>580</v>
      </c>
      <c r="AT977" s="179" t="s">
        <v>576</v>
      </c>
      <c r="AU977" s="179" t="s">
        <v>89</v>
      </c>
      <c r="AY977" s="17" t="s">
        <v>574</v>
      </c>
      <c r="BE977" s="102">
        <f>IF(N977="základná",J977,0)</f>
        <v>0</v>
      </c>
      <c r="BF977" s="102">
        <f>IF(N977="znížená",J977,0)</f>
        <v>0</v>
      </c>
      <c r="BG977" s="102">
        <f>IF(N977="zákl. prenesená",J977,0)</f>
        <v>0</v>
      </c>
      <c r="BH977" s="102">
        <f>IF(N977="zníž. prenesená",J977,0)</f>
        <v>0</v>
      </c>
      <c r="BI977" s="102">
        <f>IF(N977="nulová",J977,0)</f>
        <v>0</v>
      </c>
      <c r="BJ977" s="17" t="s">
        <v>89</v>
      </c>
      <c r="BK977" s="102">
        <f>ROUND(I977*H977,2)</f>
        <v>0</v>
      </c>
      <c r="BL977" s="17" t="s">
        <v>580</v>
      </c>
      <c r="BM977" s="179" t="s">
        <v>1327</v>
      </c>
    </row>
    <row r="978" spans="2:65" s="12" customFormat="1" ht="12">
      <c r="B978" s="180"/>
      <c r="D978" s="181" t="s">
        <v>586</v>
      </c>
      <c r="E978" s="182" t="s">
        <v>1</v>
      </c>
      <c r="F978" s="183" t="s">
        <v>1174</v>
      </c>
      <c r="H978" s="182" t="s">
        <v>1</v>
      </c>
      <c r="I978" s="184"/>
      <c r="L978" s="180"/>
      <c r="M978" s="185"/>
      <c r="T978" s="186"/>
      <c r="AT978" s="182" t="s">
        <v>586</v>
      </c>
      <c r="AU978" s="182" t="s">
        <v>89</v>
      </c>
      <c r="AV978" s="12" t="s">
        <v>84</v>
      </c>
      <c r="AW978" s="12" t="s">
        <v>31</v>
      </c>
      <c r="AX978" s="12" t="s">
        <v>77</v>
      </c>
      <c r="AY978" s="182" t="s">
        <v>574</v>
      </c>
    </row>
    <row r="979" spans="2:65" s="13" customFormat="1" ht="12">
      <c r="B979" s="187"/>
      <c r="D979" s="181" t="s">
        <v>586</v>
      </c>
      <c r="E979" s="188" t="s">
        <v>1</v>
      </c>
      <c r="F979" s="189" t="s">
        <v>1328</v>
      </c>
      <c r="H979" s="190">
        <v>0.68200000000000005</v>
      </c>
      <c r="I979" s="191"/>
      <c r="L979" s="187"/>
      <c r="M979" s="192"/>
      <c r="T979" s="193"/>
      <c r="AT979" s="188" t="s">
        <v>586</v>
      </c>
      <c r="AU979" s="188" t="s">
        <v>89</v>
      </c>
      <c r="AV979" s="13" t="s">
        <v>89</v>
      </c>
      <c r="AW979" s="13" t="s">
        <v>31</v>
      </c>
      <c r="AX979" s="13" t="s">
        <v>77</v>
      </c>
      <c r="AY979" s="188" t="s">
        <v>574</v>
      </c>
    </row>
    <row r="980" spans="2:65" s="12" customFormat="1" ht="12">
      <c r="B980" s="180"/>
      <c r="D980" s="181" t="s">
        <v>586</v>
      </c>
      <c r="E980" s="182" t="s">
        <v>1</v>
      </c>
      <c r="F980" s="183" t="s">
        <v>1176</v>
      </c>
      <c r="H980" s="182" t="s">
        <v>1</v>
      </c>
      <c r="I980" s="184"/>
      <c r="L980" s="180"/>
      <c r="M980" s="185"/>
      <c r="T980" s="186"/>
      <c r="AT980" s="182" t="s">
        <v>586</v>
      </c>
      <c r="AU980" s="182" t="s">
        <v>89</v>
      </c>
      <c r="AV980" s="12" t="s">
        <v>84</v>
      </c>
      <c r="AW980" s="12" t="s">
        <v>31</v>
      </c>
      <c r="AX980" s="12" t="s">
        <v>77</v>
      </c>
      <c r="AY980" s="182" t="s">
        <v>574</v>
      </c>
    </row>
    <row r="981" spans="2:65" s="13" customFormat="1" ht="12">
      <c r="B981" s="187"/>
      <c r="D981" s="181" t="s">
        <v>586</v>
      </c>
      <c r="E981" s="188" t="s">
        <v>1</v>
      </c>
      <c r="F981" s="189" t="s">
        <v>1329</v>
      </c>
      <c r="H981" s="190">
        <v>0.252</v>
      </c>
      <c r="I981" s="191"/>
      <c r="L981" s="187"/>
      <c r="M981" s="192"/>
      <c r="T981" s="193"/>
      <c r="AT981" s="188" t="s">
        <v>586</v>
      </c>
      <c r="AU981" s="188" t="s">
        <v>89</v>
      </c>
      <c r="AV981" s="13" t="s">
        <v>89</v>
      </c>
      <c r="AW981" s="13" t="s">
        <v>31</v>
      </c>
      <c r="AX981" s="13" t="s">
        <v>77</v>
      </c>
      <c r="AY981" s="188" t="s">
        <v>574</v>
      </c>
    </row>
    <row r="982" spans="2:65" s="12" customFormat="1" ht="12">
      <c r="B982" s="180"/>
      <c r="D982" s="181" t="s">
        <v>586</v>
      </c>
      <c r="E982" s="182" t="s">
        <v>1</v>
      </c>
      <c r="F982" s="183" t="s">
        <v>1178</v>
      </c>
      <c r="H982" s="182" t="s">
        <v>1</v>
      </c>
      <c r="I982" s="184"/>
      <c r="L982" s="180"/>
      <c r="M982" s="185"/>
      <c r="T982" s="186"/>
      <c r="AT982" s="182" t="s">
        <v>586</v>
      </c>
      <c r="AU982" s="182" t="s">
        <v>89</v>
      </c>
      <c r="AV982" s="12" t="s">
        <v>84</v>
      </c>
      <c r="AW982" s="12" t="s">
        <v>31</v>
      </c>
      <c r="AX982" s="12" t="s">
        <v>77</v>
      </c>
      <c r="AY982" s="182" t="s">
        <v>574</v>
      </c>
    </row>
    <row r="983" spans="2:65" s="13" customFormat="1" ht="12">
      <c r="B983" s="187"/>
      <c r="D983" s="181" t="s">
        <v>586</v>
      </c>
      <c r="E983" s="188" t="s">
        <v>1</v>
      </c>
      <c r="F983" s="189" t="s">
        <v>1330</v>
      </c>
      <c r="H983" s="190">
        <v>0.128</v>
      </c>
      <c r="I983" s="191"/>
      <c r="L983" s="187"/>
      <c r="M983" s="192"/>
      <c r="T983" s="193"/>
      <c r="AT983" s="188" t="s">
        <v>586</v>
      </c>
      <c r="AU983" s="188" t="s">
        <v>89</v>
      </c>
      <c r="AV983" s="13" t="s">
        <v>89</v>
      </c>
      <c r="AW983" s="13" t="s">
        <v>31</v>
      </c>
      <c r="AX983" s="13" t="s">
        <v>77</v>
      </c>
      <c r="AY983" s="188" t="s">
        <v>574</v>
      </c>
    </row>
    <row r="984" spans="2:65" s="12" customFormat="1" ht="12">
      <c r="B984" s="180"/>
      <c r="D984" s="181" t="s">
        <v>586</v>
      </c>
      <c r="E984" s="182" t="s">
        <v>1</v>
      </c>
      <c r="F984" s="183" t="s">
        <v>1180</v>
      </c>
      <c r="H984" s="182" t="s">
        <v>1</v>
      </c>
      <c r="I984" s="184"/>
      <c r="L984" s="180"/>
      <c r="M984" s="185"/>
      <c r="T984" s="186"/>
      <c r="AT984" s="182" t="s">
        <v>586</v>
      </c>
      <c r="AU984" s="182" t="s">
        <v>89</v>
      </c>
      <c r="AV984" s="12" t="s">
        <v>84</v>
      </c>
      <c r="AW984" s="12" t="s">
        <v>31</v>
      </c>
      <c r="AX984" s="12" t="s">
        <v>77</v>
      </c>
      <c r="AY984" s="182" t="s">
        <v>574</v>
      </c>
    </row>
    <row r="985" spans="2:65" s="13" customFormat="1" ht="12">
      <c r="B985" s="187"/>
      <c r="D985" s="181" t="s">
        <v>586</v>
      </c>
      <c r="E985" s="188" t="s">
        <v>1</v>
      </c>
      <c r="F985" s="189" t="s">
        <v>1331</v>
      </c>
      <c r="H985" s="190">
        <v>0.313</v>
      </c>
      <c r="I985" s="191"/>
      <c r="L985" s="187"/>
      <c r="M985" s="192"/>
      <c r="T985" s="193"/>
      <c r="AT985" s="188" t="s">
        <v>586</v>
      </c>
      <c r="AU985" s="188" t="s">
        <v>89</v>
      </c>
      <c r="AV985" s="13" t="s">
        <v>89</v>
      </c>
      <c r="AW985" s="13" t="s">
        <v>31</v>
      </c>
      <c r="AX985" s="13" t="s">
        <v>77</v>
      </c>
      <c r="AY985" s="188" t="s">
        <v>574</v>
      </c>
    </row>
    <row r="986" spans="2:65" s="12" customFormat="1" ht="12">
      <c r="B986" s="180"/>
      <c r="D986" s="181" t="s">
        <v>586</v>
      </c>
      <c r="E986" s="182" t="s">
        <v>1</v>
      </c>
      <c r="F986" s="183" t="s">
        <v>1183</v>
      </c>
      <c r="H986" s="182" t="s">
        <v>1</v>
      </c>
      <c r="I986" s="184"/>
      <c r="L986" s="180"/>
      <c r="M986" s="185"/>
      <c r="T986" s="186"/>
      <c r="AT986" s="182" t="s">
        <v>586</v>
      </c>
      <c r="AU986" s="182" t="s">
        <v>89</v>
      </c>
      <c r="AV986" s="12" t="s">
        <v>84</v>
      </c>
      <c r="AW986" s="12" t="s">
        <v>31</v>
      </c>
      <c r="AX986" s="12" t="s">
        <v>77</v>
      </c>
      <c r="AY986" s="182" t="s">
        <v>574</v>
      </c>
    </row>
    <row r="987" spans="2:65" s="13" customFormat="1" ht="12">
      <c r="B987" s="187"/>
      <c r="D987" s="181" t="s">
        <v>586</v>
      </c>
      <c r="E987" s="188" t="s">
        <v>1</v>
      </c>
      <c r="F987" s="189" t="s">
        <v>1332</v>
      </c>
      <c r="H987" s="190">
        <v>4.9000000000000002E-2</v>
      </c>
      <c r="I987" s="191"/>
      <c r="L987" s="187"/>
      <c r="M987" s="192"/>
      <c r="T987" s="193"/>
      <c r="AT987" s="188" t="s">
        <v>586</v>
      </c>
      <c r="AU987" s="188" t="s">
        <v>89</v>
      </c>
      <c r="AV987" s="13" t="s">
        <v>89</v>
      </c>
      <c r="AW987" s="13" t="s">
        <v>31</v>
      </c>
      <c r="AX987" s="13" t="s">
        <v>77</v>
      </c>
      <c r="AY987" s="188" t="s">
        <v>574</v>
      </c>
    </row>
    <row r="988" spans="2:65" s="12" customFormat="1" ht="12">
      <c r="B988" s="180"/>
      <c r="D988" s="181" t="s">
        <v>586</v>
      </c>
      <c r="E988" s="182" t="s">
        <v>1</v>
      </c>
      <c r="F988" s="183" t="s">
        <v>1185</v>
      </c>
      <c r="H988" s="182" t="s">
        <v>1</v>
      </c>
      <c r="I988" s="184"/>
      <c r="L988" s="180"/>
      <c r="M988" s="185"/>
      <c r="T988" s="186"/>
      <c r="AT988" s="182" t="s">
        <v>586</v>
      </c>
      <c r="AU988" s="182" t="s">
        <v>89</v>
      </c>
      <c r="AV988" s="12" t="s">
        <v>84</v>
      </c>
      <c r="AW988" s="12" t="s">
        <v>31</v>
      </c>
      <c r="AX988" s="12" t="s">
        <v>77</v>
      </c>
      <c r="AY988" s="182" t="s">
        <v>574</v>
      </c>
    </row>
    <row r="989" spans="2:65" s="13" customFormat="1" ht="12">
      <c r="B989" s="187"/>
      <c r="D989" s="181" t="s">
        <v>586</v>
      </c>
      <c r="E989" s="188" t="s">
        <v>1</v>
      </c>
      <c r="F989" s="189" t="s">
        <v>1333</v>
      </c>
      <c r="H989" s="190">
        <v>8.8999999999999996E-2</v>
      </c>
      <c r="I989" s="191"/>
      <c r="L989" s="187"/>
      <c r="M989" s="192"/>
      <c r="T989" s="193"/>
      <c r="AT989" s="188" t="s">
        <v>586</v>
      </c>
      <c r="AU989" s="188" t="s">
        <v>89</v>
      </c>
      <c r="AV989" s="13" t="s">
        <v>89</v>
      </c>
      <c r="AW989" s="13" t="s">
        <v>31</v>
      </c>
      <c r="AX989" s="13" t="s">
        <v>77</v>
      </c>
      <c r="AY989" s="188" t="s">
        <v>574</v>
      </c>
    </row>
    <row r="990" spans="2:65" s="12" customFormat="1" ht="12">
      <c r="B990" s="180"/>
      <c r="D990" s="181" t="s">
        <v>586</v>
      </c>
      <c r="E990" s="182" t="s">
        <v>1</v>
      </c>
      <c r="F990" s="183" t="s">
        <v>1187</v>
      </c>
      <c r="H990" s="182" t="s">
        <v>1</v>
      </c>
      <c r="I990" s="184"/>
      <c r="L990" s="180"/>
      <c r="M990" s="185"/>
      <c r="T990" s="186"/>
      <c r="AT990" s="182" t="s">
        <v>586</v>
      </c>
      <c r="AU990" s="182" t="s">
        <v>89</v>
      </c>
      <c r="AV990" s="12" t="s">
        <v>84</v>
      </c>
      <c r="AW990" s="12" t="s">
        <v>31</v>
      </c>
      <c r="AX990" s="12" t="s">
        <v>77</v>
      </c>
      <c r="AY990" s="182" t="s">
        <v>574</v>
      </c>
    </row>
    <row r="991" spans="2:65" s="13" customFormat="1" ht="12">
      <c r="B991" s="187"/>
      <c r="D991" s="181" t="s">
        <v>586</v>
      </c>
      <c r="E991" s="188" t="s">
        <v>1</v>
      </c>
      <c r="F991" s="189" t="s">
        <v>1334</v>
      </c>
      <c r="H991" s="190">
        <v>0.13400000000000001</v>
      </c>
      <c r="I991" s="191"/>
      <c r="L991" s="187"/>
      <c r="M991" s="192"/>
      <c r="T991" s="193"/>
      <c r="AT991" s="188" t="s">
        <v>586</v>
      </c>
      <c r="AU991" s="188" t="s">
        <v>89</v>
      </c>
      <c r="AV991" s="13" t="s">
        <v>89</v>
      </c>
      <c r="AW991" s="13" t="s">
        <v>31</v>
      </c>
      <c r="AX991" s="13" t="s">
        <v>77</v>
      </c>
      <c r="AY991" s="188" t="s">
        <v>574</v>
      </c>
    </row>
    <row r="992" spans="2:65" s="12" customFormat="1" ht="12">
      <c r="B992" s="180"/>
      <c r="D992" s="181" t="s">
        <v>586</v>
      </c>
      <c r="E992" s="182" t="s">
        <v>1</v>
      </c>
      <c r="F992" s="183" t="s">
        <v>1189</v>
      </c>
      <c r="H992" s="182" t="s">
        <v>1</v>
      </c>
      <c r="I992" s="184"/>
      <c r="L992" s="180"/>
      <c r="M992" s="185"/>
      <c r="T992" s="186"/>
      <c r="AT992" s="182" t="s">
        <v>586</v>
      </c>
      <c r="AU992" s="182" t="s">
        <v>89</v>
      </c>
      <c r="AV992" s="12" t="s">
        <v>84</v>
      </c>
      <c r="AW992" s="12" t="s">
        <v>31</v>
      </c>
      <c r="AX992" s="12" t="s">
        <v>77</v>
      </c>
      <c r="AY992" s="182" t="s">
        <v>574</v>
      </c>
    </row>
    <row r="993" spans="2:51" s="13" customFormat="1" ht="12">
      <c r="B993" s="187"/>
      <c r="D993" s="181" t="s">
        <v>586</v>
      </c>
      <c r="E993" s="188" t="s">
        <v>1</v>
      </c>
      <c r="F993" s="189" t="s">
        <v>1331</v>
      </c>
      <c r="H993" s="190">
        <v>0.313</v>
      </c>
      <c r="I993" s="191"/>
      <c r="L993" s="187"/>
      <c r="M993" s="192"/>
      <c r="T993" s="193"/>
      <c r="AT993" s="188" t="s">
        <v>586</v>
      </c>
      <c r="AU993" s="188" t="s">
        <v>89</v>
      </c>
      <c r="AV993" s="13" t="s">
        <v>89</v>
      </c>
      <c r="AW993" s="13" t="s">
        <v>31</v>
      </c>
      <c r="AX993" s="13" t="s">
        <v>77</v>
      </c>
      <c r="AY993" s="188" t="s">
        <v>574</v>
      </c>
    </row>
    <row r="994" spans="2:51" s="12" customFormat="1" ht="12">
      <c r="B994" s="180"/>
      <c r="D994" s="181" t="s">
        <v>586</v>
      </c>
      <c r="E994" s="182" t="s">
        <v>1</v>
      </c>
      <c r="F994" s="183" t="s">
        <v>1190</v>
      </c>
      <c r="H994" s="182" t="s">
        <v>1</v>
      </c>
      <c r="I994" s="184"/>
      <c r="L994" s="180"/>
      <c r="M994" s="185"/>
      <c r="T994" s="186"/>
      <c r="AT994" s="182" t="s">
        <v>586</v>
      </c>
      <c r="AU994" s="182" t="s">
        <v>89</v>
      </c>
      <c r="AV994" s="12" t="s">
        <v>84</v>
      </c>
      <c r="AW994" s="12" t="s">
        <v>31</v>
      </c>
      <c r="AX994" s="12" t="s">
        <v>77</v>
      </c>
      <c r="AY994" s="182" t="s">
        <v>574</v>
      </c>
    </row>
    <row r="995" spans="2:51" s="13" customFormat="1" ht="12">
      <c r="B995" s="187"/>
      <c r="D995" s="181" t="s">
        <v>586</v>
      </c>
      <c r="E995" s="188" t="s">
        <v>1</v>
      </c>
      <c r="F995" s="189" t="s">
        <v>1335</v>
      </c>
      <c r="H995" s="190">
        <v>0.55100000000000005</v>
      </c>
      <c r="I995" s="191"/>
      <c r="L995" s="187"/>
      <c r="M995" s="192"/>
      <c r="T995" s="193"/>
      <c r="AT995" s="188" t="s">
        <v>586</v>
      </c>
      <c r="AU995" s="188" t="s">
        <v>89</v>
      </c>
      <c r="AV995" s="13" t="s">
        <v>89</v>
      </c>
      <c r="AW995" s="13" t="s">
        <v>31</v>
      </c>
      <c r="AX995" s="13" t="s">
        <v>77</v>
      </c>
      <c r="AY995" s="188" t="s">
        <v>574</v>
      </c>
    </row>
    <row r="996" spans="2:51" s="12" customFormat="1" ht="12">
      <c r="B996" s="180"/>
      <c r="D996" s="181" t="s">
        <v>586</v>
      </c>
      <c r="E996" s="182" t="s">
        <v>1</v>
      </c>
      <c r="F996" s="183" t="s">
        <v>1193</v>
      </c>
      <c r="H996" s="182" t="s">
        <v>1</v>
      </c>
      <c r="I996" s="184"/>
      <c r="L996" s="180"/>
      <c r="M996" s="185"/>
      <c r="T996" s="186"/>
      <c r="AT996" s="182" t="s">
        <v>586</v>
      </c>
      <c r="AU996" s="182" t="s">
        <v>89</v>
      </c>
      <c r="AV996" s="12" t="s">
        <v>84</v>
      </c>
      <c r="AW996" s="12" t="s">
        <v>31</v>
      </c>
      <c r="AX996" s="12" t="s">
        <v>77</v>
      </c>
      <c r="AY996" s="182" t="s">
        <v>574</v>
      </c>
    </row>
    <row r="997" spans="2:51" s="13" customFormat="1" ht="12">
      <c r="B997" s="187"/>
      <c r="D997" s="181" t="s">
        <v>586</v>
      </c>
      <c r="E997" s="188" t="s">
        <v>1</v>
      </c>
      <c r="F997" s="189" t="s">
        <v>1336</v>
      </c>
      <c r="H997" s="190">
        <v>0.54900000000000004</v>
      </c>
      <c r="I997" s="191"/>
      <c r="L997" s="187"/>
      <c r="M997" s="192"/>
      <c r="T997" s="193"/>
      <c r="AT997" s="188" t="s">
        <v>586</v>
      </c>
      <c r="AU997" s="188" t="s">
        <v>89</v>
      </c>
      <c r="AV997" s="13" t="s">
        <v>89</v>
      </c>
      <c r="AW997" s="13" t="s">
        <v>31</v>
      </c>
      <c r="AX997" s="13" t="s">
        <v>77</v>
      </c>
      <c r="AY997" s="188" t="s">
        <v>574</v>
      </c>
    </row>
    <row r="998" spans="2:51" s="12" customFormat="1" ht="12">
      <c r="B998" s="180"/>
      <c r="D998" s="181" t="s">
        <v>586</v>
      </c>
      <c r="E998" s="182" t="s">
        <v>1</v>
      </c>
      <c r="F998" s="183" t="s">
        <v>1194</v>
      </c>
      <c r="H998" s="182" t="s">
        <v>1</v>
      </c>
      <c r="I998" s="184"/>
      <c r="L998" s="180"/>
      <c r="M998" s="185"/>
      <c r="T998" s="186"/>
      <c r="AT998" s="182" t="s">
        <v>586</v>
      </c>
      <c r="AU998" s="182" t="s">
        <v>89</v>
      </c>
      <c r="AV998" s="12" t="s">
        <v>84</v>
      </c>
      <c r="AW998" s="12" t="s">
        <v>31</v>
      </c>
      <c r="AX998" s="12" t="s">
        <v>77</v>
      </c>
      <c r="AY998" s="182" t="s">
        <v>574</v>
      </c>
    </row>
    <row r="999" spans="2:51" s="13" customFormat="1" ht="12">
      <c r="B999" s="187"/>
      <c r="D999" s="181" t="s">
        <v>586</v>
      </c>
      <c r="E999" s="188" t="s">
        <v>1</v>
      </c>
      <c r="F999" s="189" t="s">
        <v>1337</v>
      </c>
      <c r="H999" s="190">
        <v>0.51800000000000002</v>
      </c>
      <c r="I999" s="191"/>
      <c r="L999" s="187"/>
      <c r="M999" s="192"/>
      <c r="T999" s="193"/>
      <c r="AT999" s="188" t="s">
        <v>586</v>
      </c>
      <c r="AU999" s="188" t="s">
        <v>89</v>
      </c>
      <c r="AV999" s="13" t="s">
        <v>89</v>
      </c>
      <c r="AW999" s="13" t="s">
        <v>31</v>
      </c>
      <c r="AX999" s="13" t="s">
        <v>77</v>
      </c>
      <c r="AY999" s="188" t="s">
        <v>574</v>
      </c>
    </row>
    <row r="1000" spans="2:51" s="12" customFormat="1" ht="12">
      <c r="B1000" s="180"/>
      <c r="D1000" s="181" t="s">
        <v>586</v>
      </c>
      <c r="E1000" s="182" t="s">
        <v>1</v>
      </c>
      <c r="F1000" s="183" t="s">
        <v>1196</v>
      </c>
      <c r="H1000" s="182" t="s">
        <v>1</v>
      </c>
      <c r="I1000" s="184"/>
      <c r="L1000" s="180"/>
      <c r="M1000" s="185"/>
      <c r="T1000" s="186"/>
      <c r="AT1000" s="182" t="s">
        <v>586</v>
      </c>
      <c r="AU1000" s="182" t="s">
        <v>89</v>
      </c>
      <c r="AV1000" s="12" t="s">
        <v>84</v>
      </c>
      <c r="AW1000" s="12" t="s">
        <v>31</v>
      </c>
      <c r="AX1000" s="12" t="s">
        <v>77</v>
      </c>
      <c r="AY1000" s="182" t="s">
        <v>574</v>
      </c>
    </row>
    <row r="1001" spans="2:51" s="13" customFormat="1" ht="12">
      <c r="B1001" s="187"/>
      <c r="D1001" s="181" t="s">
        <v>586</v>
      </c>
      <c r="E1001" s="188" t="s">
        <v>1</v>
      </c>
      <c r="F1001" s="189" t="s">
        <v>1337</v>
      </c>
      <c r="H1001" s="190">
        <v>0.51800000000000002</v>
      </c>
      <c r="I1001" s="191"/>
      <c r="L1001" s="187"/>
      <c r="M1001" s="192"/>
      <c r="T1001" s="193"/>
      <c r="AT1001" s="188" t="s">
        <v>586</v>
      </c>
      <c r="AU1001" s="188" t="s">
        <v>89</v>
      </c>
      <c r="AV1001" s="13" t="s">
        <v>89</v>
      </c>
      <c r="AW1001" s="13" t="s">
        <v>31</v>
      </c>
      <c r="AX1001" s="13" t="s">
        <v>77</v>
      </c>
      <c r="AY1001" s="188" t="s">
        <v>574</v>
      </c>
    </row>
    <row r="1002" spans="2:51" s="12" customFormat="1" ht="12">
      <c r="B1002" s="180"/>
      <c r="D1002" s="181" t="s">
        <v>586</v>
      </c>
      <c r="E1002" s="182" t="s">
        <v>1</v>
      </c>
      <c r="F1002" s="183" t="s">
        <v>1197</v>
      </c>
      <c r="H1002" s="182" t="s">
        <v>1</v>
      </c>
      <c r="I1002" s="184"/>
      <c r="L1002" s="180"/>
      <c r="M1002" s="185"/>
      <c r="T1002" s="186"/>
      <c r="AT1002" s="182" t="s">
        <v>586</v>
      </c>
      <c r="AU1002" s="182" t="s">
        <v>89</v>
      </c>
      <c r="AV1002" s="12" t="s">
        <v>84</v>
      </c>
      <c r="AW1002" s="12" t="s">
        <v>31</v>
      </c>
      <c r="AX1002" s="12" t="s">
        <v>77</v>
      </c>
      <c r="AY1002" s="182" t="s">
        <v>574</v>
      </c>
    </row>
    <row r="1003" spans="2:51" s="13" customFormat="1" ht="12">
      <c r="B1003" s="187"/>
      <c r="D1003" s="181" t="s">
        <v>586</v>
      </c>
      <c r="E1003" s="188" t="s">
        <v>1</v>
      </c>
      <c r="F1003" s="189" t="s">
        <v>1338</v>
      </c>
      <c r="H1003" s="190">
        <v>0.80300000000000005</v>
      </c>
      <c r="I1003" s="191"/>
      <c r="L1003" s="187"/>
      <c r="M1003" s="192"/>
      <c r="T1003" s="193"/>
      <c r="AT1003" s="188" t="s">
        <v>586</v>
      </c>
      <c r="AU1003" s="188" t="s">
        <v>89</v>
      </c>
      <c r="AV1003" s="13" t="s">
        <v>89</v>
      </c>
      <c r="AW1003" s="13" t="s">
        <v>31</v>
      </c>
      <c r="AX1003" s="13" t="s">
        <v>77</v>
      </c>
      <c r="AY1003" s="188" t="s">
        <v>574</v>
      </c>
    </row>
    <row r="1004" spans="2:51" s="12" customFormat="1" ht="12">
      <c r="B1004" s="180"/>
      <c r="D1004" s="181" t="s">
        <v>586</v>
      </c>
      <c r="E1004" s="182" t="s">
        <v>1</v>
      </c>
      <c r="F1004" s="183" t="s">
        <v>1199</v>
      </c>
      <c r="H1004" s="182" t="s">
        <v>1</v>
      </c>
      <c r="I1004" s="184"/>
      <c r="L1004" s="180"/>
      <c r="M1004" s="185"/>
      <c r="T1004" s="186"/>
      <c r="AT1004" s="182" t="s">
        <v>586</v>
      </c>
      <c r="AU1004" s="182" t="s">
        <v>89</v>
      </c>
      <c r="AV1004" s="12" t="s">
        <v>84</v>
      </c>
      <c r="AW1004" s="12" t="s">
        <v>31</v>
      </c>
      <c r="AX1004" s="12" t="s">
        <v>77</v>
      </c>
      <c r="AY1004" s="182" t="s">
        <v>574</v>
      </c>
    </row>
    <row r="1005" spans="2:51" s="13" customFormat="1" ht="12">
      <c r="B1005" s="187"/>
      <c r="D1005" s="181" t="s">
        <v>586</v>
      </c>
      <c r="E1005" s="188" t="s">
        <v>1</v>
      </c>
      <c r="F1005" s="189" t="s">
        <v>1339</v>
      </c>
      <c r="H1005" s="190">
        <v>0.28999999999999998</v>
      </c>
      <c r="I1005" s="191"/>
      <c r="L1005" s="187"/>
      <c r="M1005" s="192"/>
      <c r="T1005" s="193"/>
      <c r="AT1005" s="188" t="s">
        <v>586</v>
      </c>
      <c r="AU1005" s="188" t="s">
        <v>89</v>
      </c>
      <c r="AV1005" s="13" t="s">
        <v>89</v>
      </c>
      <c r="AW1005" s="13" t="s">
        <v>31</v>
      </c>
      <c r="AX1005" s="13" t="s">
        <v>77</v>
      </c>
      <c r="AY1005" s="188" t="s">
        <v>574</v>
      </c>
    </row>
    <row r="1006" spans="2:51" s="12" customFormat="1" ht="12">
      <c r="B1006" s="180"/>
      <c r="D1006" s="181" t="s">
        <v>586</v>
      </c>
      <c r="E1006" s="182" t="s">
        <v>1</v>
      </c>
      <c r="F1006" s="183" t="s">
        <v>1201</v>
      </c>
      <c r="H1006" s="182" t="s">
        <v>1</v>
      </c>
      <c r="I1006" s="184"/>
      <c r="L1006" s="180"/>
      <c r="M1006" s="185"/>
      <c r="T1006" s="186"/>
      <c r="AT1006" s="182" t="s">
        <v>586</v>
      </c>
      <c r="AU1006" s="182" t="s">
        <v>89</v>
      </c>
      <c r="AV1006" s="12" t="s">
        <v>84</v>
      </c>
      <c r="AW1006" s="12" t="s">
        <v>31</v>
      </c>
      <c r="AX1006" s="12" t="s">
        <v>77</v>
      </c>
      <c r="AY1006" s="182" t="s">
        <v>574</v>
      </c>
    </row>
    <row r="1007" spans="2:51" s="13" customFormat="1" ht="12">
      <c r="B1007" s="187"/>
      <c r="D1007" s="181" t="s">
        <v>586</v>
      </c>
      <c r="E1007" s="188" t="s">
        <v>1</v>
      </c>
      <c r="F1007" s="189" t="s">
        <v>1340</v>
      </c>
      <c r="H1007" s="190">
        <v>0.157</v>
      </c>
      <c r="I1007" s="191"/>
      <c r="L1007" s="187"/>
      <c r="M1007" s="192"/>
      <c r="T1007" s="193"/>
      <c r="AT1007" s="188" t="s">
        <v>586</v>
      </c>
      <c r="AU1007" s="188" t="s">
        <v>89</v>
      </c>
      <c r="AV1007" s="13" t="s">
        <v>89</v>
      </c>
      <c r="AW1007" s="13" t="s">
        <v>31</v>
      </c>
      <c r="AX1007" s="13" t="s">
        <v>77</v>
      </c>
      <c r="AY1007" s="188" t="s">
        <v>574</v>
      </c>
    </row>
    <row r="1008" spans="2:51" s="12" customFormat="1" ht="12">
      <c r="B1008" s="180"/>
      <c r="D1008" s="181" t="s">
        <v>586</v>
      </c>
      <c r="E1008" s="182" t="s">
        <v>1</v>
      </c>
      <c r="F1008" s="183" t="s">
        <v>1204</v>
      </c>
      <c r="H1008" s="182" t="s">
        <v>1</v>
      </c>
      <c r="I1008" s="184"/>
      <c r="L1008" s="180"/>
      <c r="M1008" s="185"/>
      <c r="T1008" s="186"/>
      <c r="AT1008" s="182" t="s">
        <v>586</v>
      </c>
      <c r="AU1008" s="182" t="s">
        <v>89</v>
      </c>
      <c r="AV1008" s="12" t="s">
        <v>84</v>
      </c>
      <c r="AW1008" s="12" t="s">
        <v>31</v>
      </c>
      <c r="AX1008" s="12" t="s">
        <v>77</v>
      </c>
      <c r="AY1008" s="182" t="s">
        <v>574</v>
      </c>
    </row>
    <row r="1009" spans="2:51" s="13" customFormat="1" ht="12">
      <c r="B1009" s="187"/>
      <c r="D1009" s="181" t="s">
        <v>586</v>
      </c>
      <c r="E1009" s="188" t="s">
        <v>1</v>
      </c>
      <c r="F1009" s="189" t="s">
        <v>1341</v>
      </c>
      <c r="H1009" s="190">
        <v>0.35299999999999998</v>
      </c>
      <c r="I1009" s="191"/>
      <c r="L1009" s="187"/>
      <c r="M1009" s="192"/>
      <c r="T1009" s="193"/>
      <c r="AT1009" s="188" t="s">
        <v>586</v>
      </c>
      <c r="AU1009" s="188" t="s">
        <v>89</v>
      </c>
      <c r="AV1009" s="13" t="s">
        <v>89</v>
      </c>
      <c r="AW1009" s="13" t="s">
        <v>31</v>
      </c>
      <c r="AX1009" s="13" t="s">
        <v>77</v>
      </c>
      <c r="AY1009" s="188" t="s">
        <v>574</v>
      </c>
    </row>
    <row r="1010" spans="2:51" s="12" customFormat="1" ht="12">
      <c r="B1010" s="180"/>
      <c r="D1010" s="181" t="s">
        <v>586</v>
      </c>
      <c r="E1010" s="182" t="s">
        <v>1</v>
      </c>
      <c r="F1010" s="183" t="s">
        <v>1207</v>
      </c>
      <c r="H1010" s="182" t="s">
        <v>1</v>
      </c>
      <c r="I1010" s="184"/>
      <c r="L1010" s="180"/>
      <c r="M1010" s="185"/>
      <c r="T1010" s="186"/>
      <c r="AT1010" s="182" t="s">
        <v>586</v>
      </c>
      <c r="AU1010" s="182" t="s">
        <v>89</v>
      </c>
      <c r="AV1010" s="12" t="s">
        <v>84</v>
      </c>
      <c r="AW1010" s="12" t="s">
        <v>31</v>
      </c>
      <c r="AX1010" s="12" t="s">
        <v>77</v>
      </c>
      <c r="AY1010" s="182" t="s">
        <v>574</v>
      </c>
    </row>
    <row r="1011" spans="2:51" s="13" customFormat="1" ht="12">
      <c r="B1011" s="187"/>
      <c r="D1011" s="181" t="s">
        <v>586</v>
      </c>
      <c r="E1011" s="188" t="s">
        <v>1</v>
      </c>
      <c r="F1011" s="189" t="s">
        <v>1342</v>
      </c>
      <c r="H1011" s="190">
        <v>7.1999999999999995E-2</v>
      </c>
      <c r="I1011" s="191"/>
      <c r="L1011" s="187"/>
      <c r="M1011" s="192"/>
      <c r="T1011" s="193"/>
      <c r="AT1011" s="188" t="s">
        <v>586</v>
      </c>
      <c r="AU1011" s="188" t="s">
        <v>89</v>
      </c>
      <c r="AV1011" s="13" t="s">
        <v>89</v>
      </c>
      <c r="AW1011" s="13" t="s">
        <v>31</v>
      </c>
      <c r="AX1011" s="13" t="s">
        <v>77</v>
      </c>
      <c r="AY1011" s="188" t="s">
        <v>574</v>
      </c>
    </row>
    <row r="1012" spans="2:51" s="12" customFormat="1" ht="12">
      <c r="B1012" s="180"/>
      <c r="D1012" s="181" t="s">
        <v>586</v>
      </c>
      <c r="E1012" s="182" t="s">
        <v>1</v>
      </c>
      <c r="F1012" s="183" t="s">
        <v>1209</v>
      </c>
      <c r="H1012" s="182" t="s">
        <v>1</v>
      </c>
      <c r="I1012" s="184"/>
      <c r="L1012" s="180"/>
      <c r="M1012" s="185"/>
      <c r="T1012" s="186"/>
      <c r="AT1012" s="182" t="s">
        <v>586</v>
      </c>
      <c r="AU1012" s="182" t="s">
        <v>89</v>
      </c>
      <c r="AV1012" s="12" t="s">
        <v>84</v>
      </c>
      <c r="AW1012" s="12" t="s">
        <v>31</v>
      </c>
      <c r="AX1012" s="12" t="s">
        <v>77</v>
      </c>
      <c r="AY1012" s="182" t="s">
        <v>574</v>
      </c>
    </row>
    <row r="1013" spans="2:51" s="13" customFormat="1" ht="12">
      <c r="B1013" s="187"/>
      <c r="D1013" s="181" t="s">
        <v>586</v>
      </c>
      <c r="E1013" s="188" t="s">
        <v>1</v>
      </c>
      <c r="F1013" s="189" t="s">
        <v>1343</v>
      </c>
      <c r="H1013" s="190">
        <v>0.13300000000000001</v>
      </c>
      <c r="I1013" s="191"/>
      <c r="L1013" s="187"/>
      <c r="M1013" s="192"/>
      <c r="T1013" s="193"/>
      <c r="AT1013" s="188" t="s">
        <v>586</v>
      </c>
      <c r="AU1013" s="188" t="s">
        <v>89</v>
      </c>
      <c r="AV1013" s="13" t="s">
        <v>89</v>
      </c>
      <c r="AW1013" s="13" t="s">
        <v>31</v>
      </c>
      <c r="AX1013" s="13" t="s">
        <v>77</v>
      </c>
      <c r="AY1013" s="188" t="s">
        <v>574</v>
      </c>
    </row>
    <row r="1014" spans="2:51" s="12" customFormat="1" ht="12">
      <c r="B1014" s="180"/>
      <c r="D1014" s="181" t="s">
        <v>586</v>
      </c>
      <c r="E1014" s="182" t="s">
        <v>1</v>
      </c>
      <c r="F1014" s="183" t="s">
        <v>1211</v>
      </c>
      <c r="H1014" s="182" t="s">
        <v>1</v>
      </c>
      <c r="I1014" s="184"/>
      <c r="L1014" s="180"/>
      <c r="M1014" s="185"/>
      <c r="T1014" s="186"/>
      <c r="AT1014" s="182" t="s">
        <v>586</v>
      </c>
      <c r="AU1014" s="182" t="s">
        <v>89</v>
      </c>
      <c r="AV1014" s="12" t="s">
        <v>84</v>
      </c>
      <c r="AW1014" s="12" t="s">
        <v>31</v>
      </c>
      <c r="AX1014" s="12" t="s">
        <v>77</v>
      </c>
      <c r="AY1014" s="182" t="s">
        <v>574</v>
      </c>
    </row>
    <row r="1015" spans="2:51" s="13" customFormat="1" ht="12">
      <c r="B1015" s="187"/>
      <c r="D1015" s="181" t="s">
        <v>586</v>
      </c>
      <c r="E1015" s="188" t="s">
        <v>1</v>
      </c>
      <c r="F1015" s="189" t="s">
        <v>1344</v>
      </c>
      <c r="H1015" s="190">
        <v>0.19900000000000001</v>
      </c>
      <c r="I1015" s="191"/>
      <c r="L1015" s="187"/>
      <c r="M1015" s="192"/>
      <c r="T1015" s="193"/>
      <c r="AT1015" s="188" t="s">
        <v>586</v>
      </c>
      <c r="AU1015" s="188" t="s">
        <v>89</v>
      </c>
      <c r="AV1015" s="13" t="s">
        <v>89</v>
      </c>
      <c r="AW1015" s="13" t="s">
        <v>31</v>
      </c>
      <c r="AX1015" s="13" t="s">
        <v>77</v>
      </c>
      <c r="AY1015" s="188" t="s">
        <v>574</v>
      </c>
    </row>
    <row r="1016" spans="2:51" s="12" customFormat="1" ht="12">
      <c r="B1016" s="180"/>
      <c r="D1016" s="181" t="s">
        <v>586</v>
      </c>
      <c r="E1016" s="182" t="s">
        <v>1</v>
      </c>
      <c r="F1016" s="183" t="s">
        <v>1213</v>
      </c>
      <c r="H1016" s="182" t="s">
        <v>1</v>
      </c>
      <c r="I1016" s="184"/>
      <c r="L1016" s="180"/>
      <c r="M1016" s="185"/>
      <c r="T1016" s="186"/>
      <c r="AT1016" s="182" t="s">
        <v>586</v>
      </c>
      <c r="AU1016" s="182" t="s">
        <v>89</v>
      </c>
      <c r="AV1016" s="12" t="s">
        <v>84</v>
      </c>
      <c r="AW1016" s="12" t="s">
        <v>31</v>
      </c>
      <c r="AX1016" s="12" t="s">
        <v>77</v>
      </c>
      <c r="AY1016" s="182" t="s">
        <v>574</v>
      </c>
    </row>
    <row r="1017" spans="2:51" s="13" customFormat="1" ht="12">
      <c r="B1017" s="187"/>
      <c r="D1017" s="181" t="s">
        <v>586</v>
      </c>
      <c r="E1017" s="188" t="s">
        <v>1</v>
      </c>
      <c r="F1017" s="189" t="s">
        <v>1345</v>
      </c>
      <c r="H1017" s="190">
        <v>0.31</v>
      </c>
      <c r="I1017" s="191"/>
      <c r="L1017" s="187"/>
      <c r="M1017" s="192"/>
      <c r="T1017" s="193"/>
      <c r="AT1017" s="188" t="s">
        <v>586</v>
      </c>
      <c r="AU1017" s="188" t="s">
        <v>89</v>
      </c>
      <c r="AV1017" s="13" t="s">
        <v>89</v>
      </c>
      <c r="AW1017" s="13" t="s">
        <v>31</v>
      </c>
      <c r="AX1017" s="13" t="s">
        <v>77</v>
      </c>
      <c r="AY1017" s="188" t="s">
        <v>574</v>
      </c>
    </row>
    <row r="1018" spans="2:51" s="12" customFormat="1" ht="12">
      <c r="B1018" s="180"/>
      <c r="D1018" s="181" t="s">
        <v>586</v>
      </c>
      <c r="E1018" s="182" t="s">
        <v>1</v>
      </c>
      <c r="F1018" s="183" t="s">
        <v>1216</v>
      </c>
      <c r="H1018" s="182" t="s">
        <v>1</v>
      </c>
      <c r="I1018" s="184"/>
      <c r="L1018" s="180"/>
      <c r="M1018" s="185"/>
      <c r="T1018" s="186"/>
      <c r="AT1018" s="182" t="s">
        <v>586</v>
      </c>
      <c r="AU1018" s="182" t="s">
        <v>89</v>
      </c>
      <c r="AV1018" s="12" t="s">
        <v>84</v>
      </c>
      <c r="AW1018" s="12" t="s">
        <v>31</v>
      </c>
      <c r="AX1018" s="12" t="s">
        <v>77</v>
      </c>
      <c r="AY1018" s="182" t="s">
        <v>574</v>
      </c>
    </row>
    <row r="1019" spans="2:51" s="13" customFormat="1" ht="12">
      <c r="B1019" s="187"/>
      <c r="D1019" s="181" t="s">
        <v>586</v>
      </c>
      <c r="E1019" s="188" t="s">
        <v>1</v>
      </c>
      <c r="F1019" s="189" t="s">
        <v>1346</v>
      </c>
      <c r="H1019" s="190">
        <v>0.39</v>
      </c>
      <c r="I1019" s="191"/>
      <c r="L1019" s="187"/>
      <c r="M1019" s="192"/>
      <c r="T1019" s="193"/>
      <c r="AT1019" s="188" t="s">
        <v>586</v>
      </c>
      <c r="AU1019" s="188" t="s">
        <v>89</v>
      </c>
      <c r="AV1019" s="13" t="s">
        <v>89</v>
      </c>
      <c r="AW1019" s="13" t="s">
        <v>31</v>
      </c>
      <c r="AX1019" s="13" t="s">
        <v>77</v>
      </c>
      <c r="AY1019" s="188" t="s">
        <v>574</v>
      </c>
    </row>
    <row r="1020" spans="2:51" s="12" customFormat="1" ht="12">
      <c r="B1020" s="180"/>
      <c r="D1020" s="181" t="s">
        <v>586</v>
      </c>
      <c r="E1020" s="182" t="s">
        <v>1</v>
      </c>
      <c r="F1020" s="183" t="s">
        <v>1218</v>
      </c>
      <c r="H1020" s="182" t="s">
        <v>1</v>
      </c>
      <c r="I1020" s="184"/>
      <c r="L1020" s="180"/>
      <c r="M1020" s="185"/>
      <c r="T1020" s="186"/>
      <c r="AT1020" s="182" t="s">
        <v>586</v>
      </c>
      <c r="AU1020" s="182" t="s">
        <v>89</v>
      </c>
      <c r="AV1020" s="12" t="s">
        <v>84</v>
      </c>
      <c r="AW1020" s="12" t="s">
        <v>31</v>
      </c>
      <c r="AX1020" s="12" t="s">
        <v>77</v>
      </c>
      <c r="AY1020" s="182" t="s">
        <v>574</v>
      </c>
    </row>
    <row r="1021" spans="2:51" s="13" customFormat="1" ht="12">
      <c r="B1021" s="187"/>
      <c r="D1021" s="181" t="s">
        <v>586</v>
      </c>
      <c r="E1021" s="188" t="s">
        <v>1</v>
      </c>
      <c r="F1021" s="189" t="s">
        <v>1347</v>
      </c>
      <c r="H1021" s="190">
        <v>0.44700000000000001</v>
      </c>
      <c r="I1021" s="191"/>
      <c r="L1021" s="187"/>
      <c r="M1021" s="192"/>
      <c r="T1021" s="193"/>
      <c r="AT1021" s="188" t="s">
        <v>586</v>
      </c>
      <c r="AU1021" s="188" t="s">
        <v>89</v>
      </c>
      <c r="AV1021" s="13" t="s">
        <v>89</v>
      </c>
      <c r="AW1021" s="13" t="s">
        <v>31</v>
      </c>
      <c r="AX1021" s="13" t="s">
        <v>77</v>
      </c>
      <c r="AY1021" s="188" t="s">
        <v>574</v>
      </c>
    </row>
    <row r="1022" spans="2:51" s="12" customFormat="1" ht="12">
      <c r="B1022" s="180"/>
      <c r="D1022" s="181" t="s">
        <v>586</v>
      </c>
      <c r="E1022" s="182" t="s">
        <v>1</v>
      </c>
      <c r="F1022" s="183" t="s">
        <v>1221</v>
      </c>
      <c r="H1022" s="182" t="s">
        <v>1</v>
      </c>
      <c r="I1022" s="184"/>
      <c r="L1022" s="180"/>
      <c r="M1022" s="185"/>
      <c r="T1022" s="186"/>
      <c r="AT1022" s="182" t="s">
        <v>586</v>
      </c>
      <c r="AU1022" s="182" t="s">
        <v>89</v>
      </c>
      <c r="AV1022" s="12" t="s">
        <v>84</v>
      </c>
      <c r="AW1022" s="12" t="s">
        <v>31</v>
      </c>
      <c r="AX1022" s="12" t="s">
        <v>77</v>
      </c>
      <c r="AY1022" s="182" t="s">
        <v>574</v>
      </c>
    </row>
    <row r="1023" spans="2:51" s="13" customFormat="1" ht="12">
      <c r="B1023" s="187"/>
      <c r="D1023" s="181" t="s">
        <v>586</v>
      </c>
      <c r="E1023" s="188" t="s">
        <v>1</v>
      </c>
      <c r="F1023" s="189" t="s">
        <v>1348</v>
      </c>
      <c r="H1023" s="190">
        <v>0.41699999999999998</v>
      </c>
      <c r="I1023" s="191"/>
      <c r="L1023" s="187"/>
      <c r="M1023" s="192"/>
      <c r="T1023" s="193"/>
      <c r="AT1023" s="188" t="s">
        <v>586</v>
      </c>
      <c r="AU1023" s="188" t="s">
        <v>89</v>
      </c>
      <c r="AV1023" s="13" t="s">
        <v>89</v>
      </c>
      <c r="AW1023" s="13" t="s">
        <v>31</v>
      </c>
      <c r="AX1023" s="13" t="s">
        <v>77</v>
      </c>
      <c r="AY1023" s="188" t="s">
        <v>574</v>
      </c>
    </row>
    <row r="1024" spans="2:51" s="12" customFormat="1" ht="12">
      <c r="B1024" s="180"/>
      <c r="D1024" s="181" t="s">
        <v>586</v>
      </c>
      <c r="E1024" s="182" t="s">
        <v>1</v>
      </c>
      <c r="F1024" s="183" t="s">
        <v>1223</v>
      </c>
      <c r="H1024" s="182" t="s">
        <v>1</v>
      </c>
      <c r="I1024" s="184"/>
      <c r="L1024" s="180"/>
      <c r="M1024" s="185"/>
      <c r="T1024" s="186"/>
      <c r="AT1024" s="182" t="s">
        <v>586</v>
      </c>
      <c r="AU1024" s="182" t="s">
        <v>89</v>
      </c>
      <c r="AV1024" s="12" t="s">
        <v>84</v>
      </c>
      <c r="AW1024" s="12" t="s">
        <v>31</v>
      </c>
      <c r="AX1024" s="12" t="s">
        <v>77</v>
      </c>
      <c r="AY1024" s="182" t="s">
        <v>574</v>
      </c>
    </row>
    <row r="1025" spans="2:51" s="13" customFormat="1" ht="12">
      <c r="B1025" s="187"/>
      <c r="D1025" s="181" t="s">
        <v>586</v>
      </c>
      <c r="E1025" s="188" t="s">
        <v>1</v>
      </c>
      <c r="F1025" s="189" t="s">
        <v>1349</v>
      </c>
      <c r="H1025" s="190">
        <v>0.41699999999999998</v>
      </c>
      <c r="I1025" s="191"/>
      <c r="L1025" s="187"/>
      <c r="M1025" s="192"/>
      <c r="T1025" s="193"/>
      <c r="AT1025" s="188" t="s">
        <v>586</v>
      </c>
      <c r="AU1025" s="188" t="s">
        <v>89</v>
      </c>
      <c r="AV1025" s="13" t="s">
        <v>89</v>
      </c>
      <c r="AW1025" s="13" t="s">
        <v>31</v>
      </c>
      <c r="AX1025" s="13" t="s">
        <v>77</v>
      </c>
      <c r="AY1025" s="188" t="s">
        <v>574</v>
      </c>
    </row>
    <row r="1026" spans="2:51" s="12" customFormat="1" ht="12">
      <c r="B1026" s="180"/>
      <c r="D1026" s="181" t="s">
        <v>586</v>
      </c>
      <c r="E1026" s="182" t="s">
        <v>1</v>
      </c>
      <c r="F1026" s="183" t="s">
        <v>1224</v>
      </c>
      <c r="H1026" s="182" t="s">
        <v>1</v>
      </c>
      <c r="I1026" s="184"/>
      <c r="L1026" s="180"/>
      <c r="M1026" s="185"/>
      <c r="T1026" s="186"/>
      <c r="AT1026" s="182" t="s">
        <v>586</v>
      </c>
      <c r="AU1026" s="182" t="s">
        <v>89</v>
      </c>
      <c r="AV1026" s="12" t="s">
        <v>84</v>
      </c>
      <c r="AW1026" s="12" t="s">
        <v>31</v>
      </c>
      <c r="AX1026" s="12" t="s">
        <v>77</v>
      </c>
      <c r="AY1026" s="182" t="s">
        <v>574</v>
      </c>
    </row>
    <row r="1027" spans="2:51" s="13" customFormat="1" ht="12">
      <c r="B1027" s="187"/>
      <c r="D1027" s="181" t="s">
        <v>586</v>
      </c>
      <c r="E1027" s="188" t="s">
        <v>1</v>
      </c>
      <c r="F1027" s="189" t="s">
        <v>1350</v>
      </c>
      <c r="H1027" s="190">
        <v>0.14699999999999999</v>
      </c>
      <c r="I1027" s="191"/>
      <c r="L1027" s="187"/>
      <c r="M1027" s="192"/>
      <c r="T1027" s="193"/>
      <c r="AT1027" s="188" t="s">
        <v>586</v>
      </c>
      <c r="AU1027" s="188" t="s">
        <v>89</v>
      </c>
      <c r="AV1027" s="13" t="s">
        <v>89</v>
      </c>
      <c r="AW1027" s="13" t="s">
        <v>31</v>
      </c>
      <c r="AX1027" s="13" t="s">
        <v>77</v>
      </c>
      <c r="AY1027" s="188" t="s">
        <v>574</v>
      </c>
    </row>
    <row r="1028" spans="2:51" s="12" customFormat="1" ht="12">
      <c r="B1028" s="180"/>
      <c r="D1028" s="181" t="s">
        <v>586</v>
      </c>
      <c r="E1028" s="182" t="s">
        <v>1</v>
      </c>
      <c r="F1028" s="183" t="s">
        <v>1226</v>
      </c>
      <c r="H1028" s="182" t="s">
        <v>1</v>
      </c>
      <c r="I1028" s="184"/>
      <c r="L1028" s="180"/>
      <c r="M1028" s="185"/>
      <c r="T1028" s="186"/>
      <c r="AT1028" s="182" t="s">
        <v>586</v>
      </c>
      <c r="AU1028" s="182" t="s">
        <v>89</v>
      </c>
      <c r="AV1028" s="12" t="s">
        <v>84</v>
      </c>
      <c r="AW1028" s="12" t="s">
        <v>31</v>
      </c>
      <c r="AX1028" s="12" t="s">
        <v>77</v>
      </c>
      <c r="AY1028" s="182" t="s">
        <v>574</v>
      </c>
    </row>
    <row r="1029" spans="2:51" s="13" customFormat="1" ht="12">
      <c r="B1029" s="187"/>
      <c r="D1029" s="181" t="s">
        <v>586</v>
      </c>
      <c r="E1029" s="188" t="s">
        <v>1</v>
      </c>
      <c r="F1029" s="189" t="s">
        <v>1351</v>
      </c>
      <c r="H1029" s="190">
        <v>0.16900000000000001</v>
      </c>
      <c r="I1029" s="191"/>
      <c r="L1029" s="187"/>
      <c r="M1029" s="192"/>
      <c r="T1029" s="193"/>
      <c r="AT1029" s="188" t="s">
        <v>586</v>
      </c>
      <c r="AU1029" s="188" t="s">
        <v>89</v>
      </c>
      <c r="AV1029" s="13" t="s">
        <v>89</v>
      </c>
      <c r="AW1029" s="13" t="s">
        <v>31</v>
      </c>
      <c r="AX1029" s="13" t="s">
        <v>77</v>
      </c>
      <c r="AY1029" s="188" t="s">
        <v>574</v>
      </c>
    </row>
    <row r="1030" spans="2:51" s="12" customFormat="1" ht="12">
      <c r="B1030" s="180"/>
      <c r="D1030" s="181" t="s">
        <v>586</v>
      </c>
      <c r="E1030" s="182" t="s">
        <v>1</v>
      </c>
      <c r="F1030" s="183" t="s">
        <v>1228</v>
      </c>
      <c r="H1030" s="182" t="s">
        <v>1</v>
      </c>
      <c r="I1030" s="184"/>
      <c r="L1030" s="180"/>
      <c r="M1030" s="185"/>
      <c r="T1030" s="186"/>
      <c r="AT1030" s="182" t="s">
        <v>586</v>
      </c>
      <c r="AU1030" s="182" t="s">
        <v>89</v>
      </c>
      <c r="AV1030" s="12" t="s">
        <v>84</v>
      </c>
      <c r="AW1030" s="12" t="s">
        <v>31</v>
      </c>
      <c r="AX1030" s="12" t="s">
        <v>77</v>
      </c>
      <c r="AY1030" s="182" t="s">
        <v>574</v>
      </c>
    </row>
    <row r="1031" spans="2:51" s="13" customFormat="1" ht="12">
      <c r="B1031" s="187"/>
      <c r="D1031" s="181" t="s">
        <v>586</v>
      </c>
      <c r="E1031" s="188" t="s">
        <v>1</v>
      </c>
      <c r="F1031" s="189" t="s">
        <v>1352</v>
      </c>
      <c r="H1031" s="190">
        <v>5.8000000000000003E-2</v>
      </c>
      <c r="I1031" s="191"/>
      <c r="L1031" s="187"/>
      <c r="M1031" s="192"/>
      <c r="T1031" s="193"/>
      <c r="AT1031" s="188" t="s">
        <v>586</v>
      </c>
      <c r="AU1031" s="188" t="s">
        <v>89</v>
      </c>
      <c r="AV1031" s="13" t="s">
        <v>89</v>
      </c>
      <c r="AW1031" s="13" t="s">
        <v>31</v>
      </c>
      <c r="AX1031" s="13" t="s">
        <v>77</v>
      </c>
      <c r="AY1031" s="188" t="s">
        <v>574</v>
      </c>
    </row>
    <row r="1032" spans="2:51" s="12" customFormat="1" ht="12">
      <c r="B1032" s="180"/>
      <c r="D1032" s="181" t="s">
        <v>586</v>
      </c>
      <c r="E1032" s="182" t="s">
        <v>1</v>
      </c>
      <c r="F1032" s="183" t="s">
        <v>1230</v>
      </c>
      <c r="H1032" s="182" t="s">
        <v>1</v>
      </c>
      <c r="I1032" s="184"/>
      <c r="L1032" s="180"/>
      <c r="M1032" s="185"/>
      <c r="T1032" s="186"/>
      <c r="AT1032" s="182" t="s">
        <v>586</v>
      </c>
      <c r="AU1032" s="182" t="s">
        <v>89</v>
      </c>
      <c r="AV1032" s="12" t="s">
        <v>84</v>
      </c>
      <c r="AW1032" s="12" t="s">
        <v>31</v>
      </c>
      <c r="AX1032" s="12" t="s">
        <v>77</v>
      </c>
      <c r="AY1032" s="182" t="s">
        <v>574</v>
      </c>
    </row>
    <row r="1033" spans="2:51" s="13" customFormat="1" ht="12">
      <c r="B1033" s="187"/>
      <c r="D1033" s="181" t="s">
        <v>586</v>
      </c>
      <c r="E1033" s="188" t="s">
        <v>1</v>
      </c>
      <c r="F1033" s="189" t="s">
        <v>1353</v>
      </c>
      <c r="H1033" s="190">
        <v>4.4999999999999998E-2</v>
      </c>
      <c r="I1033" s="191"/>
      <c r="L1033" s="187"/>
      <c r="M1033" s="192"/>
      <c r="T1033" s="193"/>
      <c r="AT1033" s="188" t="s">
        <v>586</v>
      </c>
      <c r="AU1033" s="188" t="s">
        <v>89</v>
      </c>
      <c r="AV1033" s="13" t="s">
        <v>89</v>
      </c>
      <c r="AW1033" s="13" t="s">
        <v>31</v>
      </c>
      <c r="AX1033" s="13" t="s">
        <v>77</v>
      </c>
      <c r="AY1033" s="188" t="s">
        <v>574</v>
      </c>
    </row>
    <row r="1034" spans="2:51" s="12" customFormat="1" ht="12">
      <c r="B1034" s="180"/>
      <c r="D1034" s="181" t="s">
        <v>586</v>
      </c>
      <c r="E1034" s="182" t="s">
        <v>1</v>
      </c>
      <c r="F1034" s="183" t="s">
        <v>1233</v>
      </c>
      <c r="H1034" s="182" t="s">
        <v>1</v>
      </c>
      <c r="I1034" s="184"/>
      <c r="L1034" s="180"/>
      <c r="M1034" s="185"/>
      <c r="T1034" s="186"/>
      <c r="AT1034" s="182" t="s">
        <v>586</v>
      </c>
      <c r="AU1034" s="182" t="s">
        <v>89</v>
      </c>
      <c r="AV1034" s="12" t="s">
        <v>84</v>
      </c>
      <c r="AW1034" s="12" t="s">
        <v>31</v>
      </c>
      <c r="AX1034" s="12" t="s">
        <v>77</v>
      </c>
      <c r="AY1034" s="182" t="s">
        <v>574</v>
      </c>
    </row>
    <row r="1035" spans="2:51" s="13" customFormat="1" ht="12">
      <c r="B1035" s="187"/>
      <c r="D1035" s="181" t="s">
        <v>586</v>
      </c>
      <c r="E1035" s="188" t="s">
        <v>1</v>
      </c>
      <c r="F1035" s="189" t="s">
        <v>1354</v>
      </c>
      <c r="H1035" s="190">
        <v>0.152</v>
      </c>
      <c r="I1035" s="191"/>
      <c r="L1035" s="187"/>
      <c r="M1035" s="192"/>
      <c r="T1035" s="193"/>
      <c r="AT1035" s="188" t="s">
        <v>586</v>
      </c>
      <c r="AU1035" s="188" t="s">
        <v>89</v>
      </c>
      <c r="AV1035" s="13" t="s">
        <v>89</v>
      </c>
      <c r="AW1035" s="13" t="s">
        <v>31</v>
      </c>
      <c r="AX1035" s="13" t="s">
        <v>77</v>
      </c>
      <c r="AY1035" s="188" t="s">
        <v>574</v>
      </c>
    </row>
    <row r="1036" spans="2:51" s="12" customFormat="1" ht="12">
      <c r="B1036" s="180"/>
      <c r="D1036" s="181" t="s">
        <v>586</v>
      </c>
      <c r="E1036" s="182" t="s">
        <v>1</v>
      </c>
      <c r="F1036" s="183" t="s">
        <v>1235</v>
      </c>
      <c r="H1036" s="182" t="s">
        <v>1</v>
      </c>
      <c r="I1036" s="184"/>
      <c r="L1036" s="180"/>
      <c r="M1036" s="185"/>
      <c r="T1036" s="186"/>
      <c r="AT1036" s="182" t="s">
        <v>586</v>
      </c>
      <c r="AU1036" s="182" t="s">
        <v>89</v>
      </c>
      <c r="AV1036" s="12" t="s">
        <v>84</v>
      </c>
      <c r="AW1036" s="12" t="s">
        <v>31</v>
      </c>
      <c r="AX1036" s="12" t="s">
        <v>77</v>
      </c>
      <c r="AY1036" s="182" t="s">
        <v>574</v>
      </c>
    </row>
    <row r="1037" spans="2:51" s="13" customFormat="1" ht="12">
      <c r="B1037" s="187"/>
      <c r="D1037" s="181" t="s">
        <v>586</v>
      </c>
      <c r="E1037" s="188" t="s">
        <v>1</v>
      </c>
      <c r="F1037" s="189" t="s">
        <v>1355</v>
      </c>
      <c r="H1037" s="190">
        <v>0.219</v>
      </c>
      <c r="I1037" s="191"/>
      <c r="L1037" s="187"/>
      <c r="M1037" s="192"/>
      <c r="T1037" s="193"/>
      <c r="AT1037" s="188" t="s">
        <v>586</v>
      </c>
      <c r="AU1037" s="188" t="s">
        <v>89</v>
      </c>
      <c r="AV1037" s="13" t="s">
        <v>89</v>
      </c>
      <c r="AW1037" s="13" t="s">
        <v>31</v>
      </c>
      <c r="AX1037" s="13" t="s">
        <v>77</v>
      </c>
      <c r="AY1037" s="188" t="s">
        <v>574</v>
      </c>
    </row>
    <row r="1038" spans="2:51" s="12" customFormat="1" ht="12">
      <c r="B1038" s="180"/>
      <c r="D1038" s="181" t="s">
        <v>586</v>
      </c>
      <c r="E1038" s="182" t="s">
        <v>1</v>
      </c>
      <c r="F1038" s="183" t="s">
        <v>1238</v>
      </c>
      <c r="H1038" s="182" t="s">
        <v>1</v>
      </c>
      <c r="I1038" s="184"/>
      <c r="L1038" s="180"/>
      <c r="M1038" s="185"/>
      <c r="T1038" s="186"/>
      <c r="AT1038" s="182" t="s">
        <v>586</v>
      </c>
      <c r="AU1038" s="182" t="s">
        <v>89</v>
      </c>
      <c r="AV1038" s="12" t="s">
        <v>84</v>
      </c>
      <c r="AW1038" s="12" t="s">
        <v>31</v>
      </c>
      <c r="AX1038" s="12" t="s">
        <v>77</v>
      </c>
      <c r="AY1038" s="182" t="s">
        <v>574</v>
      </c>
    </row>
    <row r="1039" spans="2:51" s="13" customFormat="1" ht="12">
      <c r="B1039" s="187"/>
      <c r="D1039" s="181" t="s">
        <v>586</v>
      </c>
      <c r="E1039" s="188" t="s">
        <v>1</v>
      </c>
      <c r="F1039" s="189" t="s">
        <v>1356</v>
      </c>
      <c r="H1039" s="190">
        <v>0.18</v>
      </c>
      <c r="I1039" s="191"/>
      <c r="L1039" s="187"/>
      <c r="M1039" s="192"/>
      <c r="T1039" s="193"/>
      <c r="AT1039" s="188" t="s">
        <v>586</v>
      </c>
      <c r="AU1039" s="188" t="s">
        <v>89</v>
      </c>
      <c r="AV1039" s="13" t="s">
        <v>89</v>
      </c>
      <c r="AW1039" s="13" t="s">
        <v>31</v>
      </c>
      <c r="AX1039" s="13" t="s">
        <v>77</v>
      </c>
      <c r="AY1039" s="188" t="s">
        <v>574</v>
      </c>
    </row>
    <row r="1040" spans="2:51" s="12" customFormat="1" ht="12">
      <c r="B1040" s="180"/>
      <c r="D1040" s="181" t="s">
        <v>586</v>
      </c>
      <c r="E1040" s="182" t="s">
        <v>1</v>
      </c>
      <c r="F1040" s="183" t="s">
        <v>1240</v>
      </c>
      <c r="H1040" s="182" t="s">
        <v>1</v>
      </c>
      <c r="I1040" s="184"/>
      <c r="L1040" s="180"/>
      <c r="M1040" s="185"/>
      <c r="T1040" s="186"/>
      <c r="AT1040" s="182" t="s">
        <v>586</v>
      </c>
      <c r="AU1040" s="182" t="s">
        <v>89</v>
      </c>
      <c r="AV1040" s="12" t="s">
        <v>84</v>
      </c>
      <c r="AW1040" s="12" t="s">
        <v>31</v>
      </c>
      <c r="AX1040" s="12" t="s">
        <v>77</v>
      </c>
      <c r="AY1040" s="182" t="s">
        <v>574</v>
      </c>
    </row>
    <row r="1041" spans="2:51" s="13" customFormat="1" ht="12">
      <c r="B1041" s="187"/>
      <c r="D1041" s="181" t="s">
        <v>586</v>
      </c>
      <c r="E1041" s="188" t="s">
        <v>1</v>
      </c>
      <c r="F1041" s="189" t="s">
        <v>1357</v>
      </c>
      <c r="H1041" s="190">
        <v>0.33800000000000002</v>
      </c>
      <c r="I1041" s="191"/>
      <c r="L1041" s="187"/>
      <c r="M1041" s="192"/>
      <c r="T1041" s="193"/>
      <c r="AT1041" s="188" t="s">
        <v>586</v>
      </c>
      <c r="AU1041" s="188" t="s">
        <v>89</v>
      </c>
      <c r="AV1041" s="13" t="s">
        <v>89</v>
      </c>
      <c r="AW1041" s="13" t="s">
        <v>31</v>
      </c>
      <c r="AX1041" s="13" t="s">
        <v>77</v>
      </c>
      <c r="AY1041" s="188" t="s">
        <v>574</v>
      </c>
    </row>
    <row r="1042" spans="2:51" s="12" customFormat="1" ht="12">
      <c r="B1042" s="180"/>
      <c r="D1042" s="181" t="s">
        <v>586</v>
      </c>
      <c r="E1042" s="182" t="s">
        <v>1</v>
      </c>
      <c r="F1042" s="183" t="s">
        <v>1242</v>
      </c>
      <c r="H1042" s="182" t="s">
        <v>1</v>
      </c>
      <c r="I1042" s="184"/>
      <c r="L1042" s="180"/>
      <c r="M1042" s="185"/>
      <c r="T1042" s="186"/>
      <c r="AT1042" s="182" t="s">
        <v>586</v>
      </c>
      <c r="AU1042" s="182" t="s">
        <v>89</v>
      </c>
      <c r="AV1042" s="12" t="s">
        <v>84</v>
      </c>
      <c r="AW1042" s="12" t="s">
        <v>31</v>
      </c>
      <c r="AX1042" s="12" t="s">
        <v>77</v>
      </c>
      <c r="AY1042" s="182" t="s">
        <v>574</v>
      </c>
    </row>
    <row r="1043" spans="2:51" s="13" customFormat="1" ht="12">
      <c r="B1043" s="187"/>
      <c r="D1043" s="181" t="s">
        <v>586</v>
      </c>
      <c r="E1043" s="188" t="s">
        <v>1</v>
      </c>
      <c r="F1043" s="189" t="s">
        <v>1358</v>
      </c>
      <c r="H1043" s="190">
        <v>8.2000000000000003E-2</v>
      </c>
      <c r="I1043" s="191"/>
      <c r="L1043" s="187"/>
      <c r="M1043" s="192"/>
      <c r="T1043" s="193"/>
      <c r="AT1043" s="188" t="s">
        <v>586</v>
      </c>
      <c r="AU1043" s="188" t="s">
        <v>89</v>
      </c>
      <c r="AV1043" s="13" t="s">
        <v>89</v>
      </c>
      <c r="AW1043" s="13" t="s">
        <v>31</v>
      </c>
      <c r="AX1043" s="13" t="s">
        <v>77</v>
      </c>
      <c r="AY1043" s="188" t="s">
        <v>574</v>
      </c>
    </row>
    <row r="1044" spans="2:51" s="12" customFormat="1" ht="12">
      <c r="B1044" s="180"/>
      <c r="D1044" s="181" t="s">
        <v>586</v>
      </c>
      <c r="E1044" s="182" t="s">
        <v>1</v>
      </c>
      <c r="F1044" s="183" t="s">
        <v>1244</v>
      </c>
      <c r="H1044" s="182" t="s">
        <v>1</v>
      </c>
      <c r="I1044" s="184"/>
      <c r="L1044" s="180"/>
      <c r="M1044" s="185"/>
      <c r="T1044" s="186"/>
      <c r="AT1044" s="182" t="s">
        <v>586</v>
      </c>
      <c r="AU1044" s="182" t="s">
        <v>89</v>
      </c>
      <c r="AV1044" s="12" t="s">
        <v>84</v>
      </c>
      <c r="AW1044" s="12" t="s">
        <v>31</v>
      </c>
      <c r="AX1044" s="12" t="s">
        <v>77</v>
      </c>
      <c r="AY1044" s="182" t="s">
        <v>574</v>
      </c>
    </row>
    <row r="1045" spans="2:51" s="13" customFormat="1" ht="12">
      <c r="B1045" s="187"/>
      <c r="D1045" s="181" t="s">
        <v>586</v>
      </c>
      <c r="E1045" s="188" t="s">
        <v>1</v>
      </c>
      <c r="F1045" s="189" t="s">
        <v>1359</v>
      </c>
      <c r="H1045" s="190">
        <v>6.9000000000000006E-2</v>
      </c>
      <c r="I1045" s="191"/>
      <c r="L1045" s="187"/>
      <c r="M1045" s="192"/>
      <c r="T1045" s="193"/>
      <c r="AT1045" s="188" t="s">
        <v>586</v>
      </c>
      <c r="AU1045" s="188" t="s">
        <v>89</v>
      </c>
      <c r="AV1045" s="13" t="s">
        <v>89</v>
      </c>
      <c r="AW1045" s="13" t="s">
        <v>31</v>
      </c>
      <c r="AX1045" s="13" t="s">
        <v>77</v>
      </c>
      <c r="AY1045" s="188" t="s">
        <v>574</v>
      </c>
    </row>
    <row r="1046" spans="2:51" s="15" customFormat="1" ht="12">
      <c r="B1046" s="201"/>
      <c r="D1046" s="181" t="s">
        <v>586</v>
      </c>
      <c r="E1046" s="202" t="s">
        <v>1</v>
      </c>
      <c r="F1046" s="203" t="s">
        <v>776</v>
      </c>
      <c r="H1046" s="204">
        <v>9.5429999999999993</v>
      </c>
      <c r="I1046" s="205"/>
      <c r="L1046" s="201"/>
      <c r="M1046" s="206"/>
      <c r="T1046" s="207"/>
      <c r="AT1046" s="202" t="s">
        <v>586</v>
      </c>
      <c r="AU1046" s="202" t="s">
        <v>89</v>
      </c>
      <c r="AV1046" s="15" t="s">
        <v>597</v>
      </c>
      <c r="AW1046" s="15" t="s">
        <v>31</v>
      </c>
      <c r="AX1046" s="15" t="s">
        <v>77</v>
      </c>
      <c r="AY1046" s="202" t="s">
        <v>574</v>
      </c>
    </row>
    <row r="1047" spans="2:51" s="12" customFormat="1" ht="12">
      <c r="B1047" s="180"/>
      <c r="D1047" s="181" t="s">
        <v>586</v>
      </c>
      <c r="E1047" s="182" t="s">
        <v>1</v>
      </c>
      <c r="F1047" s="183" t="s">
        <v>777</v>
      </c>
      <c r="H1047" s="182" t="s">
        <v>1</v>
      </c>
      <c r="I1047" s="184"/>
      <c r="L1047" s="180"/>
      <c r="M1047" s="185"/>
      <c r="T1047" s="186"/>
      <c r="AT1047" s="182" t="s">
        <v>586</v>
      </c>
      <c r="AU1047" s="182" t="s">
        <v>89</v>
      </c>
      <c r="AV1047" s="12" t="s">
        <v>84</v>
      </c>
      <c r="AW1047" s="12" t="s">
        <v>31</v>
      </c>
      <c r="AX1047" s="12" t="s">
        <v>77</v>
      </c>
      <c r="AY1047" s="182" t="s">
        <v>574</v>
      </c>
    </row>
    <row r="1048" spans="2:51" s="13" customFormat="1" ht="12">
      <c r="B1048" s="187"/>
      <c r="D1048" s="181" t="s">
        <v>586</v>
      </c>
      <c r="E1048" s="188" t="s">
        <v>1</v>
      </c>
      <c r="F1048" s="189" t="s">
        <v>1360</v>
      </c>
      <c r="H1048" s="190">
        <v>0.83199999999999996</v>
      </c>
      <c r="I1048" s="191"/>
      <c r="L1048" s="187"/>
      <c r="M1048" s="192"/>
      <c r="T1048" s="193"/>
      <c r="AT1048" s="188" t="s">
        <v>586</v>
      </c>
      <c r="AU1048" s="188" t="s">
        <v>89</v>
      </c>
      <c r="AV1048" s="13" t="s">
        <v>89</v>
      </c>
      <c r="AW1048" s="13" t="s">
        <v>31</v>
      </c>
      <c r="AX1048" s="13" t="s">
        <v>77</v>
      </c>
      <c r="AY1048" s="188" t="s">
        <v>574</v>
      </c>
    </row>
    <row r="1049" spans="2:51" s="15" customFormat="1" ht="12">
      <c r="B1049" s="201"/>
      <c r="D1049" s="181" t="s">
        <v>586</v>
      </c>
      <c r="E1049" s="202" t="s">
        <v>1</v>
      </c>
      <c r="F1049" s="203" t="s">
        <v>776</v>
      </c>
      <c r="H1049" s="204">
        <v>0.83199999999999996</v>
      </c>
      <c r="I1049" s="205"/>
      <c r="L1049" s="201"/>
      <c r="M1049" s="206"/>
      <c r="T1049" s="207"/>
      <c r="AT1049" s="202" t="s">
        <v>586</v>
      </c>
      <c r="AU1049" s="202" t="s">
        <v>89</v>
      </c>
      <c r="AV1049" s="15" t="s">
        <v>597</v>
      </c>
      <c r="AW1049" s="15" t="s">
        <v>31</v>
      </c>
      <c r="AX1049" s="15" t="s">
        <v>77</v>
      </c>
      <c r="AY1049" s="202" t="s">
        <v>574</v>
      </c>
    </row>
    <row r="1050" spans="2:51" s="12" customFormat="1" ht="12">
      <c r="B1050" s="180"/>
      <c r="D1050" s="181" t="s">
        <v>586</v>
      </c>
      <c r="E1050" s="182" t="s">
        <v>1</v>
      </c>
      <c r="F1050" s="183" t="s">
        <v>1260</v>
      </c>
      <c r="H1050" s="182" t="s">
        <v>1</v>
      </c>
      <c r="I1050" s="184"/>
      <c r="L1050" s="180"/>
      <c r="M1050" s="185"/>
      <c r="T1050" s="186"/>
      <c r="AT1050" s="182" t="s">
        <v>586</v>
      </c>
      <c r="AU1050" s="182" t="s">
        <v>89</v>
      </c>
      <c r="AV1050" s="12" t="s">
        <v>84</v>
      </c>
      <c r="AW1050" s="12" t="s">
        <v>31</v>
      </c>
      <c r="AX1050" s="12" t="s">
        <v>77</v>
      </c>
      <c r="AY1050" s="182" t="s">
        <v>574</v>
      </c>
    </row>
    <row r="1051" spans="2:51" s="13" customFormat="1" ht="12">
      <c r="B1051" s="187"/>
      <c r="D1051" s="181" t="s">
        <v>586</v>
      </c>
      <c r="E1051" s="188" t="s">
        <v>1</v>
      </c>
      <c r="F1051" s="189" t="s">
        <v>1361</v>
      </c>
      <c r="H1051" s="190">
        <v>0.307</v>
      </c>
      <c r="I1051" s="191"/>
      <c r="L1051" s="187"/>
      <c r="M1051" s="192"/>
      <c r="T1051" s="193"/>
      <c r="AT1051" s="188" t="s">
        <v>586</v>
      </c>
      <c r="AU1051" s="188" t="s">
        <v>89</v>
      </c>
      <c r="AV1051" s="13" t="s">
        <v>89</v>
      </c>
      <c r="AW1051" s="13" t="s">
        <v>31</v>
      </c>
      <c r="AX1051" s="13" t="s">
        <v>77</v>
      </c>
      <c r="AY1051" s="188" t="s">
        <v>574</v>
      </c>
    </row>
    <row r="1052" spans="2:51" s="15" customFormat="1" ht="12">
      <c r="B1052" s="201"/>
      <c r="D1052" s="181" t="s">
        <v>586</v>
      </c>
      <c r="E1052" s="202" t="s">
        <v>1</v>
      </c>
      <c r="F1052" s="203" t="s">
        <v>776</v>
      </c>
      <c r="H1052" s="204">
        <v>0.307</v>
      </c>
      <c r="I1052" s="205"/>
      <c r="L1052" s="201"/>
      <c r="M1052" s="206"/>
      <c r="T1052" s="207"/>
      <c r="AT1052" s="202" t="s">
        <v>586</v>
      </c>
      <c r="AU1052" s="202" t="s">
        <v>89</v>
      </c>
      <c r="AV1052" s="15" t="s">
        <v>597</v>
      </c>
      <c r="AW1052" s="15" t="s">
        <v>31</v>
      </c>
      <c r="AX1052" s="15" t="s">
        <v>77</v>
      </c>
      <c r="AY1052" s="202" t="s">
        <v>574</v>
      </c>
    </row>
    <row r="1053" spans="2:51" s="12" customFormat="1" ht="12">
      <c r="B1053" s="180"/>
      <c r="D1053" s="181" t="s">
        <v>586</v>
      </c>
      <c r="E1053" s="182" t="s">
        <v>1</v>
      </c>
      <c r="F1053" s="183" t="s">
        <v>1362</v>
      </c>
      <c r="H1053" s="182" t="s">
        <v>1</v>
      </c>
      <c r="I1053" s="184"/>
      <c r="L1053" s="180"/>
      <c r="M1053" s="185"/>
      <c r="T1053" s="186"/>
      <c r="AT1053" s="182" t="s">
        <v>586</v>
      </c>
      <c r="AU1053" s="182" t="s">
        <v>89</v>
      </c>
      <c r="AV1053" s="12" t="s">
        <v>84</v>
      </c>
      <c r="AW1053" s="12" t="s">
        <v>31</v>
      </c>
      <c r="AX1053" s="12" t="s">
        <v>77</v>
      </c>
      <c r="AY1053" s="182" t="s">
        <v>574</v>
      </c>
    </row>
    <row r="1054" spans="2:51" s="13" customFormat="1" ht="12">
      <c r="B1054" s="187"/>
      <c r="D1054" s="181" t="s">
        <v>586</v>
      </c>
      <c r="E1054" s="188" t="s">
        <v>1</v>
      </c>
      <c r="F1054" s="189" t="s">
        <v>1363</v>
      </c>
      <c r="H1054" s="190">
        <v>1.4999999999999999E-2</v>
      </c>
      <c r="I1054" s="191"/>
      <c r="L1054" s="187"/>
      <c r="M1054" s="192"/>
      <c r="T1054" s="193"/>
      <c r="AT1054" s="188" t="s">
        <v>586</v>
      </c>
      <c r="AU1054" s="188" t="s">
        <v>89</v>
      </c>
      <c r="AV1054" s="13" t="s">
        <v>89</v>
      </c>
      <c r="AW1054" s="13" t="s">
        <v>31</v>
      </c>
      <c r="AX1054" s="13" t="s">
        <v>77</v>
      </c>
      <c r="AY1054" s="188" t="s">
        <v>574</v>
      </c>
    </row>
    <row r="1055" spans="2:51" s="15" customFormat="1" ht="12">
      <c r="B1055" s="201"/>
      <c r="D1055" s="181" t="s">
        <v>586</v>
      </c>
      <c r="E1055" s="202" t="s">
        <v>1</v>
      </c>
      <c r="F1055" s="203" t="s">
        <v>776</v>
      </c>
      <c r="H1055" s="204">
        <v>1.4999999999999999E-2</v>
      </c>
      <c r="I1055" s="205"/>
      <c r="L1055" s="201"/>
      <c r="M1055" s="206"/>
      <c r="T1055" s="207"/>
      <c r="AT1055" s="202" t="s">
        <v>586</v>
      </c>
      <c r="AU1055" s="202" t="s">
        <v>89</v>
      </c>
      <c r="AV1055" s="15" t="s">
        <v>597</v>
      </c>
      <c r="AW1055" s="15" t="s">
        <v>31</v>
      </c>
      <c r="AX1055" s="15" t="s">
        <v>77</v>
      </c>
      <c r="AY1055" s="202" t="s">
        <v>574</v>
      </c>
    </row>
    <row r="1056" spans="2:51" s="14" customFormat="1" ht="12">
      <c r="B1056" s="194"/>
      <c r="D1056" s="181" t="s">
        <v>586</v>
      </c>
      <c r="E1056" s="195" t="s">
        <v>1</v>
      </c>
      <c r="F1056" s="196" t="s">
        <v>596</v>
      </c>
      <c r="H1056" s="197">
        <v>10.696999999999999</v>
      </c>
      <c r="I1056" s="198"/>
      <c r="L1056" s="194"/>
      <c r="M1056" s="199"/>
      <c r="T1056" s="200"/>
      <c r="AT1056" s="195" t="s">
        <v>586</v>
      </c>
      <c r="AU1056" s="195" t="s">
        <v>89</v>
      </c>
      <c r="AV1056" s="14" t="s">
        <v>580</v>
      </c>
      <c r="AW1056" s="14" t="s">
        <v>31</v>
      </c>
      <c r="AX1056" s="14" t="s">
        <v>84</v>
      </c>
      <c r="AY1056" s="195" t="s">
        <v>574</v>
      </c>
    </row>
    <row r="1057" spans="2:65" s="1" customFormat="1" ht="38" customHeight="1">
      <c r="B1057" s="140"/>
      <c r="C1057" s="168" t="s">
        <v>1364</v>
      </c>
      <c r="D1057" s="168" t="s">
        <v>576</v>
      </c>
      <c r="E1057" s="169" t="s">
        <v>1365</v>
      </c>
      <c r="F1057" s="170" t="s">
        <v>1366</v>
      </c>
      <c r="G1057" s="171" t="s">
        <v>584</v>
      </c>
      <c r="H1057" s="172">
        <v>1.9610000000000001</v>
      </c>
      <c r="I1057" s="173"/>
      <c r="J1057" s="174">
        <f>ROUND(I1057*H1057,2)</f>
        <v>0</v>
      </c>
      <c r="K1057" s="175"/>
      <c r="L1057" s="34"/>
      <c r="M1057" s="176" t="s">
        <v>1</v>
      </c>
      <c r="N1057" s="139" t="s">
        <v>43</v>
      </c>
      <c r="P1057" s="177">
        <f>O1057*H1057</f>
        <v>0</v>
      </c>
      <c r="Q1057" s="177">
        <v>7.4232999999999993E-2</v>
      </c>
      <c r="R1057" s="177">
        <f>Q1057*H1057</f>
        <v>0.145570913</v>
      </c>
      <c r="S1057" s="177">
        <v>0</v>
      </c>
      <c r="T1057" s="178">
        <f>S1057*H1057</f>
        <v>0</v>
      </c>
      <c r="AR1057" s="179" t="s">
        <v>580</v>
      </c>
      <c r="AT1057" s="179" t="s">
        <v>576</v>
      </c>
      <c r="AU1057" s="179" t="s">
        <v>89</v>
      </c>
      <c r="AY1057" s="17" t="s">
        <v>574</v>
      </c>
      <c r="BE1057" s="102">
        <f>IF(N1057="základná",J1057,0)</f>
        <v>0</v>
      </c>
      <c r="BF1057" s="102">
        <f>IF(N1057="znížená",J1057,0)</f>
        <v>0</v>
      </c>
      <c r="BG1057" s="102">
        <f>IF(N1057="zákl. prenesená",J1057,0)</f>
        <v>0</v>
      </c>
      <c r="BH1057" s="102">
        <f>IF(N1057="zníž. prenesená",J1057,0)</f>
        <v>0</v>
      </c>
      <c r="BI1057" s="102">
        <f>IF(N1057="nulová",J1057,0)</f>
        <v>0</v>
      </c>
      <c r="BJ1057" s="17" t="s">
        <v>89</v>
      </c>
      <c r="BK1057" s="102">
        <f>ROUND(I1057*H1057,2)</f>
        <v>0</v>
      </c>
      <c r="BL1057" s="17" t="s">
        <v>580</v>
      </c>
      <c r="BM1057" s="179" t="s">
        <v>1367</v>
      </c>
    </row>
    <row r="1058" spans="2:65" s="12" customFormat="1" ht="12">
      <c r="B1058" s="180"/>
      <c r="D1058" s="181" t="s">
        <v>586</v>
      </c>
      <c r="E1058" s="182" t="s">
        <v>1</v>
      </c>
      <c r="F1058" s="183" t="s">
        <v>997</v>
      </c>
      <c r="H1058" s="182" t="s">
        <v>1</v>
      </c>
      <c r="I1058" s="184"/>
      <c r="L1058" s="180"/>
      <c r="M1058" s="185"/>
      <c r="T1058" s="186"/>
      <c r="AT1058" s="182" t="s">
        <v>586</v>
      </c>
      <c r="AU1058" s="182" t="s">
        <v>89</v>
      </c>
      <c r="AV1058" s="12" t="s">
        <v>84</v>
      </c>
      <c r="AW1058" s="12" t="s">
        <v>31</v>
      </c>
      <c r="AX1058" s="12" t="s">
        <v>77</v>
      </c>
      <c r="AY1058" s="182" t="s">
        <v>574</v>
      </c>
    </row>
    <row r="1059" spans="2:65" s="13" customFormat="1" ht="12">
      <c r="B1059" s="187"/>
      <c r="D1059" s="181" t="s">
        <v>586</v>
      </c>
      <c r="E1059" s="188" t="s">
        <v>1</v>
      </c>
      <c r="F1059" s="189" t="s">
        <v>1368</v>
      </c>
      <c r="H1059" s="190">
        <v>5.5970000000000004</v>
      </c>
      <c r="I1059" s="191"/>
      <c r="L1059" s="187"/>
      <c r="M1059" s="192"/>
      <c r="T1059" s="193"/>
      <c r="AT1059" s="188" t="s">
        <v>586</v>
      </c>
      <c r="AU1059" s="188" t="s">
        <v>89</v>
      </c>
      <c r="AV1059" s="13" t="s">
        <v>89</v>
      </c>
      <c r="AW1059" s="13" t="s">
        <v>31</v>
      </c>
      <c r="AX1059" s="13" t="s">
        <v>77</v>
      </c>
      <c r="AY1059" s="188" t="s">
        <v>574</v>
      </c>
    </row>
    <row r="1060" spans="2:65" s="13" customFormat="1" ht="12">
      <c r="B1060" s="187"/>
      <c r="D1060" s="181" t="s">
        <v>586</v>
      </c>
      <c r="E1060" s="188" t="s">
        <v>1</v>
      </c>
      <c r="F1060" s="189" t="s">
        <v>1369</v>
      </c>
      <c r="H1060" s="190">
        <v>-3.6360000000000001</v>
      </c>
      <c r="I1060" s="191"/>
      <c r="L1060" s="187"/>
      <c r="M1060" s="192"/>
      <c r="T1060" s="193"/>
      <c r="AT1060" s="188" t="s">
        <v>586</v>
      </c>
      <c r="AU1060" s="188" t="s">
        <v>89</v>
      </c>
      <c r="AV1060" s="13" t="s">
        <v>89</v>
      </c>
      <c r="AW1060" s="13" t="s">
        <v>31</v>
      </c>
      <c r="AX1060" s="13" t="s">
        <v>77</v>
      </c>
      <c r="AY1060" s="188" t="s">
        <v>574</v>
      </c>
    </row>
    <row r="1061" spans="2:65" s="14" customFormat="1" ht="12">
      <c r="B1061" s="194"/>
      <c r="D1061" s="181" t="s">
        <v>586</v>
      </c>
      <c r="E1061" s="195" t="s">
        <v>1</v>
      </c>
      <c r="F1061" s="196" t="s">
        <v>596</v>
      </c>
      <c r="H1061" s="197">
        <v>1.9610000000000001</v>
      </c>
      <c r="I1061" s="198"/>
      <c r="L1061" s="194"/>
      <c r="M1061" s="199"/>
      <c r="T1061" s="200"/>
      <c r="AT1061" s="195" t="s">
        <v>586</v>
      </c>
      <c r="AU1061" s="195" t="s">
        <v>89</v>
      </c>
      <c r="AV1061" s="14" t="s">
        <v>580</v>
      </c>
      <c r="AW1061" s="14" t="s">
        <v>31</v>
      </c>
      <c r="AX1061" s="14" t="s">
        <v>84</v>
      </c>
      <c r="AY1061" s="195" t="s">
        <v>574</v>
      </c>
    </row>
    <row r="1062" spans="2:65" s="1" customFormat="1" ht="33" customHeight="1">
      <c r="B1062" s="140"/>
      <c r="C1062" s="168" t="s">
        <v>1370</v>
      </c>
      <c r="D1062" s="168" t="s">
        <v>576</v>
      </c>
      <c r="E1062" s="169" t="s">
        <v>1371</v>
      </c>
      <c r="F1062" s="170" t="s">
        <v>1372</v>
      </c>
      <c r="G1062" s="171" t="s">
        <v>584</v>
      </c>
      <c r="H1062" s="172">
        <v>107.14700000000001</v>
      </c>
      <c r="I1062" s="173"/>
      <c r="J1062" s="174">
        <f>ROUND(I1062*H1062,2)</f>
        <v>0</v>
      </c>
      <c r="K1062" s="175"/>
      <c r="L1062" s="34"/>
      <c r="M1062" s="176" t="s">
        <v>1</v>
      </c>
      <c r="N1062" s="139" t="s">
        <v>43</v>
      </c>
      <c r="P1062" s="177">
        <f>O1062*H1062</f>
        <v>0</v>
      </c>
      <c r="Q1062" s="177">
        <v>0.14907200000000001</v>
      </c>
      <c r="R1062" s="177">
        <f>Q1062*H1062</f>
        <v>15.972617584000002</v>
      </c>
      <c r="S1062" s="177">
        <v>0</v>
      </c>
      <c r="T1062" s="178">
        <f>S1062*H1062</f>
        <v>0</v>
      </c>
      <c r="AR1062" s="179" t="s">
        <v>580</v>
      </c>
      <c r="AT1062" s="179" t="s">
        <v>576</v>
      </c>
      <c r="AU1062" s="179" t="s">
        <v>89</v>
      </c>
      <c r="AY1062" s="17" t="s">
        <v>574</v>
      </c>
      <c r="BE1062" s="102">
        <f>IF(N1062="základná",J1062,0)</f>
        <v>0</v>
      </c>
      <c r="BF1062" s="102">
        <f>IF(N1062="znížená",J1062,0)</f>
        <v>0</v>
      </c>
      <c r="BG1062" s="102">
        <f>IF(N1062="zákl. prenesená",J1062,0)</f>
        <v>0</v>
      </c>
      <c r="BH1062" s="102">
        <f>IF(N1062="zníž. prenesená",J1062,0)</f>
        <v>0</v>
      </c>
      <c r="BI1062" s="102">
        <f>IF(N1062="nulová",J1062,0)</f>
        <v>0</v>
      </c>
      <c r="BJ1062" s="17" t="s">
        <v>89</v>
      </c>
      <c r="BK1062" s="102">
        <f>ROUND(I1062*H1062,2)</f>
        <v>0</v>
      </c>
      <c r="BL1062" s="17" t="s">
        <v>580</v>
      </c>
      <c r="BM1062" s="179" t="s">
        <v>1373</v>
      </c>
    </row>
    <row r="1063" spans="2:65" s="12" customFormat="1" ht="12">
      <c r="B1063" s="180"/>
      <c r="D1063" s="181" t="s">
        <v>586</v>
      </c>
      <c r="E1063" s="182" t="s">
        <v>1</v>
      </c>
      <c r="F1063" s="183" t="s">
        <v>1374</v>
      </c>
      <c r="H1063" s="182" t="s">
        <v>1</v>
      </c>
      <c r="I1063" s="184"/>
      <c r="L1063" s="180"/>
      <c r="M1063" s="185"/>
      <c r="T1063" s="186"/>
      <c r="AT1063" s="182" t="s">
        <v>586</v>
      </c>
      <c r="AU1063" s="182" t="s">
        <v>89</v>
      </c>
      <c r="AV1063" s="12" t="s">
        <v>84</v>
      </c>
      <c r="AW1063" s="12" t="s">
        <v>31</v>
      </c>
      <c r="AX1063" s="12" t="s">
        <v>77</v>
      </c>
      <c r="AY1063" s="182" t="s">
        <v>574</v>
      </c>
    </row>
    <row r="1064" spans="2:65" s="12" customFormat="1" ht="12">
      <c r="B1064" s="180"/>
      <c r="D1064" s="181" t="s">
        <v>586</v>
      </c>
      <c r="E1064" s="182" t="s">
        <v>1</v>
      </c>
      <c r="F1064" s="183" t="s">
        <v>1375</v>
      </c>
      <c r="H1064" s="182" t="s">
        <v>1</v>
      </c>
      <c r="I1064" s="184"/>
      <c r="L1064" s="180"/>
      <c r="M1064" s="185"/>
      <c r="T1064" s="186"/>
      <c r="AT1064" s="182" t="s">
        <v>586</v>
      </c>
      <c r="AU1064" s="182" t="s">
        <v>89</v>
      </c>
      <c r="AV1064" s="12" t="s">
        <v>84</v>
      </c>
      <c r="AW1064" s="12" t="s">
        <v>31</v>
      </c>
      <c r="AX1064" s="12" t="s">
        <v>77</v>
      </c>
      <c r="AY1064" s="182" t="s">
        <v>574</v>
      </c>
    </row>
    <row r="1065" spans="2:65" s="13" customFormat="1" ht="12">
      <c r="B1065" s="187"/>
      <c r="D1065" s="181" t="s">
        <v>586</v>
      </c>
      <c r="E1065" s="188" t="s">
        <v>1</v>
      </c>
      <c r="F1065" s="189" t="s">
        <v>1376</v>
      </c>
      <c r="H1065" s="190">
        <v>5.1639999999999997</v>
      </c>
      <c r="I1065" s="191"/>
      <c r="L1065" s="187"/>
      <c r="M1065" s="192"/>
      <c r="T1065" s="193"/>
      <c r="AT1065" s="188" t="s">
        <v>586</v>
      </c>
      <c r="AU1065" s="188" t="s">
        <v>89</v>
      </c>
      <c r="AV1065" s="13" t="s">
        <v>89</v>
      </c>
      <c r="AW1065" s="13" t="s">
        <v>31</v>
      </c>
      <c r="AX1065" s="13" t="s">
        <v>77</v>
      </c>
      <c r="AY1065" s="188" t="s">
        <v>574</v>
      </c>
    </row>
    <row r="1066" spans="2:65" s="13" customFormat="1" ht="12">
      <c r="B1066" s="187"/>
      <c r="D1066" s="181" t="s">
        <v>586</v>
      </c>
      <c r="E1066" s="188" t="s">
        <v>1</v>
      </c>
      <c r="F1066" s="189" t="s">
        <v>1377</v>
      </c>
      <c r="H1066" s="190">
        <v>3.2469999999999999</v>
      </c>
      <c r="I1066" s="191"/>
      <c r="L1066" s="187"/>
      <c r="M1066" s="192"/>
      <c r="T1066" s="193"/>
      <c r="AT1066" s="188" t="s">
        <v>586</v>
      </c>
      <c r="AU1066" s="188" t="s">
        <v>89</v>
      </c>
      <c r="AV1066" s="13" t="s">
        <v>89</v>
      </c>
      <c r="AW1066" s="13" t="s">
        <v>31</v>
      </c>
      <c r="AX1066" s="13" t="s">
        <v>77</v>
      </c>
      <c r="AY1066" s="188" t="s">
        <v>574</v>
      </c>
    </row>
    <row r="1067" spans="2:65" s="13" customFormat="1" ht="12">
      <c r="B1067" s="187"/>
      <c r="D1067" s="181" t="s">
        <v>586</v>
      </c>
      <c r="E1067" s="188" t="s">
        <v>1</v>
      </c>
      <c r="F1067" s="189" t="s">
        <v>1378</v>
      </c>
      <c r="H1067" s="190">
        <v>1.4059999999999999</v>
      </c>
      <c r="I1067" s="191"/>
      <c r="L1067" s="187"/>
      <c r="M1067" s="192"/>
      <c r="T1067" s="193"/>
      <c r="AT1067" s="188" t="s">
        <v>586</v>
      </c>
      <c r="AU1067" s="188" t="s">
        <v>89</v>
      </c>
      <c r="AV1067" s="13" t="s">
        <v>89</v>
      </c>
      <c r="AW1067" s="13" t="s">
        <v>31</v>
      </c>
      <c r="AX1067" s="13" t="s">
        <v>77</v>
      </c>
      <c r="AY1067" s="188" t="s">
        <v>574</v>
      </c>
    </row>
    <row r="1068" spans="2:65" s="12" customFormat="1" ht="12">
      <c r="B1068" s="180"/>
      <c r="D1068" s="181" t="s">
        <v>586</v>
      </c>
      <c r="E1068" s="182" t="s">
        <v>1</v>
      </c>
      <c r="F1068" s="183" t="s">
        <v>1379</v>
      </c>
      <c r="H1068" s="182" t="s">
        <v>1</v>
      </c>
      <c r="I1068" s="184"/>
      <c r="L1068" s="180"/>
      <c r="M1068" s="185"/>
      <c r="T1068" s="186"/>
      <c r="AT1068" s="182" t="s">
        <v>586</v>
      </c>
      <c r="AU1068" s="182" t="s">
        <v>89</v>
      </c>
      <c r="AV1068" s="12" t="s">
        <v>84</v>
      </c>
      <c r="AW1068" s="12" t="s">
        <v>31</v>
      </c>
      <c r="AX1068" s="12" t="s">
        <v>77</v>
      </c>
      <c r="AY1068" s="182" t="s">
        <v>574</v>
      </c>
    </row>
    <row r="1069" spans="2:65" s="13" customFormat="1" ht="12">
      <c r="B1069" s="187"/>
      <c r="D1069" s="181" t="s">
        <v>586</v>
      </c>
      <c r="E1069" s="188" t="s">
        <v>1</v>
      </c>
      <c r="F1069" s="189" t="s">
        <v>1380</v>
      </c>
      <c r="H1069" s="190">
        <v>10.643000000000001</v>
      </c>
      <c r="I1069" s="191"/>
      <c r="L1069" s="187"/>
      <c r="M1069" s="192"/>
      <c r="T1069" s="193"/>
      <c r="AT1069" s="188" t="s">
        <v>586</v>
      </c>
      <c r="AU1069" s="188" t="s">
        <v>89</v>
      </c>
      <c r="AV1069" s="13" t="s">
        <v>89</v>
      </c>
      <c r="AW1069" s="13" t="s">
        <v>31</v>
      </c>
      <c r="AX1069" s="13" t="s">
        <v>77</v>
      </c>
      <c r="AY1069" s="188" t="s">
        <v>574</v>
      </c>
    </row>
    <row r="1070" spans="2:65" s="12" customFormat="1" ht="12">
      <c r="B1070" s="180"/>
      <c r="D1070" s="181" t="s">
        <v>586</v>
      </c>
      <c r="E1070" s="182" t="s">
        <v>1</v>
      </c>
      <c r="F1070" s="183" t="s">
        <v>1381</v>
      </c>
      <c r="H1070" s="182" t="s">
        <v>1</v>
      </c>
      <c r="I1070" s="184"/>
      <c r="L1070" s="180"/>
      <c r="M1070" s="185"/>
      <c r="T1070" s="186"/>
      <c r="AT1070" s="182" t="s">
        <v>586</v>
      </c>
      <c r="AU1070" s="182" t="s">
        <v>89</v>
      </c>
      <c r="AV1070" s="12" t="s">
        <v>84</v>
      </c>
      <c r="AW1070" s="12" t="s">
        <v>31</v>
      </c>
      <c r="AX1070" s="12" t="s">
        <v>77</v>
      </c>
      <c r="AY1070" s="182" t="s">
        <v>574</v>
      </c>
    </row>
    <row r="1071" spans="2:65" s="13" customFormat="1" ht="12">
      <c r="B1071" s="187"/>
      <c r="D1071" s="181" t="s">
        <v>586</v>
      </c>
      <c r="E1071" s="188" t="s">
        <v>1</v>
      </c>
      <c r="F1071" s="189" t="s">
        <v>1382</v>
      </c>
      <c r="H1071" s="190">
        <v>3.2639999999999998</v>
      </c>
      <c r="I1071" s="191"/>
      <c r="L1071" s="187"/>
      <c r="M1071" s="192"/>
      <c r="T1071" s="193"/>
      <c r="AT1071" s="188" t="s">
        <v>586</v>
      </c>
      <c r="AU1071" s="188" t="s">
        <v>89</v>
      </c>
      <c r="AV1071" s="13" t="s">
        <v>89</v>
      </c>
      <c r="AW1071" s="13" t="s">
        <v>31</v>
      </c>
      <c r="AX1071" s="13" t="s">
        <v>77</v>
      </c>
      <c r="AY1071" s="188" t="s">
        <v>574</v>
      </c>
    </row>
    <row r="1072" spans="2:65" s="13" customFormat="1" ht="12">
      <c r="B1072" s="187"/>
      <c r="D1072" s="181" t="s">
        <v>586</v>
      </c>
      <c r="E1072" s="188" t="s">
        <v>1</v>
      </c>
      <c r="F1072" s="189" t="s">
        <v>1383</v>
      </c>
      <c r="H1072" s="190">
        <v>6.3710000000000004</v>
      </c>
      <c r="I1072" s="191"/>
      <c r="L1072" s="187"/>
      <c r="M1072" s="192"/>
      <c r="T1072" s="193"/>
      <c r="AT1072" s="188" t="s">
        <v>586</v>
      </c>
      <c r="AU1072" s="188" t="s">
        <v>89</v>
      </c>
      <c r="AV1072" s="13" t="s">
        <v>89</v>
      </c>
      <c r="AW1072" s="13" t="s">
        <v>31</v>
      </c>
      <c r="AX1072" s="13" t="s">
        <v>77</v>
      </c>
      <c r="AY1072" s="188" t="s">
        <v>574</v>
      </c>
    </row>
    <row r="1073" spans="2:51" s="13" customFormat="1" ht="12">
      <c r="B1073" s="187"/>
      <c r="D1073" s="181" t="s">
        <v>586</v>
      </c>
      <c r="E1073" s="188" t="s">
        <v>1</v>
      </c>
      <c r="F1073" s="189" t="s">
        <v>1384</v>
      </c>
      <c r="H1073" s="190">
        <v>5.9969999999999999</v>
      </c>
      <c r="I1073" s="191"/>
      <c r="L1073" s="187"/>
      <c r="M1073" s="192"/>
      <c r="T1073" s="193"/>
      <c r="AT1073" s="188" t="s">
        <v>586</v>
      </c>
      <c r="AU1073" s="188" t="s">
        <v>89</v>
      </c>
      <c r="AV1073" s="13" t="s">
        <v>89</v>
      </c>
      <c r="AW1073" s="13" t="s">
        <v>31</v>
      </c>
      <c r="AX1073" s="13" t="s">
        <v>77</v>
      </c>
      <c r="AY1073" s="188" t="s">
        <v>574</v>
      </c>
    </row>
    <row r="1074" spans="2:51" s="13" customFormat="1" ht="12">
      <c r="B1074" s="187"/>
      <c r="D1074" s="181" t="s">
        <v>586</v>
      </c>
      <c r="E1074" s="188" t="s">
        <v>1</v>
      </c>
      <c r="F1074" s="189" t="s">
        <v>1385</v>
      </c>
      <c r="H1074" s="190">
        <v>6.3710000000000004</v>
      </c>
      <c r="I1074" s="191"/>
      <c r="L1074" s="187"/>
      <c r="M1074" s="192"/>
      <c r="T1074" s="193"/>
      <c r="AT1074" s="188" t="s">
        <v>586</v>
      </c>
      <c r="AU1074" s="188" t="s">
        <v>89</v>
      </c>
      <c r="AV1074" s="13" t="s">
        <v>89</v>
      </c>
      <c r="AW1074" s="13" t="s">
        <v>31</v>
      </c>
      <c r="AX1074" s="13" t="s">
        <v>77</v>
      </c>
      <c r="AY1074" s="188" t="s">
        <v>574</v>
      </c>
    </row>
    <row r="1075" spans="2:51" s="13" customFormat="1" ht="12">
      <c r="B1075" s="187"/>
      <c r="D1075" s="181" t="s">
        <v>586</v>
      </c>
      <c r="E1075" s="188" t="s">
        <v>1</v>
      </c>
      <c r="F1075" s="189" t="s">
        <v>1386</v>
      </c>
      <c r="H1075" s="190">
        <v>5.827</v>
      </c>
      <c r="I1075" s="191"/>
      <c r="L1075" s="187"/>
      <c r="M1075" s="192"/>
      <c r="T1075" s="193"/>
      <c r="AT1075" s="188" t="s">
        <v>586</v>
      </c>
      <c r="AU1075" s="188" t="s">
        <v>89</v>
      </c>
      <c r="AV1075" s="13" t="s">
        <v>89</v>
      </c>
      <c r="AW1075" s="13" t="s">
        <v>31</v>
      </c>
      <c r="AX1075" s="13" t="s">
        <v>77</v>
      </c>
      <c r="AY1075" s="188" t="s">
        <v>574</v>
      </c>
    </row>
    <row r="1076" spans="2:51" s="13" customFormat="1" ht="12">
      <c r="B1076" s="187"/>
      <c r="D1076" s="181" t="s">
        <v>586</v>
      </c>
      <c r="E1076" s="188" t="s">
        <v>1</v>
      </c>
      <c r="F1076" s="189" t="s">
        <v>1387</v>
      </c>
      <c r="H1076" s="190">
        <v>7.0510000000000002</v>
      </c>
      <c r="I1076" s="191"/>
      <c r="L1076" s="187"/>
      <c r="M1076" s="192"/>
      <c r="T1076" s="193"/>
      <c r="AT1076" s="188" t="s">
        <v>586</v>
      </c>
      <c r="AU1076" s="188" t="s">
        <v>89</v>
      </c>
      <c r="AV1076" s="13" t="s">
        <v>89</v>
      </c>
      <c r="AW1076" s="13" t="s">
        <v>31</v>
      </c>
      <c r="AX1076" s="13" t="s">
        <v>77</v>
      </c>
      <c r="AY1076" s="188" t="s">
        <v>574</v>
      </c>
    </row>
    <row r="1077" spans="2:51" s="13" customFormat="1" ht="12">
      <c r="B1077" s="187"/>
      <c r="D1077" s="181" t="s">
        <v>586</v>
      </c>
      <c r="E1077" s="188" t="s">
        <v>1</v>
      </c>
      <c r="F1077" s="189" t="s">
        <v>1388</v>
      </c>
      <c r="H1077" s="190">
        <v>4.399</v>
      </c>
      <c r="I1077" s="191"/>
      <c r="L1077" s="187"/>
      <c r="M1077" s="192"/>
      <c r="T1077" s="193"/>
      <c r="AT1077" s="188" t="s">
        <v>586</v>
      </c>
      <c r="AU1077" s="188" t="s">
        <v>89</v>
      </c>
      <c r="AV1077" s="13" t="s">
        <v>89</v>
      </c>
      <c r="AW1077" s="13" t="s">
        <v>31</v>
      </c>
      <c r="AX1077" s="13" t="s">
        <v>77</v>
      </c>
      <c r="AY1077" s="188" t="s">
        <v>574</v>
      </c>
    </row>
    <row r="1078" spans="2:51" s="13" customFormat="1" ht="12">
      <c r="B1078" s="187"/>
      <c r="D1078" s="181" t="s">
        <v>586</v>
      </c>
      <c r="E1078" s="188" t="s">
        <v>1</v>
      </c>
      <c r="F1078" s="189" t="s">
        <v>1389</v>
      </c>
      <c r="H1078" s="190">
        <v>5.3179999999999996</v>
      </c>
      <c r="I1078" s="191"/>
      <c r="L1078" s="187"/>
      <c r="M1078" s="192"/>
      <c r="T1078" s="193"/>
      <c r="AT1078" s="188" t="s">
        <v>586</v>
      </c>
      <c r="AU1078" s="188" t="s">
        <v>89</v>
      </c>
      <c r="AV1078" s="13" t="s">
        <v>89</v>
      </c>
      <c r="AW1078" s="13" t="s">
        <v>31</v>
      </c>
      <c r="AX1078" s="13" t="s">
        <v>77</v>
      </c>
      <c r="AY1078" s="188" t="s">
        <v>574</v>
      </c>
    </row>
    <row r="1079" spans="2:51" s="13" customFormat="1" ht="12">
      <c r="B1079" s="187"/>
      <c r="D1079" s="181" t="s">
        <v>586</v>
      </c>
      <c r="E1079" s="188" t="s">
        <v>1</v>
      </c>
      <c r="F1079" s="189" t="s">
        <v>1390</v>
      </c>
      <c r="H1079" s="190">
        <v>3.468</v>
      </c>
      <c r="I1079" s="191"/>
      <c r="L1079" s="187"/>
      <c r="M1079" s="192"/>
      <c r="T1079" s="193"/>
      <c r="AT1079" s="188" t="s">
        <v>586</v>
      </c>
      <c r="AU1079" s="188" t="s">
        <v>89</v>
      </c>
      <c r="AV1079" s="13" t="s">
        <v>89</v>
      </c>
      <c r="AW1079" s="13" t="s">
        <v>31</v>
      </c>
      <c r="AX1079" s="13" t="s">
        <v>77</v>
      </c>
      <c r="AY1079" s="188" t="s">
        <v>574</v>
      </c>
    </row>
    <row r="1080" spans="2:51" s="13" customFormat="1" ht="12">
      <c r="B1080" s="187"/>
      <c r="D1080" s="181" t="s">
        <v>586</v>
      </c>
      <c r="E1080" s="188" t="s">
        <v>1</v>
      </c>
      <c r="F1080" s="189" t="s">
        <v>1391</v>
      </c>
      <c r="H1080" s="190">
        <v>2.2440000000000002</v>
      </c>
      <c r="I1080" s="191"/>
      <c r="L1080" s="187"/>
      <c r="M1080" s="192"/>
      <c r="T1080" s="193"/>
      <c r="AT1080" s="188" t="s">
        <v>586</v>
      </c>
      <c r="AU1080" s="188" t="s">
        <v>89</v>
      </c>
      <c r="AV1080" s="13" t="s">
        <v>89</v>
      </c>
      <c r="AW1080" s="13" t="s">
        <v>31</v>
      </c>
      <c r="AX1080" s="13" t="s">
        <v>77</v>
      </c>
      <c r="AY1080" s="188" t="s">
        <v>574</v>
      </c>
    </row>
    <row r="1081" spans="2:51" s="12" customFormat="1" ht="12">
      <c r="B1081" s="180"/>
      <c r="D1081" s="181" t="s">
        <v>586</v>
      </c>
      <c r="E1081" s="182" t="s">
        <v>1</v>
      </c>
      <c r="F1081" s="183" t="s">
        <v>1392</v>
      </c>
      <c r="H1081" s="182" t="s">
        <v>1</v>
      </c>
      <c r="I1081" s="184"/>
      <c r="L1081" s="180"/>
      <c r="M1081" s="185"/>
      <c r="T1081" s="186"/>
      <c r="AT1081" s="182" t="s">
        <v>586</v>
      </c>
      <c r="AU1081" s="182" t="s">
        <v>89</v>
      </c>
      <c r="AV1081" s="12" t="s">
        <v>84</v>
      </c>
      <c r="AW1081" s="12" t="s">
        <v>31</v>
      </c>
      <c r="AX1081" s="12" t="s">
        <v>77</v>
      </c>
      <c r="AY1081" s="182" t="s">
        <v>574</v>
      </c>
    </row>
    <row r="1082" spans="2:51" s="13" customFormat="1" ht="12">
      <c r="B1082" s="187"/>
      <c r="D1082" s="181" t="s">
        <v>586</v>
      </c>
      <c r="E1082" s="188" t="s">
        <v>1</v>
      </c>
      <c r="F1082" s="189" t="s">
        <v>1393</v>
      </c>
      <c r="H1082" s="190">
        <v>1.655</v>
      </c>
      <c r="I1082" s="191"/>
      <c r="L1082" s="187"/>
      <c r="M1082" s="192"/>
      <c r="T1082" s="193"/>
      <c r="AT1082" s="188" t="s">
        <v>586</v>
      </c>
      <c r="AU1082" s="188" t="s">
        <v>89</v>
      </c>
      <c r="AV1082" s="13" t="s">
        <v>89</v>
      </c>
      <c r="AW1082" s="13" t="s">
        <v>31</v>
      </c>
      <c r="AX1082" s="13" t="s">
        <v>77</v>
      </c>
      <c r="AY1082" s="188" t="s">
        <v>574</v>
      </c>
    </row>
    <row r="1083" spans="2:51" s="13" customFormat="1" ht="12">
      <c r="B1083" s="187"/>
      <c r="D1083" s="181" t="s">
        <v>586</v>
      </c>
      <c r="E1083" s="188" t="s">
        <v>1</v>
      </c>
      <c r="F1083" s="189" t="s">
        <v>1394</v>
      </c>
      <c r="H1083" s="190">
        <v>4.399</v>
      </c>
      <c r="I1083" s="191"/>
      <c r="L1083" s="187"/>
      <c r="M1083" s="192"/>
      <c r="T1083" s="193"/>
      <c r="AT1083" s="188" t="s">
        <v>586</v>
      </c>
      <c r="AU1083" s="188" t="s">
        <v>89</v>
      </c>
      <c r="AV1083" s="13" t="s">
        <v>89</v>
      </c>
      <c r="AW1083" s="13" t="s">
        <v>31</v>
      </c>
      <c r="AX1083" s="13" t="s">
        <v>77</v>
      </c>
      <c r="AY1083" s="188" t="s">
        <v>574</v>
      </c>
    </row>
    <row r="1084" spans="2:51" s="13" customFormat="1" ht="12">
      <c r="B1084" s="187"/>
      <c r="D1084" s="181" t="s">
        <v>586</v>
      </c>
      <c r="E1084" s="188" t="s">
        <v>1</v>
      </c>
      <c r="F1084" s="189" t="s">
        <v>1395</v>
      </c>
      <c r="H1084" s="190">
        <v>8.5250000000000004</v>
      </c>
      <c r="I1084" s="191"/>
      <c r="L1084" s="187"/>
      <c r="M1084" s="192"/>
      <c r="T1084" s="193"/>
      <c r="AT1084" s="188" t="s">
        <v>586</v>
      </c>
      <c r="AU1084" s="188" t="s">
        <v>89</v>
      </c>
      <c r="AV1084" s="13" t="s">
        <v>89</v>
      </c>
      <c r="AW1084" s="13" t="s">
        <v>31</v>
      </c>
      <c r="AX1084" s="13" t="s">
        <v>77</v>
      </c>
      <c r="AY1084" s="188" t="s">
        <v>574</v>
      </c>
    </row>
    <row r="1085" spans="2:51" s="13" customFormat="1" ht="12">
      <c r="B1085" s="187"/>
      <c r="D1085" s="181" t="s">
        <v>586</v>
      </c>
      <c r="E1085" s="188" t="s">
        <v>1</v>
      </c>
      <c r="F1085" s="189" t="s">
        <v>1396</v>
      </c>
      <c r="H1085" s="190">
        <v>1.734</v>
      </c>
      <c r="I1085" s="191"/>
      <c r="L1085" s="187"/>
      <c r="M1085" s="192"/>
      <c r="T1085" s="193"/>
      <c r="AT1085" s="188" t="s">
        <v>586</v>
      </c>
      <c r="AU1085" s="188" t="s">
        <v>89</v>
      </c>
      <c r="AV1085" s="13" t="s">
        <v>89</v>
      </c>
      <c r="AW1085" s="13" t="s">
        <v>31</v>
      </c>
      <c r="AX1085" s="13" t="s">
        <v>77</v>
      </c>
      <c r="AY1085" s="188" t="s">
        <v>574</v>
      </c>
    </row>
    <row r="1086" spans="2:51" s="13" customFormat="1" ht="12">
      <c r="B1086" s="187"/>
      <c r="D1086" s="181" t="s">
        <v>586</v>
      </c>
      <c r="E1086" s="188" t="s">
        <v>1</v>
      </c>
      <c r="F1086" s="189" t="s">
        <v>1397</v>
      </c>
      <c r="H1086" s="190">
        <v>2.4820000000000002</v>
      </c>
      <c r="I1086" s="191"/>
      <c r="L1086" s="187"/>
      <c r="M1086" s="192"/>
      <c r="T1086" s="193"/>
      <c r="AT1086" s="188" t="s">
        <v>586</v>
      </c>
      <c r="AU1086" s="188" t="s">
        <v>89</v>
      </c>
      <c r="AV1086" s="13" t="s">
        <v>89</v>
      </c>
      <c r="AW1086" s="13" t="s">
        <v>31</v>
      </c>
      <c r="AX1086" s="13" t="s">
        <v>77</v>
      </c>
      <c r="AY1086" s="188" t="s">
        <v>574</v>
      </c>
    </row>
    <row r="1087" spans="2:51" s="13" customFormat="1" ht="12">
      <c r="B1087" s="187"/>
      <c r="D1087" s="181" t="s">
        <v>586</v>
      </c>
      <c r="E1087" s="188" t="s">
        <v>1</v>
      </c>
      <c r="F1087" s="189" t="s">
        <v>1398</v>
      </c>
      <c r="H1087" s="190">
        <v>2.16</v>
      </c>
      <c r="I1087" s="191"/>
      <c r="L1087" s="187"/>
      <c r="M1087" s="192"/>
      <c r="T1087" s="193"/>
      <c r="AT1087" s="188" t="s">
        <v>586</v>
      </c>
      <c r="AU1087" s="188" t="s">
        <v>89</v>
      </c>
      <c r="AV1087" s="13" t="s">
        <v>89</v>
      </c>
      <c r="AW1087" s="13" t="s">
        <v>31</v>
      </c>
      <c r="AX1087" s="13" t="s">
        <v>77</v>
      </c>
      <c r="AY1087" s="188" t="s">
        <v>574</v>
      </c>
    </row>
    <row r="1088" spans="2:51" s="13" customFormat="1" ht="12">
      <c r="B1088" s="187"/>
      <c r="D1088" s="181" t="s">
        <v>586</v>
      </c>
      <c r="E1088" s="188" t="s">
        <v>1</v>
      </c>
      <c r="F1088" s="189" t="s">
        <v>1399</v>
      </c>
      <c r="H1088" s="190">
        <v>1.7609999999999999</v>
      </c>
      <c r="I1088" s="191"/>
      <c r="L1088" s="187"/>
      <c r="M1088" s="192"/>
      <c r="T1088" s="193"/>
      <c r="AT1088" s="188" t="s">
        <v>586</v>
      </c>
      <c r="AU1088" s="188" t="s">
        <v>89</v>
      </c>
      <c r="AV1088" s="13" t="s">
        <v>89</v>
      </c>
      <c r="AW1088" s="13" t="s">
        <v>31</v>
      </c>
      <c r="AX1088" s="13" t="s">
        <v>77</v>
      </c>
      <c r="AY1088" s="188" t="s">
        <v>574</v>
      </c>
    </row>
    <row r="1089" spans="2:65" s="13" customFormat="1" ht="12">
      <c r="B1089" s="187"/>
      <c r="D1089" s="181" t="s">
        <v>586</v>
      </c>
      <c r="E1089" s="188" t="s">
        <v>1</v>
      </c>
      <c r="F1089" s="189" t="s">
        <v>1400</v>
      </c>
      <c r="H1089" s="190">
        <v>1.952</v>
      </c>
      <c r="I1089" s="191"/>
      <c r="L1089" s="187"/>
      <c r="M1089" s="192"/>
      <c r="T1089" s="193"/>
      <c r="AT1089" s="188" t="s">
        <v>586</v>
      </c>
      <c r="AU1089" s="188" t="s">
        <v>89</v>
      </c>
      <c r="AV1089" s="13" t="s">
        <v>89</v>
      </c>
      <c r="AW1089" s="13" t="s">
        <v>31</v>
      </c>
      <c r="AX1089" s="13" t="s">
        <v>77</v>
      </c>
      <c r="AY1089" s="188" t="s">
        <v>574</v>
      </c>
    </row>
    <row r="1090" spans="2:65" s="13" customFormat="1" ht="12">
      <c r="B1090" s="187"/>
      <c r="D1090" s="181" t="s">
        <v>586</v>
      </c>
      <c r="E1090" s="188" t="s">
        <v>1</v>
      </c>
      <c r="F1090" s="189" t="s">
        <v>1401</v>
      </c>
      <c r="H1090" s="190">
        <v>1.931</v>
      </c>
      <c r="I1090" s="191"/>
      <c r="L1090" s="187"/>
      <c r="M1090" s="192"/>
      <c r="T1090" s="193"/>
      <c r="AT1090" s="188" t="s">
        <v>586</v>
      </c>
      <c r="AU1090" s="188" t="s">
        <v>89</v>
      </c>
      <c r="AV1090" s="13" t="s">
        <v>89</v>
      </c>
      <c r="AW1090" s="13" t="s">
        <v>31</v>
      </c>
      <c r="AX1090" s="13" t="s">
        <v>77</v>
      </c>
      <c r="AY1090" s="188" t="s">
        <v>574</v>
      </c>
    </row>
    <row r="1091" spans="2:65" s="13" customFormat="1" ht="12">
      <c r="B1091" s="187"/>
      <c r="D1091" s="181" t="s">
        <v>586</v>
      </c>
      <c r="E1091" s="188" t="s">
        <v>1</v>
      </c>
      <c r="F1091" s="189" t="s">
        <v>1402</v>
      </c>
      <c r="H1091" s="190">
        <v>1.5229999999999999</v>
      </c>
      <c r="I1091" s="191"/>
      <c r="L1091" s="187"/>
      <c r="M1091" s="192"/>
      <c r="T1091" s="193"/>
      <c r="AT1091" s="188" t="s">
        <v>586</v>
      </c>
      <c r="AU1091" s="188" t="s">
        <v>89</v>
      </c>
      <c r="AV1091" s="13" t="s">
        <v>89</v>
      </c>
      <c r="AW1091" s="13" t="s">
        <v>31</v>
      </c>
      <c r="AX1091" s="13" t="s">
        <v>77</v>
      </c>
      <c r="AY1091" s="188" t="s">
        <v>574</v>
      </c>
    </row>
    <row r="1092" spans="2:65" s="12" customFormat="1" ht="12">
      <c r="B1092" s="180"/>
      <c r="D1092" s="181" t="s">
        <v>586</v>
      </c>
      <c r="E1092" s="182" t="s">
        <v>1</v>
      </c>
      <c r="F1092" s="183" t="s">
        <v>1403</v>
      </c>
      <c r="H1092" s="182" t="s">
        <v>1</v>
      </c>
      <c r="I1092" s="184"/>
      <c r="L1092" s="180"/>
      <c r="M1092" s="185"/>
      <c r="T1092" s="186"/>
      <c r="AT1092" s="182" t="s">
        <v>586</v>
      </c>
      <c r="AU1092" s="182" t="s">
        <v>89</v>
      </c>
      <c r="AV1092" s="12" t="s">
        <v>84</v>
      </c>
      <c r="AW1092" s="12" t="s">
        <v>31</v>
      </c>
      <c r="AX1092" s="12" t="s">
        <v>77</v>
      </c>
      <c r="AY1092" s="182" t="s">
        <v>574</v>
      </c>
    </row>
    <row r="1093" spans="2:65" s="13" customFormat="1" ht="12">
      <c r="B1093" s="187"/>
      <c r="D1093" s="181" t="s">
        <v>586</v>
      </c>
      <c r="E1093" s="188" t="s">
        <v>1</v>
      </c>
      <c r="F1093" s="189" t="s">
        <v>1404</v>
      </c>
      <c r="H1093" s="190">
        <v>2.1760000000000002</v>
      </c>
      <c r="I1093" s="191"/>
      <c r="L1093" s="187"/>
      <c r="M1093" s="192"/>
      <c r="T1093" s="193"/>
      <c r="AT1093" s="188" t="s">
        <v>586</v>
      </c>
      <c r="AU1093" s="188" t="s">
        <v>89</v>
      </c>
      <c r="AV1093" s="13" t="s">
        <v>89</v>
      </c>
      <c r="AW1093" s="13" t="s">
        <v>31</v>
      </c>
      <c r="AX1093" s="13" t="s">
        <v>77</v>
      </c>
      <c r="AY1093" s="188" t="s">
        <v>574</v>
      </c>
    </row>
    <row r="1094" spans="2:65" s="13" customFormat="1" ht="12">
      <c r="B1094" s="187"/>
      <c r="D1094" s="181" t="s">
        <v>586</v>
      </c>
      <c r="E1094" s="188" t="s">
        <v>1</v>
      </c>
      <c r="F1094" s="189" t="s">
        <v>1405</v>
      </c>
      <c r="H1094" s="190">
        <v>1.6459999999999999</v>
      </c>
      <c r="I1094" s="191"/>
      <c r="L1094" s="187"/>
      <c r="M1094" s="192"/>
      <c r="T1094" s="193"/>
      <c r="AT1094" s="188" t="s">
        <v>586</v>
      </c>
      <c r="AU1094" s="188" t="s">
        <v>89</v>
      </c>
      <c r="AV1094" s="13" t="s">
        <v>89</v>
      </c>
      <c r="AW1094" s="13" t="s">
        <v>31</v>
      </c>
      <c r="AX1094" s="13" t="s">
        <v>77</v>
      </c>
      <c r="AY1094" s="188" t="s">
        <v>574</v>
      </c>
    </row>
    <row r="1095" spans="2:65" s="13" customFormat="1" ht="12">
      <c r="B1095" s="187"/>
      <c r="D1095" s="181" t="s">
        <v>586</v>
      </c>
      <c r="E1095" s="188" t="s">
        <v>1</v>
      </c>
      <c r="F1095" s="189" t="s">
        <v>1406</v>
      </c>
      <c r="H1095" s="190">
        <v>1.5229999999999999</v>
      </c>
      <c r="I1095" s="191"/>
      <c r="L1095" s="187"/>
      <c r="M1095" s="192"/>
      <c r="T1095" s="193"/>
      <c r="AT1095" s="188" t="s">
        <v>586</v>
      </c>
      <c r="AU1095" s="188" t="s">
        <v>89</v>
      </c>
      <c r="AV1095" s="13" t="s">
        <v>89</v>
      </c>
      <c r="AW1095" s="13" t="s">
        <v>31</v>
      </c>
      <c r="AX1095" s="13" t="s">
        <v>77</v>
      </c>
      <c r="AY1095" s="188" t="s">
        <v>574</v>
      </c>
    </row>
    <row r="1096" spans="2:65" s="13" customFormat="1" ht="12">
      <c r="B1096" s="187"/>
      <c r="D1096" s="181" t="s">
        <v>586</v>
      </c>
      <c r="E1096" s="188" t="s">
        <v>1</v>
      </c>
      <c r="F1096" s="189" t="s">
        <v>1407</v>
      </c>
      <c r="H1096" s="190">
        <v>2.91</v>
      </c>
      <c r="I1096" s="191"/>
      <c r="L1096" s="187"/>
      <c r="M1096" s="192"/>
      <c r="T1096" s="193"/>
      <c r="AT1096" s="188" t="s">
        <v>586</v>
      </c>
      <c r="AU1096" s="188" t="s">
        <v>89</v>
      </c>
      <c r="AV1096" s="13" t="s">
        <v>89</v>
      </c>
      <c r="AW1096" s="13" t="s">
        <v>31</v>
      </c>
      <c r="AX1096" s="13" t="s">
        <v>77</v>
      </c>
      <c r="AY1096" s="188" t="s">
        <v>574</v>
      </c>
    </row>
    <row r="1097" spans="2:65" s="14" customFormat="1" ht="12">
      <c r="B1097" s="194"/>
      <c r="D1097" s="181" t="s">
        <v>586</v>
      </c>
      <c r="E1097" s="195" t="s">
        <v>1</v>
      </c>
      <c r="F1097" s="196" t="s">
        <v>596</v>
      </c>
      <c r="H1097" s="197">
        <v>107.14700000000001</v>
      </c>
      <c r="I1097" s="198"/>
      <c r="L1097" s="194"/>
      <c r="M1097" s="199"/>
      <c r="T1097" s="200"/>
      <c r="AT1097" s="195" t="s">
        <v>586</v>
      </c>
      <c r="AU1097" s="195" t="s">
        <v>89</v>
      </c>
      <c r="AV1097" s="14" t="s">
        <v>580</v>
      </c>
      <c r="AW1097" s="14" t="s">
        <v>31</v>
      </c>
      <c r="AX1097" s="14" t="s">
        <v>84</v>
      </c>
      <c r="AY1097" s="195" t="s">
        <v>574</v>
      </c>
    </row>
    <row r="1098" spans="2:65" s="1" customFormat="1" ht="38" customHeight="1">
      <c r="B1098" s="140"/>
      <c r="C1098" s="168" t="s">
        <v>1408</v>
      </c>
      <c r="D1098" s="168" t="s">
        <v>576</v>
      </c>
      <c r="E1098" s="169" t="s">
        <v>1409</v>
      </c>
      <c r="F1098" s="170" t="s">
        <v>1410</v>
      </c>
      <c r="G1098" s="171" t="s">
        <v>584</v>
      </c>
      <c r="H1098" s="172">
        <v>75.052999999999997</v>
      </c>
      <c r="I1098" s="173"/>
      <c r="J1098" s="174">
        <f>ROUND(I1098*H1098,2)</f>
        <v>0</v>
      </c>
      <c r="K1098" s="175"/>
      <c r="L1098" s="34"/>
      <c r="M1098" s="176" t="s">
        <v>1</v>
      </c>
      <c r="N1098" s="139" t="s">
        <v>43</v>
      </c>
      <c r="P1098" s="177">
        <f>O1098*H1098</f>
        <v>0</v>
      </c>
      <c r="Q1098" s="177">
        <v>9.2219999999999996E-2</v>
      </c>
      <c r="R1098" s="177">
        <f>Q1098*H1098</f>
        <v>6.9213876599999997</v>
      </c>
      <c r="S1098" s="177">
        <v>0</v>
      </c>
      <c r="T1098" s="178">
        <f>S1098*H1098</f>
        <v>0</v>
      </c>
      <c r="AR1098" s="179" t="s">
        <v>580</v>
      </c>
      <c r="AT1098" s="179" t="s">
        <v>576</v>
      </c>
      <c r="AU1098" s="179" t="s">
        <v>89</v>
      </c>
      <c r="AY1098" s="17" t="s">
        <v>574</v>
      </c>
      <c r="BE1098" s="102">
        <f>IF(N1098="základná",J1098,0)</f>
        <v>0</v>
      </c>
      <c r="BF1098" s="102">
        <f>IF(N1098="znížená",J1098,0)</f>
        <v>0</v>
      </c>
      <c r="BG1098" s="102">
        <f>IF(N1098="zákl. prenesená",J1098,0)</f>
        <v>0</v>
      </c>
      <c r="BH1098" s="102">
        <f>IF(N1098="zníž. prenesená",J1098,0)</f>
        <v>0</v>
      </c>
      <c r="BI1098" s="102">
        <f>IF(N1098="nulová",J1098,0)</f>
        <v>0</v>
      </c>
      <c r="BJ1098" s="17" t="s">
        <v>89</v>
      </c>
      <c r="BK1098" s="102">
        <f>ROUND(I1098*H1098,2)</f>
        <v>0</v>
      </c>
      <c r="BL1098" s="17" t="s">
        <v>580</v>
      </c>
      <c r="BM1098" s="179" t="s">
        <v>1411</v>
      </c>
    </row>
    <row r="1099" spans="2:65" s="12" customFormat="1" ht="12">
      <c r="B1099" s="180"/>
      <c r="D1099" s="181" t="s">
        <v>586</v>
      </c>
      <c r="E1099" s="182" t="s">
        <v>1</v>
      </c>
      <c r="F1099" s="183" t="s">
        <v>997</v>
      </c>
      <c r="H1099" s="182" t="s">
        <v>1</v>
      </c>
      <c r="I1099" s="184"/>
      <c r="L1099" s="180"/>
      <c r="M1099" s="185"/>
      <c r="T1099" s="186"/>
      <c r="AT1099" s="182" t="s">
        <v>586</v>
      </c>
      <c r="AU1099" s="182" t="s">
        <v>89</v>
      </c>
      <c r="AV1099" s="12" t="s">
        <v>84</v>
      </c>
      <c r="AW1099" s="12" t="s">
        <v>31</v>
      </c>
      <c r="AX1099" s="12" t="s">
        <v>77</v>
      </c>
      <c r="AY1099" s="182" t="s">
        <v>574</v>
      </c>
    </row>
    <row r="1100" spans="2:65" s="13" customFormat="1" ht="12">
      <c r="B1100" s="187"/>
      <c r="D1100" s="181" t="s">
        <v>586</v>
      </c>
      <c r="E1100" s="188" t="s">
        <v>1</v>
      </c>
      <c r="F1100" s="189" t="s">
        <v>1412</v>
      </c>
      <c r="H1100" s="190">
        <v>42.374000000000002</v>
      </c>
      <c r="I1100" s="191"/>
      <c r="L1100" s="187"/>
      <c r="M1100" s="192"/>
      <c r="T1100" s="193"/>
      <c r="AT1100" s="188" t="s">
        <v>586</v>
      </c>
      <c r="AU1100" s="188" t="s">
        <v>89</v>
      </c>
      <c r="AV1100" s="13" t="s">
        <v>89</v>
      </c>
      <c r="AW1100" s="13" t="s">
        <v>31</v>
      </c>
      <c r="AX1100" s="13" t="s">
        <v>77</v>
      </c>
      <c r="AY1100" s="188" t="s">
        <v>574</v>
      </c>
    </row>
    <row r="1101" spans="2:65" s="13" customFormat="1" ht="12">
      <c r="B1101" s="187"/>
      <c r="D1101" s="181" t="s">
        <v>586</v>
      </c>
      <c r="E1101" s="188" t="s">
        <v>1</v>
      </c>
      <c r="F1101" s="189" t="s">
        <v>1413</v>
      </c>
      <c r="H1101" s="190">
        <v>-1.6160000000000001</v>
      </c>
      <c r="I1101" s="191"/>
      <c r="L1101" s="187"/>
      <c r="M1101" s="192"/>
      <c r="T1101" s="193"/>
      <c r="AT1101" s="188" t="s">
        <v>586</v>
      </c>
      <c r="AU1101" s="188" t="s">
        <v>89</v>
      </c>
      <c r="AV1101" s="13" t="s">
        <v>89</v>
      </c>
      <c r="AW1101" s="13" t="s">
        <v>31</v>
      </c>
      <c r="AX1101" s="13" t="s">
        <v>77</v>
      </c>
      <c r="AY1101" s="188" t="s">
        <v>574</v>
      </c>
    </row>
    <row r="1102" spans="2:65" s="13" customFormat="1" ht="12">
      <c r="B1102" s="187"/>
      <c r="D1102" s="181" t="s">
        <v>586</v>
      </c>
      <c r="E1102" s="188" t="s">
        <v>1</v>
      </c>
      <c r="F1102" s="189" t="s">
        <v>1414</v>
      </c>
      <c r="H1102" s="190">
        <v>35.911000000000001</v>
      </c>
      <c r="I1102" s="191"/>
      <c r="L1102" s="187"/>
      <c r="M1102" s="192"/>
      <c r="T1102" s="193"/>
      <c r="AT1102" s="188" t="s">
        <v>586</v>
      </c>
      <c r="AU1102" s="188" t="s">
        <v>89</v>
      </c>
      <c r="AV1102" s="13" t="s">
        <v>89</v>
      </c>
      <c r="AW1102" s="13" t="s">
        <v>31</v>
      </c>
      <c r="AX1102" s="13" t="s">
        <v>77</v>
      </c>
      <c r="AY1102" s="188" t="s">
        <v>574</v>
      </c>
    </row>
    <row r="1103" spans="2:65" s="13" customFormat="1" ht="12">
      <c r="B1103" s="187"/>
      <c r="D1103" s="181" t="s">
        <v>586</v>
      </c>
      <c r="E1103" s="188" t="s">
        <v>1</v>
      </c>
      <c r="F1103" s="189" t="s">
        <v>1413</v>
      </c>
      <c r="H1103" s="190">
        <v>-1.6160000000000001</v>
      </c>
      <c r="I1103" s="191"/>
      <c r="L1103" s="187"/>
      <c r="M1103" s="192"/>
      <c r="T1103" s="193"/>
      <c r="AT1103" s="188" t="s">
        <v>586</v>
      </c>
      <c r="AU1103" s="188" t="s">
        <v>89</v>
      </c>
      <c r="AV1103" s="13" t="s">
        <v>89</v>
      </c>
      <c r="AW1103" s="13" t="s">
        <v>31</v>
      </c>
      <c r="AX1103" s="13" t="s">
        <v>77</v>
      </c>
      <c r="AY1103" s="188" t="s">
        <v>574</v>
      </c>
    </row>
    <row r="1104" spans="2:65" s="14" customFormat="1" ht="12">
      <c r="B1104" s="194"/>
      <c r="D1104" s="181" t="s">
        <v>586</v>
      </c>
      <c r="E1104" s="195" t="s">
        <v>1</v>
      </c>
      <c r="F1104" s="196" t="s">
        <v>596</v>
      </c>
      <c r="H1104" s="197">
        <v>75.052999999999997</v>
      </c>
      <c r="I1104" s="198"/>
      <c r="L1104" s="194"/>
      <c r="M1104" s="199"/>
      <c r="T1104" s="200"/>
      <c r="AT1104" s="195" t="s">
        <v>586</v>
      </c>
      <c r="AU1104" s="195" t="s">
        <v>89</v>
      </c>
      <c r="AV1104" s="14" t="s">
        <v>580</v>
      </c>
      <c r="AW1104" s="14" t="s">
        <v>31</v>
      </c>
      <c r="AX1104" s="14" t="s">
        <v>84</v>
      </c>
      <c r="AY1104" s="195" t="s">
        <v>574</v>
      </c>
    </row>
    <row r="1105" spans="2:65" s="1" customFormat="1" ht="38" customHeight="1">
      <c r="B1105" s="140"/>
      <c r="C1105" s="168" t="s">
        <v>1415</v>
      </c>
      <c r="D1105" s="168" t="s">
        <v>576</v>
      </c>
      <c r="E1105" s="169" t="s">
        <v>1416</v>
      </c>
      <c r="F1105" s="170" t="s">
        <v>1417</v>
      </c>
      <c r="G1105" s="171" t="s">
        <v>584</v>
      </c>
      <c r="H1105" s="172">
        <v>20.689</v>
      </c>
      <c r="I1105" s="173"/>
      <c r="J1105" s="174">
        <f>ROUND(I1105*H1105,2)</f>
        <v>0</v>
      </c>
      <c r="K1105" s="175"/>
      <c r="L1105" s="34"/>
      <c r="M1105" s="176" t="s">
        <v>1</v>
      </c>
      <c r="N1105" s="139" t="s">
        <v>43</v>
      </c>
      <c r="P1105" s="177">
        <f>O1105*H1105</f>
        <v>0</v>
      </c>
      <c r="Q1105" s="177">
        <v>0.1106857</v>
      </c>
      <c r="R1105" s="177">
        <f>Q1105*H1105</f>
        <v>2.2899764472999999</v>
      </c>
      <c r="S1105" s="177">
        <v>0</v>
      </c>
      <c r="T1105" s="178">
        <f>S1105*H1105</f>
        <v>0</v>
      </c>
      <c r="AR1105" s="179" t="s">
        <v>580</v>
      </c>
      <c r="AT1105" s="179" t="s">
        <v>576</v>
      </c>
      <c r="AU1105" s="179" t="s">
        <v>89</v>
      </c>
      <c r="AY1105" s="17" t="s">
        <v>574</v>
      </c>
      <c r="BE1105" s="102">
        <f>IF(N1105="základná",J1105,0)</f>
        <v>0</v>
      </c>
      <c r="BF1105" s="102">
        <f>IF(N1105="znížená",J1105,0)</f>
        <v>0</v>
      </c>
      <c r="BG1105" s="102">
        <f>IF(N1105="zákl. prenesená",J1105,0)</f>
        <v>0</v>
      </c>
      <c r="BH1105" s="102">
        <f>IF(N1105="zníž. prenesená",J1105,0)</f>
        <v>0</v>
      </c>
      <c r="BI1105" s="102">
        <f>IF(N1105="nulová",J1105,0)</f>
        <v>0</v>
      </c>
      <c r="BJ1105" s="17" t="s">
        <v>89</v>
      </c>
      <c r="BK1105" s="102">
        <f>ROUND(I1105*H1105,2)</f>
        <v>0</v>
      </c>
      <c r="BL1105" s="17" t="s">
        <v>580</v>
      </c>
      <c r="BM1105" s="179" t="s">
        <v>1418</v>
      </c>
    </row>
    <row r="1106" spans="2:65" s="12" customFormat="1" ht="12">
      <c r="B1106" s="180"/>
      <c r="D1106" s="181" t="s">
        <v>586</v>
      </c>
      <c r="E1106" s="182" t="s">
        <v>1</v>
      </c>
      <c r="F1106" s="183" t="s">
        <v>997</v>
      </c>
      <c r="H1106" s="182" t="s">
        <v>1</v>
      </c>
      <c r="I1106" s="184"/>
      <c r="L1106" s="180"/>
      <c r="M1106" s="185"/>
      <c r="T1106" s="186"/>
      <c r="AT1106" s="182" t="s">
        <v>586</v>
      </c>
      <c r="AU1106" s="182" t="s">
        <v>89</v>
      </c>
      <c r="AV1106" s="12" t="s">
        <v>84</v>
      </c>
      <c r="AW1106" s="12" t="s">
        <v>31</v>
      </c>
      <c r="AX1106" s="12" t="s">
        <v>77</v>
      </c>
      <c r="AY1106" s="182" t="s">
        <v>574</v>
      </c>
    </row>
    <row r="1107" spans="2:65" s="13" customFormat="1" ht="12">
      <c r="B1107" s="187"/>
      <c r="D1107" s="181" t="s">
        <v>586</v>
      </c>
      <c r="E1107" s="188" t="s">
        <v>1</v>
      </c>
      <c r="F1107" s="189" t="s">
        <v>1419</v>
      </c>
      <c r="H1107" s="190">
        <v>28.567</v>
      </c>
      <c r="I1107" s="191"/>
      <c r="L1107" s="187"/>
      <c r="M1107" s="192"/>
      <c r="T1107" s="193"/>
      <c r="AT1107" s="188" t="s">
        <v>586</v>
      </c>
      <c r="AU1107" s="188" t="s">
        <v>89</v>
      </c>
      <c r="AV1107" s="13" t="s">
        <v>89</v>
      </c>
      <c r="AW1107" s="13" t="s">
        <v>31</v>
      </c>
      <c r="AX1107" s="13" t="s">
        <v>77</v>
      </c>
      <c r="AY1107" s="188" t="s">
        <v>574</v>
      </c>
    </row>
    <row r="1108" spans="2:65" s="13" customFormat="1" ht="12">
      <c r="B1108" s="187"/>
      <c r="D1108" s="181" t="s">
        <v>586</v>
      </c>
      <c r="E1108" s="188" t="s">
        <v>1</v>
      </c>
      <c r="F1108" s="189" t="s">
        <v>1420</v>
      </c>
      <c r="H1108" s="190">
        <v>-7.8780000000000001</v>
      </c>
      <c r="I1108" s="191"/>
      <c r="L1108" s="187"/>
      <c r="M1108" s="192"/>
      <c r="T1108" s="193"/>
      <c r="AT1108" s="188" t="s">
        <v>586</v>
      </c>
      <c r="AU1108" s="188" t="s">
        <v>89</v>
      </c>
      <c r="AV1108" s="13" t="s">
        <v>89</v>
      </c>
      <c r="AW1108" s="13" t="s">
        <v>31</v>
      </c>
      <c r="AX1108" s="13" t="s">
        <v>77</v>
      </c>
      <c r="AY1108" s="188" t="s">
        <v>574</v>
      </c>
    </row>
    <row r="1109" spans="2:65" s="14" customFormat="1" ht="12">
      <c r="B1109" s="194"/>
      <c r="D1109" s="181" t="s">
        <v>586</v>
      </c>
      <c r="E1109" s="195" t="s">
        <v>1</v>
      </c>
      <c r="F1109" s="196" t="s">
        <v>596</v>
      </c>
      <c r="H1109" s="197">
        <v>20.689</v>
      </c>
      <c r="I1109" s="198"/>
      <c r="L1109" s="194"/>
      <c r="M1109" s="199"/>
      <c r="T1109" s="200"/>
      <c r="AT1109" s="195" t="s">
        <v>586</v>
      </c>
      <c r="AU1109" s="195" t="s">
        <v>89</v>
      </c>
      <c r="AV1109" s="14" t="s">
        <v>580</v>
      </c>
      <c r="AW1109" s="14" t="s">
        <v>31</v>
      </c>
      <c r="AX1109" s="14" t="s">
        <v>84</v>
      </c>
      <c r="AY1109" s="195" t="s">
        <v>574</v>
      </c>
    </row>
    <row r="1110" spans="2:65" s="1" customFormat="1" ht="33" customHeight="1">
      <c r="B1110" s="140"/>
      <c r="C1110" s="168" t="s">
        <v>1421</v>
      </c>
      <c r="D1110" s="168" t="s">
        <v>576</v>
      </c>
      <c r="E1110" s="169" t="s">
        <v>1422</v>
      </c>
      <c r="F1110" s="170" t="s">
        <v>1423</v>
      </c>
      <c r="G1110" s="171" t="s">
        <v>629</v>
      </c>
      <c r="H1110" s="172">
        <v>29.763000000000002</v>
      </c>
      <c r="I1110" s="173"/>
      <c r="J1110" s="174">
        <f>ROUND(I1110*H1110,2)</f>
        <v>0</v>
      </c>
      <c r="K1110" s="175"/>
      <c r="L1110" s="34"/>
      <c r="M1110" s="176" t="s">
        <v>1</v>
      </c>
      <c r="N1110" s="139" t="s">
        <v>43</v>
      </c>
      <c r="P1110" s="177">
        <f>O1110*H1110</f>
        <v>0</v>
      </c>
      <c r="Q1110" s="177">
        <v>2.40178</v>
      </c>
      <c r="R1110" s="177">
        <f>Q1110*H1110</f>
        <v>71.484178140000012</v>
      </c>
      <c r="S1110" s="177">
        <v>0</v>
      </c>
      <c r="T1110" s="178">
        <f>S1110*H1110</f>
        <v>0</v>
      </c>
      <c r="AR1110" s="179" t="s">
        <v>580</v>
      </c>
      <c r="AT1110" s="179" t="s">
        <v>576</v>
      </c>
      <c r="AU1110" s="179" t="s">
        <v>89</v>
      </c>
      <c r="AY1110" s="17" t="s">
        <v>574</v>
      </c>
      <c r="BE1110" s="102">
        <f>IF(N1110="základná",J1110,0)</f>
        <v>0</v>
      </c>
      <c r="BF1110" s="102">
        <f>IF(N1110="znížená",J1110,0)</f>
        <v>0</v>
      </c>
      <c r="BG1110" s="102">
        <f>IF(N1110="zákl. prenesená",J1110,0)</f>
        <v>0</v>
      </c>
      <c r="BH1110" s="102">
        <f>IF(N1110="zníž. prenesená",J1110,0)</f>
        <v>0</v>
      </c>
      <c r="BI1110" s="102">
        <f>IF(N1110="nulová",J1110,0)</f>
        <v>0</v>
      </c>
      <c r="BJ1110" s="17" t="s">
        <v>89</v>
      </c>
      <c r="BK1110" s="102">
        <f>ROUND(I1110*H1110,2)</f>
        <v>0</v>
      </c>
      <c r="BL1110" s="17" t="s">
        <v>580</v>
      </c>
      <c r="BM1110" s="179" t="s">
        <v>1424</v>
      </c>
    </row>
    <row r="1111" spans="2:65" s="12" customFormat="1" ht="12">
      <c r="B1111" s="180"/>
      <c r="D1111" s="181" t="s">
        <v>586</v>
      </c>
      <c r="E1111" s="182" t="s">
        <v>1</v>
      </c>
      <c r="F1111" s="183" t="s">
        <v>1425</v>
      </c>
      <c r="H1111" s="182" t="s">
        <v>1</v>
      </c>
      <c r="I1111" s="184"/>
      <c r="L1111" s="180"/>
      <c r="M1111" s="185"/>
      <c r="T1111" s="186"/>
      <c r="AT1111" s="182" t="s">
        <v>586</v>
      </c>
      <c r="AU1111" s="182" t="s">
        <v>89</v>
      </c>
      <c r="AV1111" s="12" t="s">
        <v>84</v>
      </c>
      <c r="AW1111" s="12" t="s">
        <v>31</v>
      </c>
      <c r="AX1111" s="12" t="s">
        <v>77</v>
      </c>
      <c r="AY1111" s="182" t="s">
        <v>574</v>
      </c>
    </row>
    <row r="1112" spans="2:65" s="13" customFormat="1" ht="12">
      <c r="B1112" s="187"/>
      <c r="D1112" s="181" t="s">
        <v>586</v>
      </c>
      <c r="E1112" s="188" t="s">
        <v>1</v>
      </c>
      <c r="F1112" s="189" t="s">
        <v>1426</v>
      </c>
      <c r="H1112" s="190">
        <v>6.3460000000000001</v>
      </c>
      <c r="I1112" s="191"/>
      <c r="L1112" s="187"/>
      <c r="M1112" s="192"/>
      <c r="T1112" s="193"/>
      <c r="AT1112" s="188" t="s">
        <v>586</v>
      </c>
      <c r="AU1112" s="188" t="s">
        <v>89</v>
      </c>
      <c r="AV1112" s="13" t="s">
        <v>89</v>
      </c>
      <c r="AW1112" s="13" t="s">
        <v>31</v>
      </c>
      <c r="AX1112" s="13" t="s">
        <v>77</v>
      </c>
      <c r="AY1112" s="188" t="s">
        <v>574</v>
      </c>
    </row>
    <row r="1113" spans="2:65" s="12" customFormat="1" ht="12">
      <c r="B1113" s="180"/>
      <c r="D1113" s="181" t="s">
        <v>586</v>
      </c>
      <c r="E1113" s="182" t="s">
        <v>1</v>
      </c>
      <c r="F1113" s="183" t="s">
        <v>1427</v>
      </c>
      <c r="H1113" s="182" t="s">
        <v>1</v>
      </c>
      <c r="I1113" s="184"/>
      <c r="L1113" s="180"/>
      <c r="M1113" s="185"/>
      <c r="T1113" s="186"/>
      <c r="AT1113" s="182" t="s">
        <v>586</v>
      </c>
      <c r="AU1113" s="182" t="s">
        <v>89</v>
      </c>
      <c r="AV1113" s="12" t="s">
        <v>84</v>
      </c>
      <c r="AW1113" s="12" t="s">
        <v>31</v>
      </c>
      <c r="AX1113" s="12" t="s">
        <v>77</v>
      </c>
      <c r="AY1113" s="182" t="s">
        <v>574</v>
      </c>
    </row>
    <row r="1114" spans="2:65" s="13" customFormat="1" ht="12">
      <c r="B1114" s="187"/>
      <c r="D1114" s="181" t="s">
        <v>586</v>
      </c>
      <c r="E1114" s="188" t="s">
        <v>1</v>
      </c>
      <c r="F1114" s="189" t="s">
        <v>1428</v>
      </c>
      <c r="H1114" s="190">
        <v>18.282</v>
      </c>
      <c r="I1114" s="191"/>
      <c r="L1114" s="187"/>
      <c r="M1114" s="192"/>
      <c r="T1114" s="193"/>
      <c r="AT1114" s="188" t="s">
        <v>586</v>
      </c>
      <c r="AU1114" s="188" t="s">
        <v>89</v>
      </c>
      <c r="AV1114" s="13" t="s">
        <v>89</v>
      </c>
      <c r="AW1114" s="13" t="s">
        <v>31</v>
      </c>
      <c r="AX1114" s="13" t="s">
        <v>77</v>
      </c>
      <c r="AY1114" s="188" t="s">
        <v>574</v>
      </c>
    </row>
    <row r="1115" spans="2:65" s="12" customFormat="1" ht="12">
      <c r="B1115" s="180"/>
      <c r="D1115" s="181" t="s">
        <v>586</v>
      </c>
      <c r="E1115" s="182" t="s">
        <v>1</v>
      </c>
      <c r="F1115" s="183" t="s">
        <v>1429</v>
      </c>
      <c r="H1115" s="182" t="s">
        <v>1</v>
      </c>
      <c r="I1115" s="184"/>
      <c r="L1115" s="180"/>
      <c r="M1115" s="185"/>
      <c r="T1115" s="186"/>
      <c r="AT1115" s="182" t="s">
        <v>586</v>
      </c>
      <c r="AU1115" s="182" t="s">
        <v>89</v>
      </c>
      <c r="AV1115" s="12" t="s">
        <v>84</v>
      </c>
      <c r="AW1115" s="12" t="s">
        <v>31</v>
      </c>
      <c r="AX1115" s="12" t="s">
        <v>77</v>
      </c>
      <c r="AY1115" s="182" t="s">
        <v>574</v>
      </c>
    </row>
    <row r="1116" spans="2:65" s="13" customFormat="1" ht="12">
      <c r="B1116" s="187"/>
      <c r="D1116" s="181" t="s">
        <v>586</v>
      </c>
      <c r="E1116" s="188" t="s">
        <v>1</v>
      </c>
      <c r="F1116" s="189" t="s">
        <v>1430</v>
      </c>
      <c r="H1116" s="190">
        <v>0.191</v>
      </c>
      <c r="I1116" s="191"/>
      <c r="L1116" s="187"/>
      <c r="M1116" s="192"/>
      <c r="T1116" s="193"/>
      <c r="AT1116" s="188" t="s">
        <v>586</v>
      </c>
      <c r="AU1116" s="188" t="s">
        <v>89</v>
      </c>
      <c r="AV1116" s="13" t="s">
        <v>89</v>
      </c>
      <c r="AW1116" s="13" t="s">
        <v>31</v>
      </c>
      <c r="AX1116" s="13" t="s">
        <v>77</v>
      </c>
      <c r="AY1116" s="188" t="s">
        <v>574</v>
      </c>
    </row>
    <row r="1117" spans="2:65" s="12" customFormat="1" ht="12">
      <c r="B1117" s="180"/>
      <c r="D1117" s="181" t="s">
        <v>586</v>
      </c>
      <c r="E1117" s="182" t="s">
        <v>1</v>
      </c>
      <c r="F1117" s="183" t="s">
        <v>1431</v>
      </c>
      <c r="H1117" s="182" t="s">
        <v>1</v>
      </c>
      <c r="I1117" s="184"/>
      <c r="L1117" s="180"/>
      <c r="M1117" s="185"/>
      <c r="T1117" s="186"/>
      <c r="AT1117" s="182" t="s">
        <v>586</v>
      </c>
      <c r="AU1117" s="182" t="s">
        <v>89</v>
      </c>
      <c r="AV1117" s="12" t="s">
        <v>84</v>
      </c>
      <c r="AW1117" s="12" t="s">
        <v>31</v>
      </c>
      <c r="AX1117" s="12" t="s">
        <v>77</v>
      </c>
      <c r="AY1117" s="182" t="s">
        <v>574</v>
      </c>
    </row>
    <row r="1118" spans="2:65" s="13" customFormat="1" ht="12">
      <c r="B1118" s="187"/>
      <c r="D1118" s="181" t="s">
        <v>586</v>
      </c>
      <c r="E1118" s="188" t="s">
        <v>1</v>
      </c>
      <c r="F1118" s="189" t="s">
        <v>1432</v>
      </c>
      <c r="H1118" s="190">
        <v>2.4670000000000001</v>
      </c>
      <c r="I1118" s="191"/>
      <c r="L1118" s="187"/>
      <c r="M1118" s="192"/>
      <c r="T1118" s="193"/>
      <c r="AT1118" s="188" t="s">
        <v>586</v>
      </c>
      <c r="AU1118" s="188" t="s">
        <v>89</v>
      </c>
      <c r="AV1118" s="13" t="s">
        <v>89</v>
      </c>
      <c r="AW1118" s="13" t="s">
        <v>31</v>
      </c>
      <c r="AX1118" s="13" t="s">
        <v>77</v>
      </c>
      <c r="AY1118" s="188" t="s">
        <v>574</v>
      </c>
    </row>
    <row r="1119" spans="2:65" s="12" customFormat="1" ht="12">
      <c r="B1119" s="180"/>
      <c r="D1119" s="181" t="s">
        <v>586</v>
      </c>
      <c r="E1119" s="182" t="s">
        <v>1</v>
      </c>
      <c r="F1119" s="183" t="s">
        <v>1433</v>
      </c>
      <c r="H1119" s="182" t="s">
        <v>1</v>
      </c>
      <c r="I1119" s="184"/>
      <c r="L1119" s="180"/>
      <c r="M1119" s="185"/>
      <c r="T1119" s="186"/>
      <c r="AT1119" s="182" t="s">
        <v>586</v>
      </c>
      <c r="AU1119" s="182" t="s">
        <v>89</v>
      </c>
      <c r="AV1119" s="12" t="s">
        <v>84</v>
      </c>
      <c r="AW1119" s="12" t="s">
        <v>31</v>
      </c>
      <c r="AX1119" s="12" t="s">
        <v>77</v>
      </c>
      <c r="AY1119" s="182" t="s">
        <v>574</v>
      </c>
    </row>
    <row r="1120" spans="2:65" s="13" customFormat="1" ht="12">
      <c r="B1120" s="187"/>
      <c r="D1120" s="181" t="s">
        <v>586</v>
      </c>
      <c r="E1120" s="188" t="s">
        <v>1</v>
      </c>
      <c r="F1120" s="189" t="s">
        <v>1434</v>
      </c>
      <c r="H1120" s="190">
        <v>2.4769999999999999</v>
      </c>
      <c r="I1120" s="191"/>
      <c r="L1120" s="187"/>
      <c r="M1120" s="192"/>
      <c r="T1120" s="193"/>
      <c r="AT1120" s="188" t="s">
        <v>586</v>
      </c>
      <c r="AU1120" s="188" t="s">
        <v>89</v>
      </c>
      <c r="AV1120" s="13" t="s">
        <v>89</v>
      </c>
      <c r="AW1120" s="13" t="s">
        <v>31</v>
      </c>
      <c r="AX1120" s="13" t="s">
        <v>77</v>
      </c>
      <c r="AY1120" s="188" t="s">
        <v>574</v>
      </c>
    </row>
    <row r="1121" spans="2:65" s="14" customFormat="1" ht="12">
      <c r="B1121" s="194"/>
      <c r="D1121" s="181" t="s">
        <v>586</v>
      </c>
      <c r="E1121" s="195" t="s">
        <v>1</v>
      </c>
      <c r="F1121" s="196" t="s">
        <v>596</v>
      </c>
      <c r="H1121" s="197">
        <v>29.763000000000002</v>
      </c>
      <c r="I1121" s="198"/>
      <c r="L1121" s="194"/>
      <c r="M1121" s="199"/>
      <c r="T1121" s="200"/>
      <c r="AT1121" s="195" t="s">
        <v>586</v>
      </c>
      <c r="AU1121" s="195" t="s">
        <v>89</v>
      </c>
      <c r="AV1121" s="14" t="s">
        <v>580</v>
      </c>
      <c r="AW1121" s="14" t="s">
        <v>31</v>
      </c>
      <c r="AX1121" s="14" t="s">
        <v>84</v>
      </c>
      <c r="AY1121" s="195" t="s">
        <v>574</v>
      </c>
    </row>
    <row r="1122" spans="2:65" s="1" customFormat="1" ht="24.25" customHeight="1">
      <c r="B1122" s="140"/>
      <c r="C1122" s="168" t="s">
        <v>1435</v>
      </c>
      <c r="D1122" s="168" t="s">
        <v>576</v>
      </c>
      <c r="E1122" s="169" t="s">
        <v>1436</v>
      </c>
      <c r="F1122" s="170" t="s">
        <v>1437</v>
      </c>
      <c r="G1122" s="171" t="s">
        <v>584</v>
      </c>
      <c r="H1122" s="172">
        <v>427.78300000000002</v>
      </c>
      <c r="I1122" s="173"/>
      <c r="J1122" s="174">
        <f>ROUND(I1122*H1122,2)</f>
        <v>0</v>
      </c>
      <c r="K1122" s="175"/>
      <c r="L1122" s="34"/>
      <c r="M1122" s="176" t="s">
        <v>1</v>
      </c>
      <c r="N1122" s="139" t="s">
        <v>43</v>
      </c>
      <c r="P1122" s="177">
        <f>O1122*H1122</f>
        <v>0</v>
      </c>
      <c r="Q1122" s="177">
        <v>4.4999999999999997E-3</v>
      </c>
      <c r="R1122" s="177">
        <f>Q1122*H1122</f>
        <v>1.9250235</v>
      </c>
      <c r="S1122" s="177">
        <v>0</v>
      </c>
      <c r="T1122" s="178">
        <f>S1122*H1122</f>
        <v>0</v>
      </c>
      <c r="AR1122" s="179" t="s">
        <v>580</v>
      </c>
      <c r="AT1122" s="179" t="s">
        <v>576</v>
      </c>
      <c r="AU1122" s="179" t="s">
        <v>89</v>
      </c>
      <c r="AY1122" s="17" t="s">
        <v>574</v>
      </c>
      <c r="BE1122" s="102">
        <f>IF(N1122="základná",J1122,0)</f>
        <v>0</v>
      </c>
      <c r="BF1122" s="102">
        <f>IF(N1122="znížená",J1122,0)</f>
        <v>0</v>
      </c>
      <c r="BG1122" s="102">
        <f>IF(N1122="zákl. prenesená",J1122,0)</f>
        <v>0</v>
      </c>
      <c r="BH1122" s="102">
        <f>IF(N1122="zníž. prenesená",J1122,0)</f>
        <v>0</v>
      </c>
      <c r="BI1122" s="102">
        <f>IF(N1122="nulová",J1122,0)</f>
        <v>0</v>
      </c>
      <c r="BJ1122" s="17" t="s">
        <v>89</v>
      </c>
      <c r="BK1122" s="102">
        <f>ROUND(I1122*H1122,2)</f>
        <v>0</v>
      </c>
      <c r="BL1122" s="17" t="s">
        <v>580</v>
      </c>
      <c r="BM1122" s="179" t="s">
        <v>1438</v>
      </c>
    </row>
    <row r="1123" spans="2:65" s="12" customFormat="1" ht="12">
      <c r="B1123" s="180"/>
      <c r="D1123" s="181" t="s">
        <v>586</v>
      </c>
      <c r="E1123" s="182" t="s">
        <v>1</v>
      </c>
      <c r="F1123" s="183" t="s">
        <v>1425</v>
      </c>
      <c r="H1123" s="182" t="s">
        <v>1</v>
      </c>
      <c r="I1123" s="184"/>
      <c r="L1123" s="180"/>
      <c r="M1123" s="185"/>
      <c r="T1123" s="186"/>
      <c r="AT1123" s="182" t="s">
        <v>586</v>
      </c>
      <c r="AU1123" s="182" t="s">
        <v>89</v>
      </c>
      <c r="AV1123" s="12" t="s">
        <v>84</v>
      </c>
      <c r="AW1123" s="12" t="s">
        <v>31</v>
      </c>
      <c r="AX1123" s="12" t="s">
        <v>77</v>
      </c>
      <c r="AY1123" s="182" t="s">
        <v>574</v>
      </c>
    </row>
    <row r="1124" spans="2:65" s="13" customFormat="1" ht="12">
      <c r="B1124" s="187"/>
      <c r="D1124" s="181" t="s">
        <v>586</v>
      </c>
      <c r="E1124" s="188" t="s">
        <v>1</v>
      </c>
      <c r="F1124" s="189" t="s">
        <v>1439</v>
      </c>
      <c r="H1124" s="190">
        <v>67.551000000000002</v>
      </c>
      <c r="I1124" s="191"/>
      <c r="L1124" s="187"/>
      <c r="M1124" s="192"/>
      <c r="T1124" s="193"/>
      <c r="AT1124" s="188" t="s">
        <v>586</v>
      </c>
      <c r="AU1124" s="188" t="s">
        <v>89</v>
      </c>
      <c r="AV1124" s="13" t="s">
        <v>89</v>
      </c>
      <c r="AW1124" s="13" t="s">
        <v>31</v>
      </c>
      <c r="AX1124" s="13" t="s">
        <v>77</v>
      </c>
      <c r="AY1124" s="188" t="s">
        <v>574</v>
      </c>
    </row>
    <row r="1125" spans="2:65" s="12" customFormat="1" ht="12">
      <c r="B1125" s="180"/>
      <c r="D1125" s="181" t="s">
        <v>586</v>
      </c>
      <c r="E1125" s="182" t="s">
        <v>1</v>
      </c>
      <c r="F1125" s="183" t="s">
        <v>1427</v>
      </c>
      <c r="H1125" s="182" t="s">
        <v>1</v>
      </c>
      <c r="I1125" s="184"/>
      <c r="L1125" s="180"/>
      <c r="M1125" s="185"/>
      <c r="T1125" s="186"/>
      <c r="AT1125" s="182" t="s">
        <v>586</v>
      </c>
      <c r="AU1125" s="182" t="s">
        <v>89</v>
      </c>
      <c r="AV1125" s="12" t="s">
        <v>84</v>
      </c>
      <c r="AW1125" s="12" t="s">
        <v>31</v>
      </c>
      <c r="AX1125" s="12" t="s">
        <v>77</v>
      </c>
      <c r="AY1125" s="182" t="s">
        <v>574</v>
      </c>
    </row>
    <row r="1126" spans="2:65" s="13" customFormat="1" ht="12">
      <c r="B1126" s="187"/>
      <c r="D1126" s="181" t="s">
        <v>586</v>
      </c>
      <c r="E1126" s="188" t="s">
        <v>1</v>
      </c>
      <c r="F1126" s="189" t="s">
        <v>1440</v>
      </c>
      <c r="H1126" s="190">
        <v>283.50200000000001</v>
      </c>
      <c r="I1126" s="191"/>
      <c r="L1126" s="187"/>
      <c r="M1126" s="192"/>
      <c r="T1126" s="193"/>
      <c r="AT1126" s="188" t="s">
        <v>586</v>
      </c>
      <c r="AU1126" s="188" t="s">
        <v>89</v>
      </c>
      <c r="AV1126" s="13" t="s">
        <v>89</v>
      </c>
      <c r="AW1126" s="13" t="s">
        <v>31</v>
      </c>
      <c r="AX1126" s="13" t="s">
        <v>77</v>
      </c>
      <c r="AY1126" s="188" t="s">
        <v>574</v>
      </c>
    </row>
    <row r="1127" spans="2:65" s="12" customFormat="1" ht="12">
      <c r="B1127" s="180"/>
      <c r="D1127" s="181" t="s">
        <v>586</v>
      </c>
      <c r="E1127" s="182" t="s">
        <v>1</v>
      </c>
      <c r="F1127" s="183" t="s">
        <v>1433</v>
      </c>
      <c r="H1127" s="182" t="s">
        <v>1</v>
      </c>
      <c r="I1127" s="184"/>
      <c r="L1127" s="180"/>
      <c r="M1127" s="185"/>
      <c r="T1127" s="186"/>
      <c r="AT1127" s="182" t="s">
        <v>586</v>
      </c>
      <c r="AU1127" s="182" t="s">
        <v>89</v>
      </c>
      <c r="AV1127" s="12" t="s">
        <v>84</v>
      </c>
      <c r="AW1127" s="12" t="s">
        <v>31</v>
      </c>
      <c r="AX1127" s="12" t="s">
        <v>77</v>
      </c>
      <c r="AY1127" s="182" t="s">
        <v>574</v>
      </c>
    </row>
    <row r="1128" spans="2:65" s="13" customFormat="1" ht="12">
      <c r="B1128" s="187"/>
      <c r="D1128" s="181" t="s">
        <v>586</v>
      </c>
      <c r="E1128" s="188" t="s">
        <v>1</v>
      </c>
      <c r="F1128" s="189" t="s">
        <v>1441</v>
      </c>
      <c r="H1128" s="190">
        <v>2.5499999999999998</v>
      </c>
      <c r="I1128" s="191"/>
      <c r="L1128" s="187"/>
      <c r="M1128" s="192"/>
      <c r="T1128" s="193"/>
      <c r="AT1128" s="188" t="s">
        <v>586</v>
      </c>
      <c r="AU1128" s="188" t="s">
        <v>89</v>
      </c>
      <c r="AV1128" s="13" t="s">
        <v>89</v>
      </c>
      <c r="AW1128" s="13" t="s">
        <v>31</v>
      </c>
      <c r="AX1128" s="13" t="s">
        <v>77</v>
      </c>
      <c r="AY1128" s="188" t="s">
        <v>574</v>
      </c>
    </row>
    <row r="1129" spans="2:65" s="12" customFormat="1" ht="12">
      <c r="B1129" s="180"/>
      <c r="D1129" s="181" t="s">
        <v>586</v>
      </c>
      <c r="E1129" s="182" t="s">
        <v>1</v>
      </c>
      <c r="F1129" s="183" t="s">
        <v>1431</v>
      </c>
      <c r="H1129" s="182" t="s">
        <v>1</v>
      </c>
      <c r="I1129" s="184"/>
      <c r="L1129" s="180"/>
      <c r="M1129" s="185"/>
      <c r="T1129" s="186"/>
      <c r="AT1129" s="182" t="s">
        <v>586</v>
      </c>
      <c r="AU1129" s="182" t="s">
        <v>89</v>
      </c>
      <c r="AV1129" s="12" t="s">
        <v>84</v>
      </c>
      <c r="AW1129" s="12" t="s">
        <v>31</v>
      </c>
      <c r="AX1129" s="12" t="s">
        <v>77</v>
      </c>
      <c r="AY1129" s="182" t="s">
        <v>574</v>
      </c>
    </row>
    <row r="1130" spans="2:65" s="13" customFormat="1" ht="12">
      <c r="B1130" s="187"/>
      <c r="D1130" s="181" t="s">
        <v>586</v>
      </c>
      <c r="E1130" s="188" t="s">
        <v>1</v>
      </c>
      <c r="F1130" s="189" t="s">
        <v>1442</v>
      </c>
      <c r="H1130" s="190">
        <v>32.896000000000001</v>
      </c>
      <c r="I1130" s="191"/>
      <c r="L1130" s="187"/>
      <c r="M1130" s="192"/>
      <c r="T1130" s="193"/>
      <c r="AT1130" s="188" t="s">
        <v>586</v>
      </c>
      <c r="AU1130" s="188" t="s">
        <v>89</v>
      </c>
      <c r="AV1130" s="13" t="s">
        <v>89</v>
      </c>
      <c r="AW1130" s="13" t="s">
        <v>31</v>
      </c>
      <c r="AX1130" s="13" t="s">
        <v>77</v>
      </c>
      <c r="AY1130" s="188" t="s">
        <v>574</v>
      </c>
    </row>
    <row r="1131" spans="2:65" s="12" customFormat="1" ht="12">
      <c r="B1131" s="180"/>
      <c r="D1131" s="181" t="s">
        <v>586</v>
      </c>
      <c r="E1131" s="182" t="s">
        <v>1</v>
      </c>
      <c r="F1131" s="183" t="s">
        <v>1433</v>
      </c>
      <c r="H1131" s="182" t="s">
        <v>1</v>
      </c>
      <c r="I1131" s="184"/>
      <c r="L1131" s="180"/>
      <c r="M1131" s="185"/>
      <c r="T1131" s="186"/>
      <c r="AT1131" s="182" t="s">
        <v>586</v>
      </c>
      <c r="AU1131" s="182" t="s">
        <v>89</v>
      </c>
      <c r="AV1131" s="12" t="s">
        <v>84</v>
      </c>
      <c r="AW1131" s="12" t="s">
        <v>31</v>
      </c>
      <c r="AX1131" s="12" t="s">
        <v>77</v>
      </c>
      <c r="AY1131" s="182" t="s">
        <v>574</v>
      </c>
    </row>
    <row r="1132" spans="2:65" s="13" customFormat="1" ht="12">
      <c r="B1132" s="187"/>
      <c r="D1132" s="181" t="s">
        <v>586</v>
      </c>
      <c r="E1132" s="188" t="s">
        <v>1</v>
      </c>
      <c r="F1132" s="189" t="s">
        <v>1443</v>
      </c>
      <c r="H1132" s="190">
        <v>41.283999999999999</v>
      </c>
      <c r="I1132" s="191"/>
      <c r="L1132" s="187"/>
      <c r="M1132" s="192"/>
      <c r="T1132" s="193"/>
      <c r="AT1132" s="188" t="s">
        <v>586</v>
      </c>
      <c r="AU1132" s="188" t="s">
        <v>89</v>
      </c>
      <c r="AV1132" s="13" t="s">
        <v>89</v>
      </c>
      <c r="AW1132" s="13" t="s">
        <v>31</v>
      </c>
      <c r="AX1132" s="13" t="s">
        <v>77</v>
      </c>
      <c r="AY1132" s="188" t="s">
        <v>574</v>
      </c>
    </row>
    <row r="1133" spans="2:65" s="14" customFormat="1" ht="12">
      <c r="B1133" s="194"/>
      <c r="D1133" s="181" t="s">
        <v>586</v>
      </c>
      <c r="E1133" s="195" t="s">
        <v>1</v>
      </c>
      <c r="F1133" s="196" t="s">
        <v>596</v>
      </c>
      <c r="H1133" s="197">
        <v>427.78300000000002</v>
      </c>
      <c r="I1133" s="198"/>
      <c r="L1133" s="194"/>
      <c r="M1133" s="199"/>
      <c r="T1133" s="200"/>
      <c r="AT1133" s="195" t="s">
        <v>586</v>
      </c>
      <c r="AU1133" s="195" t="s">
        <v>89</v>
      </c>
      <c r="AV1133" s="14" t="s">
        <v>580</v>
      </c>
      <c r="AW1133" s="14" t="s">
        <v>31</v>
      </c>
      <c r="AX1133" s="14" t="s">
        <v>84</v>
      </c>
      <c r="AY1133" s="195" t="s">
        <v>574</v>
      </c>
    </row>
    <row r="1134" spans="2:65" s="1" customFormat="1" ht="24.25" customHeight="1">
      <c r="B1134" s="140"/>
      <c r="C1134" s="168" t="s">
        <v>1444</v>
      </c>
      <c r="D1134" s="168" t="s">
        <v>576</v>
      </c>
      <c r="E1134" s="169" t="s">
        <v>1445</v>
      </c>
      <c r="F1134" s="170" t="s">
        <v>1446</v>
      </c>
      <c r="G1134" s="171" t="s">
        <v>584</v>
      </c>
      <c r="H1134" s="172">
        <v>427.78300000000002</v>
      </c>
      <c r="I1134" s="173"/>
      <c r="J1134" s="174">
        <f>ROUND(I1134*H1134,2)</f>
        <v>0</v>
      </c>
      <c r="K1134" s="175"/>
      <c r="L1134" s="34"/>
      <c r="M1134" s="176" t="s">
        <v>1</v>
      </c>
      <c r="N1134" s="139" t="s">
        <v>43</v>
      </c>
      <c r="P1134" s="177">
        <f>O1134*H1134</f>
        <v>0</v>
      </c>
      <c r="Q1134" s="177">
        <v>0</v>
      </c>
      <c r="R1134" s="177">
        <f>Q1134*H1134</f>
        <v>0</v>
      </c>
      <c r="S1134" s="177">
        <v>0</v>
      </c>
      <c r="T1134" s="178">
        <f>S1134*H1134</f>
        <v>0</v>
      </c>
      <c r="AR1134" s="179" t="s">
        <v>580</v>
      </c>
      <c r="AT1134" s="179" t="s">
        <v>576</v>
      </c>
      <c r="AU1134" s="179" t="s">
        <v>89</v>
      </c>
      <c r="AY1134" s="17" t="s">
        <v>574</v>
      </c>
      <c r="BE1134" s="102">
        <f>IF(N1134="základná",J1134,0)</f>
        <v>0</v>
      </c>
      <c r="BF1134" s="102">
        <f>IF(N1134="znížená",J1134,0)</f>
        <v>0</v>
      </c>
      <c r="BG1134" s="102">
        <f>IF(N1134="zákl. prenesená",J1134,0)</f>
        <v>0</v>
      </c>
      <c r="BH1134" s="102">
        <f>IF(N1134="zníž. prenesená",J1134,0)</f>
        <v>0</v>
      </c>
      <c r="BI1134" s="102">
        <f>IF(N1134="nulová",J1134,0)</f>
        <v>0</v>
      </c>
      <c r="BJ1134" s="17" t="s">
        <v>89</v>
      </c>
      <c r="BK1134" s="102">
        <f>ROUND(I1134*H1134,2)</f>
        <v>0</v>
      </c>
      <c r="BL1134" s="17" t="s">
        <v>580</v>
      </c>
      <c r="BM1134" s="179" t="s">
        <v>1447</v>
      </c>
    </row>
    <row r="1135" spans="2:65" s="12" customFormat="1" ht="12">
      <c r="B1135" s="180"/>
      <c r="D1135" s="181" t="s">
        <v>586</v>
      </c>
      <c r="E1135" s="182" t="s">
        <v>1</v>
      </c>
      <c r="F1135" s="183" t="s">
        <v>1425</v>
      </c>
      <c r="H1135" s="182" t="s">
        <v>1</v>
      </c>
      <c r="I1135" s="184"/>
      <c r="L1135" s="180"/>
      <c r="M1135" s="185"/>
      <c r="T1135" s="186"/>
      <c r="AT1135" s="182" t="s">
        <v>586</v>
      </c>
      <c r="AU1135" s="182" t="s">
        <v>89</v>
      </c>
      <c r="AV1135" s="12" t="s">
        <v>84</v>
      </c>
      <c r="AW1135" s="12" t="s">
        <v>31</v>
      </c>
      <c r="AX1135" s="12" t="s">
        <v>77</v>
      </c>
      <c r="AY1135" s="182" t="s">
        <v>574</v>
      </c>
    </row>
    <row r="1136" spans="2:65" s="13" customFormat="1" ht="12">
      <c r="B1136" s="187"/>
      <c r="D1136" s="181" t="s">
        <v>586</v>
      </c>
      <c r="E1136" s="188" t="s">
        <v>1</v>
      </c>
      <c r="F1136" s="189" t="s">
        <v>1439</v>
      </c>
      <c r="H1136" s="190">
        <v>67.551000000000002</v>
      </c>
      <c r="I1136" s="191"/>
      <c r="L1136" s="187"/>
      <c r="M1136" s="192"/>
      <c r="T1136" s="193"/>
      <c r="AT1136" s="188" t="s">
        <v>586</v>
      </c>
      <c r="AU1136" s="188" t="s">
        <v>89</v>
      </c>
      <c r="AV1136" s="13" t="s">
        <v>89</v>
      </c>
      <c r="AW1136" s="13" t="s">
        <v>31</v>
      </c>
      <c r="AX1136" s="13" t="s">
        <v>77</v>
      </c>
      <c r="AY1136" s="188" t="s">
        <v>574</v>
      </c>
    </row>
    <row r="1137" spans="2:65" s="12" customFormat="1" ht="12">
      <c r="B1137" s="180"/>
      <c r="D1137" s="181" t="s">
        <v>586</v>
      </c>
      <c r="E1137" s="182" t="s">
        <v>1</v>
      </c>
      <c r="F1137" s="183" t="s">
        <v>1427</v>
      </c>
      <c r="H1137" s="182" t="s">
        <v>1</v>
      </c>
      <c r="I1137" s="184"/>
      <c r="L1137" s="180"/>
      <c r="M1137" s="185"/>
      <c r="T1137" s="186"/>
      <c r="AT1137" s="182" t="s">
        <v>586</v>
      </c>
      <c r="AU1137" s="182" t="s">
        <v>89</v>
      </c>
      <c r="AV1137" s="12" t="s">
        <v>84</v>
      </c>
      <c r="AW1137" s="12" t="s">
        <v>31</v>
      </c>
      <c r="AX1137" s="12" t="s">
        <v>77</v>
      </c>
      <c r="AY1137" s="182" t="s">
        <v>574</v>
      </c>
    </row>
    <row r="1138" spans="2:65" s="13" customFormat="1" ht="12">
      <c r="B1138" s="187"/>
      <c r="D1138" s="181" t="s">
        <v>586</v>
      </c>
      <c r="E1138" s="188" t="s">
        <v>1</v>
      </c>
      <c r="F1138" s="189" t="s">
        <v>1440</v>
      </c>
      <c r="H1138" s="190">
        <v>283.50200000000001</v>
      </c>
      <c r="I1138" s="191"/>
      <c r="L1138" s="187"/>
      <c r="M1138" s="192"/>
      <c r="T1138" s="193"/>
      <c r="AT1138" s="188" t="s">
        <v>586</v>
      </c>
      <c r="AU1138" s="188" t="s">
        <v>89</v>
      </c>
      <c r="AV1138" s="13" t="s">
        <v>89</v>
      </c>
      <c r="AW1138" s="13" t="s">
        <v>31</v>
      </c>
      <c r="AX1138" s="13" t="s">
        <v>77</v>
      </c>
      <c r="AY1138" s="188" t="s">
        <v>574</v>
      </c>
    </row>
    <row r="1139" spans="2:65" s="12" customFormat="1" ht="12">
      <c r="B1139" s="180"/>
      <c r="D1139" s="181" t="s">
        <v>586</v>
      </c>
      <c r="E1139" s="182" t="s">
        <v>1</v>
      </c>
      <c r="F1139" s="183" t="s">
        <v>1433</v>
      </c>
      <c r="H1139" s="182" t="s">
        <v>1</v>
      </c>
      <c r="I1139" s="184"/>
      <c r="L1139" s="180"/>
      <c r="M1139" s="185"/>
      <c r="T1139" s="186"/>
      <c r="AT1139" s="182" t="s">
        <v>586</v>
      </c>
      <c r="AU1139" s="182" t="s">
        <v>89</v>
      </c>
      <c r="AV1139" s="12" t="s">
        <v>84</v>
      </c>
      <c r="AW1139" s="12" t="s">
        <v>31</v>
      </c>
      <c r="AX1139" s="12" t="s">
        <v>77</v>
      </c>
      <c r="AY1139" s="182" t="s">
        <v>574</v>
      </c>
    </row>
    <row r="1140" spans="2:65" s="13" customFormat="1" ht="12">
      <c r="B1140" s="187"/>
      <c r="D1140" s="181" t="s">
        <v>586</v>
      </c>
      <c r="E1140" s="188" t="s">
        <v>1</v>
      </c>
      <c r="F1140" s="189" t="s">
        <v>1441</v>
      </c>
      <c r="H1140" s="190">
        <v>2.5499999999999998</v>
      </c>
      <c r="I1140" s="191"/>
      <c r="L1140" s="187"/>
      <c r="M1140" s="192"/>
      <c r="T1140" s="193"/>
      <c r="AT1140" s="188" t="s">
        <v>586</v>
      </c>
      <c r="AU1140" s="188" t="s">
        <v>89</v>
      </c>
      <c r="AV1140" s="13" t="s">
        <v>89</v>
      </c>
      <c r="AW1140" s="13" t="s">
        <v>31</v>
      </c>
      <c r="AX1140" s="13" t="s">
        <v>77</v>
      </c>
      <c r="AY1140" s="188" t="s">
        <v>574</v>
      </c>
    </row>
    <row r="1141" spans="2:65" s="12" customFormat="1" ht="12">
      <c r="B1141" s="180"/>
      <c r="D1141" s="181" t="s">
        <v>586</v>
      </c>
      <c r="E1141" s="182" t="s">
        <v>1</v>
      </c>
      <c r="F1141" s="183" t="s">
        <v>1431</v>
      </c>
      <c r="H1141" s="182" t="s">
        <v>1</v>
      </c>
      <c r="I1141" s="184"/>
      <c r="L1141" s="180"/>
      <c r="M1141" s="185"/>
      <c r="T1141" s="186"/>
      <c r="AT1141" s="182" t="s">
        <v>586</v>
      </c>
      <c r="AU1141" s="182" t="s">
        <v>89</v>
      </c>
      <c r="AV1141" s="12" t="s">
        <v>84</v>
      </c>
      <c r="AW1141" s="12" t="s">
        <v>31</v>
      </c>
      <c r="AX1141" s="12" t="s">
        <v>77</v>
      </c>
      <c r="AY1141" s="182" t="s">
        <v>574</v>
      </c>
    </row>
    <row r="1142" spans="2:65" s="13" customFormat="1" ht="12">
      <c r="B1142" s="187"/>
      <c r="D1142" s="181" t="s">
        <v>586</v>
      </c>
      <c r="E1142" s="188" t="s">
        <v>1</v>
      </c>
      <c r="F1142" s="189" t="s">
        <v>1442</v>
      </c>
      <c r="H1142" s="190">
        <v>32.896000000000001</v>
      </c>
      <c r="I1142" s="191"/>
      <c r="L1142" s="187"/>
      <c r="M1142" s="192"/>
      <c r="T1142" s="193"/>
      <c r="AT1142" s="188" t="s">
        <v>586</v>
      </c>
      <c r="AU1142" s="188" t="s">
        <v>89</v>
      </c>
      <c r="AV1142" s="13" t="s">
        <v>89</v>
      </c>
      <c r="AW1142" s="13" t="s">
        <v>31</v>
      </c>
      <c r="AX1142" s="13" t="s">
        <v>77</v>
      </c>
      <c r="AY1142" s="188" t="s">
        <v>574</v>
      </c>
    </row>
    <row r="1143" spans="2:65" s="12" customFormat="1" ht="12">
      <c r="B1143" s="180"/>
      <c r="D1143" s="181" t="s">
        <v>586</v>
      </c>
      <c r="E1143" s="182" t="s">
        <v>1</v>
      </c>
      <c r="F1143" s="183" t="s">
        <v>1433</v>
      </c>
      <c r="H1143" s="182" t="s">
        <v>1</v>
      </c>
      <c r="I1143" s="184"/>
      <c r="L1143" s="180"/>
      <c r="M1143" s="185"/>
      <c r="T1143" s="186"/>
      <c r="AT1143" s="182" t="s">
        <v>586</v>
      </c>
      <c r="AU1143" s="182" t="s">
        <v>89</v>
      </c>
      <c r="AV1143" s="12" t="s">
        <v>84</v>
      </c>
      <c r="AW1143" s="12" t="s">
        <v>31</v>
      </c>
      <c r="AX1143" s="12" t="s">
        <v>77</v>
      </c>
      <c r="AY1143" s="182" t="s">
        <v>574</v>
      </c>
    </row>
    <row r="1144" spans="2:65" s="13" customFormat="1" ht="12">
      <c r="B1144" s="187"/>
      <c r="D1144" s="181" t="s">
        <v>586</v>
      </c>
      <c r="E1144" s="188" t="s">
        <v>1</v>
      </c>
      <c r="F1144" s="189" t="s">
        <v>1443</v>
      </c>
      <c r="H1144" s="190">
        <v>41.283999999999999</v>
      </c>
      <c r="I1144" s="191"/>
      <c r="L1144" s="187"/>
      <c r="M1144" s="192"/>
      <c r="T1144" s="193"/>
      <c r="AT1144" s="188" t="s">
        <v>586</v>
      </c>
      <c r="AU1144" s="188" t="s">
        <v>89</v>
      </c>
      <c r="AV1144" s="13" t="s">
        <v>89</v>
      </c>
      <c r="AW1144" s="13" t="s">
        <v>31</v>
      </c>
      <c r="AX1144" s="13" t="s">
        <v>77</v>
      </c>
      <c r="AY1144" s="188" t="s">
        <v>574</v>
      </c>
    </row>
    <row r="1145" spans="2:65" s="14" customFormat="1" ht="12">
      <c r="B1145" s="194"/>
      <c r="D1145" s="181" t="s">
        <v>586</v>
      </c>
      <c r="E1145" s="195" t="s">
        <v>1</v>
      </c>
      <c r="F1145" s="196" t="s">
        <v>596</v>
      </c>
      <c r="H1145" s="197">
        <v>427.78300000000002</v>
      </c>
      <c r="I1145" s="198"/>
      <c r="L1145" s="194"/>
      <c r="M1145" s="199"/>
      <c r="T1145" s="200"/>
      <c r="AT1145" s="195" t="s">
        <v>586</v>
      </c>
      <c r="AU1145" s="195" t="s">
        <v>89</v>
      </c>
      <c r="AV1145" s="14" t="s">
        <v>580</v>
      </c>
      <c r="AW1145" s="14" t="s">
        <v>31</v>
      </c>
      <c r="AX1145" s="14" t="s">
        <v>84</v>
      </c>
      <c r="AY1145" s="195" t="s">
        <v>574</v>
      </c>
    </row>
    <row r="1146" spans="2:65" s="1" customFormat="1" ht="24.25" customHeight="1">
      <c r="B1146" s="140"/>
      <c r="C1146" s="168" t="s">
        <v>1448</v>
      </c>
      <c r="D1146" s="168" t="s">
        <v>576</v>
      </c>
      <c r="E1146" s="169" t="s">
        <v>1449</v>
      </c>
      <c r="F1146" s="170" t="s">
        <v>1450</v>
      </c>
      <c r="G1146" s="171" t="s">
        <v>694</v>
      </c>
      <c r="H1146" s="172">
        <v>2.048</v>
      </c>
      <c r="I1146" s="173"/>
      <c r="J1146" s="174">
        <f>ROUND(I1146*H1146,2)</f>
        <v>0</v>
      </c>
      <c r="K1146" s="175"/>
      <c r="L1146" s="34"/>
      <c r="M1146" s="176" t="s">
        <v>1</v>
      </c>
      <c r="N1146" s="139" t="s">
        <v>43</v>
      </c>
      <c r="P1146" s="177">
        <f>O1146*H1146</f>
        <v>0</v>
      </c>
      <c r="Q1146" s="177">
        <v>1.02105</v>
      </c>
      <c r="R1146" s="177">
        <f>Q1146*H1146</f>
        <v>2.0911104000000003</v>
      </c>
      <c r="S1146" s="177">
        <v>0</v>
      </c>
      <c r="T1146" s="178">
        <f>S1146*H1146</f>
        <v>0</v>
      </c>
      <c r="AR1146" s="179" t="s">
        <v>580</v>
      </c>
      <c r="AT1146" s="179" t="s">
        <v>576</v>
      </c>
      <c r="AU1146" s="179" t="s">
        <v>89</v>
      </c>
      <c r="AY1146" s="17" t="s">
        <v>574</v>
      </c>
      <c r="BE1146" s="102">
        <f>IF(N1146="základná",J1146,0)</f>
        <v>0</v>
      </c>
      <c r="BF1146" s="102">
        <f>IF(N1146="znížená",J1146,0)</f>
        <v>0</v>
      </c>
      <c r="BG1146" s="102">
        <f>IF(N1146="zákl. prenesená",J1146,0)</f>
        <v>0</v>
      </c>
      <c r="BH1146" s="102">
        <f>IF(N1146="zníž. prenesená",J1146,0)</f>
        <v>0</v>
      </c>
      <c r="BI1146" s="102">
        <f>IF(N1146="nulová",J1146,0)</f>
        <v>0</v>
      </c>
      <c r="BJ1146" s="17" t="s">
        <v>89</v>
      </c>
      <c r="BK1146" s="102">
        <f>ROUND(I1146*H1146,2)</f>
        <v>0</v>
      </c>
      <c r="BL1146" s="17" t="s">
        <v>580</v>
      </c>
      <c r="BM1146" s="179" t="s">
        <v>1451</v>
      </c>
    </row>
    <row r="1147" spans="2:65" s="13" customFormat="1" ht="12">
      <c r="B1147" s="187"/>
      <c r="D1147" s="181" t="s">
        <v>586</v>
      </c>
      <c r="E1147" s="188" t="s">
        <v>1</v>
      </c>
      <c r="F1147" s="189" t="s">
        <v>1452</v>
      </c>
      <c r="H1147" s="190">
        <v>0.33300000000000002</v>
      </c>
      <c r="I1147" s="191"/>
      <c r="L1147" s="187"/>
      <c r="M1147" s="192"/>
      <c r="T1147" s="193"/>
      <c r="AT1147" s="188" t="s">
        <v>586</v>
      </c>
      <c r="AU1147" s="188" t="s">
        <v>89</v>
      </c>
      <c r="AV1147" s="13" t="s">
        <v>89</v>
      </c>
      <c r="AW1147" s="13" t="s">
        <v>31</v>
      </c>
      <c r="AX1147" s="13" t="s">
        <v>77</v>
      </c>
      <c r="AY1147" s="188" t="s">
        <v>574</v>
      </c>
    </row>
    <row r="1148" spans="2:65" s="13" customFormat="1" ht="12">
      <c r="B1148" s="187"/>
      <c r="D1148" s="181" t="s">
        <v>586</v>
      </c>
      <c r="E1148" s="188" t="s">
        <v>1</v>
      </c>
      <c r="F1148" s="189" t="s">
        <v>1453</v>
      </c>
      <c r="H1148" s="190">
        <v>1.706</v>
      </c>
      <c r="I1148" s="191"/>
      <c r="L1148" s="187"/>
      <c r="M1148" s="192"/>
      <c r="T1148" s="193"/>
      <c r="AT1148" s="188" t="s">
        <v>586</v>
      </c>
      <c r="AU1148" s="188" t="s">
        <v>89</v>
      </c>
      <c r="AV1148" s="13" t="s">
        <v>89</v>
      </c>
      <c r="AW1148" s="13" t="s">
        <v>31</v>
      </c>
      <c r="AX1148" s="13" t="s">
        <v>77</v>
      </c>
      <c r="AY1148" s="188" t="s">
        <v>574</v>
      </c>
    </row>
    <row r="1149" spans="2:65" s="13" customFormat="1" ht="12">
      <c r="B1149" s="187"/>
      <c r="D1149" s="181" t="s">
        <v>586</v>
      </c>
      <c r="E1149" s="188" t="s">
        <v>1</v>
      </c>
      <c r="F1149" s="189" t="s">
        <v>1454</v>
      </c>
      <c r="H1149" s="190">
        <v>8.9999999999999993E-3</v>
      </c>
      <c r="I1149" s="191"/>
      <c r="L1149" s="187"/>
      <c r="M1149" s="192"/>
      <c r="T1149" s="193"/>
      <c r="AT1149" s="188" t="s">
        <v>586</v>
      </c>
      <c r="AU1149" s="188" t="s">
        <v>89</v>
      </c>
      <c r="AV1149" s="13" t="s">
        <v>89</v>
      </c>
      <c r="AW1149" s="13" t="s">
        <v>31</v>
      </c>
      <c r="AX1149" s="13" t="s">
        <v>77</v>
      </c>
      <c r="AY1149" s="188" t="s">
        <v>574</v>
      </c>
    </row>
    <row r="1150" spans="2:65" s="12" customFormat="1" ht="24">
      <c r="B1150" s="180"/>
      <c r="D1150" s="181" t="s">
        <v>586</v>
      </c>
      <c r="E1150" s="182" t="s">
        <v>1</v>
      </c>
      <c r="F1150" s="183" t="s">
        <v>1455</v>
      </c>
      <c r="H1150" s="182" t="s">
        <v>1</v>
      </c>
      <c r="I1150" s="184"/>
      <c r="L1150" s="180"/>
      <c r="M1150" s="185"/>
      <c r="T1150" s="186"/>
      <c r="AT1150" s="182" t="s">
        <v>586</v>
      </c>
      <c r="AU1150" s="182" t="s">
        <v>89</v>
      </c>
      <c r="AV1150" s="12" t="s">
        <v>84</v>
      </c>
      <c r="AW1150" s="12" t="s">
        <v>31</v>
      </c>
      <c r="AX1150" s="12" t="s">
        <v>77</v>
      </c>
      <c r="AY1150" s="182" t="s">
        <v>574</v>
      </c>
    </row>
    <row r="1151" spans="2:65" s="14" customFormat="1" ht="12">
      <c r="B1151" s="194"/>
      <c r="D1151" s="181" t="s">
        <v>586</v>
      </c>
      <c r="E1151" s="195" t="s">
        <v>1</v>
      </c>
      <c r="F1151" s="196" t="s">
        <v>596</v>
      </c>
      <c r="H1151" s="197">
        <v>2.048</v>
      </c>
      <c r="I1151" s="198"/>
      <c r="L1151" s="194"/>
      <c r="M1151" s="199"/>
      <c r="T1151" s="200"/>
      <c r="AT1151" s="195" t="s">
        <v>586</v>
      </c>
      <c r="AU1151" s="195" t="s">
        <v>89</v>
      </c>
      <c r="AV1151" s="14" t="s">
        <v>580</v>
      </c>
      <c r="AW1151" s="14" t="s">
        <v>31</v>
      </c>
      <c r="AX1151" s="14" t="s">
        <v>84</v>
      </c>
      <c r="AY1151" s="195" t="s">
        <v>574</v>
      </c>
    </row>
    <row r="1152" spans="2:65" s="1" customFormat="1" ht="38" customHeight="1">
      <c r="B1152" s="140"/>
      <c r="C1152" s="168" t="s">
        <v>289</v>
      </c>
      <c r="D1152" s="168" t="s">
        <v>576</v>
      </c>
      <c r="E1152" s="169" t="s">
        <v>1456</v>
      </c>
      <c r="F1152" s="170" t="s">
        <v>1457</v>
      </c>
      <c r="G1152" s="171" t="s">
        <v>579</v>
      </c>
      <c r="H1152" s="172">
        <v>107</v>
      </c>
      <c r="I1152" s="173"/>
      <c r="J1152" s="174">
        <f>ROUND(I1152*H1152,2)</f>
        <v>0</v>
      </c>
      <c r="K1152" s="175"/>
      <c r="L1152" s="34"/>
      <c r="M1152" s="176" t="s">
        <v>1</v>
      </c>
      <c r="N1152" s="139" t="s">
        <v>43</v>
      </c>
      <c r="P1152" s="177">
        <f>O1152*H1152</f>
        <v>0</v>
      </c>
      <c r="Q1152" s="177">
        <v>7.8486E-2</v>
      </c>
      <c r="R1152" s="177">
        <f>Q1152*H1152</f>
        <v>8.398002</v>
      </c>
      <c r="S1152" s="177">
        <v>0</v>
      </c>
      <c r="T1152" s="178">
        <f>S1152*H1152</f>
        <v>0</v>
      </c>
      <c r="AR1152" s="179" t="s">
        <v>580</v>
      </c>
      <c r="AT1152" s="179" t="s">
        <v>576</v>
      </c>
      <c r="AU1152" s="179" t="s">
        <v>89</v>
      </c>
      <c r="AY1152" s="17" t="s">
        <v>574</v>
      </c>
      <c r="BE1152" s="102">
        <f>IF(N1152="základná",J1152,0)</f>
        <v>0</v>
      </c>
      <c r="BF1152" s="102">
        <f>IF(N1152="znížená",J1152,0)</f>
        <v>0</v>
      </c>
      <c r="BG1152" s="102">
        <f>IF(N1152="zákl. prenesená",J1152,0)</f>
        <v>0</v>
      </c>
      <c r="BH1152" s="102">
        <f>IF(N1152="zníž. prenesená",J1152,0)</f>
        <v>0</v>
      </c>
      <c r="BI1152" s="102">
        <f>IF(N1152="nulová",J1152,0)</f>
        <v>0</v>
      </c>
      <c r="BJ1152" s="17" t="s">
        <v>89</v>
      </c>
      <c r="BK1152" s="102">
        <f>ROUND(I1152*H1152,2)</f>
        <v>0</v>
      </c>
      <c r="BL1152" s="17" t="s">
        <v>580</v>
      </c>
      <c r="BM1152" s="179" t="s">
        <v>1458</v>
      </c>
    </row>
    <row r="1153" spans="2:65" s="12" customFormat="1" ht="12">
      <c r="B1153" s="180"/>
      <c r="D1153" s="181" t="s">
        <v>586</v>
      </c>
      <c r="E1153" s="182" t="s">
        <v>1</v>
      </c>
      <c r="F1153" s="183" t="s">
        <v>1459</v>
      </c>
      <c r="H1153" s="182" t="s">
        <v>1</v>
      </c>
      <c r="I1153" s="184"/>
      <c r="L1153" s="180"/>
      <c r="M1153" s="185"/>
      <c r="T1153" s="186"/>
      <c r="AT1153" s="182" t="s">
        <v>586</v>
      </c>
      <c r="AU1153" s="182" t="s">
        <v>89</v>
      </c>
      <c r="AV1153" s="12" t="s">
        <v>84</v>
      </c>
      <c r="AW1153" s="12" t="s">
        <v>31</v>
      </c>
      <c r="AX1153" s="12" t="s">
        <v>77</v>
      </c>
      <c r="AY1153" s="182" t="s">
        <v>574</v>
      </c>
    </row>
    <row r="1154" spans="2:65" s="13" customFormat="1" ht="12">
      <c r="B1154" s="187"/>
      <c r="D1154" s="181" t="s">
        <v>586</v>
      </c>
      <c r="E1154" s="188" t="s">
        <v>1</v>
      </c>
      <c r="F1154" s="189" t="s">
        <v>1460</v>
      </c>
      <c r="H1154" s="190">
        <v>107</v>
      </c>
      <c r="I1154" s="191"/>
      <c r="L1154" s="187"/>
      <c r="M1154" s="192"/>
      <c r="T1154" s="193"/>
      <c r="AT1154" s="188" t="s">
        <v>586</v>
      </c>
      <c r="AU1154" s="188" t="s">
        <v>89</v>
      </c>
      <c r="AV1154" s="13" t="s">
        <v>89</v>
      </c>
      <c r="AW1154" s="13" t="s">
        <v>31</v>
      </c>
      <c r="AX1154" s="13" t="s">
        <v>77</v>
      </c>
      <c r="AY1154" s="188" t="s">
        <v>574</v>
      </c>
    </row>
    <row r="1155" spans="2:65" s="14" customFormat="1" ht="12">
      <c r="B1155" s="194"/>
      <c r="D1155" s="181" t="s">
        <v>586</v>
      </c>
      <c r="E1155" s="195" t="s">
        <v>1</v>
      </c>
      <c r="F1155" s="196" t="s">
        <v>596</v>
      </c>
      <c r="H1155" s="197">
        <v>107</v>
      </c>
      <c r="I1155" s="198"/>
      <c r="L1155" s="194"/>
      <c r="M1155" s="199"/>
      <c r="T1155" s="200"/>
      <c r="AT1155" s="195" t="s">
        <v>586</v>
      </c>
      <c r="AU1155" s="195" t="s">
        <v>89</v>
      </c>
      <c r="AV1155" s="14" t="s">
        <v>580</v>
      </c>
      <c r="AW1155" s="14" t="s">
        <v>31</v>
      </c>
      <c r="AX1155" s="14" t="s">
        <v>84</v>
      </c>
      <c r="AY1155" s="195" t="s">
        <v>574</v>
      </c>
    </row>
    <row r="1156" spans="2:65" s="1" customFormat="1" ht="38" customHeight="1">
      <c r="B1156" s="140"/>
      <c r="C1156" s="168" t="s">
        <v>1461</v>
      </c>
      <c r="D1156" s="168" t="s">
        <v>576</v>
      </c>
      <c r="E1156" s="169" t="s">
        <v>1462</v>
      </c>
      <c r="F1156" s="170" t="s">
        <v>1463</v>
      </c>
      <c r="G1156" s="171" t="s">
        <v>579</v>
      </c>
      <c r="H1156" s="172">
        <v>104</v>
      </c>
      <c r="I1156" s="173"/>
      <c r="J1156" s="174">
        <f>ROUND(I1156*H1156,2)</f>
        <v>0</v>
      </c>
      <c r="K1156" s="175"/>
      <c r="L1156" s="34"/>
      <c r="M1156" s="176" t="s">
        <v>1</v>
      </c>
      <c r="N1156" s="139" t="s">
        <v>43</v>
      </c>
      <c r="P1156" s="177">
        <f>O1156*H1156</f>
        <v>0</v>
      </c>
      <c r="Q1156" s="177">
        <v>4.2594E-2</v>
      </c>
      <c r="R1156" s="177">
        <f>Q1156*H1156</f>
        <v>4.4297760000000004</v>
      </c>
      <c r="S1156" s="177">
        <v>0</v>
      </c>
      <c r="T1156" s="178">
        <f>S1156*H1156</f>
        <v>0</v>
      </c>
      <c r="AR1156" s="179" t="s">
        <v>580</v>
      </c>
      <c r="AT1156" s="179" t="s">
        <v>576</v>
      </c>
      <c r="AU1156" s="179" t="s">
        <v>89</v>
      </c>
      <c r="AY1156" s="17" t="s">
        <v>574</v>
      </c>
      <c r="BE1156" s="102">
        <f>IF(N1156="základná",J1156,0)</f>
        <v>0</v>
      </c>
      <c r="BF1156" s="102">
        <f>IF(N1156="znížená",J1156,0)</f>
        <v>0</v>
      </c>
      <c r="BG1156" s="102">
        <f>IF(N1156="zákl. prenesená",J1156,0)</f>
        <v>0</v>
      </c>
      <c r="BH1156" s="102">
        <f>IF(N1156="zníž. prenesená",J1156,0)</f>
        <v>0</v>
      </c>
      <c r="BI1156" s="102">
        <f>IF(N1156="nulová",J1156,0)</f>
        <v>0</v>
      </c>
      <c r="BJ1156" s="17" t="s">
        <v>89</v>
      </c>
      <c r="BK1156" s="102">
        <f>ROUND(I1156*H1156,2)</f>
        <v>0</v>
      </c>
      <c r="BL1156" s="17" t="s">
        <v>580</v>
      </c>
      <c r="BM1156" s="179" t="s">
        <v>1464</v>
      </c>
    </row>
    <row r="1157" spans="2:65" s="12" customFormat="1" ht="12">
      <c r="B1157" s="180"/>
      <c r="D1157" s="181" t="s">
        <v>586</v>
      </c>
      <c r="E1157" s="182" t="s">
        <v>1</v>
      </c>
      <c r="F1157" s="183" t="s">
        <v>1465</v>
      </c>
      <c r="H1157" s="182" t="s">
        <v>1</v>
      </c>
      <c r="I1157" s="184"/>
      <c r="L1157" s="180"/>
      <c r="M1157" s="185"/>
      <c r="T1157" s="186"/>
      <c r="AT1157" s="182" t="s">
        <v>586</v>
      </c>
      <c r="AU1157" s="182" t="s">
        <v>89</v>
      </c>
      <c r="AV1157" s="12" t="s">
        <v>84</v>
      </c>
      <c r="AW1157" s="12" t="s">
        <v>31</v>
      </c>
      <c r="AX1157" s="12" t="s">
        <v>77</v>
      </c>
      <c r="AY1157" s="182" t="s">
        <v>574</v>
      </c>
    </row>
    <row r="1158" spans="2:65" s="13" customFormat="1" ht="12">
      <c r="B1158" s="187"/>
      <c r="D1158" s="181" t="s">
        <v>586</v>
      </c>
      <c r="E1158" s="188" t="s">
        <v>1</v>
      </c>
      <c r="F1158" s="189" t="s">
        <v>1466</v>
      </c>
      <c r="H1158" s="190">
        <v>104</v>
      </c>
      <c r="I1158" s="191"/>
      <c r="L1158" s="187"/>
      <c r="M1158" s="192"/>
      <c r="T1158" s="193"/>
      <c r="AT1158" s="188" t="s">
        <v>586</v>
      </c>
      <c r="AU1158" s="188" t="s">
        <v>89</v>
      </c>
      <c r="AV1158" s="13" t="s">
        <v>89</v>
      </c>
      <c r="AW1158" s="13" t="s">
        <v>31</v>
      </c>
      <c r="AX1158" s="13" t="s">
        <v>77</v>
      </c>
      <c r="AY1158" s="188" t="s">
        <v>574</v>
      </c>
    </row>
    <row r="1159" spans="2:65" s="14" customFormat="1" ht="12">
      <c r="B1159" s="194"/>
      <c r="D1159" s="181" t="s">
        <v>586</v>
      </c>
      <c r="E1159" s="195" t="s">
        <v>1</v>
      </c>
      <c r="F1159" s="196" t="s">
        <v>596</v>
      </c>
      <c r="H1159" s="197">
        <v>104</v>
      </c>
      <c r="I1159" s="198"/>
      <c r="L1159" s="194"/>
      <c r="M1159" s="199"/>
      <c r="T1159" s="200"/>
      <c r="AT1159" s="195" t="s">
        <v>586</v>
      </c>
      <c r="AU1159" s="195" t="s">
        <v>89</v>
      </c>
      <c r="AV1159" s="14" t="s">
        <v>580</v>
      </c>
      <c r="AW1159" s="14" t="s">
        <v>31</v>
      </c>
      <c r="AX1159" s="14" t="s">
        <v>84</v>
      </c>
      <c r="AY1159" s="195" t="s">
        <v>574</v>
      </c>
    </row>
    <row r="1160" spans="2:65" s="12" customFormat="1" ht="12">
      <c r="B1160" s="180"/>
      <c r="D1160" s="181" t="s">
        <v>586</v>
      </c>
      <c r="E1160" s="182" t="s">
        <v>1</v>
      </c>
      <c r="F1160" s="183" t="s">
        <v>1467</v>
      </c>
      <c r="H1160" s="182" t="s">
        <v>1</v>
      </c>
      <c r="I1160" s="184"/>
      <c r="L1160" s="180"/>
      <c r="M1160" s="185"/>
      <c r="T1160" s="186"/>
      <c r="AT1160" s="182" t="s">
        <v>586</v>
      </c>
      <c r="AU1160" s="182" t="s">
        <v>89</v>
      </c>
      <c r="AV1160" s="12" t="s">
        <v>84</v>
      </c>
      <c r="AW1160" s="12" t="s">
        <v>31</v>
      </c>
      <c r="AX1160" s="12" t="s">
        <v>77</v>
      </c>
      <c r="AY1160" s="182" t="s">
        <v>574</v>
      </c>
    </row>
    <row r="1161" spans="2:65" s="12" customFormat="1" ht="12">
      <c r="B1161" s="180"/>
      <c r="D1161" s="181" t="s">
        <v>586</v>
      </c>
      <c r="E1161" s="182" t="s">
        <v>1</v>
      </c>
      <c r="F1161" s="183" t="s">
        <v>1468</v>
      </c>
      <c r="H1161" s="182" t="s">
        <v>1</v>
      </c>
      <c r="I1161" s="184"/>
      <c r="L1161" s="180"/>
      <c r="M1161" s="185"/>
      <c r="T1161" s="186"/>
      <c r="AT1161" s="182" t="s">
        <v>586</v>
      </c>
      <c r="AU1161" s="182" t="s">
        <v>89</v>
      </c>
      <c r="AV1161" s="12" t="s">
        <v>84</v>
      </c>
      <c r="AW1161" s="12" t="s">
        <v>31</v>
      </c>
      <c r="AX1161" s="12" t="s">
        <v>77</v>
      </c>
      <c r="AY1161" s="182" t="s">
        <v>574</v>
      </c>
    </row>
    <row r="1162" spans="2:65" s="11" customFormat="1" ht="23" customHeight="1">
      <c r="B1162" s="156"/>
      <c r="D1162" s="157" t="s">
        <v>76</v>
      </c>
      <c r="E1162" s="166" t="s">
        <v>580</v>
      </c>
      <c r="F1162" s="166" t="s">
        <v>1469</v>
      </c>
      <c r="I1162" s="159"/>
      <c r="J1162" s="167">
        <f>BK1162</f>
        <v>0</v>
      </c>
      <c r="L1162" s="156"/>
      <c r="M1162" s="161"/>
      <c r="P1162" s="162">
        <f>SUM(P1163:P1677)</f>
        <v>0</v>
      </c>
      <c r="R1162" s="162">
        <f>SUM(R1163:R1677)</f>
        <v>2942.3678712999995</v>
      </c>
      <c r="T1162" s="163">
        <f>SUM(T1163:T1677)</f>
        <v>0</v>
      </c>
      <c r="AR1162" s="157" t="s">
        <v>84</v>
      </c>
      <c r="AT1162" s="164" t="s">
        <v>76</v>
      </c>
      <c r="AU1162" s="164" t="s">
        <v>84</v>
      </c>
      <c r="AY1162" s="157" t="s">
        <v>574</v>
      </c>
      <c r="BK1162" s="165">
        <f>SUM(BK1163:BK1677)</f>
        <v>0</v>
      </c>
    </row>
    <row r="1163" spans="2:65" s="1" customFormat="1" ht="24.25" customHeight="1">
      <c r="B1163" s="140"/>
      <c r="C1163" s="168" t="s">
        <v>1470</v>
      </c>
      <c r="D1163" s="168" t="s">
        <v>576</v>
      </c>
      <c r="E1163" s="169" t="s">
        <v>1471</v>
      </c>
      <c r="F1163" s="170" t="s">
        <v>1472</v>
      </c>
      <c r="G1163" s="171" t="s">
        <v>629</v>
      </c>
      <c r="H1163" s="172">
        <v>464.33199999999999</v>
      </c>
      <c r="I1163" s="173"/>
      <c r="J1163" s="174">
        <f>ROUND(I1163*H1163,2)</f>
        <v>0</v>
      </c>
      <c r="K1163" s="175"/>
      <c r="L1163" s="34"/>
      <c r="M1163" s="176" t="s">
        <v>1</v>
      </c>
      <c r="N1163" s="139" t="s">
        <v>43</v>
      </c>
      <c r="P1163" s="177">
        <f>O1163*H1163</f>
        <v>0</v>
      </c>
      <c r="Q1163" s="177">
        <v>2.3141699999999998</v>
      </c>
      <c r="R1163" s="177">
        <f>Q1163*H1163</f>
        <v>1074.54318444</v>
      </c>
      <c r="S1163" s="177">
        <v>0</v>
      </c>
      <c r="T1163" s="178">
        <f>S1163*H1163</f>
        <v>0</v>
      </c>
      <c r="AR1163" s="179" t="s">
        <v>580</v>
      </c>
      <c r="AT1163" s="179" t="s">
        <v>576</v>
      </c>
      <c r="AU1163" s="179" t="s">
        <v>89</v>
      </c>
      <c r="AY1163" s="17" t="s">
        <v>574</v>
      </c>
      <c r="BE1163" s="102">
        <f>IF(N1163="základná",J1163,0)</f>
        <v>0</v>
      </c>
      <c r="BF1163" s="102">
        <f>IF(N1163="znížená",J1163,0)</f>
        <v>0</v>
      </c>
      <c r="BG1163" s="102">
        <f>IF(N1163="zákl. prenesená",J1163,0)</f>
        <v>0</v>
      </c>
      <c r="BH1163" s="102">
        <f>IF(N1163="zníž. prenesená",J1163,0)</f>
        <v>0</v>
      </c>
      <c r="BI1163" s="102">
        <f>IF(N1163="nulová",J1163,0)</f>
        <v>0</v>
      </c>
      <c r="BJ1163" s="17" t="s">
        <v>89</v>
      </c>
      <c r="BK1163" s="102">
        <f>ROUND(I1163*H1163,2)</f>
        <v>0</v>
      </c>
      <c r="BL1163" s="17" t="s">
        <v>580</v>
      </c>
      <c r="BM1163" s="179" t="s">
        <v>1473</v>
      </c>
    </row>
    <row r="1164" spans="2:65" s="12" customFormat="1" ht="12">
      <c r="B1164" s="180"/>
      <c r="D1164" s="181" t="s">
        <v>586</v>
      </c>
      <c r="E1164" s="182" t="s">
        <v>1</v>
      </c>
      <c r="F1164" s="183" t="s">
        <v>1474</v>
      </c>
      <c r="H1164" s="182" t="s">
        <v>1</v>
      </c>
      <c r="I1164" s="184"/>
      <c r="L1164" s="180"/>
      <c r="M1164" s="185"/>
      <c r="T1164" s="186"/>
      <c r="AT1164" s="182" t="s">
        <v>586</v>
      </c>
      <c r="AU1164" s="182" t="s">
        <v>89</v>
      </c>
      <c r="AV1164" s="12" t="s">
        <v>84</v>
      </c>
      <c r="AW1164" s="12" t="s">
        <v>31</v>
      </c>
      <c r="AX1164" s="12" t="s">
        <v>77</v>
      </c>
      <c r="AY1164" s="182" t="s">
        <v>574</v>
      </c>
    </row>
    <row r="1165" spans="2:65" s="13" customFormat="1" ht="12">
      <c r="B1165" s="187"/>
      <c r="D1165" s="181" t="s">
        <v>586</v>
      </c>
      <c r="E1165" s="188" t="s">
        <v>1</v>
      </c>
      <c r="F1165" s="189" t="s">
        <v>1475</v>
      </c>
      <c r="H1165" s="190">
        <v>211.059</v>
      </c>
      <c r="I1165" s="191"/>
      <c r="L1165" s="187"/>
      <c r="M1165" s="192"/>
      <c r="T1165" s="193"/>
      <c r="AT1165" s="188" t="s">
        <v>586</v>
      </c>
      <c r="AU1165" s="188" t="s">
        <v>89</v>
      </c>
      <c r="AV1165" s="13" t="s">
        <v>89</v>
      </c>
      <c r="AW1165" s="13" t="s">
        <v>31</v>
      </c>
      <c r="AX1165" s="13" t="s">
        <v>77</v>
      </c>
      <c r="AY1165" s="188" t="s">
        <v>574</v>
      </c>
    </row>
    <row r="1166" spans="2:65" s="15" customFormat="1" ht="12">
      <c r="B1166" s="201"/>
      <c r="D1166" s="181" t="s">
        <v>586</v>
      </c>
      <c r="E1166" s="202" t="s">
        <v>1</v>
      </c>
      <c r="F1166" s="203" t="s">
        <v>776</v>
      </c>
      <c r="H1166" s="204">
        <v>211.059</v>
      </c>
      <c r="I1166" s="205"/>
      <c r="L1166" s="201"/>
      <c r="M1166" s="206"/>
      <c r="T1166" s="207"/>
      <c r="AT1166" s="202" t="s">
        <v>586</v>
      </c>
      <c r="AU1166" s="202" t="s">
        <v>89</v>
      </c>
      <c r="AV1166" s="15" t="s">
        <v>597</v>
      </c>
      <c r="AW1166" s="15" t="s">
        <v>31</v>
      </c>
      <c r="AX1166" s="15" t="s">
        <v>77</v>
      </c>
      <c r="AY1166" s="202" t="s">
        <v>574</v>
      </c>
    </row>
    <row r="1167" spans="2:65" s="12" customFormat="1" ht="12">
      <c r="B1167" s="180"/>
      <c r="D1167" s="181" t="s">
        <v>586</v>
      </c>
      <c r="E1167" s="182" t="s">
        <v>1</v>
      </c>
      <c r="F1167" s="183" t="s">
        <v>1476</v>
      </c>
      <c r="H1167" s="182" t="s">
        <v>1</v>
      </c>
      <c r="I1167" s="184"/>
      <c r="L1167" s="180"/>
      <c r="M1167" s="185"/>
      <c r="T1167" s="186"/>
      <c r="AT1167" s="182" t="s">
        <v>586</v>
      </c>
      <c r="AU1167" s="182" t="s">
        <v>89</v>
      </c>
      <c r="AV1167" s="12" t="s">
        <v>84</v>
      </c>
      <c r="AW1167" s="12" t="s">
        <v>31</v>
      </c>
      <c r="AX1167" s="12" t="s">
        <v>77</v>
      </c>
      <c r="AY1167" s="182" t="s">
        <v>574</v>
      </c>
    </row>
    <row r="1168" spans="2:65" s="13" customFormat="1" ht="12">
      <c r="B1168" s="187"/>
      <c r="D1168" s="181" t="s">
        <v>586</v>
      </c>
      <c r="E1168" s="188" t="s">
        <v>1</v>
      </c>
      <c r="F1168" s="189" t="s">
        <v>1477</v>
      </c>
      <c r="H1168" s="190">
        <v>8.4670000000000005</v>
      </c>
      <c r="I1168" s="191"/>
      <c r="L1168" s="187"/>
      <c r="M1168" s="192"/>
      <c r="T1168" s="193"/>
      <c r="AT1168" s="188" t="s">
        <v>586</v>
      </c>
      <c r="AU1168" s="188" t="s">
        <v>89</v>
      </c>
      <c r="AV1168" s="13" t="s">
        <v>89</v>
      </c>
      <c r="AW1168" s="13" t="s">
        <v>31</v>
      </c>
      <c r="AX1168" s="13" t="s">
        <v>77</v>
      </c>
      <c r="AY1168" s="188" t="s">
        <v>574</v>
      </c>
    </row>
    <row r="1169" spans="2:51" s="15" customFormat="1" ht="12">
      <c r="B1169" s="201"/>
      <c r="D1169" s="181" t="s">
        <v>586</v>
      </c>
      <c r="E1169" s="202" t="s">
        <v>1</v>
      </c>
      <c r="F1169" s="203" t="s">
        <v>776</v>
      </c>
      <c r="H1169" s="204">
        <v>8.4670000000000005</v>
      </c>
      <c r="I1169" s="205"/>
      <c r="L1169" s="201"/>
      <c r="M1169" s="206"/>
      <c r="T1169" s="207"/>
      <c r="AT1169" s="202" t="s">
        <v>586</v>
      </c>
      <c r="AU1169" s="202" t="s">
        <v>89</v>
      </c>
      <c r="AV1169" s="15" t="s">
        <v>597</v>
      </c>
      <c r="AW1169" s="15" t="s">
        <v>31</v>
      </c>
      <c r="AX1169" s="15" t="s">
        <v>77</v>
      </c>
      <c r="AY1169" s="202" t="s">
        <v>574</v>
      </c>
    </row>
    <row r="1170" spans="2:51" s="12" customFormat="1" ht="12">
      <c r="B1170" s="180"/>
      <c r="D1170" s="181" t="s">
        <v>586</v>
      </c>
      <c r="E1170" s="182" t="s">
        <v>1</v>
      </c>
      <c r="F1170" s="183" t="s">
        <v>1478</v>
      </c>
      <c r="H1170" s="182" t="s">
        <v>1</v>
      </c>
      <c r="I1170" s="184"/>
      <c r="L1170" s="180"/>
      <c r="M1170" s="185"/>
      <c r="T1170" s="186"/>
      <c r="AT1170" s="182" t="s">
        <v>586</v>
      </c>
      <c r="AU1170" s="182" t="s">
        <v>89</v>
      </c>
      <c r="AV1170" s="12" t="s">
        <v>84</v>
      </c>
      <c r="AW1170" s="12" t="s">
        <v>31</v>
      </c>
      <c r="AX1170" s="12" t="s">
        <v>77</v>
      </c>
      <c r="AY1170" s="182" t="s">
        <v>574</v>
      </c>
    </row>
    <row r="1171" spans="2:51" s="13" customFormat="1" ht="12">
      <c r="B1171" s="187"/>
      <c r="D1171" s="181" t="s">
        <v>586</v>
      </c>
      <c r="E1171" s="188" t="s">
        <v>1</v>
      </c>
      <c r="F1171" s="189" t="s">
        <v>1479</v>
      </c>
      <c r="H1171" s="190">
        <v>10.366</v>
      </c>
      <c r="I1171" s="191"/>
      <c r="L1171" s="187"/>
      <c r="M1171" s="192"/>
      <c r="T1171" s="193"/>
      <c r="AT1171" s="188" t="s">
        <v>586</v>
      </c>
      <c r="AU1171" s="188" t="s">
        <v>89</v>
      </c>
      <c r="AV1171" s="13" t="s">
        <v>89</v>
      </c>
      <c r="AW1171" s="13" t="s">
        <v>31</v>
      </c>
      <c r="AX1171" s="13" t="s">
        <v>77</v>
      </c>
      <c r="AY1171" s="188" t="s">
        <v>574</v>
      </c>
    </row>
    <row r="1172" spans="2:51" s="15" customFormat="1" ht="12">
      <c r="B1172" s="201"/>
      <c r="D1172" s="181" t="s">
        <v>586</v>
      </c>
      <c r="E1172" s="202" t="s">
        <v>1</v>
      </c>
      <c r="F1172" s="203" t="s">
        <v>776</v>
      </c>
      <c r="H1172" s="204">
        <v>10.366</v>
      </c>
      <c r="I1172" s="205"/>
      <c r="L1172" s="201"/>
      <c r="M1172" s="206"/>
      <c r="T1172" s="207"/>
      <c r="AT1172" s="202" t="s">
        <v>586</v>
      </c>
      <c r="AU1172" s="202" t="s">
        <v>89</v>
      </c>
      <c r="AV1172" s="15" t="s">
        <v>597</v>
      </c>
      <c r="AW1172" s="15" t="s">
        <v>31</v>
      </c>
      <c r="AX1172" s="15" t="s">
        <v>77</v>
      </c>
      <c r="AY1172" s="202" t="s">
        <v>574</v>
      </c>
    </row>
    <row r="1173" spans="2:51" s="12" customFormat="1" ht="12">
      <c r="B1173" s="180"/>
      <c r="D1173" s="181" t="s">
        <v>586</v>
      </c>
      <c r="E1173" s="182" t="s">
        <v>1</v>
      </c>
      <c r="F1173" s="183" t="s">
        <v>1480</v>
      </c>
      <c r="H1173" s="182" t="s">
        <v>1</v>
      </c>
      <c r="I1173" s="184"/>
      <c r="L1173" s="180"/>
      <c r="M1173" s="185"/>
      <c r="T1173" s="186"/>
      <c r="AT1173" s="182" t="s">
        <v>586</v>
      </c>
      <c r="AU1173" s="182" t="s">
        <v>89</v>
      </c>
      <c r="AV1173" s="12" t="s">
        <v>84</v>
      </c>
      <c r="AW1173" s="12" t="s">
        <v>31</v>
      </c>
      <c r="AX1173" s="12" t="s">
        <v>77</v>
      </c>
      <c r="AY1173" s="182" t="s">
        <v>574</v>
      </c>
    </row>
    <row r="1174" spans="2:51" s="13" customFormat="1" ht="12">
      <c r="B1174" s="187"/>
      <c r="D1174" s="181" t="s">
        <v>586</v>
      </c>
      <c r="E1174" s="188" t="s">
        <v>1</v>
      </c>
      <c r="F1174" s="189" t="s">
        <v>1481</v>
      </c>
      <c r="H1174" s="190">
        <v>2.194</v>
      </c>
      <c r="I1174" s="191"/>
      <c r="L1174" s="187"/>
      <c r="M1174" s="192"/>
      <c r="T1174" s="193"/>
      <c r="AT1174" s="188" t="s">
        <v>586</v>
      </c>
      <c r="AU1174" s="188" t="s">
        <v>89</v>
      </c>
      <c r="AV1174" s="13" t="s">
        <v>89</v>
      </c>
      <c r="AW1174" s="13" t="s">
        <v>31</v>
      </c>
      <c r="AX1174" s="13" t="s">
        <v>77</v>
      </c>
      <c r="AY1174" s="188" t="s">
        <v>574</v>
      </c>
    </row>
    <row r="1175" spans="2:51" s="15" customFormat="1" ht="12">
      <c r="B1175" s="201"/>
      <c r="D1175" s="181" t="s">
        <v>586</v>
      </c>
      <c r="E1175" s="202" t="s">
        <v>1</v>
      </c>
      <c r="F1175" s="203" t="s">
        <v>776</v>
      </c>
      <c r="H1175" s="204">
        <v>2.194</v>
      </c>
      <c r="I1175" s="205"/>
      <c r="L1175" s="201"/>
      <c r="M1175" s="206"/>
      <c r="T1175" s="207"/>
      <c r="AT1175" s="202" t="s">
        <v>586</v>
      </c>
      <c r="AU1175" s="202" t="s">
        <v>89</v>
      </c>
      <c r="AV1175" s="15" t="s">
        <v>597</v>
      </c>
      <c r="AW1175" s="15" t="s">
        <v>31</v>
      </c>
      <c r="AX1175" s="15" t="s">
        <v>77</v>
      </c>
      <c r="AY1175" s="202" t="s">
        <v>574</v>
      </c>
    </row>
    <row r="1176" spans="2:51" s="12" customFormat="1" ht="12">
      <c r="B1176" s="180"/>
      <c r="D1176" s="181" t="s">
        <v>586</v>
      </c>
      <c r="E1176" s="182" t="s">
        <v>1</v>
      </c>
      <c r="F1176" s="183" t="s">
        <v>1482</v>
      </c>
      <c r="H1176" s="182" t="s">
        <v>1</v>
      </c>
      <c r="I1176" s="184"/>
      <c r="L1176" s="180"/>
      <c r="M1176" s="185"/>
      <c r="T1176" s="186"/>
      <c r="AT1176" s="182" t="s">
        <v>586</v>
      </c>
      <c r="AU1176" s="182" t="s">
        <v>89</v>
      </c>
      <c r="AV1176" s="12" t="s">
        <v>84</v>
      </c>
      <c r="AW1176" s="12" t="s">
        <v>31</v>
      </c>
      <c r="AX1176" s="12" t="s">
        <v>77</v>
      </c>
      <c r="AY1176" s="182" t="s">
        <v>574</v>
      </c>
    </row>
    <row r="1177" spans="2:51" s="13" customFormat="1" ht="12">
      <c r="B1177" s="187"/>
      <c r="D1177" s="181" t="s">
        <v>586</v>
      </c>
      <c r="E1177" s="188" t="s">
        <v>1</v>
      </c>
      <c r="F1177" s="189" t="s">
        <v>1483</v>
      </c>
      <c r="H1177" s="190">
        <v>29.207999999999998</v>
      </c>
      <c r="I1177" s="191"/>
      <c r="L1177" s="187"/>
      <c r="M1177" s="192"/>
      <c r="T1177" s="193"/>
      <c r="AT1177" s="188" t="s">
        <v>586</v>
      </c>
      <c r="AU1177" s="188" t="s">
        <v>89</v>
      </c>
      <c r="AV1177" s="13" t="s">
        <v>89</v>
      </c>
      <c r="AW1177" s="13" t="s">
        <v>31</v>
      </c>
      <c r="AX1177" s="13" t="s">
        <v>77</v>
      </c>
      <c r="AY1177" s="188" t="s">
        <v>574</v>
      </c>
    </row>
    <row r="1178" spans="2:51" s="15" customFormat="1" ht="12">
      <c r="B1178" s="201"/>
      <c r="D1178" s="181" t="s">
        <v>586</v>
      </c>
      <c r="E1178" s="202" t="s">
        <v>1</v>
      </c>
      <c r="F1178" s="203" t="s">
        <v>776</v>
      </c>
      <c r="H1178" s="204">
        <v>29.207999999999998</v>
      </c>
      <c r="I1178" s="205"/>
      <c r="L1178" s="201"/>
      <c r="M1178" s="206"/>
      <c r="T1178" s="207"/>
      <c r="AT1178" s="202" t="s">
        <v>586</v>
      </c>
      <c r="AU1178" s="202" t="s">
        <v>89</v>
      </c>
      <c r="AV1178" s="15" t="s">
        <v>597</v>
      </c>
      <c r="AW1178" s="15" t="s">
        <v>31</v>
      </c>
      <c r="AX1178" s="15" t="s">
        <v>77</v>
      </c>
      <c r="AY1178" s="202" t="s">
        <v>574</v>
      </c>
    </row>
    <row r="1179" spans="2:51" s="12" customFormat="1" ht="12">
      <c r="B1179" s="180"/>
      <c r="D1179" s="181" t="s">
        <v>586</v>
      </c>
      <c r="E1179" s="182" t="s">
        <v>1</v>
      </c>
      <c r="F1179" s="183" t="s">
        <v>1484</v>
      </c>
      <c r="H1179" s="182" t="s">
        <v>1</v>
      </c>
      <c r="I1179" s="184"/>
      <c r="L1179" s="180"/>
      <c r="M1179" s="185"/>
      <c r="T1179" s="186"/>
      <c r="AT1179" s="182" t="s">
        <v>586</v>
      </c>
      <c r="AU1179" s="182" t="s">
        <v>89</v>
      </c>
      <c r="AV1179" s="12" t="s">
        <v>84</v>
      </c>
      <c r="AW1179" s="12" t="s">
        <v>31</v>
      </c>
      <c r="AX1179" s="12" t="s">
        <v>77</v>
      </c>
      <c r="AY1179" s="182" t="s">
        <v>574</v>
      </c>
    </row>
    <row r="1180" spans="2:51" s="13" customFormat="1" ht="12">
      <c r="B1180" s="187"/>
      <c r="D1180" s="181" t="s">
        <v>586</v>
      </c>
      <c r="E1180" s="188" t="s">
        <v>1</v>
      </c>
      <c r="F1180" s="189" t="s">
        <v>1485</v>
      </c>
      <c r="H1180" s="190">
        <v>25.724</v>
      </c>
      <c r="I1180" s="191"/>
      <c r="L1180" s="187"/>
      <c r="M1180" s="192"/>
      <c r="T1180" s="193"/>
      <c r="AT1180" s="188" t="s">
        <v>586</v>
      </c>
      <c r="AU1180" s="188" t="s">
        <v>89</v>
      </c>
      <c r="AV1180" s="13" t="s">
        <v>89</v>
      </c>
      <c r="AW1180" s="13" t="s">
        <v>31</v>
      </c>
      <c r="AX1180" s="13" t="s">
        <v>77</v>
      </c>
      <c r="AY1180" s="188" t="s">
        <v>574</v>
      </c>
    </row>
    <row r="1181" spans="2:51" s="15" customFormat="1" ht="12">
      <c r="B1181" s="201"/>
      <c r="D1181" s="181" t="s">
        <v>586</v>
      </c>
      <c r="E1181" s="202" t="s">
        <v>1</v>
      </c>
      <c r="F1181" s="203" t="s">
        <v>776</v>
      </c>
      <c r="H1181" s="204">
        <v>25.724</v>
      </c>
      <c r="I1181" s="205"/>
      <c r="L1181" s="201"/>
      <c r="M1181" s="206"/>
      <c r="T1181" s="207"/>
      <c r="AT1181" s="202" t="s">
        <v>586</v>
      </c>
      <c r="AU1181" s="202" t="s">
        <v>89</v>
      </c>
      <c r="AV1181" s="15" t="s">
        <v>597</v>
      </c>
      <c r="AW1181" s="15" t="s">
        <v>31</v>
      </c>
      <c r="AX1181" s="15" t="s">
        <v>77</v>
      </c>
      <c r="AY1181" s="202" t="s">
        <v>574</v>
      </c>
    </row>
    <row r="1182" spans="2:51" s="12" customFormat="1" ht="12">
      <c r="B1182" s="180"/>
      <c r="D1182" s="181" t="s">
        <v>586</v>
      </c>
      <c r="E1182" s="182" t="s">
        <v>1</v>
      </c>
      <c r="F1182" s="183" t="s">
        <v>1486</v>
      </c>
      <c r="H1182" s="182" t="s">
        <v>1</v>
      </c>
      <c r="I1182" s="184"/>
      <c r="L1182" s="180"/>
      <c r="M1182" s="185"/>
      <c r="T1182" s="186"/>
      <c r="AT1182" s="182" t="s">
        <v>586</v>
      </c>
      <c r="AU1182" s="182" t="s">
        <v>89</v>
      </c>
      <c r="AV1182" s="12" t="s">
        <v>84</v>
      </c>
      <c r="AW1182" s="12" t="s">
        <v>31</v>
      </c>
      <c r="AX1182" s="12" t="s">
        <v>77</v>
      </c>
      <c r="AY1182" s="182" t="s">
        <v>574</v>
      </c>
    </row>
    <row r="1183" spans="2:51" s="13" customFormat="1" ht="12">
      <c r="B1183" s="187"/>
      <c r="D1183" s="181" t="s">
        <v>586</v>
      </c>
      <c r="E1183" s="188" t="s">
        <v>1</v>
      </c>
      <c r="F1183" s="189" t="s">
        <v>1487</v>
      </c>
      <c r="H1183" s="190">
        <v>21.254000000000001</v>
      </c>
      <c r="I1183" s="191"/>
      <c r="L1183" s="187"/>
      <c r="M1183" s="192"/>
      <c r="T1183" s="193"/>
      <c r="AT1183" s="188" t="s">
        <v>586</v>
      </c>
      <c r="AU1183" s="188" t="s">
        <v>89</v>
      </c>
      <c r="AV1183" s="13" t="s">
        <v>89</v>
      </c>
      <c r="AW1183" s="13" t="s">
        <v>31</v>
      </c>
      <c r="AX1183" s="13" t="s">
        <v>77</v>
      </c>
      <c r="AY1183" s="188" t="s">
        <v>574</v>
      </c>
    </row>
    <row r="1184" spans="2:51" s="15" customFormat="1" ht="12">
      <c r="B1184" s="201"/>
      <c r="D1184" s="181" t="s">
        <v>586</v>
      </c>
      <c r="E1184" s="202" t="s">
        <v>1</v>
      </c>
      <c r="F1184" s="203" t="s">
        <v>776</v>
      </c>
      <c r="H1184" s="204">
        <v>21.254000000000001</v>
      </c>
      <c r="I1184" s="205"/>
      <c r="L1184" s="201"/>
      <c r="M1184" s="206"/>
      <c r="T1184" s="207"/>
      <c r="AT1184" s="202" t="s">
        <v>586</v>
      </c>
      <c r="AU1184" s="202" t="s">
        <v>89</v>
      </c>
      <c r="AV1184" s="15" t="s">
        <v>597</v>
      </c>
      <c r="AW1184" s="15" t="s">
        <v>31</v>
      </c>
      <c r="AX1184" s="15" t="s">
        <v>77</v>
      </c>
      <c r="AY1184" s="202" t="s">
        <v>574</v>
      </c>
    </row>
    <row r="1185" spans="2:51" s="12" customFormat="1" ht="12">
      <c r="B1185" s="180"/>
      <c r="D1185" s="181" t="s">
        <v>586</v>
      </c>
      <c r="E1185" s="182" t="s">
        <v>1</v>
      </c>
      <c r="F1185" s="183" t="s">
        <v>1488</v>
      </c>
      <c r="H1185" s="182" t="s">
        <v>1</v>
      </c>
      <c r="I1185" s="184"/>
      <c r="L1185" s="180"/>
      <c r="M1185" s="185"/>
      <c r="T1185" s="186"/>
      <c r="AT1185" s="182" t="s">
        <v>586</v>
      </c>
      <c r="AU1185" s="182" t="s">
        <v>89</v>
      </c>
      <c r="AV1185" s="12" t="s">
        <v>84</v>
      </c>
      <c r="AW1185" s="12" t="s">
        <v>31</v>
      </c>
      <c r="AX1185" s="12" t="s">
        <v>77</v>
      </c>
      <c r="AY1185" s="182" t="s">
        <v>574</v>
      </c>
    </row>
    <row r="1186" spans="2:51" s="13" customFormat="1" ht="12">
      <c r="B1186" s="187"/>
      <c r="D1186" s="181" t="s">
        <v>586</v>
      </c>
      <c r="E1186" s="188" t="s">
        <v>1</v>
      </c>
      <c r="F1186" s="189" t="s">
        <v>1489</v>
      </c>
      <c r="H1186" s="190">
        <v>4.4870000000000001</v>
      </c>
      <c r="I1186" s="191"/>
      <c r="L1186" s="187"/>
      <c r="M1186" s="192"/>
      <c r="T1186" s="193"/>
      <c r="AT1186" s="188" t="s">
        <v>586</v>
      </c>
      <c r="AU1186" s="188" t="s">
        <v>89</v>
      </c>
      <c r="AV1186" s="13" t="s">
        <v>89</v>
      </c>
      <c r="AW1186" s="13" t="s">
        <v>31</v>
      </c>
      <c r="AX1186" s="13" t="s">
        <v>77</v>
      </c>
      <c r="AY1186" s="188" t="s">
        <v>574</v>
      </c>
    </row>
    <row r="1187" spans="2:51" s="15" customFormat="1" ht="12">
      <c r="B1187" s="201"/>
      <c r="D1187" s="181" t="s">
        <v>586</v>
      </c>
      <c r="E1187" s="202" t="s">
        <v>1</v>
      </c>
      <c r="F1187" s="203" t="s">
        <v>776</v>
      </c>
      <c r="H1187" s="204">
        <v>4.4870000000000001</v>
      </c>
      <c r="I1187" s="205"/>
      <c r="L1187" s="201"/>
      <c r="M1187" s="206"/>
      <c r="T1187" s="207"/>
      <c r="AT1187" s="202" t="s">
        <v>586</v>
      </c>
      <c r="AU1187" s="202" t="s">
        <v>89</v>
      </c>
      <c r="AV1187" s="15" t="s">
        <v>597</v>
      </c>
      <c r="AW1187" s="15" t="s">
        <v>31</v>
      </c>
      <c r="AX1187" s="15" t="s">
        <v>77</v>
      </c>
      <c r="AY1187" s="202" t="s">
        <v>574</v>
      </c>
    </row>
    <row r="1188" spans="2:51" s="12" customFormat="1" ht="12">
      <c r="B1188" s="180"/>
      <c r="D1188" s="181" t="s">
        <v>586</v>
      </c>
      <c r="E1188" s="182" t="s">
        <v>1</v>
      </c>
      <c r="F1188" s="183" t="s">
        <v>1490</v>
      </c>
      <c r="H1188" s="182" t="s">
        <v>1</v>
      </c>
      <c r="I1188" s="184"/>
      <c r="L1188" s="180"/>
      <c r="M1188" s="185"/>
      <c r="T1188" s="186"/>
      <c r="AT1188" s="182" t="s">
        <v>586</v>
      </c>
      <c r="AU1188" s="182" t="s">
        <v>89</v>
      </c>
      <c r="AV1188" s="12" t="s">
        <v>84</v>
      </c>
      <c r="AW1188" s="12" t="s">
        <v>31</v>
      </c>
      <c r="AX1188" s="12" t="s">
        <v>77</v>
      </c>
      <c r="AY1188" s="182" t="s">
        <v>574</v>
      </c>
    </row>
    <row r="1189" spans="2:51" s="13" customFormat="1" ht="12">
      <c r="B1189" s="187"/>
      <c r="D1189" s="181" t="s">
        <v>586</v>
      </c>
      <c r="E1189" s="188" t="s">
        <v>1</v>
      </c>
      <c r="F1189" s="189" t="s">
        <v>1491</v>
      </c>
      <c r="H1189" s="190">
        <v>2.1960000000000002</v>
      </c>
      <c r="I1189" s="191"/>
      <c r="L1189" s="187"/>
      <c r="M1189" s="192"/>
      <c r="T1189" s="193"/>
      <c r="AT1189" s="188" t="s">
        <v>586</v>
      </c>
      <c r="AU1189" s="188" t="s">
        <v>89</v>
      </c>
      <c r="AV1189" s="13" t="s">
        <v>89</v>
      </c>
      <c r="AW1189" s="13" t="s">
        <v>31</v>
      </c>
      <c r="AX1189" s="13" t="s">
        <v>77</v>
      </c>
      <c r="AY1189" s="188" t="s">
        <v>574</v>
      </c>
    </row>
    <row r="1190" spans="2:51" s="15" customFormat="1" ht="12">
      <c r="B1190" s="201"/>
      <c r="D1190" s="181" t="s">
        <v>586</v>
      </c>
      <c r="E1190" s="202" t="s">
        <v>1</v>
      </c>
      <c r="F1190" s="203" t="s">
        <v>776</v>
      </c>
      <c r="H1190" s="204">
        <v>2.1960000000000002</v>
      </c>
      <c r="I1190" s="205"/>
      <c r="L1190" s="201"/>
      <c r="M1190" s="206"/>
      <c r="T1190" s="207"/>
      <c r="AT1190" s="202" t="s">
        <v>586</v>
      </c>
      <c r="AU1190" s="202" t="s">
        <v>89</v>
      </c>
      <c r="AV1190" s="15" t="s">
        <v>597</v>
      </c>
      <c r="AW1190" s="15" t="s">
        <v>31</v>
      </c>
      <c r="AX1190" s="15" t="s">
        <v>77</v>
      </c>
      <c r="AY1190" s="202" t="s">
        <v>574</v>
      </c>
    </row>
    <row r="1191" spans="2:51" s="12" customFormat="1" ht="12">
      <c r="B1191" s="180"/>
      <c r="D1191" s="181" t="s">
        <v>586</v>
      </c>
      <c r="E1191" s="182" t="s">
        <v>1</v>
      </c>
      <c r="F1191" s="183" t="s">
        <v>1492</v>
      </c>
      <c r="H1191" s="182" t="s">
        <v>1</v>
      </c>
      <c r="I1191" s="184"/>
      <c r="L1191" s="180"/>
      <c r="M1191" s="185"/>
      <c r="T1191" s="186"/>
      <c r="AT1191" s="182" t="s">
        <v>586</v>
      </c>
      <c r="AU1191" s="182" t="s">
        <v>89</v>
      </c>
      <c r="AV1191" s="12" t="s">
        <v>84</v>
      </c>
      <c r="AW1191" s="12" t="s">
        <v>31</v>
      </c>
      <c r="AX1191" s="12" t="s">
        <v>77</v>
      </c>
      <c r="AY1191" s="182" t="s">
        <v>574</v>
      </c>
    </row>
    <row r="1192" spans="2:51" s="13" customFormat="1" ht="12">
      <c r="B1192" s="187"/>
      <c r="D1192" s="181" t="s">
        <v>586</v>
      </c>
      <c r="E1192" s="188" t="s">
        <v>1</v>
      </c>
      <c r="F1192" s="189" t="s">
        <v>1493</v>
      </c>
      <c r="H1192" s="190">
        <v>1.264</v>
      </c>
      <c r="I1192" s="191"/>
      <c r="L1192" s="187"/>
      <c r="M1192" s="192"/>
      <c r="T1192" s="193"/>
      <c r="AT1192" s="188" t="s">
        <v>586</v>
      </c>
      <c r="AU1192" s="188" t="s">
        <v>89</v>
      </c>
      <c r="AV1192" s="13" t="s">
        <v>89</v>
      </c>
      <c r="AW1192" s="13" t="s">
        <v>31</v>
      </c>
      <c r="AX1192" s="13" t="s">
        <v>77</v>
      </c>
      <c r="AY1192" s="188" t="s">
        <v>574</v>
      </c>
    </row>
    <row r="1193" spans="2:51" s="15" customFormat="1" ht="12">
      <c r="B1193" s="201"/>
      <c r="D1193" s="181" t="s">
        <v>586</v>
      </c>
      <c r="E1193" s="202" t="s">
        <v>1</v>
      </c>
      <c r="F1193" s="203" t="s">
        <v>776</v>
      </c>
      <c r="H1193" s="204">
        <v>1.264</v>
      </c>
      <c r="I1193" s="205"/>
      <c r="L1193" s="201"/>
      <c r="M1193" s="206"/>
      <c r="T1193" s="207"/>
      <c r="AT1193" s="202" t="s">
        <v>586</v>
      </c>
      <c r="AU1193" s="202" t="s">
        <v>89</v>
      </c>
      <c r="AV1193" s="15" t="s">
        <v>597</v>
      </c>
      <c r="AW1193" s="15" t="s">
        <v>31</v>
      </c>
      <c r="AX1193" s="15" t="s">
        <v>77</v>
      </c>
      <c r="AY1193" s="202" t="s">
        <v>574</v>
      </c>
    </row>
    <row r="1194" spans="2:51" s="12" customFormat="1" ht="12">
      <c r="B1194" s="180"/>
      <c r="D1194" s="181" t="s">
        <v>586</v>
      </c>
      <c r="E1194" s="182" t="s">
        <v>1</v>
      </c>
      <c r="F1194" s="183" t="s">
        <v>1494</v>
      </c>
      <c r="H1194" s="182" t="s">
        <v>1</v>
      </c>
      <c r="I1194" s="184"/>
      <c r="L1194" s="180"/>
      <c r="M1194" s="185"/>
      <c r="T1194" s="186"/>
      <c r="AT1194" s="182" t="s">
        <v>586</v>
      </c>
      <c r="AU1194" s="182" t="s">
        <v>89</v>
      </c>
      <c r="AV1194" s="12" t="s">
        <v>84</v>
      </c>
      <c r="AW1194" s="12" t="s">
        <v>31</v>
      </c>
      <c r="AX1194" s="12" t="s">
        <v>77</v>
      </c>
      <c r="AY1194" s="182" t="s">
        <v>574</v>
      </c>
    </row>
    <row r="1195" spans="2:51" s="13" customFormat="1" ht="12">
      <c r="B1195" s="187"/>
      <c r="D1195" s="181" t="s">
        <v>586</v>
      </c>
      <c r="E1195" s="188" t="s">
        <v>1</v>
      </c>
      <c r="F1195" s="189" t="s">
        <v>1495</v>
      </c>
      <c r="H1195" s="190">
        <v>0.55800000000000005</v>
      </c>
      <c r="I1195" s="191"/>
      <c r="L1195" s="187"/>
      <c r="M1195" s="192"/>
      <c r="T1195" s="193"/>
      <c r="AT1195" s="188" t="s">
        <v>586</v>
      </c>
      <c r="AU1195" s="188" t="s">
        <v>89</v>
      </c>
      <c r="AV1195" s="13" t="s">
        <v>89</v>
      </c>
      <c r="AW1195" s="13" t="s">
        <v>31</v>
      </c>
      <c r="AX1195" s="13" t="s">
        <v>77</v>
      </c>
      <c r="AY1195" s="188" t="s">
        <v>574</v>
      </c>
    </row>
    <row r="1196" spans="2:51" s="15" customFormat="1" ht="12">
      <c r="B1196" s="201"/>
      <c r="D1196" s="181" t="s">
        <v>586</v>
      </c>
      <c r="E1196" s="202" t="s">
        <v>1</v>
      </c>
      <c r="F1196" s="203" t="s">
        <v>776</v>
      </c>
      <c r="H1196" s="204">
        <v>0.55800000000000005</v>
      </c>
      <c r="I1196" s="205"/>
      <c r="L1196" s="201"/>
      <c r="M1196" s="206"/>
      <c r="T1196" s="207"/>
      <c r="AT1196" s="202" t="s">
        <v>586</v>
      </c>
      <c r="AU1196" s="202" t="s">
        <v>89</v>
      </c>
      <c r="AV1196" s="15" t="s">
        <v>597</v>
      </c>
      <c r="AW1196" s="15" t="s">
        <v>31</v>
      </c>
      <c r="AX1196" s="15" t="s">
        <v>77</v>
      </c>
      <c r="AY1196" s="202" t="s">
        <v>574</v>
      </c>
    </row>
    <row r="1197" spans="2:51" s="12" customFormat="1" ht="12">
      <c r="B1197" s="180"/>
      <c r="D1197" s="181" t="s">
        <v>586</v>
      </c>
      <c r="E1197" s="182" t="s">
        <v>1</v>
      </c>
      <c r="F1197" s="183" t="s">
        <v>1496</v>
      </c>
      <c r="H1197" s="182" t="s">
        <v>1</v>
      </c>
      <c r="I1197" s="184"/>
      <c r="L1197" s="180"/>
      <c r="M1197" s="185"/>
      <c r="T1197" s="186"/>
      <c r="AT1197" s="182" t="s">
        <v>586</v>
      </c>
      <c r="AU1197" s="182" t="s">
        <v>89</v>
      </c>
      <c r="AV1197" s="12" t="s">
        <v>84</v>
      </c>
      <c r="AW1197" s="12" t="s">
        <v>31</v>
      </c>
      <c r="AX1197" s="12" t="s">
        <v>77</v>
      </c>
      <c r="AY1197" s="182" t="s">
        <v>574</v>
      </c>
    </row>
    <row r="1198" spans="2:51" s="13" customFormat="1" ht="12">
      <c r="B1198" s="187"/>
      <c r="D1198" s="181" t="s">
        <v>586</v>
      </c>
      <c r="E1198" s="188" t="s">
        <v>1</v>
      </c>
      <c r="F1198" s="189" t="s">
        <v>1497</v>
      </c>
      <c r="H1198" s="190">
        <v>25.916</v>
      </c>
      <c r="I1198" s="191"/>
      <c r="L1198" s="187"/>
      <c r="M1198" s="192"/>
      <c r="T1198" s="193"/>
      <c r="AT1198" s="188" t="s">
        <v>586</v>
      </c>
      <c r="AU1198" s="188" t="s">
        <v>89</v>
      </c>
      <c r="AV1198" s="13" t="s">
        <v>89</v>
      </c>
      <c r="AW1198" s="13" t="s">
        <v>31</v>
      </c>
      <c r="AX1198" s="13" t="s">
        <v>77</v>
      </c>
      <c r="AY1198" s="188" t="s">
        <v>574</v>
      </c>
    </row>
    <row r="1199" spans="2:51" s="15" customFormat="1" ht="12">
      <c r="B1199" s="201"/>
      <c r="D1199" s="181" t="s">
        <v>586</v>
      </c>
      <c r="E1199" s="202" t="s">
        <v>1</v>
      </c>
      <c r="F1199" s="203" t="s">
        <v>776</v>
      </c>
      <c r="H1199" s="204">
        <v>25.916</v>
      </c>
      <c r="I1199" s="205"/>
      <c r="L1199" s="201"/>
      <c r="M1199" s="206"/>
      <c r="T1199" s="207"/>
      <c r="AT1199" s="202" t="s">
        <v>586</v>
      </c>
      <c r="AU1199" s="202" t="s">
        <v>89</v>
      </c>
      <c r="AV1199" s="15" t="s">
        <v>597</v>
      </c>
      <c r="AW1199" s="15" t="s">
        <v>31</v>
      </c>
      <c r="AX1199" s="15" t="s">
        <v>77</v>
      </c>
      <c r="AY1199" s="202" t="s">
        <v>574</v>
      </c>
    </row>
    <row r="1200" spans="2:51" s="12" customFormat="1" ht="12">
      <c r="B1200" s="180"/>
      <c r="D1200" s="181" t="s">
        <v>586</v>
      </c>
      <c r="E1200" s="182" t="s">
        <v>1</v>
      </c>
      <c r="F1200" s="183" t="s">
        <v>1498</v>
      </c>
      <c r="H1200" s="182" t="s">
        <v>1</v>
      </c>
      <c r="I1200" s="184"/>
      <c r="L1200" s="180"/>
      <c r="M1200" s="185"/>
      <c r="T1200" s="186"/>
      <c r="AT1200" s="182" t="s">
        <v>586</v>
      </c>
      <c r="AU1200" s="182" t="s">
        <v>89</v>
      </c>
      <c r="AV1200" s="12" t="s">
        <v>84</v>
      </c>
      <c r="AW1200" s="12" t="s">
        <v>31</v>
      </c>
      <c r="AX1200" s="12" t="s">
        <v>77</v>
      </c>
      <c r="AY1200" s="182" t="s">
        <v>574</v>
      </c>
    </row>
    <row r="1201" spans="2:51" s="13" customFormat="1" ht="12">
      <c r="B1201" s="187"/>
      <c r="D1201" s="181" t="s">
        <v>586</v>
      </c>
      <c r="E1201" s="188" t="s">
        <v>1</v>
      </c>
      <c r="F1201" s="189" t="s">
        <v>1499</v>
      </c>
      <c r="H1201" s="190">
        <v>22.321999999999999</v>
      </c>
      <c r="I1201" s="191"/>
      <c r="L1201" s="187"/>
      <c r="M1201" s="192"/>
      <c r="T1201" s="193"/>
      <c r="AT1201" s="188" t="s">
        <v>586</v>
      </c>
      <c r="AU1201" s="188" t="s">
        <v>89</v>
      </c>
      <c r="AV1201" s="13" t="s">
        <v>89</v>
      </c>
      <c r="AW1201" s="13" t="s">
        <v>31</v>
      </c>
      <c r="AX1201" s="13" t="s">
        <v>77</v>
      </c>
      <c r="AY1201" s="188" t="s">
        <v>574</v>
      </c>
    </row>
    <row r="1202" spans="2:51" s="15" customFormat="1" ht="12">
      <c r="B1202" s="201"/>
      <c r="D1202" s="181" t="s">
        <v>586</v>
      </c>
      <c r="E1202" s="202" t="s">
        <v>1</v>
      </c>
      <c r="F1202" s="203" t="s">
        <v>776</v>
      </c>
      <c r="H1202" s="204">
        <v>22.321999999999999</v>
      </c>
      <c r="I1202" s="205"/>
      <c r="L1202" s="201"/>
      <c r="M1202" s="206"/>
      <c r="T1202" s="207"/>
      <c r="AT1202" s="202" t="s">
        <v>586</v>
      </c>
      <c r="AU1202" s="202" t="s">
        <v>89</v>
      </c>
      <c r="AV1202" s="15" t="s">
        <v>597</v>
      </c>
      <c r="AW1202" s="15" t="s">
        <v>31</v>
      </c>
      <c r="AX1202" s="15" t="s">
        <v>77</v>
      </c>
      <c r="AY1202" s="202" t="s">
        <v>574</v>
      </c>
    </row>
    <row r="1203" spans="2:51" s="12" customFormat="1" ht="12">
      <c r="B1203" s="180"/>
      <c r="D1203" s="181" t="s">
        <v>586</v>
      </c>
      <c r="E1203" s="182" t="s">
        <v>1</v>
      </c>
      <c r="F1203" s="183" t="s">
        <v>1500</v>
      </c>
      <c r="H1203" s="182" t="s">
        <v>1</v>
      </c>
      <c r="I1203" s="184"/>
      <c r="L1203" s="180"/>
      <c r="M1203" s="185"/>
      <c r="T1203" s="186"/>
      <c r="AT1203" s="182" t="s">
        <v>586</v>
      </c>
      <c r="AU1203" s="182" t="s">
        <v>89</v>
      </c>
      <c r="AV1203" s="12" t="s">
        <v>84</v>
      </c>
      <c r="AW1203" s="12" t="s">
        <v>31</v>
      </c>
      <c r="AX1203" s="12" t="s">
        <v>77</v>
      </c>
      <c r="AY1203" s="182" t="s">
        <v>574</v>
      </c>
    </row>
    <row r="1204" spans="2:51" s="13" customFormat="1" ht="12">
      <c r="B1204" s="187"/>
      <c r="D1204" s="181" t="s">
        <v>586</v>
      </c>
      <c r="E1204" s="188" t="s">
        <v>1</v>
      </c>
      <c r="F1204" s="189" t="s">
        <v>1501</v>
      </c>
      <c r="H1204" s="190">
        <v>2.218</v>
      </c>
      <c r="I1204" s="191"/>
      <c r="L1204" s="187"/>
      <c r="M1204" s="192"/>
      <c r="T1204" s="193"/>
      <c r="AT1204" s="188" t="s">
        <v>586</v>
      </c>
      <c r="AU1204" s="188" t="s">
        <v>89</v>
      </c>
      <c r="AV1204" s="13" t="s">
        <v>89</v>
      </c>
      <c r="AW1204" s="13" t="s">
        <v>31</v>
      </c>
      <c r="AX1204" s="13" t="s">
        <v>77</v>
      </c>
      <c r="AY1204" s="188" t="s">
        <v>574</v>
      </c>
    </row>
    <row r="1205" spans="2:51" s="15" customFormat="1" ht="12">
      <c r="B1205" s="201"/>
      <c r="D1205" s="181" t="s">
        <v>586</v>
      </c>
      <c r="E1205" s="202" t="s">
        <v>1</v>
      </c>
      <c r="F1205" s="203" t="s">
        <v>776</v>
      </c>
      <c r="H1205" s="204">
        <v>2.218</v>
      </c>
      <c r="I1205" s="205"/>
      <c r="L1205" s="201"/>
      <c r="M1205" s="206"/>
      <c r="T1205" s="207"/>
      <c r="AT1205" s="202" t="s">
        <v>586</v>
      </c>
      <c r="AU1205" s="202" t="s">
        <v>89</v>
      </c>
      <c r="AV1205" s="15" t="s">
        <v>597</v>
      </c>
      <c r="AW1205" s="15" t="s">
        <v>31</v>
      </c>
      <c r="AX1205" s="15" t="s">
        <v>77</v>
      </c>
      <c r="AY1205" s="202" t="s">
        <v>574</v>
      </c>
    </row>
    <row r="1206" spans="2:51" s="12" customFormat="1" ht="12">
      <c r="B1206" s="180"/>
      <c r="D1206" s="181" t="s">
        <v>586</v>
      </c>
      <c r="E1206" s="182" t="s">
        <v>1</v>
      </c>
      <c r="F1206" s="183" t="s">
        <v>1502</v>
      </c>
      <c r="H1206" s="182" t="s">
        <v>1</v>
      </c>
      <c r="I1206" s="184"/>
      <c r="L1206" s="180"/>
      <c r="M1206" s="185"/>
      <c r="T1206" s="186"/>
      <c r="AT1206" s="182" t="s">
        <v>586</v>
      </c>
      <c r="AU1206" s="182" t="s">
        <v>89</v>
      </c>
      <c r="AV1206" s="12" t="s">
        <v>84</v>
      </c>
      <c r="AW1206" s="12" t="s">
        <v>31</v>
      </c>
      <c r="AX1206" s="12" t="s">
        <v>77</v>
      </c>
      <c r="AY1206" s="182" t="s">
        <v>574</v>
      </c>
    </row>
    <row r="1207" spans="2:51" s="13" customFormat="1" ht="12">
      <c r="B1207" s="187"/>
      <c r="D1207" s="181" t="s">
        <v>586</v>
      </c>
      <c r="E1207" s="188" t="s">
        <v>1</v>
      </c>
      <c r="F1207" s="189" t="s">
        <v>1503</v>
      </c>
      <c r="H1207" s="190">
        <v>8.6349999999999998</v>
      </c>
      <c r="I1207" s="191"/>
      <c r="L1207" s="187"/>
      <c r="M1207" s="192"/>
      <c r="T1207" s="193"/>
      <c r="AT1207" s="188" t="s">
        <v>586</v>
      </c>
      <c r="AU1207" s="188" t="s">
        <v>89</v>
      </c>
      <c r="AV1207" s="13" t="s">
        <v>89</v>
      </c>
      <c r="AW1207" s="13" t="s">
        <v>31</v>
      </c>
      <c r="AX1207" s="13" t="s">
        <v>77</v>
      </c>
      <c r="AY1207" s="188" t="s">
        <v>574</v>
      </c>
    </row>
    <row r="1208" spans="2:51" s="15" customFormat="1" ht="12">
      <c r="B1208" s="201"/>
      <c r="D1208" s="181" t="s">
        <v>586</v>
      </c>
      <c r="E1208" s="202" t="s">
        <v>1</v>
      </c>
      <c r="F1208" s="203" t="s">
        <v>776</v>
      </c>
      <c r="H1208" s="204">
        <v>8.6349999999999998</v>
      </c>
      <c r="I1208" s="205"/>
      <c r="L1208" s="201"/>
      <c r="M1208" s="206"/>
      <c r="T1208" s="207"/>
      <c r="AT1208" s="202" t="s">
        <v>586</v>
      </c>
      <c r="AU1208" s="202" t="s">
        <v>89</v>
      </c>
      <c r="AV1208" s="15" t="s">
        <v>597</v>
      </c>
      <c r="AW1208" s="15" t="s">
        <v>31</v>
      </c>
      <c r="AX1208" s="15" t="s">
        <v>77</v>
      </c>
      <c r="AY1208" s="202" t="s">
        <v>574</v>
      </c>
    </row>
    <row r="1209" spans="2:51" s="12" customFormat="1" ht="12">
      <c r="B1209" s="180"/>
      <c r="D1209" s="181" t="s">
        <v>586</v>
      </c>
      <c r="E1209" s="182" t="s">
        <v>1</v>
      </c>
      <c r="F1209" s="183" t="s">
        <v>1504</v>
      </c>
      <c r="H1209" s="182" t="s">
        <v>1</v>
      </c>
      <c r="I1209" s="184"/>
      <c r="L1209" s="180"/>
      <c r="M1209" s="185"/>
      <c r="T1209" s="186"/>
      <c r="AT1209" s="182" t="s">
        <v>586</v>
      </c>
      <c r="AU1209" s="182" t="s">
        <v>89</v>
      </c>
      <c r="AV1209" s="12" t="s">
        <v>84</v>
      </c>
      <c r="AW1209" s="12" t="s">
        <v>31</v>
      </c>
      <c r="AX1209" s="12" t="s">
        <v>77</v>
      </c>
      <c r="AY1209" s="182" t="s">
        <v>574</v>
      </c>
    </row>
    <row r="1210" spans="2:51" s="13" customFormat="1" ht="12">
      <c r="B1210" s="187"/>
      <c r="D1210" s="181" t="s">
        <v>586</v>
      </c>
      <c r="E1210" s="188" t="s">
        <v>1</v>
      </c>
      <c r="F1210" s="189" t="s">
        <v>1505</v>
      </c>
      <c r="H1210" s="190">
        <v>6.0919999999999996</v>
      </c>
      <c r="I1210" s="191"/>
      <c r="L1210" s="187"/>
      <c r="M1210" s="192"/>
      <c r="T1210" s="193"/>
      <c r="AT1210" s="188" t="s">
        <v>586</v>
      </c>
      <c r="AU1210" s="188" t="s">
        <v>89</v>
      </c>
      <c r="AV1210" s="13" t="s">
        <v>89</v>
      </c>
      <c r="AW1210" s="13" t="s">
        <v>31</v>
      </c>
      <c r="AX1210" s="13" t="s">
        <v>77</v>
      </c>
      <c r="AY1210" s="188" t="s">
        <v>574</v>
      </c>
    </row>
    <row r="1211" spans="2:51" s="13" customFormat="1" ht="12">
      <c r="B1211" s="187"/>
      <c r="D1211" s="181" t="s">
        <v>586</v>
      </c>
      <c r="E1211" s="188" t="s">
        <v>1</v>
      </c>
      <c r="F1211" s="189" t="s">
        <v>1506</v>
      </c>
      <c r="H1211" s="190">
        <v>0.97599999999999998</v>
      </c>
      <c r="I1211" s="191"/>
      <c r="L1211" s="187"/>
      <c r="M1211" s="192"/>
      <c r="T1211" s="193"/>
      <c r="AT1211" s="188" t="s">
        <v>586</v>
      </c>
      <c r="AU1211" s="188" t="s">
        <v>89</v>
      </c>
      <c r="AV1211" s="13" t="s">
        <v>89</v>
      </c>
      <c r="AW1211" s="13" t="s">
        <v>31</v>
      </c>
      <c r="AX1211" s="13" t="s">
        <v>77</v>
      </c>
      <c r="AY1211" s="188" t="s">
        <v>574</v>
      </c>
    </row>
    <row r="1212" spans="2:51" s="13" customFormat="1" ht="12">
      <c r="B1212" s="187"/>
      <c r="D1212" s="181" t="s">
        <v>586</v>
      </c>
      <c r="E1212" s="188" t="s">
        <v>1</v>
      </c>
      <c r="F1212" s="189" t="s">
        <v>1507</v>
      </c>
      <c r="H1212" s="190">
        <v>0.152</v>
      </c>
      <c r="I1212" s="191"/>
      <c r="L1212" s="187"/>
      <c r="M1212" s="192"/>
      <c r="T1212" s="193"/>
      <c r="AT1212" s="188" t="s">
        <v>586</v>
      </c>
      <c r="AU1212" s="188" t="s">
        <v>89</v>
      </c>
      <c r="AV1212" s="13" t="s">
        <v>89</v>
      </c>
      <c r="AW1212" s="13" t="s">
        <v>31</v>
      </c>
      <c r="AX1212" s="13" t="s">
        <v>77</v>
      </c>
      <c r="AY1212" s="188" t="s">
        <v>574</v>
      </c>
    </row>
    <row r="1213" spans="2:51" s="15" customFormat="1" ht="12">
      <c r="B1213" s="201"/>
      <c r="D1213" s="181" t="s">
        <v>586</v>
      </c>
      <c r="E1213" s="202" t="s">
        <v>1</v>
      </c>
      <c r="F1213" s="203" t="s">
        <v>776</v>
      </c>
      <c r="H1213" s="204">
        <v>7.22</v>
      </c>
      <c r="I1213" s="205"/>
      <c r="L1213" s="201"/>
      <c r="M1213" s="206"/>
      <c r="T1213" s="207"/>
      <c r="AT1213" s="202" t="s">
        <v>586</v>
      </c>
      <c r="AU1213" s="202" t="s">
        <v>89</v>
      </c>
      <c r="AV1213" s="15" t="s">
        <v>597</v>
      </c>
      <c r="AW1213" s="15" t="s">
        <v>31</v>
      </c>
      <c r="AX1213" s="15" t="s">
        <v>77</v>
      </c>
      <c r="AY1213" s="202" t="s">
        <v>574</v>
      </c>
    </row>
    <row r="1214" spans="2:51" s="12" customFormat="1" ht="12">
      <c r="B1214" s="180"/>
      <c r="D1214" s="181" t="s">
        <v>586</v>
      </c>
      <c r="E1214" s="182" t="s">
        <v>1</v>
      </c>
      <c r="F1214" s="183" t="s">
        <v>1508</v>
      </c>
      <c r="H1214" s="182" t="s">
        <v>1</v>
      </c>
      <c r="I1214" s="184"/>
      <c r="L1214" s="180"/>
      <c r="M1214" s="185"/>
      <c r="T1214" s="186"/>
      <c r="AT1214" s="182" t="s">
        <v>586</v>
      </c>
      <c r="AU1214" s="182" t="s">
        <v>89</v>
      </c>
      <c r="AV1214" s="12" t="s">
        <v>84</v>
      </c>
      <c r="AW1214" s="12" t="s">
        <v>31</v>
      </c>
      <c r="AX1214" s="12" t="s">
        <v>77</v>
      </c>
      <c r="AY1214" s="182" t="s">
        <v>574</v>
      </c>
    </row>
    <row r="1215" spans="2:51" s="12" customFormat="1" ht="12">
      <c r="B1215" s="180"/>
      <c r="D1215" s="181" t="s">
        <v>586</v>
      </c>
      <c r="E1215" s="182" t="s">
        <v>1</v>
      </c>
      <c r="F1215" s="183" t="s">
        <v>1509</v>
      </c>
      <c r="H1215" s="182" t="s">
        <v>1</v>
      </c>
      <c r="I1215" s="184"/>
      <c r="L1215" s="180"/>
      <c r="M1215" s="185"/>
      <c r="T1215" s="186"/>
      <c r="AT1215" s="182" t="s">
        <v>586</v>
      </c>
      <c r="AU1215" s="182" t="s">
        <v>89</v>
      </c>
      <c r="AV1215" s="12" t="s">
        <v>84</v>
      </c>
      <c r="AW1215" s="12" t="s">
        <v>31</v>
      </c>
      <c r="AX1215" s="12" t="s">
        <v>77</v>
      </c>
      <c r="AY1215" s="182" t="s">
        <v>574</v>
      </c>
    </row>
    <row r="1216" spans="2:51" s="13" customFormat="1" ht="12">
      <c r="B1216" s="187"/>
      <c r="D1216" s="181" t="s">
        <v>586</v>
      </c>
      <c r="E1216" s="188" t="s">
        <v>1</v>
      </c>
      <c r="F1216" s="189" t="s">
        <v>1510</v>
      </c>
      <c r="H1216" s="190">
        <v>25.884</v>
      </c>
      <c r="I1216" s="191"/>
      <c r="L1216" s="187"/>
      <c r="M1216" s="192"/>
      <c r="T1216" s="193"/>
      <c r="AT1216" s="188" t="s">
        <v>586</v>
      </c>
      <c r="AU1216" s="188" t="s">
        <v>89</v>
      </c>
      <c r="AV1216" s="13" t="s">
        <v>89</v>
      </c>
      <c r="AW1216" s="13" t="s">
        <v>31</v>
      </c>
      <c r="AX1216" s="13" t="s">
        <v>77</v>
      </c>
      <c r="AY1216" s="188" t="s">
        <v>574</v>
      </c>
    </row>
    <row r="1217" spans="2:51" s="12" customFormat="1" ht="12">
      <c r="B1217" s="180"/>
      <c r="D1217" s="181" t="s">
        <v>586</v>
      </c>
      <c r="E1217" s="182" t="s">
        <v>1</v>
      </c>
      <c r="F1217" s="183" t="s">
        <v>1511</v>
      </c>
      <c r="H1217" s="182" t="s">
        <v>1</v>
      </c>
      <c r="I1217" s="184"/>
      <c r="L1217" s="180"/>
      <c r="M1217" s="185"/>
      <c r="T1217" s="186"/>
      <c r="AT1217" s="182" t="s">
        <v>586</v>
      </c>
      <c r="AU1217" s="182" t="s">
        <v>89</v>
      </c>
      <c r="AV1217" s="12" t="s">
        <v>84</v>
      </c>
      <c r="AW1217" s="12" t="s">
        <v>31</v>
      </c>
      <c r="AX1217" s="12" t="s">
        <v>77</v>
      </c>
      <c r="AY1217" s="182" t="s">
        <v>574</v>
      </c>
    </row>
    <row r="1218" spans="2:51" s="13" customFormat="1" ht="12">
      <c r="B1218" s="187"/>
      <c r="D1218" s="181" t="s">
        <v>586</v>
      </c>
      <c r="E1218" s="188" t="s">
        <v>1</v>
      </c>
      <c r="F1218" s="189" t="s">
        <v>1512</v>
      </c>
      <c r="H1218" s="190">
        <v>29.849</v>
      </c>
      <c r="I1218" s="191"/>
      <c r="L1218" s="187"/>
      <c r="M1218" s="192"/>
      <c r="T1218" s="193"/>
      <c r="AT1218" s="188" t="s">
        <v>586</v>
      </c>
      <c r="AU1218" s="188" t="s">
        <v>89</v>
      </c>
      <c r="AV1218" s="13" t="s">
        <v>89</v>
      </c>
      <c r="AW1218" s="13" t="s">
        <v>31</v>
      </c>
      <c r="AX1218" s="13" t="s">
        <v>77</v>
      </c>
      <c r="AY1218" s="188" t="s">
        <v>574</v>
      </c>
    </row>
    <row r="1219" spans="2:51" s="12" customFormat="1" ht="12">
      <c r="B1219" s="180"/>
      <c r="D1219" s="181" t="s">
        <v>586</v>
      </c>
      <c r="E1219" s="182" t="s">
        <v>1</v>
      </c>
      <c r="F1219" s="183" t="s">
        <v>1513</v>
      </c>
      <c r="H1219" s="182" t="s">
        <v>1</v>
      </c>
      <c r="I1219" s="184"/>
      <c r="L1219" s="180"/>
      <c r="M1219" s="185"/>
      <c r="T1219" s="186"/>
      <c r="AT1219" s="182" t="s">
        <v>586</v>
      </c>
      <c r="AU1219" s="182" t="s">
        <v>89</v>
      </c>
      <c r="AV1219" s="12" t="s">
        <v>84</v>
      </c>
      <c r="AW1219" s="12" t="s">
        <v>31</v>
      </c>
      <c r="AX1219" s="12" t="s">
        <v>77</v>
      </c>
      <c r="AY1219" s="182" t="s">
        <v>574</v>
      </c>
    </row>
    <row r="1220" spans="2:51" s="13" customFormat="1" ht="12">
      <c r="B1220" s="187"/>
      <c r="D1220" s="181" t="s">
        <v>586</v>
      </c>
      <c r="E1220" s="188" t="s">
        <v>1</v>
      </c>
      <c r="F1220" s="189" t="s">
        <v>1514</v>
      </c>
      <c r="H1220" s="190">
        <v>1.73</v>
      </c>
      <c r="I1220" s="191"/>
      <c r="L1220" s="187"/>
      <c r="M1220" s="192"/>
      <c r="T1220" s="193"/>
      <c r="AT1220" s="188" t="s">
        <v>586</v>
      </c>
      <c r="AU1220" s="188" t="s">
        <v>89</v>
      </c>
      <c r="AV1220" s="13" t="s">
        <v>89</v>
      </c>
      <c r="AW1220" s="13" t="s">
        <v>31</v>
      </c>
      <c r="AX1220" s="13" t="s">
        <v>77</v>
      </c>
      <c r="AY1220" s="188" t="s">
        <v>574</v>
      </c>
    </row>
    <row r="1221" spans="2:51" s="15" customFormat="1" ht="12">
      <c r="B1221" s="201"/>
      <c r="D1221" s="181" t="s">
        <v>586</v>
      </c>
      <c r="E1221" s="202" t="s">
        <v>1</v>
      </c>
      <c r="F1221" s="203" t="s">
        <v>776</v>
      </c>
      <c r="H1221" s="204">
        <v>57.463000000000001</v>
      </c>
      <c r="I1221" s="205"/>
      <c r="L1221" s="201"/>
      <c r="M1221" s="206"/>
      <c r="T1221" s="207"/>
      <c r="AT1221" s="202" t="s">
        <v>586</v>
      </c>
      <c r="AU1221" s="202" t="s">
        <v>89</v>
      </c>
      <c r="AV1221" s="15" t="s">
        <v>597</v>
      </c>
      <c r="AW1221" s="15" t="s">
        <v>31</v>
      </c>
      <c r="AX1221" s="15" t="s">
        <v>77</v>
      </c>
      <c r="AY1221" s="202" t="s">
        <v>574</v>
      </c>
    </row>
    <row r="1222" spans="2:51" s="12" customFormat="1" ht="12">
      <c r="B1222" s="180"/>
      <c r="D1222" s="181" t="s">
        <v>586</v>
      </c>
      <c r="E1222" s="182" t="s">
        <v>1</v>
      </c>
      <c r="F1222" s="183" t="s">
        <v>1515</v>
      </c>
      <c r="H1222" s="182" t="s">
        <v>1</v>
      </c>
      <c r="I1222" s="184"/>
      <c r="L1222" s="180"/>
      <c r="M1222" s="185"/>
      <c r="T1222" s="186"/>
      <c r="AT1222" s="182" t="s">
        <v>586</v>
      </c>
      <c r="AU1222" s="182" t="s">
        <v>89</v>
      </c>
      <c r="AV1222" s="12" t="s">
        <v>84</v>
      </c>
      <c r="AW1222" s="12" t="s">
        <v>31</v>
      </c>
      <c r="AX1222" s="12" t="s">
        <v>77</v>
      </c>
      <c r="AY1222" s="182" t="s">
        <v>574</v>
      </c>
    </row>
    <row r="1223" spans="2:51" s="13" customFormat="1" ht="12">
      <c r="B1223" s="187"/>
      <c r="D1223" s="181" t="s">
        <v>586</v>
      </c>
      <c r="E1223" s="188" t="s">
        <v>1</v>
      </c>
      <c r="F1223" s="189" t="s">
        <v>1516</v>
      </c>
      <c r="H1223" s="190">
        <v>6.4889999999999999</v>
      </c>
      <c r="I1223" s="191"/>
      <c r="L1223" s="187"/>
      <c r="M1223" s="192"/>
      <c r="T1223" s="193"/>
      <c r="AT1223" s="188" t="s">
        <v>586</v>
      </c>
      <c r="AU1223" s="188" t="s">
        <v>89</v>
      </c>
      <c r="AV1223" s="13" t="s">
        <v>89</v>
      </c>
      <c r="AW1223" s="13" t="s">
        <v>31</v>
      </c>
      <c r="AX1223" s="13" t="s">
        <v>77</v>
      </c>
      <c r="AY1223" s="188" t="s">
        <v>574</v>
      </c>
    </row>
    <row r="1224" spans="2:51" s="12" customFormat="1" ht="12">
      <c r="B1224" s="180"/>
      <c r="D1224" s="181" t="s">
        <v>586</v>
      </c>
      <c r="E1224" s="182" t="s">
        <v>1</v>
      </c>
      <c r="F1224" s="183" t="s">
        <v>1517</v>
      </c>
      <c r="H1224" s="182" t="s">
        <v>1</v>
      </c>
      <c r="I1224" s="184"/>
      <c r="L1224" s="180"/>
      <c r="M1224" s="185"/>
      <c r="T1224" s="186"/>
      <c r="AT1224" s="182" t="s">
        <v>586</v>
      </c>
      <c r="AU1224" s="182" t="s">
        <v>89</v>
      </c>
      <c r="AV1224" s="12" t="s">
        <v>84</v>
      </c>
      <c r="AW1224" s="12" t="s">
        <v>31</v>
      </c>
      <c r="AX1224" s="12" t="s">
        <v>77</v>
      </c>
      <c r="AY1224" s="182" t="s">
        <v>574</v>
      </c>
    </row>
    <row r="1225" spans="2:51" s="13" customFormat="1" ht="12">
      <c r="B1225" s="187"/>
      <c r="D1225" s="181" t="s">
        <v>586</v>
      </c>
      <c r="E1225" s="188" t="s">
        <v>1</v>
      </c>
      <c r="F1225" s="189" t="s">
        <v>1518</v>
      </c>
      <c r="H1225" s="190">
        <v>1.8009999999999999</v>
      </c>
      <c r="I1225" s="191"/>
      <c r="L1225" s="187"/>
      <c r="M1225" s="192"/>
      <c r="T1225" s="193"/>
      <c r="AT1225" s="188" t="s">
        <v>586</v>
      </c>
      <c r="AU1225" s="188" t="s">
        <v>89</v>
      </c>
      <c r="AV1225" s="13" t="s">
        <v>89</v>
      </c>
      <c r="AW1225" s="13" t="s">
        <v>31</v>
      </c>
      <c r="AX1225" s="13" t="s">
        <v>77</v>
      </c>
      <c r="AY1225" s="188" t="s">
        <v>574</v>
      </c>
    </row>
    <row r="1226" spans="2:51" s="12" customFormat="1" ht="12">
      <c r="B1226" s="180"/>
      <c r="D1226" s="181" t="s">
        <v>586</v>
      </c>
      <c r="E1226" s="182" t="s">
        <v>1</v>
      </c>
      <c r="F1226" s="183" t="s">
        <v>1519</v>
      </c>
      <c r="H1226" s="182" t="s">
        <v>1</v>
      </c>
      <c r="I1226" s="184"/>
      <c r="L1226" s="180"/>
      <c r="M1226" s="185"/>
      <c r="T1226" s="186"/>
      <c r="AT1226" s="182" t="s">
        <v>586</v>
      </c>
      <c r="AU1226" s="182" t="s">
        <v>89</v>
      </c>
      <c r="AV1226" s="12" t="s">
        <v>84</v>
      </c>
      <c r="AW1226" s="12" t="s">
        <v>31</v>
      </c>
      <c r="AX1226" s="12" t="s">
        <v>77</v>
      </c>
      <c r="AY1226" s="182" t="s">
        <v>574</v>
      </c>
    </row>
    <row r="1227" spans="2:51" s="13" customFormat="1" ht="12">
      <c r="B1227" s="187"/>
      <c r="D1227" s="181" t="s">
        <v>586</v>
      </c>
      <c r="E1227" s="188" t="s">
        <v>1</v>
      </c>
      <c r="F1227" s="189" t="s">
        <v>1520</v>
      </c>
      <c r="H1227" s="190">
        <v>7.056</v>
      </c>
      <c r="I1227" s="191"/>
      <c r="L1227" s="187"/>
      <c r="M1227" s="192"/>
      <c r="T1227" s="193"/>
      <c r="AT1227" s="188" t="s">
        <v>586</v>
      </c>
      <c r="AU1227" s="188" t="s">
        <v>89</v>
      </c>
      <c r="AV1227" s="13" t="s">
        <v>89</v>
      </c>
      <c r="AW1227" s="13" t="s">
        <v>31</v>
      </c>
      <c r="AX1227" s="13" t="s">
        <v>77</v>
      </c>
      <c r="AY1227" s="188" t="s">
        <v>574</v>
      </c>
    </row>
    <row r="1228" spans="2:51" s="12" customFormat="1" ht="12">
      <c r="B1228" s="180"/>
      <c r="D1228" s="181" t="s">
        <v>586</v>
      </c>
      <c r="E1228" s="182" t="s">
        <v>1</v>
      </c>
      <c r="F1228" s="183" t="s">
        <v>1521</v>
      </c>
      <c r="H1228" s="182" t="s">
        <v>1</v>
      </c>
      <c r="I1228" s="184"/>
      <c r="L1228" s="180"/>
      <c r="M1228" s="185"/>
      <c r="T1228" s="186"/>
      <c r="AT1228" s="182" t="s">
        <v>586</v>
      </c>
      <c r="AU1228" s="182" t="s">
        <v>89</v>
      </c>
      <c r="AV1228" s="12" t="s">
        <v>84</v>
      </c>
      <c r="AW1228" s="12" t="s">
        <v>31</v>
      </c>
      <c r="AX1228" s="12" t="s">
        <v>77</v>
      </c>
      <c r="AY1228" s="182" t="s">
        <v>574</v>
      </c>
    </row>
    <row r="1229" spans="2:51" s="13" customFormat="1" ht="12">
      <c r="B1229" s="187"/>
      <c r="D1229" s="181" t="s">
        <v>586</v>
      </c>
      <c r="E1229" s="188" t="s">
        <v>1</v>
      </c>
      <c r="F1229" s="189" t="s">
        <v>1522</v>
      </c>
      <c r="H1229" s="190">
        <v>2.2050000000000001</v>
      </c>
      <c r="I1229" s="191"/>
      <c r="L1229" s="187"/>
      <c r="M1229" s="192"/>
      <c r="T1229" s="193"/>
      <c r="AT1229" s="188" t="s">
        <v>586</v>
      </c>
      <c r="AU1229" s="188" t="s">
        <v>89</v>
      </c>
      <c r="AV1229" s="13" t="s">
        <v>89</v>
      </c>
      <c r="AW1229" s="13" t="s">
        <v>31</v>
      </c>
      <c r="AX1229" s="13" t="s">
        <v>77</v>
      </c>
      <c r="AY1229" s="188" t="s">
        <v>574</v>
      </c>
    </row>
    <row r="1230" spans="2:51" s="15" customFormat="1" ht="12">
      <c r="B1230" s="201"/>
      <c r="D1230" s="181" t="s">
        <v>586</v>
      </c>
      <c r="E1230" s="202" t="s">
        <v>1</v>
      </c>
      <c r="F1230" s="203" t="s">
        <v>776</v>
      </c>
      <c r="H1230" s="204">
        <v>17.550999999999998</v>
      </c>
      <c r="I1230" s="205"/>
      <c r="L1230" s="201"/>
      <c r="M1230" s="206"/>
      <c r="T1230" s="207"/>
      <c r="AT1230" s="202" t="s">
        <v>586</v>
      </c>
      <c r="AU1230" s="202" t="s">
        <v>89</v>
      </c>
      <c r="AV1230" s="15" t="s">
        <v>597</v>
      </c>
      <c r="AW1230" s="15" t="s">
        <v>31</v>
      </c>
      <c r="AX1230" s="15" t="s">
        <v>77</v>
      </c>
      <c r="AY1230" s="202" t="s">
        <v>574</v>
      </c>
    </row>
    <row r="1231" spans="2:51" s="12" customFormat="1" ht="12">
      <c r="B1231" s="180"/>
      <c r="D1231" s="181" t="s">
        <v>586</v>
      </c>
      <c r="E1231" s="182" t="s">
        <v>1</v>
      </c>
      <c r="F1231" s="183" t="s">
        <v>1523</v>
      </c>
      <c r="H1231" s="182" t="s">
        <v>1</v>
      </c>
      <c r="I1231" s="184"/>
      <c r="L1231" s="180"/>
      <c r="M1231" s="185"/>
      <c r="T1231" s="186"/>
      <c r="AT1231" s="182" t="s">
        <v>586</v>
      </c>
      <c r="AU1231" s="182" t="s">
        <v>89</v>
      </c>
      <c r="AV1231" s="12" t="s">
        <v>84</v>
      </c>
      <c r="AW1231" s="12" t="s">
        <v>31</v>
      </c>
      <c r="AX1231" s="12" t="s">
        <v>77</v>
      </c>
      <c r="AY1231" s="182" t="s">
        <v>574</v>
      </c>
    </row>
    <row r="1232" spans="2:51" s="12" customFormat="1" ht="12">
      <c r="B1232" s="180"/>
      <c r="D1232" s="181" t="s">
        <v>586</v>
      </c>
      <c r="E1232" s="182" t="s">
        <v>1</v>
      </c>
      <c r="F1232" s="183" t="s">
        <v>1524</v>
      </c>
      <c r="H1232" s="182" t="s">
        <v>1</v>
      </c>
      <c r="I1232" s="184"/>
      <c r="L1232" s="180"/>
      <c r="M1232" s="185"/>
      <c r="T1232" s="186"/>
      <c r="AT1232" s="182" t="s">
        <v>586</v>
      </c>
      <c r="AU1232" s="182" t="s">
        <v>89</v>
      </c>
      <c r="AV1232" s="12" t="s">
        <v>84</v>
      </c>
      <c r="AW1232" s="12" t="s">
        <v>31</v>
      </c>
      <c r="AX1232" s="12" t="s">
        <v>77</v>
      </c>
      <c r="AY1232" s="182" t="s">
        <v>574</v>
      </c>
    </row>
    <row r="1233" spans="2:65" s="13" customFormat="1" ht="12">
      <c r="B1233" s="187"/>
      <c r="D1233" s="181" t="s">
        <v>586</v>
      </c>
      <c r="E1233" s="188" t="s">
        <v>1</v>
      </c>
      <c r="F1233" s="189" t="s">
        <v>1525</v>
      </c>
      <c r="H1233" s="190">
        <v>4.2679999999999998</v>
      </c>
      <c r="I1233" s="191"/>
      <c r="L1233" s="187"/>
      <c r="M1233" s="192"/>
      <c r="T1233" s="193"/>
      <c r="AT1233" s="188" t="s">
        <v>586</v>
      </c>
      <c r="AU1233" s="188" t="s">
        <v>89</v>
      </c>
      <c r="AV1233" s="13" t="s">
        <v>89</v>
      </c>
      <c r="AW1233" s="13" t="s">
        <v>31</v>
      </c>
      <c r="AX1233" s="13" t="s">
        <v>77</v>
      </c>
      <c r="AY1233" s="188" t="s">
        <v>574</v>
      </c>
    </row>
    <row r="1234" spans="2:65" s="12" customFormat="1" ht="12">
      <c r="B1234" s="180"/>
      <c r="D1234" s="181" t="s">
        <v>586</v>
      </c>
      <c r="E1234" s="182" t="s">
        <v>1</v>
      </c>
      <c r="F1234" s="183" t="s">
        <v>1526</v>
      </c>
      <c r="H1234" s="182" t="s">
        <v>1</v>
      </c>
      <c r="I1234" s="184"/>
      <c r="L1234" s="180"/>
      <c r="M1234" s="185"/>
      <c r="T1234" s="186"/>
      <c r="AT1234" s="182" t="s">
        <v>586</v>
      </c>
      <c r="AU1234" s="182" t="s">
        <v>89</v>
      </c>
      <c r="AV1234" s="12" t="s">
        <v>84</v>
      </c>
      <c r="AW1234" s="12" t="s">
        <v>31</v>
      </c>
      <c r="AX1234" s="12" t="s">
        <v>77</v>
      </c>
      <c r="AY1234" s="182" t="s">
        <v>574</v>
      </c>
    </row>
    <row r="1235" spans="2:65" s="13" customFormat="1" ht="12">
      <c r="B1235" s="187"/>
      <c r="D1235" s="181" t="s">
        <v>586</v>
      </c>
      <c r="E1235" s="188" t="s">
        <v>1</v>
      </c>
      <c r="F1235" s="189" t="s">
        <v>1527</v>
      </c>
      <c r="H1235" s="190">
        <v>0.6</v>
      </c>
      <c r="I1235" s="191"/>
      <c r="L1235" s="187"/>
      <c r="M1235" s="192"/>
      <c r="T1235" s="193"/>
      <c r="AT1235" s="188" t="s">
        <v>586</v>
      </c>
      <c r="AU1235" s="188" t="s">
        <v>89</v>
      </c>
      <c r="AV1235" s="13" t="s">
        <v>89</v>
      </c>
      <c r="AW1235" s="13" t="s">
        <v>31</v>
      </c>
      <c r="AX1235" s="13" t="s">
        <v>77</v>
      </c>
      <c r="AY1235" s="188" t="s">
        <v>574</v>
      </c>
    </row>
    <row r="1236" spans="2:65" s="12" customFormat="1" ht="12">
      <c r="B1236" s="180"/>
      <c r="D1236" s="181" t="s">
        <v>586</v>
      </c>
      <c r="E1236" s="182" t="s">
        <v>1</v>
      </c>
      <c r="F1236" s="183" t="s">
        <v>1528</v>
      </c>
      <c r="H1236" s="182" t="s">
        <v>1</v>
      </c>
      <c r="I1236" s="184"/>
      <c r="L1236" s="180"/>
      <c r="M1236" s="185"/>
      <c r="T1236" s="186"/>
      <c r="AT1236" s="182" t="s">
        <v>586</v>
      </c>
      <c r="AU1236" s="182" t="s">
        <v>89</v>
      </c>
      <c r="AV1236" s="12" t="s">
        <v>84</v>
      </c>
      <c r="AW1236" s="12" t="s">
        <v>31</v>
      </c>
      <c r="AX1236" s="12" t="s">
        <v>77</v>
      </c>
      <c r="AY1236" s="182" t="s">
        <v>574</v>
      </c>
    </row>
    <row r="1237" spans="2:65" s="13" customFormat="1" ht="12">
      <c r="B1237" s="187"/>
      <c r="D1237" s="181" t="s">
        <v>586</v>
      </c>
      <c r="E1237" s="188" t="s">
        <v>1</v>
      </c>
      <c r="F1237" s="189" t="s">
        <v>1529</v>
      </c>
      <c r="H1237" s="190">
        <v>0.73899999999999999</v>
      </c>
      <c r="I1237" s="191"/>
      <c r="L1237" s="187"/>
      <c r="M1237" s="192"/>
      <c r="T1237" s="193"/>
      <c r="AT1237" s="188" t="s">
        <v>586</v>
      </c>
      <c r="AU1237" s="188" t="s">
        <v>89</v>
      </c>
      <c r="AV1237" s="13" t="s">
        <v>89</v>
      </c>
      <c r="AW1237" s="13" t="s">
        <v>31</v>
      </c>
      <c r="AX1237" s="13" t="s">
        <v>77</v>
      </c>
      <c r="AY1237" s="188" t="s">
        <v>574</v>
      </c>
    </row>
    <row r="1238" spans="2:65" s="12" customFormat="1" ht="12">
      <c r="B1238" s="180"/>
      <c r="D1238" s="181" t="s">
        <v>586</v>
      </c>
      <c r="E1238" s="182" t="s">
        <v>1</v>
      </c>
      <c r="F1238" s="183" t="s">
        <v>1530</v>
      </c>
      <c r="H1238" s="182" t="s">
        <v>1</v>
      </c>
      <c r="I1238" s="184"/>
      <c r="L1238" s="180"/>
      <c r="M1238" s="185"/>
      <c r="T1238" s="186"/>
      <c r="AT1238" s="182" t="s">
        <v>586</v>
      </c>
      <c r="AU1238" s="182" t="s">
        <v>89</v>
      </c>
      <c r="AV1238" s="12" t="s">
        <v>84</v>
      </c>
      <c r="AW1238" s="12" t="s">
        <v>31</v>
      </c>
      <c r="AX1238" s="12" t="s">
        <v>77</v>
      </c>
      <c r="AY1238" s="182" t="s">
        <v>574</v>
      </c>
    </row>
    <row r="1239" spans="2:65" s="13" customFormat="1" ht="12">
      <c r="B1239" s="187"/>
      <c r="D1239" s="181" t="s">
        <v>586</v>
      </c>
      <c r="E1239" s="188" t="s">
        <v>1</v>
      </c>
      <c r="F1239" s="189" t="s">
        <v>1531</v>
      </c>
      <c r="H1239" s="190">
        <v>0.35099999999999998</v>
      </c>
      <c r="I1239" s="191"/>
      <c r="L1239" s="187"/>
      <c r="M1239" s="192"/>
      <c r="T1239" s="193"/>
      <c r="AT1239" s="188" t="s">
        <v>586</v>
      </c>
      <c r="AU1239" s="188" t="s">
        <v>89</v>
      </c>
      <c r="AV1239" s="13" t="s">
        <v>89</v>
      </c>
      <c r="AW1239" s="13" t="s">
        <v>31</v>
      </c>
      <c r="AX1239" s="13" t="s">
        <v>77</v>
      </c>
      <c r="AY1239" s="188" t="s">
        <v>574</v>
      </c>
    </row>
    <row r="1240" spans="2:65" s="12" customFormat="1" ht="12">
      <c r="B1240" s="180"/>
      <c r="D1240" s="181" t="s">
        <v>586</v>
      </c>
      <c r="E1240" s="182" t="s">
        <v>1</v>
      </c>
      <c r="F1240" s="183" t="s">
        <v>1532</v>
      </c>
      <c r="H1240" s="182" t="s">
        <v>1</v>
      </c>
      <c r="I1240" s="184"/>
      <c r="L1240" s="180"/>
      <c r="M1240" s="185"/>
      <c r="T1240" s="186"/>
      <c r="AT1240" s="182" t="s">
        <v>586</v>
      </c>
      <c r="AU1240" s="182" t="s">
        <v>89</v>
      </c>
      <c r="AV1240" s="12" t="s">
        <v>84</v>
      </c>
      <c r="AW1240" s="12" t="s">
        <v>31</v>
      </c>
      <c r="AX1240" s="12" t="s">
        <v>77</v>
      </c>
      <c r="AY1240" s="182" t="s">
        <v>574</v>
      </c>
    </row>
    <row r="1241" spans="2:65" s="13" customFormat="1" ht="12">
      <c r="B1241" s="187"/>
      <c r="D1241" s="181" t="s">
        <v>586</v>
      </c>
      <c r="E1241" s="188" t="s">
        <v>1</v>
      </c>
      <c r="F1241" s="189" t="s">
        <v>1533</v>
      </c>
      <c r="H1241" s="190">
        <v>0.27200000000000002</v>
      </c>
      <c r="I1241" s="191"/>
      <c r="L1241" s="187"/>
      <c r="M1241" s="192"/>
      <c r="T1241" s="193"/>
      <c r="AT1241" s="188" t="s">
        <v>586</v>
      </c>
      <c r="AU1241" s="188" t="s">
        <v>89</v>
      </c>
      <c r="AV1241" s="13" t="s">
        <v>89</v>
      </c>
      <c r="AW1241" s="13" t="s">
        <v>31</v>
      </c>
      <c r="AX1241" s="13" t="s">
        <v>77</v>
      </c>
      <c r="AY1241" s="188" t="s">
        <v>574</v>
      </c>
    </row>
    <row r="1242" spans="2:65" s="15" customFormat="1" ht="12">
      <c r="B1242" s="201"/>
      <c r="D1242" s="181" t="s">
        <v>586</v>
      </c>
      <c r="E1242" s="202" t="s">
        <v>1</v>
      </c>
      <c r="F1242" s="203" t="s">
        <v>776</v>
      </c>
      <c r="H1242" s="204">
        <v>6.23</v>
      </c>
      <c r="I1242" s="205"/>
      <c r="L1242" s="201"/>
      <c r="M1242" s="206"/>
      <c r="T1242" s="207"/>
      <c r="AT1242" s="202" t="s">
        <v>586</v>
      </c>
      <c r="AU1242" s="202" t="s">
        <v>89</v>
      </c>
      <c r="AV1242" s="15" t="s">
        <v>597</v>
      </c>
      <c r="AW1242" s="15" t="s">
        <v>31</v>
      </c>
      <c r="AX1242" s="15" t="s">
        <v>77</v>
      </c>
      <c r="AY1242" s="202" t="s">
        <v>574</v>
      </c>
    </row>
    <row r="1243" spans="2:65" s="14" customFormat="1" ht="12">
      <c r="B1243" s="194"/>
      <c r="D1243" s="181" t="s">
        <v>586</v>
      </c>
      <c r="E1243" s="195" t="s">
        <v>1</v>
      </c>
      <c r="F1243" s="196" t="s">
        <v>596</v>
      </c>
      <c r="H1243" s="197">
        <v>464.33199999999999</v>
      </c>
      <c r="I1243" s="198"/>
      <c r="L1243" s="194"/>
      <c r="M1243" s="199"/>
      <c r="T1243" s="200"/>
      <c r="AT1243" s="195" t="s">
        <v>586</v>
      </c>
      <c r="AU1243" s="195" t="s">
        <v>89</v>
      </c>
      <c r="AV1243" s="14" t="s">
        <v>580</v>
      </c>
      <c r="AW1243" s="14" t="s">
        <v>31</v>
      </c>
      <c r="AX1243" s="14" t="s">
        <v>84</v>
      </c>
      <c r="AY1243" s="195" t="s">
        <v>574</v>
      </c>
    </row>
    <row r="1244" spans="2:65" s="1" customFormat="1" ht="24.25" customHeight="1">
      <c r="B1244" s="140"/>
      <c r="C1244" s="168" t="s">
        <v>1534</v>
      </c>
      <c r="D1244" s="168" t="s">
        <v>576</v>
      </c>
      <c r="E1244" s="169" t="s">
        <v>1535</v>
      </c>
      <c r="F1244" s="170" t="s">
        <v>1536</v>
      </c>
      <c r="G1244" s="171" t="s">
        <v>584</v>
      </c>
      <c r="H1244" s="172">
        <v>1011.549</v>
      </c>
      <c r="I1244" s="173"/>
      <c r="J1244" s="174">
        <f>ROUND(I1244*H1244,2)</f>
        <v>0</v>
      </c>
      <c r="K1244" s="175"/>
      <c r="L1244" s="34"/>
      <c r="M1244" s="176" t="s">
        <v>1</v>
      </c>
      <c r="N1244" s="139" t="s">
        <v>43</v>
      </c>
      <c r="P1244" s="177">
        <f>O1244*H1244</f>
        <v>0</v>
      </c>
      <c r="Q1244" s="177">
        <v>0</v>
      </c>
      <c r="R1244" s="177">
        <f>Q1244*H1244</f>
        <v>0</v>
      </c>
      <c r="S1244" s="177">
        <v>0</v>
      </c>
      <c r="T1244" s="178">
        <f>S1244*H1244</f>
        <v>0</v>
      </c>
      <c r="AR1244" s="179" t="s">
        <v>580</v>
      </c>
      <c r="AT1244" s="179" t="s">
        <v>576</v>
      </c>
      <c r="AU1244" s="179" t="s">
        <v>89</v>
      </c>
      <c r="AY1244" s="17" t="s">
        <v>574</v>
      </c>
      <c r="BE1244" s="102">
        <f>IF(N1244="základná",J1244,0)</f>
        <v>0</v>
      </c>
      <c r="BF1244" s="102">
        <f>IF(N1244="znížená",J1244,0)</f>
        <v>0</v>
      </c>
      <c r="BG1244" s="102">
        <f>IF(N1244="zákl. prenesená",J1244,0)</f>
        <v>0</v>
      </c>
      <c r="BH1244" s="102">
        <f>IF(N1244="zníž. prenesená",J1244,0)</f>
        <v>0</v>
      </c>
      <c r="BI1244" s="102">
        <f>IF(N1244="nulová",J1244,0)</f>
        <v>0</v>
      </c>
      <c r="BJ1244" s="17" t="s">
        <v>89</v>
      </c>
      <c r="BK1244" s="102">
        <f>ROUND(I1244*H1244,2)</f>
        <v>0</v>
      </c>
      <c r="BL1244" s="17" t="s">
        <v>580</v>
      </c>
      <c r="BM1244" s="179" t="s">
        <v>1537</v>
      </c>
    </row>
    <row r="1245" spans="2:65" s="12" customFormat="1" ht="12">
      <c r="B1245" s="180"/>
      <c r="D1245" s="181" t="s">
        <v>586</v>
      </c>
      <c r="E1245" s="182" t="s">
        <v>1</v>
      </c>
      <c r="F1245" s="183" t="s">
        <v>1482</v>
      </c>
      <c r="H1245" s="182" t="s">
        <v>1</v>
      </c>
      <c r="I1245" s="184"/>
      <c r="L1245" s="180"/>
      <c r="M1245" s="185"/>
      <c r="T1245" s="186"/>
      <c r="AT1245" s="182" t="s">
        <v>586</v>
      </c>
      <c r="AU1245" s="182" t="s">
        <v>89</v>
      </c>
      <c r="AV1245" s="12" t="s">
        <v>84</v>
      </c>
      <c r="AW1245" s="12" t="s">
        <v>31</v>
      </c>
      <c r="AX1245" s="12" t="s">
        <v>77</v>
      </c>
      <c r="AY1245" s="182" t="s">
        <v>574</v>
      </c>
    </row>
    <row r="1246" spans="2:65" s="13" customFormat="1" ht="12">
      <c r="B1246" s="187"/>
      <c r="D1246" s="181" t="s">
        <v>586</v>
      </c>
      <c r="E1246" s="188" t="s">
        <v>1</v>
      </c>
      <c r="F1246" s="189" t="s">
        <v>1538</v>
      </c>
      <c r="H1246" s="190">
        <v>182.553</v>
      </c>
      <c r="I1246" s="191"/>
      <c r="L1246" s="187"/>
      <c r="M1246" s="192"/>
      <c r="T1246" s="193"/>
      <c r="AT1246" s="188" t="s">
        <v>586</v>
      </c>
      <c r="AU1246" s="188" t="s">
        <v>89</v>
      </c>
      <c r="AV1246" s="13" t="s">
        <v>89</v>
      </c>
      <c r="AW1246" s="13" t="s">
        <v>31</v>
      </c>
      <c r="AX1246" s="13" t="s">
        <v>77</v>
      </c>
      <c r="AY1246" s="188" t="s">
        <v>574</v>
      </c>
    </row>
    <row r="1247" spans="2:65" s="15" customFormat="1" ht="12">
      <c r="B1247" s="201"/>
      <c r="D1247" s="181" t="s">
        <v>586</v>
      </c>
      <c r="E1247" s="202" t="s">
        <v>1</v>
      </c>
      <c r="F1247" s="203" t="s">
        <v>776</v>
      </c>
      <c r="H1247" s="204">
        <v>182.553</v>
      </c>
      <c r="I1247" s="205"/>
      <c r="L1247" s="201"/>
      <c r="M1247" s="206"/>
      <c r="T1247" s="207"/>
      <c r="AT1247" s="202" t="s">
        <v>586</v>
      </c>
      <c r="AU1247" s="202" t="s">
        <v>89</v>
      </c>
      <c r="AV1247" s="15" t="s">
        <v>597</v>
      </c>
      <c r="AW1247" s="15" t="s">
        <v>31</v>
      </c>
      <c r="AX1247" s="15" t="s">
        <v>77</v>
      </c>
      <c r="AY1247" s="202" t="s">
        <v>574</v>
      </c>
    </row>
    <row r="1248" spans="2:65" s="12" customFormat="1" ht="12">
      <c r="B1248" s="180"/>
      <c r="D1248" s="181" t="s">
        <v>586</v>
      </c>
      <c r="E1248" s="182" t="s">
        <v>1</v>
      </c>
      <c r="F1248" s="183" t="s">
        <v>1484</v>
      </c>
      <c r="H1248" s="182" t="s">
        <v>1</v>
      </c>
      <c r="I1248" s="184"/>
      <c r="L1248" s="180"/>
      <c r="M1248" s="185"/>
      <c r="T1248" s="186"/>
      <c r="AT1248" s="182" t="s">
        <v>586</v>
      </c>
      <c r="AU1248" s="182" t="s">
        <v>89</v>
      </c>
      <c r="AV1248" s="12" t="s">
        <v>84</v>
      </c>
      <c r="AW1248" s="12" t="s">
        <v>31</v>
      </c>
      <c r="AX1248" s="12" t="s">
        <v>77</v>
      </c>
      <c r="AY1248" s="182" t="s">
        <v>574</v>
      </c>
    </row>
    <row r="1249" spans="2:51" s="13" customFormat="1" ht="12">
      <c r="B1249" s="187"/>
      <c r="D1249" s="181" t="s">
        <v>586</v>
      </c>
      <c r="E1249" s="188" t="s">
        <v>1</v>
      </c>
      <c r="F1249" s="189" t="s">
        <v>1539</v>
      </c>
      <c r="H1249" s="190">
        <v>160.77500000000001</v>
      </c>
      <c r="I1249" s="191"/>
      <c r="L1249" s="187"/>
      <c r="M1249" s="192"/>
      <c r="T1249" s="193"/>
      <c r="AT1249" s="188" t="s">
        <v>586</v>
      </c>
      <c r="AU1249" s="188" t="s">
        <v>89</v>
      </c>
      <c r="AV1249" s="13" t="s">
        <v>89</v>
      </c>
      <c r="AW1249" s="13" t="s">
        <v>31</v>
      </c>
      <c r="AX1249" s="13" t="s">
        <v>77</v>
      </c>
      <c r="AY1249" s="188" t="s">
        <v>574</v>
      </c>
    </row>
    <row r="1250" spans="2:51" s="15" customFormat="1" ht="12">
      <c r="B1250" s="201"/>
      <c r="D1250" s="181" t="s">
        <v>586</v>
      </c>
      <c r="E1250" s="202" t="s">
        <v>1</v>
      </c>
      <c r="F1250" s="203" t="s">
        <v>776</v>
      </c>
      <c r="H1250" s="204">
        <v>160.77500000000001</v>
      </c>
      <c r="I1250" s="205"/>
      <c r="L1250" s="201"/>
      <c r="M1250" s="206"/>
      <c r="T1250" s="207"/>
      <c r="AT1250" s="202" t="s">
        <v>586</v>
      </c>
      <c r="AU1250" s="202" t="s">
        <v>89</v>
      </c>
      <c r="AV1250" s="15" t="s">
        <v>597</v>
      </c>
      <c r="AW1250" s="15" t="s">
        <v>31</v>
      </c>
      <c r="AX1250" s="15" t="s">
        <v>77</v>
      </c>
      <c r="AY1250" s="202" t="s">
        <v>574</v>
      </c>
    </row>
    <row r="1251" spans="2:51" s="12" customFormat="1" ht="12">
      <c r="B1251" s="180"/>
      <c r="D1251" s="181" t="s">
        <v>586</v>
      </c>
      <c r="E1251" s="182" t="s">
        <v>1</v>
      </c>
      <c r="F1251" s="183" t="s">
        <v>1486</v>
      </c>
      <c r="H1251" s="182" t="s">
        <v>1</v>
      </c>
      <c r="I1251" s="184"/>
      <c r="L1251" s="180"/>
      <c r="M1251" s="185"/>
      <c r="T1251" s="186"/>
      <c r="AT1251" s="182" t="s">
        <v>586</v>
      </c>
      <c r="AU1251" s="182" t="s">
        <v>89</v>
      </c>
      <c r="AV1251" s="12" t="s">
        <v>84</v>
      </c>
      <c r="AW1251" s="12" t="s">
        <v>31</v>
      </c>
      <c r="AX1251" s="12" t="s">
        <v>77</v>
      </c>
      <c r="AY1251" s="182" t="s">
        <v>574</v>
      </c>
    </row>
    <row r="1252" spans="2:51" s="13" customFormat="1" ht="12">
      <c r="B1252" s="187"/>
      <c r="D1252" s="181" t="s">
        <v>586</v>
      </c>
      <c r="E1252" s="188" t="s">
        <v>1</v>
      </c>
      <c r="F1252" s="189" t="s">
        <v>1540</v>
      </c>
      <c r="H1252" s="190">
        <v>132.83500000000001</v>
      </c>
      <c r="I1252" s="191"/>
      <c r="L1252" s="187"/>
      <c r="M1252" s="192"/>
      <c r="T1252" s="193"/>
      <c r="AT1252" s="188" t="s">
        <v>586</v>
      </c>
      <c r="AU1252" s="188" t="s">
        <v>89</v>
      </c>
      <c r="AV1252" s="13" t="s">
        <v>89</v>
      </c>
      <c r="AW1252" s="13" t="s">
        <v>31</v>
      </c>
      <c r="AX1252" s="13" t="s">
        <v>77</v>
      </c>
      <c r="AY1252" s="188" t="s">
        <v>574</v>
      </c>
    </row>
    <row r="1253" spans="2:51" s="15" customFormat="1" ht="12">
      <c r="B1253" s="201"/>
      <c r="D1253" s="181" t="s">
        <v>586</v>
      </c>
      <c r="E1253" s="202" t="s">
        <v>1</v>
      </c>
      <c r="F1253" s="203" t="s">
        <v>776</v>
      </c>
      <c r="H1253" s="204">
        <v>132.83500000000001</v>
      </c>
      <c r="I1253" s="205"/>
      <c r="L1253" s="201"/>
      <c r="M1253" s="206"/>
      <c r="T1253" s="207"/>
      <c r="AT1253" s="202" t="s">
        <v>586</v>
      </c>
      <c r="AU1253" s="202" t="s">
        <v>89</v>
      </c>
      <c r="AV1253" s="15" t="s">
        <v>597</v>
      </c>
      <c r="AW1253" s="15" t="s">
        <v>31</v>
      </c>
      <c r="AX1253" s="15" t="s">
        <v>77</v>
      </c>
      <c r="AY1253" s="202" t="s">
        <v>574</v>
      </c>
    </row>
    <row r="1254" spans="2:51" s="12" customFormat="1" ht="12">
      <c r="B1254" s="180"/>
      <c r="D1254" s="181" t="s">
        <v>586</v>
      </c>
      <c r="E1254" s="182" t="s">
        <v>1</v>
      </c>
      <c r="F1254" s="183" t="s">
        <v>1490</v>
      </c>
      <c r="H1254" s="182" t="s">
        <v>1</v>
      </c>
      <c r="I1254" s="184"/>
      <c r="L1254" s="180"/>
      <c r="M1254" s="185"/>
      <c r="T1254" s="186"/>
      <c r="AT1254" s="182" t="s">
        <v>586</v>
      </c>
      <c r="AU1254" s="182" t="s">
        <v>89</v>
      </c>
      <c r="AV1254" s="12" t="s">
        <v>84</v>
      </c>
      <c r="AW1254" s="12" t="s">
        <v>31</v>
      </c>
      <c r="AX1254" s="12" t="s">
        <v>77</v>
      </c>
      <c r="AY1254" s="182" t="s">
        <v>574</v>
      </c>
    </row>
    <row r="1255" spans="2:51" s="13" customFormat="1" ht="12">
      <c r="B1255" s="187"/>
      <c r="D1255" s="181" t="s">
        <v>586</v>
      </c>
      <c r="E1255" s="188" t="s">
        <v>1</v>
      </c>
      <c r="F1255" s="189" t="s">
        <v>1541</v>
      </c>
      <c r="H1255" s="190">
        <v>10.978999999999999</v>
      </c>
      <c r="I1255" s="191"/>
      <c r="L1255" s="187"/>
      <c r="M1255" s="192"/>
      <c r="T1255" s="193"/>
      <c r="AT1255" s="188" t="s">
        <v>586</v>
      </c>
      <c r="AU1255" s="188" t="s">
        <v>89</v>
      </c>
      <c r="AV1255" s="13" t="s">
        <v>89</v>
      </c>
      <c r="AW1255" s="13" t="s">
        <v>31</v>
      </c>
      <c r="AX1255" s="13" t="s">
        <v>77</v>
      </c>
      <c r="AY1255" s="188" t="s">
        <v>574</v>
      </c>
    </row>
    <row r="1256" spans="2:51" s="15" customFormat="1" ht="12">
      <c r="B1256" s="201"/>
      <c r="D1256" s="181" t="s">
        <v>586</v>
      </c>
      <c r="E1256" s="202" t="s">
        <v>1</v>
      </c>
      <c r="F1256" s="203" t="s">
        <v>776</v>
      </c>
      <c r="H1256" s="204">
        <v>10.978999999999999</v>
      </c>
      <c r="I1256" s="205"/>
      <c r="L1256" s="201"/>
      <c r="M1256" s="206"/>
      <c r="T1256" s="207"/>
      <c r="AT1256" s="202" t="s">
        <v>586</v>
      </c>
      <c r="AU1256" s="202" t="s">
        <v>89</v>
      </c>
      <c r="AV1256" s="15" t="s">
        <v>597</v>
      </c>
      <c r="AW1256" s="15" t="s">
        <v>31</v>
      </c>
      <c r="AX1256" s="15" t="s">
        <v>77</v>
      </c>
      <c r="AY1256" s="202" t="s">
        <v>574</v>
      </c>
    </row>
    <row r="1257" spans="2:51" s="12" customFormat="1" ht="12">
      <c r="B1257" s="180"/>
      <c r="D1257" s="181" t="s">
        <v>586</v>
      </c>
      <c r="E1257" s="182" t="s">
        <v>1</v>
      </c>
      <c r="F1257" s="183" t="s">
        <v>1496</v>
      </c>
      <c r="H1257" s="182" t="s">
        <v>1</v>
      </c>
      <c r="I1257" s="184"/>
      <c r="L1257" s="180"/>
      <c r="M1257" s="185"/>
      <c r="T1257" s="186"/>
      <c r="AT1257" s="182" t="s">
        <v>586</v>
      </c>
      <c r="AU1257" s="182" t="s">
        <v>89</v>
      </c>
      <c r="AV1257" s="12" t="s">
        <v>84</v>
      </c>
      <c r="AW1257" s="12" t="s">
        <v>31</v>
      </c>
      <c r="AX1257" s="12" t="s">
        <v>77</v>
      </c>
      <c r="AY1257" s="182" t="s">
        <v>574</v>
      </c>
    </row>
    <row r="1258" spans="2:51" s="13" customFormat="1" ht="12">
      <c r="B1258" s="187"/>
      <c r="D1258" s="181" t="s">
        <v>586</v>
      </c>
      <c r="E1258" s="188" t="s">
        <v>1</v>
      </c>
      <c r="F1258" s="189" t="s">
        <v>1542</v>
      </c>
      <c r="H1258" s="190">
        <v>161.977</v>
      </c>
      <c r="I1258" s="191"/>
      <c r="L1258" s="187"/>
      <c r="M1258" s="192"/>
      <c r="T1258" s="193"/>
      <c r="AT1258" s="188" t="s">
        <v>586</v>
      </c>
      <c r="AU1258" s="188" t="s">
        <v>89</v>
      </c>
      <c r="AV1258" s="13" t="s">
        <v>89</v>
      </c>
      <c r="AW1258" s="13" t="s">
        <v>31</v>
      </c>
      <c r="AX1258" s="13" t="s">
        <v>77</v>
      </c>
      <c r="AY1258" s="188" t="s">
        <v>574</v>
      </c>
    </row>
    <row r="1259" spans="2:51" s="15" customFormat="1" ht="12">
      <c r="B1259" s="201"/>
      <c r="D1259" s="181" t="s">
        <v>586</v>
      </c>
      <c r="E1259" s="202" t="s">
        <v>1</v>
      </c>
      <c r="F1259" s="203" t="s">
        <v>776</v>
      </c>
      <c r="H1259" s="204">
        <v>161.977</v>
      </c>
      <c r="I1259" s="205"/>
      <c r="L1259" s="201"/>
      <c r="M1259" s="206"/>
      <c r="T1259" s="207"/>
      <c r="AT1259" s="202" t="s">
        <v>586</v>
      </c>
      <c r="AU1259" s="202" t="s">
        <v>89</v>
      </c>
      <c r="AV1259" s="15" t="s">
        <v>597</v>
      </c>
      <c r="AW1259" s="15" t="s">
        <v>31</v>
      </c>
      <c r="AX1259" s="15" t="s">
        <v>77</v>
      </c>
      <c r="AY1259" s="202" t="s">
        <v>574</v>
      </c>
    </row>
    <row r="1260" spans="2:51" s="12" customFormat="1" ht="12">
      <c r="B1260" s="180"/>
      <c r="D1260" s="181" t="s">
        <v>586</v>
      </c>
      <c r="E1260" s="182" t="s">
        <v>1</v>
      </c>
      <c r="F1260" s="183" t="s">
        <v>1498</v>
      </c>
      <c r="H1260" s="182" t="s">
        <v>1</v>
      </c>
      <c r="I1260" s="184"/>
      <c r="L1260" s="180"/>
      <c r="M1260" s="185"/>
      <c r="T1260" s="186"/>
      <c r="AT1260" s="182" t="s">
        <v>586</v>
      </c>
      <c r="AU1260" s="182" t="s">
        <v>89</v>
      </c>
      <c r="AV1260" s="12" t="s">
        <v>84</v>
      </c>
      <c r="AW1260" s="12" t="s">
        <v>31</v>
      </c>
      <c r="AX1260" s="12" t="s">
        <v>77</v>
      </c>
      <c r="AY1260" s="182" t="s">
        <v>574</v>
      </c>
    </row>
    <row r="1261" spans="2:51" s="13" customFormat="1" ht="12">
      <c r="B1261" s="187"/>
      <c r="D1261" s="181" t="s">
        <v>586</v>
      </c>
      <c r="E1261" s="188" t="s">
        <v>1</v>
      </c>
      <c r="F1261" s="189" t="s">
        <v>1543</v>
      </c>
      <c r="H1261" s="190">
        <v>139.51499999999999</v>
      </c>
      <c r="I1261" s="191"/>
      <c r="L1261" s="187"/>
      <c r="M1261" s="192"/>
      <c r="T1261" s="193"/>
      <c r="AT1261" s="188" t="s">
        <v>586</v>
      </c>
      <c r="AU1261" s="188" t="s">
        <v>89</v>
      </c>
      <c r="AV1261" s="13" t="s">
        <v>89</v>
      </c>
      <c r="AW1261" s="13" t="s">
        <v>31</v>
      </c>
      <c r="AX1261" s="13" t="s">
        <v>77</v>
      </c>
      <c r="AY1261" s="188" t="s">
        <v>574</v>
      </c>
    </row>
    <row r="1262" spans="2:51" s="15" customFormat="1" ht="12">
      <c r="B1262" s="201"/>
      <c r="D1262" s="181" t="s">
        <v>586</v>
      </c>
      <c r="E1262" s="202" t="s">
        <v>1</v>
      </c>
      <c r="F1262" s="203" t="s">
        <v>776</v>
      </c>
      <c r="H1262" s="204">
        <v>139.51499999999999</v>
      </c>
      <c r="I1262" s="205"/>
      <c r="L1262" s="201"/>
      <c r="M1262" s="206"/>
      <c r="T1262" s="207"/>
      <c r="AT1262" s="202" t="s">
        <v>586</v>
      </c>
      <c r="AU1262" s="202" t="s">
        <v>89</v>
      </c>
      <c r="AV1262" s="15" t="s">
        <v>597</v>
      </c>
      <c r="AW1262" s="15" t="s">
        <v>31</v>
      </c>
      <c r="AX1262" s="15" t="s">
        <v>77</v>
      </c>
      <c r="AY1262" s="202" t="s">
        <v>574</v>
      </c>
    </row>
    <row r="1263" spans="2:51" s="12" customFormat="1" ht="12">
      <c r="B1263" s="180"/>
      <c r="D1263" s="181" t="s">
        <v>586</v>
      </c>
      <c r="E1263" s="182" t="s">
        <v>1</v>
      </c>
      <c r="F1263" s="183" t="s">
        <v>1500</v>
      </c>
      <c r="H1263" s="182" t="s">
        <v>1</v>
      </c>
      <c r="I1263" s="184"/>
      <c r="L1263" s="180"/>
      <c r="M1263" s="185"/>
      <c r="T1263" s="186"/>
      <c r="AT1263" s="182" t="s">
        <v>586</v>
      </c>
      <c r="AU1263" s="182" t="s">
        <v>89</v>
      </c>
      <c r="AV1263" s="12" t="s">
        <v>84</v>
      </c>
      <c r="AW1263" s="12" t="s">
        <v>31</v>
      </c>
      <c r="AX1263" s="12" t="s">
        <v>77</v>
      </c>
      <c r="AY1263" s="182" t="s">
        <v>574</v>
      </c>
    </row>
    <row r="1264" spans="2:51" s="13" customFormat="1" ht="12">
      <c r="B1264" s="187"/>
      <c r="D1264" s="181" t="s">
        <v>586</v>
      </c>
      <c r="E1264" s="188" t="s">
        <v>1</v>
      </c>
      <c r="F1264" s="189" t="s">
        <v>1544</v>
      </c>
      <c r="H1264" s="190">
        <v>13.865</v>
      </c>
      <c r="I1264" s="191"/>
      <c r="L1264" s="187"/>
      <c r="M1264" s="192"/>
      <c r="T1264" s="193"/>
      <c r="AT1264" s="188" t="s">
        <v>586</v>
      </c>
      <c r="AU1264" s="188" t="s">
        <v>89</v>
      </c>
      <c r="AV1264" s="13" t="s">
        <v>89</v>
      </c>
      <c r="AW1264" s="13" t="s">
        <v>31</v>
      </c>
      <c r="AX1264" s="13" t="s">
        <v>77</v>
      </c>
      <c r="AY1264" s="188" t="s">
        <v>574</v>
      </c>
    </row>
    <row r="1265" spans="2:51" s="15" customFormat="1" ht="12">
      <c r="B1265" s="201"/>
      <c r="D1265" s="181" t="s">
        <v>586</v>
      </c>
      <c r="E1265" s="202" t="s">
        <v>1</v>
      </c>
      <c r="F1265" s="203" t="s">
        <v>776</v>
      </c>
      <c r="H1265" s="204">
        <v>13.865</v>
      </c>
      <c r="I1265" s="205"/>
      <c r="L1265" s="201"/>
      <c r="M1265" s="206"/>
      <c r="T1265" s="207"/>
      <c r="AT1265" s="202" t="s">
        <v>586</v>
      </c>
      <c r="AU1265" s="202" t="s">
        <v>89</v>
      </c>
      <c r="AV1265" s="15" t="s">
        <v>597</v>
      </c>
      <c r="AW1265" s="15" t="s">
        <v>31</v>
      </c>
      <c r="AX1265" s="15" t="s">
        <v>77</v>
      </c>
      <c r="AY1265" s="202" t="s">
        <v>574</v>
      </c>
    </row>
    <row r="1266" spans="2:51" s="12" customFormat="1" ht="12">
      <c r="B1266" s="180"/>
      <c r="D1266" s="181" t="s">
        <v>586</v>
      </c>
      <c r="E1266" s="182" t="s">
        <v>1</v>
      </c>
      <c r="F1266" s="183" t="s">
        <v>1502</v>
      </c>
      <c r="H1266" s="182" t="s">
        <v>1</v>
      </c>
      <c r="I1266" s="184"/>
      <c r="L1266" s="180"/>
      <c r="M1266" s="185"/>
      <c r="T1266" s="186"/>
      <c r="AT1266" s="182" t="s">
        <v>586</v>
      </c>
      <c r="AU1266" s="182" t="s">
        <v>89</v>
      </c>
      <c r="AV1266" s="12" t="s">
        <v>84</v>
      </c>
      <c r="AW1266" s="12" t="s">
        <v>31</v>
      </c>
      <c r="AX1266" s="12" t="s">
        <v>77</v>
      </c>
      <c r="AY1266" s="182" t="s">
        <v>574</v>
      </c>
    </row>
    <row r="1267" spans="2:51" s="13" customFormat="1" ht="12">
      <c r="B1267" s="187"/>
      <c r="D1267" s="181" t="s">
        <v>586</v>
      </c>
      <c r="E1267" s="188" t="s">
        <v>1</v>
      </c>
      <c r="F1267" s="189" t="s">
        <v>1545</v>
      </c>
      <c r="H1267" s="190">
        <v>53.97</v>
      </c>
      <c r="I1267" s="191"/>
      <c r="L1267" s="187"/>
      <c r="M1267" s="192"/>
      <c r="T1267" s="193"/>
      <c r="AT1267" s="188" t="s">
        <v>586</v>
      </c>
      <c r="AU1267" s="188" t="s">
        <v>89</v>
      </c>
      <c r="AV1267" s="13" t="s">
        <v>89</v>
      </c>
      <c r="AW1267" s="13" t="s">
        <v>31</v>
      </c>
      <c r="AX1267" s="13" t="s">
        <v>77</v>
      </c>
      <c r="AY1267" s="188" t="s">
        <v>574</v>
      </c>
    </row>
    <row r="1268" spans="2:51" s="15" customFormat="1" ht="12">
      <c r="B1268" s="201"/>
      <c r="D1268" s="181" t="s">
        <v>586</v>
      </c>
      <c r="E1268" s="202" t="s">
        <v>1</v>
      </c>
      <c r="F1268" s="203" t="s">
        <v>776</v>
      </c>
      <c r="H1268" s="204">
        <v>53.97</v>
      </c>
      <c r="I1268" s="205"/>
      <c r="L1268" s="201"/>
      <c r="M1268" s="206"/>
      <c r="T1268" s="207"/>
      <c r="AT1268" s="202" t="s">
        <v>586</v>
      </c>
      <c r="AU1268" s="202" t="s">
        <v>89</v>
      </c>
      <c r="AV1268" s="15" t="s">
        <v>597</v>
      </c>
      <c r="AW1268" s="15" t="s">
        <v>31</v>
      </c>
      <c r="AX1268" s="15" t="s">
        <v>77</v>
      </c>
      <c r="AY1268" s="202" t="s">
        <v>574</v>
      </c>
    </row>
    <row r="1269" spans="2:51" s="12" customFormat="1" ht="12">
      <c r="B1269" s="180"/>
      <c r="D1269" s="181" t="s">
        <v>586</v>
      </c>
      <c r="E1269" s="182" t="s">
        <v>1</v>
      </c>
      <c r="F1269" s="183" t="s">
        <v>1504</v>
      </c>
      <c r="H1269" s="182" t="s">
        <v>1</v>
      </c>
      <c r="I1269" s="184"/>
      <c r="L1269" s="180"/>
      <c r="M1269" s="185"/>
      <c r="T1269" s="186"/>
      <c r="AT1269" s="182" t="s">
        <v>586</v>
      </c>
      <c r="AU1269" s="182" t="s">
        <v>89</v>
      </c>
      <c r="AV1269" s="12" t="s">
        <v>84</v>
      </c>
      <c r="AW1269" s="12" t="s">
        <v>31</v>
      </c>
      <c r="AX1269" s="12" t="s">
        <v>77</v>
      </c>
      <c r="AY1269" s="182" t="s">
        <v>574</v>
      </c>
    </row>
    <row r="1270" spans="2:51" s="13" customFormat="1" ht="12">
      <c r="B1270" s="187"/>
      <c r="D1270" s="181" t="s">
        <v>586</v>
      </c>
      <c r="E1270" s="188" t="s">
        <v>1</v>
      </c>
      <c r="F1270" s="189" t="s">
        <v>1546</v>
      </c>
      <c r="H1270" s="190">
        <v>38.076000000000001</v>
      </c>
      <c r="I1270" s="191"/>
      <c r="L1270" s="187"/>
      <c r="M1270" s="192"/>
      <c r="T1270" s="193"/>
      <c r="AT1270" s="188" t="s">
        <v>586</v>
      </c>
      <c r="AU1270" s="188" t="s">
        <v>89</v>
      </c>
      <c r="AV1270" s="13" t="s">
        <v>89</v>
      </c>
      <c r="AW1270" s="13" t="s">
        <v>31</v>
      </c>
      <c r="AX1270" s="13" t="s">
        <v>77</v>
      </c>
      <c r="AY1270" s="188" t="s">
        <v>574</v>
      </c>
    </row>
    <row r="1271" spans="2:51" s="15" customFormat="1" ht="12">
      <c r="B1271" s="201"/>
      <c r="D1271" s="181" t="s">
        <v>586</v>
      </c>
      <c r="E1271" s="202" t="s">
        <v>1</v>
      </c>
      <c r="F1271" s="203" t="s">
        <v>776</v>
      </c>
      <c r="H1271" s="204">
        <v>38.076000000000001</v>
      </c>
      <c r="I1271" s="205"/>
      <c r="L1271" s="201"/>
      <c r="M1271" s="206"/>
      <c r="T1271" s="207"/>
      <c r="AT1271" s="202" t="s">
        <v>586</v>
      </c>
      <c r="AU1271" s="202" t="s">
        <v>89</v>
      </c>
      <c r="AV1271" s="15" t="s">
        <v>597</v>
      </c>
      <c r="AW1271" s="15" t="s">
        <v>31</v>
      </c>
      <c r="AX1271" s="15" t="s">
        <v>77</v>
      </c>
      <c r="AY1271" s="202" t="s">
        <v>574</v>
      </c>
    </row>
    <row r="1272" spans="2:51" s="12" customFormat="1" ht="12">
      <c r="B1272" s="180"/>
      <c r="D1272" s="181" t="s">
        <v>586</v>
      </c>
      <c r="E1272" s="182" t="s">
        <v>1</v>
      </c>
      <c r="F1272" s="183" t="s">
        <v>1515</v>
      </c>
      <c r="H1272" s="182" t="s">
        <v>1</v>
      </c>
      <c r="I1272" s="184"/>
      <c r="L1272" s="180"/>
      <c r="M1272" s="185"/>
      <c r="T1272" s="186"/>
      <c r="AT1272" s="182" t="s">
        <v>586</v>
      </c>
      <c r="AU1272" s="182" t="s">
        <v>89</v>
      </c>
      <c r="AV1272" s="12" t="s">
        <v>84</v>
      </c>
      <c r="AW1272" s="12" t="s">
        <v>31</v>
      </c>
      <c r="AX1272" s="12" t="s">
        <v>77</v>
      </c>
      <c r="AY1272" s="182" t="s">
        <v>574</v>
      </c>
    </row>
    <row r="1273" spans="2:51" s="13" customFormat="1" ht="12">
      <c r="B1273" s="187"/>
      <c r="D1273" s="181" t="s">
        <v>586</v>
      </c>
      <c r="E1273" s="188" t="s">
        <v>1</v>
      </c>
      <c r="F1273" s="189" t="s">
        <v>1547</v>
      </c>
      <c r="H1273" s="190">
        <v>43.26</v>
      </c>
      <c r="I1273" s="191"/>
      <c r="L1273" s="187"/>
      <c r="M1273" s="192"/>
      <c r="T1273" s="193"/>
      <c r="AT1273" s="188" t="s">
        <v>586</v>
      </c>
      <c r="AU1273" s="188" t="s">
        <v>89</v>
      </c>
      <c r="AV1273" s="13" t="s">
        <v>89</v>
      </c>
      <c r="AW1273" s="13" t="s">
        <v>31</v>
      </c>
      <c r="AX1273" s="13" t="s">
        <v>77</v>
      </c>
      <c r="AY1273" s="188" t="s">
        <v>574</v>
      </c>
    </row>
    <row r="1274" spans="2:51" s="12" customFormat="1" ht="12">
      <c r="B1274" s="180"/>
      <c r="D1274" s="181" t="s">
        <v>586</v>
      </c>
      <c r="E1274" s="182" t="s">
        <v>1</v>
      </c>
      <c r="F1274" s="183" t="s">
        <v>1517</v>
      </c>
      <c r="H1274" s="182" t="s">
        <v>1</v>
      </c>
      <c r="I1274" s="184"/>
      <c r="L1274" s="180"/>
      <c r="M1274" s="185"/>
      <c r="T1274" s="186"/>
      <c r="AT1274" s="182" t="s">
        <v>586</v>
      </c>
      <c r="AU1274" s="182" t="s">
        <v>89</v>
      </c>
      <c r="AV1274" s="12" t="s">
        <v>84</v>
      </c>
      <c r="AW1274" s="12" t="s">
        <v>31</v>
      </c>
      <c r="AX1274" s="12" t="s">
        <v>77</v>
      </c>
      <c r="AY1274" s="182" t="s">
        <v>574</v>
      </c>
    </row>
    <row r="1275" spans="2:51" s="13" customFormat="1" ht="12">
      <c r="B1275" s="187"/>
      <c r="D1275" s="181" t="s">
        <v>586</v>
      </c>
      <c r="E1275" s="188" t="s">
        <v>1</v>
      </c>
      <c r="F1275" s="189" t="s">
        <v>1548</v>
      </c>
      <c r="H1275" s="190">
        <v>12.004</v>
      </c>
      <c r="I1275" s="191"/>
      <c r="L1275" s="187"/>
      <c r="M1275" s="192"/>
      <c r="T1275" s="193"/>
      <c r="AT1275" s="188" t="s">
        <v>586</v>
      </c>
      <c r="AU1275" s="188" t="s">
        <v>89</v>
      </c>
      <c r="AV1275" s="13" t="s">
        <v>89</v>
      </c>
      <c r="AW1275" s="13" t="s">
        <v>31</v>
      </c>
      <c r="AX1275" s="13" t="s">
        <v>77</v>
      </c>
      <c r="AY1275" s="188" t="s">
        <v>574</v>
      </c>
    </row>
    <row r="1276" spans="2:51" s="12" customFormat="1" ht="12">
      <c r="B1276" s="180"/>
      <c r="D1276" s="181" t="s">
        <v>586</v>
      </c>
      <c r="E1276" s="182" t="s">
        <v>1</v>
      </c>
      <c r="F1276" s="183" t="s">
        <v>1519</v>
      </c>
      <c r="H1276" s="182" t="s">
        <v>1</v>
      </c>
      <c r="I1276" s="184"/>
      <c r="L1276" s="180"/>
      <c r="M1276" s="185"/>
      <c r="T1276" s="186"/>
      <c r="AT1276" s="182" t="s">
        <v>586</v>
      </c>
      <c r="AU1276" s="182" t="s">
        <v>89</v>
      </c>
      <c r="AV1276" s="12" t="s">
        <v>84</v>
      </c>
      <c r="AW1276" s="12" t="s">
        <v>31</v>
      </c>
      <c r="AX1276" s="12" t="s">
        <v>77</v>
      </c>
      <c r="AY1276" s="182" t="s">
        <v>574</v>
      </c>
    </row>
    <row r="1277" spans="2:51" s="13" customFormat="1" ht="12">
      <c r="B1277" s="187"/>
      <c r="D1277" s="181" t="s">
        <v>586</v>
      </c>
      <c r="E1277" s="188" t="s">
        <v>1</v>
      </c>
      <c r="F1277" s="189" t="s">
        <v>1549</v>
      </c>
      <c r="H1277" s="190">
        <v>47.04</v>
      </c>
      <c r="I1277" s="191"/>
      <c r="L1277" s="187"/>
      <c r="M1277" s="192"/>
      <c r="T1277" s="193"/>
      <c r="AT1277" s="188" t="s">
        <v>586</v>
      </c>
      <c r="AU1277" s="188" t="s">
        <v>89</v>
      </c>
      <c r="AV1277" s="13" t="s">
        <v>89</v>
      </c>
      <c r="AW1277" s="13" t="s">
        <v>31</v>
      </c>
      <c r="AX1277" s="13" t="s">
        <v>77</v>
      </c>
      <c r="AY1277" s="188" t="s">
        <v>574</v>
      </c>
    </row>
    <row r="1278" spans="2:51" s="12" customFormat="1" ht="12">
      <c r="B1278" s="180"/>
      <c r="D1278" s="181" t="s">
        <v>586</v>
      </c>
      <c r="E1278" s="182" t="s">
        <v>1</v>
      </c>
      <c r="F1278" s="183" t="s">
        <v>1521</v>
      </c>
      <c r="H1278" s="182" t="s">
        <v>1</v>
      </c>
      <c r="I1278" s="184"/>
      <c r="L1278" s="180"/>
      <c r="M1278" s="185"/>
      <c r="T1278" s="186"/>
      <c r="AT1278" s="182" t="s">
        <v>586</v>
      </c>
      <c r="AU1278" s="182" t="s">
        <v>89</v>
      </c>
      <c r="AV1278" s="12" t="s">
        <v>84</v>
      </c>
      <c r="AW1278" s="12" t="s">
        <v>31</v>
      </c>
      <c r="AX1278" s="12" t="s">
        <v>77</v>
      </c>
      <c r="AY1278" s="182" t="s">
        <v>574</v>
      </c>
    </row>
    <row r="1279" spans="2:51" s="13" customFormat="1" ht="12">
      <c r="B1279" s="187"/>
      <c r="D1279" s="181" t="s">
        <v>586</v>
      </c>
      <c r="E1279" s="188" t="s">
        <v>1</v>
      </c>
      <c r="F1279" s="189" t="s">
        <v>1550</v>
      </c>
      <c r="H1279" s="190">
        <v>14.7</v>
      </c>
      <c r="I1279" s="191"/>
      <c r="L1279" s="187"/>
      <c r="M1279" s="192"/>
      <c r="T1279" s="193"/>
      <c r="AT1279" s="188" t="s">
        <v>586</v>
      </c>
      <c r="AU1279" s="188" t="s">
        <v>89</v>
      </c>
      <c r="AV1279" s="13" t="s">
        <v>89</v>
      </c>
      <c r="AW1279" s="13" t="s">
        <v>31</v>
      </c>
      <c r="AX1279" s="13" t="s">
        <v>77</v>
      </c>
      <c r="AY1279" s="188" t="s">
        <v>574</v>
      </c>
    </row>
    <row r="1280" spans="2:51" s="14" customFormat="1" ht="12">
      <c r="B1280" s="194"/>
      <c r="D1280" s="181" t="s">
        <v>586</v>
      </c>
      <c r="E1280" s="195" t="s">
        <v>1</v>
      </c>
      <c r="F1280" s="196" t="s">
        <v>596</v>
      </c>
      <c r="H1280" s="197">
        <v>1011.549</v>
      </c>
      <c r="I1280" s="198"/>
      <c r="L1280" s="194"/>
      <c r="M1280" s="199"/>
      <c r="T1280" s="200"/>
      <c r="AT1280" s="195" t="s">
        <v>586</v>
      </c>
      <c r="AU1280" s="195" t="s">
        <v>89</v>
      </c>
      <c r="AV1280" s="14" t="s">
        <v>580</v>
      </c>
      <c r="AW1280" s="14" t="s">
        <v>31</v>
      </c>
      <c r="AX1280" s="14" t="s">
        <v>84</v>
      </c>
      <c r="AY1280" s="195" t="s">
        <v>574</v>
      </c>
    </row>
    <row r="1281" spans="2:65" s="1" customFormat="1" ht="16.5" customHeight="1">
      <c r="B1281" s="140"/>
      <c r="C1281" s="168" t="s">
        <v>1551</v>
      </c>
      <c r="D1281" s="168" t="s">
        <v>576</v>
      </c>
      <c r="E1281" s="169" t="s">
        <v>1552</v>
      </c>
      <c r="F1281" s="170" t="s">
        <v>1553</v>
      </c>
      <c r="G1281" s="171" t="s">
        <v>584</v>
      </c>
      <c r="H1281" s="172">
        <v>1953.913</v>
      </c>
      <c r="I1281" s="173"/>
      <c r="J1281" s="174">
        <f>ROUND(I1281*H1281,2)</f>
        <v>0</v>
      </c>
      <c r="K1281" s="175"/>
      <c r="L1281" s="34"/>
      <c r="M1281" s="176" t="s">
        <v>1</v>
      </c>
      <c r="N1281" s="139" t="s">
        <v>43</v>
      </c>
      <c r="P1281" s="177">
        <f>O1281*H1281</f>
        <v>0</v>
      </c>
      <c r="Q1281" s="177">
        <v>1.8600000000000001E-3</v>
      </c>
      <c r="R1281" s="177">
        <f>Q1281*H1281</f>
        <v>3.6342781800000004</v>
      </c>
      <c r="S1281" s="177">
        <v>0</v>
      </c>
      <c r="T1281" s="178">
        <f>S1281*H1281</f>
        <v>0</v>
      </c>
      <c r="AR1281" s="179" t="s">
        <v>580</v>
      </c>
      <c r="AT1281" s="179" t="s">
        <v>576</v>
      </c>
      <c r="AU1281" s="179" t="s">
        <v>89</v>
      </c>
      <c r="AY1281" s="17" t="s">
        <v>574</v>
      </c>
      <c r="BE1281" s="102">
        <f>IF(N1281="základná",J1281,0)</f>
        <v>0</v>
      </c>
      <c r="BF1281" s="102">
        <f>IF(N1281="znížená",J1281,0)</f>
        <v>0</v>
      </c>
      <c r="BG1281" s="102">
        <f>IF(N1281="zákl. prenesená",J1281,0)</f>
        <v>0</v>
      </c>
      <c r="BH1281" s="102">
        <f>IF(N1281="zníž. prenesená",J1281,0)</f>
        <v>0</v>
      </c>
      <c r="BI1281" s="102">
        <f>IF(N1281="nulová",J1281,0)</f>
        <v>0</v>
      </c>
      <c r="BJ1281" s="17" t="s">
        <v>89</v>
      </c>
      <c r="BK1281" s="102">
        <f>ROUND(I1281*H1281,2)</f>
        <v>0</v>
      </c>
      <c r="BL1281" s="17" t="s">
        <v>580</v>
      </c>
      <c r="BM1281" s="179" t="s">
        <v>1554</v>
      </c>
    </row>
    <row r="1282" spans="2:65" s="12" customFormat="1" ht="12">
      <c r="B1282" s="180"/>
      <c r="D1282" s="181" t="s">
        <v>586</v>
      </c>
      <c r="E1282" s="182" t="s">
        <v>1</v>
      </c>
      <c r="F1282" s="183" t="s">
        <v>1474</v>
      </c>
      <c r="H1282" s="182" t="s">
        <v>1</v>
      </c>
      <c r="I1282" s="184"/>
      <c r="L1282" s="180"/>
      <c r="M1282" s="185"/>
      <c r="T1282" s="186"/>
      <c r="AT1282" s="182" t="s">
        <v>586</v>
      </c>
      <c r="AU1282" s="182" t="s">
        <v>89</v>
      </c>
      <c r="AV1282" s="12" t="s">
        <v>84</v>
      </c>
      <c r="AW1282" s="12" t="s">
        <v>31</v>
      </c>
      <c r="AX1282" s="12" t="s">
        <v>77</v>
      </c>
      <c r="AY1282" s="182" t="s">
        <v>574</v>
      </c>
    </row>
    <row r="1283" spans="2:65" s="13" customFormat="1" ht="12">
      <c r="B1283" s="187"/>
      <c r="D1283" s="181" t="s">
        <v>586</v>
      </c>
      <c r="E1283" s="188" t="s">
        <v>1</v>
      </c>
      <c r="F1283" s="189" t="s">
        <v>1555</v>
      </c>
      <c r="H1283" s="190">
        <v>703.53099999999995</v>
      </c>
      <c r="I1283" s="191"/>
      <c r="L1283" s="187"/>
      <c r="M1283" s="192"/>
      <c r="T1283" s="193"/>
      <c r="AT1283" s="188" t="s">
        <v>586</v>
      </c>
      <c r="AU1283" s="188" t="s">
        <v>89</v>
      </c>
      <c r="AV1283" s="13" t="s">
        <v>89</v>
      </c>
      <c r="AW1283" s="13" t="s">
        <v>31</v>
      </c>
      <c r="AX1283" s="13" t="s">
        <v>77</v>
      </c>
      <c r="AY1283" s="188" t="s">
        <v>574</v>
      </c>
    </row>
    <row r="1284" spans="2:65" s="13" customFormat="1" ht="12">
      <c r="B1284" s="187"/>
      <c r="D1284" s="181" t="s">
        <v>586</v>
      </c>
      <c r="E1284" s="188" t="s">
        <v>1</v>
      </c>
      <c r="F1284" s="189" t="s">
        <v>1556</v>
      </c>
      <c r="H1284" s="190">
        <v>31.995000000000001</v>
      </c>
      <c r="I1284" s="191"/>
      <c r="L1284" s="187"/>
      <c r="M1284" s="192"/>
      <c r="T1284" s="193"/>
      <c r="AT1284" s="188" t="s">
        <v>586</v>
      </c>
      <c r="AU1284" s="188" t="s">
        <v>89</v>
      </c>
      <c r="AV1284" s="13" t="s">
        <v>89</v>
      </c>
      <c r="AW1284" s="13" t="s">
        <v>31</v>
      </c>
      <c r="AX1284" s="13" t="s">
        <v>77</v>
      </c>
      <c r="AY1284" s="188" t="s">
        <v>574</v>
      </c>
    </row>
    <row r="1285" spans="2:65" s="15" customFormat="1" ht="12">
      <c r="B1285" s="201"/>
      <c r="D1285" s="181" t="s">
        <v>586</v>
      </c>
      <c r="E1285" s="202" t="s">
        <v>1</v>
      </c>
      <c r="F1285" s="203" t="s">
        <v>776</v>
      </c>
      <c r="H1285" s="204">
        <v>735.52599999999995</v>
      </c>
      <c r="I1285" s="205"/>
      <c r="L1285" s="201"/>
      <c r="M1285" s="206"/>
      <c r="T1285" s="207"/>
      <c r="AT1285" s="202" t="s">
        <v>586</v>
      </c>
      <c r="AU1285" s="202" t="s">
        <v>89</v>
      </c>
      <c r="AV1285" s="15" t="s">
        <v>597</v>
      </c>
      <c r="AW1285" s="15" t="s">
        <v>31</v>
      </c>
      <c r="AX1285" s="15" t="s">
        <v>77</v>
      </c>
      <c r="AY1285" s="202" t="s">
        <v>574</v>
      </c>
    </row>
    <row r="1286" spans="2:65" s="12" customFormat="1" ht="12">
      <c r="B1286" s="180"/>
      <c r="D1286" s="181" t="s">
        <v>586</v>
      </c>
      <c r="E1286" s="182" t="s">
        <v>1</v>
      </c>
      <c r="F1286" s="183" t="s">
        <v>1476</v>
      </c>
      <c r="H1286" s="182" t="s">
        <v>1</v>
      </c>
      <c r="I1286" s="184"/>
      <c r="L1286" s="180"/>
      <c r="M1286" s="185"/>
      <c r="T1286" s="186"/>
      <c r="AT1286" s="182" t="s">
        <v>586</v>
      </c>
      <c r="AU1286" s="182" t="s">
        <v>89</v>
      </c>
      <c r="AV1286" s="12" t="s">
        <v>84</v>
      </c>
      <c r="AW1286" s="12" t="s">
        <v>31</v>
      </c>
      <c r="AX1286" s="12" t="s">
        <v>77</v>
      </c>
      <c r="AY1286" s="182" t="s">
        <v>574</v>
      </c>
    </row>
    <row r="1287" spans="2:65" s="13" customFormat="1" ht="12">
      <c r="B1287" s="187"/>
      <c r="D1287" s="181" t="s">
        <v>586</v>
      </c>
      <c r="E1287" s="188" t="s">
        <v>1</v>
      </c>
      <c r="F1287" s="189" t="s">
        <v>1557</v>
      </c>
      <c r="H1287" s="190">
        <v>42.337000000000003</v>
      </c>
      <c r="I1287" s="191"/>
      <c r="L1287" s="187"/>
      <c r="M1287" s="192"/>
      <c r="T1287" s="193"/>
      <c r="AT1287" s="188" t="s">
        <v>586</v>
      </c>
      <c r="AU1287" s="188" t="s">
        <v>89</v>
      </c>
      <c r="AV1287" s="13" t="s">
        <v>89</v>
      </c>
      <c r="AW1287" s="13" t="s">
        <v>31</v>
      </c>
      <c r="AX1287" s="13" t="s">
        <v>77</v>
      </c>
      <c r="AY1287" s="188" t="s">
        <v>574</v>
      </c>
    </row>
    <row r="1288" spans="2:65" s="13" customFormat="1" ht="12">
      <c r="B1288" s="187"/>
      <c r="D1288" s="181" t="s">
        <v>586</v>
      </c>
      <c r="E1288" s="188" t="s">
        <v>1</v>
      </c>
      <c r="F1288" s="189" t="s">
        <v>1558</v>
      </c>
      <c r="H1288" s="190">
        <v>8.3140000000000001</v>
      </c>
      <c r="I1288" s="191"/>
      <c r="L1288" s="187"/>
      <c r="M1288" s="192"/>
      <c r="T1288" s="193"/>
      <c r="AT1288" s="188" t="s">
        <v>586</v>
      </c>
      <c r="AU1288" s="188" t="s">
        <v>89</v>
      </c>
      <c r="AV1288" s="13" t="s">
        <v>89</v>
      </c>
      <c r="AW1288" s="13" t="s">
        <v>31</v>
      </c>
      <c r="AX1288" s="13" t="s">
        <v>77</v>
      </c>
      <c r="AY1288" s="188" t="s">
        <v>574</v>
      </c>
    </row>
    <row r="1289" spans="2:65" s="15" customFormat="1" ht="12">
      <c r="B1289" s="201"/>
      <c r="D1289" s="181" t="s">
        <v>586</v>
      </c>
      <c r="E1289" s="202" t="s">
        <v>1</v>
      </c>
      <c r="F1289" s="203" t="s">
        <v>776</v>
      </c>
      <c r="H1289" s="204">
        <v>50.651000000000003</v>
      </c>
      <c r="I1289" s="205"/>
      <c r="L1289" s="201"/>
      <c r="M1289" s="206"/>
      <c r="T1289" s="207"/>
      <c r="AT1289" s="202" t="s">
        <v>586</v>
      </c>
      <c r="AU1289" s="202" t="s">
        <v>89</v>
      </c>
      <c r="AV1289" s="15" t="s">
        <v>597</v>
      </c>
      <c r="AW1289" s="15" t="s">
        <v>31</v>
      </c>
      <c r="AX1289" s="15" t="s">
        <v>77</v>
      </c>
      <c r="AY1289" s="202" t="s">
        <v>574</v>
      </c>
    </row>
    <row r="1290" spans="2:65" s="12" customFormat="1" ht="12">
      <c r="B1290" s="180"/>
      <c r="D1290" s="181" t="s">
        <v>586</v>
      </c>
      <c r="E1290" s="182" t="s">
        <v>1</v>
      </c>
      <c r="F1290" s="183" t="s">
        <v>1478</v>
      </c>
      <c r="H1290" s="182" t="s">
        <v>1</v>
      </c>
      <c r="I1290" s="184"/>
      <c r="L1290" s="180"/>
      <c r="M1290" s="185"/>
      <c r="T1290" s="186"/>
      <c r="AT1290" s="182" t="s">
        <v>586</v>
      </c>
      <c r="AU1290" s="182" t="s">
        <v>89</v>
      </c>
      <c r="AV1290" s="12" t="s">
        <v>84</v>
      </c>
      <c r="AW1290" s="12" t="s">
        <v>31</v>
      </c>
      <c r="AX1290" s="12" t="s">
        <v>77</v>
      </c>
      <c r="AY1290" s="182" t="s">
        <v>574</v>
      </c>
    </row>
    <row r="1291" spans="2:65" s="13" customFormat="1" ht="12">
      <c r="B1291" s="187"/>
      <c r="D1291" s="181" t="s">
        <v>586</v>
      </c>
      <c r="E1291" s="188" t="s">
        <v>1</v>
      </c>
      <c r="F1291" s="189" t="s">
        <v>1559</v>
      </c>
      <c r="H1291" s="190">
        <v>51.832000000000001</v>
      </c>
      <c r="I1291" s="191"/>
      <c r="L1291" s="187"/>
      <c r="M1291" s="192"/>
      <c r="T1291" s="193"/>
      <c r="AT1291" s="188" t="s">
        <v>586</v>
      </c>
      <c r="AU1291" s="188" t="s">
        <v>89</v>
      </c>
      <c r="AV1291" s="13" t="s">
        <v>89</v>
      </c>
      <c r="AW1291" s="13" t="s">
        <v>31</v>
      </c>
      <c r="AX1291" s="13" t="s">
        <v>77</v>
      </c>
      <c r="AY1291" s="188" t="s">
        <v>574</v>
      </c>
    </row>
    <row r="1292" spans="2:65" s="13" customFormat="1" ht="12">
      <c r="B1292" s="187"/>
      <c r="D1292" s="181" t="s">
        <v>586</v>
      </c>
      <c r="E1292" s="188" t="s">
        <v>1</v>
      </c>
      <c r="F1292" s="189" t="s">
        <v>1560</v>
      </c>
      <c r="H1292" s="190">
        <v>7.452</v>
      </c>
      <c r="I1292" s="191"/>
      <c r="L1292" s="187"/>
      <c r="M1292" s="192"/>
      <c r="T1292" s="193"/>
      <c r="AT1292" s="188" t="s">
        <v>586</v>
      </c>
      <c r="AU1292" s="188" t="s">
        <v>89</v>
      </c>
      <c r="AV1292" s="13" t="s">
        <v>89</v>
      </c>
      <c r="AW1292" s="13" t="s">
        <v>31</v>
      </c>
      <c r="AX1292" s="13" t="s">
        <v>77</v>
      </c>
      <c r="AY1292" s="188" t="s">
        <v>574</v>
      </c>
    </row>
    <row r="1293" spans="2:65" s="15" customFormat="1" ht="12">
      <c r="B1293" s="201"/>
      <c r="D1293" s="181" t="s">
        <v>586</v>
      </c>
      <c r="E1293" s="202" t="s">
        <v>1</v>
      </c>
      <c r="F1293" s="203" t="s">
        <v>776</v>
      </c>
      <c r="H1293" s="204">
        <v>59.283999999999999</v>
      </c>
      <c r="I1293" s="205"/>
      <c r="L1293" s="201"/>
      <c r="M1293" s="206"/>
      <c r="T1293" s="207"/>
      <c r="AT1293" s="202" t="s">
        <v>586</v>
      </c>
      <c r="AU1293" s="202" t="s">
        <v>89</v>
      </c>
      <c r="AV1293" s="15" t="s">
        <v>597</v>
      </c>
      <c r="AW1293" s="15" t="s">
        <v>31</v>
      </c>
      <c r="AX1293" s="15" t="s">
        <v>77</v>
      </c>
      <c r="AY1293" s="202" t="s">
        <v>574</v>
      </c>
    </row>
    <row r="1294" spans="2:65" s="12" customFormat="1" ht="12">
      <c r="B1294" s="180"/>
      <c r="D1294" s="181" t="s">
        <v>586</v>
      </c>
      <c r="E1294" s="182" t="s">
        <v>1</v>
      </c>
      <c r="F1294" s="183" t="s">
        <v>1480</v>
      </c>
      <c r="H1294" s="182" t="s">
        <v>1</v>
      </c>
      <c r="I1294" s="184"/>
      <c r="L1294" s="180"/>
      <c r="M1294" s="185"/>
      <c r="T1294" s="186"/>
      <c r="AT1294" s="182" t="s">
        <v>586</v>
      </c>
      <c r="AU1294" s="182" t="s">
        <v>89</v>
      </c>
      <c r="AV1294" s="12" t="s">
        <v>84</v>
      </c>
      <c r="AW1294" s="12" t="s">
        <v>31</v>
      </c>
      <c r="AX1294" s="12" t="s">
        <v>77</v>
      </c>
      <c r="AY1294" s="182" t="s">
        <v>574</v>
      </c>
    </row>
    <row r="1295" spans="2:65" s="13" customFormat="1" ht="12">
      <c r="B1295" s="187"/>
      <c r="D1295" s="181" t="s">
        <v>586</v>
      </c>
      <c r="E1295" s="188" t="s">
        <v>1</v>
      </c>
      <c r="F1295" s="189" t="s">
        <v>1561</v>
      </c>
      <c r="H1295" s="190">
        <v>10.97</v>
      </c>
      <c r="I1295" s="191"/>
      <c r="L1295" s="187"/>
      <c r="M1295" s="192"/>
      <c r="T1295" s="193"/>
      <c r="AT1295" s="188" t="s">
        <v>586</v>
      </c>
      <c r="AU1295" s="188" t="s">
        <v>89</v>
      </c>
      <c r="AV1295" s="13" t="s">
        <v>89</v>
      </c>
      <c r="AW1295" s="13" t="s">
        <v>31</v>
      </c>
      <c r="AX1295" s="13" t="s">
        <v>77</v>
      </c>
      <c r="AY1295" s="188" t="s">
        <v>574</v>
      </c>
    </row>
    <row r="1296" spans="2:65" s="13" customFormat="1" ht="12">
      <c r="B1296" s="187"/>
      <c r="D1296" s="181" t="s">
        <v>586</v>
      </c>
      <c r="E1296" s="188" t="s">
        <v>1</v>
      </c>
      <c r="F1296" s="189" t="s">
        <v>1562</v>
      </c>
      <c r="H1296" s="190">
        <v>3.839</v>
      </c>
      <c r="I1296" s="191"/>
      <c r="L1296" s="187"/>
      <c r="M1296" s="192"/>
      <c r="T1296" s="193"/>
      <c r="AT1296" s="188" t="s">
        <v>586</v>
      </c>
      <c r="AU1296" s="188" t="s">
        <v>89</v>
      </c>
      <c r="AV1296" s="13" t="s">
        <v>89</v>
      </c>
      <c r="AW1296" s="13" t="s">
        <v>31</v>
      </c>
      <c r="AX1296" s="13" t="s">
        <v>77</v>
      </c>
      <c r="AY1296" s="188" t="s">
        <v>574</v>
      </c>
    </row>
    <row r="1297" spans="2:51" s="15" customFormat="1" ht="12">
      <c r="B1297" s="201"/>
      <c r="D1297" s="181" t="s">
        <v>586</v>
      </c>
      <c r="E1297" s="202" t="s">
        <v>1</v>
      </c>
      <c r="F1297" s="203" t="s">
        <v>776</v>
      </c>
      <c r="H1297" s="204">
        <v>14.808999999999999</v>
      </c>
      <c r="I1297" s="205"/>
      <c r="L1297" s="201"/>
      <c r="M1297" s="206"/>
      <c r="T1297" s="207"/>
      <c r="AT1297" s="202" t="s">
        <v>586</v>
      </c>
      <c r="AU1297" s="202" t="s">
        <v>89</v>
      </c>
      <c r="AV1297" s="15" t="s">
        <v>597</v>
      </c>
      <c r="AW1297" s="15" t="s">
        <v>31</v>
      </c>
      <c r="AX1297" s="15" t="s">
        <v>77</v>
      </c>
      <c r="AY1297" s="202" t="s">
        <v>574</v>
      </c>
    </row>
    <row r="1298" spans="2:51" s="12" customFormat="1" ht="12">
      <c r="B1298" s="180"/>
      <c r="D1298" s="181" t="s">
        <v>586</v>
      </c>
      <c r="E1298" s="182" t="s">
        <v>1</v>
      </c>
      <c r="F1298" s="183" t="s">
        <v>1482</v>
      </c>
      <c r="H1298" s="182" t="s">
        <v>1</v>
      </c>
      <c r="I1298" s="184"/>
      <c r="L1298" s="180"/>
      <c r="M1298" s="185"/>
      <c r="T1298" s="186"/>
      <c r="AT1298" s="182" t="s">
        <v>586</v>
      </c>
      <c r="AU1298" s="182" t="s">
        <v>89</v>
      </c>
      <c r="AV1298" s="12" t="s">
        <v>84</v>
      </c>
      <c r="AW1298" s="12" t="s">
        <v>31</v>
      </c>
      <c r="AX1298" s="12" t="s">
        <v>77</v>
      </c>
      <c r="AY1298" s="182" t="s">
        <v>574</v>
      </c>
    </row>
    <row r="1299" spans="2:51" s="13" customFormat="1" ht="12">
      <c r="B1299" s="187"/>
      <c r="D1299" s="181" t="s">
        <v>586</v>
      </c>
      <c r="E1299" s="188" t="s">
        <v>1</v>
      </c>
      <c r="F1299" s="189" t="s">
        <v>1538</v>
      </c>
      <c r="H1299" s="190">
        <v>182.553</v>
      </c>
      <c r="I1299" s="191"/>
      <c r="L1299" s="187"/>
      <c r="M1299" s="192"/>
      <c r="T1299" s="193"/>
      <c r="AT1299" s="188" t="s">
        <v>586</v>
      </c>
      <c r="AU1299" s="188" t="s">
        <v>89</v>
      </c>
      <c r="AV1299" s="13" t="s">
        <v>89</v>
      </c>
      <c r="AW1299" s="13" t="s">
        <v>31</v>
      </c>
      <c r="AX1299" s="13" t="s">
        <v>77</v>
      </c>
      <c r="AY1299" s="188" t="s">
        <v>574</v>
      </c>
    </row>
    <row r="1300" spans="2:51" s="13" customFormat="1" ht="12">
      <c r="B1300" s="187"/>
      <c r="D1300" s="181" t="s">
        <v>586</v>
      </c>
      <c r="E1300" s="188" t="s">
        <v>1</v>
      </c>
      <c r="F1300" s="189" t="s">
        <v>1563</v>
      </c>
      <c r="H1300" s="190">
        <v>23.898</v>
      </c>
      <c r="I1300" s="191"/>
      <c r="L1300" s="187"/>
      <c r="M1300" s="192"/>
      <c r="T1300" s="193"/>
      <c r="AT1300" s="188" t="s">
        <v>586</v>
      </c>
      <c r="AU1300" s="188" t="s">
        <v>89</v>
      </c>
      <c r="AV1300" s="13" t="s">
        <v>89</v>
      </c>
      <c r="AW1300" s="13" t="s">
        <v>31</v>
      </c>
      <c r="AX1300" s="13" t="s">
        <v>77</v>
      </c>
      <c r="AY1300" s="188" t="s">
        <v>574</v>
      </c>
    </row>
    <row r="1301" spans="2:51" s="15" customFormat="1" ht="12">
      <c r="B1301" s="201"/>
      <c r="D1301" s="181" t="s">
        <v>586</v>
      </c>
      <c r="E1301" s="202" t="s">
        <v>1</v>
      </c>
      <c r="F1301" s="203" t="s">
        <v>776</v>
      </c>
      <c r="H1301" s="204">
        <v>206.45099999999999</v>
      </c>
      <c r="I1301" s="205"/>
      <c r="L1301" s="201"/>
      <c r="M1301" s="206"/>
      <c r="T1301" s="207"/>
      <c r="AT1301" s="202" t="s">
        <v>586</v>
      </c>
      <c r="AU1301" s="202" t="s">
        <v>89</v>
      </c>
      <c r="AV1301" s="15" t="s">
        <v>597</v>
      </c>
      <c r="AW1301" s="15" t="s">
        <v>31</v>
      </c>
      <c r="AX1301" s="15" t="s">
        <v>77</v>
      </c>
      <c r="AY1301" s="202" t="s">
        <v>574</v>
      </c>
    </row>
    <row r="1302" spans="2:51" s="12" customFormat="1" ht="12">
      <c r="B1302" s="180"/>
      <c r="D1302" s="181" t="s">
        <v>586</v>
      </c>
      <c r="E1302" s="182" t="s">
        <v>1</v>
      </c>
      <c r="F1302" s="183" t="s">
        <v>1484</v>
      </c>
      <c r="H1302" s="182" t="s">
        <v>1</v>
      </c>
      <c r="I1302" s="184"/>
      <c r="L1302" s="180"/>
      <c r="M1302" s="185"/>
      <c r="T1302" s="186"/>
      <c r="AT1302" s="182" t="s">
        <v>586</v>
      </c>
      <c r="AU1302" s="182" t="s">
        <v>89</v>
      </c>
      <c r="AV1302" s="12" t="s">
        <v>84</v>
      </c>
      <c r="AW1302" s="12" t="s">
        <v>31</v>
      </c>
      <c r="AX1302" s="12" t="s">
        <v>77</v>
      </c>
      <c r="AY1302" s="182" t="s">
        <v>574</v>
      </c>
    </row>
    <row r="1303" spans="2:51" s="13" customFormat="1" ht="12">
      <c r="B1303" s="187"/>
      <c r="D1303" s="181" t="s">
        <v>586</v>
      </c>
      <c r="E1303" s="188" t="s">
        <v>1</v>
      </c>
      <c r="F1303" s="189" t="s">
        <v>1539</v>
      </c>
      <c r="H1303" s="190">
        <v>160.77500000000001</v>
      </c>
      <c r="I1303" s="191"/>
      <c r="L1303" s="187"/>
      <c r="M1303" s="192"/>
      <c r="T1303" s="193"/>
      <c r="AT1303" s="188" t="s">
        <v>586</v>
      </c>
      <c r="AU1303" s="188" t="s">
        <v>89</v>
      </c>
      <c r="AV1303" s="13" t="s">
        <v>89</v>
      </c>
      <c r="AW1303" s="13" t="s">
        <v>31</v>
      </c>
      <c r="AX1303" s="13" t="s">
        <v>77</v>
      </c>
      <c r="AY1303" s="188" t="s">
        <v>574</v>
      </c>
    </row>
    <row r="1304" spans="2:51" s="13" customFormat="1" ht="12">
      <c r="B1304" s="187"/>
      <c r="D1304" s="181" t="s">
        <v>586</v>
      </c>
      <c r="E1304" s="188" t="s">
        <v>1</v>
      </c>
      <c r="F1304" s="189" t="s">
        <v>1564</v>
      </c>
      <c r="H1304" s="190">
        <v>23.786999999999999</v>
      </c>
      <c r="I1304" s="191"/>
      <c r="L1304" s="187"/>
      <c r="M1304" s="192"/>
      <c r="T1304" s="193"/>
      <c r="AT1304" s="188" t="s">
        <v>586</v>
      </c>
      <c r="AU1304" s="188" t="s">
        <v>89</v>
      </c>
      <c r="AV1304" s="13" t="s">
        <v>89</v>
      </c>
      <c r="AW1304" s="13" t="s">
        <v>31</v>
      </c>
      <c r="AX1304" s="13" t="s">
        <v>77</v>
      </c>
      <c r="AY1304" s="188" t="s">
        <v>574</v>
      </c>
    </row>
    <row r="1305" spans="2:51" s="15" customFormat="1" ht="12">
      <c r="B1305" s="201"/>
      <c r="D1305" s="181" t="s">
        <v>586</v>
      </c>
      <c r="E1305" s="202" t="s">
        <v>1</v>
      </c>
      <c r="F1305" s="203" t="s">
        <v>776</v>
      </c>
      <c r="H1305" s="204">
        <v>184.56200000000001</v>
      </c>
      <c r="I1305" s="205"/>
      <c r="L1305" s="201"/>
      <c r="M1305" s="206"/>
      <c r="T1305" s="207"/>
      <c r="AT1305" s="202" t="s">
        <v>586</v>
      </c>
      <c r="AU1305" s="202" t="s">
        <v>89</v>
      </c>
      <c r="AV1305" s="15" t="s">
        <v>597</v>
      </c>
      <c r="AW1305" s="15" t="s">
        <v>31</v>
      </c>
      <c r="AX1305" s="15" t="s">
        <v>77</v>
      </c>
      <c r="AY1305" s="202" t="s">
        <v>574</v>
      </c>
    </row>
    <row r="1306" spans="2:51" s="12" customFormat="1" ht="12">
      <c r="B1306" s="180"/>
      <c r="D1306" s="181" t="s">
        <v>586</v>
      </c>
      <c r="E1306" s="182" t="s">
        <v>1</v>
      </c>
      <c r="F1306" s="183" t="s">
        <v>1486</v>
      </c>
      <c r="H1306" s="182" t="s">
        <v>1</v>
      </c>
      <c r="I1306" s="184"/>
      <c r="L1306" s="180"/>
      <c r="M1306" s="185"/>
      <c r="T1306" s="186"/>
      <c r="AT1306" s="182" t="s">
        <v>586</v>
      </c>
      <c r="AU1306" s="182" t="s">
        <v>89</v>
      </c>
      <c r="AV1306" s="12" t="s">
        <v>84</v>
      </c>
      <c r="AW1306" s="12" t="s">
        <v>31</v>
      </c>
      <c r="AX1306" s="12" t="s">
        <v>77</v>
      </c>
      <c r="AY1306" s="182" t="s">
        <v>574</v>
      </c>
    </row>
    <row r="1307" spans="2:51" s="13" customFormat="1" ht="12">
      <c r="B1307" s="187"/>
      <c r="D1307" s="181" t="s">
        <v>586</v>
      </c>
      <c r="E1307" s="188" t="s">
        <v>1</v>
      </c>
      <c r="F1307" s="189" t="s">
        <v>1540</v>
      </c>
      <c r="H1307" s="190">
        <v>132.83500000000001</v>
      </c>
      <c r="I1307" s="191"/>
      <c r="L1307" s="187"/>
      <c r="M1307" s="192"/>
      <c r="T1307" s="193"/>
      <c r="AT1307" s="188" t="s">
        <v>586</v>
      </c>
      <c r="AU1307" s="188" t="s">
        <v>89</v>
      </c>
      <c r="AV1307" s="13" t="s">
        <v>89</v>
      </c>
      <c r="AW1307" s="13" t="s">
        <v>31</v>
      </c>
      <c r="AX1307" s="13" t="s">
        <v>77</v>
      </c>
      <c r="AY1307" s="188" t="s">
        <v>574</v>
      </c>
    </row>
    <row r="1308" spans="2:51" s="13" customFormat="1" ht="12">
      <c r="B1308" s="187"/>
      <c r="D1308" s="181" t="s">
        <v>586</v>
      </c>
      <c r="E1308" s="188" t="s">
        <v>1</v>
      </c>
      <c r="F1308" s="189" t="s">
        <v>1565</v>
      </c>
      <c r="H1308" s="190">
        <v>12.96</v>
      </c>
      <c r="I1308" s="191"/>
      <c r="L1308" s="187"/>
      <c r="M1308" s="192"/>
      <c r="T1308" s="193"/>
      <c r="AT1308" s="188" t="s">
        <v>586</v>
      </c>
      <c r="AU1308" s="188" t="s">
        <v>89</v>
      </c>
      <c r="AV1308" s="13" t="s">
        <v>89</v>
      </c>
      <c r="AW1308" s="13" t="s">
        <v>31</v>
      </c>
      <c r="AX1308" s="13" t="s">
        <v>77</v>
      </c>
      <c r="AY1308" s="188" t="s">
        <v>574</v>
      </c>
    </row>
    <row r="1309" spans="2:51" s="15" customFormat="1" ht="12">
      <c r="B1309" s="201"/>
      <c r="D1309" s="181" t="s">
        <v>586</v>
      </c>
      <c r="E1309" s="202" t="s">
        <v>1</v>
      </c>
      <c r="F1309" s="203" t="s">
        <v>776</v>
      </c>
      <c r="H1309" s="204">
        <v>145.79499999999999</v>
      </c>
      <c r="I1309" s="205"/>
      <c r="L1309" s="201"/>
      <c r="M1309" s="206"/>
      <c r="T1309" s="207"/>
      <c r="AT1309" s="202" t="s">
        <v>586</v>
      </c>
      <c r="AU1309" s="202" t="s">
        <v>89</v>
      </c>
      <c r="AV1309" s="15" t="s">
        <v>597</v>
      </c>
      <c r="AW1309" s="15" t="s">
        <v>31</v>
      </c>
      <c r="AX1309" s="15" t="s">
        <v>77</v>
      </c>
      <c r="AY1309" s="202" t="s">
        <v>574</v>
      </c>
    </row>
    <row r="1310" spans="2:51" s="12" customFormat="1" ht="12">
      <c r="B1310" s="180"/>
      <c r="D1310" s="181" t="s">
        <v>586</v>
      </c>
      <c r="E1310" s="182" t="s">
        <v>1</v>
      </c>
      <c r="F1310" s="183" t="s">
        <v>1488</v>
      </c>
      <c r="H1310" s="182" t="s">
        <v>1</v>
      </c>
      <c r="I1310" s="184"/>
      <c r="L1310" s="180"/>
      <c r="M1310" s="185"/>
      <c r="T1310" s="186"/>
      <c r="AT1310" s="182" t="s">
        <v>586</v>
      </c>
      <c r="AU1310" s="182" t="s">
        <v>89</v>
      </c>
      <c r="AV1310" s="12" t="s">
        <v>84</v>
      </c>
      <c r="AW1310" s="12" t="s">
        <v>31</v>
      </c>
      <c r="AX1310" s="12" t="s">
        <v>77</v>
      </c>
      <c r="AY1310" s="182" t="s">
        <v>574</v>
      </c>
    </row>
    <row r="1311" spans="2:51" s="13" customFormat="1" ht="12">
      <c r="B1311" s="187"/>
      <c r="D1311" s="181" t="s">
        <v>586</v>
      </c>
      <c r="E1311" s="188" t="s">
        <v>1</v>
      </c>
      <c r="F1311" s="189" t="s">
        <v>1566</v>
      </c>
      <c r="H1311" s="190">
        <v>22.437000000000001</v>
      </c>
      <c r="I1311" s="191"/>
      <c r="L1311" s="187"/>
      <c r="M1311" s="192"/>
      <c r="T1311" s="193"/>
      <c r="AT1311" s="188" t="s">
        <v>586</v>
      </c>
      <c r="AU1311" s="188" t="s">
        <v>89</v>
      </c>
      <c r="AV1311" s="13" t="s">
        <v>89</v>
      </c>
      <c r="AW1311" s="13" t="s">
        <v>31</v>
      </c>
      <c r="AX1311" s="13" t="s">
        <v>77</v>
      </c>
      <c r="AY1311" s="188" t="s">
        <v>574</v>
      </c>
    </row>
    <row r="1312" spans="2:51" s="13" customFormat="1" ht="12">
      <c r="B1312" s="187"/>
      <c r="D1312" s="181" t="s">
        <v>586</v>
      </c>
      <c r="E1312" s="188" t="s">
        <v>1</v>
      </c>
      <c r="F1312" s="189" t="s">
        <v>1567</v>
      </c>
      <c r="H1312" s="190">
        <v>4.6139999999999999</v>
      </c>
      <c r="I1312" s="191"/>
      <c r="L1312" s="187"/>
      <c r="M1312" s="192"/>
      <c r="T1312" s="193"/>
      <c r="AT1312" s="188" t="s">
        <v>586</v>
      </c>
      <c r="AU1312" s="188" t="s">
        <v>89</v>
      </c>
      <c r="AV1312" s="13" t="s">
        <v>89</v>
      </c>
      <c r="AW1312" s="13" t="s">
        <v>31</v>
      </c>
      <c r="AX1312" s="13" t="s">
        <v>77</v>
      </c>
      <c r="AY1312" s="188" t="s">
        <v>574</v>
      </c>
    </row>
    <row r="1313" spans="2:51" s="15" customFormat="1" ht="12">
      <c r="B1313" s="201"/>
      <c r="D1313" s="181" t="s">
        <v>586</v>
      </c>
      <c r="E1313" s="202" t="s">
        <v>1</v>
      </c>
      <c r="F1313" s="203" t="s">
        <v>776</v>
      </c>
      <c r="H1313" s="204">
        <v>27.050999999999998</v>
      </c>
      <c r="I1313" s="205"/>
      <c r="L1313" s="201"/>
      <c r="M1313" s="206"/>
      <c r="T1313" s="207"/>
      <c r="AT1313" s="202" t="s">
        <v>586</v>
      </c>
      <c r="AU1313" s="202" t="s">
        <v>89</v>
      </c>
      <c r="AV1313" s="15" t="s">
        <v>597</v>
      </c>
      <c r="AW1313" s="15" t="s">
        <v>31</v>
      </c>
      <c r="AX1313" s="15" t="s">
        <v>77</v>
      </c>
      <c r="AY1313" s="202" t="s">
        <v>574</v>
      </c>
    </row>
    <row r="1314" spans="2:51" s="12" customFormat="1" ht="12">
      <c r="B1314" s="180"/>
      <c r="D1314" s="181" t="s">
        <v>586</v>
      </c>
      <c r="E1314" s="182" t="s">
        <v>1</v>
      </c>
      <c r="F1314" s="183" t="s">
        <v>1490</v>
      </c>
      <c r="H1314" s="182" t="s">
        <v>1</v>
      </c>
      <c r="I1314" s="184"/>
      <c r="L1314" s="180"/>
      <c r="M1314" s="185"/>
      <c r="T1314" s="186"/>
      <c r="AT1314" s="182" t="s">
        <v>586</v>
      </c>
      <c r="AU1314" s="182" t="s">
        <v>89</v>
      </c>
      <c r="AV1314" s="12" t="s">
        <v>84</v>
      </c>
      <c r="AW1314" s="12" t="s">
        <v>31</v>
      </c>
      <c r="AX1314" s="12" t="s">
        <v>77</v>
      </c>
      <c r="AY1314" s="182" t="s">
        <v>574</v>
      </c>
    </row>
    <row r="1315" spans="2:51" s="13" customFormat="1" ht="12">
      <c r="B1315" s="187"/>
      <c r="D1315" s="181" t="s">
        <v>586</v>
      </c>
      <c r="E1315" s="188" t="s">
        <v>1</v>
      </c>
      <c r="F1315" s="189" t="s">
        <v>1541</v>
      </c>
      <c r="H1315" s="190">
        <v>10.978999999999999</v>
      </c>
      <c r="I1315" s="191"/>
      <c r="L1315" s="187"/>
      <c r="M1315" s="192"/>
      <c r="T1315" s="193"/>
      <c r="AT1315" s="188" t="s">
        <v>586</v>
      </c>
      <c r="AU1315" s="188" t="s">
        <v>89</v>
      </c>
      <c r="AV1315" s="13" t="s">
        <v>89</v>
      </c>
      <c r="AW1315" s="13" t="s">
        <v>31</v>
      </c>
      <c r="AX1315" s="13" t="s">
        <v>77</v>
      </c>
      <c r="AY1315" s="188" t="s">
        <v>574</v>
      </c>
    </row>
    <row r="1316" spans="2:51" s="13" customFormat="1" ht="12">
      <c r="B1316" s="187"/>
      <c r="D1316" s="181" t="s">
        <v>586</v>
      </c>
      <c r="E1316" s="188" t="s">
        <v>1</v>
      </c>
      <c r="F1316" s="189" t="s">
        <v>1568</v>
      </c>
      <c r="H1316" s="190">
        <v>3.84</v>
      </c>
      <c r="I1316" s="191"/>
      <c r="L1316" s="187"/>
      <c r="M1316" s="192"/>
      <c r="T1316" s="193"/>
      <c r="AT1316" s="188" t="s">
        <v>586</v>
      </c>
      <c r="AU1316" s="188" t="s">
        <v>89</v>
      </c>
      <c r="AV1316" s="13" t="s">
        <v>89</v>
      </c>
      <c r="AW1316" s="13" t="s">
        <v>31</v>
      </c>
      <c r="AX1316" s="13" t="s">
        <v>77</v>
      </c>
      <c r="AY1316" s="188" t="s">
        <v>574</v>
      </c>
    </row>
    <row r="1317" spans="2:51" s="15" customFormat="1" ht="12">
      <c r="B1317" s="201"/>
      <c r="D1317" s="181" t="s">
        <v>586</v>
      </c>
      <c r="E1317" s="202" t="s">
        <v>1</v>
      </c>
      <c r="F1317" s="203" t="s">
        <v>776</v>
      </c>
      <c r="H1317" s="204">
        <v>14.819000000000001</v>
      </c>
      <c r="I1317" s="205"/>
      <c r="L1317" s="201"/>
      <c r="M1317" s="206"/>
      <c r="T1317" s="207"/>
      <c r="AT1317" s="202" t="s">
        <v>586</v>
      </c>
      <c r="AU1317" s="202" t="s">
        <v>89</v>
      </c>
      <c r="AV1317" s="15" t="s">
        <v>597</v>
      </c>
      <c r="AW1317" s="15" t="s">
        <v>31</v>
      </c>
      <c r="AX1317" s="15" t="s">
        <v>77</v>
      </c>
      <c r="AY1317" s="202" t="s">
        <v>574</v>
      </c>
    </row>
    <row r="1318" spans="2:51" s="12" customFormat="1" ht="12">
      <c r="B1318" s="180"/>
      <c r="D1318" s="181" t="s">
        <v>586</v>
      </c>
      <c r="E1318" s="182" t="s">
        <v>1</v>
      </c>
      <c r="F1318" s="183" t="s">
        <v>1492</v>
      </c>
      <c r="H1318" s="182" t="s">
        <v>1</v>
      </c>
      <c r="I1318" s="184"/>
      <c r="L1318" s="180"/>
      <c r="M1318" s="185"/>
      <c r="T1318" s="186"/>
      <c r="AT1318" s="182" t="s">
        <v>586</v>
      </c>
      <c r="AU1318" s="182" t="s">
        <v>89</v>
      </c>
      <c r="AV1318" s="12" t="s">
        <v>84</v>
      </c>
      <c r="AW1318" s="12" t="s">
        <v>31</v>
      </c>
      <c r="AX1318" s="12" t="s">
        <v>77</v>
      </c>
      <c r="AY1318" s="182" t="s">
        <v>574</v>
      </c>
    </row>
    <row r="1319" spans="2:51" s="13" customFormat="1" ht="12">
      <c r="B1319" s="187"/>
      <c r="D1319" s="181" t="s">
        <v>586</v>
      </c>
      <c r="E1319" s="188" t="s">
        <v>1</v>
      </c>
      <c r="F1319" s="189" t="s">
        <v>1569</v>
      </c>
      <c r="H1319" s="190">
        <v>6.3179999999999996</v>
      </c>
      <c r="I1319" s="191"/>
      <c r="L1319" s="187"/>
      <c r="M1319" s="192"/>
      <c r="T1319" s="193"/>
      <c r="AT1319" s="188" t="s">
        <v>586</v>
      </c>
      <c r="AU1319" s="188" t="s">
        <v>89</v>
      </c>
      <c r="AV1319" s="13" t="s">
        <v>89</v>
      </c>
      <c r="AW1319" s="13" t="s">
        <v>31</v>
      </c>
      <c r="AX1319" s="13" t="s">
        <v>77</v>
      </c>
      <c r="AY1319" s="188" t="s">
        <v>574</v>
      </c>
    </row>
    <row r="1320" spans="2:51" s="13" customFormat="1" ht="12">
      <c r="B1320" s="187"/>
      <c r="D1320" s="181" t="s">
        <v>586</v>
      </c>
      <c r="E1320" s="188" t="s">
        <v>1</v>
      </c>
      <c r="F1320" s="189" t="s">
        <v>1570</v>
      </c>
      <c r="H1320" s="190">
        <v>2.0339999999999998</v>
      </c>
      <c r="I1320" s="191"/>
      <c r="L1320" s="187"/>
      <c r="M1320" s="192"/>
      <c r="T1320" s="193"/>
      <c r="AT1320" s="188" t="s">
        <v>586</v>
      </c>
      <c r="AU1320" s="188" t="s">
        <v>89</v>
      </c>
      <c r="AV1320" s="13" t="s">
        <v>89</v>
      </c>
      <c r="AW1320" s="13" t="s">
        <v>31</v>
      </c>
      <c r="AX1320" s="13" t="s">
        <v>77</v>
      </c>
      <c r="AY1320" s="188" t="s">
        <v>574</v>
      </c>
    </row>
    <row r="1321" spans="2:51" s="15" customFormat="1" ht="12">
      <c r="B1321" s="201"/>
      <c r="D1321" s="181" t="s">
        <v>586</v>
      </c>
      <c r="E1321" s="202" t="s">
        <v>1</v>
      </c>
      <c r="F1321" s="203" t="s">
        <v>776</v>
      </c>
      <c r="H1321" s="204">
        <v>8.3520000000000003</v>
      </c>
      <c r="I1321" s="205"/>
      <c r="L1321" s="201"/>
      <c r="M1321" s="206"/>
      <c r="T1321" s="207"/>
      <c r="AT1321" s="202" t="s">
        <v>586</v>
      </c>
      <c r="AU1321" s="202" t="s">
        <v>89</v>
      </c>
      <c r="AV1321" s="15" t="s">
        <v>597</v>
      </c>
      <c r="AW1321" s="15" t="s">
        <v>31</v>
      </c>
      <c r="AX1321" s="15" t="s">
        <v>77</v>
      </c>
      <c r="AY1321" s="202" t="s">
        <v>574</v>
      </c>
    </row>
    <row r="1322" spans="2:51" s="12" customFormat="1" ht="12">
      <c r="B1322" s="180"/>
      <c r="D1322" s="181" t="s">
        <v>586</v>
      </c>
      <c r="E1322" s="182" t="s">
        <v>1</v>
      </c>
      <c r="F1322" s="183" t="s">
        <v>1494</v>
      </c>
      <c r="H1322" s="182" t="s">
        <v>1</v>
      </c>
      <c r="I1322" s="184"/>
      <c r="L1322" s="180"/>
      <c r="M1322" s="185"/>
      <c r="T1322" s="186"/>
      <c r="AT1322" s="182" t="s">
        <v>586</v>
      </c>
      <c r="AU1322" s="182" t="s">
        <v>89</v>
      </c>
      <c r="AV1322" s="12" t="s">
        <v>84</v>
      </c>
      <c r="AW1322" s="12" t="s">
        <v>31</v>
      </c>
      <c r="AX1322" s="12" t="s">
        <v>77</v>
      </c>
      <c r="AY1322" s="182" t="s">
        <v>574</v>
      </c>
    </row>
    <row r="1323" spans="2:51" s="13" customFormat="1" ht="12">
      <c r="B1323" s="187"/>
      <c r="D1323" s="181" t="s">
        <v>586</v>
      </c>
      <c r="E1323" s="188" t="s">
        <v>1</v>
      </c>
      <c r="F1323" s="189" t="s">
        <v>1571</v>
      </c>
      <c r="H1323" s="190">
        <v>2.79</v>
      </c>
      <c r="I1323" s="191"/>
      <c r="L1323" s="187"/>
      <c r="M1323" s="192"/>
      <c r="T1323" s="193"/>
      <c r="AT1323" s="188" t="s">
        <v>586</v>
      </c>
      <c r="AU1323" s="188" t="s">
        <v>89</v>
      </c>
      <c r="AV1323" s="13" t="s">
        <v>89</v>
      </c>
      <c r="AW1323" s="13" t="s">
        <v>31</v>
      </c>
      <c r="AX1323" s="13" t="s">
        <v>77</v>
      </c>
      <c r="AY1323" s="188" t="s">
        <v>574</v>
      </c>
    </row>
    <row r="1324" spans="2:51" s="13" customFormat="1" ht="12">
      <c r="B1324" s="187"/>
      <c r="D1324" s="181" t="s">
        <v>586</v>
      </c>
      <c r="E1324" s="188" t="s">
        <v>1</v>
      </c>
      <c r="F1324" s="189" t="s">
        <v>1572</v>
      </c>
      <c r="H1324" s="190">
        <v>1.381</v>
      </c>
      <c r="I1324" s="191"/>
      <c r="L1324" s="187"/>
      <c r="M1324" s="192"/>
      <c r="T1324" s="193"/>
      <c r="AT1324" s="188" t="s">
        <v>586</v>
      </c>
      <c r="AU1324" s="188" t="s">
        <v>89</v>
      </c>
      <c r="AV1324" s="13" t="s">
        <v>89</v>
      </c>
      <c r="AW1324" s="13" t="s">
        <v>31</v>
      </c>
      <c r="AX1324" s="13" t="s">
        <v>77</v>
      </c>
      <c r="AY1324" s="188" t="s">
        <v>574</v>
      </c>
    </row>
    <row r="1325" spans="2:51" s="15" customFormat="1" ht="12">
      <c r="B1325" s="201"/>
      <c r="D1325" s="181" t="s">
        <v>586</v>
      </c>
      <c r="E1325" s="202" t="s">
        <v>1</v>
      </c>
      <c r="F1325" s="203" t="s">
        <v>776</v>
      </c>
      <c r="H1325" s="204">
        <v>4.1710000000000003</v>
      </c>
      <c r="I1325" s="205"/>
      <c r="L1325" s="201"/>
      <c r="M1325" s="206"/>
      <c r="T1325" s="207"/>
      <c r="AT1325" s="202" t="s">
        <v>586</v>
      </c>
      <c r="AU1325" s="202" t="s">
        <v>89</v>
      </c>
      <c r="AV1325" s="15" t="s">
        <v>597</v>
      </c>
      <c r="AW1325" s="15" t="s">
        <v>31</v>
      </c>
      <c r="AX1325" s="15" t="s">
        <v>77</v>
      </c>
      <c r="AY1325" s="202" t="s">
        <v>574</v>
      </c>
    </row>
    <row r="1326" spans="2:51" s="12" customFormat="1" ht="12">
      <c r="B1326" s="180"/>
      <c r="D1326" s="181" t="s">
        <v>586</v>
      </c>
      <c r="E1326" s="182" t="s">
        <v>1</v>
      </c>
      <c r="F1326" s="183" t="s">
        <v>1496</v>
      </c>
      <c r="H1326" s="182" t="s">
        <v>1</v>
      </c>
      <c r="I1326" s="184"/>
      <c r="L1326" s="180"/>
      <c r="M1326" s="185"/>
      <c r="T1326" s="186"/>
      <c r="AT1326" s="182" t="s">
        <v>586</v>
      </c>
      <c r="AU1326" s="182" t="s">
        <v>89</v>
      </c>
      <c r="AV1326" s="12" t="s">
        <v>84</v>
      </c>
      <c r="AW1326" s="12" t="s">
        <v>31</v>
      </c>
      <c r="AX1326" s="12" t="s">
        <v>77</v>
      </c>
      <c r="AY1326" s="182" t="s">
        <v>574</v>
      </c>
    </row>
    <row r="1327" spans="2:51" s="13" customFormat="1" ht="12">
      <c r="B1327" s="187"/>
      <c r="D1327" s="181" t="s">
        <v>586</v>
      </c>
      <c r="E1327" s="188" t="s">
        <v>1</v>
      </c>
      <c r="F1327" s="189" t="s">
        <v>1542</v>
      </c>
      <c r="H1327" s="190">
        <v>161.977</v>
      </c>
      <c r="I1327" s="191"/>
      <c r="L1327" s="187"/>
      <c r="M1327" s="192"/>
      <c r="T1327" s="193"/>
      <c r="AT1327" s="188" t="s">
        <v>586</v>
      </c>
      <c r="AU1327" s="188" t="s">
        <v>89</v>
      </c>
      <c r="AV1327" s="13" t="s">
        <v>89</v>
      </c>
      <c r="AW1327" s="13" t="s">
        <v>31</v>
      </c>
      <c r="AX1327" s="13" t="s">
        <v>77</v>
      </c>
      <c r="AY1327" s="188" t="s">
        <v>574</v>
      </c>
    </row>
    <row r="1328" spans="2:51" s="13" customFormat="1" ht="12">
      <c r="B1328" s="187"/>
      <c r="D1328" s="181" t="s">
        <v>586</v>
      </c>
      <c r="E1328" s="188" t="s">
        <v>1</v>
      </c>
      <c r="F1328" s="189" t="s">
        <v>1564</v>
      </c>
      <c r="H1328" s="190">
        <v>23.786999999999999</v>
      </c>
      <c r="I1328" s="191"/>
      <c r="L1328" s="187"/>
      <c r="M1328" s="192"/>
      <c r="T1328" s="193"/>
      <c r="AT1328" s="188" t="s">
        <v>586</v>
      </c>
      <c r="AU1328" s="188" t="s">
        <v>89</v>
      </c>
      <c r="AV1328" s="13" t="s">
        <v>89</v>
      </c>
      <c r="AW1328" s="13" t="s">
        <v>31</v>
      </c>
      <c r="AX1328" s="13" t="s">
        <v>77</v>
      </c>
      <c r="AY1328" s="188" t="s">
        <v>574</v>
      </c>
    </row>
    <row r="1329" spans="2:51" s="15" customFormat="1" ht="12">
      <c r="B1329" s="201"/>
      <c r="D1329" s="181" t="s">
        <v>586</v>
      </c>
      <c r="E1329" s="202" t="s">
        <v>1</v>
      </c>
      <c r="F1329" s="203" t="s">
        <v>776</v>
      </c>
      <c r="H1329" s="204">
        <v>185.76400000000001</v>
      </c>
      <c r="I1329" s="205"/>
      <c r="L1329" s="201"/>
      <c r="M1329" s="206"/>
      <c r="T1329" s="207"/>
      <c r="AT1329" s="202" t="s">
        <v>586</v>
      </c>
      <c r="AU1329" s="202" t="s">
        <v>89</v>
      </c>
      <c r="AV1329" s="15" t="s">
        <v>597</v>
      </c>
      <c r="AW1329" s="15" t="s">
        <v>31</v>
      </c>
      <c r="AX1329" s="15" t="s">
        <v>77</v>
      </c>
      <c r="AY1329" s="202" t="s">
        <v>574</v>
      </c>
    </row>
    <row r="1330" spans="2:51" s="12" customFormat="1" ht="12">
      <c r="B1330" s="180"/>
      <c r="D1330" s="181" t="s">
        <v>586</v>
      </c>
      <c r="E1330" s="182" t="s">
        <v>1</v>
      </c>
      <c r="F1330" s="183" t="s">
        <v>1498</v>
      </c>
      <c r="H1330" s="182" t="s">
        <v>1</v>
      </c>
      <c r="I1330" s="184"/>
      <c r="L1330" s="180"/>
      <c r="M1330" s="185"/>
      <c r="T1330" s="186"/>
      <c r="AT1330" s="182" t="s">
        <v>586</v>
      </c>
      <c r="AU1330" s="182" t="s">
        <v>89</v>
      </c>
      <c r="AV1330" s="12" t="s">
        <v>84</v>
      </c>
      <c r="AW1330" s="12" t="s">
        <v>31</v>
      </c>
      <c r="AX1330" s="12" t="s">
        <v>77</v>
      </c>
      <c r="AY1330" s="182" t="s">
        <v>574</v>
      </c>
    </row>
    <row r="1331" spans="2:51" s="13" customFormat="1" ht="12">
      <c r="B1331" s="187"/>
      <c r="D1331" s="181" t="s">
        <v>586</v>
      </c>
      <c r="E1331" s="188" t="s">
        <v>1</v>
      </c>
      <c r="F1331" s="189" t="s">
        <v>1543</v>
      </c>
      <c r="H1331" s="190">
        <v>139.51499999999999</v>
      </c>
      <c r="I1331" s="191"/>
      <c r="L1331" s="187"/>
      <c r="M1331" s="192"/>
      <c r="T1331" s="193"/>
      <c r="AT1331" s="188" t="s">
        <v>586</v>
      </c>
      <c r="AU1331" s="188" t="s">
        <v>89</v>
      </c>
      <c r="AV1331" s="13" t="s">
        <v>89</v>
      </c>
      <c r="AW1331" s="13" t="s">
        <v>31</v>
      </c>
      <c r="AX1331" s="13" t="s">
        <v>77</v>
      </c>
      <c r="AY1331" s="188" t="s">
        <v>574</v>
      </c>
    </row>
    <row r="1332" spans="2:51" s="13" customFormat="1" ht="12">
      <c r="B1332" s="187"/>
      <c r="D1332" s="181" t="s">
        <v>586</v>
      </c>
      <c r="E1332" s="188" t="s">
        <v>1</v>
      </c>
      <c r="F1332" s="189" t="s">
        <v>1573</v>
      </c>
      <c r="H1332" s="190">
        <v>13.05</v>
      </c>
      <c r="I1332" s="191"/>
      <c r="L1332" s="187"/>
      <c r="M1332" s="192"/>
      <c r="T1332" s="193"/>
      <c r="AT1332" s="188" t="s">
        <v>586</v>
      </c>
      <c r="AU1332" s="188" t="s">
        <v>89</v>
      </c>
      <c r="AV1332" s="13" t="s">
        <v>89</v>
      </c>
      <c r="AW1332" s="13" t="s">
        <v>31</v>
      </c>
      <c r="AX1332" s="13" t="s">
        <v>77</v>
      </c>
      <c r="AY1332" s="188" t="s">
        <v>574</v>
      </c>
    </row>
    <row r="1333" spans="2:51" s="15" customFormat="1" ht="12">
      <c r="B1333" s="201"/>
      <c r="D1333" s="181" t="s">
        <v>586</v>
      </c>
      <c r="E1333" s="202" t="s">
        <v>1</v>
      </c>
      <c r="F1333" s="203" t="s">
        <v>776</v>
      </c>
      <c r="H1333" s="204">
        <v>152.565</v>
      </c>
      <c r="I1333" s="205"/>
      <c r="L1333" s="201"/>
      <c r="M1333" s="206"/>
      <c r="T1333" s="207"/>
      <c r="AT1333" s="202" t="s">
        <v>586</v>
      </c>
      <c r="AU1333" s="202" t="s">
        <v>89</v>
      </c>
      <c r="AV1333" s="15" t="s">
        <v>597</v>
      </c>
      <c r="AW1333" s="15" t="s">
        <v>31</v>
      </c>
      <c r="AX1333" s="15" t="s">
        <v>77</v>
      </c>
      <c r="AY1333" s="202" t="s">
        <v>574</v>
      </c>
    </row>
    <row r="1334" spans="2:51" s="12" customFormat="1" ht="12">
      <c r="B1334" s="180"/>
      <c r="D1334" s="181" t="s">
        <v>586</v>
      </c>
      <c r="E1334" s="182" t="s">
        <v>1</v>
      </c>
      <c r="F1334" s="183" t="s">
        <v>1500</v>
      </c>
      <c r="H1334" s="182" t="s">
        <v>1</v>
      </c>
      <c r="I1334" s="184"/>
      <c r="L1334" s="180"/>
      <c r="M1334" s="185"/>
      <c r="T1334" s="186"/>
      <c r="AT1334" s="182" t="s">
        <v>586</v>
      </c>
      <c r="AU1334" s="182" t="s">
        <v>89</v>
      </c>
      <c r="AV1334" s="12" t="s">
        <v>84</v>
      </c>
      <c r="AW1334" s="12" t="s">
        <v>31</v>
      </c>
      <c r="AX1334" s="12" t="s">
        <v>77</v>
      </c>
      <c r="AY1334" s="182" t="s">
        <v>574</v>
      </c>
    </row>
    <row r="1335" spans="2:51" s="13" customFormat="1" ht="12">
      <c r="B1335" s="187"/>
      <c r="D1335" s="181" t="s">
        <v>586</v>
      </c>
      <c r="E1335" s="188" t="s">
        <v>1</v>
      </c>
      <c r="F1335" s="189" t="s">
        <v>1544</v>
      </c>
      <c r="H1335" s="190">
        <v>13.865</v>
      </c>
      <c r="I1335" s="191"/>
      <c r="L1335" s="187"/>
      <c r="M1335" s="192"/>
      <c r="T1335" s="193"/>
      <c r="AT1335" s="188" t="s">
        <v>586</v>
      </c>
      <c r="AU1335" s="188" t="s">
        <v>89</v>
      </c>
      <c r="AV1335" s="13" t="s">
        <v>89</v>
      </c>
      <c r="AW1335" s="13" t="s">
        <v>31</v>
      </c>
      <c r="AX1335" s="13" t="s">
        <v>77</v>
      </c>
      <c r="AY1335" s="188" t="s">
        <v>574</v>
      </c>
    </row>
    <row r="1336" spans="2:51" s="13" customFormat="1" ht="12">
      <c r="B1336" s="187"/>
      <c r="D1336" s="181" t="s">
        <v>586</v>
      </c>
      <c r="E1336" s="188" t="s">
        <v>1</v>
      </c>
      <c r="F1336" s="189" t="s">
        <v>1574</v>
      </c>
      <c r="H1336" s="190">
        <v>2.4670000000000001</v>
      </c>
      <c r="I1336" s="191"/>
      <c r="L1336" s="187"/>
      <c r="M1336" s="192"/>
      <c r="T1336" s="193"/>
      <c r="AT1336" s="188" t="s">
        <v>586</v>
      </c>
      <c r="AU1336" s="188" t="s">
        <v>89</v>
      </c>
      <c r="AV1336" s="13" t="s">
        <v>89</v>
      </c>
      <c r="AW1336" s="13" t="s">
        <v>31</v>
      </c>
      <c r="AX1336" s="13" t="s">
        <v>77</v>
      </c>
      <c r="AY1336" s="188" t="s">
        <v>574</v>
      </c>
    </row>
    <row r="1337" spans="2:51" s="15" customFormat="1" ht="12">
      <c r="B1337" s="201"/>
      <c r="D1337" s="181" t="s">
        <v>586</v>
      </c>
      <c r="E1337" s="202" t="s">
        <v>1</v>
      </c>
      <c r="F1337" s="203" t="s">
        <v>776</v>
      </c>
      <c r="H1337" s="204">
        <v>16.332000000000001</v>
      </c>
      <c r="I1337" s="205"/>
      <c r="L1337" s="201"/>
      <c r="M1337" s="206"/>
      <c r="T1337" s="207"/>
      <c r="AT1337" s="202" t="s">
        <v>586</v>
      </c>
      <c r="AU1337" s="202" t="s">
        <v>89</v>
      </c>
      <c r="AV1337" s="15" t="s">
        <v>597</v>
      </c>
      <c r="AW1337" s="15" t="s">
        <v>31</v>
      </c>
      <c r="AX1337" s="15" t="s">
        <v>77</v>
      </c>
      <c r="AY1337" s="202" t="s">
        <v>574</v>
      </c>
    </row>
    <row r="1338" spans="2:51" s="12" customFormat="1" ht="12">
      <c r="B1338" s="180"/>
      <c r="D1338" s="181" t="s">
        <v>586</v>
      </c>
      <c r="E1338" s="182" t="s">
        <v>1</v>
      </c>
      <c r="F1338" s="183" t="s">
        <v>1502</v>
      </c>
      <c r="H1338" s="182" t="s">
        <v>1</v>
      </c>
      <c r="I1338" s="184"/>
      <c r="L1338" s="180"/>
      <c r="M1338" s="185"/>
      <c r="T1338" s="186"/>
      <c r="AT1338" s="182" t="s">
        <v>586</v>
      </c>
      <c r="AU1338" s="182" t="s">
        <v>89</v>
      </c>
      <c r="AV1338" s="12" t="s">
        <v>84</v>
      </c>
      <c r="AW1338" s="12" t="s">
        <v>31</v>
      </c>
      <c r="AX1338" s="12" t="s">
        <v>77</v>
      </c>
      <c r="AY1338" s="182" t="s">
        <v>574</v>
      </c>
    </row>
    <row r="1339" spans="2:51" s="13" customFormat="1" ht="12">
      <c r="B1339" s="187"/>
      <c r="D1339" s="181" t="s">
        <v>586</v>
      </c>
      <c r="E1339" s="188" t="s">
        <v>1</v>
      </c>
      <c r="F1339" s="189" t="s">
        <v>1545</v>
      </c>
      <c r="H1339" s="190">
        <v>53.97</v>
      </c>
      <c r="I1339" s="191"/>
      <c r="L1339" s="187"/>
      <c r="M1339" s="192"/>
      <c r="T1339" s="193"/>
      <c r="AT1339" s="188" t="s">
        <v>586</v>
      </c>
      <c r="AU1339" s="188" t="s">
        <v>89</v>
      </c>
      <c r="AV1339" s="13" t="s">
        <v>89</v>
      </c>
      <c r="AW1339" s="13" t="s">
        <v>31</v>
      </c>
      <c r="AX1339" s="13" t="s">
        <v>77</v>
      </c>
      <c r="AY1339" s="188" t="s">
        <v>574</v>
      </c>
    </row>
    <row r="1340" spans="2:51" s="13" customFormat="1" ht="12">
      <c r="B1340" s="187"/>
      <c r="D1340" s="181" t="s">
        <v>586</v>
      </c>
      <c r="E1340" s="188" t="s">
        <v>1</v>
      </c>
      <c r="F1340" s="189" t="s">
        <v>1575</v>
      </c>
      <c r="H1340" s="190">
        <v>7.6239999999999997</v>
      </c>
      <c r="I1340" s="191"/>
      <c r="L1340" s="187"/>
      <c r="M1340" s="192"/>
      <c r="T1340" s="193"/>
      <c r="AT1340" s="188" t="s">
        <v>586</v>
      </c>
      <c r="AU1340" s="188" t="s">
        <v>89</v>
      </c>
      <c r="AV1340" s="13" t="s">
        <v>89</v>
      </c>
      <c r="AW1340" s="13" t="s">
        <v>31</v>
      </c>
      <c r="AX1340" s="13" t="s">
        <v>77</v>
      </c>
      <c r="AY1340" s="188" t="s">
        <v>574</v>
      </c>
    </row>
    <row r="1341" spans="2:51" s="15" customFormat="1" ht="12">
      <c r="B1341" s="201"/>
      <c r="D1341" s="181" t="s">
        <v>586</v>
      </c>
      <c r="E1341" s="202" t="s">
        <v>1</v>
      </c>
      <c r="F1341" s="203" t="s">
        <v>776</v>
      </c>
      <c r="H1341" s="204">
        <v>61.594000000000001</v>
      </c>
      <c r="I1341" s="205"/>
      <c r="L1341" s="201"/>
      <c r="M1341" s="206"/>
      <c r="T1341" s="207"/>
      <c r="AT1341" s="202" t="s">
        <v>586</v>
      </c>
      <c r="AU1341" s="202" t="s">
        <v>89</v>
      </c>
      <c r="AV1341" s="15" t="s">
        <v>597</v>
      </c>
      <c r="AW1341" s="15" t="s">
        <v>31</v>
      </c>
      <c r="AX1341" s="15" t="s">
        <v>77</v>
      </c>
      <c r="AY1341" s="202" t="s">
        <v>574</v>
      </c>
    </row>
    <row r="1342" spans="2:51" s="12" customFormat="1" ht="12">
      <c r="B1342" s="180"/>
      <c r="D1342" s="181" t="s">
        <v>586</v>
      </c>
      <c r="E1342" s="182" t="s">
        <v>1</v>
      </c>
      <c r="F1342" s="183" t="s">
        <v>1504</v>
      </c>
      <c r="H1342" s="182" t="s">
        <v>1</v>
      </c>
      <c r="I1342" s="184"/>
      <c r="L1342" s="180"/>
      <c r="M1342" s="185"/>
      <c r="T1342" s="186"/>
      <c r="AT1342" s="182" t="s">
        <v>586</v>
      </c>
      <c r="AU1342" s="182" t="s">
        <v>89</v>
      </c>
      <c r="AV1342" s="12" t="s">
        <v>84</v>
      </c>
      <c r="AW1342" s="12" t="s">
        <v>31</v>
      </c>
      <c r="AX1342" s="12" t="s">
        <v>77</v>
      </c>
      <c r="AY1342" s="182" t="s">
        <v>574</v>
      </c>
    </row>
    <row r="1343" spans="2:51" s="13" customFormat="1" ht="12">
      <c r="B1343" s="187"/>
      <c r="D1343" s="181" t="s">
        <v>586</v>
      </c>
      <c r="E1343" s="188" t="s">
        <v>1</v>
      </c>
      <c r="F1343" s="189" t="s">
        <v>1546</v>
      </c>
      <c r="H1343" s="190">
        <v>38.076000000000001</v>
      </c>
      <c r="I1343" s="191"/>
      <c r="L1343" s="187"/>
      <c r="M1343" s="192"/>
      <c r="T1343" s="193"/>
      <c r="AT1343" s="188" t="s">
        <v>586</v>
      </c>
      <c r="AU1343" s="188" t="s">
        <v>89</v>
      </c>
      <c r="AV1343" s="13" t="s">
        <v>89</v>
      </c>
      <c r="AW1343" s="13" t="s">
        <v>31</v>
      </c>
      <c r="AX1343" s="13" t="s">
        <v>77</v>
      </c>
      <c r="AY1343" s="188" t="s">
        <v>574</v>
      </c>
    </row>
    <row r="1344" spans="2:51" s="13" customFormat="1" ht="12">
      <c r="B1344" s="187"/>
      <c r="D1344" s="181" t="s">
        <v>586</v>
      </c>
      <c r="E1344" s="188" t="s">
        <v>1</v>
      </c>
      <c r="F1344" s="189" t="s">
        <v>1576</v>
      </c>
      <c r="H1344" s="190">
        <v>5.6109999999999998</v>
      </c>
      <c r="I1344" s="191"/>
      <c r="L1344" s="187"/>
      <c r="M1344" s="192"/>
      <c r="T1344" s="193"/>
      <c r="AT1344" s="188" t="s">
        <v>586</v>
      </c>
      <c r="AU1344" s="188" t="s">
        <v>89</v>
      </c>
      <c r="AV1344" s="13" t="s">
        <v>89</v>
      </c>
      <c r="AW1344" s="13" t="s">
        <v>31</v>
      </c>
      <c r="AX1344" s="13" t="s">
        <v>77</v>
      </c>
      <c r="AY1344" s="188" t="s">
        <v>574</v>
      </c>
    </row>
    <row r="1345" spans="2:65" s="13" customFormat="1" ht="12">
      <c r="B1345" s="187"/>
      <c r="D1345" s="181" t="s">
        <v>586</v>
      </c>
      <c r="E1345" s="188" t="s">
        <v>1</v>
      </c>
      <c r="F1345" s="189" t="s">
        <v>1577</v>
      </c>
      <c r="H1345" s="190">
        <v>12.195</v>
      </c>
      <c r="I1345" s="191"/>
      <c r="L1345" s="187"/>
      <c r="M1345" s="192"/>
      <c r="T1345" s="193"/>
      <c r="AT1345" s="188" t="s">
        <v>586</v>
      </c>
      <c r="AU1345" s="188" t="s">
        <v>89</v>
      </c>
      <c r="AV1345" s="13" t="s">
        <v>89</v>
      </c>
      <c r="AW1345" s="13" t="s">
        <v>31</v>
      </c>
      <c r="AX1345" s="13" t="s">
        <v>77</v>
      </c>
      <c r="AY1345" s="188" t="s">
        <v>574</v>
      </c>
    </row>
    <row r="1346" spans="2:65" s="13" customFormat="1" ht="12">
      <c r="B1346" s="187"/>
      <c r="D1346" s="181" t="s">
        <v>586</v>
      </c>
      <c r="E1346" s="188" t="s">
        <v>1</v>
      </c>
      <c r="F1346" s="189" t="s">
        <v>1578</v>
      </c>
      <c r="H1346" s="190">
        <v>1.1759999999999999</v>
      </c>
      <c r="I1346" s="191"/>
      <c r="L1346" s="187"/>
      <c r="M1346" s="192"/>
      <c r="T1346" s="193"/>
      <c r="AT1346" s="188" t="s">
        <v>586</v>
      </c>
      <c r="AU1346" s="188" t="s">
        <v>89</v>
      </c>
      <c r="AV1346" s="13" t="s">
        <v>89</v>
      </c>
      <c r="AW1346" s="13" t="s">
        <v>31</v>
      </c>
      <c r="AX1346" s="13" t="s">
        <v>77</v>
      </c>
      <c r="AY1346" s="188" t="s">
        <v>574</v>
      </c>
    </row>
    <row r="1347" spans="2:65" s="13" customFormat="1" ht="12">
      <c r="B1347" s="187"/>
      <c r="D1347" s="181" t="s">
        <v>586</v>
      </c>
      <c r="E1347" s="188" t="s">
        <v>1</v>
      </c>
      <c r="F1347" s="189" t="s">
        <v>1579</v>
      </c>
      <c r="H1347" s="190">
        <v>2.024</v>
      </c>
      <c r="I1347" s="191"/>
      <c r="L1347" s="187"/>
      <c r="M1347" s="192"/>
      <c r="T1347" s="193"/>
      <c r="AT1347" s="188" t="s">
        <v>586</v>
      </c>
      <c r="AU1347" s="188" t="s">
        <v>89</v>
      </c>
      <c r="AV1347" s="13" t="s">
        <v>89</v>
      </c>
      <c r="AW1347" s="13" t="s">
        <v>31</v>
      </c>
      <c r="AX1347" s="13" t="s">
        <v>77</v>
      </c>
      <c r="AY1347" s="188" t="s">
        <v>574</v>
      </c>
    </row>
    <row r="1348" spans="2:65" s="15" customFormat="1" ht="12">
      <c r="B1348" s="201"/>
      <c r="D1348" s="181" t="s">
        <v>586</v>
      </c>
      <c r="E1348" s="202" t="s">
        <v>1</v>
      </c>
      <c r="F1348" s="203" t="s">
        <v>776</v>
      </c>
      <c r="H1348" s="204">
        <v>59.082000000000001</v>
      </c>
      <c r="I1348" s="205"/>
      <c r="L1348" s="201"/>
      <c r="M1348" s="206"/>
      <c r="T1348" s="207"/>
      <c r="AT1348" s="202" t="s">
        <v>586</v>
      </c>
      <c r="AU1348" s="202" t="s">
        <v>89</v>
      </c>
      <c r="AV1348" s="15" t="s">
        <v>597</v>
      </c>
      <c r="AW1348" s="15" t="s">
        <v>31</v>
      </c>
      <c r="AX1348" s="15" t="s">
        <v>77</v>
      </c>
      <c r="AY1348" s="202" t="s">
        <v>574</v>
      </c>
    </row>
    <row r="1349" spans="2:65" s="12" customFormat="1" ht="12">
      <c r="B1349" s="180"/>
      <c r="D1349" s="181" t="s">
        <v>586</v>
      </c>
      <c r="E1349" s="182" t="s">
        <v>1</v>
      </c>
      <c r="F1349" s="183" t="s">
        <v>1515</v>
      </c>
      <c r="H1349" s="182" t="s">
        <v>1</v>
      </c>
      <c r="I1349" s="184"/>
      <c r="L1349" s="180"/>
      <c r="M1349" s="185"/>
      <c r="T1349" s="186"/>
      <c r="AT1349" s="182" t="s">
        <v>586</v>
      </c>
      <c r="AU1349" s="182" t="s">
        <v>89</v>
      </c>
      <c r="AV1349" s="12" t="s">
        <v>84</v>
      </c>
      <c r="AW1349" s="12" t="s">
        <v>31</v>
      </c>
      <c r="AX1349" s="12" t="s">
        <v>77</v>
      </c>
      <c r="AY1349" s="182" t="s">
        <v>574</v>
      </c>
    </row>
    <row r="1350" spans="2:65" s="13" customFormat="1" ht="12">
      <c r="B1350" s="187"/>
      <c r="D1350" s="181" t="s">
        <v>586</v>
      </c>
      <c r="E1350" s="188" t="s">
        <v>1</v>
      </c>
      <c r="F1350" s="189" t="s">
        <v>1580</v>
      </c>
      <c r="H1350" s="190">
        <v>9.6750000000000007</v>
      </c>
      <c r="I1350" s="191"/>
      <c r="L1350" s="187"/>
      <c r="M1350" s="192"/>
      <c r="T1350" s="193"/>
      <c r="AT1350" s="188" t="s">
        <v>586</v>
      </c>
      <c r="AU1350" s="188" t="s">
        <v>89</v>
      </c>
      <c r="AV1350" s="13" t="s">
        <v>89</v>
      </c>
      <c r="AW1350" s="13" t="s">
        <v>31</v>
      </c>
      <c r="AX1350" s="13" t="s">
        <v>77</v>
      </c>
      <c r="AY1350" s="188" t="s">
        <v>574</v>
      </c>
    </row>
    <row r="1351" spans="2:65" s="12" customFormat="1" ht="12">
      <c r="B1351" s="180"/>
      <c r="D1351" s="181" t="s">
        <v>586</v>
      </c>
      <c r="E1351" s="182" t="s">
        <v>1</v>
      </c>
      <c r="F1351" s="183" t="s">
        <v>1517</v>
      </c>
      <c r="H1351" s="182" t="s">
        <v>1</v>
      </c>
      <c r="I1351" s="184"/>
      <c r="L1351" s="180"/>
      <c r="M1351" s="185"/>
      <c r="T1351" s="186"/>
      <c r="AT1351" s="182" t="s">
        <v>586</v>
      </c>
      <c r="AU1351" s="182" t="s">
        <v>89</v>
      </c>
      <c r="AV1351" s="12" t="s">
        <v>84</v>
      </c>
      <c r="AW1351" s="12" t="s">
        <v>31</v>
      </c>
      <c r="AX1351" s="12" t="s">
        <v>77</v>
      </c>
      <c r="AY1351" s="182" t="s">
        <v>574</v>
      </c>
    </row>
    <row r="1352" spans="2:65" s="13" customFormat="1" ht="12">
      <c r="B1352" s="187"/>
      <c r="D1352" s="181" t="s">
        <v>586</v>
      </c>
      <c r="E1352" s="188" t="s">
        <v>1</v>
      </c>
      <c r="F1352" s="189" t="s">
        <v>1581</v>
      </c>
      <c r="H1352" s="190">
        <v>2.94</v>
      </c>
      <c r="I1352" s="191"/>
      <c r="L1352" s="187"/>
      <c r="M1352" s="192"/>
      <c r="T1352" s="193"/>
      <c r="AT1352" s="188" t="s">
        <v>586</v>
      </c>
      <c r="AU1352" s="188" t="s">
        <v>89</v>
      </c>
      <c r="AV1352" s="13" t="s">
        <v>89</v>
      </c>
      <c r="AW1352" s="13" t="s">
        <v>31</v>
      </c>
      <c r="AX1352" s="13" t="s">
        <v>77</v>
      </c>
      <c r="AY1352" s="188" t="s">
        <v>574</v>
      </c>
    </row>
    <row r="1353" spans="2:65" s="12" customFormat="1" ht="12">
      <c r="B1353" s="180"/>
      <c r="D1353" s="181" t="s">
        <v>586</v>
      </c>
      <c r="E1353" s="182" t="s">
        <v>1</v>
      </c>
      <c r="F1353" s="183" t="s">
        <v>1519</v>
      </c>
      <c r="H1353" s="182" t="s">
        <v>1</v>
      </c>
      <c r="I1353" s="184"/>
      <c r="L1353" s="180"/>
      <c r="M1353" s="185"/>
      <c r="T1353" s="186"/>
      <c r="AT1353" s="182" t="s">
        <v>586</v>
      </c>
      <c r="AU1353" s="182" t="s">
        <v>89</v>
      </c>
      <c r="AV1353" s="12" t="s">
        <v>84</v>
      </c>
      <c r="AW1353" s="12" t="s">
        <v>31</v>
      </c>
      <c r="AX1353" s="12" t="s">
        <v>77</v>
      </c>
      <c r="AY1353" s="182" t="s">
        <v>574</v>
      </c>
    </row>
    <row r="1354" spans="2:65" s="13" customFormat="1" ht="12">
      <c r="B1354" s="187"/>
      <c r="D1354" s="181" t="s">
        <v>586</v>
      </c>
      <c r="E1354" s="188" t="s">
        <v>1</v>
      </c>
      <c r="F1354" s="189" t="s">
        <v>1582</v>
      </c>
      <c r="H1354" s="190">
        <v>10.08</v>
      </c>
      <c r="I1354" s="191"/>
      <c r="L1354" s="187"/>
      <c r="M1354" s="192"/>
      <c r="T1354" s="193"/>
      <c r="AT1354" s="188" t="s">
        <v>586</v>
      </c>
      <c r="AU1354" s="188" t="s">
        <v>89</v>
      </c>
      <c r="AV1354" s="13" t="s">
        <v>89</v>
      </c>
      <c r="AW1354" s="13" t="s">
        <v>31</v>
      </c>
      <c r="AX1354" s="13" t="s">
        <v>77</v>
      </c>
      <c r="AY1354" s="188" t="s">
        <v>574</v>
      </c>
    </row>
    <row r="1355" spans="2:65" s="12" customFormat="1" ht="12">
      <c r="B1355" s="180"/>
      <c r="D1355" s="181" t="s">
        <v>586</v>
      </c>
      <c r="E1355" s="182" t="s">
        <v>1</v>
      </c>
      <c r="F1355" s="183" t="s">
        <v>1521</v>
      </c>
      <c r="H1355" s="182" t="s">
        <v>1</v>
      </c>
      <c r="I1355" s="184"/>
      <c r="L1355" s="180"/>
      <c r="M1355" s="185"/>
      <c r="T1355" s="186"/>
      <c r="AT1355" s="182" t="s">
        <v>586</v>
      </c>
      <c r="AU1355" s="182" t="s">
        <v>89</v>
      </c>
      <c r="AV1355" s="12" t="s">
        <v>84</v>
      </c>
      <c r="AW1355" s="12" t="s">
        <v>31</v>
      </c>
      <c r="AX1355" s="12" t="s">
        <v>77</v>
      </c>
      <c r="AY1355" s="182" t="s">
        <v>574</v>
      </c>
    </row>
    <row r="1356" spans="2:65" s="13" customFormat="1" ht="12">
      <c r="B1356" s="187"/>
      <c r="D1356" s="181" t="s">
        <v>586</v>
      </c>
      <c r="E1356" s="188" t="s">
        <v>1</v>
      </c>
      <c r="F1356" s="189" t="s">
        <v>1583</v>
      </c>
      <c r="H1356" s="190">
        <v>4.41</v>
      </c>
      <c r="I1356" s="191"/>
      <c r="L1356" s="187"/>
      <c r="M1356" s="192"/>
      <c r="T1356" s="193"/>
      <c r="AT1356" s="188" t="s">
        <v>586</v>
      </c>
      <c r="AU1356" s="188" t="s">
        <v>89</v>
      </c>
      <c r="AV1356" s="13" t="s">
        <v>89</v>
      </c>
      <c r="AW1356" s="13" t="s">
        <v>31</v>
      </c>
      <c r="AX1356" s="13" t="s">
        <v>77</v>
      </c>
      <c r="AY1356" s="188" t="s">
        <v>574</v>
      </c>
    </row>
    <row r="1357" spans="2:65" s="14" customFormat="1" ht="12">
      <c r="B1357" s="194"/>
      <c r="D1357" s="181" t="s">
        <v>586</v>
      </c>
      <c r="E1357" s="195" t="s">
        <v>372</v>
      </c>
      <c r="F1357" s="196" t="s">
        <v>596</v>
      </c>
      <c r="H1357" s="197">
        <v>1953.913</v>
      </c>
      <c r="I1357" s="198"/>
      <c r="L1357" s="194"/>
      <c r="M1357" s="199"/>
      <c r="T1357" s="200"/>
      <c r="AT1357" s="195" t="s">
        <v>586</v>
      </c>
      <c r="AU1357" s="195" t="s">
        <v>89</v>
      </c>
      <c r="AV1357" s="14" t="s">
        <v>580</v>
      </c>
      <c r="AW1357" s="14" t="s">
        <v>31</v>
      </c>
      <c r="AX1357" s="14" t="s">
        <v>84</v>
      </c>
      <c r="AY1357" s="195" t="s">
        <v>574</v>
      </c>
    </row>
    <row r="1358" spans="2:65" s="1" customFormat="1" ht="16.5" customHeight="1">
      <c r="B1358" s="140"/>
      <c r="C1358" s="168" t="s">
        <v>1584</v>
      </c>
      <c r="D1358" s="168" t="s">
        <v>576</v>
      </c>
      <c r="E1358" s="169" t="s">
        <v>1585</v>
      </c>
      <c r="F1358" s="170" t="s">
        <v>1586</v>
      </c>
      <c r="G1358" s="171" t="s">
        <v>584</v>
      </c>
      <c r="H1358" s="172">
        <v>1953.913</v>
      </c>
      <c r="I1358" s="173"/>
      <c r="J1358" s="174">
        <f>ROUND(I1358*H1358,2)</f>
        <v>0</v>
      </c>
      <c r="K1358" s="175"/>
      <c r="L1358" s="34"/>
      <c r="M1358" s="176" t="s">
        <v>1</v>
      </c>
      <c r="N1358" s="139" t="s">
        <v>43</v>
      </c>
      <c r="P1358" s="177">
        <f>O1358*H1358</f>
        <v>0</v>
      </c>
      <c r="Q1358" s="177">
        <v>0</v>
      </c>
      <c r="R1358" s="177">
        <f>Q1358*H1358</f>
        <v>0</v>
      </c>
      <c r="S1358" s="177">
        <v>0</v>
      </c>
      <c r="T1358" s="178">
        <f>S1358*H1358</f>
        <v>0</v>
      </c>
      <c r="AR1358" s="179" t="s">
        <v>580</v>
      </c>
      <c r="AT1358" s="179" t="s">
        <v>576</v>
      </c>
      <c r="AU1358" s="179" t="s">
        <v>89</v>
      </c>
      <c r="AY1358" s="17" t="s">
        <v>574</v>
      </c>
      <c r="BE1358" s="102">
        <f>IF(N1358="základná",J1358,0)</f>
        <v>0</v>
      </c>
      <c r="BF1358" s="102">
        <f>IF(N1358="znížená",J1358,0)</f>
        <v>0</v>
      </c>
      <c r="BG1358" s="102">
        <f>IF(N1358="zákl. prenesená",J1358,0)</f>
        <v>0</v>
      </c>
      <c r="BH1358" s="102">
        <f>IF(N1358="zníž. prenesená",J1358,0)</f>
        <v>0</v>
      </c>
      <c r="BI1358" s="102">
        <f>IF(N1358="nulová",J1358,0)</f>
        <v>0</v>
      </c>
      <c r="BJ1358" s="17" t="s">
        <v>89</v>
      </c>
      <c r="BK1358" s="102">
        <f>ROUND(I1358*H1358,2)</f>
        <v>0</v>
      </c>
      <c r="BL1358" s="17" t="s">
        <v>580</v>
      </c>
      <c r="BM1358" s="179" t="s">
        <v>1587</v>
      </c>
    </row>
    <row r="1359" spans="2:65" s="13" customFormat="1" ht="12">
      <c r="B1359" s="187"/>
      <c r="D1359" s="181" t="s">
        <v>586</v>
      </c>
      <c r="E1359" s="188" t="s">
        <v>1</v>
      </c>
      <c r="F1359" s="189" t="s">
        <v>372</v>
      </c>
      <c r="H1359" s="190">
        <v>1953.913</v>
      </c>
      <c r="I1359" s="191"/>
      <c r="L1359" s="187"/>
      <c r="M1359" s="192"/>
      <c r="T1359" s="193"/>
      <c r="AT1359" s="188" t="s">
        <v>586</v>
      </c>
      <c r="AU1359" s="188" t="s">
        <v>89</v>
      </c>
      <c r="AV1359" s="13" t="s">
        <v>89</v>
      </c>
      <c r="AW1359" s="13" t="s">
        <v>31</v>
      </c>
      <c r="AX1359" s="13" t="s">
        <v>77</v>
      </c>
      <c r="AY1359" s="188" t="s">
        <v>574</v>
      </c>
    </row>
    <row r="1360" spans="2:65" s="14" customFormat="1" ht="12">
      <c r="B1360" s="194"/>
      <c r="D1360" s="181" t="s">
        <v>586</v>
      </c>
      <c r="E1360" s="195" t="s">
        <v>1</v>
      </c>
      <c r="F1360" s="196" t="s">
        <v>596</v>
      </c>
      <c r="H1360" s="197">
        <v>1953.913</v>
      </c>
      <c r="I1360" s="198"/>
      <c r="L1360" s="194"/>
      <c r="M1360" s="199"/>
      <c r="T1360" s="200"/>
      <c r="AT1360" s="195" t="s">
        <v>586</v>
      </c>
      <c r="AU1360" s="195" t="s">
        <v>89</v>
      </c>
      <c r="AV1360" s="14" t="s">
        <v>580</v>
      </c>
      <c r="AW1360" s="14" t="s">
        <v>31</v>
      </c>
      <c r="AX1360" s="14" t="s">
        <v>84</v>
      </c>
      <c r="AY1360" s="195" t="s">
        <v>574</v>
      </c>
    </row>
    <row r="1361" spans="2:65" s="1" customFormat="1" ht="24.25" customHeight="1">
      <c r="B1361" s="140"/>
      <c r="C1361" s="168" t="s">
        <v>1588</v>
      </c>
      <c r="D1361" s="168" t="s">
        <v>576</v>
      </c>
      <c r="E1361" s="169" t="s">
        <v>1589</v>
      </c>
      <c r="F1361" s="170" t="s">
        <v>1590</v>
      </c>
      <c r="G1361" s="171" t="s">
        <v>584</v>
      </c>
      <c r="H1361" s="172">
        <v>1734.76</v>
      </c>
      <c r="I1361" s="173"/>
      <c r="J1361" s="174">
        <f>ROUND(I1361*H1361,2)</f>
        <v>0</v>
      </c>
      <c r="K1361" s="175"/>
      <c r="L1361" s="34"/>
      <c r="M1361" s="176" t="s">
        <v>1</v>
      </c>
      <c r="N1361" s="139" t="s">
        <v>43</v>
      </c>
      <c r="P1361" s="177">
        <f>O1361*H1361</f>
        <v>0</v>
      </c>
      <c r="Q1361" s="177">
        <v>2.2100000000000002E-3</v>
      </c>
      <c r="R1361" s="177">
        <f>Q1361*H1361</f>
        <v>3.8338196000000004</v>
      </c>
      <c r="S1361" s="177">
        <v>0</v>
      </c>
      <c r="T1361" s="178">
        <f>S1361*H1361</f>
        <v>0</v>
      </c>
      <c r="AR1361" s="179" t="s">
        <v>580</v>
      </c>
      <c r="AT1361" s="179" t="s">
        <v>576</v>
      </c>
      <c r="AU1361" s="179" t="s">
        <v>89</v>
      </c>
      <c r="AY1361" s="17" t="s">
        <v>574</v>
      </c>
      <c r="BE1361" s="102">
        <f>IF(N1361="základná",J1361,0)</f>
        <v>0</v>
      </c>
      <c r="BF1361" s="102">
        <f>IF(N1361="znížená",J1361,0)</f>
        <v>0</v>
      </c>
      <c r="BG1361" s="102">
        <f>IF(N1361="zákl. prenesená",J1361,0)</f>
        <v>0</v>
      </c>
      <c r="BH1361" s="102">
        <f>IF(N1361="zníž. prenesená",J1361,0)</f>
        <v>0</v>
      </c>
      <c r="BI1361" s="102">
        <f>IF(N1361="nulová",J1361,0)</f>
        <v>0</v>
      </c>
      <c r="BJ1361" s="17" t="s">
        <v>89</v>
      </c>
      <c r="BK1361" s="102">
        <f>ROUND(I1361*H1361,2)</f>
        <v>0</v>
      </c>
      <c r="BL1361" s="17" t="s">
        <v>580</v>
      </c>
      <c r="BM1361" s="179" t="s">
        <v>1591</v>
      </c>
    </row>
    <row r="1362" spans="2:65" s="12" customFormat="1" ht="12">
      <c r="B1362" s="180"/>
      <c r="D1362" s="181" t="s">
        <v>586</v>
      </c>
      <c r="E1362" s="182" t="s">
        <v>1</v>
      </c>
      <c r="F1362" s="183" t="s">
        <v>1474</v>
      </c>
      <c r="H1362" s="182" t="s">
        <v>1</v>
      </c>
      <c r="I1362" s="184"/>
      <c r="L1362" s="180"/>
      <c r="M1362" s="185"/>
      <c r="T1362" s="186"/>
      <c r="AT1362" s="182" t="s">
        <v>586</v>
      </c>
      <c r="AU1362" s="182" t="s">
        <v>89</v>
      </c>
      <c r="AV1362" s="12" t="s">
        <v>84</v>
      </c>
      <c r="AW1362" s="12" t="s">
        <v>31</v>
      </c>
      <c r="AX1362" s="12" t="s">
        <v>77</v>
      </c>
      <c r="AY1362" s="182" t="s">
        <v>574</v>
      </c>
    </row>
    <row r="1363" spans="2:65" s="13" customFormat="1" ht="12">
      <c r="B1363" s="187"/>
      <c r="D1363" s="181" t="s">
        <v>586</v>
      </c>
      <c r="E1363" s="188" t="s">
        <v>1</v>
      </c>
      <c r="F1363" s="189" t="s">
        <v>1555</v>
      </c>
      <c r="H1363" s="190">
        <v>703.53099999999995</v>
      </c>
      <c r="I1363" s="191"/>
      <c r="L1363" s="187"/>
      <c r="M1363" s="192"/>
      <c r="T1363" s="193"/>
      <c r="AT1363" s="188" t="s">
        <v>586</v>
      </c>
      <c r="AU1363" s="188" t="s">
        <v>89</v>
      </c>
      <c r="AV1363" s="13" t="s">
        <v>89</v>
      </c>
      <c r="AW1363" s="13" t="s">
        <v>31</v>
      </c>
      <c r="AX1363" s="13" t="s">
        <v>77</v>
      </c>
      <c r="AY1363" s="188" t="s">
        <v>574</v>
      </c>
    </row>
    <row r="1364" spans="2:65" s="15" customFormat="1" ht="12">
      <c r="B1364" s="201"/>
      <c r="D1364" s="181" t="s">
        <v>586</v>
      </c>
      <c r="E1364" s="202" t="s">
        <v>1</v>
      </c>
      <c r="F1364" s="203" t="s">
        <v>776</v>
      </c>
      <c r="H1364" s="204">
        <v>703.53099999999995</v>
      </c>
      <c r="I1364" s="205"/>
      <c r="L1364" s="201"/>
      <c r="M1364" s="206"/>
      <c r="T1364" s="207"/>
      <c r="AT1364" s="202" t="s">
        <v>586</v>
      </c>
      <c r="AU1364" s="202" t="s">
        <v>89</v>
      </c>
      <c r="AV1364" s="15" t="s">
        <v>597</v>
      </c>
      <c r="AW1364" s="15" t="s">
        <v>31</v>
      </c>
      <c r="AX1364" s="15" t="s">
        <v>77</v>
      </c>
      <c r="AY1364" s="202" t="s">
        <v>574</v>
      </c>
    </row>
    <row r="1365" spans="2:65" s="12" customFormat="1" ht="12">
      <c r="B1365" s="180"/>
      <c r="D1365" s="181" t="s">
        <v>586</v>
      </c>
      <c r="E1365" s="182" t="s">
        <v>1</v>
      </c>
      <c r="F1365" s="183" t="s">
        <v>1476</v>
      </c>
      <c r="H1365" s="182" t="s">
        <v>1</v>
      </c>
      <c r="I1365" s="184"/>
      <c r="L1365" s="180"/>
      <c r="M1365" s="185"/>
      <c r="T1365" s="186"/>
      <c r="AT1365" s="182" t="s">
        <v>586</v>
      </c>
      <c r="AU1365" s="182" t="s">
        <v>89</v>
      </c>
      <c r="AV1365" s="12" t="s">
        <v>84</v>
      </c>
      <c r="AW1365" s="12" t="s">
        <v>31</v>
      </c>
      <c r="AX1365" s="12" t="s">
        <v>77</v>
      </c>
      <c r="AY1365" s="182" t="s">
        <v>574</v>
      </c>
    </row>
    <row r="1366" spans="2:65" s="13" customFormat="1" ht="12">
      <c r="B1366" s="187"/>
      <c r="D1366" s="181" t="s">
        <v>586</v>
      </c>
      <c r="E1366" s="188" t="s">
        <v>1</v>
      </c>
      <c r="F1366" s="189" t="s">
        <v>1592</v>
      </c>
      <c r="H1366" s="190">
        <v>42.337000000000003</v>
      </c>
      <c r="I1366" s="191"/>
      <c r="L1366" s="187"/>
      <c r="M1366" s="192"/>
      <c r="T1366" s="193"/>
      <c r="AT1366" s="188" t="s">
        <v>586</v>
      </c>
      <c r="AU1366" s="188" t="s">
        <v>89</v>
      </c>
      <c r="AV1366" s="13" t="s">
        <v>89</v>
      </c>
      <c r="AW1366" s="13" t="s">
        <v>31</v>
      </c>
      <c r="AX1366" s="13" t="s">
        <v>77</v>
      </c>
      <c r="AY1366" s="188" t="s">
        <v>574</v>
      </c>
    </row>
    <row r="1367" spans="2:65" s="15" customFormat="1" ht="12">
      <c r="B1367" s="201"/>
      <c r="D1367" s="181" t="s">
        <v>586</v>
      </c>
      <c r="E1367" s="202" t="s">
        <v>1</v>
      </c>
      <c r="F1367" s="203" t="s">
        <v>776</v>
      </c>
      <c r="H1367" s="204">
        <v>42.337000000000003</v>
      </c>
      <c r="I1367" s="205"/>
      <c r="L1367" s="201"/>
      <c r="M1367" s="206"/>
      <c r="T1367" s="207"/>
      <c r="AT1367" s="202" t="s">
        <v>586</v>
      </c>
      <c r="AU1367" s="202" t="s">
        <v>89</v>
      </c>
      <c r="AV1367" s="15" t="s">
        <v>597</v>
      </c>
      <c r="AW1367" s="15" t="s">
        <v>31</v>
      </c>
      <c r="AX1367" s="15" t="s">
        <v>77</v>
      </c>
      <c r="AY1367" s="202" t="s">
        <v>574</v>
      </c>
    </row>
    <row r="1368" spans="2:65" s="12" customFormat="1" ht="12">
      <c r="B1368" s="180"/>
      <c r="D1368" s="181" t="s">
        <v>586</v>
      </c>
      <c r="E1368" s="182" t="s">
        <v>1</v>
      </c>
      <c r="F1368" s="183" t="s">
        <v>1478</v>
      </c>
      <c r="H1368" s="182" t="s">
        <v>1</v>
      </c>
      <c r="I1368" s="184"/>
      <c r="L1368" s="180"/>
      <c r="M1368" s="185"/>
      <c r="T1368" s="186"/>
      <c r="AT1368" s="182" t="s">
        <v>586</v>
      </c>
      <c r="AU1368" s="182" t="s">
        <v>89</v>
      </c>
      <c r="AV1368" s="12" t="s">
        <v>84</v>
      </c>
      <c r="AW1368" s="12" t="s">
        <v>31</v>
      </c>
      <c r="AX1368" s="12" t="s">
        <v>77</v>
      </c>
      <c r="AY1368" s="182" t="s">
        <v>574</v>
      </c>
    </row>
    <row r="1369" spans="2:65" s="13" customFormat="1" ht="12">
      <c r="B1369" s="187"/>
      <c r="D1369" s="181" t="s">
        <v>586</v>
      </c>
      <c r="E1369" s="188" t="s">
        <v>1</v>
      </c>
      <c r="F1369" s="189" t="s">
        <v>1559</v>
      </c>
      <c r="H1369" s="190">
        <v>51.832000000000001</v>
      </c>
      <c r="I1369" s="191"/>
      <c r="L1369" s="187"/>
      <c r="M1369" s="192"/>
      <c r="T1369" s="193"/>
      <c r="AT1369" s="188" t="s">
        <v>586</v>
      </c>
      <c r="AU1369" s="188" t="s">
        <v>89</v>
      </c>
      <c r="AV1369" s="13" t="s">
        <v>89</v>
      </c>
      <c r="AW1369" s="13" t="s">
        <v>31</v>
      </c>
      <c r="AX1369" s="13" t="s">
        <v>77</v>
      </c>
      <c r="AY1369" s="188" t="s">
        <v>574</v>
      </c>
    </row>
    <row r="1370" spans="2:65" s="15" customFormat="1" ht="12">
      <c r="B1370" s="201"/>
      <c r="D1370" s="181" t="s">
        <v>586</v>
      </c>
      <c r="E1370" s="202" t="s">
        <v>1</v>
      </c>
      <c r="F1370" s="203" t="s">
        <v>776</v>
      </c>
      <c r="H1370" s="204">
        <v>51.832000000000001</v>
      </c>
      <c r="I1370" s="205"/>
      <c r="L1370" s="201"/>
      <c r="M1370" s="206"/>
      <c r="T1370" s="207"/>
      <c r="AT1370" s="202" t="s">
        <v>586</v>
      </c>
      <c r="AU1370" s="202" t="s">
        <v>89</v>
      </c>
      <c r="AV1370" s="15" t="s">
        <v>597</v>
      </c>
      <c r="AW1370" s="15" t="s">
        <v>31</v>
      </c>
      <c r="AX1370" s="15" t="s">
        <v>77</v>
      </c>
      <c r="AY1370" s="202" t="s">
        <v>574</v>
      </c>
    </row>
    <row r="1371" spans="2:65" s="12" customFormat="1" ht="12">
      <c r="B1371" s="180"/>
      <c r="D1371" s="181" t="s">
        <v>586</v>
      </c>
      <c r="E1371" s="182" t="s">
        <v>1</v>
      </c>
      <c r="F1371" s="183" t="s">
        <v>1480</v>
      </c>
      <c r="H1371" s="182" t="s">
        <v>1</v>
      </c>
      <c r="I1371" s="184"/>
      <c r="L1371" s="180"/>
      <c r="M1371" s="185"/>
      <c r="T1371" s="186"/>
      <c r="AT1371" s="182" t="s">
        <v>586</v>
      </c>
      <c r="AU1371" s="182" t="s">
        <v>89</v>
      </c>
      <c r="AV1371" s="12" t="s">
        <v>84</v>
      </c>
      <c r="AW1371" s="12" t="s">
        <v>31</v>
      </c>
      <c r="AX1371" s="12" t="s">
        <v>77</v>
      </c>
      <c r="AY1371" s="182" t="s">
        <v>574</v>
      </c>
    </row>
    <row r="1372" spans="2:65" s="13" customFormat="1" ht="12">
      <c r="B1372" s="187"/>
      <c r="D1372" s="181" t="s">
        <v>586</v>
      </c>
      <c r="E1372" s="188" t="s">
        <v>1</v>
      </c>
      <c r="F1372" s="189" t="s">
        <v>1561</v>
      </c>
      <c r="H1372" s="190">
        <v>10.97</v>
      </c>
      <c r="I1372" s="191"/>
      <c r="L1372" s="187"/>
      <c r="M1372" s="192"/>
      <c r="T1372" s="193"/>
      <c r="AT1372" s="188" t="s">
        <v>586</v>
      </c>
      <c r="AU1372" s="188" t="s">
        <v>89</v>
      </c>
      <c r="AV1372" s="13" t="s">
        <v>89</v>
      </c>
      <c r="AW1372" s="13" t="s">
        <v>31</v>
      </c>
      <c r="AX1372" s="13" t="s">
        <v>77</v>
      </c>
      <c r="AY1372" s="188" t="s">
        <v>574</v>
      </c>
    </row>
    <row r="1373" spans="2:65" s="15" customFormat="1" ht="12">
      <c r="B1373" s="201"/>
      <c r="D1373" s="181" t="s">
        <v>586</v>
      </c>
      <c r="E1373" s="202" t="s">
        <v>1</v>
      </c>
      <c r="F1373" s="203" t="s">
        <v>776</v>
      </c>
      <c r="H1373" s="204">
        <v>10.97</v>
      </c>
      <c r="I1373" s="205"/>
      <c r="L1373" s="201"/>
      <c r="M1373" s="206"/>
      <c r="T1373" s="207"/>
      <c r="AT1373" s="202" t="s">
        <v>586</v>
      </c>
      <c r="AU1373" s="202" t="s">
        <v>89</v>
      </c>
      <c r="AV1373" s="15" t="s">
        <v>597</v>
      </c>
      <c r="AW1373" s="15" t="s">
        <v>31</v>
      </c>
      <c r="AX1373" s="15" t="s">
        <v>77</v>
      </c>
      <c r="AY1373" s="202" t="s">
        <v>574</v>
      </c>
    </row>
    <row r="1374" spans="2:65" s="12" customFormat="1" ht="12">
      <c r="B1374" s="180"/>
      <c r="D1374" s="181" t="s">
        <v>586</v>
      </c>
      <c r="E1374" s="182" t="s">
        <v>1</v>
      </c>
      <c r="F1374" s="183" t="s">
        <v>1482</v>
      </c>
      <c r="H1374" s="182" t="s">
        <v>1</v>
      </c>
      <c r="I1374" s="184"/>
      <c r="L1374" s="180"/>
      <c r="M1374" s="185"/>
      <c r="T1374" s="186"/>
      <c r="AT1374" s="182" t="s">
        <v>586</v>
      </c>
      <c r="AU1374" s="182" t="s">
        <v>89</v>
      </c>
      <c r="AV1374" s="12" t="s">
        <v>84</v>
      </c>
      <c r="AW1374" s="12" t="s">
        <v>31</v>
      </c>
      <c r="AX1374" s="12" t="s">
        <v>77</v>
      </c>
      <c r="AY1374" s="182" t="s">
        <v>574</v>
      </c>
    </row>
    <row r="1375" spans="2:65" s="13" customFormat="1" ht="12">
      <c r="B1375" s="187"/>
      <c r="D1375" s="181" t="s">
        <v>586</v>
      </c>
      <c r="E1375" s="188" t="s">
        <v>1</v>
      </c>
      <c r="F1375" s="189" t="s">
        <v>1538</v>
      </c>
      <c r="H1375" s="190">
        <v>182.553</v>
      </c>
      <c r="I1375" s="191"/>
      <c r="L1375" s="187"/>
      <c r="M1375" s="192"/>
      <c r="T1375" s="193"/>
      <c r="AT1375" s="188" t="s">
        <v>586</v>
      </c>
      <c r="AU1375" s="188" t="s">
        <v>89</v>
      </c>
      <c r="AV1375" s="13" t="s">
        <v>89</v>
      </c>
      <c r="AW1375" s="13" t="s">
        <v>31</v>
      </c>
      <c r="AX1375" s="13" t="s">
        <v>77</v>
      </c>
      <c r="AY1375" s="188" t="s">
        <v>574</v>
      </c>
    </row>
    <row r="1376" spans="2:65" s="15" customFormat="1" ht="12">
      <c r="B1376" s="201"/>
      <c r="D1376" s="181" t="s">
        <v>586</v>
      </c>
      <c r="E1376" s="202" t="s">
        <v>1</v>
      </c>
      <c r="F1376" s="203" t="s">
        <v>776</v>
      </c>
      <c r="H1376" s="204">
        <v>182.553</v>
      </c>
      <c r="I1376" s="205"/>
      <c r="L1376" s="201"/>
      <c r="M1376" s="206"/>
      <c r="T1376" s="207"/>
      <c r="AT1376" s="202" t="s">
        <v>586</v>
      </c>
      <c r="AU1376" s="202" t="s">
        <v>89</v>
      </c>
      <c r="AV1376" s="15" t="s">
        <v>597</v>
      </c>
      <c r="AW1376" s="15" t="s">
        <v>31</v>
      </c>
      <c r="AX1376" s="15" t="s">
        <v>77</v>
      </c>
      <c r="AY1376" s="202" t="s">
        <v>574</v>
      </c>
    </row>
    <row r="1377" spans="2:51" s="12" customFormat="1" ht="12">
      <c r="B1377" s="180"/>
      <c r="D1377" s="181" t="s">
        <v>586</v>
      </c>
      <c r="E1377" s="182" t="s">
        <v>1</v>
      </c>
      <c r="F1377" s="183" t="s">
        <v>1484</v>
      </c>
      <c r="H1377" s="182" t="s">
        <v>1</v>
      </c>
      <c r="I1377" s="184"/>
      <c r="L1377" s="180"/>
      <c r="M1377" s="185"/>
      <c r="T1377" s="186"/>
      <c r="AT1377" s="182" t="s">
        <v>586</v>
      </c>
      <c r="AU1377" s="182" t="s">
        <v>89</v>
      </c>
      <c r="AV1377" s="12" t="s">
        <v>84</v>
      </c>
      <c r="AW1377" s="12" t="s">
        <v>31</v>
      </c>
      <c r="AX1377" s="12" t="s">
        <v>77</v>
      </c>
      <c r="AY1377" s="182" t="s">
        <v>574</v>
      </c>
    </row>
    <row r="1378" spans="2:51" s="13" customFormat="1" ht="12">
      <c r="B1378" s="187"/>
      <c r="D1378" s="181" t="s">
        <v>586</v>
      </c>
      <c r="E1378" s="188" t="s">
        <v>1</v>
      </c>
      <c r="F1378" s="189" t="s">
        <v>1539</v>
      </c>
      <c r="H1378" s="190">
        <v>160.77500000000001</v>
      </c>
      <c r="I1378" s="191"/>
      <c r="L1378" s="187"/>
      <c r="M1378" s="192"/>
      <c r="T1378" s="193"/>
      <c r="AT1378" s="188" t="s">
        <v>586</v>
      </c>
      <c r="AU1378" s="188" t="s">
        <v>89</v>
      </c>
      <c r="AV1378" s="13" t="s">
        <v>89</v>
      </c>
      <c r="AW1378" s="13" t="s">
        <v>31</v>
      </c>
      <c r="AX1378" s="13" t="s">
        <v>77</v>
      </c>
      <c r="AY1378" s="188" t="s">
        <v>574</v>
      </c>
    </row>
    <row r="1379" spans="2:51" s="15" customFormat="1" ht="12">
      <c r="B1379" s="201"/>
      <c r="D1379" s="181" t="s">
        <v>586</v>
      </c>
      <c r="E1379" s="202" t="s">
        <v>1</v>
      </c>
      <c r="F1379" s="203" t="s">
        <v>776</v>
      </c>
      <c r="H1379" s="204">
        <v>160.77500000000001</v>
      </c>
      <c r="I1379" s="205"/>
      <c r="L1379" s="201"/>
      <c r="M1379" s="206"/>
      <c r="T1379" s="207"/>
      <c r="AT1379" s="202" t="s">
        <v>586</v>
      </c>
      <c r="AU1379" s="202" t="s">
        <v>89</v>
      </c>
      <c r="AV1379" s="15" t="s">
        <v>597</v>
      </c>
      <c r="AW1379" s="15" t="s">
        <v>31</v>
      </c>
      <c r="AX1379" s="15" t="s">
        <v>77</v>
      </c>
      <c r="AY1379" s="202" t="s">
        <v>574</v>
      </c>
    </row>
    <row r="1380" spans="2:51" s="12" customFormat="1" ht="12">
      <c r="B1380" s="180"/>
      <c r="D1380" s="181" t="s">
        <v>586</v>
      </c>
      <c r="E1380" s="182" t="s">
        <v>1</v>
      </c>
      <c r="F1380" s="183" t="s">
        <v>1486</v>
      </c>
      <c r="H1380" s="182" t="s">
        <v>1</v>
      </c>
      <c r="I1380" s="184"/>
      <c r="L1380" s="180"/>
      <c r="M1380" s="185"/>
      <c r="T1380" s="186"/>
      <c r="AT1380" s="182" t="s">
        <v>586</v>
      </c>
      <c r="AU1380" s="182" t="s">
        <v>89</v>
      </c>
      <c r="AV1380" s="12" t="s">
        <v>84</v>
      </c>
      <c r="AW1380" s="12" t="s">
        <v>31</v>
      </c>
      <c r="AX1380" s="12" t="s">
        <v>77</v>
      </c>
      <c r="AY1380" s="182" t="s">
        <v>574</v>
      </c>
    </row>
    <row r="1381" spans="2:51" s="13" customFormat="1" ht="12">
      <c r="B1381" s="187"/>
      <c r="D1381" s="181" t="s">
        <v>586</v>
      </c>
      <c r="E1381" s="188" t="s">
        <v>1</v>
      </c>
      <c r="F1381" s="189" t="s">
        <v>1540</v>
      </c>
      <c r="H1381" s="190">
        <v>132.83500000000001</v>
      </c>
      <c r="I1381" s="191"/>
      <c r="L1381" s="187"/>
      <c r="M1381" s="192"/>
      <c r="T1381" s="193"/>
      <c r="AT1381" s="188" t="s">
        <v>586</v>
      </c>
      <c r="AU1381" s="188" t="s">
        <v>89</v>
      </c>
      <c r="AV1381" s="13" t="s">
        <v>89</v>
      </c>
      <c r="AW1381" s="13" t="s">
        <v>31</v>
      </c>
      <c r="AX1381" s="13" t="s">
        <v>77</v>
      </c>
      <c r="AY1381" s="188" t="s">
        <v>574</v>
      </c>
    </row>
    <row r="1382" spans="2:51" s="15" customFormat="1" ht="12">
      <c r="B1382" s="201"/>
      <c r="D1382" s="181" t="s">
        <v>586</v>
      </c>
      <c r="E1382" s="202" t="s">
        <v>1</v>
      </c>
      <c r="F1382" s="203" t="s">
        <v>776</v>
      </c>
      <c r="H1382" s="204">
        <v>132.83500000000001</v>
      </c>
      <c r="I1382" s="205"/>
      <c r="L1382" s="201"/>
      <c r="M1382" s="206"/>
      <c r="T1382" s="207"/>
      <c r="AT1382" s="202" t="s">
        <v>586</v>
      </c>
      <c r="AU1382" s="202" t="s">
        <v>89</v>
      </c>
      <c r="AV1382" s="15" t="s">
        <v>597</v>
      </c>
      <c r="AW1382" s="15" t="s">
        <v>31</v>
      </c>
      <c r="AX1382" s="15" t="s">
        <v>77</v>
      </c>
      <c r="AY1382" s="202" t="s">
        <v>574</v>
      </c>
    </row>
    <row r="1383" spans="2:51" s="12" customFormat="1" ht="12">
      <c r="B1383" s="180"/>
      <c r="D1383" s="181" t="s">
        <v>586</v>
      </c>
      <c r="E1383" s="182" t="s">
        <v>1</v>
      </c>
      <c r="F1383" s="183" t="s">
        <v>1488</v>
      </c>
      <c r="H1383" s="182" t="s">
        <v>1</v>
      </c>
      <c r="I1383" s="184"/>
      <c r="L1383" s="180"/>
      <c r="M1383" s="185"/>
      <c r="T1383" s="186"/>
      <c r="AT1383" s="182" t="s">
        <v>586</v>
      </c>
      <c r="AU1383" s="182" t="s">
        <v>89</v>
      </c>
      <c r="AV1383" s="12" t="s">
        <v>84</v>
      </c>
      <c r="AW1383" s="12" t="s">
        <v>31</v>
      </c>
      <c r="AX1383" s="12" t="s">
        <v>77</v>
      </c>
      <c r="AY1383" s="182" t="s">
        <v>574</v>
      </c>
    </row>
    <row r="1384" spans="2:51" s="13" customFormat="1" ht="12">
      <c r="B1384" s="187"/>
      <c r="D1384" s="181" t="s">
        <v>586</v>
      </c>
      <c r="E1384" s="188" t="s">
        <v>1</v>
      </c>
      <c r="F1384" s="189" t="s">
        <v>1566</v>
      </c>
      <c r="H1384" s="190">
        <v>22.437000000000001</v>
      </c>
      <c r="I1384" s="191"/>
      <c r="L1384" s="187"/>
      <c r="M1384" s="192"/>
      <c r="T1384" s="193"/>
      <c r="AT1384" s="188" t="s">
        <v>586</v>
      </c>
      <c r="AU1384" s="188" t="s">
        <v>89</v>
      </c>
      <c r="AV1384" s="13" t="s">
        <v>89</v>
      </c>
      <c r="AW1384" s="13" t="s">
        <v>31</v>
      </c>
      <c r="AX1384" s="13" t="s">
        <v>77</v>
      </c>
      <c r="AY1384" s="188" t="s">
        <v>574</v>
      </c>
    </row>
    <row r="1385" spans="2:51" s="15" customFormat="1" ht="12">
      <c r="B1385" s="201"/>
      <c r="D1385" s="181" t="s">
        <v>586</v>
      </c>
      <c r="E1385" s="202" t="s">
        <v>1</v>
      </c>
      <c r="F1385" s="203" t="s">
        <v>776</v>
      </c>
      <c r="H1385" s="204">
        <v>22.437000000000001</v>
      </c>
      <c r="I1385" s="205"/>
      <c r="L1385" s="201"/>
      <c r="M1385" s="206"/>
      <c r="T1385" s="207"/>
      <c r="AT1385" s="202" t="s">
        <v>586</v>
      </c>
      <c r="AU1385" s="202" t="s">
        <v>89</v>
      </c>
      <c r="AV1385" s="15" t="s">
        <v>597</v>
      </c>
      <c r="AW1385" s="15" t="s">
        <v>31</v>
      </c>
      <c r="AX1385" s="15" t="s">
        <v>77</v>
      </c>
      <c r="AY1385" s="202" t="s">
        <v>574</v>
      </c>
    </row>
    <row r="1386" spans="2:51" s="12" customFormat="1" ht="12">
      <c r="B1386" s="180"/>
      <c r="D1386" s="181" t="s">
        <v>586</v>
      </c>
      <c r="E1386" s="182" t="s">
        <v>1</v>
      </c>
      <c r="F1386" s="183" t="s">
        <v>1490</v>
      </c>
      <c r="H1386" s="182" t="s">
        <v>1</v>
      </c>
      <c r="I1386" s="184"/>
      <c r="L1386" s="180"/>
      <c r="M1386" s="185"/>
      <c r="T1386" s="186"/>
      <c r="AT1386" s="182" t="s">
        <v>586</v>
      </c>
      <c r="AU1386" s="182" t="s">
        <v>89</v>
      </c>
      <c r="AV1386" s="12" t="s">
        <v>84</v>
      </c>
      <c r="AW1386" s="12" t="s">
        <v>31</v>
      </c>
      <c r="AX1386" s="12" t="s">
        <v>77</v>
      </c>
      <c r="AY1386" s="182" t="s">
        <v>574</v>
      </c>
    </row>
    <row r="1387" spans="2:51" s="13" customFormat="1" ht="12">
      <c r="B1387" s="187"/>
      <c r="D1387" s="181" t="s">
        <v>586</v>
      </c>
      <c r="E1387" s="188" t="s">
        <v>1</v>
      </c>
      <c r="F1387" s="189" t="s">
        <v>1541</v>
      </c>
      <c r="H1387" s="190">
        <v>10.978999999999999</v>
      </c>
      <c r="I1387" s="191"/>
      <c r="L1387" s="187"/>
      <c r="M1387" s="192"/>
      <c r="T1387" s="193"/>
      <c r="AT1387" s="188" t="s">
        <v>586</v>
      </c>
      <c r="AU1387" s="188" t="s">
        <v>89</v>
      </c>
      <c r="AV1387" s="13" t="s">
        <v>89</v>
      </c>
      <c r="AW1387" s="13" t="s">
        <v>31</v>
      </c>
      <c r="AX1387" s="13" t="s">
        <v>77</v>
      </c>
      <c r="AY1387" s="188" t="s">
        <v>574</v>
      </c>
    </row>
    <row r="1388" spans="2:51" s="15" customFormat="1" ht="12">
      <c r="B1388" s="201"/>
      <c r="D1388" s="181" t="s">
        <v>586</v>
      </c>
      <c r="E1388" s="202" t="s">
        <v>1</v>
      </c>
      <c r="F1388" s="203" t="s">
        <v>776</v>
      </c>
      <c r="H1388" s="204">
        <v>10.978999999999999</v>
      </c>
      <c r="I1388" s="205"/>
      <c r="L1388" s="201"/>
      <c r="M1388" s="206"/>
      <c r="T1388" s="207"/>
      <c r="AT1388" s="202" t="s">
        <v>586</v>
      </c>
      <c r="AU1388" s="202" t="s">
        <v>89</v>
      </c>
      <c r="AV1388" s="15" t="s">
        <v>597</v>
      </c>
      <c r="AW1388" s="15" t="s">
        <v>31</v>
      </c>
      <c r="AX1388" s="15" t="s">
        <v>77</v>
      </c>
      <c r="AY1388" s="202" t="s">
        <v>574</v>
      </c>
    </row>
    <row r="1389" spans="2:51" s="12" customFormat="1" ht="12">
      <c r="B1389" s="180"/>
      <c r="D1389" s="181" t="s">
        <v>586</v>
      </c>
      <c r="E1389" s="182" t="s">
        <v>1</v>
      </c>
      <c r="F1389" s="183" t="s">
        <v>1492</v>
      </c>
      <c r="H1389" s="182" t="s">
        <v>1</v>
      </c>
      <c r="I1389" s="184"/>
      <c r="L1389" s="180"/>
      <c r="M1389" s="185"/>
      <c r="T1389" s="186"/>
      <c r="AT1389" s="182" t="s">
        <v>586</v>
      </c>
      <c r="AU1389" s="182" t="s">
        <v>89</v>
      </c>
      <c r="AV1389" s="12" t="s">
        <v>84</v>
      </c>
      <c r="AW1389" s="12" t="s">
        <v>31</v>
      </c>
      <c r="AX1389" s="12" t="s">
        <v>77</v>
      </c>
      <c r="AY1389" s="182" t="s">
        <v>574</v>
      </c>
    </row>
    <row r="1390" spans="2:51" s="13" customFormat="1" ht="12">
      <c r="B1390" s="187"/>
      <c r="D1390" s="181" t="s">
        <v>586</v>
      </c>
      <c r="E1390" s="188" t="s">
        <v>1</v>
      </c>
      <c r="F1390" s="189" t="s">
        <v>1569</v>
      </c>
      <c r="H1390" s="190">
        <v>6.3179999999999996</v>
      </c>
      <c r="I1390" s="191"/>
      <c r="L1390" s="187"/>
      <c r="M1390" s="192"/>
      <c r="T1390" s="193"/>
      <c r="AT1390" s="188" t="s">
        <v>586</v>
      </c>
      <c r="AU1390" s="188" t="s">
        <v>89</v>
      </c>
      <c r="AV1390" s="13" t="s">
        <v>89</v>
      </c>
      <c r="AW1390" s="13" t="s">
        <v>31</v>
      </c>
      <c r="AX1390" s="13" t="s">
        <v>77</v>
      </c>
      <c r="AY1390" s="188" t="s">
        <v>574</v>
      </c>
    </row>
    <row r="1391" spans="2:51" s="15" customFormat="1" ht="12">
      <c r="B1391" s="201"/>
      <c r="D1391" s="181" t="s">
        <v>586</v>
      </c>
      <c r="E1391" s="202" t="s">
        <v>1</v>
      </c>
      <c r="F1391" s="203" t="s">
        <v>776</v>
      </c>
      <c r="H1391" s="204">
        <v>6.3179999999999996</v>
      </c>
      <c r="I1391" s="205"/>
      <c r="L1391" s="201"/>
      <c r="M1391" s="206"/>
      <c r="T1391" s="207"/>
      <c r="AT1391" s="202" t="s">
        <v>586</v>
      </c>
      <c r="AU1391" s="202" t="s">
        <v>89</v>
      </c>
      <c r="AV1391" s="15" t="s">
        <v>597</v>
      </c>
      <c r="AW1391" s="15" t="s">
        <v>31</v>
      </c>
      <c r="AX1391" s="15" t="s">
        <v>77</v>
      </c>
      <c r="AY1391" s="202" t="s">
        <v>574</v>
      </c>
    </row>
    <row r="1392" spans="2:51" s="12" customFormat="1" ht="12">
      <c r="B1392" s="180"/>
      <c r="D1392" s="181" t="s">
        <v>586</v>
      </c>
      <c r="E1392" s="182" t="s">
        <v>1</v>
      </c>
      <c r="F1392" s="183" t="s">
        <v>1494</v>
      </c>
      <c r="H1392" s="182" t="s">
        <v>1</v>
      </c>
      <c r="I1392" s="184"/>
      <c r="L1392" s="180"/>
      <c r="M1392" s="185"/>
      <c r="T1392" s="186"/>
      <c r="AT1392" s="182" t="s">
        <v>586</v>
      </c>
      <c r="AU1392" s="182" t="s">
        <v>89</v>
      </c>
      <c r="AV1392" s="12" t="s">
        <v>84</v>
      </c>
      <c r="AW1392" s="12" t="s">
        <v>31</v>
      </c>
      <c r="AX1392" s="12" t="s">
        <v>77</v>
      </c>
      <c r="AY1392" s="182" t="s">
        <v>574</v>
      </c>
    </row>
    <row r="1393" spans="2:51" s="13" customFormat="1" ht="12">
      <c r="B1393" s="187"/>
      <c r="D1393" s="181" t="s">
        <v>586</v>
      </c>
      <c r="E1393" s="188" t="s">
        <v>1</v>
      </c>
      <c r="F1393" s="189" t="s">
        <v>1571</v>
      </c>
      <c r="H1393" s="190">
        <v>2.79</v>
      </c>
      <c r="I1393" s="191"/>
      <c r="L1393" s="187"/>
      <c r="M1393" s="192"/>
      <c r="T1393" s="193"/>
      <c r="AT1393" s="188" t="s">
        <v>586</v>
      </c>
      <c r="AU1393" s="188" t="s">
        <v>89</v>
      </c>
      <c r="AV1393" s="13" t="s">
        <v>89</v>
      </c>
      <c r="AW1393" s="13" t="s">
        <v>31</v>
      </c>
      <c r="AX1393" s="13" t="s">
        <v>77</v>
      </c>
      <c r="AY1393" s="188" t="s">
        <v>574</v>
      </c>
    </row>
    <row r="1394" spans="2:51" s="15" customFormat="1" ht="12">
      <c r="B1394" s="201"/>
      <c r="D1394" s="181" t="s">
        <v>586</v>
      </c>
      <c r="E1394" s="202" t="s">
        <v>1</v>
      </c>
      <c r="F1394" s="203" t="s">
        <v>776</v>
      </c>
      <c r="H1394" s="204">
        <v>2.79</v>
      </c>
      <c r="I1394" s="205"/>
      <c r="L1394" s="201"/>
      <c r="M1394" s="206"/>
      <c r="T1394" s="207"/>
      <c r="AT1394" s="202" t="s">
        <v>586</v>
      </c>
      <c r="AU1394" s="202" t="s">
        <v>89</v>
      </c>
      <c r="AV1394" s="15" t="s">
        <v>597</v>
      </c>
      <c r="AW1394" s="15" t="s">
        <v>31</v>
      </c>
      <c r="AX1394" s="15" t="s">
        <v>77</v>
      </c>
      <c r="AY1394" s="202" t="s">
        <v>574</v>
      </c>
    </row>
    <row r="1395" spans="2:51" s="12" customFormat="1" ht="12">
      <c r="B1395" s="180"/>
      <c r="D1395" s="181" t="s">
        <v>586</v>
      </c>
      <c r="E1395" s="182" t="s">
        <v>1</v>
      </c>
      <c r="F1395" s="183" t="s">
        <v>1496</v>
      </c>
      <c r="H1395" s="182" t="s">
        <v>1</v>
      </c>
      <c r="I1395" s="184"/>
      <c r="L1395" s="180"/>
      <c r="M1395" s="185"/>
      <c r="T1395" s="186"/>
      <c r="AT1395" s="182" t="s">
        <v>586</v>
      </c>
      <c r="AU1395" s="182" t="s">
        <v>89</v>
      </c>
      <c r="AV1395" s="12" t="s">
        <v>84</v>
      </c>
      <c r="AW1395" s="12" t="s">
        <v>31</v>
      </c>
      <c r="AX1395" s="12" t="s">
        <v>77</v>
      </c>
      <c r="AY1395" s="182" t="s">
        <v>574</v>
      </c>
    </row>
    <row r="1396" spans="2:51" s="13" customFormat="1" ht="12">
      <c r="B1396" s="187"/>
      <c r="D1396" s="181" t="s">
        <v>586</v>
      </c>
      <c r="E1396" s="188" t="s">
        <v>1</v>
      </c>
      <c r="F1396" s="189" t="s">
        <v>1542</v>
      </c>
      <c r="H1396" s="190">
        <v>161.977</v>
      </c>
      <c r="I1396" s="191"/>
      <c r="L1396" s="187"/>
      <c r="M1396" s="192"/>
      <c r="T1396" s="193"/>
      <c r="AT1396" s="188" t="s">
        <v>586</v>
      </c>
      <c r="AU1396" s="188" t="s">
        <v>89</v>
      </c>
      <c r="AV1396" s="13" t="s">
        <v>89</v>
      </c>
      <c r="AW1396" s="13" t="s">
        <v>31</v>
      </c>
      <c r="AX1396" s="13" t="s">
        <v>77</v>
      </c>
      <c r="AY1396" s="188" t="s">
        <v>574</v>
      </c>
    </row>
    <row r="1397" spans="2:51" s="15" customFormat="1" ht="12">
      <c r="B1397" s="201"/>
      <c r="D1397" s="181" t="s">
        <v>586</v>
      </c>
      <c r="E1397" s="202" t="s">
        <v>1</v>
      </c>
      <c r="F1397" s="203" t="s">
        <v>776</v>
      </c>
      <c r="H1397" s="204">
        <v>161.977</v>
      </c>
      <c r="I1397" s="205"/>
      <c r="L1397" s="201"/>
      <c r="M1397" s="206"/>
      <c r="T1397" s="207"/>
      <c r="AT1397" s="202" t="s">
        <v>586</v>
      </c>
      <c r="AU1397" s="202" t="s">
        <v>89</v>
      </c>
      <c r="AV1397" s="15" t="s">
        <v>597</v>
      </c>
      <c r="AW1397" s="15" t="s">
        <v>31</v>
      </c>
      <c r="AX1397" s="15" t="s">
        <v>77</v>
      </c>
      <c r="AY1397" s="202" t="s">
        <v>574</v>
      </c>
    </row>
    <row r="1398" spans="2:51" s="12" customFormat="1" ht="12">
      <c r="B1398" s="180"/>
      <c r="D1398" s="181" t="s">
        <v>586</v>
      </c>
      <c r="E1398" s="182" t="s">
        <v>1</v>
      </c>
      <c r="F1398" s="183" t="s">
        <v>1498</v>
      </c>
      <c r="H1398" s="182" t="s">
        <v>1</v>
      </c>
      <c r="I1398" s="184"/>
      <c r="L1398" s="180"/>
      <c r="M1398" s="185"/>
      <c r="T1398" s="186"/>
      <c r="AT1398" s="182" t="s">
        <v>586</v>
      </c>
      <c r="AU1398" s="182" t="s">
        <v>89</v>
      </c>
      <c r="AV1398" s="12" t="s">
        <v>84</v>
      </c>
      <c r="AW1398" s="12" t="s">
        <v>31</v>
      </c>
      <c r="AX1398" s="12" t="s">
        <v>77</v>
      </c>
      <c r="AY1398" s="182" t="s">
        <v>574</v>
      </c>
    </row>
    <row r="1399" spans="2:51" s="13" customFormat="1" ht="12">
      <c r="B1399" s="187"/>
      <c r="D1399" s="181" t="s">
        <v>586</v>
      </c>
      <c r="E1399" s="188" t="s">
        <v>1</v>
      </c>
      <c r="F1399" s="189" t="s">
        <v>1543</v>
      </c>
      <c r="H1399" s="190">
        <v>139.51499999999999</v>
      </c>
      <c r="I1399" s="191"/>
      <c r="L1399" s="187"/>
      <c r="M1399" s="192"/>
      <c r="T1399" s="193"/>
      <c r="AT1399" s="188" t="s">
        <v>586</v>
      </c>
      <c r="AU1399" s="188" t="s">
        <v>89</v>
      </c>
      <c r="AV1399" s="13" t="s">
        <v>89</v>
      </c>
      <c r="AW1399" s="13" t="s">
        <v>31</v>
      </c>
      <c r="AX1399" s="13" t="s">
        <v>77</v>
      </c>
      <c r="AY1399" s="188" t="s">
        <v>574</v>
      </c>
    </row>
    <row r="1400" spans="2:51" s="15" customFormat="1" ht="12">
      <c r="B1400" s="201"/>
      <c r="D1400" s="181" t="s">
        <v>586</v>
      </c>
      <c r="E1400" s="202" t="s">
        <v>1</v>
      </c>
      <c r="F1400" s="203" t="s">
        <v>776</v>
      </c>
      <c r="H1400" s="204">
        <v>139.51499999999999</v>
      </c>
      <c r="I1400" s="205"/>
      <c r="L1400" s="201"/>
      <c r="M1400" s="206"/>
      <c r="T1400" s="207"/>
      <c r="AT1400" s="202" t="s">
        <v>586</v>
      </c>
      <c r="AU1400" s="202" t="s">
        <v>89</v>
      </c>
      <c r="AV1400" s="15" t="s">
        <v>597</v>
      </c>
      <c r="AW1400" s="15" t="s">
        <v>31</v>
      </c>
      <c r="AX1400" s="15" t="s">
        <v>77</v>
      </c>
      <c r="AY1400" s="202" t="s">
        <v>574</v>
      </c>
    </row>
    <row r="1401" spans="2:51" s="12" customFormat="1" ht="12">
      <c r="B1401" s="180"/>
      <c r="D1401" s="181" t="s">
        <v>586</v>
      </c>
      <c r="E1401" s="182" t="s">
        <v>1</v>
      </c>
      <c r="F1401" s="183" t="s">
        <v>1500</v>
      </c>
      <c r="H1401" s="182" t="s">
        <v>1</v>
      </c>
      <c r="I1401" s="184"/>
      <c r="L1401" s="180"/>
      <c r="M1401" s="185"/>
      <c r="T1401" s="186"/>
      <c r="AT1401" s="182" t="s">
        <v>586</v>
      </c>
      <c r="AU1401" s="182" t="s">
        <v>89</v>
      </c>
      <c r="AV1401" s="12" t="s">
        <v>84</v>
      </c>
      <c r="AW1401" s="12" t="s">
        <v>31</v>
      </c>
      <c r="AX1401" s="12" t="s">
        <v>77</v>
      </c>
      <c r="AY1401" s="182" t="s">
        <v>574</v>
      </c>
    </row>
    <row r="1402" spans="2:51" s="13" customFormat="1" ht="12">
      <c r="B1402" s="187"/>
      <c r="D1402" s="181" t="s">
        <v>586</v>
      </c>
      <c r="E1402" s="188" t="s">
        <v>1</v>
      </c>
      <c r="F1402" s="189" t="s">
        <v>1544</v>
      </c>
      <c r="H1402" s="190">
        <v>13.865</v>
      </c>
      <c r="I1402" s="191"/>
      <c r="L1402" s="187"/>
      <c r="M1402" s="192"/>
      <c r="T1402" s="193"/>
      <c r="AT1402" s="188" t="s">
        <v>586</v>
      </c>
      <c r="AU1402" s="188" t="s">
        <v>89</v>
      </c>
      <c r="AV1402" s="13" t="s">
        <v>89</v>
      </c>
      <c r="AW1402" s="13" t="s">
        <v>31</v>
      </c>
      <c r="AX1402" s="13" t="s">
        <v>77</v>
      </c>
      <c r="AY1402" s="188" t="s">
        <v>574</v>
      </c>
    </row>
    <row r="1403" spans="2:51" s="15" customFormat="1" ht="12">
      <c r="B1403" s="201"/>
      <c r="D1403" s="181" t="s">
        <v>586</v>
      </c>
      <c r="E1403" s="202" t="s">
        <v>1</v>
      </c>
      <c r="F1403" s="203" t="s">
        <v>776</v>
      </c>
      <c r="H1403" s="204">
        <v>13.865</v>
      </c>
      <c r="I1403" s="205"/>
      <c r="L1403" s="201"/>
      <c r="M1403" s="206"/>
      <c r="T1403" s="207"/>
      <c r="AT1403" s="202" t="s">
        <v>586</v>
      </c>
      <c r="AU1403" s="202" t="s">
        <v>89</v>
      </c>
      <c r="AV1403" s="15" t="s">
        <v>597</v>
      </c>
      <c r="AW1403" s="15" t="s">
        <v>31</v>
      </c>
      <c r="AX1403" s="15" t="s">
        <v>77</v>
      </c>
      <c r="AY1403" s="202" t="s">
        <v>574</v>
      </c>
    </row>
    <row r="1404" spans="2:51" s="12" customFormat="1" ht="12">
      <c r="B1404" s="180"/>
      <c r="D1404" s="181" t="s">
        <v>586</v>
      </c>
      <c r="E1404" s="182" t="s">
        <v>1</v>
      </c>
      <c r="F1404" s="183" t="s">
        <v>1502</v>
      </c>
      <c r="H1404" s="182" t="s">
        <v>1</v>
      </c>
      <c r="I1404" s="184"/>
      <c r="L1404" s="180"/>
      <c r="M1404" s="185"/>
      <c r="T1404" s="186"/>
      <c r="AT1404" s="182" t="s">
        <v>586</v>
      </c>
      <c r="AU1404" s="182" t="s">
        <v>89</v>
      </c>
      <c r="AV1404" s="12" t="s">
        <v>84</v>
      </c>
      <c r="AW1404" s="12" t="s">
        <v>31</v>
      </c>
      <c r="AX1404" s="12" t="s">
        <v>77</v>
      </c>
      <c r="AY1404" s="182" t="s">
        <v>574</v>
      </c>
    </row>
    <row r="1405" spans="2:51" s="13" customFormat="1" ht="12">
      <c r="B1405" s="187"/>
      <c r="D1405" s="181" t="s">
        <v>586</v>
      </c>
      <c r="E1405" s="188" t="s">
        <v>1</v>
      </c>
      <c r="F1405" s="189" t="s">
        <v>1545</v>
      </c>
      <c r="H1405" s="190">
        <v>53.97</v>
      </c>
      <c r="I1405" s="191"/>
      <c r="L1405" s="187"/>
      <c r="M1405" s="192"/>
      <c r="T1405" s="193"/>
      <c r="AT1405" s="188" t="s">
        <v>586</v>
      </c>
      <c r="AU1405" s="188" t="s">
        <v>89</v>
      </c>
      <c r="AV1405" s="13" t="s">
        <v>89</v>
      </c>
      <c r="AW1405" s="13" t="s">
        <v>31</v>
      </c>
      <c r="AX1405" s="13" t="s">
        <v>77</v>
      </c>
      <c r="AY1405" s="188" t="s">
        <v>574</v>
      </c>
    </row>
    <row r="1406" spans="2:51" s="15" customFormat="1" ht="12">
      <c r="B1406" s="201"/>
      <c r="D1406" s="181" t="s">
        <v>586</v>
      </c>
      <c r="E1406" s="202" t="s">
        <v>1</v>
      </c>
      <c r="F1406" s="203" t="s">
        <v>776</v>
      </c>
      <c r="H1406" s="204">
        <v>53.97</v>
      </c>
      <c r="I1406" s="205"/>
      <c r="L1406" s="201"/>
      <c r="M1406" s="206"/>
      <c r="T1406" s="207"/>
      <c r="AT1406" s="202" t="s">
        <v>586</v>
      </c>
      <c r="AU1406" s="202" t="s">
        <v>89</v>
      </c>
      <c r="AV1406" s="15" t="s">
        <v>597</v>
      </c>
      <c r="AW1406" s="15" t="s">
        <v>31</v>
      </c>
      <c r="AX1406" s="15" t="s">
        <v>77</v>
      </c>
      <c r="AY1406" s="202" t="s">
        <v>574</v>
      </c>
    </row>
    <row r="1407" spans="2:51" s="12" customFormat="1" ht="12">
      <c r="B1407" s="180"/>
      <c r="D1407" s="181" t="s">
        <v>586</v>
      </c>
      <c r="E1407" s="182" t="s">
        <v>1</v>
      </c>
      <c r="F1407" s="183" t="s">
        <v>1504</v>
      </c>
      <c r="H1407" s="182" t="s">
        <v>1</v>
      </c>
      <c r="I1407" s="184"/>
      <c r="L1407" s="180"/>
      <c r="M1407" s="185"/>
      <c r="T1407" s="186"/>
      <c r="AT1407" s="182" t="s">
        <v>586</v>
      </c>
      <c r="AU1407" s="182" t="s">
        <v>89</v>
      </c>
      <c r="AV1407" s="12" t="s">
        <v>84</v>
      </c>
      <c r="AW1407" s="12" t="s">
        <v>31</v>
      </c>
      <c r="AX1407" s="12" t="s">
        <v>77</v>
      </c>
      <c r="AY1407" s="182" t="s">
        <v>574</v>
      </c>
    </row>
    <row r="1408" spans="2:51" s="13" customFormat="1" ht="12">
      <c r="B1408" s="187"/>
      <c r="D1408" s="181" t="s">
        <v>586</v>
      </c>
      <c r="E1408" s="188" t="s">
        <v>1</v>
      </c>
      <c r="F1408" s="189" t="s">
        <v>1546</v>
      </c>
      <c r="H1408" s="190">
        <v>38.076000000000001</v>
      </c>
      <c r="I1408" s="191"/>
      <c r="L1408" s="187"/>
      <c r="M1408" s="192"/>
      <c r="T1408" s="193"/>
      <c r="AT1408" s="188" t="s">
        <v>586</v>
      </c>
      <c r="AU1408" s="188" t="s">
        <v>89</v>
      </c>
      <c r="AV1408" s="13" t="s">
        <v>89</v>
      </c>
      <c r="AW1408" s="13" t="s">
        <v>31</v>
      </c>
      <c r="AX1408" s="13" t="s">
        <v>77</v>
      </c>
      <c r="AY1408" s="188" t="s">
        <v>574</v>
      </c>
    </row>
    <row r="1409" spans="2:65" s="15" customFormat="1" ht="12">
      <c r="B1409" s="201"/>
      <c r="D1409" s="181" t="s">
        <v>586</v>
      </c>
      <c r="E1409" s="202" t="s">
        <v>1</v>
      </c>
      <c r="F1409" s="203" t="s">
        <v>776</v>
      </c>
      <c r="H1409" s="204">
        <v>38.076000000000001</v>
      </c>
      <c r="I1409" s="205"/>
      <c r="L1409" s="201"/>
      <c r="M1409" s="206"/>
      <c r="T1409" s="207"/>
      <c r="AT1409" s="202" t="s">
        <v>586</v>
      </c>
      <c r="AU1409" s="202" t="s">
        <v>89</v>
      </c>
      <c r="AV1409" s="15" t="s">
        <v>597</v>
      </c>
      <c r="AW1409" s="15" t="s">
        <v>31</v>
      </c>
      <c r="AX1409" s="15" t="s">
        <v>77</v>
      </c>
      <c r="AY1409" s="202" t="s">
        <v>574</v>
      </c>
    </row>
    <row r="1410" spans="2:65" s="14" customFormat="1" ht="12">
      <c r="B1410" s="194"/>
      <c r="D1410" s="181" t="s">
        <v>586</v>
      </c>
      <c r="E1410" s="195" t="s">
        <v>375</v>
      </c>
      <c r="F1410" s="196" t="s">
        <v>596</v>
      </c>
      <c r="H1410" s="197">
        <v>1734.76</v>
      </c>
      <c r="I1410" s="198"/>
      <c r="L1410" s="194"/>
      <c r="M1410" s="199"/>
      <c r="T1410" s="200"/>
      <c r="AT1410" s="195" t="s">
        <v>586</v>
      </c>
      <c r="AU1410" s="195" t="s">
        <v>89</v>
      </c>
      <c r="AV1410" s="14" t="s">
        <v>580</v>
      </c>
      <c r="AW1410" s="14" t="s">
        <v>31</v>
      </c>
      <c r="AX1410" s="14" t="s">
        <v>84</v>
      </c>
      <c r="AY1410" s="195" t="s">
        <v>574</v>
      </c>
    </row>
    <row r="1411" spans="2:65" s="1" customFormat="1" ht="24.25" customHeight="1">
      <c r="B1411" s="140"/>
      <c r="C1411" s="168" t="s">
        <v>1593</v>
      </c>
      <c r="D1411" s="168" t="s">
        <v>576</v>
      </c>
      <c r="E1411" s="169" t="s">
        <v>1594</v>
      </c>
      <c r="F1411" s="170" t="s">
        <v>1595</v>
      </c>
      <c r="G1411" s="171" t="s">
        <v>584</v>
      </c>
      <c r="H1411" s="172">
        <v>1734.76</v>
      </c>
      <c r="I1411" s="173"/>
      <c r="J1411" s="174">
        <f>ROUND(I1411*H1411,2)</f>
        <v>0</v>
      </c>
      <c r="K1411" s="175"/>
      <c r="L1411" s="34"/>
      <c r="M1411" s="176" t="s">
        <v>1</v>
      </c>
      <c r="N1411" s="139" t="s">
        <v>43</v>
      </c>
      <c r="P1411" s="177">
        <f>O1411*H1411</f>
        <v>0</v>
      </c>
      <c r="Q1411" s="177">
        <v>0</v>
      </c>
      <c r="R1411" s="177">
        <f>Q1411*H1411</f>
        <v>0</v>
      </c>
      <c r="S1411" s="177">
        <v>0</v>
      </c>
      <c r="T1411" s="178">
        <f>S1411*H1411</f>
        <v>0</v>
      </c>
      <c r="AR1411" s="179" t="s">
        <v>580</v>
      </c>
      <c r="AT1411" s="179" t="s">
        <v>576</v>
      </c>
      <c r="AU1411" s="179" t="s">
        <v>89</v>
      </c>
      <c r="AY1411" s="17" t="s">
        <v>574</v>
      </c>
      <c r="BE1411" s="102">
        <f>IF(N1411="základná",J1411,0)</f>
        <v>0</v>
      </c>
      <c r="BF1411" s="102">
        <f>IF(N1411="znížená",J1411,0)</f>
        <v>0</v>
      </c>
      <c r="BG1411" s="102">
        <f>IF(N1411="zákl. prenesená",J1411,0)</f>
        <v>0</v>
      </c>
      <c r="BH1411" s="102">
        <f>IF(N1411="zníž. prenesená",J1411,0)</f>
        <v>0</v>
      </c>
      <c r="BI1411" s="102">
        <f>IF(N1411="nulová",J1411,0)</f>
        <v>0</v>
      </c>
      <c r="BJ1411" s="17" t="s">
        <v>89</v>
      </c>
      <c r="BK1411" s="102">
        <f>ROUND(I1411*H1411,2)</f>
        <v>0</v>
      </c>
      <c r="BL1411" s="17" t="s">
        <v>580</v>
      </c>
      <c r="BM1411" s="179" t="s">
        <v>1596</v>
      </c>
    </row>
    <row r="1412" spans="2:65" s="13" customFormat="1" ht="12">
      <c r="B1412" s="187"/>
      <c r="D1412" s="181" t="s">
        <v>586</v>
      </c>
      <c r="E1412" s="188" t="s">
        <v>1</v>
      </c>
      <c r="F1412" s="189" t="s">
        <v>375</v>
      </c>
      <c r="H1412" s="190">
        <v>1734.76</v>
      </c>
      <c r="I1412" s="191"/>
      <c r="L1412" s="187"/>
      <c r="M1412" s="192"/>
      <c r="T1412" s="193"/>
      <c r="AT1412" s="188" t="s">
        <v>586</v>
      </c>
      <c r="AU1412" s="188" t="s">
        <v>89</v>
      </c>
      <c r="AV1412" s="13" t="s">
        <v>89</v>
      </c>
      <c r="AW1412" s="13" t="s">
        <v>31</v>
      </c>
      <c r="AX1412" s="13" t="s">
        <v>77</v>
      </c>
      <c r="AY1412" s="188" t="s">
        <v>574</v>
      </c>
    </row>
    <row r="1413" spans="2:65" s="14" customFormat="1" ht="12">
      <c r="B1413" s="194"/>
      <c r="D1413" s="181" t="s">
        <v>586</v>
      </c>
      <c r="E1413" s="195" t="s">
        <v>1</v>
      </c>
      <c r="F1413" s="196" t="s">
        <v>596</v>
      </c>
      <c r="H1413" s="197">
        <v>1734.76</v>
      </c>
      <c r="I1413" s="198"/>
      <c r="L1413" s="194"/>
      <c r="M1413" s="199"/>
      <c r="T1413" s="200"/>
      <c r="AT1413" s="195" t="s">
        <v>586</v>
      </c>
      <c r="AU1413" s="195" t="s">
        <v>89</v>
      </c>
      <c r="AV1413" s="14" t="s">
        <v>580</v>
      </c>
      <c r="AW1413" s="14" t="s">
        <v>31</v>
      </c>
      <c r="AX1413" s="14" t="s">
        <v>84</v>
      </c>
      <c r="AY1413" s="195" t="s">
        <v>574</v>
      </c>
    </row>
    <row r="1414" spans="2:65" s="1" customFormat="1" ht="24.25" customHeight="1">
      <c r="B1414" s="140"/>
      <c r="C1414" s="168" t="s">
        <v>1597</v>
      </c>
      <c r="D1414" s="168" t="s">
        <v>576</v>
      </c>
      <c r="E1414" s="169" t="s">
        <v>1598</v>
      </c>
      <c r="F1414" s="170" t="s">
        <v>1599</v>
      </c>
      <c r="G1414" s="171" t="s">
        <v>584</v>
      </c>
      <c r="H1414" s="172">
        <v>890.80499999999995</v>
      </c>
      <c r="I1414" s="173"/>
      <c r="J1414" s="174">
        <f>ROUND(I1414*H1414,2)</f>
        <v>0</v>
      </c>
      <c r="K1414" s="175"/>
      <c r="L1414" s="34"/>
      <c r="M1414" s="176" t="s">
        <v>1</v>
      </c>
      <c r="N1414" s="139" t="s">
        <v>43</v>
      </c>
      <c r="P1414" s="177">
        <f>O1414*H1414</f>
        <v>0</v>
      </c>
      <c r="Q1414" s="177">
        <v>1.0330000000000001E-2</v>
      </c>
      <c r="R1414" s="177">
        <f>Q1414*H1414</f>
        <v>9.2020156499999999</v>
      </c>
      <c r="S1414" s="177">
        <v>0</v>
      </c>
      <c r="T1414" s="178">
        <f>S1414*H1414</f>
        <v>0</v>
      </c>
      <c r="AR1414" s="179" t="s">
        <v>580</v>
      </c>
      <c r="AT1414" s="179" t="s">
        <v>576</v>
      </c>
      <c r="AU1414" s="179" t="s">
        <v>89</v>
      </c>
      <c r="AY1414" s="17" t="s">
        <v>574</v>
      </c>
      <c r="BE1414" s="102">
        <f>IF(N1414="základná",J1414,0)</f>
        <v>0</v>
      </c>
      <c r="BF1414" s="102">
        <f>IF(N1414="znížená",J1414,0)</f>
        <v>0</v>
      </c>
      <c r="BG1414" s="102">
        <f>IF(N1414="zákl. prenesená",J1414,0)</f>
        <v>0</v>
      </c>
      <c r="BH1414" s="102">
        <f>IF(N1414="zníž. prenesená",J1414,0)</f>
        <v>0</v>
      </c>
      <c r="BI1414" s="102">
        <f>IF(N1414="nulová",J1414,0)</f>
        <v>0</v>
      </c>
      <c r="BJ1414" s="17" t="s">
        <v>89</v>
      </c>
      <c r="BK1414" s="102">
        <f>ROUND(I1414*H1414,2)</f>
        <v>0</v>
      </c>
      <c r="BL1414" s="17" t="s">
        <v>580</v>
      </c>
      <c r="BM1414" s="179" t="s">
        <v>1600</v>
      </c>
    </row>
    <row r="1415" spans="2:65" s="12" customFormat="1" ht="12">
      <c r="B1415" s="180"/>
      <c r="D1415" s="181" t="s">
        <v>586</v>
      </c>
      <c r="E1415" s="182" t="s">
        <v>1</v>
      </c>
      <c r="F1415" s="183" t="s">
        <v>1509</v>
      </c>
      <c r="H1415" s="182" t="s">
        <v>1</v>
      </c>
      <c r="I1415" s="184"/>
      <c r="L1415" s="180"/>
      <c r="M1415" s="185"/>
      <c r="T1415" s="186"/>
      <c r="AT1415" s="182" t="s">
        <v>586</v>
      </c>
      <c r="AU1415" s="182" t="s">
        <v>89</v>
      </c>
      <c r="AV1415" s="12" t="s">
        <v>84</v>
      </c>
      <c r="AW1415" s="12" t="s">
        <v>31</v>
      </c>
      <c r="AX1415" s="12" t="s">
        <v>77</v>
      </c>
      <c r="AY1415" s="182" t="s">
        <v>574</v>
      </c>
    </row>
    <row r="1416" spans="2:65" s="13" customFormat="1" ht="12">
      <c r="B1416" s="187"/>
      <c r="D1416" s="181" t="s">
        <v>586</v>
      </c>
      <c r="E1416" s="188" t="s">
        <v>1</v>
      </c>
      <c r="F1416" s="189" t="s">
        <v>1601</v>
      </c>
      <c r="H1416" s="190">
        <v>359</v>
      </c>
      <c r="I1416" s="191"/>
      <c r="L1416" s="187"/>
      <c r="M1416" s="192"/>
      <c r="T1416" s="193"/>
      <c r="AT1416" s="188" t="s">
        <v>586</v>
      </c>
      <c r="AU1416" s="188" t="s">
        <v>89</v>
      </c>
      <c r="AV1416" s="13" t="s">
        <v>89</v>
      </c>
      <c r="AW1416" s="13" t="s">
        <v>31</v>
      </c>
      <c r="AX1416" s="13" t="s">
        <v>77</v>
      </c>
      <c r="AY1416" s="188" t="s">
        <v>574</v>
      </c>
    </row>
    <row r="1417" spans="2:65" s="12" customFormat="1" ht="12">
      <c r="B1417" s="180"/>
      <c r="D1417" s="181" t="s">
        <v>586</v>
      </c>
      <c r="E1417" s="182" t="s">
        <v>1</v>
      </c>
      <c r="F1417" s="183" t="s">
        <v>1511</v>
      </c>
      <c r="H1417" s="182" t="s">
        <v>1</v>
      </c>
      <c r="I1417" s="184"/>
      <c r="L1417" s="180"/>
      <c r="M1417" s="185"/>
      <c r="T1417" s="186"/>
      <c r="AT1417" s="182" t="s">
        <v>586</v>
      </c>
      <c r="AU1417" s="182" t="s">
        <v>89</v>
      </c>
      <c r="AV1417" s="12" t="s">
        <v>84</v>
      </c>
      <c r="AW1417" s="12" t="s">
        <v>31</v>
      </c>
      <c r="AX1417" s="12" t="s">
        <v>77</v>
      </c>
      <c r="AY1417" s="182" t="s">
        <v>574</v>
      </c>
    </row>
    <row r="1418" spans="2:65" s="13" customFormat="1" ht="12">
      <c r="B1418" s="187"/>
      <c r="D1418" s="181" t="s">
        <v>586</v>
      </c>
      <c r="E1418" s="188" t="s">
        <v>1</v>
      </c>
      <c r="F1418" s="189" t="s">
        <v>1602</v>
      </c>
      <c r="H1418" s="190">
        <v>414</v>
      </c>
      <c r="I1418" s="191"/>
      <c r="L1418" s="187"/>
      <c r="M1418" s="192"/>
      <c r="T1418" s="193"/>
      <c r="AT1418" s="188" t="s">
        <v>586</v>
      </c>
      <c r="AU1418" s="188" t="s">
        <v>89</v>
      </c>
      <c r="AV1418" s="13" t="s">
        <v>89</v>
      </c>
      <c r="AW1418" s="13" t="s">
        <v>31</v>
      </c>
      <c r="AX1418" s="13" t="s">
        <v>77</v>
      </c>
      <c r="AY1418" s="188" t="s">
        <v>574</v>
      </c>
    </row>
    <row r="1419" spans="2:65" s="12" customFormat="1" ht="12">
      <c r="B1419" s="180"/>
      <c r="D1419" s="181" t="s">
        <v>586</v>
      </c>
      <c r="E1419" s="182" t="s">
        <v>1</v>
      </c>
      <c r="F1419" s="183" t="s">
        <v>1513</v>
      </c>
      <c r="H1419" s="182" t="s">
        <v>1</v>
      </c>
      <c r="I1419" s="184"/>
      <c r="L1419" s="180"/>
      <c r="M1419" s="185"/>
      <c r="T1419" s="186"/>
      <c r="AT1419" s="182" t="s">
        <v>586</v>
      </c>
      <c r="AU1419" s="182" t="s">
        <v>89</v>
      </c>
      <c r="AV1419" s="12" t="s">
        <v>84</v>
      </c>
      <c r="AW1419" s="12" t="s">
        <v>31</v>
      </c>
      <c r="AX1419" s="12" t="s">
        <v>77</v>
      </c>
      <c r="AY1419" s="182" t="s">
        <v>574</v>
      </c>
    </row>
    <row r="1420" spans="2:65" s="13" customFormat="1" ht="12">
      <c r="B1420" s="187"/>
      <c r="D1420" s="181" t="s">
        <v>586</v>
      </c>
      <c r="E1420" s="188" t="s">
        <v>1</v>
      </c>
      <c r="F1420" s="189" t="s">
        <v>749</v>
      </c>
      <c r="H1420" s="190">
        <v>24</v>
      </c>
      <c r="I1420" s="191"/>
      <c r="L1420" s="187"/>
      <c r="M1420" s="192"/>
      <c r="T1420" s="193"/>
      <c r="AT1420" s="188" t="s">
        <v>586</v>
      </c>
      <c r="AU1420" s="188" t="s">
        <v>89</v>
      </c>
      <c r="AV1420" s="13" t="s">
        <v>89</v>
      </c>
      <c r="AW1420" s="13" t="s">
        <v>31</v>
      </c>
      <c r="AX1420" s="13" t="s">
        <v>77</v>
      </c>
      <c r="AY1420" s="188" t="s">
        <v>574</v>
      </c>
    </row>
    <row r="1421" spans="2:65" s="12" customFormat="1" ht="12">
      <c r="B1421" s="180"/>
      <c r="D1421" s="181" t="s">
        <v>586</v>
      </c>
      <c r="E1421" s="182" t="s">
        <v>1</v>
      </c>
      <c r="F1421" s="183" t="s">
        <v>1603</v>
      </c>
      <c r="H1421" s="182" t="s">
        <v>1</v>
      </c>
      <c r="I1421" s="184"/>
      <c r="L1421" s="180"/>
      <c r="M1421" s="185"/>
      <c r="T1421" s="186"/>
      <c r="AT1421" s="182" t="s">
        <v>586</v>
      </c>
      <c r="AU1421" s="182" t="s">
        <v>89</v>
      </c>
      <c r="AV1421" s="12" t="s">
        <v>84</v>
      </c>
      <c r="AW1421" s="12" t="s">
        <v>31</v>
      </c>
      <c r="AX1421" s="12" t="s">
        <v>77</v>
      </c>
      <c r="AY1421" s="182" t="s">
        <v>574</v>
      </c>
    </row>
    <row r="1422" spans="2:65" s="13" customFormat="1" ht="12">
      <c r="B1422" s="187"/>
      <c r="D1422" s="181" t="s">
        <v>586</v>
      </c>
      <c r="E1422" s="188" t="s">
        <v>1</v>
      </c>
      <c r="F1422" s="189" t="s">
        <v>1604</v>
      </c>
      <c r="H1422" s="190">
        <v>59.5</v>
      </c>
      <c r="I1422" s="191"/>
      <c r="L1422" s="187"/>
      <c r="M1422" s="192"/>
      <c r="T1422" s="193"/>
      <c r="AT1422" s="188" t="s">
        <v>586</v>
      </c>
      <c r="AU1422" s="188" t="s">
        <v>89</v>
      </c>
      <c r="AV1422" s="13" t="s">
        <v>89</v>
      </c>
      <c r="AW1422" s="13" t="s">
        <v>31</v>
      </c>
      <c r="AX1422" s="13" t="s">
        <v>77</v>
      </c>
      <c r="AY1422" s="188" t="s">
        <v>574</v>
      </c>
    </row>
    <row r="1423" spans="2:65" s="13" customFormat="1" ht="12">
      <c r="B1423" s="187"/>
      <c r="D1423" s="181" t="s">
        <v>586</v>
      </c>
      <c r="E1423" s="188" t="s">
        <v>1</v>
      </c>
      <c r="F1423" s="189" t="s">
        <v>1605</v>
      </c>
      <c r="H1423" s="190">
        <v>8.5</v>
      </c>
      <c r="I1423" s="191"/>
      <c r="L1423" s="187"/>
      <c r="M1423" s="192"/>
      <c r="T1423" s="193"/>
      <c r="AT1423" s="188" t="s">
        <v>586</v>
      </c>
      <c r="AU1423" s="188" t="s">
        <v>89</v>
      </c>
      <c r="AV1423" s="13" t="s">
        <v>89</v>
      </c>
      <c r="AW1423" s="13" t="s">
        <v>31</v>
      </c>
      <c r="AX1423" s="13" t="s">
        <v>77</v>
      </c>
      <c r="AY1423" s="188" t="s">
        <v>574</v>
      </c>
    </row>
    <row r="1424" spans="2:65" s="13" customFormat="1" ht="12">
      <c r="B1424" s="187"/>
      <c r="D1424" s="181" t="s">
        <v>586</v>
      </c>
      <c r="E1424" s="188" t="s">
        <v>1</v>
      </c>
      <c r="F1424" s="189" t="s">
        <v>1606</v>
      </c>
      <c r="H1424" s="190">
        <v>10.5</v>
      </c>
      <c r="I1424" s="191"/>
      <c r="L1424" s="187"/>
      <c r="M1424" s="192"/>
      <c r="T1424" s="193"/>
      <c r="AT1424" s="188" t="s">
        <v>586</v>
      </c>
      <c r="AU1424" s="188" t="s">
        <v>89</v>
      </c>
      <c r="AV1424" s="13" t="s">
        <v>89</v>
      </c>
      <c r="AW1424" s="13" t="s">
        <v>31</v>
      </c>
      <c r="AX1424" s="13" t="s">
        <v>77</v>
      </c>
      <c r="AY1424" s="188" t="s">
        <v>574</v>
      </c>
    </row>
    <row r="1425" spans="2:65" s="13" customFormat="1" ht="12">
      <c r="B1425" s="187"/>
      <c r="D1425" s="181" t="s">
        <v>586</v>
      </c>
      <c r="E1425" s="188" t="s">
        <v>1</v>
      </c>
      <c r="F1425" s="189" t="s">
        <v>608</v>
      </c>
      <c r="H1425" s="190">
        <v>5</v>
      </c>
      <c r="I1425" s="191"/>
      <c r="L1425" s="187"/>
      <c r="M1425" s="192"/>
      <c r="T1425" s="193"/>
      <c r="AT1425" s="188" t="s">
        <v>586</v>
      </c>
      <c r="AU1425" s="188" t="s">
        <v>89</v>
      </c>
      <c r="AV1425" s="13" t="s">
        <v>89</v>
      </c>
      <c r="AW1425" s="13" t="s">
        <v>31</v>
      </c>
      <c r="AX1425" s="13" t="s">
        <v>77</v>
      </c>
      <c r="AY1425" s="188" t="s">
        <v>574</v>
      </c>
    </row>
    <row r="1426" spans="2:65" s="13" customFormat="1" ht="12">
      <c r="B1426" s="187"/>
      <c r="D1426" s="181" t="s">
        <v>586</v>
      </c>
      <c r="E1426" s="188" t="s">
        <v>1</v>
      </c>
      <c r="F1426" s="189" t="s">
        <v>580</v>
      </c>
      <c r="H1426" s="190">
        <v>4</v>
      </c>
      <c r="I1426" s="191"/>
      <c r="L1426" s="187"/>
      <c r="M1426" s="192"/>
      <c r="T1426" s="193"/>
      <c r="AT1426" s="188" t="s">
        <v>586</v>
      </c>
      <c r="AU1426" s="188" t="s">
        <v>89</v>
      </c>
      <c r="AV1426" s="13" t="s">
        <v>89</v>
      </c>
      <c r="AW1426" s="13" t="s">
        <v>31</v>
      </c>
      <c r="AX1426" s="13" t="s">
        <v>77</v>
      </c>
      <c r="AY1426" s="188" t="s">
        <v>574</v>
      </c>
    </row>
    <row r="1427" spans="2:65" s="12" customFormat="1" ht="12">
      <c r="B1427" s="180"/>
      <c r="D1427" s="181" t="s">
        <v>586</v>
      </c>
      <c r="E1427" s="182" t="s">
        <v>1</v>
      </c>
      <c r="F1427" s="183" t="s">
        <v>822</v>
      </c>
      <c r="H1427" s="182" t="s">
        <v>1</v>
      </c>
      <c r="I1427" s="184"/>
      <c r="L1427" s="180"/>
      <c r="M1427" s="185"/>
      <c r="T1427" s="186"/>
      <c r="AT1427" s="182" t="s">
        <v>586</v>
      </c>
      <c r="AU1427" s="182" t="s">
        <v>89</v>
      </c>
      <c r="AV1427" s="12" t="s">
        <v>84</v>
      </c>
      <c r="AW1427" s="12" t="s">
        <v>31</v>
      </c>
      <c r="AX1427" s="12" t="s">
        <v>77</v>
      </c>
      <c r="AY1427" s="182" t="s">
        <v>574</v>
      </c>
    </row>
    <row r="1428" spans="2:65" s="13" customFormat="1" ht="12">
      <c r="B1428" s="187"/>
      <c r="D1428" s="181" t="s">
        <v>586</v>
      </c>
      <c r="E1428" s="188" t="s">
        <v>1</v>
      </c>
      <c r="F1428" s="189" t="s">
        <v>1607</v>
      </c>
      <c r="H1428" s="190">
        <v>4.077</v>
      </c>
      <c r="I1428" s="191"/>
      <c r="L1428" s="187"/>
      <c r="M1428" s="192"/>
      <c r="T1428" s="193"/>
      <c r="AT1428" s="188" t="s">
        <v>586</v>
      </c>
      <c r="AU1428" s="188" t="s">
        <v>89</v>
      </c>
      <c r="AV1428" s="13" t="s">
        <v>89</v>
      </c>
      <c r="AW1428" s="13" t="s">
        <v>31</v>
      </c>
      <c r="AX1428" s="13" t="s">
        <v>77</v>
      </c>
      <c r="AY1428" s="188" t="s">
        <v>574</v>
      </c>
    </row>
    <row r="1429" spans="2:65" s="13" customFormat="1" ht="12">
      <c r="B1429" s="187"/>
      <c r="D1429" s="181" t="s">
        <v>586</v>
      </c>
      <c r="E1429" s="188" t="s">
        <v>1</v>
      </c>
      <c r="F1429" s="189" t="s">
        <v>1608</v>
      </c>
      <c r="H1429" s="190">
        <v>2.2280000000000002</v>
      </c>
      <c r="I1429" s="191"/>
      <c r="L1429" s="187"/>
      <c r="M1429" s="192"/>
      <c r="T1429" s="193"/>
      <c r="AT1429" s="188" t="s">
        <v>586</v>
      </c>
      <c r="AU1429" s="188" t="s">
        <v>89</v>
      </c>
      <c r="AV1429" s="13" t="s">
        <v>89</v>
      </c>
      <c r="AW1429" s="13" t="s">
        <v>31</v>
      </c>
      <c r="AX1429" s="13" t="s">
        <v>77</v>
      </c>
      <c r="AY1429" s="188" t="s">
        <v>574</v>
      </c>
    </row>
    <row r="1430" spans="2:65" s="14" customFormat="1" ht="12">
      <c r="B1430" s="194"/>
      <c r="D1430" s="181" t="s">
        <v>586</v>
      </c>
      <c r="E1430" s="195" t="s">
        <v>1</v>
      </c>
      <c r="F1430" s="196" t="s">
        <v>596</v>
      </c>
      <c r="H1430" s="197">
        <v>890.80499999999995</v>
      </c>
      <c r="I1430" s="198"/>
      <c r="L1430" s="194"/>
      <c r="M1430" s="199"/>
      <c r="T1430" s="200"/>
      <c r="AT1430" s="195" t="s">
        <v>586</v>
      </c>
      <c r="AU1430" s="195" t="s">
        <v>89</v>
      </c>
      <c r="AV1430" s="14" t="s">
        <v>580</v>
      </c>
      <c r="AW1430" s="14" t="s">
        <v>31</v>
      </c>
      <c r="AX1430" s="14" t="s">
        <v>84</v>
      </c>
      <c r="AY1430" s="195" t="s">
        <v>574</v>
      </c>
    </row>
    <row r="1431" spans="2:65" s="1" customFormat="1" ht="38" customHeight="1">
      <c r="B1431" s="140"/>
      <c r="C1431" s="168" t="s">
        <v>1609</v>
      </c>
      <c r="D1431" s="168" t="s">
        <v>576</v>
      </c>
      <c r="E1431" s="169" t="s">
        <v>1610</v>
      </c>
      <c r="F1431" s="170" t="s">
        <v>1611</v>
      </c>
      <c r="G1431" s="171" t="s">
        <v>694</v>
      </c>
      <c r="H1431" s="172">
        <v>50.377000000000002</v>
      </c>
      <c r="I1431" s="173"/>
      <c r="J1431" s="174">
        <f>ROUND(I1431*H1431,2)</f>
        <v>0</v>
      </c>
      <c r="K1431" s="175"/>
      <c r="L1431" s="34"/>
      <c r="M1431" s="176" t="s">
        <v>1</v>
      </c>
      <c r="N1431" s="139" t="s">
        <v>43</v>
      </c>
      <c r="P1431" s="177">
        <f>O1431*H1431</f>
        <v>0</v>
      </c>
      <c r="Q1431" s="177">
        <v>1.0162800000000001</v>
      </c>
      <c r="R1431" s="177">
        <f>Q1431*H1431</f>
        <v>51.197137560000009</v>
      </c>
      <c r="S1431" s="177">
        <v>0</v>
      </c>
      <c r="T1431" s="178">
        <f>S1431*H1431</f>
        <v>0</v>
      </c>
      <c r="AR1431" s="179" t="s">
        <v>580</v>
      </c>
      <c r="AT1431" s="179" t="s">
        <v>576</v>
      </c>
      <c r="AU1431" s="179" t="s">
        <v>89</v>
      </c>
      <c r="AY1431" s="17" t="s">
        <v>574</v>
      </c>
      <c r="BE1431" s="102">
        <f>IF(N1431="základná",J1431,0)</f>
        <v>0</v>
      </c>
      <c r="BF1431" s="102">
        <f>IF(N1431="znížená",J1431,0)</f>
        <v>0</v>
      </c>
      <c r="BG1431" s="102">
        <f>IF(N1431="zákl. prenesená",J1431,0)</f>
        <v>0</v>
      </c>
      <c r="BH1431" s="102">
        <f>IF(N1431="zníž. prenesená",J1431,0)</f>
        <v>0</v>
      </c>
      <c r="BI1431" s="102">
        <f>IF(N1431="nulová",J1431,0)</f>
        <v>0</v>
      </c>
      <c r="BJ1431" s="17" t="s">
        <v>89</v>
      </c>
      <c r="BK1431" s="102">
        <f>ROUND(I1431*H1431,2)</f>
        <v>0</v>
      </c>
      <c r="BL1431" s="17" t="s">
        <v>580</v>
      </c>
      <c r="BM1431" s="179" t="s">
        <v>1612</v>
      </c>
    </row>
    <row r="1432" spans="2:65" s="12" customFormat="1" ht="12">
      <c r="B1432" s="180"/>
      <c r="D1432" s="181" t="s">
        <v>586</v>
      </c>
      <c r="E1432" s="182" t="s">
        <v>1</v>
      </c>
      <c r="F1432" s="183" t="s">
        <v>1474</v>
      </c>
      <c r="H1432" s="182" t="s">
        <v>1</v>
      </c>
      <c r="I1432" s="184"/>
      <c r="L1432" s="180"/>
      <c r="M1432" s="185"/>
      <c r="T1432" s="186"/>
      <c r="AT1432" s="182" t="s">
        <v>586</v>
      </c>
      <c r="AU1432" s="182" t="s">
        <v>89</v>
      </c>
      <c r="AV1432" s="12" t="s">
        <v>84</v>
      </c>
      <c r="AW1432" s="12" t="s">
        <v>31</v>
      </c>
      <c r="AX1432" s="12" t="s">
        <v>77</v>
      </c>
      <c r="AY1432" s="182" t="s">
        <v>574</v>
      </c>
    </row>
    <row r="1433" spans="2:65" s="13" customFormat="1" ht="12">
      <c r="B1433" s="187"/>
      <c r="D1433" s="181" t="s">
        <v>586</v>
      </c>
      <c r="E1433" s="188" t="s">
        <v>1</v>
      </c>
      <c r="F1433" s="189" t="s">
        <v>1613</v>
      </c>
      <c r="H1433" s="190">
        <v>11.685</v>
      </c>
      <c r="I1433" s="191"/>
      <c r="L1433" s="187"/>
      <c r="M1433" s="192"/>
      <c r="T1433" s="193"/>
      <c r="AT1433" s="188" t="s">
        <v>586</v>
      </c>
      <c r="AU1433" s="188" t="s">
        <v>89</v>
      </c>
      <c r="AV1433" s="13" t="s">
        <v>89</v>
      </c>
      <c r="AW1433" s="13" t="s">
        <v>31</v>
      </c>
      <c r="AX1433" s="13" t="s">
        <v>77</v>
      </c>
      <c r="AY1433" s="188" t="s">
        <v>574</v>
      </c>
    </row>
    <row r="1434" spans="2:65" s="13" customFormat="1" ht="12">
      <c r="B1434" s="187"/>
      <c r="D1434" s="181" t="s">
        <v>586</v>
      </c>
      <c r="E1434" s="188" t="s">
        <v>1</v>
      </c>
      <c r="F1434" s="189" t="s">
        <v>1614</v>
      </c>
      <c r="H1434" s="190">
        <v>18.367999999999999</v>
      </c>
      <c r="I1434" s="191"/>
      <c r="L1434" s="187"/>
      <c r="M1434" s="192"/>
      <c r="T1434" s="193"/>
      <c r="AT1434" s="188" t="s">
        <v>586</v>
      </c>
      <c r="AU1434" s="188" t="s">
        <v>89</v>
      </c>
      <c r="AV1434" s="13" t="s">
        <v>89</v>
      </c>
      <c r="AW1434" s="13" t="s">
        <v>31</v>
      </c>
      <c r="AX1434" s="13" t="s">
        <v>77</v>
      </c>
      <c r="AY1434" s="188" t="s">
        <v>574</v>
      </c>
    </row>
    <row r="1435" spans="2:65" s="12" customFormat="1" ht="12">
      <c r="B1435" s="180"/>
      <c r="D1435" s="181" t="s">
        <v>586</v>
      </c>
      <c r="E1435" s="182" t="s">
        <v>1</v>
      </c>
      <c r="F1435" s="183" t="s">
        <v>1476</v>
      </c>
      <c r="H1435" s="182" t="s">
        <v>1</v>
      </c>
      <c r="I1435" s="184"/>
      <c r="L1435" s="180"/>
      <c r="M1435" s="185"/>
      <c r="T1435" s="186"/>
      <c r="AT1435" s="182" t="s">
        <v>586</v>
      </c>
      <c r="AU1435" s="182" t="s">
        <v>89</v>
      </c>
      <c r="AV1435" s="12" t="s">
        <v>84</v>
      </c>
      <c r="AW1435" s="12" t="s">
        <v>31</v>
      </c>
      <c r="AX1435" s="12" t="s">
        <v>77</v>
      </c>
      <c r="AY1435" s="182" t="s">
        <v>574</v>
      </c>
    </row>
    <row r="1436" spans="2:65" s="13" customFormat="1" ht="12">
      <c r="B1436" s="187"/>
      <c r="D1436" s="181" t="s">
        <v>586</v>
      </c>
      <c r="E1436" s="188" t="s">
        <v>1</v>
      </c>
      <c r="F1436" s="189" t="s">
        <v>1615</v>
      </c>
      <c r="H1436" s="190">
        <v>0.26100000000000001</v>
      </c>
      <c r="I1436" s="191"/>
      <c r="L1436" s="187"/>
      <c r="M1436" s="192"/>
      <c r="T1436" s="193"/>
      <c r="AT1436" s="188" t="s">
        <v>586</v>
      </c>
      <c r="AU1436" s="188" t="s">
        <v>89</v>
      </c>
      <c r="AV1436" s="13" t="s">
        <v>89</v>
      </c>
      <c r="AW1436" s="13" t="s">
        <v>31</v>
      </c>
      <c r="AX1436" s="13" t="s">
        <v>77</v>
      </c>
      <c r="AY1436" s="188" t="s">
        <v>574</v>
      </c>
    </row>
    <row r="1437" spans="2:65" s="12" customFormat="1" ht="12">
      <c r="B1437" s="180"/>
      <c r="D1437" s="181" t="s">
        <v>586</v>
      </c>
      <c r="E1437" s="182" t="s">
        <v>1</v>
      </c>
      <c r="F1437" s="183" t="s">
        <v>1616</v>
      </c>
      <c r="H1437" s="182" t="s">
        <v>1</v>
      </c>
      <c r="I1437" s="184"/>
      <c r="L1437" s="180"/>
      <c r="M1437" s="185"/>
      <c r="T1437" s="186"/>
      <c r="AT1437" s="182" t="s">
        <v>586</v>
      </c>
      <c r="AU1437" s="182" t="s">
        <v>89</v>
      </c>
      <c r="AV1437" s="12" t="s">
        <v>84</v>
      </c>
      <c r="AW1437" s="12" t="s">
        <v>31</v>
      </c>
      <c r="AX1437" s="12" t="s">
        <v>77</v>
      </c>
      <c r="AY1437" s="182" t="s">
        <v>574</v>
      </c>
    </row>
    <row r="1438" spans="2:65" s="13" customFormat="1" ht="12">
      <c r="B1438" s="187"/>
      <c r="D1438" s="181" t="s">
        <v>586</v>
      </c>
      <c r="E1438" s="188" t="s">
        <v>1</v>
      </c>
      <c r="F1438" s="189" t="s">
        <v>1617</v>
      </c>
      <c r="H1438" s="190">
        <v>0.249</v>
      </c>
      <c r="I1438" s="191"/>
      <c r="L1438" s="187"/>
      <c r="M1438" s="192"/>
      <c r="T1438" s="193"/>
      <c r="AT1438" s="188" t="s">
        <v>586</v>
      </c>
      <c r="AU1438" s="188" t="s">
        <v>89</v>
      </c>
      <c r="AV1438" s="13" t="s">
        <v>89</v>
      </c>
      <c r="AW1438" s="13" t="s">
        <v>31</v>
      </c>
      <c r="AX1438" s="13" t="s">
        <v>77</v>
      </c>
      <c r="AY1438" s="188" t="s">
        <v>574</v>
      </c>
    </row>
    <row r="1439" spans="2:65" s="13" customFormat="1" ht="12">
      <c r="B1439" s="187"/>
      <c r="D1439" s="181" t="s">
        <v>586</v>
      </c>
      <c r="E1439" s="188" t="s">
        <v>1</v>
      </c>
      <c r="F1439" s="189" t="s">
        <v>1618</v>
      </c>
      <c r="H1439" s="190">
        <v>8.6999999999999994E-2</v>
      </c>
      <c r="I1439" s="191"/>
      <c r="L1439" s="187"/>
      <c r="M1439" s="192"/>
      <c r="T1439" s="193"/>
      <c r="AT1439" s="188" t="s">
        <v>586</v>
      </c>
      <c r="AU1439" s="188" t="s">
        <v>89</v>
      </c>
      <c r="AV1439" s="13" t="s">
        <v>89</v>
      </c>
      <c r="AW1439" s="13" t="s">
        <v>31</v>
      </c>
      <c r="AX1439" s="13" t="s">
        <v>77</v>
      </c>
      <c r="AY1439" s="188" t="s">
        <v>574</v>
      </c>
    </row>
    <row r="1440" spans="2:65" s="12" customFormat="1" ht="12">
      <c r="B1440" s="180"/>
      <c r="D1440" s="181" t="s">
        <v>586</v>
      </c>
      <c r="E1440" s="182" t="s">
        <v>1</v>
      </c>
      <c r="F1440" s="183" t="s">
        <v>1482</v>
      </c>
      <c r="H1440" s="182" t="s">
        <v>1</v>
      </c>
      <c r="I1440" s="184"/>
      <c r="L1440" s="180"/>
      <c r="M1440" s="185"/>
      <c r="T1440" s="186"/>
      <c r="AT1440" s="182" t="s">
        <v>586</v>
      </c>
      <c r="AU1440" s="182" t="s">
        <v>89</v>
      </c>
      <c r="AV1440" s="12" t="s">
        <v>84</v>
      </c>
      <c r="AW1440" s="12" t="s">
        <v>31</v>
      </c>
      <c r="AX1440" s="12" t="s">
        <v>77</v>
      </c>
      <c r="AY1440" s="182" t="s">
        <v>574</v>
      </c>
    </row>
    <row r="1441" spans="2:51" s="13" customFormat="1" ht="12">
      <c r="B1441" s="187"/>
      <c r="D1441" s="181" t="s">
        <v>586</v>
      </c>
      <c r="E1441" s="188" t="s">
        <v>1</v>
      </c>
      <c r="F1441" s="189" t="s">
        <v>1619</v>
      </c>
      <c r="H1441" s="190">
        <v>2.2719999999999998</v>
      </c>
      <c r="I1441" s="191"/>
      <c r="L1441" s="187"/>
      <c r="M1441" s="192"/>
      <c r="T1441" s="193"/>
      <c r="AT1441" s="188" t="s">
        <v>586</v>
      </c>
      <c r="AU1441" s="188" t="s">
        <v>89</v>
      </c>
      <c r="AV1441" s="13" t="s">
        <v>89</v>
      </c>
      <c r="AW1441" s="13" t="s">
        <v>31</v>
      </c>
      <c r="AX1441" s="13" t="s">
        <v>77</v>
      </c>
      <c r="AY1441" s="188" t="s">
        <v>574</v>
      </c>
    </row>
    <row r="1442" spans="2:51" s="12" customFormat="1" ht="12">
      <c r="B1442" s="180"/>
      <c r="D1442" s="181" t="s">
        <v>586</v>
      </c>
      <c r="E1442" s="182" t="s">
        <v>1</v>
      </c>
      <c r="F1442" s="183" t="s">
        <v>1620</v>
      </c>
      <c r="H1442" s="182" t="s">
        <v>1</v>
      </c>
      <c r="I1442" s="184"/>
      <c r="L1442" s="180"/>
      <c r="M1442" s="185"/>
      <c r="T1442" s="186"/>
      <c r="AT1442" s="182" t="s">
        <v>586</v>
      </c>
      <c r="AU1442" s="182" t="s">
        <v>89</v>
      </c>
      <c r="AV1442" s="12" t="s">
        <v>84</v>
      </c>
      <c r="AW1442" s="12" t="s">
        <v>31</v>
      </c>
      <c r="AX1442" s="12" t="s">
        <v>77</v>
      </c>
      <c r="AY1442" s="182" t="s">
        <v>574</v>
      </c>
    </row>
    <row r="1443" spans="2:51" s="13" customFormat="1" ht="12">
      <c r="B1443" s="187"/>
      <c r="D1443" s="181" t="s">
        <v>586</v>
      </c>
      <c r="E1443" s="188" t="s">
        <v>1</v>
      </c>
      <c r="F1443" s="189" t="s">
        <v>1621</v>
      </c>
      <c r="H1443" s="190">
        <v>4.1639999999999997</v>
      </c>
      <c r="I1443" s="191"/>
      <c r="L1443" s="187"/>
      <c r="M1443" s="192"/>
      <c r="T1443" s="193"/>
      <c r="AT1443" s="188" t="s">
        <v>586</v>
      </c>
      <c r="AU1443" s="188" t="s">
        <v>89</v>
      </c>
      <c r="AV1443" s="13" t="s">
        <v>89</v>
      </c>
      <c r="AW1443" s="13" t="s">
        <v>31</v>
      </c>
      <c r="AX1443" s="13" t="s">
        <v>77</v>
      </c>
      <c r="AY1443" s="188" t="s">
        <v>574</v>
      </c>
    </row>
    <row r="1444" spans="2:51" s="12" customFormat="1" ht="12">
      <c r="B1444" s="180"/>
      <c r="D1444" s="181" t="s">
        <v>586</v>
      </c>
      <c r="E1444" s="182" t="s">
        <v>1</v>
      </c>
      <c r="F1444" s="183" t="s">
        <v>1486</v>
      </c>
      <c r="H1444" s="182" t="s">
        <v>1</v>
      </c>
      <c r="I1444" s="184"/>
      <c r="L1444" s="180"/>
      <c r="M1444" s="185"/>
      <c r="T1444" s="186"/>
      <c r="AT1444" s="182" t="s">
        <v>586</v>
      </c>
      <c r="AU1444" s="182" t="s">
        <v>89</v>
      </c>
      <c r="AV1444" s="12" t="s">
        <v>84</v>
      </c>
      <c r="AW1444" s="12" t="s">
        <v>31</v>
      </c>
      <c r="AX1444" s="12" t="s">
        <v>77</v>
      </c>
      <c r="AY1444" s="182" t="s">
        <v>574</v>
      </c>
    </row>
    <row r="1445" spans="2:51" s="13" customFormat="1" ht="12">
      <c r="B1445" s="187"/>
      <c r="D1445" s="181" t="s">
        <v>586</v>
      </c>
      <c r="E1445" s="188" t="s">
        <v>1</v>
      </c>
      <c r="F1445" s="189" t="s">
        <v>1622</v>
      </c>
      <c r="H1445" s="190">
        <v>2.8660000000000001</v>
      </c>
      <c r="I1445" s="191"/>
      <c r="L1445" s="187"/>
      <c r="M1445" s="192"/>
      <c r="T1445" s="193"/>
      <c r="AT1445" s="188" t="s">
        <v>586</v>
      </c>
      <c r="AU1445" s="188" t="s">
        <v>89</v>
      </c>
      <c r="AV1445" s="13" t="s">
        <v>89</v>
      </c>
      <c r="AW1445" s="13" t="s">
        <v>31</v>
      </c>
      <c r="AX1445" s="13" t="s">
        <v>77</v>
      </c>
      <c r="AY1445" s="188" t="s">
        <v>574</v>
      </c>
    </row>
    <row r="1446" spans="2:51" s="12" customFormat="1" ht="12">
      <c r="B1446" s="180"/>
      <c r="D1446" s="181" t="s">
        <v>586</v>
      </c>
      <c r="E1446" s="182" t="s">
        <v>1</v>
      </c>
      <c r="F1446" s="183" t="s">
        <v>1488</v>
      </c>
      <c r="H1446" s="182" t="s">
        <v>1</v>
      </c>
      <c r="I1446" s="184"/>
      <c r="L1446" s="180"/>
      <c r="M1446" s="185"/>
      <c r="T1446" s="186"/>
      <c r="AT1446" s="182" t="s">
        <v>586</v>
      </c>
      <c r="AU1446" s="182" t="s">
        <v>89</v>
      </c>
      <c r="AV1446" s="12" t="s">
        <v>84</v>
      </c>
      <c r="AW1446" s="12" t="s">
        <v>31</v>
      </c>
      <c r="AX1446" s="12" t="s">
        <v>77</v>
      </c>
      <c r="AY1446" s="182" t="s">
        <v>574</v>
      </c>
    </row>
    <row r="1447" spans="2:51" s="13" customFormat="1" ht="12">
      <c r="B1447" s="187"/>
      <c r="D1447" s="181" t="s">
        <v>586</v>
      </c>
      <c r="E1447" s="188" t="s">
        <v>1</v>
      </c>
      <c r="F1447" s="189" t="s">
        <v>1623</v>
      </c>
      <c r="H1447" s="190">
        <v>0.182</v>
      </c>
      <c r="I1447" s="191"/>
      <c r="L1447" s="187"/>
      <c r="M1447" s="192"/>
      <c r="T1447" s="193"/>
      <c r="AT1447" s="188" t="s">
        <v>586</v>
      </c>
      <c r="AU1447" s="188" t="s">
        <v>89</v>
      </c>
      <c r="AV1447" s="13" t="s">
        <v>89</v>
      </c>
      <c r="AW1447" s="13" t="s">
        <v>31</v>
      </c>
      <c r="AX1447" s="13" t="s">
        <v>77</v>
      </c>
      <c r="AY1447" s="188" t="s">
        <v>574</v>
      </c>
    </row>
    <row r="1448" spans="2:51" s="12" customFormat="1" ht="12">
      <c r="B1448" s="180"/>
      <c r="D1448" s="181" t="s">
        <v>586</v>
      </c>
      <c r="E1448" s="182" t="s">
        <v>1</v>
      </c>
      <c r="F1448" s="183" t="s">
        <v>1490</v>
      </c>
      <c r="H1448" s="182" t="s">
        <v>1</v>
      </c>
      <c r="I1448" s="184"/>
      <c r="L1448" s="180"/>
      <c r="M1448" s="185"/>
      <c r="T1448" s="186"/>
      <c r="AT1448" s="182" t="s">
        <v>586</v>
      </c>
      <c r="AU1448" s="182" t="s">
        <v>89</v>
      </c>
      <c r="AV1448" s="12" t="s">
        <v>84</v>
      </c>
      <c r="AW1448" s="12" t="s">
        <v>31</v>
      </c>
      <c r="AX1448" s="12" t="s">
        <v>77</v>
      </c>
      <c r="AY1448" s="182" t="s">
        <v>574</v>
      </c>
    </row>
    <row r="1449" spans="2:51" s="13" customFormat="1" ht="12">
      <c r="B1449" s="187"/>
      <c r="D1449" s="181" t="s">
        <v>586</v>
      </c>
      <c r="E1449" s="188" t="s">
        <v>1</v>
      </c>
      <c r="F1449" s="189" t="s">
        <v>1624</v>
      </c>
      <c r="H1449" s="190">
        <v>8.4000000000000005E-2</v>
      </c>
      <c r="I1449" s="191"/>
      <c r="L1449" s="187"/>
      <c r="M1449" s="192"/>
      <c r="T1449" s="193"/>
      <c r="AT1449" s="188" t="s">
        <v>586</v>
      </c>
      <c r="AU1449" s="188" t="s">
        <v>89</v>
      </c>
      <c r="AV1449" s="13" t="s">
        <v>89</v>
      </c>
      <c r="AW1449" s="13" t="s">
        <v>31</v>
      </c>
      <c r="AX1449" s="13" t="s">
        <v>77</v>
      </c>
      <c r="AY1449" s="188" t="s">
        <v>574</v>
      </c>
    </row>
    <row r="1450" spans="2:51" s="12" customFormat="1" ht="12">
      <c r="B1450" s="180"/>
      <c r="D1450" s="181" t="s">
        <v>586</v>
      </c>
      <c r="E1450" s="182" t="s">
        <v>1</v>
      </c>
      <c r="F1450" s="183" t="s">
        <v>1625</v>
      </c>
      <c r="H1450" s="182" t="s">
        <v>1</v>
      </c>
      <c r="I1450" s="184"/>
      <c r="L1450" s="180"/>
      <c r="M1450" s="185"/>
      <c r="T1450" s="186"/>
      <c r="AT1450" s="182" t="s">
        <v>586</v>
      </c>
      <c r="AU1450" s="182" t="s">
        <v>89</v>
      </c>
      <c r="AV1450" s="12" t="s">
        <v>84</v>
      </c>
      <c r="AW1450" s="12" t="s">
        <v>31</v>
      </c>
      <c r="AX1450" s="12" t="s">
        <v>77</v>
      </c>
      <c r="AY1450" s="182" t="s">
        <v>574</v>
      </c>
    </row>
    <row r="1451" spans="2:51" s="13" customFormat="1" ht="12">
      <c r="B1451" s="187"/>
      <c r="D1451" s="181" t="s">
        <v>586</v>
      </c>
      <c r="E1451" s="188" t="s">
        <v>1</v>
      </c>
      <c r="F1451" s="189" t="s">
        <v>1626</v>
      </c>
      <c r="H1451" s="190">
        <v>0.13300000000000001</v>
      </c>
      <c r="I1451" s="191"/>
      <c r="L1451" s="187"/>
      <c r="M1451" s="192"/>
      <c r="T1451" s="193"/>
      <c r="AT1451" s="188" t="s">
        <v>586</v>
      </c>
      <c r="AU1451" s="188" t="s">
        <v>89</v>
      </c>
      <c r="AV1451" s="13" t="s">
        <v>89</v>
      </c>
      <c r="AW1451" s="13" t="s">
        <v>31</v>
      </c>
      <c r="AX1451" s="13" t="s">
        <v>77</v>
      </c>
      <c r="AY1451" s="188" t="s">
        <v>574</v>
      </c>
    </row>
    <row r="1452" spans="2:51" s="12" customFormat="1" ht="12">
      <c r="B1452" s="180"/>
      <c r="D1452" s="181" t="s">
        <v>586</v>
      </c>
      <c r="E1452" s="182" t="s">
        <v>1</v>
      </c>
      <c r="F1452" s="183" t="s">
        <v>1498</v>
      </c>
      <c r="H1452" s="182" t="s">
        <v>1</v>
      </c>
      <c r="I1452" s="184"/>
      <c r="L1452" s="180"/>
      <c r="M1452" s="185"/>
      <c r="T1452" s="186"/>
      <c r="AT1452" s="182" t="s">
        <v>586</v>
      </c>
      <c r="AU1452" s="182" t="s">
        <v>89</v>
      </c>
      <c r="AV1452" s="12" t="s">
        <v>84</v>
      </c>
      <c r="AW1452" s="12" t="s">
        <v>31</v>
      </c>
      <c r="AX1452" s="12" t="s">
        <v>77</v>
      </c>
      <c r="AY1452" s="182" t="s">
        <v>574</v>
      </c>
    </row>
    <row r="1453" spans="2:51" s="13" customFormat="1" ht="12">
      <c r="B1453" s="187"/>
      <c r="D1453" s="181" t="s">
        <v>586</v>
      </c>
      <c r="E1453" s="188" t="s">
        <v>1</v>
      </c>
      <c r="F1453" s="189" t="s">
        <v>1627</v>
      </c>
      <c r="H1453" s="190">
        <v>1.756</v>
      </c>
      <c r="I1453" s="191"/>
      <c r="L1453" s="187"/>
      <c r="M1453" s="192"/>
      <c r="T1453" s="193"/>
      <c r="AT1453" s="188" t="s">
        <v>586</v>
      </c>
      <c r="AU1453" s="188" t="s">
        <v>89</v>
      </c>
      <c r="AV1453" s="13" t="s">
        <v>89</v>
      </c>
      <c r="AW1453" s="13" t="s">
        <v>31</v>
      </c>
      <c r="AX1453" s="13" t="s">
        <v>77</v>
      </c>
      <c r="AY1453" s="188" t="s">
        <v>574</v>
      </c>
    </row>
    <row r="1454" spans="2:51" s="12" customFormat="1" ht="12">
      <c r="B1454" s="180"/>
      <c r="D1454" s="181" t="s">
        <v>586</v>
      </c>
      <c r="E1454" s="182" t="s">
        <v>1</v>
      </c>
      <c r="F1454" s="183" t="s">
        <v>1500</v>
      </c>
      <c r="H1454" s="182" t="s">
        <v>1</v>
      </c>
      <c r="I1454" s="184"/>
      <c r="L1454" s="180"/>
      <c r="M1454" s="185"/>
      <c r="T1454" s="186"/>
      <c r="AT1454" s="182" t="s">
        <v>586</v>
      </c>
      <c r="AU1454" s="182" t="s">
        <v>89</v>
      </c>
      <c r="AV1454" s="12" t="s">
        <v>84</v>
      </c>
      <c r="AW1454" s="12" t="s">
        <v>31</v>
      </c>
      <c r="AX1454" s="12" t="s">
        <v>77</v>
      </c>
      <c r="AY1454" s="182" t="s">
        <v>574</v>
      </c>
    </row>
    <row r="1455" spans="2:51" s="13" customFormat="1" ht="12">
      <c r="B1455" s="187"/>
      <c r="D1455" s="181" t="s">
        <v>586</v>
      </c>
      <c r="E1455" s="188" t="s">
        <v>1</v>
      </c>
      <c r="F1455" s="189" t="s">
        <v>1628</v>
      </c>
      <c r="H1455" s="190">
        <v>0.433</v>
      </c>
      <c r="I1455" s="191"/>
      <c r="L1455" s="187"/>
      <c r="M1455" s="192"/>
      <c r="T1455" s="193"/>
      <c r="AT1455" s="188" t="s">
        <v>586</v>
      </c>
      <c r="AU1455" s="188" t="s">
        <v>89</v>
      </c>
      <c r="AV1455" s="13" t="s">
        <v>89</v>
      </c>
      <c r="AW1455" s="13" t="s">
        <v>31</v>
      </c>
      <c r="AX1455" s="13" t="s">
        <v>77</v>
      </c>
      <c r="AY1455" s="188" t="s">
        <v>574</v>
      </c>
    </row>
    <row r="1456" spans="2:51" s="12" customFormat="1" ht="12">
      <c r="B1456" s="180"/>
      <c r="D1456" s="181" t="s">
        <v>586</v>
      </c>
      <c r="E1456" s="182" t="s">
        <v>1</v>
      </c>
      <c r="F1456" s="183" t="s">
        <v>1502</v>
      </c>
      <c r="H1456" s="182" t="s">
        <v>1</v>
      </c>
      <c r="I1456" s="184"/>
      <c r="L1456" s="180"/>
      <c r="M1456" s="185"/>
      <c r="T1456" s="186"/>
      <c r="AT1456" s="182" t="s">
        <v>586</v>
      </c>
      <c r="AU1456" s="182" t="s">
        <v>89</v>
      </c>
      <c r="AV1456" s="12" t="s">
        <v>84</v>
      </c>
      <c r="AW1456" s="12" t="s">
        <v>31</v>
      </c>
      <c r="AX1456" s="12" t="s">
        <v>77</v>
      </c>
      <c r="AY1456" s="182" t="s">
        <v>574</v>
      </c>
    </row>
    <row r="1457" spans="2:51" s="13" customFormat="1" ht="12">
      <c r="B1457" s="187"/>
      <c r="D1457" s="181" t="s">
        <v>586</v>
      </c>
      <c r="E1457" s="188" t="s">
        <v>1</v>
      </c>
      <c r="F1457" s="189" t="s">
        <v>1629</v>
      </c>
      <c r="H1457" s="190">
        <v>0.66800000000000004</v>
      </c>
      <c r="I1457" s="191"/>
      <c r="L1457" s="187"/>
      <c r="M1457" s="192"/>
      <c r="T1457" s="193"/>
      <c r="AT1457" s="188" t="s">
        <v>586</v>
      </c>
      <c r="AU1457" s="188" t="s">
        <v>89</v>
      </c>
      <c r="AV1457" s="13" t="s">
        <v>89</v>
      </c>
      <c r="AW1457" s="13" t="s">
        <v>31</v>
      </c>
      <c r="AX1457" s="13" t="s">
        <v>77</v>
      </c>
      <c r="AY1457" s="188" t="s">
        <v>574</v>
      </c>
    </row>
    <row r="1458" spans="2:51" s="12" customFormat="1" ht="12">
      <c r="B1458" s="180"/>
      <c r="D1458" s="181" t="s">
        <v>586</v>
      </c>
      <c r="E1458" s="182" t="s">
        <v>1</v>
      </c>
      <c r="F1458" s="183" t="s">
        <v>1504</v>
      </c>
      <c r="H1458" s="182" t="s">
        <v>1</v>
      </c>
      <c r="I1458" s="184"/>
      <c r="L1458" s="180"/>
      <c r="M1458" s="185"/>
      <c r="T1458" s="186"/>
      <c r="AT1458" s="182" t="s">
        <v>586</v>
      </c>
      <c r="AU1458" s="182" t="s">
        <v>89</v>
      </c>
      <c r="AV1458" s="12" t="s">
        <v>84</v>
      </c>
      <c r="AW1458" s="12" t="s">
        <v>31</v>
      </c>
      <c r="AX1458" s="12" t="s">
        <v>77</v>
      </c>
      <c r="AY1458" s="182" t="s">
        <v>574</v>
      </c>
    </row>
    <row r="1459" spans="2:51" s="13" customFormat="1" ht="12">
      <c r="B1459" s="187"/>
      <c r="D1459" s="181" t="s">
        <v>586</v>
      </c>
      <c r="E1459" s="188" t="s">
        <v>1</v>
      </c>
      <c r="F1459" s="189" t="s">
        <v>1630</v>
      </c>
      <c r="H1459" s="190">
        <v>0.94399999999999995</v>
      </c>
      <c r="I1459" s="191"/>
      <c r="L1459" s="187"/>
      <c r="M1459" s="192"/>
      <c r="T1459" s="193"/>
      <c r="AT1459" s="188" t="s">
        <v>586</v>
      </c>
      <c r="AU1459" s="188" t="s">
        <v>89</v>
      </c>
      <c r="AV1459" s="13" t="s">
        <v>89</v>
      </c>
      <c r="AW1459" s="13" t="s">
        <v>31</v>
      </c>
      <c r="AX1459" s="13" t="s">
        <v>77</v>
      </c>
      <c r="AY1459" s="188" t="s">
        <v>574</v>
      </c>
    </row>
    <row r="1460" spans="2:51" s="15" customFormat="1" ht="12">
      <c r="B1460" s="201"/>
      <c r="D1460" s="181" t="s">
        <v>586</v>
      </c>
      <c r="E1460" s="202" t="s">
        <v>1</v>
      </c>
      <c r="F1460" s="203" t="s">
        <v>776</v>
      </c>
      <c r="H1460" s="204">
        <v>44.152000000000001</v>
      </c>
      <c r="I1460" s="205"/>
      <c r="L1460" s="201"/>
      <c r="M1460" s="206"/>
      <c r="T1460" s="207"/>
      <c r="AT1460" s="202" t="s">
        <v>586</v>
      </c>
      <c r="AU1460" s="202" t="s">
        <v>89</v>
      </c>
      <c r="AV1460" s="15" t="s">
        <v>597</v>
      </c>
      <c r="AW1460" s="15" t="s">
        <v>31</v>
      </c>
      <c r="AX1460" s="15" t="s">
        <v>77</v>
      </c>
      <c r="AY1460" s="202" t="s">
        <v>574</v>
      </c>
    </row>
    <row r="1461" spans="2:51" s="12" customFormat="1" ht="12">
      <c r="B1461" s="180"/>
      <c r="D1461" s="181" t="s">
        <v>586</v>
      </c>
      <c r="E1461" s="182" t="s">
        <v>1</v>
      </c>
      <c r="F1461" s="183" t="s">
        <v>1508</v>
      </c>
      <c r="H1461" s="182" t="s">
        <v>1</v>
      </c>
      <c r="I1461" s="184"/>
      <c r="L1461" s="180"/>
      <c r="M1461" s="185"/>
      <c r="T1461" s="186"/>
      <c r="AT1461" s="182" t="s">
        <v>586</v>
      </c>
      <c r="AU1461" s="182" t="s">
        <v>89</v>
      </c>
      <c r="AV1461" s="12" t="s">
        <v>84</v>
      </c>
      <c r="AW1461" s="12" t="s">
        <v>31</v>
      </c>
      <c r="AX1461" s="12" t="s">
        <v>77</v>
      </c>
      <c r="AY1461" s="182" t="s">
        <v>574</v>
      </c>
    </row>
    <row r="1462" spans="2:51" s="13" customFormat="1" ht="12">
      <c r="B1462" s="187"/>
      <c r="D1462" s="181" t="s">
        <v>586</v>
      </c>
      <c r="E1462" s="188" t="s">
        <v>1</v>
      </c>
      <c r="F1462" s="189" t="s">
        <v>1631</v>
      </c>
      <c r="H1462" s="190">
        <v>2.577</v>
      </c>
      <c r="I1462" s="191"/>
      <c r="L1462" s="187"/>
      <c r="M1462" s="192"/>
      <c r="T1462" s="193"/>
      <c r="AT1462" s="188" t="s">
        <v>586</v>
      </c>
      <c r="AU1462" s="188" t="s">
        <v>89</v>
      </c>
      <c r="AV1462" s="13" t="s">
        <v>89</v>
      </c>
      <c r="AW1462" s="13" t="s">
        <v>31</v>
      </c>
      <c r="AX1462" s="13" t="s">
        <v>77</v>
      </c>
      <c r="AY1462" s="188" t="s">
        <v>574</v>
      </c>
    </row>
    <row r="1463" spans="2:51" s="15" customFormat="1" ht="12">
      <c r="B1463" s="201"/>
      <c r="D1463" s="181" t="s">
        <v>586</v>
      </c>
      <c r="E1463" s="202" t="s">
        <v>1</v>
      </c>
      <c r="F1463" s="203" t="s">
        <v>776</v>
      </c>
      <c r="H1463" s="204">
        <v>2.577</v>
      </c>
      <c r="I1463" s="205"/>
      <c r="L1463" s="201"/>
      <c r="M1463" s="206"/>
      <c r="T1463" s="207"/>
      <c r="AT1463" s="202" t="s">
        <v>586</v>
      </c>
      <c r="AU1463" s="202" t="s">
        <v>89</v>
      </c>
      <c r="AV1463" s="15" t="s">
        <v>597</v>
      </c>
      <c r="AW1463" s="15" t="s">
        <v>31</v>
      </c>
      <c r="AX1463" s="15" t="s">
        <v>77</v>
      </c>
      <c r="AY1463" s="202" t="s">
        <v>574</v>
      </c>
    </row>
    <row r="1464" spans="2:51" s="12" customFormat="1" ht="12">
      <c r="B1464" s="180"/>
      <c r="D1464" s="181" t="s">
        <v>586</v>
      </c>
      <c r="E1464" s="182" t="s">
        <v>1</v>
      </c>
      <c r="F1464" s="183" t="s">
        <v>1632</v>
      </c>
      <c r="H1464" s="182" t="s">
        <v>1</v>
      </c>
      <c r="I1464" s="184"/>
      <c r="L1464" s="180"/>
      <c r="M1464" s="185"/>
      <c r="T1464" s="186"/>
      <c r="AT1464" s="182" t="s">
        <v>586</v>
      </c>
      <c r="AU1464" s="182" t="s">
        <v>89</v>
      </c>
      <c r="AV1464" s="12" t="s">
        <v>84</v>
      </c>
      <c r="AW1464" s="12" t="s">
        <v>31</v>
      </c>
      <c r="AX1464" s="12" t="s">
        <v>77</v>
      </c>
      <c r="AY1464" s="182" t="s">
        <v>574</v>
      </c>
    </row>
    <row r="1465" spans="2:51" s="12" customFormat="1" ht="12">
      <c r="B1465" s="180"/>
      <c r="D1465" s="181" t="s">
        <v>586</v>
      </c>
      <c r="E1465" s="182" t="s">
        <v>1</v>
      </c>
      <c r="F1465" s="183" t="s">
        <v>1515</v>
      </c>
      <c r="H1465" s="182" t="s">
        <v>1</v>
      </c>
      <c r="I1465" s="184"/>
      <c r="L1465" s="180"/>
      <c r="M1465" s="185"/>
      <c r="T1465" s="186"/>
      <c r="AT1465" s="182" t="s">
        <v>586</v>
      </c>
      <c r="AU1465" s="182" t="s">
        <v>89</v>
      </c>
      <c r="AV1465" s="12" t="s">
        <v>84</v>
      </c>
      <c r="AW1465" s="12" t="s">
        <v>31</v>
      </c>
      <c r="AX1465" s="12" t="s">
        <v>77</v>
      </c>
      <c r="AY1465" s="182" t="s">
        <v>574</v>
      </c>
    </row>
    <row r="1466" spans="2:51" s="13" customFormat="1" ht="12">
      <c r="B1466" s="187"/>
      <c r="D1466" s="181" t="s">
        <v>586</v>
      </c>
      <c r="E1466" s="188" t="s">
        <v>1</v>
      </c>
      <c r="F1466" s="189" t="s">
        <v>1633</v>
      </c>
      <c r="H1466" s="190">
        <v>1.304</v>
      </c>
      <c r="I1466" s="191"/>
      <c r="L1466" s="187"/>
      <c r="M1466" s="192"/>
      <c r="T1466" s="193"/>
      <c r="AT1466" s="188" t="s">
        <v>586</v>
      </c>
      <c r="AU1466" s="188" t="s">
        <v>89</v>
      </c>
      <c r="AV1466" s="13" t="s">
        <v>89</v>
      </c>
      <c r="AW1466" s="13" t="s">
        <v>31</v>
      </c>
      <c r="AX1466" s="13" t="s">
        <v>77</v>
      </c>
      <c r="AY1466" s="188" t="s">
        <v>574</v>
      </c>
    </row>
    <row r="1467" spans="2:51" s="12" customFormat="1" ht="12">
      <c r="B1467" s="180"/>
      <c r="D1467" s="181" t="s">
        <v>586</v>
      </c>
      <c r="E1467" s="182" t="s">
        <v>1</v>
      </c>
      <c r="F1467" s="183" t="s">
        <v>1517</v>
      </c>
      <c r="H1467" s="182" t="s">
        <v>1</v>
      </c>
      <c r="I1467" s="184"/>
      <c r="L1467" s="180"/>
      <c r="M1467" s="185"/>
      <c r="T1467" s="186"/>
      <c r="AT1467" s="182" t="s">
        <v>586</v>
      </c>
      <c r="AU1467" s="182" t="s">
        <v>89</v>
      </c>
      <c r="AV1467" s="12" t="s">
        <v>84</v>
      </c>
      <c r="AW1467" s="12" t="s">
        <v>31</v>
      </c>
      <c r="AX1467" s="12" t="s">
        <v>77</v>
      </c>
      <c r="AY1467" s="182" t="s">
        <v>574</v>
      </c>
    </row>
    <row r="1468" spans="2:51" s="13" customFormat="1" ht="12">
      <c r="B1468" s="187"/>
      <c r="D1468" s="181" t="s">
        <v>586</v>
      </c>
      <c r="E1468" s="188" t="s">
        <v>1</v>
      </c>
      <c r="F1468" s="189" t="s">
        <v>1634</v>
      </c>
      <c r="H1468" s="190">
        <v>0.26600000000000001</v>
      </c>
      <c r="I1468" s="191"/>
      <c r="L1468" s="187"/>
      <c r="M1468" s="192"/>
      <c r="T1468" s="193"/>
      <c r="AT1468" s="188" t="s">
        <v>586</v>
      </c>
      <c r="AU1468" s="188" t="s">
        <v>89</v>
      </c>
      <c r="AV1468" s="13" t="s">
        <v>89</v>
      </c>
      <c r="AW1468" s="13" t="s">
        <v>31</v>
      </c>
      <c r="AX1468" s="13" t="s">
        <v>77</v>
      </c>
      <c r="AY1468" s="188" t="s">
        <v>574</v>
      </c>
    </row>
    <row r="1469" spans="2:51" s="12" customFormat="1" ht="12">
      <c r="B1469" s="180"/>
      <c r="D1469" s="181" t="s">
        <v>586</v>
      </c>
      <c r="E1469" s="182" t="s">
        <v>1</v>
      </c>
      <c r="F1469" s="183" t="s">
        <v>1519</v>
      </c>
      <c r="H1469" s="182" t="s">
        <v>1</v>
      </c>
      <c r="I1469" s="184"/>
      <c r="L1469" s="180"/>
      <c r="M1469" s="185"/>
      <c r="T1469" s="186"/>
      <c r="AT1469" s="182" t="s">
        <v>586</v>
      </c>
      <c r="AU1469" s="182" t="s">
        <v>89</v>
      </c>
      <c r="AV1469" s="12" t="s">
        <v>84</v>
      </c>
      <c r="AW1469" s="12" t="s">
        <v>31</v>
      </c>
      <c r="AX1469" s="12" t="s">
        <v>77</v>
      </c>
      <c r="AY1469" s="182" t="s">
        <v>574</v>
      </c>
    </row>
    <row r="1470" spans="2:51" s="13" customFormat="1" ht="12">
      <c r="B1470" s="187"/>
      <c r="D1470" s="181" t="s">
        <v>586</v>
      </c>
      <c r="E1470" s="188" t="s">
        <v>1</v>
      </c>
      <c r="F1470" s="189" t="s">
        <v>1635</v>
      </c>
      <c r="H1470" s="190">
        <v>1.4239999999999999</v>
      </c>
      <c r="I1470" s="191"/>
      <c r="L1470" s="187"/>
      <c r="M1470" s="192"/>
      <c r="T1470" s="193"/>
      <c r="AT1470" s="188" t="s">
        <v>586</v>
      </c>
      <c r="AU1470" s="188" t="s">
        <v>89</v>
      </c>
      <c r="AV1470" s="13" t="s">
        <v>89</v>
      </c>
      <c r="AW1470" s="13" t="s">
        <v>31</v>
      </c>
      <c r="AX1470" s="13" t="s">
        <v>77</v>
      </c>
      <c r="AY1470" s="188" t="s">
        <v>574</v>
      </c>
    </row>
    <row r="1471" spans="2:51" s="12" customFormat="1" ht="12">
      <c r="B1471" s="180"/>
      <c r="D1471" s="181" t="s">
        <v>586</v>
      </c>
      <c r="E1471" s="182" t="s">
        <v>1</v>
      </c>
      <c r="F1471" s="183" t="s">
        <v>1521</v>
      </c>
      <c r="H1471" s="182" t="s">
        <v>1</v>
      </c>
      <c r="I1471" s="184"/>
      <c r="L1471" s="180"/>
      <c r="M1471" s="185"/>
      <c r="T1471" s="186"/>
      <c r="AT1471" s="182" t="s">
        <v>586</v>
      </c>
      <c r="AU1471" s="182" t="s">
        <v>89</v>
      </c>
      <c r="AV1471" s="12" t="s">
        <v>84</v>
      </c>
      <c r="AW1471" s="12" t="s">
        <v>31</v>
      </c>
      <c r="AX1471" s="12" t="s">
        <v>77</v>
      </c>
      <c r="AY1471" s="182" t="s">
        <v>574</v>
      </c>
    </row>
    <row r="1472" spans="2:51" s="13" customFormat="1" ht="12">
      <c r="B1472" s="187"/>
      <c r="D1472" s="181" t="s">
        <v>586</v>
      </c>
      <c r="E1472" s="188" t="s">
        <v>1</v>
      </c>
      <c r="F1472" s="189" t="s">
        <v>1636</v>
      </c>
      <c r="H1472" s="190">
        <v>0.435</v>
      </c>
      <c r="I1472" s="191"/>
      <c r="L1472" s="187"/>
      <c r="M1472" s="192"/>
      <c r="T1472" s="193"/>
      <c r="AT1472" s="188" t="s">
        <v>586</v>
      </c>
      <c r="AU1472" s="188" t="s">
        <v>89</v>
      </c>
      <c r="AV1472" s="13" t="s">
        <v>89</v>
      </c>
      <c r="AW1472" s="13" t="s">
        <v>31</v>
      </c>
      <c r="AX1472" s="13" t="s">
        <v>77</v>
      </c>
      <c r="AY1472" s="188" t="s">
        <v>574</v>
      </c>
    </row>
    <row r="1473" spans="2:65" s="15" customFormat="1" ht="12">
      <c r="B1473" s="201"/>
      <c r="D1473" s="181" t="s">
        <v>586</v>
      </c>
      <c r="E1473" s="202" t="s">
        <v>1</v>
      </c>
      <c r="F1473" s="203" t="s">
        <v>776</v>
      </c>
      <c r="H1473" s="204">
        <v>3.4289999999999998</v>
      </c>
      <c r="I1473" s="205"/>
      <c r="L1473" s="201"/>
      <c r="M1473" s="206"/>
      <c r="T1473" s="207"/>
      <c r="AT1473" s="202" t="s">
        <v>586</v>
      </c>
      <c r="AU1473" s="202" t="s">
        <v>89</v>
      </c>
      <c r="AV1473" s="15" t="s">
        <v>597</v>
      </c>
      <c r="AW1473" s="15" t="s">
        <v>31</v>
      </c>
      <c r="AX1473" s="15" t="s">
        <v>77</v>
      </c>
      <c r="AY1473" s="202" t="s">
        <v>574</v>
      </c>
    </row>
    <row r="1474" spans="2:65" s="12" customFormat="1" ht="12">
      <c r="B1474" s="180"/>
      <c r="D1474" s="181" t="s">
        <v>586</v>
      </c>
      <c r="E1474" s="182" t="s">
        <v>1</v>
      </c>
      <c r="F1474" s="183" t="s">
        <v>1603</v>
      </c>
      <c r="H1474" s="182" t="s">
        <v>1</v>
      </c>
      <c r="I1474" s="184"/>
      <c r="L1474" s="180"/>
      <c r="M1474" s="185"/>
      <c r="T1474" s="186"/>
      <c r="AT1474" s="182" t="s">
        <v>586</v>
      </c>
      <c r="AU1474" s="182" t="s">
        <v>89</v>
      </c>
      <c r="AV1474" s="12" t="s">
        <v>84</v>
      </c>
      <c r="AW1474" s="12" t="s">
        <v>31</v>
      </c>
      <c r="AX1474" s="12" t="s">
        <v>77</v>
      </c>
      <c r="AY1474" s="182" t="s">
        <v>574</v>
      </c>
    </row>
    <row r="1475" spans="2:65" s="13" customFormat="1" ht="12">
      <c r="B1475" s="187"/>
      <c r="D1475" s="181" t="s">
        <v>586</v>
      </c>
      <c r="E1475" s="188" t="s">
        <v>1</v>
      </c>
      <c r="F1475" s="189" t="s">
        <v>1637</v>
      </c>
      <c r="H1475" s="190">
        <v>0.219</v>
      </c>
      <c r="I1475" s="191"/>
      <c r="L1475" s="187"/>
      <c r="M1475" s="192"/>
      <c r="T1475" s="193"/>
      <c r="AT1475" s="188" t="s">
        <v>586</v>
      </c>
      <c r="AU1475" s="188" t="s">
        <v>89</v>
      </c>
      <c r="AV1475" s="13" t="s">
        <v>89</v>
      </c>
      <c r="AW1475" s="13" t="s">
        <v>31</v>
      </c>
      <c r="AX1475" s="13" t="s">
        <v>77</v>
      </c>
      <c r="AY1475" s="188" t="s">
        <v>574</v>
      </c>
    </row>
    <row r="1476" spans="2:65" s="15" customFormat="1" ht="12">
      <c r="B1476" s="201"/>
      <c r="D1476" s="181" t="s">
        <v>586</v>
      </c>
      <c r="E1476" s="202" t="s">
        <v>1</v>
      </c>
      <c r="F1476" s="203" t="s">
        <v>776</v>
      </c>
      <c r="H1476" s="204">
        <v>0.219</v>
      </c>
      <c r="I1476" s="205"/>
      <c r="L1476" s="201"/>
      <c r="M1476" s="206"/>
      <c r="T1476" s="207"/>
      <c r="AT1476" s="202" t="s">
        <v>586</v>
      </c>
      <c r="AU1476" s="202" t="s">
        <v>89</v>
      </c>
      <c r="AV1476" s="15" t="s">
        <v>597</v>
      </c>
      <c r="AW1476" s="15" t="s">
        <v>31</v>
      </c>
      <c r="AX1476" s="15" t="s">
        <v>77</v>
      </c>
      <c r="AY1476" s="202" t="s">
        <v>574</v>
      </c>
    </row>
    <row r="1477" spans="2:65" s="14" customFormat="1" ht="12">
      <c r="B1477" s="194"/>
      <c r="D1477" s="181" t="s">
        <v>586</v>
      </c>
      <c r="E1477" s="195" t="s">
        <v>1</v>
      </c>
      <c r="F1477" s="196" t="s">
        <v>596</v>
      </c>
      <c r="H1477" s="197">
        <v>50.377000000000002</v>
      </c>
      <c r="I1477" s="198"/>
      <c r="L1477" s="194"/>
      <c r="M1477" s="199"/>
      <c r="T1477" s="200"/>
      <c r="AT1477" s="195" t="s">
        <v>586</v>
      </c>
      <c r="AU1477" s="195" t="s">
        <v>89</v>
      </c>
      <c r="AV1477" s="14" t="s">
        <v>580</v>
      </c>
      <c r="AW1477" s="14" t="s">
        <v>31</v>
      </c>
      <c r="AX1477" s="14" t="s">
        <v>84</v>
      </c>
      <c r="AY1477" s="195" t="s">
        <v>574</v>
      </c>
    </row>
    <row r="1478" spans="2:65" s="1" customFormat="1" ht="38" customHeight="1">
      <c r="B1478" s="140"/>
      <c r="C1478" s="168" t="s">
        <v>1638</v>
      </c>
      <c r="D1478" s="168" t="s">
        <v>576</v>
      </c>
      <c r="E1478" s="169" t="s">
        <v>1639</v>
      </c>
      <c r="F1478" s="170" t="s">
        <v>1640</v>
      </c>
      <c r="G1478" s="171" t="s">
        <v>579</v>
      </c>
      <c r="H1478" s="172">
        <v>48</v>
      </c>
      <c r="I1478" s="173"/>
      <c r="J1478" s="174">
        <f>ROUND(I1478*H1478,2)</f>
        <v>0</v>
      </c>
      <c r="K1478" s="175"/>
      <c r="L1478" s="34"/>
      <c r="M1478" s="176" t="s">
        <v>1</v>
      </c>
      <c r="N1478" s="139" t="s">
        <v>43</v>
      </c>
      <c r="P1478" s="177">
        <f>O1478*H1478</f>
        <v>0</v>
      </c>
      <c r="Q1478" s="177">
        <v>1.20296</v>
      </c>
      <c r="R1478" s="177">
        <f>Q1478*H1478</f>
        <v>57.742080000000001</v>
      </c>
      <c r="S1478" s="177">
        <v>0</v>
      </c>
      <c r="T1478" s="178">
        <f>S1478*H1478</f>
        <v>0</v>
      </c>
      <c r="AR1478" s="179" t="s">
        <v>580</v>
      </c>
      <c r="AT1478" s="179" t="s">
        <v>576</v>
      </c>
      <c r="AU1478" s="179" t="s">
        <v>89</v>
      </c>
      <c r="AY1478" s="17" t="s">
        <v>574</v>
      </c>
      <c r="BE1478" s="102">
        <f>IF(N1478="základná",J1478,0)</f>
        <v>0</v>
      </c>
      <c r="BF1478" s="102">
        <f>IF(N1478="znížená",J1478,0)</f>
        <v>0</v>
      </c>
      <c r="BG1478" s="102">
        <f>IF(N1478="zákl. prenesená",J1478,0)</f>
        <v>0</v>
      </c>
      <c r="BH1478" s="102">
        <f>IF(N1478="zníž. prenesená",J1478,0)</f>
        <v>0</v>
      </c>
      <c r="BI1478" s="102">
        <f>IF(N1478="nulová",J1478,0)</f>
        <v>0</v>
      </c>
      <c r="BJ1478" s="17" t="s">
        <v>89</v>
      </c>
      <c r="BK1478" s="102">
        <f>ROUND(I1478*H1478,2)</f>
        <v>0</v>
      </c>
      <c r="BL1478" s="17" t="s">
        <v>580</v>
      </c>
      <c r="BM1478" s="179" t="s">
        <v>1641</v>
      </c>
    </row>
    <row r="1479" spans="2:65" s="12" customFormat="1" ht="12">
      <c r="B1479" s="180"/>
      <c r="D1479" s="181" t="s">
        <v>586</v>
      </c>
      <c r="E1479" s="182" t="s">
        <v>1</v>
      </c>
      <c r="F1479" s="183" t="s">
        <v>1519</v>
      </c>
      <c r="H1479" s="182" t="s">
        <v>1</v>
      </c>
      <c r="I1479" s="184"/>
      <c r="L1479" s="180"/>
      <c r="M1479" s="185"/>
      <c r="T1479" s="186"/>
      <c r="AT1479" s="182" t="s">
        <v>586</v>
      </c>
      <c r="AU1479" s="182" t="s">
        <v>89</v>
      </c>
      <c r="AV1479" s="12" t="s">
        <v>84</v>
      </c>
      <c r="AW1479" s="12" t="s">
        <v>31</v>
      </c>
      <c r="AX1479" s="12" t="s">
        <v>77</v>
      </c>
      <c r="AY1479" s="182" t="s">
        <v>574</v>
      </c>
    </row>
    <row r="1480" spans="2:65" s="13" customFormat="1" ht="12">
      <c r="B1480" s="187"/>
      <c r="D1480" s="181" t="s">
        <v>586</v>
      </c>
      <c r="E1480" s="188" t="s">
        <v>1</v>
      </c>
      <c r="F1480" s="189" t="s">
        <v>1642</v>
      </c>
      <c r="H1480" s="190">
        <v>48</v>
      </c>
      <c r="I1480" s="191"/>
      <c r="L1480" s="187"/>
      <c r="M1480" s="192"/>
      <c r="T1480" s="193"/>
      <c r="AT1480" s="188" t="s">
        <v>586</v>
      </c>
      <c r="AU1480" s="188" t="s">
        <v>89</v>
      </c>
      <c r="AV1480" s="13" t="s">
        <v>89</v>
      </c>
      <c r="AW1480" s="13" t="s">
        <v>31</v>
      </c>
      <c r="AX1480" s="13" t="s">
        <v>77</v>
      </c>
      <c r="AY1480" s="188" t="s">
        <v>574</v>
      </c>
    </row>
    <row r="1481" spans="2:65" s="14" customFormat="1" ht="12">
      <c r="B1481" s="194"/>
      <c r="D1481" s="181" t="s">
        <v>586</v>
      </c>
      <c r="E1481" s="195" t="s">
        <v>1</v>
      </c>
      <c r="F1481" s="196" t="s">
        <v>596</v>
      </c>
      <c r="H1481" s="197">
        <v>48</v>
      </c>
      <c r="I1481" s="198"/>
      <c r="L1481" s="194"/>
      <c r="M1481" s="199"/>
      <c r="T1481" s="200"/>
      <c r="AT1481" s="195" t="s">
        <v>586</v>
      </c>
      <c r="AU1481" s="195" t="s">
        <v>89</v>
      </c>
      <c r="AV1481" s="14" t="s">
        <v>580</v>
      </c>
      <c r="AW1481" s="14" t="s">
        <v>31</v>
      </c>
      <c r="AX1481" s="14" t="s">
        <v>84</v>
      </c>
      <c r="AY1481" s="195" t="s">
        <v>574</v>
      </c>
    </row>
    <row r="1482" spans="2:65" s="1" customFormat="1" ht="38" customHeight="1">
      <c r="B1482" s="140"/>
      <c r="C1482" s="168" t="s">
        <v>1643</v>
      </c>
      <c r="D1482" s="168" t="s">
        <v>576</v>
      </c>
      <c r="E1482" s="169" t="s">
        <v>1644</v>
      </c>
      <c r="F1482" s="170" t="s">
        <v>1645</v>
      </c>
      <c r="G1482" s="171" t="s">
        <v>579</v>
      </c>
      <c r="H1482" s="172">
        <v>56</v>
      </c>
      <c r="I1482" s="173"/>
      <c r="J1482" s="174">
        <f>ROUND(I1482*H1482,2)</f>
        <v>0</v>
      </c>
      <c r="K1482" s="175"/>
      <c r="L1482" s="34"/>
      <c r="M1482" s="176" t="s">
        <v>1</v>
      </c>
      <c r="N1482" s="139" t="s">
        <v>43</v>
      </c>
      <c r="P1482" s="177">
        <f>O1482*H1482</f>
        <v>0</v>
      </c>
      <c r="Q1482" s="177">
        <v>1.20296</v>
      </c>
      <c r="R1482" s="177">
        <f>Q1482*H1482</f>
        <v>67.365759999999995</v>
      </c>
      <c r="S1482" s="177">
        <v>0</v>
      </c>
      <c r="T1482" s="178">
        <f>S1482*H1482</f>
        <v>0</v>
      </c>
      <c r="AR1482" s="179" t="s">
        <v>580</v>
      </c>
      <c r="AT1482" s="179" t="s">
        <v>576</v>
      </c>
      <c r="AU1482" s="179" t="s">
        <v>89</v>
      </c>
      <c r="AY1482" s="17" t="s">
        <v>574</v>
      </c>
      <c r="BE1482" s="102">
        <f>IF(N1482="základná",J1482,0)</f>
        <v>0</v>
      </c>
      <c r="BF1482" s="102">
        <f>IF(N1482="znížená",J1482,0)</f>
        <v>0</v>
      </c>
      <c r="BG1482" s="102">
        <f>IF(N1482="zákl. prenesená",J1482,0)</f>
        <v>0</v>
      </c>
      <c r="BH1482" s="102">
        <f>IF(N1482="zníž. prenesená",J1482,0)</f>
        <v>0</v>
      </c>
      <c r="BI1482" s="102">
        <f>IF(N1482="nulová",J1482,0)</f>
        <v>0</v>
      </c>
      <c r="BJ1482" s="17" t="s">
        <v>89</v>
      </c>
      <c r="BK1482" s="102">
        <f>ROUND(I1482*H1482,2)</f>
        <v>0</v>
      </c>
      <c r="BL1482" s="17" t="s">
        <v>580</v>
      </c>
      <c r="BM1482" s="179" t="s">
        <v>1646</v>
      </c>
    </row>
    <row r="1483" spans="2:65" s="12" customFormat="1" ht="12">
      <c r="B1483" s="180"/>
      <c r="D1483" s="181" t="s">
        <v>586</v>
      </c>
      <c r="E1483" s="182" t="s">
        <v>1</v>
      </c>
      <c r="F1483" s="183" t="s">
        <v>1515</v>
      </c>
      <c r="H1483" s="182" t="s">
        <v>1</v>
      </c>
      <c r="I1483" s="184"/>
      <c r="L1483" s="180"/>
      <c r="M1483" s="185"/>
      <c r="T1483" s="186"/>
      <c r="AT1483" s="182" t="s">
        <v>586</v>
      </c>
      <c r="AU1483" s="182" t="s">
        <v>89</v>
      </c>
      <c r="AV1483" s="12" t="s">
        <v>84</v>
      </c>
      <c r="AW1483" s="12" t="s">
        <v>31</v>
      </c>
      <c r="AX1483" s="12" t="s">
        <v>77</v>
      </c>
      <c r="AY1483" s="182" t="s">
        <v>574</v>
      </c>
    </row>
    <row r="1484" spans="2:65" s="13" customFormat="1" ht="12">
      <c r="B1484" s="187"/>
      <c r="D1484" s="181" t="s">
        <v>586</v>
      </c>
      <c r="E1484" s="188" t="s">
        <v>1</v>
      </c>
      <c r="F1484" s="189" t="s">
        <v>1647</v>
      </c>
      <c r="H1484" s="190">
        <v>42</v>
      </c>
      <c r="I1484" s="191"/>
      <c r="L1484" s="187"/>
      <c r="M1484" s="192"/>
      <c r="T1484" s="193"/>
      <c r="AT1484" s="188" t="s">
        <v>586</v>
      </c>
      <c r="AU1484" s="188" t="s">
        <v>89</v>
      </c>
      <c r="AV1484" s="13" t="s">
        <v>89</v>
      </c>
      <c r="AW1484" s="13" t="s">
        <v>31</v>
      </c>
      <c r="AX1484" s="13" t="s">
        <v>77</v>
      </c>
      <c r="AY1484" s="188" t="s">
        <v>574</v>
      </c>
    </row>
    <row r="1485" spans="2:65" s="12" customFormat="1" ht="12">
      <c r="B1485" s="180"/>
      <c r="D1485" s="181" t="s">
        <v>586</v>
      </c>
      <c r="E1485" s="182" t="s">
        <v>1</v>
      </c>
      <c r="F1485" s="183" t="s">
        <v>1521</v>
      </c>
      <c r="H1485" s="182" t="s">
        <v>1</v>
      </c>
      <c r="I1485" s="184"/>
      <c r="L1485" s="180"/>
      <c r="M1485" s="185"/>
      <c r="T1485" s="186"/>
      <c r="AT1485" s="182" t="s">
        <v>586</v>
      </c>
      <c r="AU1485" s="182" t="s">
        <v>89</v>
      </c>
      <c r="AV1485" s="12" t="s">
        <v>84</v>
      </c>
      <c r="AW1485" s="12" t="s">
        <v>31</v>
      </c>
      <c r="AX1485" s="12" t="s">
        <v>77</v>
      </c>
      <c r="AY1485" s="182" t="s">
        <v>574</v>
      </c>
    </row>
    <row r="1486" spans="2:65" s="13" customFormat="1" ht="12">
      <c r="B1486" s="187"/>
      <c r="D1486" s="181" t="s">
        <v>586</v>
      </c>
      <c r="E1486" s="188" t="s">
        <v>1</v>
      </c>
      <c r="F1486" s="189" t="s">
        <v>1648</v>
      </c>
      <c r="H1486" s="190">
        <v>14</v>
      </c>
      <c r="I1486" s="191"/>
      <c r="L1486" s="187"/>
      <c r="M1486" s="192"/>
      <c r="T1486" s="193"/>
      <c r="AT1486" s="188" t="s">
        <v>586</v>
      </c>
      <c r="AU1486" s="188" t="s">
        <v>89</v>
      </c>
      <c r="AV1486" s="13" t="s">
        <v>89</v>
      </c>
      <c r="AW1486" s="13" t="s">
        <v>31</v>
      </c>
      <c r="AX1486" s="13" t="s">
        <v>77</v>
      </c>
      <c r="AY1486" s="188" t="s">
        <v>574</v>
      </c>
    </row>
    <row r="1487" spans="2:65" s="14" customFormat="1" ht="12">
      <c r="B1487" s="194"/>
      <c r="D1487" s="181" t="s">
        <v>586</v>
      </c>
      <c r="E1487" s="195" t="s">
        <v>1</v>
      </c>
      <c r="F1487" s="196" t="s">
        <v>596</v>
      </c>
      <c r="H1487" s="197">
        <v>56</v>
      </c>
      <c r="I1487" s="198"/>
      <c r="L1487" s="194"/>
      <c r="M1487" s="199"/>
      <c r="T1487" s="200"/>
      <c r="AT1487" s="195" t="s">
        <v>586</v>
      </c>
      <c r="AU1487" s="195" t="s">
        <v>89</v>
      </c>
      <c r="AV1487" s="14" t="s">
        <v>580</v>
      </c>
      <c r="AW1487" s="14" t="s">
        <v>31</v>
      </c>
      <c r="AX1487" s="14" t="s">
        <v>84</v>
      </c>
      <c r="AY1487" s="195" t="s">
        <v>574</v>
      </c>
    </row>
    <row r="1488" spans="2:65" s="1" customFormat="1" ht="38" customHeight="1">
      <c r="B1488" s="140"/>
      <c r="C1488" s="168" t="s">
        <v>1649</v>
      </c>
      <c r="D1488" s="168" t="s">
        <v>576</v>
      </c>
      <c r="E1488" s="169" t="s">
        <v>1650</v>
      </c>
      <c r="F1488" s="170" t="s">
        <v>1651</v>
      </c>
      <c r="G1488" s="171" t="s">
        <v>579</v>
      </c>
      <c r="H1488" s="172">
        <v>10</v>
      </c>
      <c r="I1488" s="173"/>
      <c r="J1488" s="174">
        <f>ROUND(I1488*H1488,2)</f>
        <v>0</v>
      </c>
      <c r="K1488" s="175"/>
      <c r="L1488" s="34"/>
      <c r="M1488" s="176" t="s">
        <v>1</v>
      </c>
      <c r="N1488" s="139" t="s">
        <v>43</v>
      </c>
      <c r="P1488" s="177">
        <f>O1488*H1488</f>
        <v>0</v>
      </c>
      <c r="Q1488" s="177">
        <v>1.20296</v>
      </c>
      <c r="R1488" s="177">
        <f>Q1488*H1488</f>
        <v>12.0296</v>
      </c>
      <c r="S1488" s="177">
        <v>0</v>
      </c>
      <c r="T1488" s="178">
        <f>S1488*H1488</f>
        <v>0</v>
      </c>
      <c r="AR1488" s="179" t="s">
        <v>580</v>
      </c>
      <c r="AT1488" s="179" t="s">
        <v>576</v>
      </c>
      <c r="AU1488" s="179" t="s">
        <v>89</v>
      </c>
      <c r="AY1488" s="17" t="s">
        <v>574</v>
      </c>
      <c r="BE1488" s="102">
        <f>IF(N1488="základná",J1488,0)</f>
        <v>0</v>
      </c>
      <c r="BF1488" s="102">
        <f>IF(N1488="znížená",J1488,0)</f>
        <v>0</v>
      </c>
      <c r="BG1488" s="102">
        <f>IF(N1488="zákl. prenesená",J1488,0)</f>
        <v>0</v>
      </c>
      <c r="BH1488" s="102">
        <f>IF(N1488="zníž. prenesená",J1488,0)</f>
        <v>0</v>
      </c>
      <c r="BI1488" s="102">
        <f>IF(N1488="nulová",J1488,0)</f>
        <v>0</v>
      </c>
      <c r="BJ1488" s="17" t="s">
        <v>89</v>
      </c>
      <c r="BK1488" s="102">
        <f>ROUND(I1488*H1488,2)</f>
        <v>0</v>
      </c>
      <c r="BL1488" s="17" t="s">
        <v>580</v>
      </c>
      <c r="BM1488" s="179" t="s">
        <v>1652</v>
      </c>
    </row>
    <row r="1489" spans="2:65" s="12" customFormat="1" ht="12">
      <c r="B1489" s="180"/>
      <c r="D1489" s="181" t="s">
        <v>586</v>
      </c>
      <c r="E1489" s="182" t="s">
        <v>1</v>
      </c>
      <c r="F1489" s="183" t="s">
        <v>1517</v>
      </c>
      <c r="H1489" s="182" t="s">
        <v>1</v>
      </c>
      <c r="I1489" s="184"/>
      <c r="L1489" s="180"/>
      <c r="M1489" s="185"/>
      <c r="T1489" s="186"/>
      <c r="AT1489" s="182" t="s">
        <v>586</v>
      </c>
      <c r="AU1489" s="182" t="s">
        <v>89</v>
      </c>
      <c r="AV1489" s="12" t="s">
        <v>84</v>
      </c>
      <c r="AW1489" s="12" t="s">
        <v>31</v>
      </c>
      <c r="AX1489" s="12" t="s">
        <v>77</v>
      </c>
      <c r="AY1489" s="182" t="s">
        <v>574</v>
      </c>
    </row>
    <row r="1490" spans="2:65" s="13" customFormat="1" ht="12">
      <c r="B1490" s="187"/>
      <c r="D1490" s="181" t="s">
        <v>586</v>
      </c>
      <c r="E1490" s="188" t="s">
        <v>1</v>
      </c>
      <c r="F1490" s="189" t="s">
        <v>1653</v>
      </c>
      <c r="H1490" s="190">
        <v>10</v>
      </c>
      <c r="I1490" s="191"/>
      <c r="L1490" s="187"/>
      <c r="M1490" s="192"/>
      <c r="T1490" s="193"/>
      <c r="AT1490" s="188" t="s">
        <v>586</v>
      </c>
      <c r="AU1490" s="188" t="s">
        <v>89</v>
      </c>
      <c r="AV1490" s="13" t="s">
        <v>89</v>
      </c>
      <c r="AW1490" s="13" t="s">
        <v>31</v>
      </c>
      <c r="AX1490" s="13" t="s">
        <v>77</v>
      </c>
      <c r="AY1490" s="188" t="s">
        <v>574</v>
      </c>
    </row>
    <row r="1491" spans="2:65" s="14" customFormat="1" ht="12">
      <c r="B1491" s="194"/>
      <c r="D1491" s="181" t="s">
        <v>586</v>
      </c>
      <c r="E1491" s="195" t="s">
        <v>1</v>
      </c>
      <c r="F1491" s="196" t="s">
        <v>596</v>
      </c>
      <c r="H1491" s="197">
        <v>10</v>
      </c>
      <c r="I1491" s="198"/>
      <c r="L1491" s="194"/>
      <c r="M1491" s="199"/>
      <c r="T1491" s="200"/>
      <c r="AT1491" s="195" t="s">
        <v>586</v>
      </c>
      <c r="AU1491" s="195" t="s">
        <v>89</v>
      </c>
      <c r="AV1491" s="14" t="s">
        <v>580</v>
      </c>
      <c r="AW1491" s="14" t="s">
        <v>31</v>
      </c>
      <c r="AX1491" s="14" t="s">
        <v>84</v>
      </c>
      <c r="AY1491" s="195" t="s">
        <v>574</v>
      </c>
    </row>
    <row r="1492" spans="2:65" s="1" customFormat="1" ht="38" customHeight="1">
      <c r="B1492" s="140"/>
      <c r="C1492" s="168" t="s">
        <v>1654</v>
      </c>
      <c r="D1492" s="168" t="s">
        <v>576</v>
      </c>
      <c r="E1492" s="169" t="s">
        <v>1655</v>
      </c>
      <c r="F1492" s="170" t="s">
        <v>1656</v>
      </c>
      <c r="G1492" s="171" t="s">
        <v>579</v>
      </c>
      <c r="H1492" s="172">
        <v>96</v>
      </c>
      <c r="I1492" s="173"/>
      <c r="J1492" s="174">
        <f>ROUND(I1492*H1492,2)</f>
        <v>0</v>
      </c>
      <c r="K1492" s="175"/>
      <c r="L1492" s="34"/>
      <c r="M1492" s="176" t="s">
        <v>1</v>
      </c>
      <c r="N1492" s="139" t="s">
        <v>43</v>
      </c>
      <c r="P1492" s="177">
        <f>O1492*H1492</f>
        <v>0</v>
      </c>
      <c r="Q1492" s="177">
        <v>1.20296</v>
      </c>
      <c r="R1492" s="177">
        <f>Q1492*H1492</f>
        <v>115.48416</v>
      </c>
      <c r="S1492" s="177">
        <v>0</v>
      </c>
      <c r="T1492" s="178">
        <f>S1492*H1492</f>
        <v>0</v>
      </c>
      <c r="AR1492" s="179" t="s">
        <v>580</v>
      </c>
      <c r="AT1492" s="179" t="s">
        <v>576</v>
      </c>
      <c r="AU1492" s="179" t="s">
        <v>89</v>
      </c>
      <c r="AY1492" s="17" t="s">
        <v>574</v>
      </c>
      <c r="BE1492" s="102">
        <f>IF(N1492="základná",J1492,0)</f>
        <v>0</v>
      </c>
      <c r="BF1492" s="102">
        <f>IF(N1492="znížená",J1492,0)</f>
        <v>0</v>
      </c>
      <c r="BG1492" s="102">
        <f>IF(N1492="zákl. prenesená",J1492,0)</f>
        <v>0</v>
      </c>
      <c r="BH1492" s="102">
        <f>IF(N1492="zníž. prenesená",J1492,0)</f>
        <v>0</v>
      </c>
      <c r="BI1492" s="102">
        <f>IF(N1492="nulová",J1492,0)</f>
        <v>0</v>
      </c>
      <c r="BJ1492" s="17" t="s">
        <v>89</v>
      </c>
      <c r="BK1492" s="102">
        <f>ROUND(I1492*H1492,2)</f>
        <v>0</v>
      </c>
      <c r="BL1492" s="17" t="s">
        <v>580</v>
      </c>
      <c r="BM1492" s="179" t="s">
        <v>1657</v>
      </c>
    </row>
    <row r="1493" spans="2:65" s="12" customFormat="1" ht="12">
      <c r="B1493" s="180"/>
      <c r="D1493" s="181" t="s">
        <v>586</v>
      </c>
      <c r="E1493" s="182" t="s">
        <v>1</v>
      </c>
      <c r="F1493" s="183" t="s">
        <v>1517</v>
      </c>
      <c r="H1493" s="182" t="s">
        <v>1</v>
      </c>
      <c r="I1493" s="184"/>
      <c r="L1493" s="180"/>
      <c r="M1493" s="185"/>
      <c r="T1493" s="186"/>
      <c r="AT1493" s="182" t="s">
        <v>586</v>
      </c>
      <c r="AU1493" s="182" t="s">
        <v>89</v>
      </c>
      <c r="AV1493" s="12" t="s">
        <v>84</v>
      </c>
      <c r="AW1493" s="12" t="s">
        <v>31</v>
      </c>
      <c r="AX1493" s="12" t="s">
        <v>77</v>
      </c>
      <c r="AY1493" s="182" t="s">
        <v>574</v>
      </c>
    </row>
    <row r="1494" spans="2:65" s="13" customFormat="1" ht="12">
      <c r="B1494" s="187"/>
      <c r="D1494" s="181" t="s">
        <v>586</v>
      </c>
      <c r="E1494" s="188" t="s">
        <v>1</v>
      </c>
      <c r="F1494" s="189" t="s">
        <v>1658</v>
      </c>
      <c r="H1494" s="190">
        <v>96</v>
      </c>
      <c r="I1494" s="191"/>
      <c r="L1494" s="187"/>
      <c r="M1494" s="192"/>
      <c r="T1494" s="193"/>
      <c r="AT1494" s="188" t="s">
        <v>586</v>
      </c>
      <c r="AU1494" s="188" t="s">
        <v>89</v>
      </c>
      <c r="AV1494" s="13" t="s">
        <v>89</v>
      </c>
      <c r="AW1494" s="13" t="s">
        <v>31</v>
      </c>
      <c r="AX1494" s="13" t="s">
        <v>77</v>
      </c>
      <c r="AY1494" s="188" t="s">
        <v>574</v>
      </c>
    </row>
    <row r="1495" spans="2:65" s="14" customFormat="1" ht="12">
      <c r="B1495" s="194"/>
      <c r="D1495" s="181" t="s">
        <v>586</v>
      </c>
      <c r="E1495" s="195" t="s">
        <v>1</v>
      </c>
      <c r="F1495" s="196" t="s">
        <v>596</v>
      </c>
      <c r="H1495" s="197">
        <v>96</v>
      </c>
      <c r="I1495" s="198"/>
      <c r="L1495" s="194"/>
      <c r="M1495" s="199"/>
      <c r="T1495" s="200"/>
      <c r="AT1495" s="195" t="s">
        <v>586</v>
      </c>
      <c r="AU1495" s="195" t="s">
        <v>89</v>
      </c>
      <c r="AV1495" s="14" t="s">
        <v>580</v>
      </c>
      <c r="AW1495" s="14" t="s">
        <v>31</v>
      </c>
      <c r="AX1495" s="14" t="s">
        <v>84</v>
      </c>
      <c r="AY1495" s="195" t="s">
        <v>574</v>
      </c>
    </row>
    <row r="1496" spans="2:65" s="1" customFormat="1" ht="49.25" customHeight="1">
      <c r="B1496" s="140"/>
      <c r="C1496" s="168" t="s">
        <v>1659</v>
      </c>
      <c r="D1496" s="168" t="s">
        <v>576</v>
      </c>
      <c r="E1496" s="169" t="s">
        <v>1660</v>
      </c>
      <c r="F1496" s="170" t="s">
        <v>1661</v>
      </c>
      <c r="G1496" s="171" t="s">
        <v>579</v>
      </c>
      <c r="H1496" s="172">
        <v>84</v>
      </c>
      <c r="I1496" s="173"/>
      <c r="J1496" s="174">
        <f>ROUND(I1496*H1496,2)</f>
        <v>0</v>
      </c>
      <c r="K1496" s="175"/>
      <c r="L1496" s="34"/>
      <c r="M1496" s="176" t="s">
        <v>1</v>
      </c>
      <c r="N1496" s="139" t="s">
        <v>43</v>
      </c>
      <c r="P1496" s="177">
        <f>O1496*H1496</f>
        <v>0</v>
      </c>
      <c r="Q1496" s="177">
        <v>1.20296</v>
      </c>
      <c r="R1496" s="177">
        <f>Q1496*H1496</f>
        <v>101.04864000000001</v>
      </c>
      <c r="S1496" s="177">
        <v>0</v>
      </c>
      <c r="T1496" s="178">
        <f>S1496*H1496</f>
        <v>0</v>
      </c>
      <c r="AR1496" s="179" t="s">
        <v>580</v>
      </c>
      <c r="AT1496" s="179" t="s">
        <v>576</v>
      </c>
      <c r="AU1496" s="179" t="s">
        <v>89</v>
      </c>
      <c r="AY1496" s="17" t="s">
        <v>574</v>
      </c>
      <c r="BE1496" s="102">
        <f>IF(N1496="základná",J1496,0)</f>
        <v>0</v>
      </c>
      <c r="BF1496" s="102">
        <f>IF(N1496="znížená",J1496,0)</f>
        <v>0</v>
      </c>
      <c r="BG1496" s="102">
        <f>IF(N1496="zákl. prenesená",J1496,0)</f>
        <v>0</v>
      </c>
      <c r="BH1496" s="102">
        <f>IF(N1496="zníž. prenesená",J1496,0)</f>
        <v>0</v>
      </c>
      <c r="BI1496" s="102">
        <f>IF(N1496="nulová",J1496,0)</f>
        <v>0</v>
      </c>
      <c r="BJ1496" s="17" t="s">
        <v>89</v>
      </c>
      <c r="BK1496" s="102">
        <f>ROUND(I1496*H1496,2)</f>
        <v>0</v>
      </c>
      <c r="BL1496" s="17" t="s">
        <v>580</v>
      </c>
      <c r="BM1496" s="179" t="s">
        <v>1662</v>
      </c>
    </row>
    <row r="1497" spans="2:65" s="13" customFormat="1" ht="12">
      <c r="B1497" s="187"/>
      <c r="D1497" s="181" t="s">
        <v>586</v>
      </c>
      <c r="E1497" s="188" t="s">
        <v>1</v>
      </c>
      <c r="F1497" s="189" t="s">
        <v>1609</v>
      </c>
      <c r="H1497" s="190">
        <v>84</v>
      </c>
      <c r="I1497" s="191"/>
      <c r="L1497" s="187"/>
      <c r="M1497" s="192"/>
      <c r="T1497" s="193"/>
      <c r="AT1497" s="188" t="s">
        <v>586</v>
      </c>
      <c r="AU1497" s="188" t="s">
        <v>89</v>
      </c>
      <c r="AV1497" s="13" t="s">
        <v>89</v>
      </c>
      <c r="AW1497" s="13" t="s">
        <v>31</v>
      </c>
      <c r="AX1497" s="13" t="s">
        <v>77</v>
      </c>
      <c r="AY1497" s="188" t="s">
        <v>574</v>
      </c>
    </row>
    <row r="1498" spans="2:65" s="14" customFormat="1" ht="12">
      <c r="B1498" s="194"/>
      <c r="D1498" s="181" t="s">
        <v>586</v>
      </c>
      <c r="E1498" s="195" t="s">
        <v>1</v>
      </c>
      <c r="F1498" s="196" t="s">
        <v>596</v>
      </c>
      <c r="H1498" s="197">
        <v>84</v>
      </c>
      <c r="I1498" s="198"/>
      <c r="L1498" s="194"/>
      <c r="M1498" s="199"/>
      <c r="T1498" s="200"/>
      <c r="AT1498" s="195" t="s">
        <v>586</v>
      </c>
      <c r="AU1498" s="195" t="s">
        <v>89</v>
      </c>
      <c r="AV1498" s="14" t="s">
        <v>580</v>
      </c>
      <c r="AW1498" s="14" t="s">
        <v>31</v>
      </c>
      <c r="AX1498" s="14" t="s">
        <v>84</v>
      </c>
      <c r="AY1498" s="195" t="s">
        <v>574</v>
      </c>
    </row>
    <row r="1499" spans="2:65" s="1" customFormat="1" ht="49.25" customHeight="1">
      <c r="B1499" s="140"/>
      <c r="C1499" s="168" t="s">
        <v>1663</v>
      </c>
      <c r="D1499" s="168" t="s">
        <v>576</v>
      </c>
      <c r="E1499" s="169" t="s">
        <v>1664</v>
      </c>
      <c r="F1499" s="170" t="s">
        <v>1665</v>
      </c>
      <c r="G1499" s="171" t="s">
        <v>579</v>
      </c>
      <c r="H1499" s="172">
        <v>132</v>
      </c>
      <c r="I1499" s="173"/>
      <c r="J1499" s="174">
        <f>ROUND(I1499*H1499,2)</f>
        <v>0</v>
      </c>
      <c r="K1499" s="175"/>
      <c r="L1499" s="34"/>
      <c r="M1499" s="176" t="s">
        <v>1</v>
      </c>
      <c r="N1499" s="139" t="s">
        <v>43</v>
      </c>
      <c r="P1499" s="177">
        <f>O1499*H1499</f>
        <v>0</v>
      </c>
      <c r="Q1499" s="177">
        <v>1.20296</v>
      </c>
      <c r="R1499" s="177">
        <f>Q1499*H1499</f>
        <v>158.79071999999999</v>
      </c>
      <c r="S1499" s="177">
        <v>0</v>
      </c>
      <c r="T1499" s="178">
        <f>S1499*H1499</f>
        <v>0</v>
      </c>
      <c r="AR1499" s="179" t="s">
        <v>580</v>
      </c>
      <c r="AT1499" s="179" t="s">
        <v>576</v>
      </c>
      <c r="AU1499" s="179" t="s">
        <v>89</v>
      </c>
      <c r="AY1499" s="17" t="s">
        <v>574</v>
      </c>
      <c r="BE1499" s="102">
        <f>IF(N1499="základná",J1499,0)</f>
        <v>0</v>
      </c>
      <c r="BF1499" s="102">
        <f>IF(N1499="znížená",J1499,0)</f>
        <v>0</v>
      </c>
      <c r="BG1499" s="102">
        <f>IF(N1499="zákl. prenesená",J1499,0)</f>
        <v>0</v>
      </c>
      <c r="BH1499" s="102">
        <f>IF(N1499="zníž. prenesená",J1499,0)</f>
        <v>0</v>
      </c>
      <c r="BI1499" s="102">
        <f>IF(N1499="nulová",J1499,0)</f>
        <v>0</v>
      </c>
      <c r="BJ1499" s="17" t="s">
        <v>89</v>
      </c>
      <c r="BK1499" s="102">
        <f>ROUND(I1499*H1499,2)</f>
        <v>0</v>
      </c>
      <c r="BL1499" s="17" t="s">
        <v>580</v>
      </c>
      <c r="BM1499" s="179" t="s">
        <v>1666</v>
      </c>
    </row>
    <row r="1500" spans="2:65" s="13" customFormat="1" ht="12">
      <c r="B1500" s="187"/>
      <c r="D1500" s="181" t="s">
        <v>586</v>
      </c>
      <c r="E1500" s="188" t="s">
        <v>1</v>
      </c>
      <c r="F1500" s="189" t="s">
        <v>1667</v>
      </c>
      <c r="H1500" s="190">
        <v>132</v>
      </c>
      <c r="I1500" s="191"/>
      <c r="L1500" s="187"/>
      <c r="M1500" s="192"/>
      <c r="T1500" s="193"/>
      <c r="AT1500" s="188" t="s">
        <v>586</v>
      </c>
      <c r="AU1500" s="188" t="s">
        <v>89</v>
      </c>
      <c r="AV1500" s="13" t="s">
        <v>89</v>
      </c>
      <c r="AW1500" s="13" t="s">
        <v>31</v>
      </c>
      <c r="AX1500" s="13" t="s">
        <v>77</v>
      </c>
      <c r="AY1500" s="188" t="s">
        <v>574</v>
      </c>
    </row>
    <row r="1501" spans="2:65" s="14" customFormat="1" ht="12">
      <c r="B1501" s="194"/>
      <c r="D1501" s="181" t="s">
        <v>586</v>
      </c>
      <c r="E1501" s="195" t="s">
        <v>1</v>
      </c>
      <c r="F1501" s="196" t="s">
        <v>596</v>
      </c>
      <c r="H1501" s="197">
        <v>132</v>
      </c>
      <c r="I1501" s="198"/>
      <c r="L1501" s="194"/>
      <c r="M1501" s="199"/>
      <c r="T1501" s="200"/>
      <c r="AT1501" s="195" t="s">
        <v>586</v>
      </c>
      <c r="AU1501" s="195" t="s">
        <v>89</v>
      </c>
      <c r="AV1501" s="14" t="s">
        <v>580</v>
      </c>
      <c r="AW1501" s="14" t="s">
        <v>31</v>
      </c>
      <c r="AX1501" s="14" t="s">
        <v>84</v>
      </c>
      <c r="AY1501" s="195" t="s">
        <v>574</v>
      </c>
    </row>
    <row r="1502" spans="2:65" s="1" customFormat="1" ht="24.25" customHeight="1">
      <c r="B1502" s="140"/>
      <c r="C1502" s="168" t="s">
        <v>1668</v>
      </c>
      <c r="D1502" s="168" t="s">
        <v>576</v>
      </c>
      <c r="E1502" s="169" t="s">
        <v>1669</v>
      </c>
      <c r="F1502" s="170" t="s">
        <v>1670</v>
      </c>
      <c r="G1502" s="171" t="s">
        <v>1671</v>
      </c>
      <c r="H1502" s="172">
        <v>14</v>
      </c>
      <c r="I1502" s="173"/>
      <c r="J1502" s="174">
        <f>ROUND(I1502*H1502,2)</f>
        <v>0</v>
      </c>
      <c r="K1502" s="175"/>
      <c r="L1502" s="34"/>
      <c r="M1502" s="176" t="s">
        <v>1</v>
      </c>
      <c r="N1502" s="139" t="s">
        <v>43</v>
      </c>
      <c r="P1502" s="177">
        <f>O1502*H1502</f>
        <v>0</v>
      </c>
      <c r="Q1502" s="177">
        <v>1.20296</v>
      </c>
      <c r="R1502" s="177">
        <f>Q1502*H1502</f>
        <v>16.841439999999999</v>
      </c>
      <c r="S1502" s="177">
        <v>0</v>
      </c>
      <c r="T1502" s="178">
        <f>S1502*H1502</f>
        <v>0</v>
      </c>
      <c r="AR1502" s="179" t="s">
        <v>580</v>
      </c>
      <c r="AT1502" s="179" t="s">
        <v>576</v>
      </c>
      <c r="AU1502" s="179" t="s">
        <v>89</v>
      </c>
      <c r="AY1502" s="17" t="s">
        <v>574</v>
      </c>
      <c r="BE1502" s="102">
        <f>IF(N1502="základná",J1502,0)</f>
        <v>0</v>
      </c>
      <c r="BF1502" s="102">
        <f>IF(N1502="znížená",J1502,0)</f>
        <v>0</v>
      </c>
      <c r="BG1502" s="102">
        <f>IF(N1502="zákl. prenesená",J1502,0)</f>
        <v>0</v>
      </c>
      <c r="BH1502" s="102">
        <f>IF(N1502="zníž. prenesená",J1502,0)</f>
        <v>0</v>
      </c>
      <c r="BI1502" s="102">
        <f>IF(N1502="nulová",J1502,0)</f>
        <v>0</v>
      </c>
      <c r="BJ1502" s="17" t="s">
        <v>89</v>
      </c>
      <c r="BK1502" s="102">
        <f>ROUND(I1502*H1502,2)</f>
        <v>0</v>
      </c>
      <c r="BL1502" s="17" t="s">
        <v>580</v>
      </c>
      <c r="BM1502" s="179" t="s">
        <v>1672</v>
      </c>
    </row>
    <row r="1503" spans="2:65" s="13" customFormat="1" ht="12">
      <c r="B1503" s="187"/>
      <c r="D1503" s="181" t="s">
        <v>586</v>
      </c>
      <c r="E1503" s="188" t="s">
        <v>1</v>
      </c>
      <c r="F1503" s="189" t="s">
        <v>664</v>
      </c>
      <c r="H1503" s="190">
        <v>14</v>
      </c>
      <c r="I1503" s="191"/>
      <c r="L1503" s="187"/>
      <c r="M1503" s="192"/>
      <c r="T1503" s="193"/>
      <c r="AT1503" s="188" t="s">
        <v>586</v>
      </c>
      <c r="AU1503" s="188" t="s">
        <v>89</v>
      </c>
      <c r="AV1503" s="13" t="s">
        <v>89</v>
      </c>
      <c r="AW1503" s="13" t="s">
        <v>31</v>
      </c>
      <c r="AX1503" s="13" t="s">
        <v>77</v>
      </c>
      <c r="AY1503" s="188" t="s">
        <v>574</v>
      </c>
    </row>
    <row r="1504" spans="2:65" s="14" customFormat="1" ht="12">
      <c r="B1504" s="194"/>
      <c r="D1504" s="181" t="s">
        <v>586</v>
      </c>
      <c r="E1504" s="195" t="s">
        <v>1</v>
      </c>
      <c r="F1504" s="196" t="s">
        <v>596</v>
      </c>
      <c r="H1504" s="197">
        <v>14</v>
      </c>
      <c r="I1504" s="198"/>
      <c r="L1504" s="194"/>
      <c r="M1504" s="199"/>
      <c r="T1504" s="200"/>
      <c r="AT1504" s="195" t="s">
        <v>586</v>
      </c>
      <c r="AU1504" s="195" t="s">
        <v>89</v>
      </c>
      <c r="AV1504" s="14" t="s">
        <v>580</v>
      </c>
      <c r="AW1504" s="14" t="s">
        <v>31</v>
      </c>
      <c r="AX1504" s="14" t="s">
        <v>84</v>
      </c>
      <c r="AY1504" s="195" t="s">
        <v>574</v>
      </c>
    </row>
    <row r="1505" spans="2:65" s="1" customFormat="1" ht="24.25" customHeight="1">
      <c r="B1505" s="140"/>
      <c r="C1505" s="168" t="s">
        <v>1673</v>
      </c>
      <c r="D1505" s="168" t="s">
        <v>576</v>
      </c>
      <c r="E1505" s="169" t="s">
        <v>1674</v>
      </c>
      <c r="F1505" s="170" t="s">
        <v>1675</v>
      </c>
      <c r="G1505" s="171" t="s">
        <v>1671</v>
      </c>
      <c r="H1505" s="172">
        <v>273.762</v>
      </c>
      <c r="I1505" s="173"/>
      <c r="J1505" s="174">
        <f>ROUND(I1505*H1505,2)</f>
        <v>0</v>
      </c>
      <c r="K1505" s="175"/>
      <c r="L1505" s="34"/>
      <c r="M1505" s="176" t="s">
        <v>1</v>
      </c>
      <c r="N1505" s="139" t="s">
        <v>43</v>
      </c>
      <c r="P1505" s="177">
        <f>O1505*H1505</f>
        <v>0</v>
      </c>
      <c r="Q1505" s="177">
        <v>1.20296</v>
      </c>
      <c r="R1505" s="177">
        <f>Q1505*H1505</f>
        <v>329.32473551999999</v>
      </c>
      <c r="S1505" s="177">
        <v>0</v>
      </c>
      <c r="T1505" s="178">
        <f>S1505*H1505</f>
        <v>0</v>
      </c>
      <c r="AR1505" s="179" t="s">
        <v>580</v>
      </c>
      <c r="AT1505" s="179" t="s">
        <v>576</v>
      </c>
      <c r="AU1505" s="179" t="s">
        <v>89</v>
      </c>
      <c r="AY1505" s="17" t="s">
        <v>574</v>
      </c>
      <c r="BE1505" s="102">
        <f>IF(N1505="základná",J1505,0)</f>
        <v>0</v>
      </c>
      <c r="BF1505" s="102">
        <f>IF(N1505="znížená",J1505,0)</f>
        <v>0</v>
      </c>
      <c r="BG1505" s="102">
        <f>IF(N1505="zákl. prenesená",J1505,0)</f>
        <v>0</v>
      </c>
      <c r="BH1505" s="102">
        <f>IF(N1505="zníž. prenesená",J1505,0)</f>
        <v>0</v>
      </c>
      <c r="BI1505" s="102">
        <f>IF(N1505="nulová",J1505,0)</f>
        <v>0</v>
      </c>
      <c r="BJ1505" s="17" t="s">
        <v>89</v>
      </c>
      <c r="BK1505" s="102">
        <f>ROUND(I1505*H1505,2)</f>
        <v>0</v>
      </c>
      <c r="BL1505" s="17" t="s">
        <v>580</v>
      </c>
      <c r="BM1505" s="179" t="s">
        <v>1676</v>
      </c>
    </row>
    <row r="1506" spans="2:65" s="13" customFormat="1" ht="12">
      <c r="B1506" s="187"/>
      <c r="D1506" s="181" t="s">
        <v>586</v>
      </c>
      <c r="E1506" s="188" t="s">
        <v>1</v>
      </c>
      <c r="F1506" s="189" t="s">
        <v>1677</v>
      </c>
      <c r="H1506" s="190">
        <v>82.174000000000007</v>
      </c>
      <c r="I1506" s="191"/>
      <c r="L1506" s="187"/>
      <c r="M1506" s="192"/>
      <c r="T1506" s="193"/>
      <c r="AT1506" s="188" t="s">
        <v>586</v>
      </c>
      <c r="AU1506" s="188" t="s">
        <v>89</v>
      </c>
      <c r="AV1506" s="13" t="s">
        <v>89</v>
      </c>
      <c r="AW1506" s="13" t="s">
        <v>31</v>
      </c>
      <c r="AX1506" s="13" t="s">
        <v>77</v>
      </c>
      <c r="AY1506" s="188" t="s">
        <v>574</v>
      </c>
    </row>
    <row r="1507" spans="2:65" s="13" customFormat="1" ht="12">
      <c r="B1507" s="187"/>
      <c r="D1507" s="181" t="s">
        <v>586</v>
      </c>
      <c r="E1507" s="188" t="s">
        <v>1</v>
      </c>
      <c r="F1507" s="189" t="s">
        <v>1677</v>
      </c>
      <c r="H1507" s="190">
        <v>82.174000000000007</v>
      </c>
      <c r="I1507" s="191"/>
      <c r="L1507" s="187"/>
      <c r="M1507" s="192"/>
      <c r="T1507" s="193"/>
      <c r="AT1507" s="188" t="s">
        <v>586</v>
      </c>
      <c r="AU1507" s="188" t="s">
        <v>89</v>
      </c>
      <c r="AV1507" s="13" t="s">
        <v>89</v>
      </c>
      <c r="AW1507" s="13" t="s">
        <v>31</v>
      </c>
      <c r="AX1507" s="13" t="s">
        <v>77</v>
      </c>
      <c r="AY1507" s="188" t="s">
        <v>574</v>
      </c>
    </row>
    <row r="1508" spans="2:65" s="13" customFormat="1" ht="12">
      <c r="B1508" s="187"/>
      <c r="D1508" s="181" t="s">
        <v>586</v>
      </c>
      <c r="E1508" s="188" t="s">
        <v>1</v>
      </c>
      <c r="F1508" s="189" t="s">
        <v>1678</v>
      </c>
      <c r="H1508" s="190">
        <v>61.744</v>
      </c>
      <c r="I1508" s="191"/>
      <c r="L1508" s="187"/>
      <c r="M1508" s="192"/>
      <c r="T1508" s="193"/>
      <c r="AT1508" s="188" t="s">
        <v>586</v>
      </c>
      <c r="AU1508" s="188" t="s">
        <v>89</v>
      </c>
      <c r="AV1508" s="13" t="s">
        <v>89</v>
      </c>
      <c r="AW1508" s="13" t="s">
        <v>31</v>
      </c>
      <c r="AX1508" s="13" t="s">
        <v>77</v>
      </c>
      <c r="AY1508" s="188" t="s">
        <v>574</v>
      </c>
    </row>
    <row r="1509" spans="2:65" s="13" customFormat="1" ht="12">
      <c r="B1509" s="187"/>
      <c r="D1509" s="181" t="s">
        <v>586</v>
      </c>
      <c r="E1509" s="188" t="s">
        <v>1</v>
      </c>
      <c r="F1509" s="189" t="s">
        <v>1679</v>
      </c>
      <c r="H1509" s="190">
        <v>6.3559999999999999</v>
      </c>
      <c r="I1509" s="191"/>
      <c r="L1509" s="187"/>
      <c r="M1509" s="192"/>
      <c r="T1509" s="193"/>
      <c r="AT1509" s="188" t="s">
        <v>586</v>
      </c>
      <c r="AU1509" s="188" t="s">
        <v>89</v>
      </c>
      <c r="AV1509" s="13" t="s">
        <v>89</v>
      </c>
      <c r="AW1509" s="13" t="s">
        <v>31</v>
      </c>
      <c r="AX1509" s="13" t="s">
        <v>77</v>
      </c>
      <c r="AY1509" s="188" t="s">
        <v>574</v>
      </c>
    </row>
    <row r="1510" spans="2:65" s="13" customFormat="1" ht="12">
      <c r="B1510" s="187"/>
      <c r="D1510" s="181" t="s">
        <v>586</v>
      </c>
      <c r="E1510" s="188" t="s">
        <v>1</v>
      </c>
      <c r="F1510" s="189" t="s">
        <v>1680</v>
      </c>
      <c r="H1510" s="190">
        <v>24.062000000000001</v>
      </c>
      <c r="I1510" s="191"/>
      <c r="L1510" s="187"/>
      <c r="M1510" s="192"/>
      <c r="T1510" s="193"/>
      <c r="AT1510" s="188" t="s">
        <v>586</v>
      </c>
      <c r="AU1510" s="188" t="s">
        <v>89</v>
      </c>
      <c r="AV1510" s="13" t="s">
        <v>89</v>
      </c>
      <c r="AW1510" s="13" t="s">
        <v>31</v>
      </c>
      <c r="AX1510" s="13" t="s">
        <v>77</v>
      </c>
      <c r="AY1510" s="188" t="s">
        <v>574</v>
      </c>
    </row>
    <row r="1511" spans="2:65" s="13" customFormat="1" ht="12">
      <c r="B1511" s="187"/>
      <c r="D1511" s="181" t="s">
        <v>586</v>
      </c>
      <c r="E1511" s="188" t="s">
        <v>1</v>
      </c>
      <c r="F1511" s="189" t="s">
        <v>1681</v>
      </c>
      <c r="H1511" s="190">
        <v>17.251999999999999</v>
      </c>
      <c r="I1511" s="191"/>
      <c r="L1511" s="187"/>
      <c r="M1511" s="192"/>
      <c r="T1511" s="193"/>
      <c r="AT1511" s="188" t="s">
        <v>586</v>
      </c>
      <c r="AU1511" s="188" t="s">
        <v>89</v>
      </c>
      <c r="AV1511" s="13" t="s">
        <v>89</v>
      </c>
      <c r="AW1511" s="13" t="s">
        <v>31</v>
      </c>
      <c r="AX1511" s="13" t="s">
        <v>77</v>
      </c>
      <c r="AY1511" s="188" t="s">
        <v>574</v>
      </c>
    </row>
    <row r="1512" spans="2:65" s="14" customFormat="1" ht="12">
      <c r="B1512" s="194"/>
      <c r="D1512" s="181" t="s">
        <v>586</v>
      </c>
      <c r="E1512" s="195" t="s">
        <v>1</v>
      </c>
      <c r="F1512" s="196" t="s">
        <v>596</v>
      </c>
      <c r="H1512" s="197">
        <v>273.762</v>
      </c>
      <c r="I1512" s="198"/>
      <c r="L1512" s="194"/>
      <c r="M1512" s="199"/>
      <c r="T1512" s="200"/>
      <c r="AT1512" s="195" t="s">
        <v>586</v>
      </c>
      <c r="AU1512" s="195" t="s">
        <v>89</v>
      </c>
      <c r="AV1512" s="14" t="s">
        <v>580</v>
      </c>
      <c r="AW1512" s="14" t="s">
        <v>31</v>
      </c>
      <c r="AX1512" s="14" t="s">
        <v>84</v>
      </c>
      <c r="AY1512" s="195" t="s">
        <v>574</v>
      </c>
    </row>
    <row r="1513" spans="2:65" s="1" customFormat="1" ht="24.25" customHeight="1">
      <c r="B1513" s="140"/>
      <c r="C1513" s="168" t="s">
        <v>1682</v>
      </c>
      <c r="D1513" s="168" t="s">
        <v>576</v>
      </c>
      <c r="E1513" s="169" t="s">
        <v>1683</v>
      </c>
      <c r="F1513" s="170" t="s">
        <v>1684</v>
      </c>
      <c r="G1513" s="171" t="s">
        <v>1671</v>
      </c>
      <c r="H1513" s="172">
        <v>566.01599999999996</v>
      </c>
      <c r="I1513" s="173"/>
      <c r="J1513" s="174">
        <f>ROUND(I1513*H1513,2)</f>
        <v>0</v>
      </c>
      <c r="K1513" s="175"/>
      <c r="L1513" s="34"/>
      <c r="M1513" s="176" t="s">
        <v>1</v>
      </c>
      <c r="N1513" s="139" t="s">
        <v>43</v>
      </c>
      <c r="P1513" s="177">
        <f>O1513*H1513</f>
        <v>0</v>
      </c>
      <c r="Q1513" s="177">
        <v>1.20296</v>
      </c>
      <c r="R1513" s="177">
        <f>Q1513*H1513</f>
        <v>680.89460736000001</v>
      </c>
      <c r="S1513" s="177">
        <v>0</v>
      </c>
      <c r="T1513" s="178">
        <f>S1513*H1513</f>
        <v>0</v>
      </c>
      <c r="AR1513" s="179" t="s">
        <v>580</v>
      </c>
      <c r="AT1513" s="179" t="s">
        <v>576</v>
      </c>
      <c r="AU1513" s="179" t="s">
        <v>89</v>
      </c>
      <c r="AY1513" s="17" t="s">
        <v>574</v>
      </c>
      <c r="BE1513" s="102">
        <f>IF(N1513="základná",J1513,0)</f>
        <v>0</v>
      </c>
      <c r="BF1513" s="102">
        <f>IF(N1513="znížená",J1513,0)</f>
        <v>0</v>
      </c>
      <c r="BG1513" s="102">
        <f>IF(N1513="zákl. prenesená",J1513,0)</f>
        <v>0</v>
      </c>
      <c r="BH1513" s="102">
        <f>IF(N1513="zníž. prenesená",J1513,0)</f>
        <v>0</v>
      </c>
      <c r="BI1513" s="102">
        <f>IF(N1513="nulová",J1513,0)</f>
        <v>0</v>
      </c>
      <c r="BJ1513" s="17" t="s">
        <v>89</v>
      </c>
      <c r="BK1513" s="102">
        <f>ROUND(I1513*H1513,2)</f>
        <v>0</v>
      </c>
      <c r="BL1513" s="17" t="s">
        <v>580</v>
      </c>
      <c r="BM1513" s="179" t="s">
        <v>1685</v>
      </c>
    </row>
    <row r="1514" spans="2:65" s="13" customFormat="1" ht="12">
      <c r="B1514" s="187"/>
      <c r="D1514" s="181" t="s">
        <v>586</v>
      </c>
      <c r="E1514" s="188" t="s">
        <v>1</v>
      </c>
      <c r="F1514" s="189" t="s">
        <v>1686</v>
      </c>
      <c r="H1514" s="190">
        <v>566.01599999999996</v>
      </c>
      <c r="I1514" s="191"/>
      <c r="L1514" s="187"/>
      <c r="M1514" s="192"/>
      <c r="T1514" s="193"/>
      <c r="AT1514" s="188" t="s">
        <v>586</v>
      </c>
      <c r="AU1514" s="188" t="s">
        <v>89</v>
      </c>
      <c r="AV1514" s="13" t="s">
        <v>89</v>
      </c>
      <c r="AW1514" s="13" t="s">
        <v>31</v>
      </c>
      <c r="AX1514" s="13" t="s">
        <v>77</v>
      </c>
      <c r="AY1514" s="188" t="s">
        <v>574</v>
      </c>
    </row>
    <row r="1515" spans="2:65" s="14" customFormat="1" ht="12">
      <c r="B1515" s="194"/>
      <c r="D1515" s="181" t="s">
        <v>586</v>
      </c>
      <c r="E1515" s="195" t="s">
        <v>1</v>
      </c>
      <c r="F1515" s="196" t="s">
        <v>596</v>
      </c>
      <c r="H1515" s="197">
        <v>566.01599999999996</v>
      </c>
      <c r="I1515" s="198"/>
      <c r="L1515" s="194"/>
      <c r="M1515" s="199"/>
      <c r="T1515" s="200"/>
      <c r="AT1515" s="195" t="s">
        <v>586</v>
      </c>
      <c r="AU1515" s="195" t="s">
        <v>89</v>
      </c>
      <c r="AV1515" s="14" t="s">
        <v>580</v>
      </c>
      <c r="AW1515" s="14" t="s">
        <v>31</v>
      </c>
      <c r="AX1515" s="14" t="s">
        <v>84</v>
      </c>
      <c r="AY1515" s="195" t="s">
        <v>574</v>
      </c>
    </row>
    <row r="1516" spans="2:65" s="1" customFormat="1" ht="24.25" customHeight="1">
      <c r="B1516" s="140"/>
      <c r="C1516" s="168" t="s">
        <v>1687</v>
      </c>
      <c r="D1516" s="168" t="s">
        <v>576</v>
      </c>
      <c r="E1516" s="169" t="s">
        <v>1688</v>
      </c>
      <c r="F1516" s="170" t="s">
        <v>1689</v>
      </c>
      <c r="G1516" s="171" t="s">
        <v>1671</v>
      </c>
      <c r="H1516" s="172">
        <v>95.17</v>
      </c>
      <c r="I1516" s="173"/>
      <c r="J1516" s="174">
        <f>ROUND(I1516*H1516,2)</f>
        <v>0</v>
      </c>
      <c r="K1516" s="175"/>
      <c r="L1516" s="34"/>
      <c r="M1516" s="176" t="s">
        <v>1</v>
      </c>
      <c r="N1516" s="139" t="s">
        <v>43</v>
      </c>
      <c r="P1516" s="177">
        <f>O1516*H1516</f>
        <v>0</v>
      </c>
      <c r="Q1516" s="177">
        <v>1.20296</v>
      </c>
      <c r="R1516" s="177">
        <f>Q1516*H1516</f>
        <v>114.4857032</v>
      </c>
      <c r="S1516" s="177">
        <v>0</v>
      </c>
      <c r="T1516" s="178">
        <f>S1516*H1516</f>
        <v>0</v>
      </c>
      <c r="AR1516" s="179" t="s">
        <v>580</v>
      </c>
      <c r="AT1516" s="179" t="s">
        <v>576</v>
      </c>
      <c r="AU1516" s="179" t="s">
        <v>89</v>
      </c>
      <c r="AY1516" s="17" t="s">
        <v>574</v>
      </c>
      <c r="BE1516" s="102">
        <f>IF(N1516="základná",J1516,0)</f>
        <v>0</v>
      </c>
      <c r="BF1516" s="102">
        <f>IF(N1516="znížená",J1516,0)</f>
        <v>0</v>
      </c>
      <c r="BG1516" s="102">
        <f>IF(N1516="zákl. prenesená",J1516,0)</f>
        <v>0</v>
      </c>
      <c r="BH1516" s="102">
        <f>IF(N1516="zníž. prenesená",J1516,0)</f>
        <v>0</v>
      </c>
      <c r="BI1516" s="102">
        <f>IF(N1516="nulová",J1516,0)</f>
        <v>0</v>
      </c>
      <c r="BJ1516" s="17" t="s">
        <v>89</v>
      </c>
      <c r="BK1516" s="102">
        <f>ROUND(I1516*H1516,2)</f>
        <v>0</v>
      </c>
      <c r="BL1516" s="17" t="s">
        <v>580</v>
      </c>
      <c r="BM1516" s="179" t="s">
        <v>1690</v>
      </c>
    </row>
    <row r="1517" spans="2:65" s="13" customFormat="1" ht="12">
      <c r="B1517" s="187"/>
      <c r="D1517" s="181" t="s">
        <v>586</v>
      </c>
      <c r="E1517" s="188" t="s">
        <v>1</v>
      </c>
      <c r="F1517" s="189" t="s">
        <v>1691</v>
      </c>
      <c r="H1517" s="190">
        <v>24.56</v>
      </c>
      <c r="I1517" s="191"/>
      <c r="L1517" s="187"/>
      <c r="M1517" s="192"/>
      <c r="T1517" s="193"/>
      <c r="AT1517" s="188" t="s">
        <v>586</v>
      </c>
      <c r="AU1517" s="188" t="s">
        <v>89</v>
      </c>
      <c r="AV1517" s="13" t="s">
        <v>89</v>
      </c>
      <c r="AW1517" s="13" t="s">
        <v>31</v>
      </c>
      <c r="AX1517" s="13" t="s">
        <v>77</v>
      </c>
      <c r="AY1517" s="188" t="s">
        <v>574</v>
      </c>
    </row>
    <row r="1518" spans="2:65" s="13" customFormat="1" ht="12">
      <c r="B1518" s="187"/>
      <c r="D1518" s="181" t="s">
        <v>586</v>
      </c>
      <c r="E1518" s="188" t="s">
        <v>1</v>
      </c>
      <c r="F1518" s="189" t="s">
        <v>1692</v>
      </c>
      <c r="H1518" s="190">
        <v>17.190000000000001</v>
      </c>
      <c r="I1518" s="191"/>
      <c r="L1518" s="187"/>
      <c r="M1518" s="192"/>
      <c r="T1518" s="193"/>
      <c r="AT1518" s="188" t="s">
        <v>586</v>
      </c>
      <c r="AU1518" s="188" t="s">
        <v>89</v>
      </c>
      <c r="AV1518" s="13" t="s">
        <v>89</v>
      </c>
      <c r="AW1518" s="13" t="s">
        <v>31</v>
      </c>
      <c r="AX1518" s="13" t="s">
        <v>77</v>
      </c>
      <c r="AY1518" s="188" t="s">
        <v>574</v>
      </c>
    </row>
    <row r="1519" spans="2:65" s="13" customFormat="1" ht="12">
      <c r="B1519" s="187"/>
      <c r="D1519" s="181" t="s">
        <v>586</v>
      </c>
      <c r="E1519" s="188" t="s">
        <v>1</v>
      </c>
      <c r="F1519" s="189" t="s">
        <v>1693</v>
      </c>
      <c r="H1519" s="190">
        <v>6.14</v>
      </c>
      <c r="I1519" s="191"/>
      <c r="L1519" s="187"/>
      <c r="M1519" s="192"/>
      <c r="T1519" s="193"/>
      <c r="AT1519" s="188" t="s">
        <v>586</v>
      </c>
      <c r="AU1519" s="188" t="s">
        <v>89</v>
      </c>
      <c r="AV1519" s="13" t="s">
        <v>89</v>
      </c>
      <c r="AW1519" s="13" t="s">
        <v>31</v>
      </c>
      <c r="AX1519" s="13" t="s">
        <v>77</v>
      </c>
      <c r="AY1519" s="188" t="s">
        <v>574</v>
      </c>
    </row>
    <row r="1520" spans="2:65" s="13" customFormat="1" ht="12">
      <c r="B1520" s="187"/>
      <c r="D1520" s="181" t="s">
        <v>586</v>
      </c>
      <c r="E1520" s="188" t="s">
        <v>1</v>
      </c>
      <c r="F1520" s="189" t="s">
        <v>1694</v>
      </c>
      <c r="H1520" s="190">
        <v>31.93</v>
      </c>
      <c r="I1520" s="191"/>
      <c r="L1520" s="187"/>
      <c r="M1520" s="192"/>
      <c r="T1520" s="193"/>
      <c r="AT1520" s="188" t="s">
        <v>586</v>
      </c>
      <c r="AU1520" s="188" t="s">
        <v>89</v>
      </c>
      <c r="AV1520" s="13" t="s">
        <v>89</v>
      </c>
      <c r="AW1520" s="13" t="s">
        <v>31</v>
      </c>
      <c r="AX1520" s="13" t="s">
        <v>77</v>
      </c>
      <c r="AY1520" s="188" t="s">
        <v>574</v>
      </c>
    </row>
    <row r="1521" spans="2:65" s="13" customFormat="1" ht="12">
      <c r="B1521" s="187"/>
      <c r="D1521" s="181" t="s">
        <v>586</v>
      </c>
      <c r="E1521" s="188" t="s">
        <v>1</v>
      </c>
      <c r="F1521" s="189" t="s">
        <v>1693</v>
      </c>
      <c r="H1521" s="190">
        <v>6.14</v>
      </c>
      <c r="I1521" s="191"/>
      <c r="L1521" s="187"/>
      <c r="M1521" s="192"/>
      <c r="T1521" s="193"/>
      <c r="AT1521" s="188" t="s">
        <v>586</v>
      </c>
      <c r="AU1521" s="188" t="s">
        <v>89</v>
      </c>
      <c r="AV1521" s="13" t="s">
        <v>89</v>
      </c>
      <c r="AW1521" s="13" t="s">
        <v>31</v>
      </c>
      <c r="AX1521" s="13" t="s">
        <v>77</v>
      </c>
      <c r="AY1521" s="188" t="s">
        <v>574</v>
      </c>
    </row>
    <row r="1522" spans="2:65" s="13" customFormat="1" ht="12">
      <c r="B1522" s="187"/>
      <c r="D1522" s="181" t="s">
        <v>586</v>
      </c>
      <c r="E1522" s="188" t="s">
        <v>1</v>
      </c>
      <c r="F1522" s="189" t="s">
        <v>1695</v>
      </c>
      <c r="H1522" s="190">
        <v>9.2100000000000009</v>
      </c>
      <c r="I1522" s="191"/>
      <c r="L1522" s="187"/>
      <c r="M1522" s="192"/>
      <c r="T1522" s="193"/>
      <c r="AT1522" s="188" t="s">
        <v>586</v>
      </c>
      <c r="AU1522" s="188" t="s">
        <v>89</v>
      </c>
      <c r="AV1522" s="13" t="s">
        <v>89</v>
      </c>
      <c r="AW1522" s="13" t="s">
        <v>31</v>
      </c>
      <c r="AX1522" s="13" t="s">
        <v>77</v>
      </c>
      <c r="AY1522" s="188" t="s">
        <v>574</v>
      </c>
    </row>
    <row r="1523" spans="2:65" s="14" customFormat="1" ht="12">
      <c r="B1523" s="194"/>
      <c r="D1523" s="181" t="s">
        <v>586</v>
      </c>
      <c r="E1523" s="195" t="s">
        <v>1</v>
      </c>
      <c r="F1523" s="196" t="s">
        <v>596</v>
      </c>
      <c r="H1523" s="197">
        <v>95.17</v>
      </c>
      <c r="I1523" s="198"/>
      <c r="L1523" s="194"/>
      <c r="M1523" s="199"/>
      <c r="T1523" s="200"/>
      <c r="AT1523" s="195" t="s">
        <v>586</v>
      </c>
      <c r="AU1523" s="195" t="s">
        <v>89</v>
      </c>
      <c r="AV1523" s="14" t="s">
        <v>580</v>
      </c>
      <c r="AW1523" s="14" t="s">
        <v>31</v>
      </c>
      <c r="AX1523" s="14" t="s">
        <v>84</v>
      </c>
      <c r="AY1523" s="195" t="s">
        <v>574</v>
      </c>
    </row>
    <row r="1524" spans="2:65" s="1" customFormat="1" ht="38" customHeight="1">
      <c r="B1524" s="140"/>
      <c r="C1524" s="168" t="s">
        <v>1696</v>
      </c>
      <c r="D1524" s="168" t="s">
        <v>576</v>
      </c>
      <c r="E1524" s="169" t="s">
        <v>1697</v>
      </c>
      <c r="F1524" s="170" t="s">
        <v>1698</v>
      </c>
      <c r="G1524" s="171" t="s">
        <v>694</v>
      </c>
      <c r="H1524" s="172">
        <v>4.8899999999999997</v>
      </c>
      <c r="I1524" s="173"/>
      <c r="J1524" s="174">
        <f>ROUND(I1524*H1524,2)</f>
        <v>0</v>
      </c>
      <c r="K1524" s="175"/>
      <c r="L1524" s="34"/>
      <c r="M1524" s="176" t="s">
        <v>1</v>
      </c>
      <c r="N1524" s="139" t="s">
        <v>43</v>
      </c>
      <c r="P1524" s="177">
        <f>O1524*H1524</f>
        <v>0</v>
      </c>
      <c r="Q1524" s="177">
        <v>1.20296</v>
      </c>
      <c r="R1524" s="177">
        <f>Q1524*H1524</f>
        <v>5.8824743999999995</v>
      </c>
      <c r="S1524" s="177">
        <v>0</v>
      </c>
      <c r="T1524" s="178">
        <f>S1524*H1524</f>
        <v>0</v>
      </c>
      <c r="AR1524" s="179" t="s">
        <v>580</v>
      </c>
      <c r="AT1524" s="179" t="s">
        <v>576</v>
      </c>
      <c r="AU1524" s="179" t="s">
        <v>89</v>
      </c>
      <c r="AY1524" s="17" t="s">
        <v>574</v>
      </c>
      <c r="BE1524" s="102">
        <f>IF(N1524="základná",J1524,0)</f>
        <v>0</v>
      </c>
      <c r="BF1524" s="102">
        <f>IF(N1524="znížená",J1524,0)</f>
        <v>0</v>
      </c>
      <c r="BG1524" s="102">
        <f>IF(N1524="zákl. prenesená",J1524,0)</f>
        <v>0</v>
      </c>
      <c r="BH1524" s="102">
        <f>IF(N1524="zníž. prenesená",J1524,0)</f>
        <v>0</v>
      </c>
      <c r="BI1524" s="102">
        <f>IF(N1524="nulová",J1524,0)</f>
        <v>0</v>
      </c>
      <c r="BJ1524" s="17" t="s">
        <v>89</v>
      </c>
      <c r="BK1524" s="102">
        <f>ROUND(I1524*H1524,2)</f>
        <v>0</v>
      </c>
      <c r="BL1524" s="17" t="s">
        <v>580</v>
      </c>
      <c r="BM1524" s="179" t="s">
        <v>1699</v>
      </c>
    </row>
    <row r="1525" spans="2:65" s="12" customFormat="1" ht="12">
      <c r="B1525" s="180"/>
      <c r="D1525" s="181" t="s">
        <v>586</v>
      </c>
      <c r="E1525" s="182" t="s">
        <v>1</v>
      </c>
      <c r="F1525" s="183" t="s">
        <v>1700</v>
      </c>
      <c r="H1525" s="182" t="s">
        <v>1</v>
      </c>
      <c r="I1525" s="184"/>
      <c r="L1525" s="180"/>
      <c r="M1525" s="185"/>
      <c r="T1525" s="186"/>
      <c r="AT1525" s="182" t="s">
        <v>586</v>
      </c>
      <c r="AU1525" s="182" t="s">
        <v>89</v>
      </c>
      <c r="AV1525" s="12" t="s">
        <v>84</v>
      </c>
      <c r="AW1525" s="12" t="s">
        <v>31</v>
      </c>
      <c r="AX1525" s="12" t="s">
        <v>77</v>
      </c>
      <c r="AY1525" s="182" t="s">
        <v>574</v>
      </c>
    </row>
    <row r="1526" spans="2:65" s="13" customFormat="1" ht="12">
      <c r="B1526" s="187"/>
      <c r="D1526" s="181" t="s">
        <v>586</v>
      </c>
      <c r="E1526" s="188" t="s">
        <v>1</v>
      </c>
      <c r="F1526" s="189" t="s">
        <v>1701</v>
      </c>
      <c r="H1526" s="190">
        <v>1.6359999999999999</v>
      </c>
      <c r="I1526" s="191"/>
      <c r="L1526" s="187"/>
      <c r="M1526" s="192"/>
      <c r="T1526" s="193"/>
      <c r="AT1526" s="188" t="s">
        <v>586</v>
      </c>
      <c r="AU1526" s="188" t="s">
        <v>89</v>
      </c>
      <c r="AV1526" s="13" t="s">
        <v>89</v>
      </c>
      <c r="AW1526" s="13" t="s">
        <v>31</v>
      </c>
      <c r="AX1526" s="13" t="s">
        <v>77</v>
      </c>
      <c r="AY1526" s="188" t="s">
        <v>574</v>
      </c>
    </row>
    <row r="1527" spans="2:65" s="12" customFormat="1" ht="12">
      <c r="B1527" s="180"/>
      <c r="D1527" s="181" t="s">
        <v>586</v>
      </c>
      <c r="E1527" s="182" t="s">
        <v>1</v>
      </c>
      <c r="F1527" s="183" t="s">
        <v>1702</v>
      </c>
      <c r="H1527" s="182" t="s">
        <v>1</v>
      </c>
      <c r="I1527" s="184"/>
      <c r="L1527" s="180"/>
      <c r="M1527" s="185"/>
      <c r="T1527" s="186"/>
      <c r="AT1527" s="182" t="s">
        <v>586</v>
      </c>
      <c r="AU1527" s="182" t="s">
        <v>89</v>
      </c>
      <c r="AV1527" s="12" t="s">
        <v>84</v>
      </c>
      <c r="AW1527" s="12" t="s">
        <v>31</v>
      </c>
      <c r="AX1527" s="12" t="s">
        <v>77</v>
      </c>
      <c r="AY1527" s="182" t="s">
        <v>574</v>
      </c>
    </row>
    <row r="1528" spans="2:65" s="13" customFormat="1" ht="12">
      <c r="B1528" s="187"/>
      <c r="D1528" s="181" t="s">
        <v>586</v>
      </c>
      <c r="E1528" s="188" t="s">
        <v>1</v>
      </c>
      <c r="F1528" s="189" t="s">
        <v>1703</v>
      </c>
      <c r="H1528" s="190">
        <v>0.48799999999999999</v>
      </c>
      <c r="I1528" s="191"/>
      <c r="L1528" s="187"/>
      <c r="M1528" s="192"/>
      <c r="T1528" s="193"/>
      <c r="AT1528" s="188" t="s">
        <v>586</v>
      </c>
      <c r="AU1528" s="188" t="s">
        <v>89</v>
      </c>
      <c r="AV1528" s="13" t="s">
        <v>89</v>
      </c>
      <c r="AW1528" s="13" t="s">
        <v>31</v>
      </c>
      <c r="AX1528" s="13" t="s">
        <v>77</v>
      </c>
      <c r="AY1528" s="188" t="s">
        <v>574</v>
      </c>
    </row>
    <row r="1529" spans="2:65" s="13" customFormat="1" ht="12">
      <c r="B1529" s="187"/>
      <c r="D1529" s="181" t="s">
        <v>586</v>
      </c>
      <c r="E1529" s="188" t="s">
        <v>1</v>
      </c>
      <c r="F1529" s="189" t="s">
        <v>1704</v>
      </c>
      <c r="H1529" s="190">
        <v>8.1000000000000003E-2</v>
      </c>
      <c r="I1529" s="191"/>
      <c r="L1529" s="187"/>
      <c r="M1529" s="192"/>
      <c r="T1529" s="193"/>
      <c r="AT1529" s="188" t="s">
        <v>586</v>
      </c>
      <c r="AU1529" s="188" t="s">
        <v>89</v>
      </c>
      <c r="AV1529" s="13" t="s">
        <v>89</v>
      </c>
      <c r="AW1529" s="13" t="s">
        <v>31</v>
      </c>
      <c r="AX1529" s="13" t="s">
        <v>77</v>
      </c>
      <c r="AY1529" s="188" t="s">
        <v>574</v>
      </c>
    </row>
    <row r="1530" spans="2:65" s="13" customFormat="1" ht="12">
      <c r="B1530" s="187"/>
      <c r="D1530" s="181" t="s">
        <v>586</v>
      </c>
      <c r="E1530" s="188" t="s">
        <v>1</v>
      </c>
      <c r="F1530" s="189" t="s">
        <v>1705</v>
      </c>
      <c r="H1530" s="190">
        <v>0.71099999999999997</v>
      </c>
      <c r="I1530" s="191"/>
      <c r="L1530" s="187"/>
      <c r="M1530" s="192"/>
      <c r="T1530" s="193"/>
      <c r="AT1530" s="188" t="s">
        <v>586</v>
      </c>
      <c r="AU1530" s="188" t="s">
        <v>89</v>
      </c>
      <c r="AV1530" s="13" t="s">
        <v>89</v>
      </c>
      <c r="AW1530" s="13" t="s">
        <v>31</v>
      </c>
      <c r="AX1530" s="13" t="s">
        <v>77</v>
      </c>
      <c r="AY1530" s="188" t="s">
        <v>574</v>
      </c>
    </row>
    <row r="1531" spans="2:65" s="13" customFormat="1" ht="12">
      <c r="B1531" s="187"/>
      <c r="D1531" s="181" t="s">
        <v>586</v>
      </c>
      <c r="E1531" s="188" t="s">
        <v>1</v>
      </c>
      <c r="F1531" s="189" t="s">
        <v>1706</v>
      </c>
      <c r="H1531" s="190">
        <v>0.38800000000000001</v>
      </c>
      <c r="I1531" s="191"/>
      <c r="L1531" s="187"/>
      <c r="M1531" s="192"/>
      <c r="T1531" s="193"/>
      <c r="AT1531" s="188" t="s">
        <v>586</v>
      </c>
      <c r="AU1531" s="188" t="s">
        <v>89</v>
      </c>
      <c r="AV1531" s="13" t="s">
        <v>89</v>
      </c>
      <c r="AW1531" s="13" t="s">
        <v>31</v>
      </c>
      <c r="AX1531" s="13" t="s">
        <v>77</v>
      </c>
      <c r="AY1531" s="188" t="s">
        <v>574</v>
      </c>
    </row>
    <row r="1532" spans="2:65" s="13" customFormat="1" ht="12">
      <c r="B1532" s="187"/>
      <c r="D1532" s="181" t="s">
        <v>586</v>
      </c>
      <c r="E1532" s="188" t="s">
        <v>1</v>
      </c>
      <c r="F1532" s="189" t="s">
        <v>1707</v>
      </c>
      <c r="H1532" s="190">
        <v>0.16200000000000001</v>
      </c>
      <c r="I1532" s="191"/>
      <c r="L1532" s="187"/>
      <c r="M1532" s="192"/>
      <c r="T1532" s="193"/>
      <c r="AT1532" s="188" t="s">
        <v>586</v>
      </c>
      <c r="AU1532" s="188" t="s">
        <v>89</v>
      </c>
      <c r="AV1532" s="13" t="s">
        <v>89</v>
      </c>
      <c r="AW1532" s="13" t="s">
        <v>31</v>
      </c>
      <c r="AX1532" s="13" t="s">
        <v>77</v>
      </c>
      <c r="AY1532" s="188" t="s">
        <v>574</v>
      </c>
    </row>
    <row r="1533" spans="2:65" s="13" customFormat="1" ht="12">
      <c r="B1533" s="187"/>
      <c r="D1533" s="181" t="s">
        <v>586</v>
      </c>
      <c r="E1533" s="188" t="s">
        <v>1</v>
      </c>
      <c r="F1533" s="189" t="s">
        <v>1708</v>
      </c>
      <c r="H1533" s="190">
        <v>0.84099999999999997</v>
      </c>
      <c r="I1533" s="191"/>
      <c r="L1533" s="187"/>
      <c r="M1533" s="192"/>
      <c r="T1533" s="193"/>
      <c r="AT1533" s="188" t="s">
        <v>586</v>
      </c>
      <c r="AU1533" s="188" t="s">
        <v>89</v>
      </c>
      <c r="AV1533" s="13" t="s">
        <v>89</v>
      </c>
      <c r="AW1533" s="13" t="s">
        <v>31</v>
      </c>
      <c r="AX1533" s="13" t="s">
        <v>77</v>
      </c>
      <c r="AY1533" s="188" t="s">
        <v>574</v>
      </c>
    </row>
    <row r="1534" spans="2:65" s="13" customFormat="1" ht="12">
      <c r="B1534" s="187"/>
      <c r="D1534" s="181" t="s">
        <v>586</v>
      </c>
      <c r="E1534" s="188" t="s">
        <v>1</v>
      </c>
      <c r="F1534" s="189" t="s">
        <v>1709</v>
      </c>
      <c r="H1534" s="190">
        <v>4.9000000000000002E-2</v>
      </c>
      <c r="I1534" s="191"/>
      <c r="L1534" s="187"/>
      <c r="M1534" s="192"/>
      <c r="T1534" s="193"/>
      <c r="AT1534" s="188" t="s">
        <v>586</v>
      </c>
      <c r="AU1534" s="188" t="s">
        <v>89</v>
      </c>
      <c r="AV1534" s="13" t="s">
        <v>89</v>
      </c>
      <c r="AW1534" s="13" t="s">
        <v>31</v>
      </c>
      <c r="AX1534" s="13" t="s">
        <v>77</v>
      </c>
      <c r="AY1534" s="188" t="s">
        <v>574</v>
      </c>
    </row>
    <row r="1535" spans="2:65" s="13" customFormat="1" ht="12">
      <c r="B1535" s="187"/>
      <c r="D1535" s="181" t="s">
        <v>586</v>
      </c>
      <c r="E1535" s="188" t="s">
        <v>1</v>
      </c>
      <c r="F1535" s="189" t="s">
        <v>1710</v>
      </c>
      <c r="H1535" s="190">
        <v>0.19400000000000001</v>
      </c>
      <c r="I1535" s="191"/>
      <c r="L1535" s="187"/>
      <c r="M1535" s="192"/>
      <c r="T1535" s="193"/>
      <c r="AT1535" s="188" t="s">
        <v>586</v>
      </c>
      <c r="AU1535" s="188" t="s">
        <v>89</v>
      </c>
      <c r="AV1535" s="13" t="s">
        <v>89</v>
      </c>
      <c r="AW1535" s="13" t="s">
        <v>31</v>
      </c>
      <c r="AX1535" s="13" t="s">
        <v>77</v>
      </c>
      <c r="AY1535" s="188" t="s">
        <v>574</v>
      </c>
    </row>
    <row r="1536" spans="2:65" s="12" customFormat="1" ht="12">
      <c r="B1536" s="180"/>
      <c r="D1536" s="181" t="s">
        <v>586</v>
      </c>
      <c r="E1536" s="182" t="s">
        <v>1</v>
      </c>
      <c r="F1536" s="183" t="s">
        <v>1603</v>
      </c>
      <c r="H1536" s="182" t="s">
        <v>1</v>
      </c>
      <c r="I1536" s="184"/>
      <c r="L1536" s="180"/>
      <c r="M1536" s="185"/>
      <c r="T1536" s="186"/>
      <c r="AT1536" s="182" t="s">
        <v>586</v>
      </c>
      <c r="AU1536" s="182" t="s">
        <v>89</v>
      </c>
      <c r="AV1536" s="12" t="s">
        <v>84</v>
      </c>
      <c r="AW1536" s="12" t="s">
        <v>31</v>
      </c>
      <c r="AX1536" s="12" t="s">
        <v>77</v>
      </c>
      <c r="AY1536" s="182" t="s">
        <v>574</v>
      </c>
    </row>
    <row r="1537" spans="2:65" s="13" customFormat="1" ht="12">
      <c r="B1537" s="187"/>
      <c r="D1537" s="181" t="s">
        <v>586</v>
      </c>
      <c r="E1537" s="188" t="s">
        <v>1</v>
      </c>
      <c r="F1537" s="189" t="s">
        <v>1711</v>
      </c>
      <c r="H1537" s="190">
        <v>0.34</v>
      </c>
      <c r="I1537" s="191"/>
      <c r="L1537" s="187"/>
      <c r="M1537" s="192"/>
      <c r="T1537" s="193"/>
      <c r="AT1537" s="188" t="s">
        <v>586</v>
      </c>
      <c r="AU1537" s="188" t="s">
        <v>89</v>
      </c>
      <c r="AV1537" s="13" t="s">
        <v>89</v>
      </c>
      <c r="AW1537" s="13" t="s">
        <v>31</v>
      </c>
      <c r="AX1537" s="13" t="s">
        <v>77</v>
      </c>
      <c r="AY1537" s="188" t="s">
        <v>574</v>
      </c>
    </row>
    <row r="1538" spans="2:65" s="14" customFormat="1" ht="12">
      <c r="B1538" s="194"/>
      <c r="D1538" s="181" t="s">
        <v>586</v>
      </c>
      <c r="E1538" s="195" t="s">
        <v>1</v>
      </c>
      <c r="F1538" s="196" t="s">
        <v>596</v>
      </c>
      <c r="H1538" s="197">
        <v>4.8899999999999997</v>
      </c>
      <c r="I1538" s="198"/>
      <c r="L1538" s="194"/>
      <c r="M1538" s="199"/>
      <c r="T1538" s="200"/>
      <c r="AT1538" s="195" t="s">
        <v>586</v>
      </c>
      <c r="AU1538" s="195" t="s">
        <v>89</v>
      </c>
      <c r="AV1538" s="14" t="s">
        <v>580</v>
      </c>
      <c r="AW1538" s="14" t="s">
        <v>31</v>
      </c>
      <c r="AX1538" s="14" t="s">
        <v>84</v>
      </c>
      <c r="AY1538" s="195" t="s">
        <v>574</v>
      </c>
    </row>
    <row r="1539" spans="2:65" s="1" customFormat="1" ht="21.75" customHeight="1">
      <c r="B1539" s="140"/>
      <c r="C1539" s="168" t="s">
        <v>1712</v>
      </c>
      <c r="D1539" s="168" t="s">
        <v>576</v>
      </c>
      <c r="E1539" s="169" t="s">
        <v>1713</v>
      </c>
      <c r="F1539" s="170" t="s">
        <v>1714</v>
      </c>
      <c r="G1539" s="171" t="s">
        <v>629</v>
      </c>
      <c r="H1539" s="172">
        <v>38.399000000000001</v>
      </c>
      <c r="I1539" s="173"/>
      <c r="J1539" s="174">
        <f>ROUND(I1539*H1539,2)</f>
        <v>0</v>
      </c>
      <c r="K1539" s="175"/>
      <c r="L1539" s="34"/>
      <c r="M1539" s="176" t="s">
        <v>1</v>
      </c>
      <c r="N1539" s="139" t="s">
        <v>43</v>
      </c>
      <c r="P1539" s="177">
        <f>O1539*H1539</f>
        <v>0</v>
      </c>
      <c r="Q1539" s="177">
        <v>2.4018600000000001</v>
      </c>
      <c r="R1539" s="177">
        <f>Q1539*H1539</f>
        <v>92.229022140000012</v>
      </c>
      <c r="S1539" s="177">
        <v>0</v>
      </c>
      <c r="T1539" s="178">
        <f>S1539*H1539</f>
        <v>0</v>
      </c>
      <c r="AR1539" s="179" t="s">
        <v>580</v>
      </c>
      <c r="AT1539" s="179" t="s">
        <v>576</v>
      </c>
      <c r="AU1539" s="179" t="s">
        <v>89</v>
      </c>
      <c r="AY1539" s="17" t="s">
        <v>574</v>
      </c>
      <c r="BE1539" s="102">
        <f>IF(N1539="základná",J1539,0)</f>
        <v>0</v>
      </c>
      <c r="BF1539" s="102">
        <f>IF(N1539="znížená",J1539,0)</f>
        <v>0</v>
      </c>
      <c r="BG1539" s="102">
        <f>IF(N1539="zákl. prenesená",J1539,0)</f>
        <v>0</v>
      </c>
      <c r="BH1539" s="102">
        <f>IF(N1539="zníž. prenesená",J1539,0)</f>
        <v>0</v>
      </c>
      <c r="BI1539" s="102">
        <f>IF(N1539="nulová",J1539,0)</f>
        <v>0</v>
      </c>
      <c r="BJ1539" s="17" t="s">
        <v>89</v>
      </c>
      <c r="BK1539" s="102">
        <f>ROUND(I1539*H1539,2)</f>
        <v>0</v>
      </c>
      <c r="BL1539" s="17" t="s">
        <v>580</v>
      </c>
      <c r="BM1539" s="179" t="s">
        <v>1715</v>
      </c>
    </row>
    <row r="1540" spans="2:65" s="12" customFormat="1" ht="12">
      <c r="B1540" s="180"/>
      <c r="D1540" s="181" t="s">
        <v>586</v>
      </c>
      <c r="E1540" s="182" t="s">
        <v>1</v>
      </c>
      <c r="F1540" s="183" t="s">
        <v>1716</v>
      </c>
      <c r="H1540" s="182" t="s">
        <v>1</v>
      </c>
      <c r="I1540" s="184"/>
      <c r="L1540" s="180"/>
      <c r="M1540" s="185"/>
      <c r="T1540" s="186"/>
      <c r="AT1540" s="182" t="s">
        <v>586</v>
      </c>
      <c r="AU1540" s="182" t="s">
        <v>89</v>
      </c>
      <c r="AV1540" s="12" t="s">
        <v>84</v>
      </c>
      <c r="AW1540" s="12" t="s">
        <v>31</v>
      </c>
      <c r="AX1540" s="12" t="s">
        <v>77</v>
      </c>
      <c r="AY1540" s="182" t="s">
        <v>574</v>
      </c>
    </row>
    <row r="1541" spans="2:65" s="13" customFormat="1" ht="12">
      <c r="B1541" s="187"/>
      <c r="D1541" s="181" t="s">
        <v>586</v>
      </c>
      <c r="E1541" s="188" t="s">
        <v>1</v>
      </c>
      <c r="F1541" s="189" t="s">
        <v>1717</v>
      </c>
      <c r="H1541" s="190">
        <v>17.146999999999998</v>
      </c>
      <c r="I1541" s="191"/>
      <c r="L1541" s="187"/>
      <c r="M1541" s="192"/>
      <c r="T1541" s="193"/>
      <c r="AT1541" s="188" t="s">
        <v>586</v>
      </c>
      <c r="AU1541" s="188" t="s">
        <v>89</v>
      </c>
      <c r="AV1541" s="13" t="s">
        <v>89</v>
      </c>
      <c r="AW1541" s="13" t="s">
        <v>31</v>
      </c>
      <c r="AX1541" s="13" t="s">
        <v>77</v>
      </c>
      <c r="AY1541" s="188" t="s">
        <v>574</v>
      </c>
    </row>
    <row r="1542" spans="2:65" s="12" customFormat="1" ht="12">
      <c r="B1542" s="180"/>
      <c r="D1542" s="181" t="s">
        <v>586</v>
      </c>
      <c r="E1542" s="182" t="s">
        <v>1</v>
      </c>
      <c r="F1542" s="183" t="s">
        <v>1718</v>
      </c>
      <c r="H1542" s="182" t="s">
        <v>1</v>
      </c>
      <c r="I1542" s="184"/>
      <c r="L1542" s="180"/>
      <c r="M1542" s="185"/>
      <c r="T1542" s="186"/>
      <c r="AT1542" s="182" t="s">
        <v>586</v>
      </c>
      <c r="AU1542" s="182" t="s">
        <v>89</v>
      </c>
      <c r="AV1542" s="12" t="s">
        <v>84</v>
      </c>
      <c r="AW1542" s="12" t="s">
        <v>31</v>
      </c>
      <c r="AX1542" s="12" t="s">
        <v>77</v>
      </c>
      <c r="AY1542" s="182" t="s">
        <v>574</v>
      </c>
    </row>
    <row r="1543" spans="2:65" s="13" customFormat="1" ht="12">
      <c r="B1543" s="187"/>
      <c r="D1543" s="181" t="s">
        <v>586</v>
      </c>
      <c r="E1543" s="188" t="s">
        <v>1</v>
      </c>
      <c r="F1543" s="189" t="s">
        <v>1719</v>
      </c>
      <c r="H1543" s="190">
        <v>0.61199999999999999</v>
      </c>
      <c r="I1543" s="191"/>
      <c r="L1543" s="187"/>
      <c r="M1543" s="192"/>
      <c r="T1543" s="193"/>
      <c r="AT1543" s="188" t="s">
        <v>586</v>
      </c>
      <c r="AU1543" s="188" t="s">
        <v>89</v>
      </c>
      <c r="AV1543" s="13" t="s">
        <v>89</v>
      </c>
      <c r="AW1543" s="13" t="s">
        <v>31</v>
      </c>
      <c r="AX1543" s="13" t="s">
        <v>77</v>
      </c>
      <c r="AY1543" s="188" t="s">
        <v>574</v>
      </c>
    </row>
    <row r="1544" spans="2:65" s="12" customFormat="1" ht="12">
      <c r="B1544" s="180"/>
      <c r="D1544" s="181" t="s">
        <v>586</v>
      </c>
      <c r="E1544" s="182" t="s">
        <v>1</v>
      </c>
      <c r="F1544" s="183" t="s">
        <v>1720</v>
      </c>
      <c r="H1544" s="182" t="s">
        <v>1</v>
      </c>
      <c r="I1544" s="184"/>
      <c r="L1544" s="180"/>
      <c r="M1544" s="185"/>
      <c r="T1544" s="186"/>
      <c r="AT1544" s="182" t="s">
        <v>586</v>
      </c>
      <c r="AU1544" s="182" t="s">
        <v>89</v>
      </c>
      <c r="AV1544" s="12" t="s">
        <v>84</v>
      </c>
      <c r="AW1544" s="12" t="s">
        <v>31</v>
      </c>
      <c r="AX1544" s="12" t="s">
        <v>77</v>
      </c>
      <c r="AY1544" s="182" t="s">
        <v>574</v>
      </c>
    </row>
    <row r="1545" spans="2:65" s="13" customFormat="1" ht="12">
      <c r="B1545" s="187"/>
      <c r="D1545" s="181" t="s">
        <v>586</v>
      </c>
      <c r="E1545" s="188" t="s">
        <v>1</v>
      </c>
      <c r="F1545" s="189" t="s">
        <v>1721</v>
      </c>
      <c r="H1545" s="190">
        <v>20.64</v>
      </c>
      <c r="I1545" s="191"/>
      <c r="L1545" s="187"/>
      <c r="M1545" s="192"/>
      <c r="T1545" s="193"/>
      <c r="AT1545" s="188" t="s">
        <v>586</v>
      </c>
      <c r="AU1545" s="188" t="s">
        <v>89</v>
      </c>
      <c r="AV1545" s="13" t="s">
        <v>89</v>
      </c>
      <c r="AW1545" s="13" t="s">
        <v>31</v>
      </c>
      <c r="AX1545" s="13" t="s">
        <v>77</v>
      </c>
      <c r="AY1545" s="188" t="s">
        <v>574</v>
      </c>
    </row>
    <row r="1546" spans="2:65" s="14" customFormat="1" ht="12">
      <c r="B1546" s="194"/>
      <c r="D1546" s="181" t="s">
        <v>586</v>
      </c>
      <c r="E1546" s="195" t="s">
        <v>1</v>
      </c>
      <c r="F1546" s="196" t="s">
        <v>596</v>
      </c>
      <c r="H1546" s="197">
        <v>38.399000000000001</v>
      </c>
      <c r="I1546" s="198"/>
      <c r="L1546" s="194"/>
      <c r="M1546" s="199"/>
      <c r="T1546" s="200"/>
      <c r="AT1546" s="195" t="s">
        <v>586</v>
      </c>
      <c r="AU1546" s="195" t="s">
        <v>89</v>
      </c>
      <c r="AV1546" s="14" t="s">
        <v>580</v>
      </c>
      <c r="AW1546" s="14" t="s">
        <v>31</v>
      </c>
      <c r="AX1546" s="14" t="s">
        <v>84</v>
      </c>
      <c r="AY1546" s="195" t="s">
        <v>574</v>
      </c>
    </row>
    <row r="1547" spans="2:65" s="1" customFormat="1" ht="24.25" customHeight="1">
      <c r="B1547" s="140"/>
      <c r="C1547" s="168" t="s">
        <v>1722</v>
      </c>
      <c r="D1547" s="168" t="s">
        <v>576</v>
      </c>
      <c r="E1547" s="169" t="s">
        <v>1723</v>
      </c>
      <c r="F1547" s="170" t="s">
        <v>1724</v>
      </c>
      <c r="G1547" s="171" t="s">
        <v>584</v>
      </c>
      <c r="H1547" s="172">
        <v>245.268</v>
      </c>
      <c r="I1547" s="173"/>
      <c r="J1547" s="174">
        <f>ROUND(I1547*H1547,2)</f>
        <v>0</v>
      </c>
      <c r="K1547" s="175"/>
      <c r="L1547" s="34"/>
      <c r="M1547" s="176" t="s">
        <v>1</v>
      </c>
      <c r="N1547" s="139" t="s">
        <v>43</v>
      </c>
      <c r="P1547" s="177">
        <f>O1547*H1547</f>
        <v>0</v>
      </c>
      <c r="Q1547" s="177">
        <v>3.14E-3</v>
      </c>
      <c r="R1547" s="177">
        <f>Q1547*H1547</f>
        <v>0.77014152000000002</v>
      </c>
      <c r="S1547" s="177">
        <v>0</v>
      </c>
      <c r="T1547" s="178">
        <f>S1547*H1547</f>
        <v>0</v>
      </c>
      <c r="AR1547" s="179" t="s">
        <v>580</v>
      </c>
      <c r="AT1547" s="179" t="s">
        <v>576</v>
      </c>
      <c r="AU1547" s="179" t="s">
        <v>89</v>
      </c>
      <c r="AY1547" s="17" t="s">
        <v>574</v>
      </c>
      <c r="BE1547" s="102">
        <f>IF(N1547="základná",J1547,0)</f>
        <v>0</v>
      </c>
      <c r="BF1547" s="102">
        <f>IF(N1547="znížená",J1547,0)</f>
        <v>0</v>
      </c>
      <c r="BG1547" s="102">
        <f>IF(N1547="zákl. prenesená",J1547,0)</f>
        <v>0</v>
      </c>
      <c r="BH1547" s="102">
        <f>IF(N1547="zníž. prenesená",J1547,0)</f>
        <v>0</v>
      </c>
      <c r="BI1547" s="102">
        <f>IF(N1547="nulová",J1547,0)</f>
        <v>0</v>
      </c>
      <c r="BJ1547" s="17" t="s">
        <v>89</v>
      </c>
      <c r="BK1547" s="102">
        <f>ROUND(I1547*H1547,2)</f>
        <v>0</v>
      </c>
      <c r="BL1547" s="17" t="s">
        <v>580</v>
      </c>
      <c r="BM1547" s="179" t="s">
        <v>1725</v>
      </c>
    </row>
    <row r="1548" spans="2:65" s="12" customFormat="1" ht="12">
      <c r="B1548" s="180"/>
      <c r="D1548" s="181" t="s">
        <v>586</v>
      </c>
      <c r="E1548" s="182" t="s">
        <v>1</v>
      </c>
      <c r="F1548" s="183" t="s">
        <v>1716</v>
      </c>
      <c r="H1548" s="182" t="s">
        <v>1</v>
      </c>
      <c r="I1548" s="184"/>
      <c r="L1548" s="180"/>
      <c r="M1548" s="185"/>
      <c r="T1548" s="186"/>
      <c r="AT1548" s="182" t="s">
        <v>586</v>
      </c>
      <c r="AU1548" s="182" t="s">
        <v>89</v>
      </c>
      <c r="AV1548" s="12" t="s">
        <v>84</v>
      </c>
      <c r="AW1548" s="12" t="s">
        <v>31</v>
      </c>
      <c r="AX1548" s="12" t="s">
        <v>77</v>
      </c>
      <c r="AY1548" s="182" t="s">
        <v>574</v>
      </c>
    </row>
    <row r="1549" spans="2:65" s="13" customFormat="1" ht="12">
      <c r="B1549" s="187"/>
      <c r="D1549" s="181" t="s">
        <v>586</v>
      </c>
      <c r="E1549" s="188" t="s">
        <v>1</v>
      </c>
      <c r="F1549" s="189" t="s">
        <v>1726</v>
      </c>
      <c r="H1549" s="190">
        <v>137.172</v>
      </c>
      <c r="I1549" s="191"/>
      <c r="L1549" s="187"/>
      <c r="M1549" s="192"/>
      <c r="T1549" s="193"/>
      <c r="AT1549" s="188" t="s">
        <v>586</v>
      </c>
      <c r="AU1549" s="188" t="s">
        <v>89</v>
      </c>
      <c r="AV1549" s="13" t="s">
        <v>89</v>
      </c>
      <c r="AW1549" s="13" t="s">
        <v>31</v>
      </c>
      <c r="AX1549" s="13" t="s">
        <v>77</v>
      </c>
      <c r="AY1549" s="188" t="s">
        <v>574</v>
      </c>
    </row>
    <row r="1550" spans="2:65" s="12" customFormat="1" ht="12">
      <c r="B1550" s="180"/>
      <c r="D1550" s="181" t="s">
        <v>586</v>
      </c>
      <c r="E1550" s="182" t="s">
        <v>1</v>
      </c>
      <c r="F1550" s="183" t="s">
        <v>1718</v>
      </c>
      <c r="H1550" s="182" t="s">
        <v>1</v>
      </c>
      <c r="I1550" s="184"/>
      <c r="L1550" s="180"/>
      <c r="M1550" s="185"/>
      <c r="T1550" s="186"/>
      <c r="AT1550" s="182" t="s">
        <v>586</v>
      </c>
      <c r="AU1550" s="182" t="s">
        <v>89</v>
      </c>
      <c r="AV1550" s="12" t="s">
        <v>84</v>
      </c>
      <c r="AW1550" s="12" t="s">
        <v>31</v>
      </c>
      <c r="AX1550" s="12" t="s">
        <v>77</v>
      </c>
      <c r="AY1550" s="182" t="s">
        <v>574</v>
      </c>
    </row>
    <row r="1551" spans="2:65" s="13" customFormat="1" ht="12">
      <c r="B1551" s="187"/>
      <c r="D1551" s="181" t="s">
        <v>586</v>
      </c>
      <c r="E1551" s="188" t="s">
        <v>1</v>
      </c>
      <c r="F1551" s="189" t="s">
        <v>1727</v>
      </c>
      <c r="H1551" s="190">
        <v>4.8959999999999999</v>
      </c>
      <c r="I1551" s="191"/>
      <c r="L1551" s="187"/>
      <c r="M1551" s="192"/>
      <c r="T1551" s="193"/>
      <c r="AT1551" s="188" t="s">
        <v>586</v>
      </c>
      <c r="AU1551" s="188" t="s">
        <v>89</v>
      </c>
      <c r="AV1551" s="13" t="s">
        <v>89</v>
      </c>
      <c r="AW1551" s="13" t="s">
        <v>31</v>
      </c>
      <c r="AX1551" s="13" t="s">
        <v>77</v>
      </c>
      <c r="AY1551" s="188" t="s">
        <v>574</v>
      </c>
    </row>
    <row r="1552" spans="2:65" s="12" customFormat="1" ht="12">
      <c r="B1552" s="180"/>
      <c r="D1552" s="181" t="s">
        <v>586</v>
      </c>
      <c r="E1552" s="182" t="s">
        <v>1</v>
      </c>
      <c r="F1552" s="183" t="s">
        <v>1720</v>
      </c>
      <c r="H1552" s="182" t="s">
        <v>1</v>
      </c>
      <c r="I1552" s="184"/>
      <c r="L1552" s="180"/>
      <c r="M1552" s="185"/>
      <c r="T1552" s="186"/>
      <c r="AT1552" s="182" t="s">
        <v>586</v>
      </c>
      <c r="AU1552" s="182" t="s">
        <v>89</v>
      </c>
      <c r="AV1552" s="12" t="s">
        <v>84</v>
      </c>
      <c r="AW1552" s="12" t="s">
        <v>31</v>
      </c>
      <c r="AX1552" s="12" t="s">
        <v>77</v>
      </c>
      <c r="AY1552" s="182" t="s">
        <v>574</v>
      </c>
    </row>
    <row r="1553" spans="2:65" s="13" customFormat="1" ht="12">
      <c r="B1553" s="187"/>
      <c r="D1553" s="181" t="s">
        <v>586</v>
      </c>
      <c r="E1553" s="188" t="s">
        <v>1</v>
      </c>
      <c r="F1553" s="189" t="s">
        <v>1728</v>
      </c>
      <c r="H1553" s="190">
        <v>103.2</v>
      </c>
      <c r="I1553" s="191"/>
      <c r="L1553" s="187"/>
      <c r="M1553" s="192"/>
      <c r="T1553" s="193"/>
      <c r="AT1553" s="188" t="s">
        <v>586</v>
      </c>
      <c r="AU1553" s="188" t="s">
        <v>89</v>
      </c>
      <c r="AV1553" s="13" t="s">
        <v>89</v>
      </c>
      <c r="AW1553" s="13" t="s">
        <v>31</v>
      </c>
      <c r="AX1553" s="13" t="s">
        <v>77</v>
      </c>
      <c r="AY1553" s="188" t="s">
        <v>574</v>
      </c>
    </row>
    <row r="1554" spans="2:65" s="14" customFormat="1" ht="12">
      <c r="B1554" s="194"/>
      <c r="D1554" s="181" t="s">
        <v>586</v>
      </c>
      <c r="E1554" s="195" t="s">
        <v>1</v>
      </c>
      <c r="F1554" s="196" t="s">
        <v>596</v>
      </c>
      <c r="H1554" s="197">
        <v>245.268</v>
      </c>
      <c r="I1554" s="198"/>
      <c r="L1554" s="194"/>
      <c r="M1554" s="199"/>
      <c r="T1554" s="200"/>
      <c r="AT1554" s="195" t="s">
        <v>586</v>
      </c>
      <c r="AU1554" s="195" t="s">
        <v>89</v>
      </c>
      <c r="AV1554" s="14" t="s">
        <v>580</v>
      </c>
      <c r="AW1554" s="14" t="s">
        <v>31</v>
      </c>
      <c r="AX1554" s="14" t="s">
        <v>84</v>
      </c>
      <c r="AY1554" s="195" t="s">
        <v>574</v>
      </c>
    </row>
    <row r="1555" spans="2:65" s="1" customFormat="1" ht="24.25" customHeight="1">
      <c r="B1555" s="140"/>
      <c r="C1555" s="168" t="s">
        <v>1729</v>
      </c>
      <c r="D1555" s="168" t="s">
        <v>576</v>
      </c>
      <c r="E1555" s="169" t="s">
        <v>1730</v>
      </c>
      <c r="F1555" s="170" t="s">
        <v>1731</v>
      </c>
      <c r="G1555" s="171" t="s">
        <v>584</v>
      </c>
      <c r="H1555" s="172">
        <v>245.268</v>
      </c>
      <c r="I1555" s="173"/>
      <c r="J1555" s="174">
        <f>ROUND(I1555*H1555,2)</f>
        <v>0</v>
      </c>
      <c r="K1555" s="175"/>
      <c r="L1555" s="34"/>
      <c r="M1555" s="176" t="s">
        <v>1</v>
      </c>
      <c r="N1555" s="139" t="s">
        <v>43</v>
      </c>
      <c r="P1555" s="177">
        <f>O1555*H1555</f>
        <v>0</v>
      </c>
      <c r="Q1555" s="177">
        <v>0</v>
      </c>
      <c r="R1555" s="177">
        <f>Q1555*H1555</f>
        <v>0</v>
      </c>
      <c r="S1555" s="177">
        <v>0</v>
      </c>
      <c r="T1555" s="178">
        <f>S1555*H1555</f>
        <v>0</v>
      </c>
      <c r="AR1555" s="179" t="s">
        <v>580</v>
      </c>
      <c r="AT1555" s="179" t="s">
        <v>576</v>
      </c>
      <c r="AU1555" s="179" t="s">
        <v>89</v>
      </c>
      <c r="AY1555" s="17" t="s">
        <v>574</v>
      </c>
      <c r="BE1555" s="102">
        <f>IF(N1555="základná",J1555,0)</f>
        <v>0</v>
      </c>
      <c r="BF1555" s="102">
        <f>IF(N1555="znížená",J1555,0)</f>
        <v>0</v>
      </c>
      <c r="BG1555" s="102">
        <f>IF(N1555="zákl. prenesená",J1555,0)</f>
        <v>0</v>
      </c>
      <c r="BH1555" s="102">
        <f>IF(N1555="zníž. prenesená",J1555,0)</f>
        <v>0</v>
      </c>
      <c r="BI1555" s="102">
        <f>IF(N1555="nulová",J1555,0)</f>
        <v>0</v>
      </c>
      <c r="BJ1555" s="17" t="s">
        <v>89</v>
      </c>
      <c r="BK1555" s="102">
        <f>ROUND(I1555*H1555,2)</f>
        <v>0</v>
      </c>
      <c r="BL1555" s="17" t="s">
        <v>580</v>
      </c>
      <c r="BM1555" s="179" t="s">
        <v>1732</v>
      </c>
    </row>
    <row r="1556" spans="2:65" s="12" customFormat="1" ht="12">
      <c r="B1556" s="180"/>
      <c r="D1556" s="181" t="s">
        <v>586</v>
      </c>
      <c r="E1556" s="182" t="s">
        <v>1</v>
      </c>
      <c r="F1556" s="183" t="s">
        <v>1716</v>
      </c>
      <c r="H1556" s="182" t="s">
        <v>1</v>
      </c>
      <c r="I1556" s="184"/>
      <c r="L1556" s="180"/>
      <c r="M1556" s="185"/>
      <c r="T1556" s="186"/>
      <c r="AT1556" s="182" t="s">
        <v>586</v>
      </c>
      <c r="AU1556" s="182" t="s">
        <v>89</v>
      </c>
      <c r="AV1556" s="12" t="s">
        <v>84</v>
      </c>
      <c r="AW1556" s="12" t="s">
        <v>31</v>
      </c>
      <c r="AX1556" s="12" t="s">
        <v>77</v>
      </c>
      <c r="AY1556" s="182" t="s">
        <v>574</v>
      </c>
    </row>
    <row r="1557" spans="2:65" s="13" customFormat="1" ht="12">
      <c r="B1557" s="187"/>
      <c r="D1557" s="181" t="s">
        <v>586</v>
      </c>
      <c r="E1557" s="188" t="s">
        <v>1</v>
      </c>
      <c r="F1557" s="189" t="s">
        <v>1726</v>
      </c>
      <c r="H1557" s="190">
        <v>137.172</v>
      </c>
      <c r="I1557" s="191"/>
      <c r="L1557" s="187"/>
      <c r="M1557" s="192"/>
      <c r="T1557" s="193"/>
      <c r="AT1557" s="188" t="s">
        <v>586</v>
      </c>
      <c r="AU1557" s="188" t="s">
        <v>89</v>
      </c>
      <c r="AV1557" s="13" t="s">
        <v>89</v>
      </c>
      <c r="AW1557" s="13" t="s">
        <v>31</v>
      </c>
      <c r="AX1557" s="13" t="s">
        <v>77</v>
      </c>
      <c r="AY1557" s="188" t="s">
        <v>574</v>
      </c>
    </row>
    <row r="1558" spans="2:65" s="12" customFormat="1" ht="12">
      <c r="B1558" s="180"/>
      <c r="D1558" s="181" t="s">
        <v>586</v>
      </c>
      <c r="E1558" s="182" t="s">
        <v>1</v>
      </c>
      <c r="F1558" s="183" t="s">
        <v>1718</v>
      </c>
      <c r="H1558" s="182" t="s">
        <v>1</v>
      </c>
      <c r="I1558" s="184"/>
      <c r="L1558" s="180"/>
      <c r="M1558" s="185"/>
      <c r="T1558" s="186"/>
      <c r="AT1558" s="182" t="s">
        <v>586</v>
      </c>
      <c r="AU1558" s="182" t="s">
        <v>89</v>
      </c>
      <c r="AV1558" s="12" t="s">
        <v>84</v>
      </c>
      <c r="AW1558" s="12" t="s">
        <v>31</v>
      </c>
      <c r="AX1558" s="12" t="s">
        <v>77</v>
      </c>
      <c r="AY1558" s="182" t="s">
        <v>574</v>
      </c>
    </row>
    <row r="1559" spans="2:65" s="13" customFormat="1" ht="12">
      <c r="B1559" s="187"/>
      <c r="D1559" s="181" t="s">
        <v>586</v>
      </c>
      <c r="E1559" s="188" t="s">
        <v>1</v>
      </c>
      <c r="F1559" s="189" t="s">
        <v>1727</v>
      </c>
      <c r="H1559" s="190">
        <v>4.8959999999999999</v>
      </c>
      <c r="I1559" s="191"/>
      <c r="L1559" s="187"/>
      <c r="M1559" s="192"/>
      <c r="T1559" s="193"/>
      <c r="AT1559" s="188" t="s">
        <v>586</v>
      </c>
      <c r="AU1559" s="188" t="s">
        <v>89</v>
      </c>
      <c r="AV1559" s="13" t="s">
        <v>89</v>
      </c>
      <c r="AW1559" s="13" t="s">
        <v>31</v>
      </c>
      <c r="AX1559" s="13" t="s">
        <v>77</v>
      </c>
      <c r="AY1559" s="188" t="s">
        <v>574</v>
      </c>
    </row>
    <row r="1560" spans="2:65" s="12" customFormat="1" ht="12">
      <c r="B1560" s="180"/>
      <c r="D1560" s="181" t="s">
        <v>586</v>
      </c>
      <c r="E1560" s="182" t="s">
        <v>1</v>
      </c>
      <c r="F1560" s="183" t="s">
        <v>1720</v>
      </c>
      <c r="H1560" s="182" t="s">
        <v>1</v>
      </c>
      <c r="I1560" s="184"/>
      <c r="L1560" s="180"/>
      <c r="M1560" s="185"/>
      <c r="T1560" s="186"/>
      <c r="AT1560" s="182" t="s">
        <v>586</v>
      </c>
      <c r="AU1560" s="182" t="s">
        <v>89</v>
      </c>
      <c r="AV1560" s="12" t="s">
        <v>84</v>
      </c>
      <c r="AW1560" s="12" t="s">
        <v>31</v>
      </c>
      <c r="AX1560" s="12" t="s">
        <v>77</v>
      </c>
      <c r="AY1560" s="182" t="s">
        <v>574</v>
      </c>
    </row>
    <row r="1561" spans="2:65" s="13" customFormat="1" ht="12">
      <c r="B1561" s="187"/>
      <c r="D1561" s="181" t="s">
        <v>586</v>
      </c>
      <c r="E1561" s="188" t="s">
        <v>1</v>
      </c>
      <c r="F1561" s="189" t="s">
        <v>1728</v>
      </c>
      <c r="H1561" s="190">
        <v>103.2</v>
      </c>
      <c r="I1561" s="191"/>
      <c r="L1561" s="187"/>
      <c r="M1561" s="192"/>
      <c r="T1561" s="193"/>
      <c r="AT1561" s="188" t="s">
        <v>586</v>
      </c>
      <c r="AU1561" s="188" t="s">
        <v>89</v>
      </c>
      <c r="AV1561" s="13" t="s">
        <v>89</v>
      </c>
      <c r="AW1561" s="13" t="s">
        <v>31</v>
      </c>
      <c r="AX1561" s="13" t="s">
        <v>77</v>
      </c>
      <c r="AY1561" s="188" t="s">
        <v>574</v>
      </c>
    </row>
    <row r="1562" spans="2:65" s="14" customFormat="1" ht="12">
      <c r="B1562" s="194"/>
      <c r="D1562" s="181" t="s">
        <v>586</v>
      </c>
      <c r="E1562" s="195" t="s">
        <v>1</v>
      </c>
      <c r="F1562" s="196" t="s">
        <v>596</v>
      </c>
      <c r="H1562" s="197">
        <v>245.268</v>
      </c>
      <c r="I1562" s="198"/>
      <c r="L1562" s="194"/>
      <c r="M1562" s="199"/>
      <c r="T1562" s="200"/>
      <c r="AT1562" s="195" t="s">
        <v>586</v>
      </c>
      <c r="AU1562" s="195" t="s">
        <v>89</v>
      </c>
      <c r="AV1562" s="14" t="s">
        <v>580</v>
      </c>
      <c r="AW1562" s="14" t="s">
        <v>31</v>
      </c>
      <c r="AX1562" s="14" t="s">
        <v>84</v>
      </c>
      <c r="AY1562" s="195" t="s">
        <v>574</v>
      </c>
    </row>
    <row r="1563" spans="2:65" s="1" customFormat="1" ht="24.25" customHeight="1">
      <c r="B1563" s="140"/>
      <c r="C1563" s="168" t="s">
        <v>1733</v>
      </c>
      <c r="D1563" s="168" t="s">
        <v>576</v>
      </c>
      <c r="E1563" s="169" t="s">
        <v>1734</v>
      </c>
      <c r="F1563" s="170" t="s">
        <v>1735</v>
      </c>
      <c r="G1563" s="171" t="s">
        <v>694</v>
      </c>
      <c r="H1563" s="172">
        <v>2.2240000000000002</v>
      </c>
      <c r="I1563" s="173"/>
      <c r="J1563" s="174">
        <f>ROUND(I1563*H1563,2)</f>
        <v>0</v>
      </c>
      <c r="K1563" s="175"/>
      <c r="L1563" s="34"/>
      <c r="M1563" s="176" t="s">
        <v>1</v>
      </c>
      <c r="N1563" s="139" t="s">
        <v>43</v>
      </c>
      <c r="P1563" s="177">
        <f>O1563*H1563</f>
        <v>0</v>
      </c>
      <c r="Q1563" s="177">
        <v>1.0165900000000001</v>
      </c>
      <c r="R1563" s="177">
        <f>Q1563*H1563</f>
        <v>2.2608961600000006</v>
      </c>
      <c r="S1563" s="177">
        <v>0</v>
      </c>
      <c r="T1563" s="178">
        <f>S1563*H1563</f>
        <v>0</v>
      </c>
      <c r="AR1563" s="179" t="s">
        <v>580</v>
      </c>
      <c r="AT1563" s="179" t="s">
        <v>576</v>
      </c>
      <c r="AU1563" s="179" t="s">
        <v>89</v>
      </c>
      <c r="AY1563" s="17" t="s">
        <v>574</v>
      </c>
      <c r="BE1563" s="102">
        <f>IF(N1563="základná",J1563,0)</f>
        <v>0</v>
      </c>
      <c r="BF1563" s="102">
        <f>IF(N1563="znížená",J1563,0)</f>
        <v>0</v>
      </c>
      <c r="BG1563" s="102">
        <f>IF(N1563="zákl. prenesená",J1563,0)</f>
        <v>0</v>
      </c>
      <c r="BH1563" s="102">
        <f>IF(N1563="zníž. prenesená",J1563,0)</f>
        <v>0</v>
      </c>
      <c r="BI1563" s="102">
        <f>IF(N1563="nulová",J1563,0)</f>
        <v>0</v>
      </c>
      <c r="BJ1563" s="17" t="s">
        <v>89</v>
      </c>
      <c r="BK1563" s="102">
        <f>ROUND(I1563*H1563,2)</f>
        <v>0</v>
      </c>
      <c r="BL1563" s="17" t="s">
        <v>580</v>
      </c>
      <c r="BM1563" s="179" t="s">
        <v>1736</v>
      </c>
    </row>
    <row r="1564" spans="2:65" s="13" customFormat="1" ht="12">
      <c r="B1564" s="187"/>
      <c r="D1564" s="181" t="s">
        <v>586</v>
      </c>
      <c r="E1564" s="188" t="s">
        <v>1</v>
      </c>
      <c r="F1564" s="189" t="s">
        <v>1737</v>
      </c>
      <c r="H1564" s="190">
        <v>1.45</v>
      </c>
      <c r="I1564" s="191"/>
      <c r="L1564" s="187"/>
      <c r="M1564" s="192"/>
      <c r="T1564" s="193"/>
      <c r="AT1564" s="188" t="s">
        <v>586</v>
      </c>
      <c r="AU1564" s="188" t="s">
        <v>89</v>
      </c>
      <c r="AV1564" s="13" t="s">
        <v>89</v>
      </c>
      <c r="AW1564" s="13" t="s">
        <v>31</v>
      </c>
      <c r="AX1564" s="13" t="s">
        <v>77</v>
      </c>
      <c r="AY1564" s="188" t="s">
        <v>574</v>
      </c>
    </row>
    <row r="1565" spans="2:65" s="13" customFormat="1" ht="12">
      <c r="B1565" s="187"/>
      <c r="D1565" s="181" t="s">
        <v>586</v>
      </c>
      <c r="E1565" s="188" t="s">
        <v>1</v>
      </c>
      <c r="F1565" s="189" t="s">
        <v>1738</v>
      </c>
      <c r="H1565" s="190">
        <v>5.6000000000000001E-2</v>
      </c>
      <c r="I1565" s="191"/>
      <c r="L1565" s="187"/>
      <c r="M1565" s="192"/>
      <c r="T1565" s="193"/>
      <c r="AT1565" s="188" t="s">
        <v>586</v>
      </c>
      <c r="AU1565" s="188" t="s">
        <v>89</v>
      </c>
      <c r="AV1565" s="13" t="s">
        <v>89</v>
      </c>
      <c r="AW1565" s="13" t="s">
        <v>31</v>
      </c>
      <c r="AX1565" s="13" t="s">
        <v>77</v>
      </c>
      <c r="AY1565" s="188" t="s">
        <v>574</v>
      </c>
    </row>
    <row r="1566" spans="2:65" s="13" customFormat="1" ht="12">
      <c r="B1566" s="187"/>
      <c r="D1566" s="181" t="s">
        <v>586</v>
      </c>
      <c r="E1566" s="188" t="s">
        <v>1</v>
      </c>
      <c r="F1566" s="189" t="s">
        <v>1739</v>
      </c>
      <c r="H1566" s="190">
        <v>0.71799999999999997</v>
      </c>
      <c r="I1566" s="191"/>
      <c r="L1566" s="187"/>
      <c r="M1566" s="192"/>
      <c r="T1566" s="193"/>
      <c r="AT1566" s="188" t="s">
        <v>586</v>
      </c>
      <c r="AU1566" s="188" t="s">
        <v>89</v>
      </c>
      <c r="AV1566" s="13" t="s">
        <v>89</v>
      </c>
      <c r="AW1566" s="13" t="s">
        <v>31</v>
      </c>
      <c r="AX1566" s="13" t="s">
        <v>77</v>
      </c>
      <c r="AY1566" s="188" t="s">
        <v>574</v>
      </c>
    </row>
    <row r="1567" spans="2:65" s="14" customFormat="1" ht="12">
      <c r="B1567" s="194"/>
      <c r="D1567" s="181" t="s">
        <v>586</v>
      </c>
      <c r="E1567" s="195" t="s">
        <v>1</v>
      </c>
      <c r="F1567" s="196" t="s">
        <v>596</v>
      </c>
      <c r="H1567" s="197">
        <v>2.2240000000000002</v>
      </c>
      <c r="I1567" s="198"/>
      <c r="L1567" s="194"/>
      <c r="M1567" s="199"/>
      <c r="T1567" s="200"/>
      <c r="AT1567" s="195" t="s">
        <v>586</v>
      </c>
      <c r="AU1567" s="195" t="s">
        <v>89</v>
      </c>
      <c r="AV1567" s="14" t="s">
        <v>580</v>
      </c>
      <c r="AW1567" s="14" t="s">
        <v>31</v>
      </c>
      <c r="AX1567" s="14" t="s">
        <v>84</v>
      </c>
      <c r="AY1567" s="195" t="s">
        <v>574</v>
      </c>
    </row>
    <row r="1568" spans="2:65" s="1" customFormat="1" ht="49.25" customHeight="1">
      <c r="B1568" s="140"/>
      <c r="C1568" s="168" t="s">
        <v>1740</v>
      </c>
      <c r="D1568" s="168" t="s">
        <v>576</v>
      </c>
      <c r="E1568" s="169" t="s">
        <v>1741</v>
      </c>
      <c r="F1568" s="170" t="s">
        <v>1742</v>
      </c>
      <c r="G1568" s="171" t="s">
        <v>579</v>
      </c>
      <c r="H1568" s="172">
        <v>1</v>
      </c>
      <c r="I1568" s="173"/>
      <c r="J1568" s="174">
        <f>ROUND(I1568*H1568,2)</f>
        <v>0</v>
      </c>
      <c r="K1568" s="175"/>
      <c r="L1568" s="34"/>
      <c r="M1568" s="176" t="s">
        <v>1</v>
      </c>
      <c r="N1568" s="139" t="s">
        <v>43</v>
      </c>
      <c r="P1568" s="177">
        <f>O1568*H1568</f>
        <v>0</v>
      </c>
      <c r="Q1568" s="177">
        <v>2.4157899999999999</v>
      </c>
      <c r="R1568" s="177">
        <f>Q1568*H1568</f>
        <v>2.4157899999999999</v>
      </c>
      <c r="S1568" s="177">
        <v>0</v>
      </c>
      <c r="T1568" s="178">
        <f>S1568*H1568</f>
        <v>0</v>
      </c>
      <c r="AR1568" s="179" t="s">
        <v>580</v>
      </c>
      <c r="AT1568" s="179" t="s">
        <v>576</v>
      </c>
      <c r="AU1568" s="179" t="s">
        <v>89</v>
      </c>
      <c r="AY1568" s="17" t="s">
        <v>574</v>
      </c>
      <c r="BE1568" s="102">
        <f>IF(N1568="základná",J1568,0)</f>
        <v>0</v>
      </c>
      <c r="BF1568" s="102">
        <f>IF(N1568="znížená",J1568,0)</f>
        <v>0</v>
      </c>
      <c r="BG1568" s="102">
        <f>IF(N1568="zákl. prenesená",J1568,0)</f>
        <v>0</v>
      </c>
      <c r="BH1568" s="102">
        <f>IF(N1568="zníž. prenesená",J1568,0)</f>
        <v>0</v>
      </c>
      <c r="BI1568" s="102">
        <f>IF(N1568="nulová",J1568,0)</f>
        <v>0</v>
      </c>
      <c r="BJ1568" s="17" t="s">
        <v>89</v>
      </c>
      <c r="BK1568" s="102">
        <f>ROUND(I1568*H1568,2)</f>
        <v>0</v>
      </c>
      <c r="BL1568" s="17" t="s">
        <v>580</v>
      </c>
      <c r="BM1568" s="179" t="s">
        <v>1743</v>
      </c>
    </row>
    <row r="1569" spans="2:65" s="13" customFormat="1" ht="12">
      <c r="B1569" s="187"/>
      <c r="D1569" s="181" t="s">
        <v>586</v>
      </c>
      <c r="E1569" s="188" t="s">
        <v>1</v>
      </c>
      <c r="F1569" s="189" t="s">
        <v>84</v>
      </c>
      <c r="H1569" s="190">
        <v>1</v>
      </c>
      <c r="I1569" s="191"/>
      <c r="L1569" s="187"/>
      <c r="M1569" s="192"/>
      <c r="T1569" s="193"/>
      <c r="AT1569" s="188" t="s">
        <v>586</v>
      </c>
      <c r="AU1569" s="188" t="s">
        <v>89</v>
      </c>
      <c r="AV1569" s="13" t="s">
        <v>89</v>
      </c>
      <c r="AW1569" s="13" t="s">
        <v>31</v>
      </c>
      <c r="AX1569" s="13" t="s">
        <v>77</v>
      </c>
      <c r="AY1569" s="188" t="s">
        <v>574</v>
      </c>
    </row>
    <row r="1570" spans="2:65" s="14" customFormat="1" ht="12">
      <c r="B1570" s="194"/>
      <c r="D1570" s="181" t="s">
        <v>586</v>
      </c>
      <c r="E1570" s="195" t="s">
        <v>1</v>
      </c>
      <c r="F1570" s="196" t="s">
        <v>596</v>
      </c>
      <c r="H1570" s="197">
        <v>1</v>
      </c>
      <c r="I1570" s="198"/>
      <c r="L1570" s="194"/>
      <c r="M1570" s="199"/>
      <c r="T1570" s="200"/>
      <c r="AT1570" s="195" t="s">
        <v>586</v>
      </c>
      <c r="AU1570" s="195" t="s">
        <v>89</v>
      </c>
      <c r="AV1570" s="14" t="s">
        <v>580</v>
      </c>
      <c r="AW1570" s="14" t="s">
        <v>31</v>
      </c>
      <c r="AX1570" s="14" t="s">
        <v>84</v>
      </c>
      <c r="AY1570" s="195" t="s">
        <v>574</v>
      </c>
    </row>
    <row r="1571" spans="2:65" s="1" customFormat="1" ht="49.25" customHeight="1">
      <c r="B1571" s="140"/>
      <c r="C1571" s="168" t="s">
        <v>1744</v>
      </c>
      <c r="D1571" s="168" t="s">
        <v>576</v>
      </c>
      <c r="E1571" s="169" t="s">
        <v>1745</v>
      </c>
      <c r="F1571" s="170" t="s">
        <v>1746</v>
      </c>
      <c r="G1571" s="171" t="s">
        <v>579</v>
      </c>
      <c r="H1571" s="172">
        <v>1</v>
      </c>
      <c r="I1571" s="173"/>
      <c r="J1571" s="174">
        <f>ROUND(I1571*H1571,2)</f>
        <v>0</v>
      </c>
      <c r="K1571" s="175"/>
      <c r="L1571" s="34"/>
      <c r="M1571" s="176" t="s">
        <v>1</v>
      </c>
      <c r="N1571" s="139" t="s">
        <v>43</v>
      </c>
      <c r="P1571" s="177">
        <f>O1571*H1571</f>
        <v>0</v>
      </c>
      <c r="Q1571" s="177">
        <v>2.4157899999999999</v>
      </c>
      <c r="R1571" s="177">
        <f>Q1571*H1571</f>
        <v>2.4157899999999999</v>
      </c>
      <c r="S1571" s="177">
        <v>0</v>
      </c>
      <c r="T1571" s="178">
        <f>S1571*H1571</f>
        <v>0</v>
      </c>
      <c r="AR1571" s="179" t="s">
        <v>580</v>
      </c>
      <c r="AT1571" s="179" t="s">
        <v>576</v>
      </c>
      <c r="AU1571" s="179" t="s">
        <v>89</v>
      </c>
      <c r="AY1571" s="17" t="s">
        <v>574</v>
      </c>
      <c r="BE1571" s="102">
        <f>IF(N1571="základná",J1571,0)</f>
        <v>0</v>
      </c>
      <c r="BF1571" s="102">
        <f>IF(N1571="znížená",J1571,0)</f>
        <v>0</v>
      </c>
      <c r="BG1571" s="102">
        <f>IF(N1571="zákl. prenesená",J1571,0)</f>
        <v>0</v>
      </c>
      <c r="BH1571" s="102">
        <f>IF(N1571="zníž. prenesená",J1571,0)</f>
        <v>0</v>
      </c>
      <c r="BI1571" s="102">
        <f>IF(N1571="nulová",J1571,0)</f>
        <v>0</v>
      </c>
      <c r="BJ1571" s="17" t="s">
        <v>89</v>
      </c>
      <c r="BK1571" s="102">
        <f>ROUND(I1571*H1571,2)</f>
        <v>0</v>
      </c>
      <c r="BL1571" s="17" t="s">
        <v>580</v>
      </c>
      <c r="BM1571" s="179" t="s">
        <v>1747</v>
      </c>
    </row>
    <row r="1572" spans="2:65" s="13" customFormat="1" ht="12">
      <c r="B1572" s="187"/>
      <c r="D1572" s="181" t="s">
        <v>586</v>
      </c>
      <c r="E1572" s="188" t="s">
        <v>1</v>
      </c>
      <c r="F1572" s="189" t="s">
        <v>84</v>
      </c>
      <c r="H1572" s="190">
        <v>1</v>
      </c>
      <c r="I1572" s="191"/>
      <c r="L1572" s="187"/>
      <c r="M1572" s="192"/>
      <c r="T1572" s="193"/>
      <c r="AT1572" s="188" t="s">
        <v>586</v>
      </c>
      <c r="AU1572" s="188" t="s">
        <v>89</v>
      </c>
      <c r="AV1572" s="13" t="s">
        <v>89</v>
      </c>
      <c r="AW1572" s="13" t="s">
        <v>31</v>
      </c>
      <c r="AX1572" s="13" t="s">
        <v>77</v>
      </c>
      <c r="AY1572" s="188" t="s">
        <v>574</v>
      </c>
    </row>
    <row r="1573" spans="2:65" s="14" customFormat="1" ht="12">
      <c r="B1573" s="194"/>
      <c r="D1573" s="181" t="s">
        <v>586</v>
      </c>
      <c r="E1573" s="195" t="s">
        <v>1</v>
      </c>
      <c r="F1573" s="196" t="s">
        <v>596</v>
      </c>
      <c r="H1573" s="197">
        <v>1</v>
      </c>
      <c r="I1573" s="198"/>
      <c r="L1573" s="194"/>
      <c r="M1573" s="199"/>
      <c r="T1573" s="200"/>
      <c r="AT1573" s="195" t="s">
        <v>586</v>
      </c>
      <c r="AU1573" s="195" t="s">
        <v>89</v>
      </c>
      <c r="AV1573" s="14" t="s">
        <v>580</v>
      </c>
      <c r="AW1573" s="14" t="s">
        <v>31</v>
      </c>
      <c r="AX1573" s="14" t="s">
        <v>84</v>
      </c>
      <c r="AY1573" s="195" t="s">
        <v>574</v>
      </c>
    </row>
    <row r="1574" spans="2:65" s="1" customFormat="1" ht="49.25" customHeight="1">
      <c r="B1574" s="140"/>
      <c r="C1574" s="168" t="s">
        <v>1748</v>
      </c>
      <c r="D1574" s="168" t="s">
        <v>576</v>
      </c>
      <c r="E1574" s="169" t="s">
        <v>1749</v>
      </c>
      <c r="F1574" s="170" t="s">
        <v>1750</v>
      </c>
      <c r="G1574" s="171" t="s">
        <v>579</v>
      </c>
      <c r="H1574" s="172">
        <v>1</v>
      </c>
      <c r="I1574" s="173"/>
      <c r="J1574" s="174">
        <f>ROUND(I1574*H1574,2)</f>
        <v>0</v>
      </c>
      <c r="K1574" s="175"/>
      <c r="L1574" s="34"/>
      <c r="M1574" s="176" t="s">
        <v>1</v>
      </c>
      <c r="N1574" s="139" t="s">
        <v>43</v>
      </c>
      <c r="P1574" s="177">
        <f>O1574*H1574</f>
        <v>0</v>
      </c>
      <c r="Q1574" s="177">
        <v>2.4157899999999999</v>
      </c>
      <c r="R1574" s="177">
        <f>Q1574*H1574</f>
        <v>2.4157899999999999</v>
      </c>
      <c r="S1574" s="177">
        <v>0</v>
      </c>
      <c r="T1574" s="178">
        <f>S1574*H1574</f>
        <v>0</v>
      </c>
      <c r="AR1574" s="179" t="s">
        <v>580</v>
      </c>
      <c r="AT1574" s="179" t="s">
        <v>576</v>
      </c>
      <c r="AU1574" s="179" t="s">
        <v>89</v>
      </c>
      <c r="AY1574" s="17" t="s">
        <v>574</v>
      </c>
      <c r="BE1574" s="102">
        <f>IF(N1574="základná",J1574,0)</f>
        <v>0</v>
      </c>
      <c r="BF1574" s="102">
        <f>IF(N1574="znížená",J1574,0)</f>
        <v>0</v>
      </c>
      <c r="BG1574" s="102">
        <f>IF(N1574="zákl. prenesená",J1574,0)</f>
        <v>0</v>
      </c>
      <c r="BH1574" s="102">
        <f>IF(N1574="zníž. prenesená",J1574,0)</f>
        <v>0</v>
      </c>
      <c r="BI1574" s="102">
        <f>IF(N1574="nulová",J1574,0)</f>
        <v>0</v>
      </c>
      <c r="BJ1574" s="17" t="s">
        <v>89</v>
      </c>
      <c r="BK1574" s="102">
        <f>ROUND(I1574*H1574,2)</f>
        <v>0</v>
      </c>
      <c r="BL1574" s="17" t="s">
        <v>580</v>
      </c>
      <c r="BM1574" s="179" t="s">
        <v>1751</v>
      </c>
    </row>
    <row r="1575" spans="2:65" s="13" customFormat="1" ht="12">
      <c r="B1575" s="187"/>
      <c r="D1575" s="181" t="s">
        <v>586</v>
      </c>
      <c r="E1575" s="188" t="s">
        <v>1</v>
      </c>
      <c r="F1575" s="189" t="s">
        <v>84</v>
      </c>
      <c r="H1575" s="190">
        <v>1</v>
      </c>
      <c r="I1575" s="191"/>
      <c r="L1575" s="187"/>
      <c r="M1575" s="192"/>
      <c r="T1575" s="193"/>
      <c r="AT1575" s="188" t="s">
        <v>586</v>
      </c>
      <c r="AU1575" s="188" t="s">
        <v>89</v>
      </c>
      <c r="AV1575" s="13" t="s">
        <v>89</v>
      </c>
      <c r="AW1575" s="13" t="s">
        <v>31</v>
      </c>
      <c r="AX1575" s="13" t="s">
        <v>77</v>
      </c>
      <c r="AY1575" s="188" t="s">
        <v>574</v>
      </c>
    </row>
    <row r="1576" spans="2:65" s="14" customFormat="1" ht="12">
      <c r="B1576" s="194"/>
      <c r="D1576" s="181" t="s">
        <v>586</v>
      </c>
      <c r="E1576" s="195" t="s">
        <v>1</v>
      </c>
      <c r="F1576" s="196" t="s">
        <v>596</v>
      </c>
      <c r="H1576" s="197">
        <v>1</v>
      </c>
      <c r="I1576" s="198"/>
      <c r="L1576" s="194"/>
      <c r="M1576" s="199"/>
      <c r="T1576" s="200"/>
      <c r="AT1576" s="195" t="s">
        <v>586</v>
      </c>
      <c r="AU1576" s="195" t="s">
        <v>89</v>
      </c>
      <c r="AV1576" s="14" t="s">
        <v>580</v>
      </c>
      <c r="AW1576" s="14" t="s">
        <v>31</v>
      </c>
      <c r="AX1576" s="14" t="s">
        <v>84</v>
      </c>
      <c r="AY1576" s="195" t="s">
        <v>574</v>
      </c>
    </row>
    <row r="1577" spans="2:65" s="1" customFormat="1" ht="49.25" customHeight="1">
      <c r="B1577" s="140"/>
      <c r="C1577" s="168" t="s">
        <v>1752</v>
      </c>
      <c r="D1577" s="168" t="s">
        <v>576</v>
      </c>
      <c r="E1577" s="169" t="s">
        <v>1753</v>
      </c>
      <c r="F1577" s="170" t="s">
        <v>1754</v>
      </c>
      <c r="G1577" s="171" t="s">
        <v>579</v>
      </c>
      <c r="H1577" s="172">
        <v>1</v>
      </c>
      <c r="I1577" s="173"/>
      <c r="J1577" s="174">
        <f>ROUND(I1577*H1577,2)</f>
        <v>0</v>
      </c>
      <c r="K1577" s="175"/>
      <c r="L1577" s="34"/>
      <c r="M1577" s="176" t="s">
        <v>1</v>
      </c>
      <c r="N1577" s="139" t="s">
        <v>43</v>
      </c>
      <c r="P1577" s="177">
        <f>O1577*H1577</f>
        <v>0</v>
      </c>
      <c r="Q1577" s="177">
        <v>2.4157899999999999</v>
      </c>
      <c r="R1577" s="177">
        <f>Q1577*H1577</f>
        <v>2.4157899999999999</v>
      </c>
      <c r="S1577" s="177">
        <v>0</v>
      </c>
      <c r="T1577" s="178">
        <f>S1577*H1577</f>
        <v>0</v>
      </c>
      <c r="AR1577" s="179" t="s">
        <v>580</v>
      </c>
      <c r="AT1577" s="179" t="s">
        <v>576</v>
      </c>
      <c r="AU1577" s="179" t="s">
        <v>89</v>
      </c>
      <c r="AY1577" s="17" t="s">
        <v>574</v>
      </c>
      <c r="BE1577" s="102">
        <f>IF(N1577="základná",J1577,0)</f>
        <v>0</v>
      </c>
      <c r="BF1577" s="102">
        <f>IF(N1577="znížená",J1577,0)</f>
        <v>0</v>
      </c>
      <c r="BG1577" s="102">
        <f>IF(N1577="zákl. prenesená",J1577,0)</f>
        <v>0</v>
      </c>
      <c r="BH1577" s="102">
        <f>IF(N1577="zníž. prenesená",J1577,0)</f>
        <v>0</v>
      </c>
      <c r="BI1577" s="102">
        <f>IF(N1577="nulová",J1577,0)</f>
        <v>0</v>
      </c>
      <c r="BJ1577" s="17" t="s">
        <v>89</v>
      </c>
      <c r="BK1577" s="102">
        <f>ROUND(I1577*H1577,2)</f>
        <v>0</v>
      </c>
      <c r="BL1577" s="17" t="s">
        <v>580</v>
      </c>
      <c r="BM1577" s="179" t="s">
        <v>1755</v>
      </c>
    </row>
    <row r="1578" spans="2:65" s="13" customFormat="1" ht="12">
      <c r="B1578" s="187"/>
      <c r="D1578" s="181" t="s">
        <v>586</v>
      </c>
      <c r="E1578" s="188" t="s">
        <v>1</v>
      </c>
      <c r="F1578" s="189" t="s">
        <v>84</v>
      </c>
      <c r="H1578" s="190">
        <v>1</v>
      </c>
      <c r="I1578" s="191"/>
      <c r="L1578" s="187"/>
      <c r="M1578" s="192"/>
      <c r="T1578" s="193"/>
      <c r="AT1578" s="188" t="s">
        <v>586</v>
      </c>
      <c r="AU1578" s="188" t="s">
        <v>89</v>
      </c>
      <c r="AV1578" s="13" t="s">
        <v>89</v>
      </c>
      <c r="AW1578" s="13" t="s">
        <v>31</v>
      </c>
      <c r="AX1578" s="13" t="s">
        <v>77</v>
      </c>
      <c r="AY1578" s="188" t="s">
        <v>574</v>
      </c>
    </row>
    <row r="1579" spans="2:65" s="14" customFormat="1" ht="12">
      <c r="B1579" s="194"/>
      <c r="D1579" s="181" t="s">
        <v>586</v>
      </c>
      <c r="E1579" s="195" t="s">
        <v>1</v>
      </c>
      <c r="F1579" s="196" t="s">
        <v>596</v>
      </c>
      <c r="H1579" s="197">
        <v>1</v>
      </c>
      <c r="I1579" s="198"/>
      <c r="L1579" s="194"/>
      <c r="M1579" s="199"/>
      <c r="T1579" s="200"/>
      <c r="AT1579" s="195" t="s">
        <v>586</v>
      </c>
      <c r="AU1579" s="195" t="s">
        <v>89</v>
      </c>
      <c r="AV1579" s="14" t="s">
        <v>580</v>
      </c>
      <c r="AW1579" s="14" t="s">
        <v>31</v>
      </c>
      <c r="AX1579" s="14" t="s">
        <v>84</v>
      </c>
      <c r="AY1579" s="195" t="s">
        <v>574</v>
      </c>
    </row>
    <row r="1580" spans="2:65" s="1" customFormat="1" ht="21.75" customHeight="1">
      <c r="B1580" s="140"/>
      <c r="C1580" s="168" t="s">
        <v>1756</v>
      </c>
      <c r="D1580" s="168" t="s">
        <v>576</v>
      </c>
      <c r="E1580" s="169" t="s">
        <v>1757</v>
      </c>
      <c r="F1580" s="170" t="s">
        <v>1758</v>
      </c>
      <c r="G1580" s="171" t="s">
        <v>629</v>
      </c>
      <c r="H1580" s="172">
        <v>14.234999999999999</v>
      </c>
      <c r="I1580" s="173"/>
      <c r="J1580" s="174">
        <f>ROUND(I1580*H1580,2)</f>
        <v>0</v>
      </c>
      <c r="K1580" s="175"/>
      <c r="L1580" s="34"/>
      <c r="M1580" s="176" t="s">
        <v>1</v>
      </c>
      <c r="N1580" s="139" t="s">
        <v>43</v>
      </c>
      <c r="P1580" s="177">
        <f>O1580*H1580</f>
        <v>0</v>
      </c>
      <c r="Q1580" s="177">
        <v>2.4157899999999999</v>
      </c>
      <c r="R1580" s="177">
        <f>Q1580*H1580</f>
        <v>34.388770649999998</v>
      </c>
      <c r="S1580" s="177">
        <v>0</v>
      </c>
      <c r="T1580" s="178">
        <f>S1580*H1580</f>
        <v>0</v>
      </c>
      <c r="AR1580" s="179" t="s">
        <v>580</v>
      </c>
      <c r="AT1580" s="179" t="s">
        <v>576</v>
      </c>
      <c r="AU1580" s="179" t="s">
        <v>89</v>
      </c>
      <c r="AY1580" s="17" t="s">
        <v>574</v>
      </c>
      <c r="BE1580" s="102">
        <f>IF(N1580="základná",J1580,0)</f>
        <v>0</v>
      </c>
      <c r="BF1580" s="102">
        <f>IF(N1580="znížená",J1580,0)</f>
        <v>0</v>
      </c>
      <c r="BG1580" s="102">
        <f>IF(N1580="zákl. prenesená",J1580,0)</f>
        <v>0</v>
      </c>
      <c r="BH1580" s="102">
        <f>IF(N1580="zníž. prenesená",J1580,0)</f>
        <v>0</v>
      </c>
      <c r="BI1580" s="102">
        <f>IF(N1580="nulová",J1580,0)</f>
        <v>0</v>
      </c>
      <c r="BJ1580" s="17" t="s">
        <v>89</v>
      </c>
      <c r="BK1580" s="102">
        <f>ROUND(I1580*H1580,2)</f>
        <v>0</v>
      </c>
      <c r="BL1580" s="17" t="s">
        <v>580</v>
      </c>
      <c r="BM1580" s="179" t="s">
        <v>1759</v>
      </c>
    </row>
    <row r="1581" spans="2:65" s="12" customFormat="1" ht="12">
      <c r="B1581" s="180"/>
      <c r="D1581" s="181" t="s">
        <v>586</v>
      </c>
      <c r="E1581" s="182" t="s">
        <v>1</v>
      </c>
      <c r="F1581" s="183" t="s">
        <v>1760</v>
      </c>
      <c r="H1581" s="182" t="s">
        <v>1</v>
      </c>
      <c r="I1581" s="184"/>
      <c r="L1581" s="180"/>
      <c r="M1581" s="185"/>
      <c r="T1581" s="186"/>
      <c r="AT1581" s="182" t="s">
        <v>586</v>
      </c>
      <c r="AU1581" s="182" t="s">
        <v>89</v>
      </c>
      <c r="AV1581" s="12" t="s">
        <v>84</v>
      </c>
      <c r="AW1581" s="12" t="s">
        <v>31</v>
      </c>
      <c r="AX1581" s="12" t="s">
        <v>77</v>
      </c>
      <c r="AY1581" s="182" t="s">
        <v>574</v>
      </c>
    </row>
    <row r="1582" spans="2:65" s="13" customFormat="1" ht="12">
      <c r="B1582" s="187"/>
      <c r="D1582" s="181" t="s">
        <v>586</v>
      </c>
      <c r="E1582" s="188" t="s">
        <v>1</v>
      </c>
      <c r="F1582" s="189" t="s">
        <v>1761</v>
      </c>
      <c r="H1582" s="190">
        <v>1.089</v>
      </c>
      <c r="I1582" s="191"/>
      <c r="L1582" s="187"/>
      <c r="M1582" s="192"/>
      <c r="T1582" s="193"/>
      <c r="AT1582" s="188" t="s">
        <v>586</v>
      </c>
      <c r="AU1582" s="188" t="s">
        <v>89</v>
      </c>
      <c r="AV1582" s="13" t="s">
        <v>89</v>
      </c>
      <c r="AW1582" s="13" t="s">
        <v>31</v>
      </c>
      <c r="AX1582" s="13" t="s">
        <v>77</v>
      </c>
      <c r="AY1582" s="188" t="s">
        <v>574</v>
      </c>
    </row>
    <row r="1583" spans="2:65" s="12" customFormat="1" ht="12">
      <c r="B1583" s="180"/>
      <c r="D1583" s="181" t="s">
        <v>586</v>
      </c>
      <c r="E1583" s="182" t="s">
        <v>1</v>
      </c>
      <c r="F1583" s="183" t="s">
        <v>1762</v>
      </c>
      <c r="H1583" s="182" t="s">
        <v>1</v>
      </c>
      <c r="I1583" s="184"/>
      <c r="L1583" s="180"/>
      <c r="M1583" s="185"/>
      <c r="T1583" s="186"/>
      <c r="AT1583" s="182" t="s">
        <v>586</v>
      </c>
      <c r="AU1583" s="182" t="s">
        <v>89</v>
      </c>
      <c r="AV1583" s="12" t="s">
        <v>84</v>
      </c>
      <c r="AW1583" s="12" t="s">
        <v>31</v>
      </c>
      <c r="AX1583" s="12" t="s">
        <v>77</v>
      </c>
      <c r="AY1583" s="182" t="s">
        <v>574</v>
      </c>
    </row>
    <row r="1584" spans="2:65" s="13" customFormat="1" ht="12">
      <c r="B1584" s="187"/>
      <c r="D1584" s="181" t="s">
        <v>586</v>
      </c>
      <c r="E1584" s="188" t="s">
        <v>1</v>
      </c>
      <c r="F1584" s="189" t="s">
        <v>1763</v>
      </c>
      <c r="H1584" s="190">
        <v>1.1870000000000001</v>
      </c>
      <c r="I1584" s="191"/>
      <c r="L1584" s="187"/>
      <c r="M1584" s="192"/>
      <c r="T1584" s="193"/>
      <c r="AT1584" s="188" t="s">
        <v>586</v>
      </c>
      <c r="AU1584" s="188" t="s">
        <v>89</v>
      </c>
      <c r="AV1584" s="13" t="s">
        <v>89</v>
      </c>
      <c r="AW1584" s="13" t="s">
        <v>31</v>
      </c>
      <c r="AX1584" s="13" t="s">
        <v>77</v>
      </c>
      <c r="AY1584" s="188" t="s">
        <v>574</v>
      </c>
    </row>
    <row r="1585" spans="2:65" s="12" customFormat="1" ht="12">
      <c r="B1585" s="180"/>
      <c r="D1585" s="181" t="s">
        <v>586</v>
      </c>
      <c r="E1585" s="182" t="s">
        <v>1</v>
      </c>
      <c r="F1585" s="183" t="s">
        <v>1764</v>
      </c>
      <c r="H1585" s="182" t="s">
        <v>1</v>
      </c>
      <c r="I1585" s="184"/>
      <c r="L1585" s="180"/>
      <c r="M1585" s="185"/>
      <c r="T1585" s="186"/>
      <c r="AT1585" s="182" t="s">
        <v>586</v>
      </c>
      <c r="AU1585" s="182" t="s">
        <v>89</v>
      </c>
      <c r="AV1585" s="12" t="s">
        <v>84</v>
      </c>
      <c r="AW1585" s="12" t="s">
        <v>31</v>
      </c>
      <c r="AX1585" s="12" t="s">
        <v>77</v>
      </c>
      <c r="AY1585" s="182" t="s">
        <v>574</v>
      </c>
    </row>
    <row r="1586" spans="2:65" s="13" customFormat="1" ht="12">
      <c r="B1586" s="187"/>
      <c r="D1586" s="181" t="s">
        <v>586</v>
      </c>
      <c r="E1586" s="188" t="s">
        <v>1</v>
      </c>
      <c r="F1586" s="189" t="s">
        <v>1765</v>
      </c>
      <c r="H1586" s="190">
        <v>2.1930000000000001</v>
      </c>
      <c r="I1586" s="191"/>
      <c r="L1586" s="187"/>
      <c r="M1586" s="192"/>
      <c r="T1586" s="193"/>
      <c r="AT1586" s="188" t="s">
        <v>586</v>
      </c>
      <c r="AU1586" s="188" t="s">
        <v>89</v>
      </c>
      <c r="AV1586" s="13" t="s">
        <v>89</v>
      </c>
      <c r="AW1586" s="13" t="s">
        <v>31</v>
      </c>
      <c r="AX1586" s="13" t="s">
        <v>77</v>
      </c>
      <c r="AY1586" s="188" t="s">
        <v>574</v>
      </c>
    </row>
    <row r="1587" spans="2:65" s="12" customFormat="1" ht="12">
      <c r="B1587" s="180"/>
      <c r="D1587" s="181" t="s">
        <v>586</v>
      </c>
      <c r="E1587" s="182" t="s">
        <v>1</v>
      </c>
      <c r="F1587" s="183" t="s">
        <v>1766</v>
      </c>
      <c r="H1587" s="182" t="s">
        <v>1</v>
      </c>
      <c r="I1587" s="184"/>
      <c r="L1587" s="180"/>
      <c r="M1587" s="185"/>
      <c r="T1587" s="186"/>
      <c r="AT1587" s="182" t="s">
        <v>586</v>
      </c>
      <c r="AU1587" s="182" t="s">
        <v>89</v>
      </c>
      <c r="AV1587" s="12" t="s">
        <v>84</v>
      </c>
      <c r="AW1587" s="12" t="s">
        <v>31</v>
      </c>
      <c r="AX1587" s="12" t="s">
        <v>77</v>
      </c>
      <c r="AY1587" s="182" t="s">
        <v>574</v>
      </c>
    </row>
    <row r="1588" spans="2:65" s="13" customFormat="1" ht="12">
      <c r="B1588" s="187"/>
      <c r="D1588" s="181" t="s">
        <v>586</v>
      </c>
      <c r="E1588" s="188" t="s">
        <v>1</v>
      </c>
      <c r="F1588" s="189" t="s">
        <v>1767</v>
      </c>
      <c r="H1588" s="190">
        <v>2.5430000000000001</v>
      </c>
      <c r="I1588" s="191"/>
      <c r="L1588" s="187"/>
      <c r="M1588" s="192"/>
      <c r="T1588" s="193"/>
      <c r="AT1588" s="188" t="s">
        <v>586</v>
      </c>
      <c r="AU1588" s="188" t="s">
        <v>89</v>
      </c>
      <c r="AV1588" s="13" t="s">
        <v>89</v>
      </c>
      <c r="AW1588" s="13" t="s">
        <v>31</v>
      </c>
      <c r="AX1588" s="13" t="s">
        <v>77</v>
      </c>
      <c r="AY1588" s="188" t="s">
        <v>574</v>
      </c>
    </row>
    <row r="1589" spans="2:65" s="12" customFormat="1" ht="12">
      <c r="B1589" s="180"/>
      <c r="D1589" s="181" t="s">
        <v>586</v>
      </c>
      <c r="E1589" s="182" t="s">
        <v>1</v>
      </c>
      <c r="F1589" s="183" t="s">
        <v>1768</v>
      </c>
      <c r="H1589" s="182" t="s">
        <v>1</v>
      </c>
      <c r="I1589" s="184"/>
      <c r="L1589" s="180"/>
      <c r="M1589" s="185"/>
      <c r="T1589" s="186"/>
      <c r="AT1589" s="182" t="s">
        <v>586</v>
      </c>
      <c r="AU1589" s="182" t="s">
        <v>89</v>
      </c>
      <c r="AV1589" s="12" t="s">
        <v>84</v>
      </c>
      <c r="AW1589" s="12" t="s">
        <v>31</v>
      </c>
      <c r="AX1589" s="12" t="s">
        <v>77</v>
      </c>
      <c r="AY1589" s="182" t="s">
        <v>574</v>
      </c>
    </row>
    <row r="1590" spans="2:65" s="13" customFormat="1" ht="12">
      <c r="B1590" s="187"/>
      <c r="D1590" s="181" t="s">
        <v>586</v>
      </c>
      <c r="E1590" s="188" t="s">
        <v>1</v>
      </c>
      <c r="F1590" s="189" t="s">
        <v>1769</v>
      </c>
      <c r="H1590" s="190">
        <v>1.403</v>
      </c>
      <c r="I1590" s="191"/>
      <c r="L1590" s="187"/>
      <c r="M1590" s="192"/>
      <c r="T1590" s="193"/>
      <c r="AT1590" s="188" t="s">
        <v>586</v>
      </c>
      <c r="AU1590" s="188" t="s">
        <v>89</v>
      </c>
      <c r="AV1590" s="13" t="s">
        <v>89</v>
      </c>
      <c r="AW1590" s="13" t="s">
        <v>31</v>
      </c>
      <c r="AX1590" s="13" t="s">
        <v>77</v>
      </c>
      <c r="AY1590" s="188" t="s">
        <v>574</v>
      </c>
    </row>
    <row r="1591" spans="2:65" s="12" customFormat="1" ht="12">
      <c r="B1591" s="180"/>
      <c r="D1591" s="181" t="s">
        <v>586</v>
      </c>
      <c r="E1591" s="182" t="s">
        <v>1</v>
      </c>
      <c r="F1591" s="183" t="s">
        <v>1770</v>
      </c>
      <c r="H1591" s="182" t="s">
        <v>1</v>
      </c>
      <c r="I1591" s="184"/>
      <c r="L1591" s="180"/>
      <c r="M1591" s="185"/>
      <c r="T1591" s="186"/>
      <c r="AT1591" s="182" t="s">
        <v>586</v>
      </c>
      <c r="AU1591" s="182" t="s">
        <v>89</v>
      </c>
      <c r="AV1591" s="12" t="s">
        <v>84</v>
      </c>
      <c r="AW1591" s="12" t="s">
        <v>31</v>
      </c>
      <c r="AX1591" s="12" t="s">
        <v>77</v>
      </c>
      <c r="AY1591" s="182" t="s">
        <v>574</v>
      </c>
    </row>
    <row r="1592" spans="2:65" s="13" customFormat="1" ht="12">
      <c r="B1592" s="187"/>
      <c r="D1592" s="181" t="s">
        <v>586</v>
      </c>
      <c r="E1592" s="188" t="s">
        <v>1</v>
      </c>
      <c r="F1592" s="189" t="s">
        <v>1771</v>
      </c>
      <c r="H1592" s="190">
        <v>2.1589999999999998</v>
      </c>
      <c r="I1592" s="191"/>
      <c r="L1592" s="187"/>
      <c r="M1592" s="192"/>
      <c r="T1592" s="193"/>
      <c r="AT1592" s="188" t="s">
        <v>586</v>
      </c>
      <c r="AU1592" s="188" t="s">
        <v>89</v>
      </c>
      <c r="AV1592" s="13" t="s">
        <v>89</v>
      </c>
      <c r="AW1592" s="13" t="s">
        <v>31</v>
      </c>
      <c r="AX1592" s="13" t="s">
        <v>77</v>
      </c>
      <c r="AY1592" s="188" t="s">
        <v>574</v>
      </c>
    </row>
    <row r="1593" spans="2:65" s="12" customFormat="1" ht="12">
      <c r="B1593" s="180"/>
      <c r="D1593" s="181" t="s">
        <v>586</v>
      </c>
      <c r="E1593" s="182" t="s">
        <v>1</v>
      </c>
      <c r="F1593" s="183" t="s">
        <v>1772</v>
      </c>
      <c r="H1593" s="182" t="s">
        <v>1</v>
      </c>
      <c r="I1593" s="184"/>
      <c r="L1593" s="180"/>
      <c r="M1593" s="185"/>
      <c r="T1593" s="186"/>
      <c r="AT1593" s="182" t="s">
        <v>586</v>
      </c>
      <c r="AU1593" s="182" t="s">
        <v>89</v>
      </c>
      <c r="AV1593" s="12" t="s">
        <v>84</v>
      </c>
      <c r="AW1593" s="12" t="s">
        <v>31</v>
      </c>
      <c r="AX1593" s="12" t="s">
        <v>77</v>
      </c>
      <c r="AY1593" s="182" t="s">
        <v>574</v>
      </c>
    </row>
    <row r="1594" spans="2:65" s="13" customFormat="1" ht="12">
      <c r="B1594" s="187"/>
      <c r="D1594" s="181" t="s">
        <v>586</v>
      </c>
      <c r="E1594" s="188" t="s">
        <v>1</v>
      </c>
      <c r="F1594" s="189" t="s">
        <v>1773</v>
      </c>
      <c r="H1594" s="190">
        <v>2.2629999999999999</v>
      </c>
      <c r="I1594" s="191"/>
      <c r="L1594" s="187"/>
      <c r="M1594" s="192"/>
      <c r="T1594" s="193"/>
      <c r="AT1594" s="188" t="s">
        <v>586</v>
      </c>
      <c r="AU1594" s="188" t="s">
        <v>89</v>
      </c>
      <c r="AV1594" s="13" t="s">
        <v>89</v>
      </c>
      <c r="AW1594" s="13" t="s">
        <v>31</v>
      </c>
      <c r="AX1594" s="13" t="s">
        <v>77</v>
      </c>
      <c r="AY1594" s="188" t="s">
        <v>574</v>
      </c>
    </row>
    <row r="1595" spans="2:65" s="12" customFormat="1" ht="12">
      <c r="B1595" s="180"/>
      <c r="D1595" s="181" t="s">
        <v>586</v>
      </c>
      <c r="E1595" s="182" t="s">
        <v>1</v>
      </c>
      <c r="F1595" s="183" t="s">
        <v>1774</v>
      </c>
      <c r="H1595" s="182" t="s">
        <v>1</v>
      </c>
      <c r="I1595" s="184"/>
      <c r="L1595" s="180"/>
      <c r="M1595" s="185"/>
      <c r="T1595" s="186"/>
      <c r="AT1595" s="182" t="s">
        <v>586</v>
      </c>
      <c r="AU1595" s="182" t="s">
        <v>89</v>
      </c>
      <c r="AV1595" s="12" t="s">
        <v>84</v>
      </c>
      <c r="AW1595" s="12" t="s">
        <v>31</v>
      </c>
      <c r="AX1595" s="12" t="s">
        <v>77</v>
      </c>
      <c r="AY1595" s="182" t="s">
        <v>574</v>
      </c>
    </row>
    <row r="1596" spans="2:65" s="13" customFormat="1" ht="12">
      <c r="B1596" s="187"/>
      <c r="D1596" s="181" t="s">
        <v>586</v>
      </c>
      <c r="E1596" s="188" t="s">
        <v>1</v>
      </c>
      <c r="F1596" s="189" t="s">
        <v>1775</v>
      </c>
      <c r="H1596" s="190">
        <v>1.3979999999999999</v>
      </c>
      <c r="I1596" s="191"/>
      <c r="L1596" s="187"/>
      <c r="M1596" s="192"/>
      <c r="T1596" s="193"/>
      <c r="AT1596" s="188" t="s">
        <v>586</v>
      </c>
      <c r="AU1596" s="188" t="s">
        <v>89</v>
      </c>
      <c r="AV1596" s="13" t="s">
        <v>89</v>
      </c>
      <c r="AW1596" s="13" t="s">
        <v>31</v>
      </c>
      <c r="AX1596" s="13" t="s">
        <v>77</v>
      </c>
      <c r="AY1596" s="188" t="s">
        <v>574</v>
      </c>
    </row>
    <row r="1597" spans="2:65" s="14" customFormat="1" ht="12">
      <c r="B1597" s="194"/>
      <c r="D1597" s="181" t="s">
        <v>586</v>
      </c>
      <c r="E1597" s="195" t="s">
        <v>1</v>
      </c>
      <c r="F1597" s="196" t="s">
        <v>596</v>
      </c>
      <c r="H1597" s="197">
        <v>14.234999999999999</v>
      </c>
      <c r="I1597" s="198"/>
      <c r="L1597" s="194"/>
      <c r="M1597" s="199"/>
      <c r="T1597" s="200"/>
      <c r="AT1597" s="195" t="s">
        <v>586</v>
      </c>
      <c r="AU1597" s="195" t="s">
        <v>89</v>
      </c>
      <c r="AV1597" s="14" t="s">
        <v>580</v>
      </c>
      <c r="AW1597" s="14" t="s">
        <v>31</v>
      </c>
      <c r="AX1597" s="14" t="s">
        <v>84</v>
      </c>
      <c r="AY1597" s="195" t="s">
        <v>574</v>
      </c>
    </row>
    <row r="1598" spans="2:65" s="1" customFormat="1" ht="33" customHeight="1">
      <c r="B1598" s="140"/>
      <c r="C1598" s="168" t="s">
        <v>1776</v>
      </c>
      <c r="D1598" s="168" t="s">
        <v>576</v>
      </c>
      <c r="E1598" s="169" t="s">
        <v>1777</v>
      </c>
      <c r="F1598" s="170" t="s">
        <v>1778</v>
      </c>
      <c r="G1598" s="171" t="s">
        <v>584</v>
      </c>
      <c r="H1598" s="172">
        <v>77.709000000000003</v>
      </c>
      <c r="I1598" s="173"/>
      <c r="J1598" s="174">
        <f>ROUND(I1598*H1598,2)</f>
        <v>0</v>
      </c>
      <c r="K1598" s="175"/>
      <c r="L1598" s="34"/>
      <c r="M1598" s="176" t="s">
        <v>1</v>
      </c>
      <c r="N1598" s="139" t="s">
        <v>43</v>
      </c>
      <c r="P1598" s="177">
        <f>O1598*H1598</f>
        <v>0</v>
      </c>
      <c r="Q1598" s="177">
        <v>7.8399999999999997E-3</v>
      </c>
      <c r="R1598" s="177">
        <f>Q1598*H1598</f>
        <v>0.60923855999999998</v>
      </c>
      <c r="S1598" s="177">
        <v>0</v>
      </c>
      <c r="T1598" s="178">
        <f>S1598*H1598</f>
        <v>0</v>
      </c>
      <c r="AR1598" s="179" t="s">
        <v>580</v>
      </c>
      <c r="AT1598" s="179" t="s">
        <v>576</v>
      </c>
      <c r="AU1598" s="179" t="s">
        <v>89</v>
      </c>
      <c r="AY1598" s="17" t="s">
        <v>574</v>
      </c>
      <c r="BE1598" s="102">
        <f>IF(N1598="základná",J1598,0)</f>
        <v>0</v>
      </c>
      <c r="BF1598" s="102">
        <f>IF(N1598="znížená",J1598,0)</f>
        <v>0</v>
      </c>
      <c r="BG1598" s="102">
        <f>IF(N1598="zákl. prenesená",J1598,0)</f>
        <v>0</v>
      </c>
      <c r="BH1598" s="102">
        <f>IF(N1598="zníž. prenesená",J1598,0)</f>
        <v>0</v>
      </c>
      <c r="BI1598" s="102">
        <f>IF(N1598="nulová",J1598,0)</f>
        <v>0</v>
      </c>
      <c r="BJ1598" s="17" t="s">
        <v>89</v>
      </c>
      <c r="BK1598" s="102">
        <f>ROUND(I1598*H1598,2)</f>
        <v>0</v>
      </c>
      <c r="BL1598" s="17" t="s">
        <v>580</v>
      </c>
      <c r="BM1598" s="179" t="s">
        <v>1779</v>
      </c>
    </row>
    <row r="1599" spans="2:65" s="12" customFormat="1" ht="12">
      <c r="B1599" s="180"/>
      <c r="D1599" s="181" t="s">
        <v>586</v>
      </c>
      <c r="E1599" s="182" t="s">
        <v>1</v>
      </c>
      <c r="F1599" s="183" t="s">
        <v>1760</v>
      </c>
      <c r="H1599" s="182" t="s">
        <v>1</v>
      </c>
      <c r="I1599" s="184"/>
      <c r="L1599" s="180"/>
      <c r="M1599" s="185"/>
      <c r="T1599" s="186"/>
      <c r="AT1599" s="182" t="s">
        <v>586</v>
      </c>
      <c r="AU1599" s="182" t="s">
        <v>89</v>
      </c>
      <c r="AV1599" s="12" t="s">
        <v>84</v>
      </c>
      <c r="AW1599" s="12" t="s">
        <v>31</v>
      </c>
      <c r="AX1599" s="12" t="s">
        <v>77</v>
      </c>
      <c r="AY1599" s="182" t="s">
        <v>574</v>
      </c>
    </row>
    <row r="1600" spans="2:65" s="13" customFormat="1" ht="12">
      <c r="B1600" s="187"/>
      <c r="D1600" s="181" t="s">
        <v>586</v>
      </c>
      <c r="E1600" s="188" t="s">
        <v>1</v>
      </c>
      <c r="F1600" s="189" t="s">
        <v>1780</v>
      </c>
      <c r="H1600" s="190">
        <v>1.4239999999999999</v>
      </c>
      <c r="I1600" s="191"/>
      <c r="L1600" s="187"/>
      <c r="M1600" s="192"/>
      <c r="T1600" s="193"/>
      <c r="AT1600" s="188" t="s">
        <v>586</v>
      </c>
      <c r="AU1600" s="188" t="s">
        <v>89</v>
      </c>
      <c r="AV1600" s="13" t="s">
        <v>89</v>
      </c>
      <c r="AW1600" s="13" t="s">
        <v>31</v>
      </c>
      <c r="AX1600" s="13" t="s">
        <v>77</v>
      </c>
      <c r="AY1600" s="188" t="s">
        <v>574</v>
      </c>
    </row>
    <row r="1601" spans="2:51" s="13" customFormat="1" ht="12">
      <c r="B1601" s="187"/>
      <c r="D1601" s="181" t="s">
        <v>586</v>
      </c>
      <c r="E1601" s="188" t="s">
        <v>1</v>
      </c>
      <c r="F1601" s="189" t="s">
        <v>1781</v>
      </c>
      <c r="H1601" s="190">
        <v>4.4370000000000003</v>
      </c>
      <c r="I1601" s="191"/>
      <c r="L1601" s="187"/>
      <c r="M1601" s="192"/>
      <c r="T1601" s="193"/>
      <c r="AT1601" s="188" t="s">
        <v>586</v>
      </c>
      <c r="AU1601" s="188" t="s">
        <v>89</v>
      </c>
      <c r="AV1601" s="13" t="s">
        <v>89</v>
      </c>
      <c r="AW1601" s="13" t="s">
        <v>31</v>
      </c>
      <c r="AX1601" s="13" t="s">
        <v>77</v>
      </c>
      <c r="AY1601" s="188" t="s">
        <v>574</v>
      </c>
    </row>
    <row r="1602" spans="2:51" s="12" customFormat="1" ht="12">
      <c r="B1602" s="180"/>
      <c r="D1602" s="181" t="s">
        <v>586</v>
      </c>
      <c r="E1602" s="182" t="s">
        <v>1</v>
      </c>
      <c r="F1602" s="183" t="s">
        <v>1762</v>
      </c>
      <c r="H1602" s="182" t="s">
        <v>1</v>
      </c>
      <c r="I1602" s="184"/>
      <c r="L1602" s="180"/>
      <c r="M1602" s="185"/>
      <c r="T1602" s="186"/>
      <c r="AT1602" s="182" t="s">
        <v>586</v>
      </c>
      <c r="AU1602" s="182" t="s">
        <v>89</v>
      </c>
      <c r="AV1602" s="12" t="s">
        <v>84</v>
      </c>
      <c r="AW1602" s="12" t="s">
        <v>31</v>
      </c>
      <c r="AX1602" s="12" t="s">
        <v>77</v>
      </c>
      <c r="AY1602" s="182" t="s">
        <v>574</v>
      </c>
    </row>
    <row r="1603" spans="2:51" s="13" customFormat="1" ht="12">
      <c r="B1603" s="187"/>
      <c r="D1603" s="181" t="s">
        <v>586</v>
      </c>
      <c r="E1603" s="188" t="s">
        <v>1</v>
      </c>
      <c r="F1603" s="189" t="s">
        <v>1782</v>
      </c>
      <c r="H1603" s="190">
        <v>1.552</v>
      </c>
      <c r="I1603" s="191"/>
      <c r="L1603" s="187"/>
      <c r="M1603" s="192"/>
      <c r="T1603" s="193"/>
      <c r="AT1603" s="188" t="s">
        <v>586</v>
      </c>
      <c r="AU1603" s="188" t="s">
        <v>89</v>
      </c>
      <c r="AV1603" s="13" t="s">
        <v>89</v>
      </c>
      <c r="AW1603" s="13" t="s">
        <v>31</v>
      </c>
      <c r="AX1603" s="13" t="s">
        <v>77</v>
      </c>
      <c r="AY1603" s="188" t="s">
        <v>574</v>
      </c>
    </row>
    <row r="1604" spans="2:51" s="13" customFormat="1" ht="12">
      <c r="B1604" s="187"/>
      <c r="D1604" s="181" t="s">
        <v>586</v>
      </c>
      <c r="E1604" s="188" t="s">
        <v>1</v>
      </c>
      <c r="F1604" s="189" t="s">
        <v>1783</v>
      </c>
      <c r="H1604" s="190">
        <v>5.24</v>
      </c>
      <c r="I1604" s="191"/>
      <c r="L1604" s="187"/>
      <c r="M1604" s="192"/>
      <c r="T1604" s="193"/>
      <c r="AT1604" s="188" t="s">
        <v>586</v>
      </c>
      <c r="AU1604" s="188" t="s">
        <v>89</v>
      </c>
      <c r="AV1604" s="13" t="s">
        <v>89</v>
      </c>
      <c r="AW1604" s="13" t="s">
        <v>31</v>
      </c>
      <c r="AX1604" s="13" t="s">
        <v>77</v>
      </c>
      <c r="AY1604" s="188" t="s">
        <v>574</v>
      </c>
    </row>
    <row r="1605" spans="2:51" s="12" customFormat="1" ht="12">
      <c r="B1605" s="180"/>
      <c r="D1605" s="181" t="s">
        <v>586</v>
      </c>
      <c r="E1605" s="182" t="s">
        <v>1</v>
      </c>
      <c r="F1605" s="183" t="s">
        <v>1764</v>
      </c>
      <c r="H1605" s="182" t="s">
        <v>1</v>
      </c>
      <c r="I1605" s="184"/>
      <c r="L1605" s="180"/>
      <c r="M1605" s="185"/>
      <c r="T1605" s="186"/>
      <c r="AT1605" s="182" t="s">
        <v>586</v>
      </c>
      <c r="AU1605" s="182" t="s">
        <v>89</v>
      </c>
      <c r="AV1605" s="12" t="s">
        <v>84</v>
      </c>
      <c r="AW1605" s="12" t="s">
        <v>31</v>
      </c>
      <c r="AX1605" s="12" t="s">
        <v>77</v>
      </c>
      <c r="AY1605" s="182" t="s">
        <v>574</v>
      </c>
    </row>
    <row r="1606" spans="2:51" s="13" customFormat="1" ht="12">
      <c r="B1606" s="187"/>
      <c r="D1606" s="181" t="s">
        <v>586</v>
      </c>
      <c r="E1606" s="188" t="s">
        <v>1</v>
      </c>
      <c r="F1606" s="189" t="s">
        <v>1784</v>
      </c>
      <c r="H1606" s="190">
        <v>2.3580000000000001</v>
      </c>
      <c r="I1606" s="191"/>
      <c r="L1606" s="187"/>
      <c r="M1606" s="192"/>
      <c r="T1606" s="193"/>
      <c r="AT1606" s="188" t="s">
        <v>586</v>
      </c>
      <c r="AU1606" s="188" t="s">
        <v>89</v>
      </c>
      <c r="AV1606" s="13" t="s">
        <v>89</v>
      </c>
      <c r="AW1606" s="13" t="s">
        <v>31</v>
      </c>
      <c r="AX1606" s="13" t="s">
        <v>77</v>
      </c>
      <c r="AY1606" s="188" t="s">
        <v>574</v>
      </c>
    </row>
    <row r="1607" spans="2:51" s="13" customFormat="1" ht="12">
      <c r="B1607" s="187"/>
      <c r="D1607" s="181" t="s">
        <v>586</v>
      </c>
      <c r="E1607" s="188" t="s">
        <v>1</v>
      </c>
      <c r="F1607" s="189" t="s">
        <v>1785</v>
      </c>
      <c r="H1607" s="190">
        <v>8.6690000000000005</v>
      </c>
      <c r="I1607" s="191"/>
      <c r="L1607" s="187"/>
      <c r="M1607" s="192"/>
      <c r="T1607" s="193"/>
      <c r="AT1607" s="188" t="s">
        <v>586</v>
      </c>
      <c r="AU1607" s="188" t="s">
        <v>89</v>
      </c>
      <c r="AV1607" s="13" t="s">
        <v>89</v>
      </c>
      <c r="AW1607" s="13" t="s">
        <v>31</v>
      </c>
      <c r="AX1607" s="13" t="s">
        <v>77</v>
      </c>
      <c r="AY1607" s="188" t="s">
        <v>574</v>
      </c>
    </row>
    <row r="1608" spans="2:51" s="12" customFormat="1" ht="12">
      <c r="B1608" s="180"/>
      <c r="D1608" s="181" t="s">
        <v>586</v>
      </c>
      <c r="E1608" s="182" t="s">
        <v>1</v>
      </c>
      <c r="F1608" s="183" t="s">
        <v>1766</v>
      </c>
      <c r="H1608" s="182" t="s">
        <v>1</v>
      </c>
      <c r="I1608" s="184"/>
      <c r="L1608" s="180"/>
      <c r="M1608" s="185"/>
      <c r="T1608" s="186"/>
      <c r="AT1608" s="182" t="s">
        <v>586</v>
      </c>
      <c r="AU1608" s="182" t="s">
        <v>89</v>
      </c>
      <c r="AV1608" s="12" t="s">
        <v>84</v>
      </c>
      <c r="AW1608" s="12" t="s">
        <v>31</v>
      </c>
      <c r="AX1608" s="12" t="s">
        <v>77</v>
      </c>
      <c r="AY1608" s="182" t="s">
        <v>574</v>
      </c>
    </row>
    <row r="1609" spans="2:51" s="13" customFormat="1" ht="12">
      <c r="B1609" s="187"/>
      <c r="D1609" s="181" t="s">
        <v>586</v>
      </c>
      <c r="E1609" s="188" t="s">
        <v>1</v>
      </c>
      <c r="F1609" s="189" t="s">
        <v>1786</v>
      </c>
      <c r="H1609" s="190">
        <v>2.734</v>
      </c>
      <c r="I1609" s="191"/>
      <c r="L1609" s="187"/>
      <c r="M1609" s="192"/>
      <c r="T1609" s="193"/>
      <c r="AT1609" s="188" t="s">
        <v>586</v>
      </c>
      <c r="AU1609" s="188" t="s">
        <v>89</v>
      </c>
      <c r="AV1609" s="13" t="s">
        <v>89</v>
      </c>
      <c r="AW1609" s="13" t="s">
        <v>31</v>
      </c>
      <c r="AX1609" s="13" t="s">
        <v>77</v>
      </c>
      <c r="AY1609" s="188" t="s">
        <v>574</v>
      </c>
    </row>
    <row r="1610" spans="2:51" s="13" customFormat="1" ht="12">
      <c r="B1610" s="187"/>
      <c r="D1610" s="181" t="s">
        <v>586</v>
      </c>
      <c r="E1610" s="188" t="s">
        <v>1</v>
      </c>
      <c r="F1610" s="189" t="s">
        <v>1787</v>
      </c>
      <c r="H1610" s="190">
        <v>10.5</v>
      </c>
      <c r="I1610" s="191"/>
      <c r="L1610" s="187"/>
      <c r="M1610" s="192"/>
      <c r="T1610" s="193"/>
      <c r="AT1610" s="188" t="s">
        <v>586</v>
      </c>
      <c r="AU1610" s="188" t="s">
        <v>89</v>
      </c>
      <c r="AV1610" s="13" t="s">
        <v>89</v>
      </c>
      <c r="AW1610" s="13" t="s">
        <v>31</v>
      </c>
      <c r="AX1610" s="13" t="s">
        <v>77</v>
      </c>
      <c r="AY1610" s="188" t="s">
        <v>574</v>
      </c>
    </row>
    <row r="1611" spans="2:51" s="12" customFormat="1" ht="12">
      <c r="B1611" s="180"/>
      <c r="D1611" s="181" t="s">
        <v>586</v>
      </c>
      <c r="E1611" s="182" t="s">
        <v>1</v>
      </c>
      <c r="F1611" s="183" t="s">
        <v>1768</v>
      </c>
      <c r="H1611" s="182" t="s">
        <v>1</v>
      </c>
      <c r="I1611" s="184"/>
      <c r="L1611" s="180"/>
      <c r="M1611" s="185"/>
      <c r="T1611" s="186"/>
      <c r="AT1611" s="182" t="s">
        <v>586</v>
      </c>
      <c r="AU1611" s="182" t="s">
        <v>89</v>
      </c>
      <c r="AV1611" s="12" t="s">
        <v>84</v>
      </c>
      <c r="AW1611" s="12" t="s">
        <v>31</v>
      </c>
      <c r="AX1611" s="12" t="s">
        <v>77</v>
      </c>
      <c r="AY1611" s="182" t="s">
        <v>574</v>
      </c>
    </row>
    <row r="1612" spans="2:51" s="13" customFormat="1" ht="12">
      <c r="B1612" s="187"/>
      <c r="D1612" s="181" t="s">
        <v>586</v>
      </c>
      <c r="E1612" s="188" t="s">
        <v>1</v>
      </c>
      <c r="F1612" s="189" t="s">
        <v>1788</v>
      </c>
      <c r="H1612" s="190">
        <v>1.431</v>
      </c>
      <c r="I1612" s="191"/>
      <c r="L1612" s="187"/>
      <c r="M1612" s="192"/>
      <c r="T1612" s="193"/>
      <c r="AT1612" s="188" t="s">
        <v>586</v>
      </c>
      <c r="AU1612" s="188" t="s">
        <v>89</v>
      </c>
      <c r="AV1612" s="13" t="s">
        <v>89</v>
      </c>
      <c r="AW1612" s="13" t="s">
        <v>31</v>
      </c>
      <c r="AX1612" s="13" t="s">
        <v>77</v>
      </c>
      <c r="AY1612" s="188" t="s">
        <v>574</v>
      </c>
    </row>
    <row r="1613" spans="2:51" s="13" customFormat="1" ht="12">
      <c r="B1613" s="187"/>
      <c r="D1613" s="181" t="s">
        <v>586</v>
      </c>
      <c r="E1613" s="188" t="s">
        <v>1</v>
      </c>
      <c r="F1613" s="189" t="s">
        <v>1789</v>
      </c>
      <c r="H1613" s="190">
        <v>7.1150000000000002</v>
      </c>
      <c r="I1613" s="191"/>
      <c r="L1613" s="187"/>
      <c r="M1613" s="192"/>
      <c r="T1613" s="193"/>
      <c r="AT1613" s="188" t="s">
        <v>586</v>
      </c>
      <c r="AU1613" s="188" t="s">
        <v>89</v>
      </c>
      <c r="AV1613" s="13" t="s">
        <v>89</v>
      </c>
      <c r="AW1613" s="13" t="s">
        <v>31</v>
      </c>
      <c r="AX1613" s="13" t="s">
        <v>77</v>
      </c>
      <c r="AY1613" s="188" t="s">
        <v>574</v>
      </c>
    </row>
    <row r="1614" spans="2:51" s="12" customFormat="1" ht="12">
      <c r="B1614" s="180"/>
      <c r="D1614" s="181" t="s">
        <v>586</v>
      </c>
      <c r="E1614" s="182" t="s">
        <v>1</v>
      </c>
      <c r="F1614" s="183" t="s">
        <v>1770</v>
      </c>
      <c r="H1614" s="182" t="s">
        <v>1</v>
      </c>
      <c r="I1614" s="184"/>
      <c r="L1614" s="180"/>
      <c r="M1614" s="185"/>
      <c r="T1614" s="186"/>
      <c r="AT1614" s="182" t="s">
        <v>586</v>
      </c>
      <c r="AU1614" s="182" t="s">
        <v>89</v>
      </c>
      <c r="AV1614" s="12" t="s">
        <v>84</v>
      </c>
      <c r="AW1614" s="12" t="s">
        <v>31</v>
      </c>
      <c r="AX1614" s="12" t="s">
        <v>77</v>
      </c>
      <c r="AY1614" s="182" t="s">
        <v>574</v>
      </c>
    </row>
    <row r="1615" spans="2:51" s="13" customFormat="1" ht="12">
      <c r="B1615" s="187"/>
      <c r="D1615" s="181" t="s">
        <v>586</v>
      </c>
      <c r="E1615" s="188" t="s">
        <v>1</v>
      </c>
      <c r="F1615" s="189" t="s">
        <v>1790</v>
      </c>
      <c r="H1615" s="190">
        <v>2.3860000000000001</v>
      </c>
      <c r="I1615" s="191"/>
      <c r="L1615" s="187"/>
      <c r="M1615" s="192"/>
      <c r="T1615" s="193"/>
      <c r="AT1615" s="188" t="s">
        <v>586</v>
      </c>
      <c r="AU1615" s="188" t="s">
        <v>89</v>
      </c>
      <c r="AV1615" s="13" t="s">
        <v>89</v>
      </c>
      <c r="AW1615" s="13" t="s">
        <v>31</v>
      </c>
      <c r="AX1615" s="13" t="s">
        <v>77</v>
      </c>
      <c r="AY1615" s="188" t="s">
        <v>574</v>
      </c>
    </row>
    <row r="1616" spans="2:51" s="13" customFormat="1" ht="12">
      <c r="B1616" s="187"/>
      <c r="D1616" s="181" t="s">
        <v>586</v>
      </c>
      <c r="E1616" s="188" t="s">
        <v>1</v>
      </c>
      <c r="F1616" s="189" t="s">
        <v>1791</v>
      </c>
      <c r="H1616" s="190">
        <v>8.5719999999999992</v>
      </c>
      <c r="I1616" s="191"/>
      <c r="L1616" s="187"/>
      <c r="M1616" s="192"/>
      <c r="T1616" s="193"/>
      <c r="AT1616" s="188" t="s">
        <v>586</v>
      </c>
      <c r="AU1616" s="188" t="s">
        <v>89</v>
      </c>
      <c r="AV1616" s="13" t="s">
        <v>89</v>
      </c>
      <c r="AW1616" s="13" t="s">
        <v>31</v>
      </c>
      <c r="AX1616" s="13" t="s">
        <v>77</v>
      </c>
      <c r="AY1616" s="188" t="s">
        <v>574</v>
      </c>
    </row>
    <row r="1617" spans="2:65" s="12" customFormat="1" ht="12">
      <c r="B1617" s="180"/>
      <c r="D1617" s="181" t="s">
        <v>586</v>
      </c>
      <c r="E1617" s="182" t="s">
        <v>1</v>
      </c>
      <c r="F1617" s="183" t="s">
        <v>1772</v>
      </c>
      <c r="H1617" s="182" t="s">
        <v>1</v>
      </c>
      <c r="I1617" s="184"/>
      <c r="L1617" s="180"/>
      <c r="M1617" s="185"/>
      <c r="T1617" s="186"/>
      <c r="AT1617" s="182" t="s">
        <v>586</v>
      </c>
      <c r="AU1617" s="182" t="s">
        <v>89</v>
      </c>
      <c r="AV1617" s="12" t="s">
        <v>84</v>
      </c>
      <c r="AW1617" s="12" t="s">
        <v>31</v>
      </c>
      <c r="AX1617" s="12" t="s">
        <v>77</v>
      </c>
      <c r="AY1617" s="182" t="s">
        <v>574</v>
      </c>
    </row>
    <row r="1618" spans="2:65" s="13" customFormat="1" ht="12">
      <c r="B1618" s="187"/>
      <c r="D1618" s="181" t="s">
        <v>586</v>
      </c>
      <c r="E1618" s="188" t="s">
        <v>1</v>
      </c>
      <c r="F1618" s="189" t="s">
        <v>1792</v>
      </c>
      <c r="H1618" s="190">
        <v>2.5</v>
      </c>
      <c r="I1618" s="191"/>
      <c r="L1618" s="187"/>
      <c r="M1618" s="192"/>
      <c r="T1618" s="193"/>
      <c r="AT1618" s="188" t="s">
        <v>586</v>
      </c>
      <c r="AU1618" s="188" t="s">
        <v>89</v>
      </c>
      <c r="AV1618" s="13" t="s">
        <v>89</v>
      </c>
      <c r="AW1618" s="13" t="s">
        <v>31</v>
      </c>
      <c r="AX1618" s="13" t="s">
        <v>77</v>
      </c>
      <c r="AY1618" s="188" t="s">
        <v>574</v>
      </c>
    </row>
    <row r="1619" spans="2:65" s="13" customFormat="1" ht="12">
      <c r="B1619" s="187"/>
      <c r="D1619" s="181" t="s">
        <v>586</v>
      </c>
      <c r="E1619" s="188" t="s">
        <v>1</v>
      </c>
      <c r="F1619" s="189" t="s">
        <v>1793</v>
      </c>
      <c r="H1619" s="190">
        <v>10.353</v>
      </c>
      <c r="I1619" s="191"/>
      <c r="L1619" s="187"/>
      <c r="M1619" s="192"/>
      <c r="T1619" s="193"/>
      <c r="AT1619" s="188" t="s">
        <v>586</v>
      </c>
      <c r="AU1619" s="188" t="s">
        <v>89</v>
      </c>
      <c r="AV1619" s="13" t="s">
        <v>89</v>
      </c>
      <c r="AW1619" s="13" t="s">
        <v>31</v>
      </c>
      <c r="AX1619" s="13" t="s">
        <v>77</v>
      </c>
      <c r="AY1619" s="188" t="s">
        <v>574</v>
      </c>
    </row>
    <row r="1620" spans="2:65" s="12" customFormat="1" ht="12">
      <c r="B1620" s="180"/>
      <c r="D1620" s="181" t="s">
        <v>586</v>
      </c>
      <c r="E1620" s="182" t="s">
        <v>1</v>
      </c>
      <c r="F1620" s="183" t="s">
        <v>1774</v>
      </c>
      <c r="H1620" s="182" t="s">
        <v>1</v>
      </c>
      <c r="I1620" s="184"/>
      <c r="L1620" s="180"/>
      <c r="M1620" s="185"/>
      <c r="T1620" s="186"/>
      <c r="AT1620" s="182" t="s">
        <v>586</v>
      </c>
      <c r="AU1620" s="182" t="s">
        <v>89</v>
      </c>
      <c r="AV1620" s="12" t="s">
        <v>84</v>
      </c>
      <c r="AW1620" s="12" t="s">
        <v>31</v>
      </c>
      <c r="AX1620" s="12" t="s">
        <v>77</v>
      </c>
      <c r="AY1620" s="182" t="s">
        <v>574</v>
      </c>
    </row>
    <row r="1621" spans="2:65" s="13" customFormat="1" ht="12">
      <c r="B1621" s="187"/>
      <c r="D1621" s="181" t="s">
        <v>586</v>
      </c>
      <c r="E1621" s="188" t="s">
        <v>1</v>
      </c>
      <c r="F1621" s="189" t="s">
        <v>1794</v>
      </c>
      <c r="H1621" s="190">
        <v>1.35</v>
      </c>
      <c r="I1621" s="191"/>
      <c r="L1621" s="187"/>
      <c r="M1621" s="192"/>
      <c r="T1621" s="193"/>
      <c r="AT1621" s="188" t="s">
        <v>586</v>
      </c>
      <c r="AU1621" s="188" t="s">
        <v>89</v>
      </c>
      <c r="AV1621" s="13" t="s">
        <v>89</v>
      </c>
      <c r="AW1621" s="13" t="s">
        <v>31</v>
      </c>
      <c r="AX1621" s="13" t="s">
        <v>77</v>
      </c>
      <c r="AY1621" s="188" t="s">
        <v>574</v>
      </c>
    </row>
    <row r="1622" spans="2:65" s="13" customFormat="1" ht="12">
      <c r="B1622" s="187"/>
      <c r="D1622" s="181" t="s">
        <v>586</v>
      </c>
      <c r="E1622" s="188" t="s">
        <v>1</v>
      </c>
      <c r="F1622" s="189" t="s">
        <v>1795</v>
      </c>
      <c r="H1622" s="190">
        <v>7.0880000000000001</v>
      </c>
      <c r="I1622" s="191"/>
      <c r="L1622" s="187"/>
      <c r="M1622" s="192"/>
      <c r="T1622" s="193"/>
      <c r="AT1622" s="188" t="s">
        <v>586</v>
      </c>
      <c r="AU1622" s="188" t="s">
        <v>89</v>
      </c>
      <c r="AV1622" s="13" t="s">
        <v>89</v>
      </c>
      <c r="AW1622" s="13" t="s">
        <v>31</v>
      </c>
      <c r="AX1622" s="13" t="s">
        <v>77</v>
      </c>
      <c r="AY1622" s="188" t="s">
        <v>574</v>
      </c>
    </row>
    <row r="1623" spans="2:65" s="14" customFormat="1" ht="12">
      <c r="B1623" s="194"/>
      <c r="D1623" s="181" t="s">
        <v>586</v>
      </c>
      <c r="E1623" s="195" t="s">
        <v>1</v>
      </c>
      <c r="F1623" s="196" t="s">
        <v>596</v>
      </c>
      <c r="H1623" s="197">
        <v>77.709000000000003</v>
      </c>
      <c r="I1623" s="198"/>
      <c r="L1623" s="194"/>
      <c r="M1623" s="199"/>
      <c r="T1623" s="200"/>
      <c r="AT1623" s="195" t="s">
        <v>586</v>
      </c>
      <c r="AU1623" s="195" t="s">
        <v>89</v>
      </c>
      <c r="AV1623" s="14" t="s">
        <v>580</v>
      </c>
      <c r="AW1623" s="14" t="s">
        <v>31</v>
      </c>
      <c r="AX1623" s="14" t="s">
        <v>84</v>
      </c>
      <c r="AY1623" s="195" t="s">
        <v>574</v>
      </c>
    </row>
    <row r="1624" spans="2:65" s="1" customFormat="1" ht="33" customHeight="1">
      <c r="B1624" s="140"/>
      <c r="C1624" s="168" t="s">
        <v>1796</v>
      </c>
      <c r="D1624" s="168" t="s">
        <v>576</v>
      </c>
      <c r="E1624" s="169" t="s">
        <v>1797</v>
      </c>
      <c r="F1624" s="170" t="s">
        <v>1798</v>
      </c>
      <c r="G1624" s="171" t="s">
        <v>584</v>
      </c>
      <c r="H1624" s="172">
        <v>77.709000000000003</v>
      </c>
      <c r="I1624" s="173"/>
      <c r="J1624" s="174">
        <f>ROUND(I1624*H1624,2)</f>
        <v>0</v>
      </c>
      <c r="K1624" s="175"/>
      <c r="L1624" s="34"/>
      <c r="M1624" s="176" t="s">
        <v>1</v>
      </c>
      <c r="N1624" s="139" t="s">
        <v>43</v>
      </c>
      <c r="P1624" s="177">
        <f>O1624*H1624</f>
        <v>0</v>
      </c>
      <c r="Q1624" s="177">
        <v>0</v>
      </c>
      <c r="R1624" s="177">
        <f>Q1624*H1624</f>
        <v>0</v>
      </c>
      <c r="S1624" s="177">
        <v>0</v>
      </c>
      <c r="T1624" s="178">
        <f>S1624*H1624</f>
        <v>0</v>
      </c>
      <c r="AR1624" s="179" t="s">
        <v>580</v>
      </c>
      <c r="AT1624" s="179" t="s">
        <v>576</v>
      </c>
      <c r="AU1624" s="179" t="s">
        <v>89</v>
      </c>
      <c r="AY1624" s="17" t="s">
        <v>574</v>
      </c>
      <c r="BE1624" s="102">
        <f>IF(N1624="základná",J1624,0)</f>
        <v>0</v>
      </c>
      <c r="BF1624" s="102">
        <f>IF(N1624="znížená",J1624,0)</f>
        <v>0</v>
      </c>
      <c r="BG1624" s="102">
        <f>IF(N1624="zákl. prenesená",J1624,0)</f>
        <v>0</v>
      </c>
      <c r="BH1624" s="102">
        <f>IF(N1624="zníž. prenesená",J1624,0)</f>
        <v>0</v>
      </c>
      <c r="BI1624" s="102">
        <f>IF(N1624="nulová",J1624,0)</f>
        <v>0</v>
      </c>
      <c r="BJ1624" s="17" t="s">
        <v>89</v>
      </c>
      <c r="BK1624" s="102">
        <f>ROUND(I1624*H1624,2)</f>
        <v>0</v>
      </c>
      <c r="BL1624" s="17" t="s">
        <v>580</v>
      </c>
      <c r="BM1624" s="179" t="s">
        <v>1799</v>
      </c>
    </row>
    <row r="1625" spans="2:65" s="12" customFormat="1" ht="12">
      <c r="B1625" s="180"/>
      <c r="D1625" s="181" t="s">
        <v>586</v>
      </c>
      <c r="E1625" s="182" t="s">
        <v>1</v>
      </c>
      <c r="F1625" s="183" t="s">
        <v>1760</v>
      </c>
      <c r="H1625" s="182" t="s">
        <v>1</v>
      </c>
      <c r="I1625" s="184"/>
      <c r="L1625" s="180"/>
      <c r="M1625" s="185"/>
      <c r="T1625" s="186"/>
      <c r="AT1625" s="182" t="s">
        <v>586</v>
      </c>
      <c r="AU1625" s="182" t="s">
        <v>89</v>
      </c>
      <c r="AV1625" s="12" t="s">
        <v>84</v>
      </c>
      <c r="AW1625" s="12" t="s">
        <v>31</v>
      </c>
      <c r="AX1625" s="12" t="s">
        <v>77</v>
      </c>
      <c r="AY1625" s="182" t="s">
        <v>574</v>
      </c>
    </row>
    <row r="1626" spans="2:65" s="13" customFormat="1" ht="12">
      <c r="B1626" s="187"/>
      <c r="D1626" s="181" t="s">
        <v>586</v>
      </c>
      <c r="E1626" s="188" t="s">
        <v>1</v>
      </c>
      <c r="F1626" s="189" t="s">
        <v>1780</v>
      </c>
      <c r="H1626" s="190">
        <v>1.4239999999999999</v>
      </c>
      <c r="I1626" s="191"/>
      <c r="L1626" s="187"/>
      <c r="M1626" s="192"/>
      <c r="T1626" s="193"/>
      <c r="AT1626" s="188" t="s">
        <v>586</v>
      </c>
      <c r="AU1626" s="188" t="s">
        <v>89</v>
      </c>
      <c r="AV1626" s="13" t="s">
        <v>89</v>
      </c>
      <c r="AW1626" s="13" t="s">
        <v>31</v>
      </c>
      <c r="AX1626" s="13" t="s">
        <v>77</v>
      </c>
      <c r="AY1626" s="188" t="s">
        <v>574</v>
      </c>
    </row>
    <row r="1627" spans="2:65" s="13" customFormat="1" ht="12">
      <c r="B1627" s="187"/>
      <c r="D1627" s="181" t="s">
        <v>586</v>
      </c>
      <c r="E1627" s="188" t="s">
        <v>1</v>
      </c>
      <c r="F1627" s="189" t="s">
        <v>1781</v>
      </c>
      <c r="H1627" s="190">
        <v>4.4370000000000003</v>
      </c>
      <c r="I1627" s="191"/>
      <c r="L1627" s="187"/>
      <c r="M1627" s="192"/>
      <c r="T1627" s="193"/>
      <c r="AT1627" s="188" t="s">
        <v>586</v>
      </c>
      <c r="AU1627" s="188" t="s">
        <v>89</v>
      </c>
      <c r="AV1627" s="13" t="s">
        <v>89</v>
      </c>
      <c r="AW1627" s="13" t="s">
        <v>31</v>
      </c>
      <c r="AX1627" s="13" t="s">
        <v>77</v>
      </c>
      <c r="AY1627" s="188" t="s">
        <v>574</v>
      </c>
    </row>
    <row r="1628" spans="2:65" s="12" customFormat="1" ht="12">
      <c r="B1628" s="180"/>
      <c r="D1628" s="181" t="s">
        <v>586</v>
      </c>
      <c r="E1628" s="182" t="s">
        <v>1</v>
      </c>
      <c r="F1628" s="183" t="s">
        <v>1762</v>
      </c>
      <c r="H1628" s="182" t="s">
        <v>1</v>
      </c>
      <c r="I1628" s="184"/>
      <c r="L1628" s="180"/>
      <c r="M1628" s="185"/>
      <c r="T1628" s="186"/>
      <c r="AT1628" s="182" t="s">
        <v>586</v>
      </c>
      <c r="AU1628" s="182" t="s">
        <v>89</v>
      </c>
      <c r="AV1628" s="12" t="s">
        <v>84</v>
      </c>
      <c r="AW1628" s="12" t="s">
        <v>31</v>
      </c>
      <c r="AX1628" s="12" t="s">
        <v>77</v>
      </c>
      <c r="AY1628" s="182" t="s">
        <v>574</v>
      </c>
    </row>
    <row r="1629" spans="2:65" s="13" customFormat="1" ht="12">
      <c r="B1629" s="187"/>
      <c r="D1629" s="181" t="s">
        <v>586</v>
      </c>
      <c r="E1629" s="188" t="s">
        <v>1</v>
      </c>
      <c r="F1629" s="189" t="s">
        <v>1782</v>
      </c>
      <c r="H1629" s="190">
        <v>1.552</v>
      </c>
      <c r="I1629" s="191"/>
      <c r="L1629" s="187"/>
      <c r="M1629" s="192"/>
      <c r="T1629" s="193"/>
      <c r="AT1629" s="188" t="s">
        <v>586</v>
      </c>
      <c r="AU1629" s="188" t="s">
        <v>89</v>
      </c>
      <c r="AV1629" s="13" t="s">
        <v>89</v>
      </c>
      <c r="AW1629" s="13" t="s">
        <v>31</v>
      </c>
      <c r="AX1629" s="13" t="s">
        <v>77</v>
      </c>
      <c r="AY1629" s="188" t="s">
        <v>574</v>
      </c>
    </row>
    <row r="1630" spans="2:65" s="13" customFormat="1" ht="12">
      <c r="B1630" s="187"/>
      <c r="D1630" s="181" t="s">
        <v>586</v>
      </c>
      <c r="E1630" s="188" t="s">
        <v>1</v>
      </c>
      <c r="F1630" s="189" t="s">
        <v>1783</v>
      </c>
      <c r="H1630" s="190">
        <v>5.24</v>
      </c>
      <c r="I1630" s="191"/>
      <c r="L1630" s="187"/>
      <c r="M1630" s="192"/>
      <c r="T1630" s="193"/>
      <c r="AT1630" s="188" t="s">
        <v>586</v>
      </c>
      <c r="AU1630" s="188" t="s">
        <v>89</v>
      </c>
      <c r="AV1630" s="13" t="s">
        <v>89</v>
      </c>
      <c r="AW1630" s="13" t="s">
        <v>31</v>
      </c>
      <c r="AX1630" s="13" t="s">
        <v>77</v>
      </c>
      <c r="AY1630" s="188" t="s">
        <v>574</v>
      </c>
    </row>
    <row r="1631" spans="2:65" s="12" customFormat="1" ht="12">
      <c r="B1631" s="180"/>
      <c r="D1631" s="181" t="s">
        <v>586</v>
      </c>
      <c r="E1631" s="182" t="s">
        <v>1</v>
      </c>
      <c r="F1631" s="183" t="s">
        <v>1764</v>
      </c>
      <c r="H1631" s="182" t="s">
        <v>1</v>
      </c>
      <c r="I1631" s="184"/>
      <c r="L1631" s="180"/>
      <c r="M1631" s="185"/>
      <c r="T1631" s="186"/>
      <c r="AT1631" s="182" t="s">
        <v>586</v>
      </c>
      <c r="AU1631" s="182" t="s">
        <v>89</v>
      </c>
      <c r="AV1631" s="12" t="s">
        <v>84</v>
      </c>
      <c r="AW1631" s="12" t="s">
        <v>31</v>
      </c>
      <c r="AX1631" s="12" t="s">
        <v>77</v>
      </c>
      <c r="AY1631" s="182" t="s">
        <v>574</v>
      </c>
    </row>
    <row r="1632" spans="2:65" s="13" customFormat="1" ht="12">
      <c r="B1632" s="187"/>
      <c r="D1632" s="181" t="s">
        <v>586</v>
      </c>
      <c r="E1632" s="188" t="s">
        <v>1</v>
      </c>
      <c r="F1632" s="189" t="s">
        <v>1784</v>
      </c>
      <c r="H1632" s="190">
        <v>2.3580000000000001</v>
      </c>
      <c r="I1632" s="191"/>
      <c r="L1632" s="187"/>
      <c r="M1632" s="192"/>
      <c r="T1632" s="193"/>
      <c r="AT1632" s="188" t="s">
        <v>586</v>
      </c>
      <c r="AU1632" s="188" t="s">
        <v>89</v>
      </c>
      <c r="AV1632" s="13" t="s">
        <v>89</v>
      </c>
      <c r="AW1632" s="13" t="s">
        <v>31</v>
      </c>
      <c r="AX1632" s="13" t="s">
        <v>77</v>
      </c>
      <c r="AY1632" s="188" t="s">
        <v>574</v>
      </c>
    </row>
    <row r="1633" spans="2:51" s="13" customFormat="1" ht="12">
      <c r="B1633" s="187"/>
      <c r="D1633" s="181" t="s">
        <v>586</v>
      </c>
      <c r="E1633" s="188" t="s">
        <v>1</v>
      </c>
      <c r="F1633" s="189" t="s">
        <v>1785</v>
      </c>
      <c r="H1633" s="190">
        <v>8.6690000000000005</v>
      </c>
      <c r="I1633" s="191"/>
      <c r="L1633" s="187"/>
      <c r="M1633" s="192"/>
      <c r="T1633" s="193"/>
      <c r="AT1633" s="188" t="s">
        <v>586</v>
      </c>
      <c r="AU1633" s="188" t="s">
        <v>89</v>
      </c>
      <c r="AV1633" s="13" t="s">
        <v>89</v>
      </c>
      <c r="AW1633" s="13" t="s">
        <v>31</v>
      </c>
      <c r="AX1633" s="13" t="s">
        <v>77</v>
      </c>
      <c r="AY1633" s="188" t="s">
        <v>574</v>
      </c>
    </row>
    <row r="1634" spans="2:51" s="12" customFormat="1" ht="12">
      <c r="B1634" s="180"/>
      <c r="D1634" s="181" t="s">
        <v>586</v>
      </c>
      <c r="E1634" s="182" t="s">
        <v>1</v>
      </c>
      <c r="F1634" s="183" t="s">
        <v>1766</v>
      </c>
      <c r="H1634" s="182" t="s">
        <v>1</v>
      </c>
      <c r="I1634" s="184"/>
      <c r="L1634" s="180"/>
      <c r="M1634" s="185"/>
      <c r="T1634" s="186"/>
      <c r="AT1634" s="182" t="s">
        <v>586</v>
      </c>
      <c r="AU1634" s="182" t="s">
        <v>89</v>
      </c>
      <c r="AV1634" s="12" t="s">
        <v>84</v>
      </c>
      <c r="AW1634" s="12" t="s">
        <v>31</v>
      </c>
      <c r="AX1634" s="12" t="s">
        <v>77</v>
      </c>
      <c r="AY1634" s="182" t="s">
        <v>574</v>
      </c>
    </row>
    <row r="1635" spans="2:51" s="13" customFormat="1" ht="12">
      <c r="B1635" s="187"/>
      <c r="D1635" s="181" t="s">
        <v>586</v>
      </c>
      <c r="E1635" s="188" t="s">
        <v>1</v>
      </c>
      <c r="F1635" s="189" t="s">
        <v>1786</v>
      </c>
      <c r="H1635" s="190">
        <v>2.734</v>
      </c>
      <c r="I1635" s="191"/>
      <c r="L1635" s="187"/>
      <c r="M1635" s="192"/>
      <c r="T1635" s="193"/>
      <c r="AT1635" s="188" t="s">
        <v>586</v>
      </c>
      <c r="AU1635" s="188" t="s">
        <v>89</v>
      </c>
      <c r="AV1635" s="13" t="s">
        <v>89</v>
      </c>
      <c r="AW1635" s="13" t="s">
        <v>31</v>
      </c>
      <c r="AX1635" s="13" t="s">
        <v>77</v>
      </c>
      <c r="AY1635" s="188" t="s">
        <v>574</v>
      </c>
    </row>
    <row r="1636" spans="2:51" s="13" customFormat="1" ht="12">
      <c r="B1636" s="187"/>
      <c r="D1636" s="181" t="s">
        <v>586</v>
      </c>
      <c r="E1636" s="188" t="s">
        <v>1</v>
      </c>
      <c r="F1636" s="189" t="s">
        <v>1787</v>
      </c>
      <c r="H1636" s="190">
        <v>10.5</v>
      </c>
      <c r="I1636" s="191"/>
      <c r="L1636" s="187"/>
      <c r="M1636" s="192"/>
      <c r="T1636" s="193"/>
      <c r="AT1636" s="188" t="s">
        <v>586</v>
      </c>
      <c r="AU1636" s="188" t="s">
        <v>89</v>
      </c>
      <c r="AV1636" s="13" t="s">
        <v>89</v>
      </c>
      <c r="AW1636" s="13" t="s">
        <v>31</v>
      </c>
      <c r="AX1636" s="13" t="s">
        <v>77</v>
      </c>
      <c r="AY1636" s="188" t="s">
        <v>574</v>
      </c>
    </row>
    <row r="1637" spans="2:51" s="12" customFormat="1" ht="12">
      <c r="B1637" s="180"/>
      <c r="D1637" s="181" t="s">
        <v>586</v>
      </c>
      <c r="E1637" s="182" t="s">
        <v>1</v>
      </c>
      <c r="F1637" s="183" t="s">
        <v>1768</v>
      </c>
      <c r="H1637" s="182" t="s">
        <v>1</v>
      </c>
      <c r="I1637" s="184"/>
      <c r="L1637" s="180"/>
      <c r="M1637" s="185"/>
      <c r="T1637" s="186"/>
      <c r="AT1637" s="182" t="s">
        <v>586</v>
      </c>
      <c r="AU1637" s="182" t="s">
        <v>89</v>
      </c>
      <c r="AV1637" s="12" t="s">
        <v>84</v>
      </c>
      <c r="AW1637" s="12" t="s">
        <v>31</v>
      </c>
      <c r="AX1637" s="12" t="s">
        <v>77</v>
      </c>
      <c r="AY1637" s="182" t="s">
        <v>574</v>
      </c>
    </row>
    <row r="1638" spans="2:51" s="13" customFormat="1" ht="12">
      <c r="B1638" s="187"/>
      <c r="D1638" s="181" t="s">
        <v>586</v>
      </c>
      <c r="E1638" s="188" t="s">
        <v>1</v>
      </c>
      <c r="F1638" s="189" t="s">
        <v>1788</v>
      </c>
      <c r="H1638" s="190">
        <v>1.431</v>
      </c>
      <c r="I1638" s="191"/>
      <c r="L1638" s="187"/>
      <c r="M1638" s="192"/>
      <c r="T1638" s="193"/>
      <c r="AT1638" s="188" t="s">
        <v>586</v>
      </c>
      <c r="AU1638" s="188" t="s">
        <v>89</v>
      </c>
      <c r="AV1638" s="13" t="s">
        <v>89</v>
      </c>
      <c r="AW1638" s="13" t="s">
        <v>31</v>
      </c>
      <c r="AX1638" s="13" t="s">
        <v>77</v>
      </c>
      <c r="AY1638" s="188" t="s">
        <v>574</v>
      </c>
    </row>
    <row r="1639" spans="2:51" s="13" customFormat="1" ht="12">
      <c r="B1639" s="187"/>
      <c r="D1639" s="181" t="s">
        <v>586</v>
      </c>
      <c r="E1639" s="188" t="s">
        <v>1</v>
      </c>
      <c r="F1639" s="189" t="s">
        <v>1789</v>
      </c>
      <c r="H1639" s="190">
        <v>7.1150000000000002</v>
      </c>
      <c r="I1639" s="191"/>
      <c r="L1639" s="187"/>
      <c r="M1639" s="192"/>
      <c r="T1639" s="193"/>
      <c r="AT1639" s="188" t="s">
        <v>586</v>
      </c>
      <c r="AU1639" s="188" t="s">
        <v>89</v>
      </c>
      <c r="AV1639" s="13" t="s">
        <v>89</v>
      </c>
      <c r="AW1639" s="13" t="s">
        <v>31</v>
      </c>
      <c r="AX1639" s="13" t="s">
        <v>77</v>
      </c>
      <c r="AY1639" s="188" t="s">
        <v>574</v>
      </c>
    </row>
    <row r="1640" spans="2:51" s="12" customFormat="1" ht="12">
      <c r="B1640" s="180"/>
      <c r="D1640" s="181" t="s">
        <v>586</v>
      </c>
      <c r="E1640" s="182" t="s">
        <v>1</v>
      </c>
      <c r="F1640" s="183" t="s">
        <v>1770</v>
      </c>
      <c r="H1640" s="182" t="s">
        <v>1</v>
      </c>
      <c r="I1640" s="184"/>
      <c r="L1640" s="180"/>
      <c r="M1640" s="185"/>
      <c r="T1640" s="186"/>
      <c r="AT1640" s="182" t="s">
        <v>586</v>
      </c>
      <c r="AU1640" s="182" t="s">
        <v>89</v>
      </c>
      <c r="AV1640" s="12" t="s">
        <v>84</v>
      </c>
      <c r="AW1640" s="12" t="s">
        <v>31</v>
      </c>
      <c r="AX1640" s="12" t="s">
        <v>77</v>
      </c>
      <c r="AY1640" s="182" t="s">
        <v>574</v>
      </c>
    </row>
    <row r="1641" spans="2:51" s="13" customFormat="1" ht="12">
      <c r="B1641" s="187"/>
      <c r="D1641" s="181" t="s">
        <v>586</v>
      </c>
      <c r="E1641" s="188" t="s">
        <v>1</v>
      </c>
      <c r="F1641" s="189" t="s">
        <v>1790</v>
      </c>
      <c r="H1641" s="190">
        <v>2.3860000000000001</v>
      </c>
      <c r="I1641" s="191"/>
      <c r="L1641" s="187"/>
      <c r="M1641" s="192"/>
      <c r="T1641" s="193"/>
      <c r="AT1641" s="188" t="s">
        <v>586</v>
      </c>
      <c r="AU1641" s="188" t="s">
        <v>89</v>
      </c>
      <c r="AV1641" s="13" t="s">
        <v>89</v>
      </c>
      <c r="AW1641" s="13" t="s">
        <v>31</v>
      </c>
      <c r="AX1641" s="13" t="s">
        <v>77</v>
      </c>
      <c r="AY1641" s="188" t="s">
        <v>574</v>
      </c>
    </row>
    <row r="1642" spans="2:51" s="13" customFormat="1" ht="12">
      <c r="B1642" s="187"/>
      <c r="D1642" s="181" t="s">
        <v>586</v>
      </c>
      <c r="E1642" s="188" t="s">
        <v>1</v>
      </c>
      <c r="F1642" s="189" t="s">
        <v>1791</v>
      </c>
      <c r="H1642" s="190">
        <v>8.5719999999999992</v>
      </c>
      <c r="I1642" s="191"/>
      <c r="L1642" s="187"/>
      <c r="M1642" s="192"/>
      <c r="T1642" s="193"/>
      <c r="AT1642" s="188" t="s">
        <v>586</v>
      </c>
      <c r="AU1642" s="188" t="s">
        <v>89</v>
      </c>
      <c r="AV1642" s="13" t="s">
        <v>89</v>
      </c>
      <c r="AW1642" s="13" t="s">
        <v>31</v>
      </c>
      <c r="AX1642" s="13" t="s">
        <v>77</v>
      </c>
      <c r="AY1642" s="188" t="s">
        <v>574</v>
      </c>
    </row>
    <row r="1643" spans="2:51" s="12" customFormat="1" ht="12">
      <c r="B1643" s="180"/>
      <c r="D1643" s="181" t="s">
        <v>586</v>
      </c>
      <c r="E1643" s="182" t="s">
        <v>1</v>
      </c>
      <c r="F1643" s="183" t="s">
        <v>1772</v>
      </c>
      <c r="H1643" s="182" t="s">
        <v>1</v>
      </c>
      <c r="I1643" s="184"/>
      <c r="L1643" s="180"/>
      <c r="M1643" s="185"/>
      <c r="T1643" s="186"/>
      <c r="AT1643" s="182" t="s">
        <v>586</v>
      </c>
      <c r="AU1643" s="182" t="s">
        <v>89</v>
      </c>
      <c r="AV1643" s="12" t="s">
        <v>84</v>
      </c>
      <c r="AW1643" s="12" t="s">
        <v>31</v>
      </c>
      <c r="AX1643" s="12" t="s">
        <v>77</v>
      </c>
      <c r="AY1643" s="182" t="s">
        <v>574</v>
      </c>
    </row>
    <row r="1644" spans="2:51" s="13" customFormat="1" ht="12">
      <c r="B1644" s="187"/>
      <c r="D1644" s="181" t="s">
        <v>586</v>
      </c>
      <c r="E1644" s="188" t="s">
        <v>1</v>
      </c>
      <c r="F1644" s="189" t="s">
        <v>1792</v>
      </c>
      <c r="H1644" s="190">
        <v>2.5</v>
      </c>
      <c r="I1644" s="191"/>
      <c r="L1644" s="187"/>
      <c r="M1644" s="192"/>
      <c r="T1644" s="193"/>
      <c r="AT1644" s="188" t="s">
        <v>586</v>
      </c>
      <c r="AU1644" s="188" t="s">
        <v>89</v>
      </c>
      <c r="AV1644" s="13" t="s">
        <v>89</v>
      </c>
      <c r="AW1644" s="13" t="s">
        <v>31</v>
      </c>
      <c r="AX1644" s="13" t="s">
        <v>77</v>
      </c>
      <c r="AY1644" s="188" t="s">
        <v>574</v>
      </c>
    </row>
    <row r="1645" spans="2:51" s="13" customFormat="1" ht="12">
      <c r="B1645" s="187"/>
      <c r="D1645" s="181" t="s">
        <v>586</v>
      </c>
      <c r="E1645" s="188" t="s">
        <v>1</v>
      </c>
      <c r="F1645" s="189" t="s">
        <v>1793</v>
      </c>
      <c r="H1645" s="190">
        <v>10.353</v>
      </c>
      <c r="I1645" s="191"/>
      <c r="L1645" s="187"/>
      <c r="M1645" s="192"/>
      <c r="T1645" s="193"/>
      <c r="AT1645" s="188" t="s">
        <v>586</v>
      </c>
      <c r="AU1645" s="188" t="s">
        <v>89</v>
      </c>
      <c r="AV1645" s="13" t="s">
        <v>89</v>
      </c>
      <c r="AW1645" s="13" t="s">
        <v>31</v>
      </c>
      <c r="AX1645" s="13" t="s">
        <v>77</v>
      </c>
      <c r="AY1645" s="188" t="s">
        <v>574</v>
      </c>
    </row>
    <row r="1646" spans="2:51" s="12" customFormat="1" ht="12">
      <c r="B1646" s="180"/>
      <c r="D1646" s="181" t="s">
        <v>586</v>
      </c>
      <c r="E1646" s="182" t="s">
        <v>1</v>
      </c>
      <c r="F1646" s="183" t="s">
        <v>1774</v>
      </c>
      <c r="H1646" s="182" t="s">
        <v>1</v>
      </c>
      <c r="I1646" s="184"/>
      <c r="L1646" s="180"/>
      <c r="M1646" s="185"/>
      <c r="T1646" s="186"/>
      <c r="AT1646" s="182" t="s">
        <v>586</v>
      </c>
      <c r="AU1646" s="182" t="s">
        <v>89</v>
      </c>
      <c r="AV1646" s="12" t="s">
        <v>84</v>
      </c>
      <c r="AW1646" s="12" t="s">
        <v>31</v>
      </c>
      <c r="AX1646" s="12" t="s">
        <v>77</v>
      </c>
      <c r="AY1646" s="182" t="s">
        <v>574</v>
      </c>
    </row>
    <row r="1647" spans="2:51" s="13" customFormat="1" ht="12">
      <c r="B1647" s="187"/>
      <c r="D1647" s="181" t="s">
        <v>586</v>
      </c>
      <c r="E1647" s="188" t="s">
        <v>1</v>
      </c>
      <c r="F1647" s="189" t="s">
        <v>1794</v>
      </c>
      <c r="H1647" s="190">
        <v>1.35</v>
      </c>
      <c r="I1647" s="191"/>
      <c r="L1647" s="187"/>
      <c r="M1647" s="192"/>
      <c r="T1647" s="193"/>
      <c r="AT1647" s="188" t="s">
        <v>586</v>
      </c>
      <c r="AU1647" s="188" t="s">
        <v>89</v>
      </c>
      <c r="AV1647" s="13" t="s">
        <v>89</v>
      </c>
      <c r="AW1647" s="13" t="s">
        <v>31</v>
      </c>
      <c r="AX1647" s="13" t="s">
        <v>77</v>
      </c>
      <c r="AY1647" s="188" t="s">
        <v>574</v>
      </c>
    </row>
    <row r="1648" spans="2:51" s="13" customFormat="1" ht="12">
      <c r="B1648" s="187"/>
      <c r="D1648" s="181" t="s">
        <v>586</v>
      </c>
      <c r="E1648" s="188" t="s">
        <v>1</v>
      </c>
      <c r="F1648" s="189" t="s">
        <v>1795</v>
      </c>
      <c r="H1648" s="190">
        <v>7.0880000000000001</v>
      </c>
      <c r="I1648" s="191"/>
      <c r="L1648" s="187"/>
      <c r="M1648" s="192"/>
      <c r="T1648" s="193"/>
      <c r="AT1648" s="188" t="s">
        <v>586</v>
      </c>
      <c r="AU1648" s="188" t="s">
        <v>89</v>
      </c>
      <c r="AV1648" s="13" t="s">
        <v>89</v>
      </c>
      <c r="AW1648" s="13" t="s">
        <v>31</v>
      </c>
      <c r="AX1648" s="13" t="s">
        <v>77</v>
      </c>
      <c r="AY1648" s="188" t="s">
        <v>574</v>
      </c>
    </row>
    <row r="1649" spans="2:65" s="14" customFormat="1" ht="12">
      <c r="B1649" s="194"/>
      <c r="D1649" s="181" t="s">
        <v>586</v>
      </c>
      <c r="E1649" s="195" t="s">
        <v>1</v>
      </c>
      <c r="F1649" s="196" t="s">
        <v>596</v>
      </c>
      <c r="H1649" s="197">
        <v>77.709000000000003</v>
      </c>
      <c r="I1649" s="198"/>
      <c r="L1649" s="194"/>
      <c r="M1649" s="199"/>
      <c r="T1649" s="200"/>
      <c r="AT1649" s="195" t="s">
        <v>586</v>
      </c>
      <c r="AU1649" s="195" t="s">
        <v>89</v>
      </c>
      <c r="AV1649" s="14" t="s">
        <v>580</v>
      </c>
      <c r="AW1649" s="14" t="s">
        <v>31</v>
      </c>
      <c r="AX1649" s="14" t="s">
        <v>84</v>
      </c>
      <c r="AY1649" s="195" t="s">
        <v>574</v>
      </c>
    </row>
    <row r="1650" spans="2:65" s="1" customFormat="1" ht="24.25" customHeight="1">
      <c r="B1650" s="140"/>
      <c r="C1650" s="168" t="s">
        <v>1460</v>
      </c>
      <c r="D1650" s="168" t="s">
        <v>576</v>
      </c>
      <c r="E1650" s="169" t="s">
        <v>1800</v>
      </c>
      <c r="F1650" s="170" t="s">
        <v>1801</v>
      </c>
      <c r="G1650" s="171" t="s">
        <v>584</v>
      </c>
      <c r="H1650" s="172">
        <v>36.941000000000003</v>
      </c>
      <c r="I1650" s="173"/>
      <c r="J1650" s="174">
        <f>ROUND(I1650*H1650,2)</f>
        <v>0</v>
      </c>
      <c r="K1650" s="175"/>
      <c r="L1650" s="34"/>
      <c r="M1650" s="176" t="s">
        <v>1</v>
      </c>
      <c r="N1650" s="139" t="s">
        <v>43</v>
      </c>
      <c r="P1650" s="177">
        <f>O1650*H1650</f>
        <v>0</v>
      </c>
      <c r="Q1650" s="177">
        <v>3.96E-3</v>
      </c>
      <c r="R1650" s="177">
        <f>Q1650*H1650</f>
        <v>0.14628636</v>
      </c>
      <c r="S1650" s="177">
        <v>0</v>
      </c>
      <c r="T1650" s="178">
        <f>S1650*H1650</f>
        <v>0</v>
      </c>
      <c r="AR1650" s="179" t="s">
        <v>580</v>
      </c>
      <c r="AT1650" s="179" t="s">
        <v>576</v>
      </c>
      <c r="AU1650" s="179" t="s">
        <v>89</v>
      </c>
      <c r="AY1650" s="17" t="s">
        <v>574</v>
      </c>
      <c r="BE1650" s="102">
        <f>IF(N1650="základná",J1650,0)</f>
        <v>0</v>
      </c>
      <c r="BF1650" s="102">
        <f>IF(N1650="znížená",J1650,0)</f>
        <v>0</v>
      </c>
      <c r="BG1650" s="102">
        <f>IF(N1650="zákl. prenesená",J1650,0)</f>
        <v>0</v>
      </c>
      <c r="BH1650" s="102">
        <f>IF(N1650="zníž. prenesená",J1650,0)</f>
        <v>0</v>
      </c>
      <c r="BI1650" s="102">
        <f>IF(N1650="nulová",J1650,0)</f>
        <v>0</v>
      </c>
      <c r="BJ1650" s="17" t="s">
        <v>89</v>
      </c>
      <c r="BK1650" s="102">
        <f>ROUND(I1650*H1650,2)</f>
        <v>0</v>
      </c>
      <c r="BL1650" s="17" t="s">
        <v>580</v>
      </c>
      <c r="BM1650" s="179" t="s">
        <v>1802</v>
      </c>
    </row>
    <row r="1651" spans="2:65" s="12" customFormat="1" ht="12">
      <c r="B1651" s="180"/>
      <c r="D1651" s="181" t="s">
        <v>586</v>
      </c>
      <c r="E1651" s="182" t="s">
        <v>1</v>
      </c>
      <c r="F1651" s="183" t="s">
        <v>1760</v>
      </c>
      <c r="H1651" s="182" t="s">
        <v>1</v>
      </c>
      <c r="I1651" s="184"/>
      <c r="L1651" s="180"/>
      <c r="M1651" s="185"/>
      <c r="T1651" s="186"/>
      <c r="AT1651" s="182" t="s">
        <v>586</v>
      </c>
      <c r="AU1651" s="182" t="s">
        <v>89</v>
      </c>
      <c r="AV1651" s="12" t="s">
        <v>84</v>
      </c>
      <c r="AW1651" s="12" t="s">
        <v>31</v>
      </c>
      <c r="AX1651" s="12" t="s">
        <v>77</v>
      </c>
      <c r="AY1651" s="182" t="s">
        <v>574</v>
      </c>
    </row>
    <row r="1652" spans="2:65" s="13" customFormat="1" ht="12">
      <c r="B1652" s="187"/>
      <c r="D1652" s="181" t="s">
        <v>586</v>
      </c>
      <c r="E1652" s="188" t="s">
        <v>1</v>
      </c>
      <c r="F1652" s="189" t="s">
        <v>1803</v>
      </c>
      <c r="H1652" s="190">
        <v>4.9480000000000004</v>
      </c>
      <c r="I1652" s="191"/>
      <c r="L1652" s="187"/>
      <c r="M1652" s="192"/>
      <c r="T1652" s="193"/>
      <c r="AT1652" s="188" t="s">
        <v>586</v>
      </c>
      <c r="AU1652" s="188" t="s">
        <v>89</v>
      </c>
      <c r="AV1652" s="13" t="s">
        <v>89</v>
      </c>
      <c r="AW1652" s="13" t="s">
        <v>31</v>
      </c>
      <c r="AX1652" s="13" t="s">
        <v>77</v>
      </c>
      <c r="AY1652" s="188" t="s">
        <v>574</v>
      </c>
    </row>
    <row r="1653" spans="2:65" s="12" customFormat="1" ht="12">
      <c r="B1653" s="180"/>
      <c r="D1653" s="181" t="s">
        <v>586</v>
      </c>
      <c r="E1653" s="182" t="s">
        <v>1</v>
      </c>
      <c r="F1653" s="183" t="s">
        <v>1762</v>
      </c>
      <c r="H1653" s="182" t="s">
        <v>1</v>
      </c>
      <c r="I1653" s="184"/>
      <c r="L1653" s="180"/>
      <c r="M1653" s="185"/>
      <c r="T1653" s="186"/>
      <c r="AT1653" s="182" t="s">
        <v>586</v>
      </c>
      <c r="AU1653" s="182" t="s">
        <v>89</v>
      </c>
      <c r="AV1653" s="12" t="s">
        <v>84</v>
      </c>
      <c r="AW1653" s="12" t="s">
        <v>31</v>
      </c>
      <c r="AX1653" s="12" t="s">
        <v>77</v>
      </c>
      <c r="AY1653" s="182" t="s">
        <v>574</v>
      </c>
    </row>
    <row r="1654" spans="2:65" s="13" customFormat="1" ht="12">
      <c r="B1654" s="187"/>
      <c r="D1654" s="181" t="s">
        <v>586</v>
      </c>
      <c r="E1654" s="188" t="s">
        <v>1</v>
      </c>
      <c r="F1654" s="189" t="s">
        <v>1804</v>
      </c>
      <c r="H1654" s="190">
        <v>5.6550000000000002</v>
      </c>
      <c r="I1654" s="191"/>
      <c r="L1654" s="187"/>
      <c r="M1654" s="192"/>
      <c r="T1654" s="193"/>
      <c r="AT1654" s="188" t="s">
        <v>586</v>
      </c>
      <c r="AU1654" s="188" t="s">
        <v>89</v>
      </c>
      <c r="AV1654" s="13" t="s">
        <v>89</v>
      </c>
      <c r="AW1654" s="13" t="s">
        <v>31</v>
      </c>
      <c r="AX1654" s="13" t="s">
        <v>77</v>
      </c>
      <c r="AY1654" s="188" t="s">
        <v>574</v>
      </c>
    </row>
    <row r="1655" spans="2:65" s="12" customFormat="1" ht="12">
      <c r="B1655" s="180"/>
      <c r="D1655" s="181" t="s">
        <v>586</v>
      </c>
      <c r="E1655" s="182" t="s">
        <v>1</v>
      </c>
      <c r="F1655" s="183" t="s">
        <v>1764</v>
      </c>
      <c r="H1655" s="182" t="s">
        <v>1</v>
      </c>
      <c r="I1655" s="184"/>
      <c r="L1655" s="180"/>
      <c r="M1655" s="185"/>
      <c r="T1655" s="186"/>
      <c r="AT1655" s="182" t="s">
        <v>586</v>
      </c>
      <c r="AU1655" s="182" t="s">
        <v>89</v>
      </c>
      <c r="AV1655" s="12" t="s">
        <v>84</v>
      </c>
      <c r="AW1655" s="12" t="s">
        <v>31</v>
      </c>
      <c r="AX1655" s="12" t="s">
        <v>77</v>
      </c>
      <c r="AY1655" s="182" t="s">
        <v>574</v>
      </c>
    </row>
    <row r="1656" spans="2:65" s="13" customFormat="1" ht="12">
      <c r="B1656" s="187"/>
      <c r="D1656" s="181" t="s">
        <v>586</v>
      </c>
      <c r="E1656" s="188" t="s">
        <v>1</v>
      </c>
      <c r="F1656" s="189" t="s">
        <v>1805</v>
      </c>
      <c r="H1656" s="190">
        <v>6.2380000000000004</v>
      </c>
      <c r="I1656" s="191"/>
      <c r="L1656" s="187"/>
      <c r="M1656" s="192"/>
      <c r="T1656" s="193"/>
      <c r="AT1656" s="188" t="s">
        <v>586</v>
      </c>
      <c r="AU1656" s="188" t="s">
        <v>89</v>
      </c>
      <c r="AV1656" s="13" t="s">
        <v>89</v>
      </c>
      <c r="AW1656" s="13" t="s">
        <v>31</v>
      </c>
      <c r="AX1656" s="13" t="s">
        <v>77</v>
      </c>
      <c r="AY1656" s="188" t="s">
        <v>574</v>
      </c>
    </row>
    <row r="1657" spans="2:65" s="12" customFormat="1" ht="12">
      <c r="B1657" s="180"/>
      <c r="D1657" s="181" t="s">
        <v>586</v>
      </c>
      <c r="E1657" s="182" t="s">
        <v>1</v>
      </c>
      <c r="F1657" s="183" t="s">
        <v>1766</v>
      </c>
      <c r="H1657" s="182" t="s">
        <v>1</v>
      </c>
      <c r="I1657" s="184"/>
      <c r="L1657" s="180"/>
      <c r="M1657" s="185"/>
      <c r="T1657" s="186"/>
      <c r="AT1657" s="182" t="s">
        <v>586</v>
      </c>
      <c r="AU1657" s="182" t="s">
        <v>89</v>
      </c>
      <c r="AV1657" s="12" t="s">
        <v>84</v>
      </c>
      <c r="AW1657" s="12" t="s">
        <v>31</v>
      </c>
      <c r="AX1657" s="12" t="s">
        <v>77</v>
      </c>
      <c r="AY1657" s="182" t="s">
        <v>574</v>
      </c>
    </row>
    <row r="1658" spans="2:65" s="13" customFormat="1" ht="12">
      <c r="B1658" s="187"/>
      <c r="D1658" s="181" t="s">
        <v>586</v>
      </c>
      <c r="E1658" s="188" t="s">
        <v>1</v>
      </c>
      <c r="F1658" s="189" t="s">
        <v>1806</v>
      </c>
      <c r="H1658" s="190">
        <v>6.931</v>
      </c>
      <c r="I1658" s="191"/>
      <c r="L1658" s="187"/>
      <c r="M1658" s="192"/>
      <c r="T1658" s="193"/>
      <c r="AT1658" s="188" t="s">
        <v>586</v>
      </c>
      <c r="AU1658" s="188" t="s">
        <v>89</v>
      </c>
      <c r="AV1658" s="13" t="s">
        <v>89</v>
      </c>
      <c r="AW1658" s="13" t="s">
        <v>31</v>
      </c>
      <c r="AX1658" s="13" t="s">
        <v>77</v>
      </c>
      <c r="AY1658" s="188" t="s">
        <v>574</v>
      </c>
    </row>
    <row r="1659" spans="2:65" s="12" customFormat="1" ht="12">
      <c r="B1659" s="180"/>
      <c r="D1659" s="181" t="s">
        <v>586</v>
      </c>
      <c r="E1659" s="182" t="s">
        <v>1</v>
      </c>
      <c r="F1659" s="183" t="s">
        <v>1770</v>
      </c>
      <c r="H1659" s="182" t="s">
        <v>1</v>
      </c>
      <c r="I1659" s="184"/>
      <c r="L1659" s="180"/>
      <c r="M1659" s="185"/>
      <c r="T1659" s="186"/>
      <c r="AT1659" s="182" t="s">
        <v>586</v>
      </c>
      <c r="AU1659" s="182" t="s">
        <v>89</v>
      </c>
      <c r="AV1659" s="12" t="s">
        <v>84</v>
      </c>
      <c r="AW1659" s="12" t="s">
        <v>31</v>
      </c>
      <c r="AX1659" s="12" t="s">
        <v>77</v>
      </c>
      <c r="AY1659" s="182" t="s">
        <v>574</v>
      </c>
    </row>
    <row r="1660" spans="2:65" s="13" customFormat="1" ht="12">
      <c r="B1660" s="187"/>
      <c r="D1660" s="181" t="s">
        <v>586</v>
      </c>
      <c r="E1660" s="188" t="s">
        <v>1</v>
      </c>
      <c r="F1660" s="189" t="s">
        <v>1805</v>
      </c>
      <c r="H1660" s="190">
        <v>6.2380000000000004</v>
      </c>
      <c r="I1660" s="191"/>
      <c r="L1660" s="187"/>
      <c r="M1660" s="192"/>
      <c r="T1660" s="193"/>
      <c r="AT1660" s="188" t="s">
        <v>586</v>
      </c>
      <c r="AU1660" s="188" t="s">
        <v>89</v>
      </c>
      <c r="AV1660" s="13" t="s">
        <v>89</v>
      </c>
      <c r="AW1660" s="13" t="s">
        <v>31</v>
      </c>
      <c r="AX1660" s="13" t="s">
        <v>77</v>
      </c>
      <c r="AY1660" s="188" t="s">
        <v>574</v>
      </c>
    </row>
    <row r="1661" spans="2:65" s="12" customFormat="1" ht="12">
      <c r="B1661" s="180"/>
      <c r="D1661" s="181" t="s">
        <v>586</v>
      </c>
      <c r="E1661" s="182" t="s">
        <v>1</v>
      </c>
      <c r="F1661" s="183" t="s">
        <v>1772</v>
      </c>
      <c r="H1661" s="182" t="s">
        <v>1</v>
      </c>
      <c r="I1661" s="184"/>
      <c r="L1661" s="180"/>
      <c r="M1661" s="185"/>
      <c r="T1661" s="186"/>
      <c r="AT1661" s="182" t="s">
        <v>586</v>
      </c>
      <c r="AU1661" s="182" t="s">
        <v>89</v>
      </c>
      <c r="AV1661" s="12" t="s">
        <v>84</v>
      </c>
      <c r="AW1661" s="12" t="s">
        <v>31</v>
      </c>
      <c r="AX1661" s="12" t="s">
        <v>77</v>
      </c>
      <c r="AY1661" s="182" t="s">
        <v>574</v>
      </c>
    </row>
    <row r="1662" spans="2:65" s="13" customFormat="1" ht="12">
      <c r="B1662" s="187"/>
      <c r="D1662" s="181" t="s">
        <v>586</v>
      </c>
      <c r="E1662" s="188" t="s">
        <v>1</v>
      </c>
      <c r="F1662" s="189" t="s">
        <v>1806</v>
      </c>
      <c r="H1662" s="190">
        <v>6.931</v>
      </c>
      <c r="I1662" s="191"/>
      <c r="L1662" s="187"/>
      <c r="M1662" s="192"/>
      <c r="T1662" s="193"/>
      <c r="AT1662" s="188" t="s">
        <v>586</v>
      </c>
      <c r="AU1662" s="188" t="s">
        <v>89</v>
      </c>
      <c r="AV1662" s="13" t="s">
        <v>89</v>
      </c>
      <c r="AW1662" s="13" t="s">
        <v>31</v>
      </c>
      <c r="AX1662" s="13" t="s">
        <v>77</v>
      </c>
      <c r="AY1662" s="188" t="s">
        <v>574</v>
      </c>
    </row>
    <row r="1663" spans="2:65" s="14" customFormat="1" ht="12">
      <c r="B1663" s="194"/>
      <c r="D1663" s="181" t="s">
        <v>586</v>
      </c>
      <c r="E1663" s="195" t="s">
        <v>1</v>
      </c>
      <c r="F1663" s="196" t="s">
        <v>596</v>
      </c>
      <c r="H1663" s="197">
        <v>36.941000000000003</v>
      </c>
      <c r="I1663" s="198"/>
      <c r="L1663" s="194"/>
      <c r="M1663" s="199"/>
      <c r="T1663" s="200"/>
      <c r="AT1663" s="195" t="s">
        <v>586</v>
      </c>
      <c r="AU1663" s="195" t="s">
        <v>89</v>
      </c>
      <c r="AV1663" s="14" t="s">
        <v>580</v>
      </c>
      <c r="AW1663" s="14" t="s">
        <v>31</v>
      </c>
      <c r="AX1663" s="14" t="s">
        <v>84</v>
      </c>
      <c r="AY1663" s="195" t="s">
        <v>574</v>
      </c>
    </row>
    <row r="1664" spans="2:65" s="1" customFormat="1" ht="24.25" customHeight="1">
      <c r="B1664" s="140"/>
      <c r="C1664" s="168" t="s">
        <v>1807</v>
      </c>
      <c r="D1664" s="168" t="s">
        <v>576</v>
      </c>
      <c r="E1664" s="169" t="s">
        <v>1808</v>
      </c>
      <c r="F1664" s="170" t="s">
        <v>1809</v>
      </c>
      <c r="G1664" s="171" t="s">
        <v>584</v>
      </c>
      <c r="H1664" s="172">
        <v>36.941000000000003</v>
      </c>
      <c r="I1664" s="173"/>
      <c r="J1664" s="174">
        <f>ROUND(I1664*H1664,2)</f>
        <v>0</v>
      </c>
      <c r="K1664" s="175"/>
      <c r="L1664" s="34"/>
      <c r="M1664" s="176" t="s">
        <v>1</v>
      </c>
      <c r="N1664" s="139" t="s">
        <v>43</v>
      </c>
      <c r="P1664" s="177">
        <f>O1664*H1664</f>
        <v>0</v>
      </c>
      <c r="Q1664" s="177">
        <v>0</v>
      </c>
      <c r="R1664" s="177">
        <f>Q1664*H1664</f>
        <v>0</v>
      </c>
      <c r="S1664" s="177">
        <v>0</v>
      </c>
      <c r="T1664" s="178">
        <f>S1664*H1664</f>
        <v>0</v>
      </c>
      <c r="AR1664" s="179" t="s">
        <v>580</v>
      </c>
      <c r="AT1664" s="179" t="s">
        <v>576</v>
      </c>
      <c r="AU1664" s="179" t="s">
        <v>89</v>
      </c>
      <c r="AY1664" s="17" t="s">
        <v>574</v>
      </c>
      <c r="BE1664" s="102">
        <f>IF(N1664="základná",J1664,0)</f>
        <v>0</v>
      </c>
      <c r="BF1664" s="102">
        <f>IF(N1664="znížená",J1664,0)</f>
        <v>0</v>
      </c>
      <c r="BG1664" s="102">
        <f>IF(N1664="zákl. prenesená",J1664,0)</f>
        <v>0</v>
      </c>
      <c r="BH1664" s="102">
        <f>IF(N1664="zníž. prenesená",J1664,0)</f>
        <v>0</v>
      </c>
      <c r="BI1664" s="102">
        <f>IF(N1664="nulová",J1664,0)</f>
        <v>0</v>
      </c>
      <c r="BJ1664" s="17" t="s">
        <v>89</v>
      </c>
      <c r="BK1664" s="102">
        <f>ROUND(I1664*H1664,2)</f>
        <v>0</v>
      </c>
      <c r="BL1664" s="17" t="s">
        <v>580</v>
      </c>
      <c r="BM1664" s="179" t="s">
        <v>1810</v>
      </c>
    </row>
    <row r="1665" spans="2:65" s="12" customFormat="1" ht="12">
      <c r="B1665" s="180"/>
      <c r="D1665" s="181" t="s">
        <v>586</v>
      </c>
      <c r="E1665" s="182" t="s">
        <v>1</v>
      </c>
      <c r="F1665" s="183" t="s">
        <v>1760</v>
      </c>
      <c r="H1665" s="182" t="s">
        <v>1</v>
      </c>
      <c r="I1665" s="184"/>
      <c r="L1665" s="180"/>
      <c r="M1665" s="185"/>
      <c r="T1665" s="186"/>
      <c r="AT1665" s="182" t="s">
        <v>586</v>
      </c>
      <c r="AU1665" s="182" t="s">
        <v>89</v>
      </c>
      <c r="AV1665" s="12" t="s">
        <v>84</v>
      </c>
      <c r="AW1665" s="12" t="s">
        <v>31</v>
      </c>
      <c r="AX1665" s="12" t="s">
        <v>77</v>
      </c>
      <c r="AY1665" s="182" t="s">
        <v>574</v>
      </c>
    </row>
    <row r="1666" spans="2:65" s="13" customFormat="1" ht="12">
      <c r="B1666" s="187"/>
      <c r="D1666" s="181" t="s">
        <v>586</v>
      </c>
      <c r="E1666" s="188" t="s">
        <v>1</v>
      </c>
      <c r="F1666" s="189" t="s">
        <v>1803</v>
      </c>
      <c r="H1666" s="190">
        <v>4.9480000000000004</v>
      </c>
      <c r="I1666" s="191"/>
      <c r="L1666" s="187"/>
      <c r="M1666" s="192"/>
      <c r="T1666" s="193"/>
      <c r="AT1666" s="188" t="s">
        <v>586</v>
      </c>
      <c r="AU1666" s="188" t="s">
        <v>89</v>
      </c>
      <c r="AV1666" s="13" t="s">
        <v>89</v>
      </c>
      <c r="AW1666" s="13" t="s">
        <v>31</v>
      </c>
      <c r="AX1666" s="13" t="s">
        <v>77</v>
      </c>
      <c r="AY1666" s="188" t="s">
        <v>574</v>
      </c>
    </row>
    <row r="1667" spans="2:65" s="12" customFormat="1" ht="12">
      <c r="B1667" s="180"/>
      <c r="D1667" s="181" t="s">
        <v>586</v>
      </c>
      <c r="E1667" s="182" t="s">
        <v>1</v>
      </c>
      <c r="F1667" s="183" t="s">
        <v>1762</v>
      </c>
      <c r="H1667" s="182" t="s">
        <v>1</v>
      </c>
      <c r="I1667" s="184"/>
      <c r="L1667" s="180"/>
      <c r="M1667" s="185"/>
      <c r="T1667" s="186"/>
      <c r="AT1667" s="182" t="s">
        <v>586</v>
      </c>
      <c r="AU1667" s="182" t="s">
        <v>89</v>
      </c>
      <c r="AV1667" s="12" t="s">
        <v>84</v>
      </c>
      <c r="AW1667" s="12" t="s">
        <v>31</v>
      </c>
      <c r="AX1667" s="12" t="s">
        <v>77</v>
      </c>
      <c r="AY1667" s="182" t="s">
        <v>574</v>
      </c>
    </row>
    <row r="1668" spans="2:65" s="13" customFormat="1" ht="12">
      <c r="B1668" s="187"/>
      <c r="D1668" s="181" t="s">
        <v>586</v>
      </c>
      <c r="E1668" s="188" t="s">
        <v>1</v>
      </c>
      <c r="F1668" s="189" t="s">
        <v>1804</v>
      </c>
      <c r="H1668" s="190">
        <v>5.6550000000000002</v>
      </c>
      <c r="I1668" s="191"/>
      <c r="L1668" s="187"/>
      <c r="M1668" s="192"/>
      <c r="T1668" s="193"/>
      <c r="AT1668" s="188" t="s">
        <v>586</v>
      </c>
      <c r="AU1668" s="188" t="s">
        <v>89</v>
      </c>
      <c r="AV1668" s="13" t="s">
        <v>89</v>
      </c>
      <c r="AW1668" s="13" t="s">
        <v>31</v>
      </c>
      <c r="AX1668" s="13" t="s">
        <v>77</v>
      </c>
      <c r="AY1668" s="188" t="s">
        <v>574</v>
      </c>
    </row>
    <row r="1669" spans="2:65" s="12" customFormat="1" ht="12">
      <c r="B1669" s="180"/>
      <c r="D1669" s="181" t="s">
        <v>586</v>
      </c>
      <c r="E1669" s="182" t="s">
        <v>1</v>
      </c>
      <c r="F1669" s="183" t="s">
        <v>1764</v>
      </c>
      <c r="H1669" s="182" t="s">
        <v>1</v>
      </c>
      <c r="I1669" s="184"/>
      <c r="L1669" s="180"/>
      <c r="M1669" s="185"/>
      <c r="T1669" s="186"/>
      <c r="AT1669" s="182" t="s">
        <v>586</v>
      </c>
      <c r="AU1669" s="182" t="s">
        <v>89</v>
      </c>
      <c r="AV1669" s="12" t="s">
        <v>84</v>
      </c>
      <c r="AW1669" s="12" t="s">
        <v>31</v>
      </c>
      <c r="AX1669" s="12" t="s">
        <v>77</v>
      </c>
      <c r="AY1669" s="182" t="s">
        <v>574</v>
      </c>
    </row>
    <row r="1670" spans="2:65" s="13" customFormat="1" ht="12">
      <c r="B1670" s="187"/>
      <c r="D1670" s="181" t="s">
        <v>586</v>
      </c>
      <c r="E1670" s="188" t="s">
        <v>1</v>
      </c>
      <c r="F1670" s="189" t="s">
        <v>1805</v>
      </c>
      <c r="H1670" s="190">
        <v>6.2380000000000004</v>
      </c>
      <c r="I1670" s="191"/>
      <c r="L1670" s="187"/>
      <c r="M1670" s="192"/>
      <c r="T1670" s="193"/>
      <c r="AT1670" s="188" t="s">
        <v>586</v>
      </c>
      <c r="AU1670" s="188" t="s">
        <v>89</v>
      </c>
      <c r="AV1670" s="13" t="s">
        <v>89</v>
      </c>
      <c r="AW1670" s="13" t="s">
        <v>31</v>
      </c>
      <c r="AX1670" s="13" t="s">
        <v>77</v>
      </c>
      <c r="AY1670" s="188" t="s">
        <v>574</v>
      </c>
    </row>
    <row r="1671" spans="2:65" s="12" customFormat="1" ht="12">
      <c r="B1671" s="180"/>
      <c r="D1671" s="181" t="s">
        <v>586</v>
      </c>
      <c r="E1671" s="182" t="s">
        <v>1</v>
      </c>
      <c r="F1671" s="183" t="s">
        <v>1766</v>
      </c>
      <c r="H1671" s="182" t="s">
        <v>1</v>
      </c>
      <c r="I1671" s="184"/>
      <c r="L1671" s="180"/>
      <c r="M1671" s="185"/>
      <c r="T1671" s="186"/>
      <c r="AT1671" s="182" t="s">
        <v>586</v>
      </c>
      <c r="AU1671" s="182" t="s">
        <v>89</v>
      </c>
      <c r="AV1671" s="12" t="s">
        <v>84</v>
      </c>
      <c r="AW1671" s="12" t="s">
        <v>31</v>
      </c>
      <c r="AX1671" s="12" t="s">
        <v>77</v>
      </c>
      <c r="AY1671" s="182" t="s">
        <v>574</v>
      </c>
    </row>
    <row r="1672" spans="2:65" s="13" customFormat="1" ht="12">
      <c r="B1672" s="187"/>
      <c r="D1672" s="181" t="s">
        <v>586</v>
      </c>
      <c r="E1672" s="188" t="s">
        <v>1</v>
      </c>
      <c r="F1672" s="189" t="s">
        <v>1806</v>
      </c>
      <c r="H1672" s="190">
        <v>6.931</v>
      </c>
      <c r="I1672" s="191"/>
      <c r="L1672" s="187"/>
      <c r="M1672" s="192"/>
      <c r="T1672" s="193"/>
      <c r="AT1672" s="188" t="s">
        <v>586</v>
      </c>
      <c r="AU1672" s="188" t="s">
        <v>89</v>
      </c>
      <c r="AV1672" s="13" t="s">
        <v>89</v>
      </c>
      <c r="AW1672" s="13" t="s">
        <v>31</v>
      </c>
      <c r="AX1672" s="13" t="s">
        <v>77</v>
      </c>
      <c r="AY1672" s="188" t="s">
        <v>574</v>
      </c>
    </row>
    <row r="1673" spans="2:65" s="12" customFormat="1" ht="12">
      <c r="B1673" s="180"/>
      <c r="D1673" s="181" t="s">
        <v>586</v>
      </c>
      <c r="E1673" s="182" t="s">
        <v>1</v>
      </c>
      <c r="F1673" s="183" t="s">
        <v>1770</v>
      </c>
      <c r="H1673" s="182" t="s">
        <v>1</v>
      </c>
      <c r="I1673" s="184"/>
      <c r="L1673" s="180"/>
      <c r="M1673" s="185"/>
      <c r="T1673" s="186"/>
      <c r="AT1673" s="182" t="s">
        <v>586</v>
      </c>
      <c r="AU1673" s="182" t="s">
        <v>89</v>
      </c>
      <c r="AV1673" s="12" t="s">
        <v>84</v>
      </c>
      <c r="AW1673" s="12" t="s">
        <v>31</v>
      </c>
      <c r="AX1673" s="12" t="s">
        <v>77</v>
      </c>
      <c r="AY1673" s="182" t="s">
        <v>574</v>
      </c>
    </row>
    <row r="1674" spans="2:65" s="13" customFormat="1" ht="12">
      <c r="B1674" s="187"/>
      <c r="D1674" s="181" t="s">
        <v>586</v>
      </c>
      <c r="E1674" s="188" t="s">
        <v>1</v>
      </c>
      <c r="F1674" s="189" t="s">
        <v>1805</v>
      </c>
      <c r="H1674" s="190">
        <v>6.2380000000000004</v>
      </c>
      <c r="I1674" s="191"/>
      <c r="L1674" s="187"/>
      <c r="M1674" s="192"/>
      <c r="T1674" s="193"/>
      <c r="AT1674" s="188" t="s">
        <v>586</v>
      </c>
      <c r="AU1674" s="188" t="s">
        <v>89</v>
      </c>
      <c r="AV1674" s="13" t="s">
        <v>89</v>
      </c>
      <c r="AW1674" s="13" t="s">
        <v>31</v>
      </c>
      <c r="AX1674" s="13" t="s">
        <v>77</v>
      </c>
      <c r="AY1674" s="188" t="s">
        <v>574</v>
      </c>
    </row>
    <row r="1675" spans="2:65" s="12" customFormat="1" ht="12">
      <c r="B1675" s="180"/>
      <c r="D1675" s="181" t="s">
        <v>586</v>
      </c>
      <c r="E1675" s="182" t="s">
        <v>1</v>
      </c>
      <c r="F1675" s="183" t="s">
        <v>1772</v>
      </c>
      <c r="H1675" s="182" t="s">
        <v>1</v>
      </c>
      <c r="I1675" s="184"/>
      <c r="L1675" s="180"/>
      <c r="M1675" s="185"/>
      <c r="T1675" s="186"/>
      <c r="AT1675" s="182" t="s">
        <v>586</v>
      </c>
      <c r="AU1675" s="182" t="s">
        <v>89</v>
      </c>
      <c r="AV1675" s="12" t="s">
        <v>84</v>
      </c>
      <c r="AW1675" s="12" t="s">
        <v>31</v>
      </c>
      <c r="AX1675" s="12" t="s">
        <v>77</v>
      </c>
      <c r="AY1675" s="182" t="s">
        <v>574</v>
      </c>
    </row>
    <row r="1676" spans="2:65" s="13" customFormat="1" ht="12">
      <c r="B1676" s="187"/>
      <c r="D1676" s="181" t="s">
        <v>586</v>
      </c>
      <c r="E1676" s="188" t="s">
        <v>1</v>
      </c>
      <c r="F1676" s="189" t="s">
        <v>1806</v>
      </c>
      <c r="H1676" s="190">
        <v>6.931</v>
      </c>
      <c r="I1676" s="191"/>
      <c r="L1676" s="187"/>
      <c r="M1676" s="192"/>
      <c r="T1676" s="193"/>
      <c r="AT1676" s="188" t="s">
        <v>586</v>
      </c>
      <c r="AU1676" s="188" t="s">
        <v>89</v>
      </c>
      <c r="AV1676" s="13" t="s">
        <v>89</v>
      </c>
      <c r="AW1676" s="13" t="s">
        <v>31</v>
      </c>
      <c r="AX1676" s="13" t="s">
        <v>77</v>
      </c>
      <c r="AY1676" s="188" t="s">
        <v>574</v>
      </c>
    </row>
    <row r="1677" spans="2:65" s="14" customFormat="1" ht="12">
      <c r="B1677" s="194"/>
      <c r="D1677" s="181" t="s">
        <v>586</v>
      </c>
      <c r="E1677" s="195" t="s">
        <v>1</v>
      </c>
      <c r="F1677" s="196" t="s">
        <v>596</v>
      </c>
      <c r="H1677" s="197">
        <v>36.941000000000003</v>
      </c>
      <c r="I1677" s="198"/>
      <c r="L1677" s="194"/>
      <c r="M1677" s="199"/>
      <c r="T1677" s="200"/>
      <c r="AT1677" s="195" t="s">
        <v>586</v>
      </c>
      <c r="AU1677" s="195" t="s">
        <v>89</v>
      </c>
      <c r="AV1677" s="14" t="s">
        <v>580</v>
      </c>
      <c r="AW1677" s="14" t="s">
        <v>31</v>
      </c>
      <c r="AX1677" s="14" t="s">
        <v>84</v>
      </c>
      <c r="AY1677" s="195" t="s">
        <v>574</v>
      </c>
    </row>
    <row r="1678" spans="2:65" s="11" customFormat="1" ht="23" customHeight="1">
      <c r="B1678" s="156"/>
      <c r="D1678" s="157" t="s">
        <v>76</v>
      </c>
      <c r="E1678" s="166" t="s">
        <v>608</v>
      </c>
      <c r="F1678" s="166" t="s">
        <v>1811</v>
      </c>
      <c r="I1678" s="159"/>
      <c r="J1678" s="167">
        <f>BK1678</f>
        <v>0</v>
      </c>
      <c r="L1678" s="156"/>
      <c r="M1678" s="161"/>
      <c r="P1678" s="162">
        <f>SUM(P1679:P1718)</f>
        <v>0</v>
      </c>
      <c r="R1678" s="162">
        <f>SUM(R1679:R1718)</f>
        <v>345.26493214035997</v>
      </c>
      <c r="T1678" s="163">
        <f>SUM(T1679:T1718)</f>
        <v>0</v>
      </c>
      <c r="AR1678" s="157" t="s">
        <v>84</v>
      </c>
      <c r="AT1678" s="164" t="s">
        <v>76</v>
      </c>
      <c r="AU1678" s="164" t="s">
        <v>84</v>
      </c>
      <c r="AY1678" s="157" t="s">
        <v>574</v>
      </c>
      <c r="BK1678" s="165">
        <f>SUM(BK1679:BK1718)</f>
        <v>0</v>
      </c>
    </row>
    <row r="1679" spans="2:65" s="1" customFormat="1" ht="44.25" customHeight="1">
      <c r="B1679" s="140"/>
      <c r="C1679" s="168" t="s">
        <v>1812</v>
      </c>
      <c r="D1679" s="168" t="s">
        <v>576</v>
      </c>
      <c r="E1679" s="169" t="s">
        <v>1813</v>
      </c>
      <c r="F1679" s="170" t="s">
        <v>1814</v>
      </c>
      <c r="G1679" s="171" t="s">
        <v>584</v>
      </c>
      <c r="H1679" s="172">
        <v>121.03</v>
      </c>
      <c r="I1679" s="173"/>
      <c r="J1679" s="174">
        <f>ROUND(I1679*H1679,2)</f>
        <v>0</v>
      </c>
      <c r="K1679" s="175"/>
      <c r="L1679" s="34"/>
      <c r="M1679" s="176" t="s">
        <v>1</v>
      </c>
      <c r="N1679" s="139" t="s">
        <v>43</v>
      </c>
      <c r="P1679" s="177">
        <f>O1679*H1679</f>
        <v>0</v>
      </c>
      <c r="Q1679" s="177">
        <v>0.112</v>
      </c>
      <c r="R1679" s="177">
        <f>Q1679*H1679</f>
        <v>13.55536</v>
      </c>
      <c r="S1679" s="177">
        <v>0</v>
      </c>
      <c r="T1679" s="178">
        <f>S1679*H1679</f>
        <v>0</v>
      </c>
      <c r="AR1679" s="179" t="s">
        <v>580</v>
      </c>
      <c r="AT1679" s="179" t="s">
        <v>576</v>
      </c>
      <c r="AU1679" s="179" t="s">
        <v>89</v>
      </c>
      <c r="AY1679" s="17" t="s">
        <v>574</v>
      </c>
      <c r="BE1679" s="102">
        <f>IF(N1679="základná",J1679,0)</f>
        <v>0</v>
      </c>
      <c r="BF1679" s="102">
        <f>IF(N1679="znížená",J1679,0)</f>
        <v>0</v>
      </c>
      <c r="BG1679" s="102">
        <f>IF(N1679="zákl. prenesená",J1679,0)</f>
        <v>0</v>
      </c>
      <c r="BH1679" s="102">
        <f>IF(N1679="zníž. prenesená",J1679,0)</f>
        <v>0</v>
      </c>
      <c r="BI1679" s="102">
        <f>IF(N1679="nulová",J1679,0)</f>
        <v>0</v>
      </c>
      <c r="BJ1679" s="17" t="s">
        <v>89</v>
      </c>
      <c r="BK1679" s="102">
        <f>ROUND(I1679*H1679,2)</f>
        <v>0</v>
      </c>
      <c r="BL1679" s="17" t="s">
        <v>580</v>
      </c>
      <c r="BM1679" s="179" t="s">
        <v>1815</v>
      </c>
    </row>
    <row r="1680" spans="2:65" s="13" customFormat="1" ht="12">
      <c r="B1680" s="187"/>
      <c r="D1680" s="181" t="s">
        <v>586</v>
      </c>
      <c r="E1680" s="188" t="s">
        <v>1</v>
      </c>
      <c r="F1680" s="189" t="s">
        <v>304</v>
      </c>
      <c r="H1680" s="190">
        <v>121.03</v>
      </c>
      <c r="I1680" s="191"/>
      <c r="L1680" s="187"/>
      <c r="M1680" s="192"/>
      <c r="T1680" s="193"/>
      <c r="AT1680" s="188" t="s">
        <v>586</v>
      </c>
      <c r="AU1680" s="188" t="s">
        <v>89</v>
      </c>
      <c r="AV1680" s="13" t="s">
        <v>89</v>
      </c>
      <c r="AW1680" s="13" t="s">
        <v>31</v>
      </c>
      <c r="AX1680" s="13" t="s">
        <v>77</v>
      </c>
      <c r="AY1680" s="188" t="s">
        <v>574</v>
      </c>
    </row>
    <row r="1681" spans="2:65" s="14" customFormat="1" ht="12">
      <c r="B1681" s="194"/>
      <c r="D1681" s="181" t="s">
        <v>586</v>
      </c>
      <c r="E1681" s="195" t="s">
        <v>1</v>
      </c>
      <c r="F1681" s="196" t="s">
        <v>596</v>
      </c>
      <c r="H1681" s="197">
        <v>121.03</v>
      </c>
      <c r="I1681" s="198"/>
      <c r="L1681" s="194"/>
      <c r="M1681" s="199"/>
      <c r="T1681" s="200"/>
      <c r="AT1681" s="195" t="s">
        <v>586</v>
      </c>
      <c r="AU1681" s="195" t="s">
        <v>89</v>
      </c>
      <c r="AV1681" s="14" t="s">
        <v>580</v>
      </c>
      <c r="AW1681" s="14" t="s">
        <v>31</v>
      </c>
      <c r="AX1681" s="14" t="s">
        <v>84</v>
      </c>
      <c r="AY1681" s="195" t="s">
        <v>574</v>
      </c>
    </row>
    <row r="1682" spans="2:65" s="1" customFormat="1" ht="24.25" customHeight="1">
      <c r="B1682" s="140"/>
      <c r="C1682" s="168" t="s">
        <v>1816</v>
      </c>
      <c r="D1682" s="168" t="s">
        <v>576</v>
      </c>
      <c r="E1682" s="169" t="s">
        <v>1817</v>
      </c>
      <c r="F1682" s="170" t="s">
        <v>1818</v>
      </c>
      <c r="G1682" s="171" t="s">
        <v>584</v>
      </c>
      <c r="H1682" s="172">
        <v>121.03</v>
      </c>
      <c r="I1682" s="173"/>
      <c r="J1682" s="174">
        <f>ROUND(I1682*H1682,2)</f>
        <v>0</v>
      </c>
      <c r="K1682" s="175"/>
      <c r="L1682" s="34"/>
      <c r="M1682" s="176" t="s">
        <v>1</v>
      </c>
      <c r="N1682" s="139" t="s">
        <v>43</v>
      </c>
      <c r="P1682" s="177">
        <f>O1682*H1682</f>
        <v>0</v>
      </c>
      <c r="Q1682" s="177">
        <v>0.1012</v>
      </c>
      <c r="R1682" s="177">
        <f>Q1682*H1682</f>
        <v>12.248236</v>
      </c>
      <c r="S1682" s="177">
        <v>0</v>
      </c>
      <c r="T1682" s="178">
        <f>S1682*H1682</f>
        <v>0</v>
      </c>
      <c r="AR1682" s="179" t="s">
        <v>580</v>
      </c>
      <c r="AT1682" s="179" t="s">
        <v>576</v>
      </c>
      <c r="AU1682" s="179" t="s">
        <v>89</v>
      </c>
      <c r="AY1682" s="17" t="s">
        <v>574</v>
      </c>
      <c r="BE1682" s="102">
        <f>IF(N1682="základná",J1682,0)</f>
        <v>0</v>
      </c>
      <c r="BF1682" s="102">
        <f>IF(N1682="znížená",J1682,0)</f>
        <v>0</v>
      </c>
      <c r="BG1682" s="102">
        <f>IF(N1682="zákl. prenesená",J1682,0)</f>
        <v>0</v>
      </c>
      <c r="BH1682" s="102">
        <f>IF(N1682="zníž. prenesená",J1682,0)</f>
        <v>0</v>
      </c>
      <c r="BI1682" s="102">
        <f>IF(N1682="nulová",J1682,0)</f>
        <v>0</v>
      </c>
      <c r="BJ1682" s="17" t="s">
        <v>89</v>
      </c>
      <c r="BK1682" s="102">
        <f>ROUND(I1682*H1682,2)</f>
        <v>0</v>
      </c>
      <c r="BL1682" s="17" t="s">
        <v>580</v>
      </c>
      <c r="BM1682" s="179" t="s">
        <v>1819</v>
      </c>
    </row>
    <row r="1683" spans="2:65" s="13" customFormat="1" ht="12">
      <c r="B1683" s="187"/>
      <c r="D1683" s="181" t="s">
        <v>586</v>
      </c>
      <c r="E1683" s="188" t="s">
        <v>1</v>
      </c>
      <c r="F1683" s="189" t="s">
        <v>304</v>
      </c>
      <c r="H1683" s="190">
        <v>121.03</v>
      </c>
      <c r="I1683" s="191"/>
      <c r="L1683" s="187"/>
      <c r="M1683" s="192"/>
      <c r="T1683" s="193"/>
      <c r="AT1683" s="188" t="s">
        <v>586</v>
      </c>
      <c r="AU1683" s="188" t="s">
        <v>89</v>
      </c>
      <c r="AV1683" s="13" t="s">
        <v>89</v>
      </c>
      <c r="AW1683" s="13" t="s">
        <v>31</v>
      </c>
      <c r="AX1683" s="13" t="s">
        <v>77</v>
      </c>
      <c r="AY1683" s="188" t="s">
        <v>574</v>
      </c>
    </row>
    <row r="1684" spans="2:65" s="14" customFormat="1" ht="12">
      <c r="B1684" s="194"/>
      <c r="D1684" s="181" t="s">
        <v>586</v>
      </c>
      <c r="E1684" s="195" t="s">
        <v>1</v>
      </c>
      <c r="F1684" s="196" t="s">
        <v>596</v>
      </c>
      <c r="H1684" s="197">
        <v>121.03</v>
      </c>
      <c r="I1684" s="198"/>
      <c r="L1684" s="194"/>
      <c r="M1684" s="199"/>
      <c r="T1684" s="200"/>
      <c r="AT1684" s="195" t="s">
        <v>586</v>
      </c>
      <c r="AU1684" s="195" t="s">
        <v>89</v>
      </c>
      <c r="AV1684" s="14" t="s">
        <v>580</v>
      </c>
      <c r="AW1684" s="14" t="s">
        <v>31</v>
      </c>
      <c r="AX1684" s="14" t="s">
        <v>84</v>
      </c>
      <c r="AY1684" s="195" t="s">
        <v>574</v>
      </c>
    </row>
    <row r="1685" spans="2:65" s="1" customFormat="1" ht="55.5" customHeight="1">
      <c r="B1685" s="140"/>
      <c r="C1685" s="168" t="s">
        <v>1820</v>
      </c>
      <c r="D1685" s="168" t="s">
        <v>576</v>
      </c>
      <c r="E1685" s="169" t="s">
        <v>1821</v>
      </c>
      <c r="F1685" s="170" t="s">
        <v>1822</v>
      </c>
      <c r="G1685" s="171" t="s">
        <v>584</v>
      </c>
      <c r="H1685" s="172">
        <v>70.417000000000002</v>
      </c>
      <c r="I1685" s="173"/>
      <c r="J1685" s="174">
        <f>ROUND(I1685*H1685,2)</f>
        <v>0</v>
      </c>
      <c r="K1685" s="175"/>
      <c r="L1685" s="34"/>
      <c r="M1685" s="176" t="s">
        <v>1</v>
      </c>
      <c r="N1685" s="139" t="s">
        <v>43</v>
      </c>
      <c r="P1685" s="177">
        <f>O1685*H1685</f>
        <v>0</v>
      </c>
      <c r="Q1685" s="177">
        <v>0.36432999999999999</v>
      </c>
      <c r="R1685" s="177">
        <f>Q1685*H1685</f>
        <v>25.655025609999999</v>
      </c>
      <c r="S1685" s="177">
        <v>0</v>
      </c>
      <c r="T1685" s="178">
        <f>S1685*H1685</f>
        <v>0</v>
      </c>
      <c r="AR1685" s="179" t="s">
        <v>580</v>
      </c>
      <c r="AT1685" s="179" t="s">
        <v>576</v>
      </c>
      <c r="AU1685" s="179" t="s">
        <v>89</v>
      </c>
      <c r="AY1685" s="17" t="s">
        <v>574</v>
      </c>
      <c r="BE1685" s="102">
        <f>IF(N1685="základná",J1685,0)</f>
        <v>0</v>
      </c>
      <c r="BF1685" s="102">
        <f>IF(N1685="znížená",J1685,0)</f>
        <v>0</v>
      </c>
      <c r="BG1685" s="102">
        <f>IF(N1685="zákl. prenesená",J1685,0)</f>
        <v>0</v>
      </c>
      <c r="BH1685" s="102">
        <f>IF(N1685="zníž. prenesená",J1685,0)</f>
        <v>0</v>
      </c>
      <c r="BI1685" s="102">
        <f>IF(N1685="nulová",J1685,0)</f>
        <v>0</v>
      </c>
      <c r="BJ1685" s="17" t="s">
        <v>89</v>
      </c>
      <c r="BK1685" s="102">
        <f>ROUND(I1685*H1685,2)</f>
        <v>0</v>
      </c>
      <c r="BL1685" s="17" t="s">
        <v>580</v>
      </c>
      <c r="BM1685" s="179" t="s">
        <v>1823</v>
      </c>
    </row>
    <row r="1686" spans="2:65" s="12" customFormat="1" ht="12">
      <c r="B1686" s="180"/>
      <c r="D1686" s="181" t="s">
        <v>586</v>
      </c>
      <c r="E1686" s="182" t="s">
        <v>1</v>
      </c>
      <c r="F1686" s="183" t="s">
        <v>1824</v>
      </c>
      <c r="H1686" s="182" t="s">
        <v>1</v>
      </c>
      <c r="I1686" s="184"/>
      <c r="L1686" s="180"/>
      <c r="M1686" s="185"/>
      <c r="T1686" s="186"/>
      <c r="AT1686" s="182" t="s">
        <v>586</v>
      </c>
      <c r="AU1686" s="182" t="s">
        <v>89</v>
      </c>
      <c r="AV1686" s="12" t="s">
        <v>84</v>
      </c>
      <c r="AW1686" s="12" t="s">
        <v>31</v>
      </c>
      <c r="AX1686" s="12" t="s">
        <v>77</v>
      </c>
      <c r="AY1686" s="182" t="s">
        <v>574</v>
      </c>
    </row>
    <row r="1687" spans="2:65" s="13" customFormat="1" ht="12">
      <c r="B1687" s="187"/>
      <c r="D1687" s="181" t="s">
        <v>586</v>
      </c>
      <c r="E1687" s="188" t="s">
        <v>1</v>
      </c>
      <c r="F1687" s="189" t="s">
        <v>1825</v>
      </c>
      <c r="H1687" s="190">
        <v>70.417000000000002</v>
      </c>
      <c r="I1687" s="191"/>
      <c r="L1687" s="187"/>
      <c r="M1687" s="192"/>
      <c r="T1687" s="193"/>
      <c r="AT1687" s="188" t="s">
        <v>586</v>
      </c>
      <c r="AU1687" s="188" t="s">
        <v>89</v>
      </c>
      <c r="AV1687" s="13" t="s">
        <v>89</v>
      </c>
      <c r="AW1687" s="13" t="s">
        <v>31</v>
      </c>
      <c r="AX1687" s="13" t="s">
        <v>77</v>
      </c>
      <c r="AY1687" s="188" t="s">
        <v>574</v>
      </c>
    </row>
    <row r="1688" spans="2:65" s="14" customFormat="1" ht="12">
      <c r="B1688" s="194"/>
      <c r="D1688" s="181" t="s">
        <v>586</v>
      </c>
      <c r="E1688" s="195" t="s">
        <v>1</v>
      </c>
      <c r="F1688" s="196" t="s">
        <v>596</v>
      </c>
      <c r="H1688" s="197">
        <v>70.417000000000002</v>
      </c>
      <c r="I1688" s="198"/>
      <c r="L1688" s="194"/>
      <c r="M1688" s="199"/>
      <c r="T1688" s="200"/>
      <c r="AT1688" s="195" t="s">
        <v>586</v>
      </c>
      <c r="AU1688" s="195" t="s">
        <v>89</v>
      </c>
      <c r="AV1688" s="14" t="s">
        <v>580</v>
      </c>
      <c r="AW1688" s="14" t="s">
        <v>31</v>
      </c>
      <c r="AX1688" s="14" t="s">
        <v>84</v>
      </c>
      <c r="AY1688" s="195" t="s">
        <v>574</v>
      </c>
    </row>
    <row r="1689" spans="2:65" s="1" customFormat="1" ht="44.25" customHeight="1">
      <c r="B1689" s="140"/>
      <c r="C1689" s="168" t="s">
        <v>1826</v>
      </c>
      <c r="D1689" s="168" t="s">
        <v>576</v>
      </c>
      <c r="E1689" s="169" t="s">
        <v>1827</v>
      </c>
      <c r="F1689" s="170" t="s">
        <v>1828</v>
      </c>
      <c r="G1689" s="171" t="s">
        <v>584</v>
      </c>
      <c r="H1689" s="172">
        <v>121.03</v>
      </c>
      <c r="I1689" s="173"/>
      <c r="J1689" s="174">
        <f>ROUND(I1689*H1689,2)</f>
        <v>0</v>
      </c>
      <c r="K1689" s="175"/>
      <c r="L1689" s="34"/>
      <c r="M1689" s="176" t="s">
        <v>1</v>
      </c>
      <c r="N1689" s="139" t="s">
        <v>43</v>
      </c>
      <c r="P1689" s="177">
        <f>O1689*H1689</f>
        <v>0</v>
      </c>
      <c r="Q1689" s="177">
        <v>0.60721000000000003</v>
      </c>
      <c r="R1689" s="177">
        <f>Q1689*H1689</f>
        <v>73.490626300000002</v>
      </c>
      <c r="S1689" s="177">
        <v>0</v>
      </c>
      <c r="T1689" s="178">
        <f>S1689*H1689</f>
        <v>0</v>
      </c>
      <c r="AR1689" s="179" t="s">
        <v>580</v>
      </c>
      <c r="AT1689" s="179" t="s">
        <v>576</v>
      </c>
      <c r="AU1689" s="179" t="s">
        <v>89</v>
      </c>
      <c r="AY1689" s="17" t="s">
        <v>574</v>
      </c>
      <c r="BE1689" s="102">
        <f>IF(N1689="základná",J1689,0)</f>
        <v>0</v>
      </c>
      <c r="BF1689" s="102">
        <f>IF(N1689="znížená",J1689,0)</f>
        <v>0</v>
      </c>
      <c r="BG1689" s="102">
        <f>IF(N1689="zákl. prenesená",J1689,0)</f>
        <v>0</v>
      </c>
      <c r="BH1689" s="102">
        <f>IF(N1689="zníž. prenesená",J1689,0)</f>
        <v>0</v>
      </c>
      <c r="BI1689" s="102">
        <f>IF(N1689="nulová",J1689,0)</f>
        <v>0</v>
      </c>
      <c r="BJ1689" s="17" t="s">
        <v>89</v>
      </c>
      <c r="BK1689" s="102">
        <f>ROUND(I1689*H1689,2)</f>
        <v>0</v>
      </c>
      <c r="BL1689" s="17" t="s">
        <v>580</v>
      </c>
      <c r="BM1689" s="179" t="s">
        <v>1829</v>
      </c>
    </row>
    <row r="1690" spans="2:65" s="13" customFormat="1" ht="12">
      <c r="B1690" s="187"/>
      <c r="D1690" s="181" t="s">
        <v>586</v>
      </c>
      <c r="E1690" s="188" t="s">
        <v>1</v>
      </c>
      <c r="F1690" s="189" t="s">
        <v>304</v>
      </c>
      <c r="H1690" s="190">
        <v>121.03</v>
      </c>
      <c r="I1690" s="191"/>
      <c r="L1690" s="187"/>
      <c r="M1690" s="192"/>
      <c r="T1690" s="193"/>
      <c r="AT1690" s="188" t="s">
        <v>586</v>
      </c>
      <c r="AU1690" s="188" t="s">
        <v>89</v>
      </c>
      <c r="AV1690" s="13" t="s">
        <v>89</v>
      </c>
      <c r="AW1690" s="13" t="s">
        <v>31</v>
      </c>
      <c r="AX1690" s="13" t="s">
        <v>77</v>
      </c>
      <c r="AY1690" s="188" t="s">
        <v>574</v>
      </c>
    </row>
    <row r="1691" spans="2:65" s="14" customFormat="1" ht="12">
      <c r="B1691" s="194"/>
      <c r="D1691" s="181" t="s">
        <v>586</v>
      </c>
      <c r="E1691" s="195" t="s">
        <v>1</v>
      </c>
      <c r="F1691" s="196" t="s">
        <v>596</v>
      </c>
      <c r="H1691" s="197">
        <v>121.03</v>
      </c>
      <c r="I1691" s="198"/>
      <c r="L1691" s="194"/>
      <c r="M1691" s="199"/>
      <c r="T1691" s="200"/>
      <c r="AT1691" s="195" t="s">
        <v>586</v>
      </c>
      <c r="AU1691" s="195" t="s">
        <v>89</v>
      </c>
      <c r="AV1691" s="14" t="s">
        <v>580</v>
      </c>
      <c r="AW1691" s="14" t="s">
        <v>31</v>
      </c>
      <c r="AX1691" s="14" t="s">
        <v>84</v>
      </c>
      <c r="AY1691" s="195" t="s">
        <v>574</v>
      </c>
    </row>
    <row r="1692" spans="2:65" s="1" customFormat="1" ht="38" customHeight="1">
      <c r="B1692" s="140"/>
      <c r="C1692" s="168" t="s">
        <v>1830</v>
      </c>
      <c r="D1692" s="168" t="s">
        <v>576</v>
      </c>
      <c r="E1692" s="169" t="s">
        <v>1831</v>
      </c>
      <c r="F1692" s="170" t="s">
        <v>1832</v>
      </c>
      <c r="G1692" s="171" t="s">
        <v>584</v>
      </c>
      <c r="H1692" s="172">
        <v>121.03</v>
      </c>
      <c r="I1692" s="173"/>
      <c r="J1692" s="174">
        <f>ROUND(I1692*H1692,2)</f>
        <v>0</v>
      </c>
      <c r="K1692" s="175"/>
      <c r="L1692" s="34"/>
      <c r="M1692" s="176" t="s">
        <v>1</v>
      </c>
      <c r="N1692" s="139" t="s">
        <v>43</v>
      </c>
      <c r="P1692" s="177">
        <f>O1692*H1692</f>
        <v>0</v>
      </c>
      <c r="Q1692" s="177">
        <v>0.29899999999999999</v>
      </c>
      <c r="R1692" s="177">
        <f>Q1692*H1692</f>
        <v>36.18797</v>
      </c>
      <c r="S1692" s="177">
        <v>0</v>
      </c>
      <c r="T1692" s="178">
        <f>S1692*H1692</f>
        <v>0</v>
      </c>
      <c r="AR1692" s="179" t="s">
        <v>580</v>
      </c>
      <c r="AT1692" s="179" t="s">
        <v>576</v>
      </c>
      <c r="AU1692" s="179" t="s">
        <v>89</v>
      </c>
      <c r="AY1692" s="17" t="s">
        <v>574</v>
      </c>
      <c r="BE1692" s="102">
        <f>IF(N1692="základná",J1692,0)</f>
        <v>0</v>
      </c>
      <c r="BF1692" s="102">
        <f>IF(N1692="znížená",J1692,0)</f>
        <v>0</v>
      </c>
      <c r="BG1692" s="102">
        <f>IF(N1692="zákl. prenesená",J1692,0)</f>
        <v>0</v>
      </c>
      <c r="BH1692" s="102">
        <f>IF(N1692="zníž. prenesená",J1692,0)</f>
        <v>0</v>
      </c>
      <c r="BI1692" s="102">
        <f>IF(N1692="nulová",J1692,0)</f>
        <v>0</v>
      </c>
      <c r="BJ1692" s="17" t="s">
        <v>89</v>
      </c>
      <c r="BK1692" s="102">
        <f>ROUND(I1692*H1692,2)</f>
        <v>0</v>
      </c>
      <c r="BL1692" s="17" t="s">
        <v>580</v>
      </c>
      <c r="BM1692" s="179" t="s">
        <v>1833</v>
      </c>
    </row>
    <row r="1693" spans="2:65" s="13" customFormat="1" ht="12">
      <c r="B1693" s="187"/>
      <c r="D1693" s="181" t="s">
        <v>586</v>
      </c>
      <c r="E1693" s="188" t="s">
        <v>1</v>
      </c>
      <c r="F1693" s="189" t="s">
        <v>304</v>
      </c>
      <c r="H1693" s="190">
        <v>121.03</v>
      </c>
      <c r="I1693" s="191"/>
      <c r="L1693" s="187"/>
      <c r="M1693" s="192"/>
      <c r="T1693" s="193"/>
      <c r="AT1693" s="188" t="s">
        <v>586</v>
      </c>
      <c r="AU1693" s="188" t="s">
        <v>89</v>
      </c>
      <c r="AV1693" s="13" t="s">
        <v>89</v>
      </c>
      <c r="AW1693" s="13" t="s">
        <v>31</v>
      </c>
      <c r="AX1693" s="13" t="s">
        <v>77</v>
      </c>
      <c r="AY1693" s="188" t="s">
        <v>574</v>
      </c>
    </row>
    <row r="1694" spans="2:65" s="14" customFormat="1" ht="12">
      <c r="B1694" s="194"/>
      <c r="D1694" s="181" t="s">
        <v>586</v>
      </c>
      <c r="E1694" s="195" t="s">
        <v>1</v>
      </c>
      <c r="F1694" s="196" t="s">
        <v>596</v>
      </c>
      <c r="H1694" s="197">
        <v>121.03</v>
      </c>
      <c r="I1694" s="198"/>
      <c r="L1694" s="194"/>
      <c r="M1694" s="199"/>
      <c r="T1694" s="200"/>
      <c r="AT1694" s="195" t="s">
        <v>586</v>
      </c>
      <c r="AU1694" s="195" t="s">
        <v>89</v>
      </c>
      <c r="AV1694" s="14" t="s">
        <v>580</v>
      </c>
      <c r="AW1694" s="14" t="s">
        <v>31</v>
      </c>
      <c r="AX1694" s="14" t="s">
        <v>84</v>
      </c>
      <c r="AY1694" s="195" t="s">
        <v>574</v>
      </c>
    </row>
    <row r="1695" spans="2:65" s="1" customFormat="1" ht="33" customHeight="1">
      <c r="B1695" s="140"/>
      <c r="C1695" s="168" t="s">
        <v>1834</v>
      </c>
      <c r="D1695" s="168" t="s">
        <v>576</v>
      </c>
      <c r="E1695" s="169" t="s">
        <v>1835</v>
      </c>
      <c r="F1695" s="170" t="s">
        <v>1836</v>
      </c>
      <c r="G1695" s="171" t="s">
        <v>584</v>
      </c>
      <c r="H1695" s="172">
        <v>192.96</v>
      </c>
      <c r="I1695" s="173"/>
      <c r="J1695" s="174">
        <f>ROUND(I1695*H1695,2)</f>
        <v>0</v>
      </c>
      <c r="K1695" s="175"/>
      <c r="L1695" s="34"/>
      <c r="M1695" s="176" t="s">
        <v>1</v>
      </c>
      <c r="N1695" s="139" t="s">
        <v>43</v>
      </c>
      <c r="P1695" s="177">
        <f>O1695*H1695</f>
        <v>0</v>
      </c>
      <c r="Q1695" s="177">
        <v>6.1850000000000002E-2</v>
      </c>
      <c r="R1695" s="177">
        <f>Q1695*H1695</f>
        <v>11.934576000000002</v>
      </c>
      <c r="S1695" s="177">
        <v>0</v>
      </c>
      <c r="T1695" s="178">
        <f>S1695*H1695</f>
        <v>0</v>
      </c>
      <c r="AR1695" s="179" t="s">
        <v>580</v>
      </c>
      <c r="AT1695" s="179" t="s">
        <v>576</v>
      </c>
      <c r="AU1695" s="179" t="s">
        <v>89</v>
      </c>
      <c r="AY1695" s="17" t="s">
        <v>574</v>
      </c>
      <c r="BE1695" s="102">
        <f>IF(N1695="základná",J1695,0)</f>
        <v>0</v>
      </c>
      <c r="BF1695" s="102">
        <f>IF(N1695="znížená",J1695,0)</f>
        <v>0</v>
      </c>
      <c r="BG1695" s="102">
        <f>IF(N1695="zákl. prenesená",J1695,0)</f>
        <v>0</v>
      </c>
      <c r="BH1695" s="102">
        <f>IF(N1695="zníž. prenesená",J1695,0)</f>
        <v>0</v>
      </c>
      <c r="BI1695" s="102">
        <f>IF(N1695="nulová",J1695,0)</f>
        <v>0</v>
      </c>
      <c r="BJ1695" s="17" t="s">
        <v>89</v>
      </c>
      <c r="BK1695" s="102">
        <f>ROUND(I1695*H1695,2)</f>
        <v>0</v>
      </c>
      <c r="BL1695" s="17" t="s">
        <v>580</v>
      </c>
      <c r="BM1695" s="179" t="s">
        <v>1837</v>
      </c>
    </row>
    <row r="1696" spans="2:65" s="12" customFormat="1" ht="24">
      <c r="B1696" s="180"/>
      <c r="D1696" s="181" t="s">
        <v>586</v>
      </c>
      <c r="E1696" s="182" t="s">
        <v>1</v>
      </c>
      <c r="F1696" s="183" t="s">
        <v>1838</v>
      </c>
      <c r="H1696" s="182" t="s">
        <v>1</v>
      </c>
      <c r="I1696" s="184"/>
      <c r="L1696" s="180"/>
      <c r="M1696" s="185"/>
      <c r="T1696" s="186"/>
      <c r="AT1696" s="182" t="s">
        <v>586</v>
      </c>
      <c r="AU1696" s="182" t="s">
        <v>89</v>
      </c>
      <c r="AV1696" s="12" t="s">
        <v>84</v>
      </c>
      <c r="AW1696" s="12" t="s">
        <v>31</v>
      </c>
      <c r="AX1696" s="12" t="s">
        <v>77</v>
      </c>
      <c r="AY1696" s="182" t="s">
        <v>574</v>
      </c>
    </row>
    <row r="1697" spans="2:65" s="13" customFormat="1" ht="12">
      <c r="B1697" s="187"/>
      <c r="D1697" s="181" t="s">
        <v>586</v>
      </c>
      <c r="E1697" s="188" t="s">
        <v>1</v>
      </c>
      <c r="F1697" s="189" t="s">
        <v>390</v>
      </c>
      <c r="H1697" s="190">
        <v>192.96</v>
      </c>
      <c r="I1697" s="191"/>
      <c r="L1697" s="187"/>
      <c r="M1697" s="192"/>
      <c r="T1697" s="193"/>
      <c r="AT1697" s="188" t="s">
        <v>586</v>
      </c>
      <c r="AU1697" s="188" t="s">
        <v>89</v>
      </c>
      <c r="AV1697" s="13" t="s">
        <v>89</v>
      </c>
      <c r="AW1697" s="13" t="s">
        <v>31</v>
      </c>
      <c r="AX1697" s="13" t="s">
        <v>77</v>
      </c>
      <c r="AY1697" s="188" t="s">
        <v>574</v>
      </c>
    </row>
    <row r="1698" spans="2:65" s="14" customFormat="1" ht="12">
      <c r="B1698" s="194"/>
      <c r="D1698" s="181" t="s">
        <v>586</v>
      </c>
      <c r="E1698" s="195" t="s">
        <v>1</v>
      </c>
      <c r="F1698" s="196" t="s">
        <v>596</v>
      </c>
      <c r="H1698" s="197">
        <v>192.96</v>
      </c>
      <c r="I1698" s="198"/>
      <c r="L1698" s="194"/>
      <c r="M1698" s="199"/>
      <c r="T1698" s="200"/>
      <c r="AT1698" s="195" t="s">
        <v>586</v>
      </c>
      <c r="AU1698" s="195" t="s">
        <v>89</v>
      </c>
      <c r="AV1698" s="14" t="s">
        <v>580</v>
      </c>
      <c r="AW1698" s="14" t="s">
        <v>31</v>
      </c>
      <c r="AX1698" s="14" t="s">
        <v>84</v>
      </c>
      <c r="AY1698" s="195" t="s">
        <v>574</v>
      </c>
    </row>
    <row r="1699" spans="2:65" s="1" customFormat="1" ht="33" customHeight="1">
      <c r="B1699" s="140"/>
      <c r="C1699" s="168" t="s">
        <v>1839</v>
      </c>
      <c r="D1699" s="168" t="s">
        <v>576</v>
      </c>
      <c r="E1699" s="169" t="s">
        <v>1840</v>
      </c>
      <c r="F1699" s="170" t="s">
        <v>1841</v>
      </c>
      <c r="G1699" s="171" t="s">
        <v>584</v>
      </c>
      <c r="H1699" s="172">
        <v>192.96</v>
      </c>
      <c r="I1699" s="173"/>
      <c r="J1699" s="174">
        <f>ROUND(I1699*H1699,2)</f>
        <v>0</v>
      </c>
      <c r="K1699" s="175"/>
      <c r="L1699" s="34"/>
      <c r="M1699" s="176" t="s">
        <v>1</v>
      </c>
      <c r="N1699" s="139" t="s">
        <v>43</v>
      </c>
      <c r="P1699" s="177">
        <f>O1699*H1699</f>
        <v>0</v>
      </c>
      <c r="Q1699" s="177">
        <v>0.26177</v>
      </c>
      <c r="R1699" s="177">
        <f>Q1699*H1699</f>
        <v>50.511139200000002</v>
      </c>
      <c r="S1699" s="177">
        <v>0</v>
      </c>
      <c r="T1699" s="178">
        <f>S1699*H1699</f>
        <v>0</v>
      </c>
      <c r="AR1699" s="179" t="s">
        <v>580</v>
      </c>
      <c r="AT1699" s="179" t="s">
        <v>576</v>
      </c>
      <c r="AU1699" s="179" t="s">
        <v>89</v>
      </c>
      <c r="AY1699" s="17" t="s">
        <v>574</v>
      </c>
      <c r="BE1699" s="102">
        <f>IF(N1699="základná",J1699,0)</f>
        <v>0</v>
      </c>
      <c r="BF1699" s="102">
        <f>IF(N1699="znížená",J1699,0)</f>
        <v>0</v>
      </c>
      <c r="BG1699" s="102">
        <f>IF(N1699="zákl. prenesená",J1699,0)</f>
        <v>0</v>
      </c>
      <c r="BH1699" s="102">
        <f>IF(N1699="zníž. prenesená",J1699,0)</f>
        <v>0</v>
      </c>
      <c r="BI1699" s="102">
        <f>IF(N1699="nulová",J1699,0)</f>
        <v>0</v>
      </c>
      <c r="BJ1699" s="17" t="s">
        <v>89</v>
      </c>
      <c r="BK1699" s="102">
        <f>ROUND(I1699*H1699,2)</f>
        <v>0</v>
      </c>
      <c r="BL1699" s="17" t="s">
        <v>580</v>
      </c>
      <c r="BM1699" s="179" t="s">
        <v>1842</v>
      </c>
    </row>
    <row r="1700" spans="2:65" s="12" customFormat="1" ht="24">
      <c r="B1700" s="180"/>
      <c r="D1700" s="181" t="s">
        <v>586</v>
      </c>
      <c r="E1700" s="182" t="s">
        <v>1</v>
      </c>
      <c r="F1700" s="183" t="s">
        <v>1843</v>
      </c>
      <c r="H1700" s="182" t="s">
        <v>1</v>
      </c>
      <c r="I1700" s="184"/>
      <c r="L1700" s="180"/>
      <c r="M1700" s="185"/>
      <c r="T1700" s="186"/>
      <c r="AT1700" s="182" t="s">
        <v>586</v>
      </c>
      <c r="AU1700" s="182" t="s">
        <v>89</v>
      </c>
      <c r="AV1700" s="12" t="s">
        <v>84</v>
      </c>
      <c r="AW1700" s="12" t="s">
        <v>31</v>
      </c>
      <c r="AX1700" s="12" t="s">
        <v>77</v>
      </c>
      <c r="AY1700" s="182" t="s">
        <v>574</v>
      </c>
    </row>
    <row r="1701" spans="2:65" s="13" customFormat="1" ht="12">
      <c r="B1701" s="187"/>
      <c r="D1701" s="181" t="s">
        <v>586</v>
      </c>
      <c r="E1701" s="188" t="s">
        <v>1</v>
      </c>
      <c r="F1701" s="189" t="s">
        <v>390</v>
      </c>
      <c r="H1701" s="190">
        <v>192.96</v>
      </c>
      <c r="I1701" s="191"/>
      <c r="L1701" s="187"/>
      <c r="M1701" s="192"/>
      <c r="T1701" s="193"/>
      <c r="AT1701" s="188" t="s">
        <v>586</v>
      </c>
      <c r="AU1701" s="188" t="s">
        <v>89</v>
      </c>
      <c r="AV1701" s="13" t="s">
        <v>89</v>
      </c>
      <c r="AW1701" s="13" t="s">
        <v>31</v>
      </c>
      <c r="AX1701" s="13" t="s">
        <v>77</v>
      </c>
      <c r="AY1701" s="188" t="s">
        <v>574</v>
      </c>
    </row>
    <row r="1702" spans="2:65" s="14" customFormat="1" ht="12">
      <c r="B1702" s="194"/>
      <c r="D1702" s="181" t="s">
        <v>586</v>
      </c>
      <c r="E1702" s="195" t="s">
        <v>1</v>
      </c>
      <c r="F1702" s="196" t="s">
        <v>596</v>
      </c>
      <c r="H1702" s="197">
        <v>192.96</v>
      </c>
      <c r="I1702" s="198"/>
      <c r="L1702" s="194"/>
      <c r="M1702" s="199"/>
      <c r="T1702" s="200"/>
      <c r="AT1702" s="195" t="s">
        <v>586</v>
      </c>
      <c r="AU1702" s="195" t="s">
        <v>89</v>
      </c>
      <c r="AV1702" s="14" t="s">
        <v>580</v>
      </c>
      <c r="AW1702" s="14" t="s">
        <v>31</v>
      </c>
      <c r="AX1702" s="14" t="s">
        <v>84</v>
      </c>
      <c r="AY1702" s="195" t="s">
        <v>574</v>
      </c>
    </row>
    <row r="1703" spans="2:65" s="1" customFormat="1" ht="24.25" customHeight="1">
      <c r="B1703" s="140"/>
      <c r="C1703" s="168" t="s">
        <v>1844</v>
      </c>
      <c r="D1703" s="168" t="s">
        <v>576</v>
      </c>
      <c r="E1703" s="169" t="s">
        <v>1845</v>
      </c>
      <c r="F1703" s="170" t="s">
        <v>1846</v>
      </c>
      <c r="G1703" s="171" t="s">
        <v>584</v>
      </c>
      <c r="H1703" s="172">
        <v>69.352999999999994</v>
      </c>
      <c r="I1703" s="173"/>
      <c r="J1703" s="174">
        <f>ROUND(I1703*H1703,2)</f>
        <v>0</v>
      </c>
      <c r="K1703" s="175"/>
      <c r="L1703" s="34"/>
      <c r="M1703" s="176" t="s">
        <v>1</v>
      </c>
      <c r="N1703" s="139" t="s">
        <v>43</v>
      </c>
      <c r="P1703" s="177">
        <f>O1703*H1703</f>
        <v>0</v>
      </c>
      <c r="Q1703" s="177">
        <v>0.34223611999999998</v>
      </c>
      <c r="R1703" s="177">
        <f>Q1703*H1703</f>
        <v>23.735101630359996</v>
      </c>
      <c r="S1703" s="177">
        <v>0</v>
      </c>
      <c r="T1703" s="178">
        <f>S1703*H1703</f>
        <v>0</v>
      </c>
      <c r="AR1703" s="179" t="s">
        <v>580</v>
      </c>
      <c r="AT1703" s="179" t="s">
        <v>576</v>
      </c>
      <c r="AU1703" s="179" t="s">
        <v>89</v>
      </c>
      <c r="AY1703" s="17" t="s">
        <v>574</v>
      </c>
      <c r="BE1703" s="102">
        <f>IF(N1703="základná",J1703,0)</f>
        <v>0</v>
      </c>
      <c r="BF1703" s="102">
        <f>IF(N1703="znížená",J1703,0)</f>
        <v>0</v>
      </c>
      <c r="BG1703" s="102">
        <f>IF(N1703="zákl. prenesená",J1703,0)</f>
        <v>0</v>
      </c>
      <c r="BH1703" s="102">
        <f>IF(N1703="zníž. prenesená",J1703,0)</f>
        <v>0</v>
      </c>
      <c r="BI1703" s="102">
        <f>IF(N1703="nulová",J1703,0)</f>
        <v>0</v>
      </c>
      <c r="BJ1703" s="17" t="s">
        <v>89</v>
      </c>
      <c r="BK1703" s="102">
        <f>ROUND(I1703*H1703,2)</f>
        <v>0</v>
      </c>
      <c r="BL1703" s="17" t="s">
        <v>580</v>
      </c>
      <c r="BM1703" s="179" t="s">
        <v>1847</v>
      </c>
    </row>
    <row r="1704" spans="2:65" s="13" customFormat="1" ht="12">
      <c r="B1704" s="187"/>
      <c r="D1704" s="181" t="s">
        <v>586</v>
      </c>
      <c r="E1704" s="188" t="s">
        <v>1</v>
      </c>
      <c r="F1704" s="189" t="s">
        <v>1848</v>
      </c>
      <c r="H1704" s="190">
        <v>2.0859999999999999</v>
      </c>
      <c r="I1704" s="191"/>
      <c r="L1704" s="187"/>
      <c r="M1704" s="192"/>
      <c r="T1704" s="193"/>
      <c r="AT1704" s="188" t="s">
        <v>586</v>
      </c>
      <c r="AU1704" s="188" t="s">
        <v>89</v>
      </c>
      <c r="AV1704" s="13" t="s">
        <v>89</v>
      </c>
      <c r="AW1704" s="13" t="s">
        <v>31</v>
      </c>
      <c r="AX1704" s="13" t="s">
        <v>77</v>
      </c>
      <c r="AY1704" s="188" t="s">
        <v>574</v>
      </c>
    </row>
    <row r="1705" spans="2:65" s="13" customFormat="1" ht="12">
      <c r="B1705" s="187"/>
      <c r="D1705" s="181" t="s">
        <v>586</v>
      </c>
      <c r="E1705" s="188" t="s">
        <v>1</v>
      </c>
      <c r="F1705" s="189" t="s">
        <v>1849</v>
      </c>
      <c r="H1705" s="190">
        <v>37.088000000000001</v>
      </c>
      <c r="I1705" s="191"/>
      <c r="L1705" s="187"/>
      <c r="M1705" s="192"/>
      <c r="T1705" s="193"/>
      <c r="AT1705" s="188" t="s">
        <v>586</v>
      </c>
      <c r="AU1705" s="188" t="s">
        <v>89</v>
      </c>
      <c r="AV1705" s="13" t="s">
        <v>89</v>
      </c>
      <c r="AW1705" s="13" t="s">
        <v>31</v>
      </c>
      <c r="AX1705" s="13" t="s">
        <v>77</v>
      </c>
      <c r="AY1705" s="188" t="s">
        <v>574</v>
      </c>
    </row>
    <row r="1706" spans="2:65" s="13" customFormat="1" ht="12">
      <c r="B1706" s="187"/>
      <c r="D1706" s="181" t="s">
        <v>586</v>
      </c>
      <c r="E1706" s="188" t="s">
        <v>1</v>
      </c>
      <c r="F1706" s="189" t="s">
        <v>1850</v>
      </c>
      <c r="H1706" s="190">
        <v>30.178999999999998</v>
      </c>
      <c r="I1706" s="191"/>
      <c r="L1706" s="187"/>
      <c r="M1706" s="192"/>
      <c r="T1706" s="193"/>
      <c r="AT1706" s="188" t="s">
        <v>586</v>
      </c>
      <c r="AU1706" s="188" t="s">
        <v>89</v>
      </c>
      <c r="AV1706" s="13" t="s">
        <v>89</v>
      </c>
      <c r="AW1706" s="13" t="s">
        <v>31</v>
      </c>
      <c r="AX1706" s="13" t="s">
        <v>77</v>
      </c>
      <c r="AY1706" s="188" t="s">
        <v>574</v>
      </c>
    </row>
    <row r="1707" spans="2:65" s="14" customFormat="1" ht="12">
      <c r="B1707" s="194"/>
      <c r="D1707" s="181" t="s">
        <v>586</v>
      </c>
      <c r="E1707" s="195" t="s">
        <v>1</v>
      </c>
      <c r="F1707" s="196" t="s">
        <v>596</v>
      </c>
      <c r="H1707" s="197">
        <v>69.352999999999994</v>
      </c>
      <c r="I1707" s="198"/>
      <c r="L1707" s="194"/>
      <c r="M1707" s="199"/>
      <c r="T1707" s="200"/>
      <c r="AT1707" s="195" t="s">
        <v>586</v>
      </c>
      <c r="AU1707" s="195" t="s">
        <v>89</v>
      </c>
      <c r="AV1707" s="14" t="s">
        <v>580</v>
      </c>
      <c r="AW1707" s="14" t="s">
        <v>31</v>
      </c>
      <c r="AX1707" s="14" t="s">
        <v>84</v>
      </c>
      <c r="AY1707" s="195" t="s">
        <v>574</v>
      </c>
    </row>
    <row r="1708" spans="2:65" s="12" customFormat="1" ht="12">
      <c r="B1708" s="180"/>
      <c r="D1708" s="181" t="s">
        <v>586</v>
      </c>
      <c r="E1708" s="182" t="s">
        <v>1</v>
      </c>
      <c r="F1708" s="183" t="s">
        <v>1851</v>
      </c>
      <c r="H1708" s="182" t="s">
        <v>1</v>
      </c>
      <c r="I1708" s="184"/>
      <c r="L1708" s="180"/>
      <c r="M1708" s="185"/>
      <c r="T1708" s="186"/>
      <c r="AT1708" s="182" t="s">
        <v>586</v>
      </c>
      <c r="AU1708" s="182" t="s">
        <v>89</v>
      </c>
      <c r="AV1708" s="12" t="s">
        <v>84</v>
      </c>
      <c r="AW1708" s="12" t="s">
        <v>31</v>
      </c>
      <c r="AX1708" s="12" t="s">
        <v>77</v>
      </c>
      <c r="AY1708" s="182" t="s">
        <v>574</v>
      </c>
    </row>
    <row r="1709" spans="2:65" s="1" customFormat="1" ht="24.25" customHeight="1">
      <c r="B1709" s="140"/>
      <c r="C1709" s="168" t="s">
        <v>1852</v>
      </c>
      <c r="D1709" s="168" t="s">
        <v>576</v>
      </c>
      <c r="E1709" s="169" t="s">
        <v>1853</v>
      </c>
      <c r="F1709" s="170" t="s">
        <v>1854</v>
      </c>
      <c r="G1709" s="171" t="s">
        <v>584</v>
      </c>
      <c r="H1709" s="172">
        <v>192.96</v>
      </c>
      <c r="I1709" s="173"/>
      <c r="J1709" s="174">
        <f>ROUND(I1709*H1709,2)</f>
        <v>0</v>
      </c>
      <c r="K1709" s="175"/>
      <c r="L1709" s="34"/>
      <c r="M1709" s="176" t="s">
        <v>1</v>
      </c>
      <c r="N1709" s="139" t="s">
        <v>43</v>
      </c>
      <c r="P1709" s="177">
        <f>O1709*H1709</f>
        <v>0</v>
      </c>
      <c r="Q1709" s="177">
        <v>0</v>
      </c>
      <c r="R1709" s="177">
        <f>Q1709*H1709</f>
        <v>0</v>
      </c>
      <c r="S1709" s="177">
        <v>0</v>
      </c>
      <c r="T1709" s="178">
        <f>S1709*H1709</f>
        <v>0</v>
      </c>
      <c r="AR1709" s="179" t="s">
        <v>580</v>
      </c>
      <c r="AT1709" s="179" t="s">
        <v>576</v>
      </c>
      <c r="AU1709" s="179" t="s">
        <v>89</v>
      </c>
      <c r="AY1709" s="17" t="s">
        <v>574</v>
      </c>
      <c r="BE1709" s="102">
        <f>IF(N1709="základná",J1709,0)</f>
        <v>0</v>
      </c>
      <c r="BF1709" s="102">
        <f>IF(N1709="znížená",J1709,0)</f>
        <v>0</v>
      </c>
      <c r="BG1709" s="102">
        <f>IF(N1709="zákl. prenesená",J1709,0)</f>
        <v>0</v>
      </c>
      <c r="BH1709" s="102">
        <f>IF(N1709="zníž. prenesená",J1709,0)</f>
        <v>0</v>
      </c>
      <c r="BI1709" s="102">
        <f>IF(N1709="nulová",J1709,0)</f>
        <v>0</v>
      </c>
      <c r="BJ1709" s="17" t="s">
        <v>89</v>
      </c>
      <c r="BK1709" s="102">
        <f>ROUND(I1709*H1709,2)</f>
        <v>0</v>
      </c>
      <c r="BL1709" s="17" t="s">
        <v>580</v>
      </c>
      <c r="BM1709" s="179" t="s">
        <v>1855</v>
      </c>
    </row>
    <row r="1710" spans="2:65" s="12" customFormat="1" ht="12">
      <c r="B1710" s="180"/>
      <c r="D1710" s="181" t="s">
        <v>586</v>
      </c>
      <c r="E1710" s="182" t="s">
        <v>1</v>
      </c>
      <c r="F1710" s="183" t="s">
        <v>1856</v>
      </c>
      <c r="H1710" s="182" t="s">
        <v>1</v>
      </c>
      <c r="I1710" s="184"/>
      <c r="L1710" s="180"/>
      <c r="M1710" s="185"/>
      <c r="T1710" s="186"/>
      <c r="AT1710" s="182" t="s">
        <v>586</v>
      </c>
      <c r="AU1710" s="182" t="s">
        <v>89</v>
      </c>
      <c r="AV1710" s="12" t="s">
        <v>84</v>
      </c>
      <c r="AW1710" s="12" t="s">
        <v>31</v>
      </c>
      <c r="AX1710" s="12" t="s">
        <v>77</v>
      </c>
      <c r="AY1710" s="182" t="s">
        <v>574</v>
      </c>
    </row>
    <row r="1711" spans="2:65" s="13" customFormat="1" ht="12">
      <c r="B1711" s="187"/>
      <c r="D1711" s="181" t="s">
        <v>586</v>
      </c>
      <c r="E1711" s="188" t="s">
        <v>1</v>
      </c>
      <c r="F1711" s="189" t="s">
        <v>391</v>
      </c>
      <c r="H1711" s="190">
        <v>192.96</v>
      </c>
      <c r="I1711" s="191"/>
      <c r="L1711" s="187"/>
      <c r="M1711" s="192"/>
      <c r="T1711" s="193"/>
      <c r="AT1711" s="188" t="s">
        <v>586</v>
      </c>
      <c r="AU1711" s="188" t="s">
        <v>89</v>
      </c>
      <c r="AV1711" s="13" t="s">
        <v>89</v>
      </c>
      <c r="AW1711" s="13" t="s">
        <v>31</v>
      </c>
      <c r="AX1711" s="13" t="s">
        <v>77</v>
      </c>
      <c r="AY1711" s="188" t="s">
        <v>574</v>
      </c>
    </row>
    <row r="1712" spans="2:65" s="14" customFormat="1" ht="12">
      <c r="B1712" s="194"/>
      <c r="D1712" s="181" t="s">
        <v>586</v>
      </c>
      <c r="E1712" s="195" t="s">
        <v>390</v>
      </c>
      <c r="F1712" s="196" t="s">
        <v>596</v>
      </c>
      <c r="H1712" s="197">
        <v>192.96</v>
      </c>
      <c r="I1712" s="198"/>
      <c r="L1712" s="194"/>
      <c r="M1712" s="199"/>
      <c r="T1712" s="200"/>
      <c r="AT1712" s="195" t="s">
        <v>586</v>
      </c>
      <c r="AU1712" s="195" t="s">
        <v>89</v>
      </c>
      <c r="AV1712" s="14" t="s">
        <v>580</v>
      </c>
      <c r="AW1712" s="14" t="s">
        <v>31</v>
      </c>
      <c r="AX1712" s="14" t="s">
        <v>84</v>
      </c>
      <c r="AY1712" s="195" t="s">
        <v>574</v>
      </c>
    </row>
    <row r="1713" spans="2:65" s="1" customFormat="1" ht="49.25" customHeight="1">
      <c r="B1713" s="140"/>
      <c r="C1713" s="208" t="s">
        <v>1857</v>
      </c>
      <c r="D1713" s="208" t="s">
        <v>1858</v>
      </c>
      <c r="E1713" s="209" t="s">
        <v>1859</v>
      </c>
      <c r="F1713" s="210" t="s">
        <v>1860</v>
      </c>
      <c r="G1713" s="211" t="s">
        <v>584</v>
      </c>
      <c r="H1713" s="212">
        <v>192.96</v>
      </c>
      <c r="I1713" s="213"/>
      <c r="J1713" s="214">
        <f>ROUND(I1713*H1713,2)</f>
        <v>0</v>
      </c>
      <c r="K1713" s="215"/>
      <c r="L1713" s="216"/>
      <c r="M1713" s="217" t="s">
        <v>1</v>
      </c>
      <c r="N1713" s="218" t="s">
        <v>43</v>
      </c>
      <c r="P1713" s="177">
        <f>O1713*H1713</f>
        <v>0</v>
      </c>
      <c r="Q1713" s="177">
        <v>2.5999999999999999E-2</v>
      </c>
      <c r="R1713" s="177">
        <f>Q1713*H1713</f>
        <v>5.0169600000000001</v>
      </c>
      <c r="S1713" s="177">
        <v>0</v>
      </c>
      <c r="T1713" s="178">
        <f>S1713*H1713</f>
        <v>0</v>
      </c>
      <c r="AR1713" s="179" t="s">
        <v>626</v>
      </c>
      <c r="AT1713" s="179" t="s">
        <v>1858</v>
      </c>
      <c r="AU1713" s="179" t="s">
        <v>89</v>
      </c>
      <c r="AY1713" s="17" t="s">
        <v>574</v>
      </c>
      <c r="BE1713" s="102">
        <f>IF(N1713="základná",J1713,0)</f>
        <v>0</v>
      </c>
      <c r="BF1713" s="102">
        <f>IF(N1713="znížená",J1713,0)</f>
        <v>0</v>
      </c>
      <c r="BG1713" s="102">
        <f>IF(N1713="zákl. prenesená",J1713,0)</f>
        <v>0</v>
      </c>
      <c r="BH1713" s="102">
        <f>IF(N1713="zníž. prenesená",J1713,0)</f>
        <v>0</v>
      </c>
      <c r="BI1713" s="102">
        <f>IF(N1713="nulová",J1713,0)</f>
        <v>0</v>
      </c>
      <c r="BJ1713" s="17" t="s">
        <v>89</v>
      </c>
      <c r="BK1713" s="102">
        <f>ROUND(I1713*H1713,2)</f>
        <v>0</v>
      </c>
      <c r="BL1713" s="17" t="s">
        <v>580</v>
      </c>
      <c r="BM1713" s="179" t="s">
        <v>1861</v>
      </c>
    </row>
    <row r="1714" spans="2:65" s="13" customFormat="1" ht="12">
      <c r="B1714" s="187"/>
      <c r="D1714" s="181" t="s">
        <v>586</v>
      </c>
      <c r="E1714" s="188" t="s">
        <v>1</v>
      </c>
      <c r="F1714" s="189" t="s">
        <v>390</v>
      </c>
      <c r="H1714" s="190">
        <v>192.96</v>
      </c>
      <c r="I1714" s="191"/>
      <c r="L1714" s="187"/>
      <c r="M1714" s="192"/>
      <c r="T1714" s="193"/>
      <c r="AT1714" s="188" t="s">
        <v>586</v>
      </c>
      <c r="AU1714" s="188" t="s">
        <v>89</v>
      </c>
      <c r="AV1714" s="13" t="s">
        <v>89</v>
      </c>
      <c r="AW1714" s="13" t="s">
        <v>31</v>
      </c>
      <c r="AX1714" s="13" t="s">
        <v>84</v>
      </c>
      <c r="AY1714" s="188" t="s">
        <v>574</v>
      </c>
    </row>
    <row r="1715" spans="2:65" s="1" customFormat="1" ht="21.75" customHeight="1">
      <c r="B1715" s="140"/>
      <c r="C1715" s="168" t="s">
        <v>1862</v>
      </c>
      <c r="D1715" s="168" t="s">
        <v>576</v>
      </c>
      <c r="E1715" s="169" t="s">
        <v>1863</v>
      </c>
      <c r="F1715" s="170" t="s">
        <v>1864</v>
      </c>
      <c r="G1715" s="171" t="s">
        <v>611</v>
      </c>
      <c r="H1715" s="172">
        <v>214.49</v>
      </c>
      <c r="I1715" s="173"/>
      <c r="J1715" s="174">
        <f>ROUND(I1715*H1715,2)</f>
        <v>0</v>
      </c>
      <c r="K1715" s="175"/>
      <c r="L1715" s="34"/>
      <c r="M1715" s="176" t="s">
        <v>1</v>
      </c>
      <c r="N1715" s="139" t="s">
        <v>43</v>
      </c>
      <c r="P1715" s="177">
        <f>O1715*H1715</f>
        <v>0</v>
      </c>
      <c r="Q1715" s="177">
        <v>0.43325999999999998</v>
      </c>
      <c r="R1715" s="177">
        <f>Q1715*H1715</f>
        <v>92.9299374</v>
      </c>
      <c r="S1715" s="177">
        <v>0</v>
      </c>
      <c r="T1715" s="178">
        <f>S1715*H1715</f>
        <v>0</v>
      </c>
      <c r="AR1715" s="179" t="s">
        <v>580</v>
      </c>
      <c r="AT1715" s="179" t="s">
        <v>576</v>
      </c>
      <c r="AU1715" s="179" t="s">
        <v>89</v>
      </c>
      <c r="AY1715" s="17" t="s">
        <v>574</v>
      </c>
      <c r="BE1715" s="102">
        <f>IF(N1715="základná",J1715,0)</f>
        <v>0</v>
      </c>
      <c r="BF1715" s="102">
        <f>IF(N1715="znížená",J1715,0)</f>
        <v>0</v>
      </c>
      <c r="BG1715" s="102">
        <f>IF(N1715="zákl. prenesená",J1715,0)</f>
        <v>0</v>
      </c>
      <c r="BH1715" s="102">
        <f>IF(N1715="zníž. prenesená",J1715,0)</f>
        <v>0</v>
      </c>
      <c r="BI1715" s="102">
        <f>IF(N1715="nulová",J1715,0)</f>
        <v>0</v>
      </c>
      <c r="BJ1715" s="17" t="s">
        <v>89</v>
      </c>
      <c r="BK1715" s="102">
        <f>ROUND(I1715*H1715,2)</f>
        <v>0</v>
      </c>
      <c r="BL1715" s="17" t="s">
        <v>580</v>
      </c>
      <c r="BM1715" s="179" t="s">
        <v>1865</v>
      </c>
    </row>
    <row r="1716" spans="2:65" s="12" customFormat="1" ht="12">
      <c r="B1716" s="180"/>
      <c r="D1716" s="181" t="s">
        <v>586</v>
      </c>
      <c r="E1716" s="182" t="s">
        <v>1</v>
      </c>
      <c r="F1716" s="183" t="s">
        <v>1866</v>
      </c>
      <c r="H1716" s="182" t="s">
        <v>1</v>
      </c>
      <c r="I1716" s="184"/>
      <c r="L1716" s="180"/>
      <c r="M1716" s="185"/>
      <c r="T1716" s="186"/>
      <c r="AT1716" s="182" t="s">
        <v>586</v>
      </c>
      <c r="AU1716" s="182" t="s">
        <v>89</v>
      </c>
      <c r="AV1716" s="12" t="s">
        <v>84</v>
      </c>
      <c r="AW1716" s="12" t="s">
        <v>31</v>
      </c>
      <c r="AX1716" s="12" t="s">
        <v>77</v>
      </c>
      <c r="AY1716" s="182" t="s">
        <v>574</v>
      </c>
    </row>
    <row r="1717" spans="2:65" s="13" customFormat="1" ht="12">
      <c r="B1717" s="187"/>
      <c r="D1717" s="181" t="s">
        <v>586</v>
      </c>
      <c r="E1717" s="188" t="s">
        <v>1</v>
      </c>
      <c r="F1717" s="189" t="s">
        <v>1867</v>
      </c>
      <c r="H1717" s="190">
        <v>214.49</v>
      </c>
      <c r="I1717" s="191"/>
      <c r="L1717" s="187"/>
      <c r="M1717" s="192"/>
      <c r="T1717" s="193"/>
      <c r="AT1717" s="188" t="s">
        <v>586</v>
      </c>
      <c r="AU1717" s="188" t="s">
        <v>89</v>
      </c>
      <c r="AV1717" s="13" t="s">
        <v>89</v>
      </c>
      <c r="AW1717" s="13" t="s">
        <v>31</v>
      </c>
      <c r="AX1717" s="13" t="s">
        <v>77</v>
      </c>
      <c r="AY1717" s="188" t="s">
        <v>574</v>
      </c>
    </row>
    <row r="1718" spans="2:65" s="14" customFormat="1" ht="12">
      <c r="B1718" s="194"/>
      <c r="D1718" s="181" t="s">
        <v>586</v>
      </c>
      <c r="E1718" s="195" t="s">
        <v>1</v>
      </c>
      <c r="F1718" s="196" t="s">
        <v>596</v>
      </c>
      <c r="H1718" s="197">
        <v>214.49</v>
      </c>
      <c r="I1718" s="198"/>
      <c r="L1718" s="194"/>
      <c r="M1718" s="199"/>
      <c r="T1718" s="200"/>
      <c r="AT1718" s="195" t="s">
        <v>586</v>
      </c>
      <c r="AU1718" s="195" t="s">
        <v>89</v>
      </c>
      <c r="AV1718" s="14" t="s">
        <v>580</v>
      </c>
      <c r="AW1718" s="14" t="s">
        <v>31</v>
      </c>
      <c r="AX1718" s="14" t="s">
        <v>84</v>
      </c>
      <c r="AY1718" s="195" t="s">
        <v>574</v>
      </c>
    </row>
    <row r="1719" spans="2:65" s="11" customFormat="1" ht="23" customHeight="1">
      <c r="B1719" s="156"/>
      <c r="D1719" s="157" t="s">
        <v>76</v>
      </c>
      <c r="E1719" s="166" t="s">
        <v>616</v>
      </c>
      <c r="F1719" s="166" t="s">
        <v>1868</v>
      </c>
      <c r="I1719" s="159"/>
      <c r="J1719" s="167">
        <f>BK1719</f>
        <v>0</v>
      </c>
      <c r="L1719" s="156"/>
      <c r="M1719" s="161"/>
      <c r="P1719" s="162">
        <f>SUM(P1720:P2276)</f>
        <v>0</v>
      </c>
      <c r="R1719" s="162">
        <f>SUM(R1720:R2276)</f>
        <v>1375.6770398964602</v>
      </c>
      <c r="T1719" s="163">
        <f>SUM(T1720:T2276)</f>
        <v>0</v>
      </c>
      <c r="AR1719" s="157" t="s">
        <v>84</v>
      </c>
      <c r="AT1719" s="164" t="s">
        <v>76</v>
      </c>
      <c r="AU1719" s="164" t="s">
        <v>84</v>
      </c>
      <c r="AY1719" s="157" t="s">
        <v>574</v>
      </c>
      <c r="BK1719" s="165">
        <f>SUM(BK1720:BK2276)</f>
        <v>0</v>
      </c>
    </row>
    <row r="1720" spans="2:65" s="1" customFormat="1" ht="24.25" customHeight="1">
      <c r="B1720" s="140"/>
      <c r="C1720" s="168" t="s">
        <v>1869</v>
      </c>
      <c r="D1720" s="168" t="s">
        <v>576</v>
      </c>
      <c r="E1720" s="169" t="s">
        <v>1870</v>
      </c>
      <c r="F1720" s="170" t="s">
        <v>1871</v>
      </c>
      <c r="G1720" s="171" t="s">
        <v>584</v>
      </c>
      <c r="H1720" s="172">
        <v>1438.748</v>
      </c>
      <c r="I1720" s="173"/>
      <c r="J1720" s="174">
        <f>ROUND(I1720*H1720,2)</f>
        <v>0</v>
      </c>
      <c r="K1720" s="175"/>
      <c r="L1720" s="34"/>
      <c r="M1720" s="176" t="s">
        <v>1</v>
      </c>
      <c r="N1720" s="139" t="s">
        <v>43</v>
      </c>
      <c r="P1720" s="177">
        <f>O1720*H1720</f>
        <v>0</v>
      </c>
      <c r="Q1720" s="177">
        <v>6.2129999999999998E-3</v>
      </c>
      <c r="R1720" s="177">
        <f>Q1720*H1720</f>
        <v>8.938941324</v>
      </c>
      <c r="S1720" s="177">
        <v>0</v>
      </c>
      <c r="T1720" s="178">
        <f>S1720*H1720</f>
        <v>0</v>
      </c>
      <c r="AR1720" s="179" t="s">
        <v>580</v>
      </c>
      <c r="AT1720" s="179" t="s">
        <v>576</v>
      </c>
      <c r="AU1720" s="179" t="s">
        <v>89</v>
      </c>
      <c r="AY1720" s="17" t="s">
        <v>574</v>
      </c>
      <c r="BE1720" s="102">
        <f>IF(N1720="základná",J1720,0)</f>
        <v>0</v>
      </c>
      <c r="BF1720" s="102">
        <f>IF(N1720="znížená",J1720,0)</f>
        <v>0</v>
      </c>
      <c r="BG1720" s="102">
        <f>IF(N1720="zákl. prenesená",J1720,0)</f>
        <v>0</v>
      </c>
      <c r="BH1720" s="102">
        <f>IF(N1720="zníž. prenesená",J1720,0)</f>
        <v>0</v>
      </c>
      <c r="BI1720" s="102">
        <f>IF(N1720="nulová",J1720,0)</f>
        <v>0</v>
      </c>
      <c r="BJ1720" s="17" t="s">
        <v>89</v>
      </c>
      <c r="BK1720" s="102">
        <f>ROUND(I1720*H1720,2)</f>
        <v>0</v>
      </c>
      <c r="BL1720" s="17" t="s">
        <v>580</v>
      </c>
      <c r="BM1720" s="179" t="s">
        <v>1872</v>
      </c>
    </row>
    <row r="1721" spans="2:65" s="13" customFormat="1" ht="12">
      <c r="B1721" s="187"/>
      <c r="D1721" s="181" t="s">
        <v>586</v>
      </c>
      <c r="E1721" s="188" t="s">
        <v>1</v>
      </c>
      <c r="F1721" s="189" t="s">
        <v>220</v>
      </c>
      <c r="H1721" s="190">
        <v>702.15200000000004</v>
      </c>
      <c r="I1721" s="191"/>
      <c r="L1721" s="187"/>
      <c r="M1721" s="192"/>
      <c r="T1721" s="193"/>
      <c r="AT1721" s="188" t="s">
        <v>586</v>
      </c>
      <c r="AU1721" s="188" t="s">
        <v>89</v>
      </c>
      <c r="AV1721" s="13" t="s">
        <v>89</v>
      </c>
      <c r="AW1721" s="13" t="s">
        <v>31</v>
      </c>
      <c r="AX1721" s="13" t="s">
        <v>77</v>
      </c>
      <c r="AY1721" s="188" t="s">
        <v>574</v>
      </c>
    </row>
    <row r="1722" spans="2:65" s="13" customFormat="1" ht="12">
      <c r="B1722" s="187"/>
      <c r="D1722" s="181" t="s">
        <v>586</v>
      </c>
      <c r="E1722" s="188" t="s">
        <v>1</v>
      </c>
      <c r="F1722" s="189" t="s">
        <v>224</v>
      </c>
      <c r="H1722" s="190">
        <v>106.715</v>
      </c>
      <c r="I1722" s="191"/>
      <c r="L1722" s="187"/>
      <c r="M1722" s="192"/>
      <c r="T1722" s="193"/>
      <c r="AT1722" s="188" t="s">
        <v>586</v>
      </c>
      <c r="AU1722" s="188" t="s">
        <v>89</v>
      </c>
      <c r="AV1722" s="13" t="s">
        <v>89</v>
      </c>
      <c r="AW1722" s="13" t="s">
        <v>31</v>
      </c>
      <c r="AX1722" s="13" t="s">
        <v>77</v>
      </c>
      <c r="AY1722" s="188" t="s">
        <v>574</v>
      </c>
    </row>
    <row r="1723" spans="2:65" s="13" customFormat="1" ht="12">
      <c r="B1723" s="187"/>
      <c r="D1723" s="181" t="s">
        <v>586</v>
      </c>
      <c r="E1723" s="188" t="s">
        <v>1</v>
      </c>
      <c r="F1723" s="189" t="s">
        <v>210</v>
      </c>
      <c r="H1723" s="190">
        <v>617.601</v>
      </c>
      <c r="I1723" s="191"/>
      <c r="L1723" s="187"/>
      <c r="M1723" s="192"/>
      <c r="T1723" s="193"/>
      <c r="AT1723" s="188" t="s">
        <v>586</v>
      </c>
      <c r="AU1723" s="188" t="s">
        <v>89</v>
      </c>
      <c r="AV1723" s="13" t="s">
        <v>89</v>
      </c>
      <c r="AW1723" s="13" t="s">
        <v>31</v>
      </c>
      <c r="AX1723" s="13" t="s">
        <v>77</v>
      </c>
      <c r="AY1723" s="188" t="s">
        <v>574</v>
      </c>
    </row>
    <row r="1724" spans="2:65" s="13" customFormat="1" ht="12">
      <c r="B1724" s="187"/>
      <c r="D1724" s="181" t="s">
        <v>586</v>
      </c>
      <c r="E1724" s="188" t="s">
        <v>1</v>
      </c>
      <c r="F1724" s="189" t="s">
        <v>323</v>
      </c>
      <c r="H1724" s="190">
        <v>12.28</v>
      </c>
      <c r="I1724" s="191"/>
      <c r="L1724" s="187"/>
      <c r="M1724" s="192"/>
      <c r="T1724" s="193"/>
      <c r="AT1724" s="188" t="s">
        <v>586</v>
      </c>
      <c r="AU1724" s="188" t="s">
        <v>89</v>
      </c>
      <c r="AV1724" s="13" t="s">
        <v>89</v>
      </c>
      <c r="AW1724" s="13" t="s">
        <v>31</v>
      </c>
      <c r="AX1724" s="13" t="s">
        <v>77</v>
      </c>
      <c r="AY1724" s="188" t="s">
        <v>574</v>
      </c>
    </row>
    <row r="1725" spans="2:65" s="14" customFormat="1" ht="12">
      <c r="B1725" s="194"/>
      <c r="D1725" s="181" t="s">
        <v>586</v>
      </c>
      <c r="E1725" s="195" t="s">
        <v>1</v>
      </c>
      <c r="F1725" s="196" t="s">
        <v>596</v>
      </c>
      <c r="H1725" s="197">
        <v>1438.748</v>
      </c>
      <c r="I1725" s="198"/>
      <c r="L1725" s="194"/>
      <c r="M1725" s="199"/>
      <c r="T1725" s="200"/>
      <c r="AT1725" s="195" t="s">
        <v>586</v>
      </c>
      <c r="AU1725" s="195" t="s">
        <v>89</v>
      </c>
      <c r="AV1725" s="14" t="s">
        <v>580</v>
      </c>
      <c r="AW1725" s="14" t="s">
        <v>31</v>
      </c>
      <c r="AX1725" s="14" t="s">
        <v>84</v>
      </c>
      <c r="AY1725" s="195" t="s">
        <v>574</v>
      </c>
    </row>
    <row r="1726" spans="2:65" s="1" customFormat="1" ht="38" customHeight="1">
      <c r="B1726" s="140"/>
      <c r="C1726" s="168" t="s">
        <v>1873</v>
      </c>
      <c r="D1726" s="168" t="s">
        <v>576</v>
      </c>
      <c r="E1726" s="169" t="s">
        <v>1874</v>
      </c>
      <c r="F1726" s="170" t="s">
        <v>1875</v>
      </c>
      <c r="G1726" s="171" t="s">
        <v>584</v>
      </c>
      <c r="H1726" s="172">
        <v>1020.975</v>
      </c>
      <c r="I1726" s="173"/>
      <c r="J1726" s="174">
        <f>ROUND(I1726*H1726,2)</f>
        <v>0</v>
      </c>
      <c r="K1726" s="175"/>
      <c r="L1726" s="34"/>
      <c r="M1726" s="176" t="s">
        <v>1</v>
      </c>
      <c r="N1726" s="139" t="s">
        <v>43</v>
      </c>
      <c r="P1726" s="177">
        <f>O1726*H1726</f>
        <v>0</v>
      </c>
      <c r="Q1726" s="177">
        <v>1.4999999999999999E-4</v>
      </c>
      <c r="R1726" s="177">
        <f>Q1726*H1726</f>
        <v>0.15314624999999998</v>
      </c>
      <c r="S1726" s="177">
        <v>0</v>
      </c>
      <c r="T1726" s="178">
        <f>S1726*H1726</f>
        <v>0</v>
      </c>
      <c r="AR1726" s="179" t="s">
        <v>580</v>
      </c>
      <c r="AT1726" s="179" t="s">
        <v>576</v>
      </c>
      <c r="AU1726" s="179" t="s">
        <v>89</v>
      </c>
      <c r="AY1726" s="17" t="s">
        <v>574</v>
      </c>
      <c r="BE1726" s="102">
        <f>IF(N1726="základná",J1726,0)</f>
        <v>0</v>
      </c>
      <c r="BF1726" s="102">
        <f>IF(N1726="znížená",J1726,0)</f>
        <v>0</v>
      </c>
      <c r="BG1726" s="102">
        <f>IF(N1726="zákl. prenesená",J1726,0)</f>
        <v>0</v>
      </c>
      <c r="BH1726" s="102">
        <f>IF(N1726="zníž. prenesená",J1726,0)</f>
        <v>0</v>
      </c>
      <c r="BI1726" s="102">
        <f>IF(N1726="nulová",J1726,0)</f>
        <v>0</v>
      </c>
      <c r="BJ1726" s="17" t="s">
        <v>89</v>
      </c>
      <c r="BK1726" s="102">
        <f>ROUND(I1726*H1726,2)</f>
        <v>0</v>
      </c>
      <c r="BL1726" s="17" t="s">
        <v>580</v>
      </c>
      <c r="BM1726" s="179" t="s">
        <v>1876</v>
      </c>
    </row>
    <row r="1727" spans="2:65" s="13" customFormat="1" ht="12">
      <c r="B1727" s="187"/>
      <c r="D1727" s="181" t="s">
        <v>586</v>
      </c>
      <c r="E1727" s="188" t="s">
        <v>1</v>
      </c>
      <c r="F1727" s="189" t="s">
        <v>343</v>
      </c>
      <c r="H1727" s="190">
        <v>956.51400000000001</v>
      </c>
      <c r="I1727" s="191"/>
      <c r="L1727" s="187"/>
      <c r="M1727" s="192"/>
      <c r="T1727" s="193"/>
      <c r="AT1727" s="188" t="s">
        <v>586</v>
      </c>
      <c r="AU1727" s="188" t="s">
        <v>89</v>
      </c>
      <c r="AV1727" s="13" t="s">
        <v>89</v>
      </c>
      <c r="AW1727" s="13" t="s">
        <v>31</v>
      </c>
      <c r="AX1727" s="13" t="s">
        <v>77</v>
      </c>
      <c r="AY1727" s="188" t="s">
        <v>574</v>
      </c>
    </row>
    <row r="1728" spans="2:65" s="13" customFormat="1" ht="12">
      <c r="B1728" s="187"/>
      <c r="D1728" s="181" t="s">
        <v>586</v>
      </c>
      <c r="E1728" s="188" t="s">
        <v>1</v>
      </c>
      <c r="F1728" s="189" t="s">
        <v>1877</v>
      </c>
      <c r="H1728" s="190">
        <v>49.107999999999997</v>
      </c>
      <c r="I1728" s="191"/>
      <c r="L1728" s="187"/>
      <c r="M1728" s="192"/>
      <c r="T1728" s="193"/>
      <c r="AT1728" s="188" t="s">
        <v>586</v>
      </c>
      <c r="AU1728" s="188" t="s">
        <v>89</v>
      </c>
      <c r="AV1728" s="13" t="s">
        <v>89</v>
      </c>
      <c r="AW1728" s="13" t="s">
        <v>31</v>
      </c>
      <c r="AX1728" s="13" t="s">
        <v>77</v>
      </c>
      <c r="AY1728" s="188" t="s">
        <v>574</v>
      </c>
    </row>
    <row r="1729" spans="2:65" s="13" customFormat="1" ht="12">
      <c r="B1729" s="187"/>
      <c r="D1729" s="181" t="s">
        <v>586</v>
      </c>
      <c r="E1729" s="188" t="s">
        <v>1</v>
      </c>
      <c r="F1729" s="189" t="s">
        <v>1878</v>
      </c>
      <c r="H1729" s="190">
        <v>15.353</v>
      </c>
      <c r="I1729" s="191"/>
      <c r="L1729" s="187"/>
      <c r="M1729" s="192"/>
      <c r="T1729" s="193"/>
      <c r="AT1729" s="188" t="s">
        <v>586</v>
      </c>
      <c r="AU1729" s="188" t="s">
        <v>89</v>
      </c>
      <c r="AV1729" s="13" t="s">
        <v>89</v>
      </c>
      <c r="AW1729" s="13" t="s">
        <v>31</v>
      </c>
      <c r="AX1729" s="13" t="s">
        <v>77</v>
      </c>
      <c r="AY1729" s="188" t="s">
        <v>574</v>
      </c>
    </row>
    <row r="1730" spans="2:65" s="14" customFormat="1" ht="12">
      <c r="B1730" s="194"/>
      <c r="D1730" s="181" t="s">
        <v>586</v>
      </c>
      <c r="E1730" s="195" t="s">
        <v>1</v>
      </c>
      <c r="F1730" s="196" t="s">
        <v>596</v>
      </c>
      <c r="H1730" s="197">
        <v>1020.975</v>
      </c>
      <c r="I1730" s="198"/>
      <c r="L1730" s="194"/>
      <c r="M1730" s="199"/>
      <c r="T1730" s="200"/>
      <c r="AT1730" s="195" t="s">
        <v>586</v>
      </c>
      <c r="AU1730" s="195" t="s">
        <v>89</v>
      </c>
      <c r="AV1730" s="14" t="s">
        <v>580</v>
      </c>
      <c r="AW1730" s="14" t="s">
        <v>31</v>
      </c>
      <c r="AX1730" s="14" t="s">
        <v>84</v>
      </c>
      <c r="AY1730" s="195" t="s">
        <v>574</v>
      </c>
    </row>
    <row r="1731" spans="2:65" s="1" customFormat="1" ht="24.25" customHeight="1">
      <c r="B1731" s="140"/>
      <c r="C1731" s="168" t="s">
        <v>1879</v>
      </c>
      <c r="D1731" s="168" t="s">
        <v>576</v>
      </c>
      <c r="E1731" s="169" t="s">
        <v>1880</v>
      </c>
      <c r="F1731" s="170" t="s">
        <v>1881</v>
      </c>
      <c r="G1731" s="171" t="s">
        <v>584</v>
      </c>
      <c r="H1731" s="172">
        <v>1020.975</v>
      </c>
      <c r="I1731" s="173"/>
      <c r="J1731" s="174">
        <f>ROUND(I1731*H1731,2)</f>
        <v>0</v>
      </c>
      <c r="K1731" s="175"/>
      <c r="L1731" s="34"/>
      <c r="M1731" s="176" t="s">
        <v>1</v>
      </c>
      <c r="N1731" s="139" t="s">
        <v>43</v>
      </c>
      <c r="P1731" s="177">
        <f>O1731*H1731</f>
        <v>0</v>
      </c>
      <c r="Q1731" s="177">
        <v>2.2499999999999999E-4</v>
      </c>
      <c r="R1731" s="177">
        <f>Q1731*H1731</f>
        <v>0.229719375</v>
      </c>
      <c r="S1731" s="177">
        <v>0</v>
      </c>
      <c r="T1731" s="178">
        <f>S1731*H1731</f>
        <v>0</v>
      </c>
      <c r="AR1731" s="179" t="s">
        <v>580</v>
      </c>
      <c r="AT1731" s="179" t="s">
        <v>576</v>
      </c>
      <c r="AU1731" s="179" t="s">
        <v>89</v>
      </c>
      <c r="AY1731" s="17" t="s">
        <v>574</v>
      </c>
      <c r="BE1731" s="102">
        <f>IF(N1731="základná",J1731,0)</f>
        <v>0</v>
      </c>
      <c r="BF1731" s="102">
        <f>IF(N1731="znížená",J1731,0)</f>
        <v>0</v>
      </c>
      <c r="BG1731" s="102">
        <f>IF(N1731="zákl. prenesená",J1731,0)</f>
        <v>0</v>
      </c>
      <c r="BH1731" s="102">
        <f>IF(N1731="zníž. prenesená",J1731,0)</f>
        <v>0</v>
      </c>
      <c r="BI1731" s="102">
        <f>IF(N1731="nulová",J1731,0)</f>
        <v>0</v>
      </c>
      <c r="BJ1731" s="17" t="s">
        <v>89</v>
      </c>
      <c r="BK1731" s="102">
        <f>ROUND(I1731*H1731,2)</f>
        <v>0</v>
      </c>
      <c r="BL1731" s="17" t="s">
        <v>580</v>
      </c>
      <c r="BM1731" s="179" t="s">
        <v>1882</v>
      </c>
    </row>
    <row r="1732" spans="2:65" s="13" customFormat="1" ht="12">
      <c r="B1732" s="187"/>
      <c r="D1732" s="181" t="s">
        <v>586</v>
      </c>
      <c r="E1732" s="188" t="s">
        <v>1</v>
      </c>
      <c r="F1732" s="189" t="s">
        <v>343</v>
      </c>
      <c r="H1732" s="190">
        <v>956.51400000000001</v>
      </c>
      <c r="I1732" s="191"/>
      <c r="L1732" s="187"/>
      <c r="M1732" s="192"/>
      <c r="T1732" s="193"/>
      <c r="AT1732" s="188" t="s">
        <v>586</v>
      </c>
      <c r="AU1732" s="188" t="s">
        <v>89</v>
      </c>
      <c r="AV1732" s="13" t="s">
        <v>89</v>
      </c>
      <c r="AW1732" s="13" t="s">
        <v>31</v>
      </c>
      <c r="AX1732" s="13" t="s">
        <v>77</v>
      </c>
      <c r="AY1732" s="188" t="s">
        <v>574</v>
      </c>
    </row>
    <row r="1733" spans="2:65" s="13" customFormat="1" ht="12">
      <c r="B1733" s="187"/>
      <c r="D1733" s="181" t="s">
        <v>586</v>
      </c>
      <c r="E1733" s="188" t="s">
        <v>1</v>
      </c>
      <c r="F1733" s="189" t="s">
        <v>1883</v>
      </c>
      <c r="H1733" s="190">
        <v>64.460999999999999</v>
      </c>
      <c r="I1733" s="191"/>
      <c r="L1733" s="187"/>
      <c r="M1733" s="192"/>
      <c r="T1733" s="193"/>
      <c r="AT1733" s="188" t="s">
        <v>586</v>
      </c>
      <c r="AU1733" s="188" t="s">
        <v>89</v>
      </c>
      <c r="AV1733" s="13" t="s">
        <v>89</v>
      </c>
      <c r="AW1733" s="13" t="s">
        <v>31</v>
      </c>
      <c r="AX1733" s="13" t="s">
        <v>77</v>
      </c>
      <c r="AY1733" s="188" t="s">
        <v>574</v>
      </c>
    </row>
    <row r="1734" spans="2:65" s="14" customFormat="1" ht="12">
      <c r="B1734" s="194"/>
      <c r="D1734" s="181" t="s">
        <v>586</v>
      </c>
      <c r="E1734" s="195" t="s">
        <v>1</v>
      </c>
      <c r="F1734" s="196" t="s">
        <v>596</v>
      </c>
      <c r="H1734" s="197">
        <v>1020.975</v>
      </c>
      <c r="I1734" s="198"/>
      <c r="L1734" s="194"/>
      <c r="M1734" s="199"/>
      <c r="T1734" s="200"/>
      <c r="AT1734" s="195" t="s">
        <v>586</v>
      </c>
      <c r="AU1734" s="195" t="s">
        <v>89</v>
      </c>
      <c r="AV1734" s="14" t="s">
        <v>580</v>
      </c>
      <c r="AW1734" s="14" t="s">
        <v>31</v>
      </c>
      <c r="AX1734" s="14" t="s">
        <v>84</v>
      </c>
      <c r="AY1734" s="195" t="s">
        <v>574</v>
      </c>
    </row>
    <row r="1735" spans="2:65" s="1" customFormat="1" ht="24.25" customHeight="1">
      <c r="B1735" s="140"/>
      <c r="C1735" s="168" t="s">
        <v>1884</v>
      </c>
      <c r="D1735" s="168" t="s">
        <v>576</v>
      </c>
      <c r="E1735" s="169" t="s">
        <v>1885</v>
      </c>
      <c r="F1735" s="170" t="s">
        <v>1886</v>
      </c>
      <c r="G1735" s="171" t="s">
        <v>584</v>
      </c>
      <c r="H1735" s="172">
        <v>283.548</v>
      </c>
      <c r="I1735" s="173"/>
      <c r="J1735" s="174">
        <f>ROUND(I1735*H1735,2)</f>
        <v>0</v>
      </c>
      <c r="K1735" s="175"/>
      <c r="L1735" s="34"/>
      <c r="M1735" s="176" t="s">
        <v>1</v>
      </c>
      <c r="N1735" s="139" t="s">
        <v>43</v>
      </c>
      <c r="P1735" s="177">
        <f>O1735*H1735</f>
        <v>0</v>
      </c>
      <c r="Q1735" s="177">
        <v>4.0000000000000002E-4</v>
      </c>
      <c r="R1735" s="177">
        <f>Q1735*H1735</f>
        <v>0.11341920000000001</v>
      </c>
      <c r="S1735" s="177">
        <v>0</v>
      </c>
      <c r="T1735" s="178">
        <f>S1735*H1735</f>
        <v>0</v>
      </c>
      <c r="AR1735" s="179" t="s">
        <v>580</v>
      </c>
      <c r="AT1735" s="179" t="s">
        <v>576</v>
      </c>
      <c r="AU1735" s="179" t="s">
        <v>89</v>
      </c>
      <c r="AY1735" s="17" t="s">
        <v>574</v>
      </c>
      <c r="BE1735" s="102">
        <f>IF(N1735="základná",J1735,0)</f>
        <v>0</v>
      </c>
      <c r="BF1735" s="102">
        <f>IF(N1735="znížená",J1735,0)</f>
        <v>0</v>
      </c>
      <c r="BG1735" s="102">
        <f>IF(N1735="zákl. prenesená",J1735,0)</f>
        <v>0</v>
      </c>
      <c r="BH1735" s="102">
        <f>IF(N1735="zníž. prenesená",J1735,0)</f>
        <v>0</v>
      </c>
      <c r="BI1735" s="102">
        <f>IF(N1735="nulová",J1735,0)</f>
        <v>0</v>
      </c>
      <c r="BJ1735" s="17" t="s">
        <v>89</v>
      </c>
      <c r="BK1735" s="102">
        <f>ROUND(I1735*H1735,2)</f>
        <v>0</v>
      </c>
      <c r="BL1735" s="17" t="s">
        <v>580</v>
      </c>
      <c r="BM1735" s="179" t="s">
        <v>1887</v>
      </c>
    </row>
    <row r="1736" spans="2:65" s="13" customFormat="1" ht="12">
      <c r="B1736" s="187"/>
      <c r="D1736" s="181" t="s">
        <v>586</v>
      </c>
      <c r="E1736" s="188" t="s">
        <v>1</v>
      </c>
      <c r="F1736" s="189" t="s">
        <v>351</v>
      </c>
      <c r="H1736" s="190">
        <v>283.548</v>
      </c>
      <c r="I1736" s="191"/>
      <c r="L1736" s="187"/>
      <c r="M1736" s="192"/>
      <c r="T1736" s="193"/>
      <c r="AT1736" s="188" t="s">
        <v>586</v>
      </c>
      <c r="AU1736" s="188" t="s">
        <v>89</v>
      </c>
      <c r="AV1736" s="13" t="s">
        <v>89</v>
      </c>
      <c r="AW1736" s="13" t="s">
        <v>31</v>
      </c>
      <c r="AX1736" s="13" t="s">
        <v>77</v>
      </c>
      <c r="AY1736" s="188" t="s">
        <v>574</v>
      </c>
    </row>
    <row r="1737" spans="2:65" s="14" customFormat="1" ht="12">
      <c r="B1737" s="194"/>
      <c r="D1737" s="181" t="s">
        <v>586</v>
      </c>
      <c r="E1737" s="195" t="s">
        <v>1</v>
      </c>
      <c r="F1737" s="196" t="s">
        <v>596</v>
      </c>
      <c r="H1737" s="197">
        <v>283.548</v>
      </c>
      <c r="I1737" s="198"/>
      <c r="L1737" s="194"/>
      <c r="M1737" s="199"/>
      <c r="T1737" s="200"/>
      <c r="AT1737" s="195" t="s">
        <v>586</v>
      </c>
      <c r="AU1737" s="195" t="s">
        <v>89</v>
      </c>
      <c r="AV1737" s="14" t="s">
        <v>580</v>
      </c>
      <c r="AW1737" s="14" t="s">
        <v>31</v>
      </c>
      <c r="AX1737" s="14" t="s">
        <v>84</v>
      </c>
      <c r="AY1737" s="195" t="s">
        <v>574</v>
      </c>
    </row>
    <row r="1738" spans="2:65" s="1" customFormat="1" ht="44.25" customHeight="1">
      <c r="B1738" s="140"/>
      <c r="C1738" s="168" t="s">
        <v>1888</v>
      </c>
      <c r="D1738" s="168" t="s">
        <v>576</v>
      </c>
      <c r="E1738" s="169" t="s">
        <v>1889</v>
      </c>
      <c r="F1738" s="170" t="s">
        <v>1890</v>
      </c>
      <c r="G1738" s="171" t="s">
        <v>584</v>
      </c>
      <c r="H1738" s="172">
        <v>1240.0619999999999</v>
      </c>
      <c r="I1738" s="173"/>
      <c r="J1738" s="174">
        <f>ROUND(I1738*H1738,2)</f>
        <v>0</v>
      </c>
      <c r="K1738" s="175"/>
      <c r="L1738" s="34"/>
      <c r="M1738" s="176" t="s">
        <v>1</v>
      </c>
      <c r="N1738" s="139" t="s">
        <v>43</v>
      </c>
      <c r="P1738" s="177">
        <f>O1738*H1738</f>
        <v>0</v>
      </c>
      <c r="Q1738" s="177">
        <v>1.26E-2</v>
      </c>
      <c r="R1738" s="177">
        <f>Q1738*H1738</f>
        <v>15.624781199999999</v>
      </c>
      <c r="S1738" s="177">
        <v>0</v>
      </c>
      <c r="T1738" s="178">
        <f>S1738*H1738</f>
        <v>0</v>
      </c>
      <c r="AR1738" s="179" t="s">
        <v>580</v>
      </c>
      <c r="AT1738" s="179" t="s">
        <v>576</v>
      </c>
      <c r="AU1738" s="179" t="s">
        <v>89</v>
      </c>
      <c r="AY1738" s="17" t="s">
        <v>574</v>
      </c>
      <c r="BE1738" s="102">
        <f>IF(N1738="základná",J1738,0)</f>
        <v>0</v>
      </c>
      <c r="BF1738" s="102">
        <f>IF(N1738="znížená",J1738,0)</f>
        <v>0</v>
      </c>
      <c r="BG1738" s="102">
        <f>IF(N1738="zákl. prenesená",J1738,0)</f>
        <v>0</v>
      </c>
      <c r="BH1738" s="102">
        <f>IF(N1738="zníž. prenesená",J1738,0)</f>
        <v>0</v>
      </c>
      <c r="BI1738" s="102">
        <f>IF(N1738="nulová",J1738,0)</f>
        <v>0</v>
      </c>
      <c r="BJ1738" s="17" t="s">
        <v>89</v>
      </c>
      <c r="BK1738" s="102">
        <f>ROUND(I1738*H1738,2)</f>
        <v>0</v>
      </c>
      <c r="BL1738" s="17" t="s">
        <v>580</v>
      </c>
      <c r="BM1738" s="179" t="s">
        <v>1891</v>
      </c>
    </row>
    <row r="1739" spans="2:65" s="13" customFormat="1" ht="12">
      <c r="B1739" s="187"/>
      <c r="D1739" s="181" t="s">
        <v>586</v>
      </c>
      <c r="E1739" s="188" t="s">
        <v>1</v>
      </c>
      <c r="F1739" s="189" t="s">
        <v>343</v>
      </c>
      <c r="H1739" s="190">
        <v>956.51400000000001</v>
      </c>
      <c r="I1739" s="191"/>
      <c r="L1739" s="187"/>
      <c r="M1739" s="192"/>
      <c r="T1739" s="193"/>
      <c r="AT1739" s="188" t="s">
        <v>586</v>
      </c>
      <c r="AU1739" s="188" t="s">
        <v>89</v>
      </c>
      <c r="AV1739" s="13" t="s">
        <v>89</v>
      </c>
      <c r="AW1739" s="13" t="s">
        <v>31</v>
      </c>
      <c r="AX1739" s="13" t="s">
        <v>77</v>
      </c>
      <c r="AY1739" s="188" t="s">
        <v>574</v>
      </c>
    </row>
    <row r="1740" spans="2:65" s="13" customFormat="1" ht="12">
      <c r="B1740" s="187"/>
      <c r="D1740" s="181" t="s">
        <v>586</v>
      </c>
      <c r="E1740" s="188" t="s">
        <v>1</v>
      </c>
      <c r="F1740" s="189" t="s">
        <v>351</v>
      </c>
      <c r="H1740" s="190">
        <v>283.548</v>
      </c>
      <c r="I1740" s="191"/>
      <c r="L1740" s="187"/>
      <c r="M1740" s="192"/>
      <c r="T1740" s="193"/>
      <c r="AT1740" s="188" t="s">
        <v>586</v>
      </c>
      <c r="AU1740" s="188" t="s">
        <v>89</v>
      </c>
      <c r="AV1740" s="13" t="s">
        <v>89</v>
      </c>
      <c r="AW1740" s="13" t="s">
        <v>31</v>
      </c>
      <c r="AX1740" s="13" t="s">
        <v>77</v>
      </c>
      <c r="AY1740" s="188" t="s">
        <v>574</v>
      </c>
    </row>
    <row r="1741" spans="2:65" s="14" customFormat="1" ht="12">
      <c r="B1741" s="194"/>
      <c r="D1741" s="181" t="s">
        <v>586</v>
      </c>
      <c r="E1741" s="195" t="s">
        <v>354</v>
      </c>
      <c r="F1741" s="196" t="s">
        <v>596</v>
      </c>
      <c r="H1741" s="197">
        <v>1240.0619999999999</v>
      </c>
      <c r="I1741" s="198"/>
      <c r="L1741" s="194"/>
      <c r="M1741" s="199"/>
      <c r="T1741" s="200"/>
      <c r="AT1741" s="195" t="s">
        <v>586</v>
      </c>
      <c r="AU1741" s="195" t="s">
        <v>89</v>
      </c>
      <c r="AV1741" s="14" t="s">
        <v>580</v>
      </c>
      <c r="AW1741" s="14" t="s">
        <v>31</v>
      </c>
      <c r="AX1741" s="14" t="s">
        <v>84</v>
      </c>
      <c r="AY1741" s="195" t="s">
        <v>574</v>
      </c>
    </row>
    <row r="1742" spans="2:65" s="12" customFormat="1" ht="36">
      <c r="B1742" s="180"/>
      <c r="D1742" s="181" t="s">
        <v>586</v>
      </c>
      <c r="E1742" s="182" t="s">
        <v>1</v>
      </c>
      <c r="F1742" s="183" t="s">
        <v>1892</v>
      </c>
      <c r="H1742" s="182" t="s">
        <v>1</v>
      </c>
      <c r="I1742" s="184"/>
      <c r="L1742" s="180"/>
      <c r="M1742" s="185"/>
      <c r="T1742" s="186"/>
      <c r="AT1742" s="182" t="s">
        <v>586</v>
      </c>
      <c r="AU1742" s="182" t="s">
        <v>89</v>
      </c>
      <c r="AV1742" s="12" t="s">
        <v>84</v>
      </c>
      <c r="AW1742" s="12" t="s">
        <v>31</v>
      </c>
      <c r="AX1742" s="12" t="s">
        <v>77</v>
      </c>
      <c r="AY1742" s="182" t="s">
        <v>574</v>
      </c>
    </row>
    <row r="1743" spans="2:65" s="1" customFormat="1" ht="33" customHeight="1">
      <c r="B1743" s="140"/>
      <c r="C1743" s="168" t="s">
        <v>1893</v>
      </c>
      <c r="D1743" s="168" t="s">
        <v>576</v>
      </c>
      <c r="E1743" s="169" t="s">
        <v>1894</v>
      </c>
      <c r="F1743" s="170" t="s">
        <v>1895</v>
      </c>
      <c r="G1743" s="171" t="s">
        <v>584</v>
      </c>
      <c r="H1743" s="172">
        <v>1005.622</v>
      </c>
      <c r="I1743" s="173"/>
      <c r="J1743" s="174">
        <f>ROUND(I1743*H1743,2)</f>
        <v>0</v>
      </c>
      <c r="K1743" s="175"/>
      <c r="L1743" s="34"/>
      <c r="M1743" s="176" t="s">
        <v>1</v>
      </c>
      <c r="N1743" s="139" t="s">
        <v>43</v>
      </c>
      <c r="P1743" s="177">
        <f>O1743*H1743</f>
        <v>0</v>
      </c>
      <c r="Q1743" s="177">
        <v>5.1539999999999997E-3</v>
      </c>
      <c r="R1743" s="177">
        <f>Q1743*H1743</f>
        <v>5.1829757879999994</v>
      </c>
      <c r="S1743" s="177">
        <v>0</v>
      </c>
      <c r="T1743" s="178">
        <f>S1743*H1743</f>
        <v>0</v>
      </c>
      <c r="AR1743" s="179" t="s">
        <v>580</v>
      </c>
      <c r="AT1743" s="179" t="s">
        <v>576</v>
      </c>
      <c r="AU1743" s="179" t="s">
        <v>89</v>
      </c>
      <c r="AY1743" s="17" t="s">
        <v>574</v>
      </c>
      <c r="BE1743" s="102">
        <f>IF(N1743="základná",J1743,0)</f>
        <v>0</v>
      </c>
      <c r="BF1743" s="102">
        <f>IF(N1743="znížená",J1743,0)</f>
        <v>0</v>
      </c>
      <c r="BG1743" s="102">
        <f>IF(N1743="zákl. prenesená",J1743,0)</f>
        <v>0</v>
      </c>
      <c r="BH1743" s="102">
        <f>IF(N1743="zníž. prenesená",J1743,0)</f>
        <v>0</v>
      </c>
      <c r="BI1743" s="102">
        <f>IF(N1743="nulová",J1743,0)</f>
        <v>0</v>
      </c>
      <c r="BJ1743" s="17" t="s">
        <v>89</v>
      </c>
      <c r="BK1743" s="102">
        <f>ROUND(I1743*H1743,2)</f>
        <v>0</v>
      </c>
      <c r="BL1743" s="17" t="s">
        <v>580</v>
      </c>
      <c r="BM1743" s="179" t="s">
        <v>1896</v>
      </c>
    </row>
    <row r="1744" spans="2:65" s="13" customFormat="1" ht="12">
      <c r="B1744" s="187"/>
      <c r="D1744" s="181" t="s">
        <v>586</v>
      </c>
      <c r="E1744" s="188" t="s">
        <v>1</v>
      </c>
      <c r="F1744" s="189" t="s">
        <v>343</v>
      </c>
      <c r="H1744" s="190">
        <v>956.51400000000001</v>
      </c>
      <c r="I1744" s="191"/>
      <c r="L1744" s="187"/>
      <c r="M1744" s="192"/>
      <c r="T1744" s="193"/>
      <c r="AT1744" s="188" t="s">
        <v>586</v>
      </c>
      <c r="AU1744" s="188" t="s">
        <v>89</v>
      </c>
      <c r="AV1744" s="13" t="s">
        <v>89</v>
      </c>
      <c r="AW1744" s="13" t="s">
        <v>31</v>
      </c>
      <c r="AX1744" s="13" t="s">
        <v>77</v>
      </c>
      <c r="AY1744" s="188" t="s">
        <v>574</v>
      </c>
    </row>
    <row r="1745" spans="2:65" s="13" customFormat="1" ht="12">
      <c r="B1745" s="187"/>
      <c r="D1745" s="181" t="s">
        <v>586</v>
      </c>
      <c r="E1745" s="188" t="s">
        <v>1</v>
      </c>
      <c r="F1745" s="189" t="s">
        <v>1877</v>
      </c>
      <c r="H1745" s="190">
        <v>49.107999999999997</v>
      </c>
      <c r="I1745" s="191"/>
      <c r="L1745" s="187"/>
      <c r="M1745" s="192"/>
      <c r="T1745" s="193"/>
      <c r="AT1745" s="188" t="s">
        <v>586</v>
      </c>
      <c r="AU1745" s="188" t="s">
        <v>89</v>
      </c>
      <c r="AV1745" s="13" t="s">
        <v>89</v>
      </c>
      <c r="AW1745" s="13" t="s">
        <v>31</v>
      </c>
      <c r="AX1745" s="13" t="s">
        <v>77</v>
      </c>
      <c r="AY1745" s="188" t="s">
        <v>574</v>
      </c>
    </row>
    <row r="1746" spans="2:65" s="14" customFormat="1" ht="12">
      <c r="B1746" s="194"/>
      <c r="D1746" s="181" t="s">
        <v>586</v>
      </c>
      <c r="E1746" s="195" t="s">
        <v>1</v>
      </c>
      <c r="F1746" s="196" t="s">
        <v>596</v>
      </c>
      <c r="H1746" s="197">
        <v>1005.622</v>
      </c>
      <c r="I1746" s="198"/>
      <c r="L1746" s="194"/>
      <c r="M1746" s="199"/>
      <c r="T1746" s="200"/>
      <c r="AT1746" s="195" t="s">
        <v>586</v>
      </c>
      <c r="AU1746" s="195" t="s">
        <v>89</v>
      </c>
      <c r="AV1746" s="14" t="s">
        <v>580</v>
      </c>
      <c r="AW1746" s="14" t="s">
        <v>31</v>
      </c>
      <c r="AX1746" s="14" t="s">
        <v>84</v>
      </c>
      <c r="AY1746" s="195" t="s">
        <v>574</v>
      </c>
    </row>
    <row r="1747" spans="2:65" s="1" customFormat="1" ht="38" customHeight="1">
      <c r="B1747" s="140"/>
      <c r="C1747" s="168" t="s">
        <v>1897</v>
      </c>
      <c r="D1747" s="168" t="s">
        <v>576</v>
      </c>
      <c r="E1747" s="169" t="s">
        <v>1898</v>
      </c>
      <c r="F1747" s="170" t="s">
        <v>1899</v>
      </c>
      <c r="G1747" s="171" t="s">
        <v>584</v>
      </c>
      <c r="H1747" s="172">
        <v>122.69799999999999</v>
      </c>
      <c r="I1747" s="173"/>
      <c r="J1747" s="174">
        <f>ROUND(I1747*H1747,2)</f>
        <v>0</v>
      </c>
      <c r="K1747" s="175"/>
      <c r="L1747" s="34"/>
      <c r="M1747" s="176" t="s">
        <v>1</v>
      </c>
      <c r="N1747" s="139" t="s">
        <v>43</v>
      </c>
      <c r="P1747" s="177">
        <f>O1747*H1747</f>
        <v>0</v>
      </c>
      <c r="Q1747" s="177">
        <v>3.6568000000000003E-2</v>
      </c>
      <c r="R1747" s="177">
        <f>Q1747*H1747</f>
        <v>4.486820464</v>
      </c>
      <c r="S1747" s="177">
        <v>0</v>
      </c>
      <c r="T1747" s="178">
        <f>S1747*H1747</f>
        <v>0</v>
      </c>
      <c r="AR1747" s="179" t="s">
        <v>580</v>
      </c>
      <c r="AT1747" s="179" t="s">
        <v>576</v>
      </c>
      <c r="AU1747" s="179" t="s">
        <v>89</v>
      </c>
      <c r="AY1747" s="17" t="s">
        <v>574</v>
      </c>
      <c r="BE1747" s="102">
        <f>IF(N1747="základná",J1747,0)</f>
        <v>0</v>
      </c>
      <c r="BF1747" s="102">
        <f>IF(N1747="znížená",J1747,0)</f>
        <v>0</v>
      </c>
      <c r="BG1747" s="102">
        <f>IF(N1747="zákl. prenesená",J1747,0)</f>
        <v>0</v>
      </c>
      <c r="BH1747" s="102">
        <f>IF(N1747="zníž. prenesená",J1747,0)</f>
        <v>0</v>
      </c>
      <c r="BI1747" s="102">
        <f>IF(N1747="nulová",J1747,0)</f>
        <v>0</v>
      </c>
      <c r="BJ1747" s="17" t="s">
        <v>89</v>
      </c>
      <c r="BK1747" s="102">
        <f>ROUND(I1747*H1747,2)</f>
        <v>0</v>
      </c>
      <c r="BL1747" s="17" t="s">
        <v>580</v>
      </c>
      <c r="BM1747" s="179" t="s">
        <v>1900</v>
      </c>
    </row>
    <row r="1748" spans="2:65" s="13" customFormat="1" ht="12">
      <c r="B1748" s="187"/>
      <c r="D1748" s="181" t="s">
        <v>586</v>
      </c>
      <c r="E1748" s="188" t="s">
        <v>1</v>
      </c>
      <c r="F1748" s="189" t="s">
        <v>387</v>
      </c>
      <c r="H1748" s="190">
        <v>122.69799999999999</v>
      </c>
      <c r="I1748" s="191"/>
      <c r="L1748" s="187"/>
      <c r="M1748" s="192"/>
      <c r="T1748" s="193"/>
      <c r="AT1748" s="188" t="s">
        <v>586</v>
      </c>
      <c r="AU1748" s="188" t="s">
        <v>89</v>
      </c>
      <c r="AV1748" s="13" t="s">
        <v>89</v>
      </c>
      <c r="AW1748" s="13" t="s">
        <v>31</v>
      </c>
      <c r="AX1748" s="13" t="s">
        <v>77</v>
      </c>
      <c r="AY1748" s="188" t="s">
        <v>574</v>
      </c>
    </row>
    <row r="1749" spans="2:65" s="14" customFormat="1" ht="12">
      <c r="B1749" s="194"/>
      <c r="D1749" s="181" t="s">
        <v>586</v>
      </c>
      <c r="E1749" s="195" t="s">
        <v>1</v>
      </c>
      <c r="F1749" s="196" t="s">
        <v>596</v>
      </c>
      <c r="H1749" s="197">
        <v>122.69799999999999</v>
      </c>
      <c r="I1749" s="198"/>
      <c r="L1749" s="194"/>
      <c r="M1749" s="199"/>
      <c r="T1749" s="200"/>
      <c r="AT1749" s="195" t="s">
        <v>586</v>
      </c>
      <c r="AU1749" s="195" t="s">
        <v>89</v>
      </c>
      <c r="AV1749" s="14" t="s">
        <v>580</v>
      </c>
      <c r="AW1749" s="14" t="s">
        <v>31</v>
      </c>
      <c r="AX1749" s="14" t="s">
        <v>84</v>
      </c>
      <c r="AY1749" s="195" t="s">
        <v>574</v>
      </c>
    </row>
    <row r="1750" spans="2:65" s="1" customFormat="1" ht="66.75" customHeight="1">
      <c r="B1750" s="140"/>
      <c r="C1750" s="168" t="s">
        <v>1901</v>
      </c>
      <c r="D1750" s="168" t="s">
        <v>576</v>
      </c>
      <c r="E1750" s="169" t="s">
        <v>1902</v>
      </c>
      <c r="F1750" s="170" t="s">
        <v>1903</v>
      </c>
      <c r="G1750" s="171" t="s">
        <v>584</v>
      </c>
      <c r="H1750" s="172">
        <v>21.364000000000001</v>
      </c>
      <c r="I1750" s="173"/>
      <c r="J1750" s="174">
        <f>ROUND(I1750*H1750,2)</f>
        <v>0</v>
      </c>
      <c r="K1750" s="175"/>
      <c r="L1750" s="34"/>
      <c r="M1750" s="176" t="s">
        <v>1</v>
      </c>
      <c r="N1750" s="139" t="s">
        <v>43</v>
      </c>
      <c r="P1750" s="177">
        <f>O1750*H1750</f>
        <v>0</v>
      </c>
      <c r="Q1750" s="177">
        <v>8.6800000000000002E-3</v>
      </c>
      <c r="R1750" s="177">
        <f>Q1750*H1750</f>
        <v>0.18543952000000002</v>
      </c>
      <c r="S1750" s="177">
        <v>0</v>
      </c>
      <c r="T1750" s="178">
        <f>S1750*H1750</f>
        <v>0</v>
      </c>
      <c r="AR1750" s="179" t="s">
        <v>580</v>
      </c>
      <c r="AT1750" s="179" t="s">
        <v>576</v>
      </c>
      <c r="AU1750" s="179" t="s">
        <v>89</v>
      </c>
      <c r="AY1750" s="17" t="s">
        <v>574</v>
      </c>
      <c r="BE1750" s="102">
        <f>IF(N1750="základná",J1750,0)</f>
        <v>0</v>
      </c>
      <c r="BF1750" s="102">
        <f>IF(N1750="znížená",J1750,0)</f>
        <v>0</v>
      </c>
      <c r="BG1750" s="102">
        <f>IF(N1750="zákl. prenesená",J1750,0)</f>
        <v>0</v>
      </c>
      <c r="BH1750" s="102">
        <f>IF(N1750="zníž. prenesená",J1750,0)</f>
        <v>0</v>
      </c>
      <c r="BI1750" s="102">
        <f>IF(N1750="nulová",J1750,0)</f>
        <v>0</v>
      </c>
      <c r="BJ1750" s="17" t="s">
        <v>89</v>
      </c>
      <c r="BK1750" s="102">
        <f>ROUND(I1750*H1750,2)</f>
        <v>0</v>
      </c>
      <c r="BL1750" s="17" t="s">
        <v>580</v>
      </c>
      <c r="BM1750" s="179" t="s">
        <v>1904</v>
      </c>
    </row>
    <row r="1751" spans="2:65" s="12" customFormat="1" ht="12">
      <c r="B1751" s="180"/>
      <c r="D1751" s="181" t="s">
        <v>586</v>
      </c>
      <c r="E1751" s="182" t="s">
        <v>1</v>
      </c>
      <c r="F1751" s="183" t="s">
        <v>1905</v>
      </c>
      <c r="H1751" s="182" t="s">
        <v>1</v>
      </c>
      <c r="I1751" s="184"/>
      <c r="L1751" s="180"/>
      <c r="M1751" s="185"/>
      <c r="T1751" s="186"/>
      <c r="AT1751" s="182" t="s">
        <v>586</v>
      </c>
      <c r="AU1751" s="182" t="s">
        <v>89</v>
      </c>
      <c r="AV1751" s="12" t="s">
        <v>84</v>
      </c>
      <c r="AW1751" s="12" t="s">
        <v>31</v>
      </c>
      <c r="AX1751" s="12" t="s">
        <v>77</v>
      </c>
      <c r="AY1751" s="182" t="s">
        <v>574</v>
      </c>
    </row>
    <row r="1752" spans="2:65" s="12" customFormat="1" ht="12">
      <c r="B1752" s="180"/>
      <c r="D1752" s="181" t="s">
        <v>586</v>
      </c>
      <c r="E1752" s="182" t="s">
        <v>1</v>
      </c>
      <c r="F1752" s="183" t="s">
        <v>1906</v>
      </c>
      <c r="H1752" s="182" t="s">
        <v>1</v>
      </c>
      <c r="I1752" s="184"/>
      <c r="L1752" s="180"/>
      <c r="M1752" s="185"/>
      <c r="T1752" s="186"/>
      <c r="AT1752" s="182" t="s">
        <v>586</v>
      </c>
      <c r="AU1752" s="182" t="s">
        <v>89</v>
      </c>
      <c r="AV1752" s="12" t="s">
        <v>84</v>
      </c>
      <c r="AW1752" s="12" t="s">
        <v>31</v>
      </c>
      <c r="AX1752" s="12" t="s">
        <v>77</v>
      </c>
      <c r="AY1752" s="182" t="s">
        <v>574</v>
      </c>
    </row>
    <row r="1753" spans="2:65" s="12" customFormat="1" ht="12">
      <c r="B1753" s="180"/>
      <c r="D1753" s="181" t="s">
        <v>586</v>
      </c>
      <c r="E1753" s="182" t="s">
        <v>1</v>
      </c>
      <c r="F1753" s="183" t="s">
        <v>1907</v>
      </c>
      <c r="H1753" s="182" t="s">
        <v>1</v>
      </c>
      <c r="I1753" s="184"/>
      <c r="L1753" s="180"/>
      <c r="M1753" s="185"/>
      <c r="T1753" s="186"/>
      <c r="AT1753" s="182" t="s">
        <v>586</v>
      </c>
      <c r="AU1753" s="182" t="s">
        <v>89</v>
      </c>
      <c r="AV1753" s="12" t="s">
        <v>84</v>
      </c>
      <c r="AW1753" s="12" t="s">
        <v>31</v>
      </c>
      <c r="AX1753" s="12" t="s">
        <v>77</v>
      </c>
      <c r="AY1753" s="182" t="s">
        <v>574</v>
      </c>
    </row>
    <row r="1754" spans="2:65" s="13" customFormat="1" ht="12">
      <c r="B1754" s="187"/>
      <c r="D1754" s="181" t="s">
        <v>586</v>
      </c>
      <c r="E1754" s="188" t="s">
        <v>1</v>
      </c>
      <c r="F1754" s="189" t="s">
        <v>1908</v>
      </c>
      <c r="H1754" s="190">
        <v>70.563999999999993</v>
      </c>
      <c r="I1754" s="191"/>
      <c r="L1754" s="187"/>
      <c r="M1754" s="192"/>
      <c r="T1754" s="193"/>
      <c r="AT1754" s="188" t="s">
        <v>586</v>
      </c>
      <c r="AU1754" s="188" t="s">
        <v>89</v>
      </c>
      <c r="AV1754" s="13" t="s">
        <v>89</v>
      </c>
      <c r="AW1754" s="13" t="s">
        <v>31</v>
      </c>
      <c r="AX1754" s="13" t="s">
        <v>77</v>
      </c>
      <c r="AY1754" s="188" t="s">
        <v>574</v>
      </c>
    </row>
    <row r="1755" spans="2:65" s="13" customFormat="1" ht="12">
      <c r="B1755" s="187"/>
      <c r="D1755" s="181" t="s">
        <v>586</v>
      </c>
      <c r="E1755" s="188" t="s">
        <v>1</v>
      </c>
      <c r="F1755" s="189" t="s">
        <v>1909</v>
      </c>
      <c r="H1755" s="190">
        <v>-2.4500000000000002</v>
      </c>
      <c r="I1755" s="191"/>
      <c r="L1755" s="187"/>
      <c r="M1755" s="192"/>
      <c r="T1755" s="193"/>
      <c r="AT1755" s="188" t="s">
        <v>586</v>
      </c>
      <c r="AU1755" s="188" t="s">
        <v>89</v>
      </c>
      <c r="AV1755" s="13" t="s">
        <v>89</v>
      </c>
      <c r="AW1755" s="13" t="s">
        <v>31</v>
      </c>
      <c r="AX1755" s="13" t="s">
        <v>77</v>
      </c>
      <c r="AY1755" s="188" t="s">
        <v>574</v>
      </c>
    </row>
    <row r="1756" spans="2:65" s="13" customFormat="1" ht="12">
      <c r="B1756" s="187"/>
      <c r="D1756" s="181" t="s">
        <v>586</v>
      </c>
      <c r="E1756" s="188" t="s">
        <v>1</v>
      </c>
      <c r="F1756" s="189" t="s">
        <v>1910</v>
      </c>
      <c r="H1756" s="190">
        <v>-46.75</v>
      </c>
      <c r="I1756" s="191"/>
      <c r="L1756" s="187"/>
      <c r="M1756" s="192"/>
      <c r="T1756" s="193"/>
      <c r="AT1756" s="188" t="s">
        <v>586</v>
      </c>
      <c r="AU1756" s="188" t="s">
        <v>89</v>
      </c>
      <c r="AV1756" s="13" t="s">
        <v>89</v>
      </c>
      <c r="AW1756" s="13" t="s">
        <v>31</v>
      </c>
      <c r="AX1756" s="13" t="s">
        <v>77</v>
      </c>
      <c r="AY1756" s="188" t="s">
        <v>574</v>
      </c>
    </row>
    <row r="1757" spans="2:65" s="15" customFormat="1" ht="12">
      <c r="B1757" s="201"/>
      <c r="D1757" s="181" t="s">
        <v>586</v>
      </c>
      <c r="E1757" s="202" t="s">
        <v>1</v>
      </c>
      <c r="F1757" s="203" t="s">
        <v>776</v>
      </c>
      <c r="H1757" s="204">
        <v>21.364000000000001</v>
      </c>
      <c r="I1757" s="205"/>
      <c r="L1757" s="201"/>
      <c r="M1757" s="206"/>
      <c r="T1757" s="207"/>
      <c r="AT1757" s="202" t="s">
        <v>586</v>
      </c>
      <c r="AU1757" s="202" t="s">
        <v>89</v>
      </c>
      <c r="AV1757" s="15" t="s">
        <v>597</v>
      </c>
      <c r="AW1757" s="15" t="s">
        <v>31</v>
      </c>
      <c r="AX1757" s="15" t="s">
        <v>77</v>
      </c>
      <c r="AY1757" s="202" t="s">
        <v>574</v>
      </c>
    </row>
    <row r="1758" spans="2:65" s="14" customFormat="1" ht="12">
      <c r="B1758" s="194"/>
      <c r="D1758" s="181" t="s">
        <v>586</v>
      </c>
      <c r="E1758" s="195" t="s">
        <v>1</v>
      </c>
      <c r="F1758" s="196" t="s">
        <v>596</v>
      </c>
      <c r="H1758" s="197">
        <v>21.364000000000001</v>
      </c>
      <c r="I1758" s="198"/>
      <c r="L1758" s="194"/>
      <c r="M1758" s="199"/>
      <c r="T1758" s="200"/>
      <c r="AT1758" s="195" t="s">
        <v>586</v>
      </c>
      <c r="AU1758" s="195" t="s">
        <v>89</v>
      </c>
      <c r="AV1758" s="14" t="s">
        <v>580</v>
      </c>
      <c r="AW1758" s="14" t="s">
        <v>31</v>
      </c>
      <c r="AX1758" s="14" t="s">
        <v>84</v>
      </c>
      <c r="AY1758" s="195" t="s">
        <v>574</v>
      </c>
    </row>
    <row r="1759" spans="2:65" s="12" customFormat="1" ht="36">
      <c r="B1759" s="180"/>
      <c r="D1759" s="181" t="s">
        <v>586</v>
      </c>
      <c r="E1759" s="182" t="s">
        <v>1</v>
      </c>
      <c r="F1759" s="183" t="s">
        <v>1911</v>
      </c>
      <c r="H1759" s="182" t="s">
        <v>1</v>
      </c>
      <c r="I1759" s="184"/>
      <c r="L1759" s="180"/>
      <c r="M1759" s="185"/>
      <c r="T1759" s="186"/>
      <c r="AT1759" s="182" t="s">
        <v>586</v>
      </c>
      <c r="AU1759" s="182" t="s">
        <v>89</v>
      </c>
      <c r="AV1759" s="12" t="s">
        <v>84</v>
      </c>
      <c r="AW1759" s="12" t="s">
        <v>31</v>
      </c>
      <c r="AX1759" s="12" t="s">
        <v>77</v>
      </c>
      <c r="AY1759" s="182" t="s">
        <v>574</v>
      </c>
    </row>
    <row r="1760" spans="2:65" s="1" customFormat="1" ht="66.75" customHeight="1">
      <c r="B1760" s="140"/>
      <c r="C1760" s="168" t="s">
        <v>1912</v>
      </c>
      <c r="D1760" s="168" t="s">
        <v>576</v>
      </c>
      <c r="E1760" s="169" t="s">
        <v>1913</v>
      </c>
      <c r="F1760" s="170" t="s">
        <v>1914</v>
      </c>
      <c r="G1760" s="171" t="s">
        <v>584</v>
      </c>
      <c r="H1760" s="172">
        <v>2.4500000000000002</v>
      </c>
      <c r="I1760" s="173"/>
      <c r="J1760" s="174">
        <f>ROUND(I1760*H1760,2)</f>
        <v>0</v>
      </c>
      <c r="K1760" s="175"/>
      <c r="L1760" s="34"/>
      <c r="M1760" s="176" t="s">
        <v>1</v>
      </c>
      <c r="N1760" s="139" t="s">
        <v>43</v>
      </c>
      <c r="P1760" s="177">
        <f>O1760*H1760</f>
        <v>0</v>
      </c>
      <c r="Q1760" s="177">
        <v>8.6800000000000002E-3</v>
      </c>
      <c r="R1760" s="177">
        <f>Q1760*H1760</f>
        <v>2.1266000000000004E-2</v>
      </c>
      <c r="S1760" s="177">
        <v>0</v>
      </c>
      <c r="T1760" s="178">
        <f>S1760*H1760</f>
        <v>0</v>
      </c>
      <c r="AR1760" s="179" t="s">
        <v>580</v>
      </c>
      <c r="AT1760" s="179" t="s">
        <v>576</v>
      </c>
      <c r="AU1760" s="179" t="s">
        <v>89</v>
      </c>
      <c r="AY1760" s="17" t="s">
        <v>574</v>
      </c>
      <c r="BE1760" s="102">
        <f>IF(N1760="základná",J1760,0)</f>
        <v>0</v>
      </c>
      <c r="BF1760" s="102">
        <f>IF(N1760="znížená",J1760,0)</f>
        <v>0</v>
      </c>
      <c r="BG1760" s="102">
        <f>IF(N1760="zákl. prenesená",J1760,0)</f>
        <v>0</v>
      </c>
      <c r="BH1760" s="102">
        <f>IF(N1760="zníž. prenesená",J1760,0)</f>
        <v>0</v>
      </c>
      <c r="BI1760" s="102">
        <f>IF(N1760="nulová",J1760,0)</f>
        <v>0</v>
      </c>
      <c r="BJ1760" s="17" t="s">
        <v>89</v>
      </c>
      <c r="BK1760" s="102">
        <f>ROUND(I1760*H1760,2)</f>
        <v>0</v>
      </c>
      <c r="BL1760" s="17" t="s">
        <v>580</v>
      </c>
      <c r="BM1760" s="179" t="s">
        <v>1915</v>
      </c>
    </row>
    <row r="1761" spans="2:65" s="12" customFormat="1" ht="12">
      <c r="B1761" s="180"/>
      <c r="D1761" s="181" t="s">
        <v>586</v>
      </c>
      <c r="E1761" s="182" t="s">
        <v>1</v>
      </c>
      <c r="F1761" s="183" t="s">
        <v>1916</v>
      </c>
      <c r="H1761" s="182" t="s">
        <v>1</v>
      </c>
      <c r="I1761" s="184"/>
      <c r="L1761" s="180"/>
      <c r="M1761" s="185"/>
      <c r="T1761" s="186"/>
      <c r="AT1761" s="182" t="s">
        <v>586</v>
      </c>
      <c r="AU1761" s="182" t="s">
        <v>89</v>
      </c>
      <c r="AV1761" s="12" t="s">
        <v>84</v>
      </c>
      <c r="AW1761" s="12" t="s">
        <v>31</v>
      </c>
      <c r="AX1761" s="12" t="s">
        <v>77</v>
      </c>
      <c r="AY1761" s="182" t="s">
        <v>574</v>
      </c>
    </row>
    <row r="1762" spans="2:65" s="12" customFormat="1" ht="12">
      <c r="B1762" s="180"/>
      <c r="D1762" s="181" t="s">
        <v>586</v>
      </c>
      <c r="E1762" s="182" t="s">
        <v>1</v>
      </c>
      <c r="F1762" s="183" t="s">
        <v>1906</v>
      </c>
      <c r="H1762" s="182" t="s">
        <v>1</v>
      </c>
      <c r="I1762" s="184"/>
      <c r="L1762" s="180"/>
      <c r="M1762" s="185"/>
      <c r="T1762" s="186"/>
      <c r="AT1762" s="182" t="s">
        <v>586</v>
      </c>
      <c r="AU1762" s="182" t="s">
        <v>89</v>
      </c>
      <c r="AV1762" s="12" t="s">
        <v>84</v>
      </c>
      <c r="AW1762" s="12" t="s">
        <v>31</v>
      </c>
      <c r="AX1762" s="12" t="s">
        <v>77</v>
      </c>
      <c r="AY1762" s="182" t="s">
        <v>574</v>
      </c>
    </row>
    <row r="1763" spans="2:65" s="12" customFormat="1" ht="12">
      <c r="B1763" s="180"/>
      <c r="D1763" s="181" t="s">
        <v>586</v>
      </c>
      <c r="E1763" s="182" t="s">
        <v>1</v>
      </c>
      <c r="F1763" s="183" t="s">
        <v>1907</v>
      </c>
      <c r="H1763" s="182" t="s">
        <v>1</v>
      </c>
      <c r="I1763" s="184"/>
      <c r="L1763" s="180"/>
      <c r="M1763" s="185"/>
      <c r="T1763" s="186"/>
      <c r="AT1763" s="182" t="s">
        <v>586</v>
      </c>
      <c r="AU1763" s="182" t="s">
        <v>89</v>
      </c>
      <c r="AV1763" s="12" t="s">
        <v>84</v>
      </c>
      <c r="AW1763" s="12" t="s">
        <v>31</v>
      </c>
      <c r="AX1763" s="12" t="s">
        <v>77</v>
      </c>
      <c r="AY1763" s="182" t="s">
        <v>574</v>
      </c>
    </row>
    <row r="1764" spans="2:65" s="13" customFormat="1" ht="12">
      <c r="B1764" s="187"/>
      <c r="D1764" s="181" t="s">
        <v>586</v>
      </c>
      <c r="E1764" s="188" t="s">
        <v>1</v>
      </c>
      <c r="F1764" s="189" t="s">
        <v>1917</v>
      </c>
      <c r="H1764" s="190">
        <v>2.4500000000000002</v>
      </c>
      <c r="I1764" s="191"/>
      <c r="L1764" s="187"/>
      <c r="M1764" s="192"/>
      <c r="T1764" s="193"/>
      <c r="AT1764" s="188" t="s">
        <v>586</v>
      </c>
      <c r="AU1764" s="188" t="s">
        <v>89</v>
      </c>
      <c r="AV1764" s="13" t="s">
        <v>89</v>
      </c>
      <c r="AW1764" s="13" t="s">
        <v>31</v>
      </c>
      <c r="AX1764" s="13" t="s">
        <v>77</v>
      </c>
      <c r="AY1764" s="188" t="s">
        <v>574</v>
      </c>
    </row>
    <row r="1765" spans="2:65" s="15" customFormat="1" ht="12">
      <c r="B1765" s="201"/>
      <c r="D1765" s="181" t="s">
        <v>586</v>
      </c>
      <c r="E1765" s="202" t="s">
        <v>1</v>
      </c>
      <c r="F1765" s="203" t="s">
        <v>776</v>
      </c>
      <c r="H1765" s="204">
        <v>2.4500000000000002</v>
      </c>
      <c r="I1765" s="205"/>
      <c r="L1765" s="201"/>
      <c r="M1765" s="206"/>
      <c r="T1765" s="207"/>
      <c r="AT1765" s="202" t="s">
        <v>586</v>
      </c>
      <c r="AU1765" s="202" t="s">
        <v>89</v>
      </c>
      <c r="AV1765" s="15" t="s">
        <v>597</v>
      </c>
      <c r="AW1765" s="15" t="s">
        <v>31</v>
      </c>
      <c r="AX1765" s="15" t="s">
        <v>77</v>
      </c>
      <c r="AY1765" s="202" t="s">
        <v>574</v>
      </c>
    </row>
    <row r="1766" spans="2:65" s="14" customFormat="1" ht="12">
      <c r="B1766" s="194"/>
      <c r="D1766" s="181" t="s">
        <v>586</v>
      </c>
      <c r="E1766" s="195" t="s">
        <v>1</v>
      </c>
      <c r="F1766" s="196" t="s">
        <v>596</v>
      </c>
      <c r="H1766" s="197">
        <v>2.4500000000000002</v>
      </c>
      <c r="I1766" s="198"/>
      <c r="L1766" s="194"/>
      <c r="M1766" s="199"/>
      <c r="T1766" s="200"/>
      <c r="AT1766" s="195" t="s">
        <v>586</v>
      </c>
      <c r="AU1766" s="195" t="s">
        <v>89</v>
      </c>
      <c r="AV1766" s="14" t="s">
        <v>580</v>
      </c>
      <c r="AW1766" s="14" t="s">
        <v>31</v>
      </c>
      <c r="AX1766" s="14" t="s">
        <v>84</v>
      </c>
      <c r="AY1766" s="195" t="s">
        <v>574</v>
      </c>
    </row>
    <row r="1767" spans="2:65" s="12" customFormat="1" ht="36">
      <c r="B1767" s="180"/>
      <c r="D1767" s="181" t="s">
        <v>586</v>
      </c>
      <c r="E1767" s="182" t="s">
        <v>1</v>
      </c>
      <c r="F1767" s="183" t="s">
        <v>1911</v>
      </c>
      <c r="H1767" s="182" t="s">
        <v>1</v>
      </c>
      <c r="I1767" s="184"/>
      <c r="L1767" s="180"/>
      <c r="M1767" s="185"/>
      <c r="T1767" s="186"/>
      <c r="AT1767" s="182" t="s">
        <v>586</v>
      </c>
      <c r="AU1767" s="182" t="s">
        <v>89</v>
      </c>
      <c r="AV1767" s="12" t="s">
        <v>84</v>
      </c>
      <c r="AW1767" s="12" t="s">
        <v>31</v>
      </c>
      <c r="AX1767" s="12" t="s">
        <v>77</v>
      </c>
      <c r="AY1767" s="182" t="s">
        <v>574</v>
      </c>
    </row>
    <row r="1768" spans="2:65" s="1" customFormat="1" ht="66.75" customHeight="1">
      <c r="B1768" s="140"/>
      <c r="C1768" s="168" t="s">
        <v>1918</v>
      </c>
      <c r="D1768" s="168" t="s">
        <v>576</v>
      </c>
      <c r="E1768" s="169" t="s">
        <v>1919</v>
      </c>
      <c r="F1768" s="170" t="s">
        <v>1920</v>
      </c>
      <c r="G1768" s="171" t="s">
        <v>584</v>
      </c>
      <c r="H1768" s="172">
        <v>71.338999999999999</v>
      </c>
      <c r="I1768" s="173"/>
      <c r="J1768" s="174">
        <f>ROUND(I1768*H1768,2)</f>
        <v>0</v>
      </c>
      <c r="K1768" s="175"/>
      <c r="L1768" s="34"/>
      <c r="M1768" s="176" t="s">
        <v>1</v>
      </c>
      <c r="N1768" s="139" t="s">
        <v>43</v>
      </c>
      <c r="P1768" s="177">
        <f>O1768*H1768</f>
        <v>0</v>
      </c>
      <c r="Q1768" s="177">
        <v>8.6800000000000002E-3</v>
      </c>
      <c r="R1768" s="177">
        <f>Q1768*H1768</f>
        <v>0.61922252</v>
      </c>
      <c r="S1768" s="177">
        <v>0</v>
      </c>
      <c r="T1768" s="178">
        <f>S1768*H1768</f>
        <v>0</v>
      </c>
      <c r="AR1768" s="179" t="s">
        <v>580</v>
      </c>
      <c r="AT1768" s="179" t="s">
        <v>576</v>
      </c>
      <c r="AU1768" s="179" t="s">
        <v>89</v>
      </c>
      <c r="AY1768" s="17" t="s">
        <v>574</v>
      </c>
      <c r="BE1768" s="102">
        <f>IF(N1768="základná",J1768,0)</f>
        <v>0</v>
      </c>
      <c r="BF1768" s="102">
        <f>IF(N1768="znížená",J1768,0)</f>
        <v>0</v>
      </c>
      <c r="BG1768" s="102">
        <f>IF(N1768="zákl. prenesená",J1768,0)</f>
        <v>0</v>
      </c>
      <c r="BH1768" s="102">
        <f>IF(N1768="zníž. prenesená",J1768,0)</f>
        <v>0</v>
      </c>
      <c r="BI1768" s="102">
        <f>IF(N1768="nulová",J1768,0)</f>
        <v>0</v>
      </c>
      <c r="BJ1768" s="17" t="s">
        <v>89</v>
      </c>
      <c r="BK1768" s="102">
        <f>ROUND(I1768*H1768,2)</f>
        <v>0</v>
      </c>
      <c r="BL1768" s="17" t="s">
        <v>580</v>
      </c>
      <c r="BM1768" s="179" t="s">
        <v>1921</v>
      </c>
    </row>
    <row r="1769" spans="2:65" s="12" customFormat="1" ht="12">
      <c r="B1769" s="180"/>
      <c r="D1769" s="181" t="s">
        <v>586</v>
      </c>
      <c r="E1769" s="182" t="s">
        <v>1</v>
      </c>
      <c r="F1769" s="183" t="s">
        <v>1922</v>
      </c>
      <c r="H1769" s="182" t="s">
        <v>1</v>
      </c>
      <c r="I1769" s="184"/>
      <c r="L1769" s="180"/>
      <c r="M1769" s="185"/>
      <c r="T1769" s="186"/>
      <c r="AT1769" s="182" t="s">
        <v>586</v>
      </c>
      <c r="AU1769" s="182" t="s">
        <v>89</v>
      </c>
      <c r="AV1769" s="12" t="s">
        <v>84</v>
      </c>
      <c r="AW1769" s="12" t="s">
        <v>31</v>
      </c>
      <c r="AX1769" s="12" t="s">
        <v>77</v>
      </c>
      <c r="AY1769" s="182" t="s">
        <v>574</v>
      </c>
    </row>
    <row r="1770" spans="2:65" s="12" customFormat="1" ht="12">
      <c r="B1770" s="180"/>
      <c r="D1770" s="181" t="s">
        <v>586</v>
      </c>
      <c r="E1770" s="182" t="s">
        <v>1</v>
      </c>
      <c r="F1770" s="183" t="s">
        <v>1923</v>
      </c>
      <c r="H1770" s="182" t="s">
        <v>1</v>
      </c>
      <c r="I1770" s="184"/>
      <c r="L1770" s="180"/>
      <c r="M1770" s="185"/>
      <c r="T1770" s="186"/>
      <c r="AT1770" s="182" t="s">
        <v>586</v>
      </c>
      <c r="AU1770" s="182" t="s">
        <v>89</v>
      </c>
      <c r="AV1770" s="12" t="s">
        <v>84</v>
      </c>
      <c r="AW1770" s="12" t="s">
        <v>31</v>
      </c>
      <c r="AX1770" s="12" t="s">
        <v>77</v>
      </c>
      <c r="AY1770" s="182" t="s">
        <v>574</v>
      </c>
    </row>
    <row r="1771" spans="2:65" s="12" customFormat="1" ht="12">
      <c r="B1771" s="180"/>
      <c r="D1771" s="181" t="s">
        <v>586</v>
      </c>
      <c r="E1771" s="182" t="s">
        <v>1</v>
      </c>
      <c r="F1771" s="183" t="s">
        <v>1924</v>
      </c>
      <c r="H1771" s="182" t="s">
        <v>1</v>
      </c>
      <c r="I1771" s="184"/>
      <c r="L1771" s="180"/>
      <c r="M1771" s="185"/>
      <c r="T1771" s="186"/>
      <c r="AT1771" s="182" t="s">
        <v>586</v>
      </c>
      <c r="AU1771" s="182" t="s">
        <v>89</v>
      </c>
      <c r="AV1771" s="12" t="s">
        <v>84</v>
      </c>
      <c r="AW1771" s="12" t="s">
        <v>31</v>
      </c>
      <c r="AX1771" s="12" t="s">
        <v>77</v>
      </c>
      <c r="AY1771" s="182" t="s">
        <v>574</v>
      </c>
    </row>
    <row r="1772" spans="2:65" s="13" customFormat="1" ht="12">
      <c r="B1772" s="187"/>
      <c r="D1772" s="181" t="s">
        <v>586</v>
      </c>
      <c r="E1772" s="188" t="s">
        <v>1</v>
      </c>
      <c r="F1772" s="189" t="s">
        <v>1925</v>
      </c>
      <c r="H1772" s="190">
        <v>214.137</v>
      </c>
      <c r="I1772" s="191"/>
      <c r="L1772" s="187"/>
      <c r="M1772" s="192"/>
      <c r="T1772" s="193"/>
      <c r="AT1772" s="188" t="s">
        <v>586</v>
      </c>
      <c r="AU1772" s="188" t="s">
        <v>89</v>
      </c>
      <c r="AV1772" s="13" t="s">
        <v>89</v>
      </c>
      <c r="AW1772" s="13" t="s">
        <v>31</v>
      </c>
      <c r="AX1772" s="13" t="s">
        <v>77</v>
      </c>
      <c r="AY1772" s="188" t="s">
        <v>574</v>
      </c>
    </row>
    <row r="1773" spans="2:65" s="13" customFormat="1" ht="24">
      <c r="B1773" s="187"/>
      <c r="D1773" s="181" t="s">
        <v>586</v>
      </c>
      <c r="E1773" s="188" t="s">
        <v>1</v>
      </c>
      <c r="F1773" s="189" t="s">
        <v>1926</v>
      </c>
      <c r="H1773" s="190">
        <v>-4.8780000000000001</v>
      </c>
      <c r="I1773" s="191"/>
      <c r="L1773" s="187"/>
      <c r="M1773" s="192"/>
      <c r="T1773" s="193"/>
      <c r="AT1773" s="188" t="s">
        <v>586</v>
      </c>
      <c r="AU1773" s="188" t="s">
        <v>89</v>
      </c>
      <c r="AV1773" s="13" t="s">
        <v>89</v>
      </c>
      <c r="AW1773" s="13" t="s">
        <v>31</v>
      </c>
      <c r="AX1773" s="13" t="s">
        <v>77</v>
      </c>
      <c r="AY1773" s="188" t="s">
        <v>574</v>
      </c>
    </row>
    <row r="1774" spans="2:65" s="13" customFormat="1" ht="36">
      <c r="B1774" s="187"/>
      <c r="D1774" s="181" t="s">
        <v>586</v>
      </c>
      <c r="E1774" s="188" t="s">
        <v>1</v>
      </c>
      <c r="F1774" s="189" t="s">
        <v>1927</v>
      </c>
      <c r="H1774" s="190">
        <v>-154.61600000000001</v>
      </c>
      <c r="I1774" s="191"/>
      <c r="L1774" s="187"/>
      <c r="M1774" s="192"/>
      <c r="T1774" s="193"/>
      <c r="AT1774" s="188" t="s">
        <v>586</v>
      </c>
      <c r="AU1774" s="188" t="s">
        <v>89</v>
      </c>
      <c r="AV1774" s="13" t="s">
        <v>89</v>
      </c>
      <c r="AW1774" s="13" t="s">
        <v>31</v>
      </c>
      <c r="AX1774" s="13" t="s">
        <v>77</v>
      </c>
      <c r="AY1774" s="188" t="s">
        <v>574</v>
      </c>
    </row>
    <row r="1775" spans="2:65" s="12" customFormat="1" ht="12">
      <c r="B1775" s="180"/>
      <c r="D1775" s="181" t="s">
        <v>586</v>
      </c>
      <c r="E1775" s="182" t="s">
        <v>1</v>
      </c>
      <c r="F1775" s="183" t="s">
        <v>1928</v>
      </c>
      <c r="H1775" s="182" t="s">
        <v>1</v>
      </c>
      <c r="I1775" s="184"/>
      <c r="L1775" s="180"/>
      <c r="M1775" s="185"/>
      <c r="T1775" s="186"/>
      <c r="AT1775" s="182" t="s">
        <v>586</v>
      </c>
      <c r="AU1775" s="182" t="s">
        <v>89</v>
      </c>
      <c r="AV1775" s="12" t="s">
        <v>84</v>
      </c>
      <c r="AW1775" s="12" t="s">
        <v>31</v>
      </c>
      <c r="AX1775" s="12" t="s">
        <v>77</v>
      </c>
      <c r="AY1775" s="182" t="s">
        <v>574</v>
      </c>
    </row>
    <row r="1776" spans="2:65" s="12" customFormat="1" ht="12">
      <c r="B1776" s="180"/>
      <c r="D1776" s="181" t="s">
        <v>586</v>
      </c>
      <c r="E1776" s="182" t="s">
        <v>1</v>
      </c>
      <c r="F1776" s="183" t="s">
        <v>1929</v>
      </c>
      <c r="H1776" s="182" t="s">
        <v>1</v>
      </c>
      <c r="I1776" s="184"/>
      <c r="L1776" s="180"/>
      <c r="M1776" s="185"/>
      <c r="T1776" s="186"/>
      <c r="AT1776" s="182" t="s">
        <v>586</v>
      </c>
      <c r="AU1776" s="182" t="s">
        <v>89</v>
      </c>
      <c r="AV1776" s="12" t="s">
        <v>84</v>
      </c>
      <c r="AW1776" s="12" t="s">
        <v>31</v>
      </c>
      <c r="AX1776" s="12" t="s">
        <v>77</v>
      </c>
      <c r="AY1776" s="182" t="s">
        <v>574</v>
      </c>
    </row>
    <row r="1777" spans="2:65" s="12" customFormat="1" ht="12">
      <c r="B1777" s="180"/>
      <c r="D1777" s="181" t="s">
        <v>586</v>
      </c>
      <c r="E1777" s="182" t="s">
        <v>1</v>
      </c>
      <c r="F1777" s="183" t="s">
        <v>1930</v>
      </c>
      <c r="H1777" s="182" t="s">
        <v>1</v>
      </c>
      <c r="I1777" s="184"/>
      <c r="L1777" s="180"/>
      <c r="M1777" s="185"/>
      <c r="T1777" s="186"/>
      <c r="AT1777" s="182" t="s">
        <v>586</v>
      </c>
      <c r="AU1777" s="182" t="s">
        <v>89</v>
      </c>
      <c r="AV1777" s="12" t="s">
        <v>84</v>
      </c>
      <c r="AW1777" s="12" t="s">
        <v>31</v>
      </c>
      <c r="AX1777" s="12" t="s">
        <v>77</v>
      </c>
      <c r="AY1777" s="182" t="s">
        <v>574</v>
      </c>
    </row>
    <row r="1778" spans="2:65" s="13" customFormat="1" ht="12">
      <c r="B1778" s="187"/>
      <c r="D1778" s="181" t="s">
        <v>586</v>
      </c>
      <c r="E1778" s="188" t="s">
        <v>1</v>
      </c>
      <c r="F1778" s="189" t="s">
        <v>1931</v>
      </c>
      <c r="H1778" s="190">
        <v>97.16</v>
      </c>
      <c r="I1778" s="191"/>
      <c r="L1778" s="187"/>
      <c r="M1778" s="192"/>
      <c r="T1778" s="193"/>
      <c r="AT1778" s="188" t="s">
        <v>586</v>
      </c>
      <c r="AU1778" s="188" t="s">
        <v>89</v>
      </c>
      <c r="AV1778" s="13" t="s">
        <v>89</v>
      </c>
      <c r="AW1778" s="13" t="s">
        <v>31</v>
      </c>
      <c r="AX1778" s="13" t="s">
        <v>77</v>
      </c>
      <c r="AY1778" s="188" t="s">
        <v>574</v>
      </c>
    </row>
    <row r="1779" spans="2:65" s="13" customFormat="1" ht="12">
      <c r="B1779" s="187"/>
      <c r="D1779" s="181" t="s">
        <v>586</v>
      </c>
      <c r="E1779" s="188" t="s">
        <v>1</v>
      </c>
      <c r="F1779" s="189" t="s">
        <v>1932</v>
      </c>
      <c r="H1779" s="190">
        <v>-79.864000000000004</v>
      </c>
      <c r="I1779" s="191"/>
      <c r="L1779" s="187"/>
      <c r="M1779" s="192"/>
      <c r="T1779" s="193"/>
      <c r="AT1779" s="188" t="s">
        <v>586</v>
      </c>
      <c r="AU1779" s="188" t="s">
        <v>89</v>
      </c>
      <c r="AV1779" s="13" t="s">
        <v>89</v>
      </c>
      <c r="AW1779" s="13" t="s">
        <v>31</v>
      </c>
      <c r="AX1779" s="13" t="s">
        <v>77</v>
      </c>
      <c r="AY1779" s="188" t="s">
        <v>574</v>
      </c>
    </row>
    <row r="1780" spans="2:65" s="13" customFormat="1" ht="12">
      <c r="B1780" s="187"/>
      <c r="D1780" s="181" t="s">
        <v>586</v>
      </c>
      <c r="E1780" s="188" t="s">
        <v>1</v>
      </c>
      <c r="F1780" s="189" t="s">
        <v>1933</v>
      </c>
      <c r="H1780" s="190">
        <v>-0.6</v>
      </c>
      <c r="I1780" s="191"/>
      <c r="L1780" s="187"/>
      <c r="M1780" s="192"/>
      <c r="T1780" s="193"/>
      <c r="AT1780" s="188" t="s">
        <v>586</v>
      </c>
      <c r="AU1780" s="188" t="s">
        <v>89</v>
      </c>
      <c r="AV1780" s="13" t="s">
        <v>89</v>
      </c>
      <c r="AW1780" s="13" t="s">
        <v>31</v>
      </c>
      <c r="AX1780" s="13" t="s">
        <v>77</v>
      </c>
      <c r="AY1780" s="188" t="s">
        <v>574</v>
      </c>
    </row>
    <row r="1781" spans="2:65" s="12" customFormat="1" ht="12">
      <c r="B1781" s="180"/>
      <c r="D1781" s="181" t="s">
        <v>586</v>
      </c>
      <c r="E1781" s="182" t="s">
        <v>1</v>
      </c>
      <c r="F1781" s="183" t="s">
        <v>1934</v>
      </c>
      <c r="H1781" s="182" t="s">
        <v>1</v>
      </c>
      <c r="I1781" s="184"/>
      <c r="L1781" s="180"/>
      <c r="M1781" s="185"/>
      <c r="T1781" s="186"/>
      <c r="AT1781" s="182" t="s">
        <v>586</v>
      </c>
      <c r="AU1781" s="182" t="s">
        <v>89</v>
      </c>
      <c r="AV1781" s="12" t="s">
        <v>84</v>
      </c>
      <c r="AW1781" s="12" t="s">
        <v>31</v>
      </c>
      <c r="AX1781" s="12" t="s">
        <v>77</v>
      </c>
      <c r="AY1781" s="182" t="s">
        <v>574</v>
      </c>
    </row>
    <row r="1782" spans="2:65" s="15" customFormat="1" ht="12">
      <c r="B1782" s="201"/>
      <c r="D1782" s="181" t="s">
        <v>586</v>
      </c>
      <c r="E1782" s="202" t="s">
        <v>1</v>
      </c>
      <c r="F1782" s="203" t="s">
        <v>776</v>
      </c>
      <c r="H1782" s="204">
        <v>71.338999999999999</v>
      </c>
      <c r="I1782" s="205"/>
      <c r="L1782" s="201"/>
      <c r="M1782" s="206"/>
      <c r="T1782" s="207"/>
      <c r="AT1782" s="202" t="s">
        <v>586</v>
      </c>
      <c r="AU1782" s="202" t="s">
        <v>89</v>
      </c>
      <c r="AV1782" s="15" t="s">
        <v>597</v>
      </c>
      <c r="AW1782" s="15" t="s">
        <v>31</v>
      </c>
      <c r="AX1782" s="15" t="s">
        <v>77</v>
      </c>
      <c r="AY1782" s="202" t="s">
        <v>574</v>
      </c>
    </row>
    <row r="1783" spans="2:65" s="14" customFormat="1" ht="12">
      <c r="B1783" s="194"/>
      <c r="D1783" s="181" t="s">
        <v>586</v>
      </c>
      <c r="E1783" s="195" t="s">
        <v>1</v>
      </c>
      <c r="F1783" s="196" t="s">
        <v>596</v>
      </c>
      <c r="H1783" s="197">
        <v>71.338999999999999</v>
      </c>
      <c r="I1783" s="198"/>
      <c r="L1783" s="194"/>
      <c r="M1783" s="199"/>
      <c r="T1783" s="200"/>
      <c r="AT1783" s="195" t="s">
        <v>586</v>
      </c>
      <c r="AU1783" s="195" t="s">
        <v>89</v>
      </c>
      <c r="AV1783" s="14" t="s">
        <v>580</v>
      </c>
      <c r="AW1783" s="14" t="s">
        <v>31</v>
      </c>
      <c r="AX1783" s="14" t="s">
        <v>84</v>
      </c>
      <c r="AY1783" s="195" t="s">
        <v>574</v>
      </c>
    </row>
    <row r="1784" spans="2:65" s="12" customFormat="1" ht="36">
      <c r="B1784" s="180"/>
      <c r="D1784" s="181" t="s">
        <v>586</v>
      </c>
      <c r="E1784" s="182" t="s">
        <v>1</v>
      </c>
      <c r="F1784" s="183" t="s">
        <v>1911</v>
      </c>
      <c r="H1784" s="182" t="s">
        <v>1</v>
      </c>
      <c r="I1784" s="184"/>
      <c r="L1784" s="180"/>
      <c r="M1784" s="185"/>
      <c r="T1784" s="186"/>
      <c r="AT1784" s="182" t="s">
        <v>586</v>
      </c>
      <c r="AU1784" s="182" t="s">
        <v>89</v>
      </c>
      <c r="AV1784" s="12" t="s">
        <v>84</v>
      </c>
      <c r="AW1784" s="12" t="s">
        <v>31</v>
      </c>
      <c r="AX1784" s="12" t="s">
        <v>77</v>
      </c>
      <c r="AY1784" s="182" t="s">
        <v>574</v>
      </c>
    </row>
    <row r="1785" spans="2:65" s="1" customFormat="1" ht="66.75" customHeight="1">
      <c r="B1785" s="140"/>
      <c r="C1785" s="168" t="s">
        <v>1935</v>
      </c>
      <c r="D1785" s="168" t="s">
        <v>576</v>
      </c>
      <c r="E1785" s="169" t="s">
        <v>1936</v>
      </c>
      <c r="F1785" s="170" t="s">
        <v>1937</v>
      </c>
      <c r="G1785" s="171" t="s">
        <v>584</v>
      </c>
      <c r="H1785" s="172">
        <v>5.4779999999999998</v>
      </c>
      <c r="I1785" s="173"/>
      <c r="J1785" s="174">
        <f>ROUND(I1785*H1785,2)</f>
        <v>0</v>
      </c>
      <c r="K1785" s="175"/>
      <c r="L1785" s="34"/>
      <c r="M1785" s="176" t="s">
        <v>1</v>
      </c>
      <c r="N1785" s="139" t="s">
        <v>43</v>
      </c>
      <c r="P1785" s="177">
        <f>O1785*H1785</f>
        <v>0</v>
      </c>
      <c r="Q1785" s="177">
        <v>8.6800000000000002E-3</v>
      </c>
      <c r="R1785" s="177">
        <f>Q1785*H1785</f>
        <v>4.7549040000000001E-2</v>
      </c>
      <c r="S1785" s="177">
        <v>0</v>
      </c>
      <c r="T1785" s="178">
        <f>S1785*H1785</f>
        <v>0</v>
      </c>
      <c r="AR1785" s="179" t="s">
        <v>580</v>
      </c>
      <c r="AT1785" s="179" t="s">
        <v>576</v>
      </c>
      <c r="AU1785" s="179" t="s">
        <v>89</v>
      </c>
      <c r="AY1785" s="17" t="s">
        <v>574</v>
      </c>
      <c r="BE1785" s="102">
        <f>IF(N1785="základná",J1785,0)</f>
        <v>0</v>
      </c>
      <c r="BF1785" s="102">
        <f>IF(N1785="znížená",J1785,0)</f>
        <v>0</v>
      </c>
      <c r="BG1785" s="102">
        <f>IF(N1785="zákl. prenesená",J1785,0)</f>
        <v>0</v>
      </c>
      <c r="BH1785" s="102">
        <f>IF(N1785="zníž. prenesená",J1785,0)</f>
        <v>0</v>
      </c>
      <c r="BI1785" s="102">
        <f>IF(N1785="nulová",J1785,0)</f>
        <v>0</v>
      </c>
      <c r="BJ1785" s="17" t="s">
        <v>89</v>
      </c>
      <c r="BK1785" s="102">
        <f>ROUND(I1785*H1785,2)</f>
        <v>0</v>
      </c>
      <c r="BL1785" s="17" t="s">
        <v>580</v>
      </c>
      <c r="BM1785" s="179" t="s">
        <v>1938</v>
      </c>
    </row>
    <row r="1786" spans="2:65" s="12" customFormat="1" ht="12">
      <c r="B1786" s="180"/>
      <c r="D1786" s="181" t="s">
        <v>586</v>
      </c>
      <c r="E1786" s="182" t="s">
        <v>1</v>
      </c>
      <c r="F1786" s="183" t="s">
        <v>1939</v>
      </c>
      <c r="H1786" s="182" t="s">
        <v>1</v>
      </c>
      <c r="I1786" s="184"/>
      <c r="L1786" s="180"/>
      <c r="M1786" s="185"/>
      <c r="T1786" s="186"/>
      <c r="AT1786" s="182" t="s">
        <v>586</v>
      </c>
      <c r="AU1786" s="182" t="s">
        <v>89</v>
      </c>
      <c r="AV1786" s="12" t="s">
        <v>84</v>
      </c>
      <c r="AW1786" s="12" t="s">
        <v>31</v>
      </c>
      <c r="AX1786" s="12" t="s">
        <v>77</v>
      </c>
      <c r="AY1786" s="182" t="s">
        <v>574</v>
      </c>
    </row>
    <row r="1787" spans="2:65" s="12" customFormat="1" ht="12">
      <c r="B1787" s="180"/>
      <c r="D1787" s="181" t="s">
        <v>586</v>
      </c>
      <c r="E1787" s="182" t="s">
        <v>1</v>
      </c>
      <c r="F1787" s="183" t="s">
        <v>1923</v>
      </c>
      <c r="H1787" s="182" t="s">
        <v>1</v>
      </c>
      <c r="I1787" s="184"/>
      <c r="L1787" s="180"/>
      <c r="M1787" s="185"/>
      <c r="T1787" s="186"/>
      <c r="AT1787" s="182" t="s">
        <v>586</v>
      </c>
      <c r="AU1787" s="182" t="s">
        <v>89</v>
      </c>
      <c r="AV1787" s="12" t="s">
        <v>84</v>
      </c>
      <c r="AW1787" s="12" t="s">
        <v>31</v>
      </c>
      <c r="AX1787" s="12" t="s">
        <v>77</v>
      </c>
      <c r="AY1787" s="182" t="s">
        <v>574</v>
      </c>
    </row>
    <row r="1788" spans="2:65" s="12" customFormat="1" ht="12">
      <c r="B1788" s="180"/>
      <c r="D1788" s="181" t="s">
        <v>586</v>
      </c>
      <c r="E1788" s="182" t="s">
        <v>1</v>
      </c>
      <c r="F1788" s="183" t="s">
        <v>1924</v>
      </c>
      <c r="H1788" s="182" t="s">
        <v>1</v>
      </c>
      <c r="I1788" s="184"/>
      <c r="L1788" s="180"/>
      <c r="M1788" s="185"/>
      <c r="T1788" s="186"/>
      <c r="AT1788" s="182" t="s">
        <v>586</v>
      </c>
      <c r="AU1788" s="182" t="s">
        <v>89</v>
      </c>
      <c r="AV1788" s="12" t="s">
        <v>84</v>
      </c>
      <c r="AW1788" s="12" t="s">
        <v>31</v>
      </c>
      <c r="AX1788" s="12" t="s">
        <v>77</v>
      </c>
      <c r="AY1788" s="182" t="s">
        <v>574</v>
      </c>
    </row>
    <row r="1789" spans="2:65" s="13" customFormat="1" ht="24">
      <c r="B1789" s="187"/>
      <c r="D1789" s="181" t="s">
        <v>586</v>
      </c>
      <c r="E1789" s="188" t="s">
        <v>1</v>
      </c>
      <c r="F1789" s="189" t="s">
        <v>1940</v>
      </c>
      <c r="H1789" s="190">
        <v>4.8780000000000001</v>
      </c>
      <c r="I1789" s="191"/>
      <c r="L1789" s="187"/>
      <c r="M1789" s="192"/>
      <c r="T1789" s="193"/>
      <c r="AT1789" s="188" t="s">
        <v>586</v>
      </c>
      <c r="AU1789" s="188" t="s">
        <v>89</v>
      </c>
      <c r="AV1789" s="13" t="s">
        <v>89</v>
      </c>
      <c r="AW1789" s="13" t="s">
        <v>31</v>
      </c>
      <c r="AX1789" s="13" t="s">
        <v>77</v>
      </c>
      <c r="AY1789" s="188" t="s">
        <v>574</v>
      </c>
    </row>
    <row r="1790" spans="2:65" s="12" customFormat="1" ht="12">
      <c r="B1790" s="180"/>
      <c r="D1790" s="181" t="s">
        <v>586</v>
      </c>
      <c r="E1790" s="182" t="s">
        <v>1</v>
      </c>
      <c r="F1790" s="183" t="s">
        <v>1928</v>
      </c>
      <c r="H1790" s="182" t="s">
        <v>1</v>
      </c>
      <c r="I1790" s="184"/>
      <c r="L1790" s="180"/>
      <c r="M1790" s="185"/>
      <c r="T1790" s="186"/>
      <c r="AT1790" s="182" t="s">
        <v>586</v>
      </c>
      <c r="AU1790" s="182" t="s">
        <v>89</v>
      </c>
      <c r="AV1790" s="12" t="s">
        <v>84</v>
      </c>
      <c r="AW1790" s="12" t="s">
        <v>31</v>
      </c>
      <c r="AX1790" s="12" t="s">
        <v>77</v>
      </c>
      <c r="AY1790" s="182" t="s">
        <v>574</v>
      </c>
    </row>
    <row r="1791" spans="2:65" s="12" customFormat="1" ht="12">
      <c r="B1791" s="180"/>
      <c r="D1791" s="181" t="s">
        <v>586</v>
      </c>
      <c r="E1791" s="182" t="s">
        <v>1</v>
      </c>
      <c r="F1791" s="183" t="s">
        <v>1929</v>
      </c>
      <c r="H1791" s="182" t="s">
        <v>1</v>
      </c>
      <c r="I1791" s="184"/>
      <c r="L1791" s="180"/>
      <c r="M1791" s="185"/>
      <c r="T1791" s="186"/>
      <c r="AT1791" s="182" t="s">
        <v>586</v>
      </c>
      <c r="AU1791" s="182" t="s">
        <v>89</v>
      </c>
      <c r="AV1791" s="12" t="s">
        <v>84</v>
      </c>
      <c r="AW1791" s="12" t="s">
        <v>31</v>
      </c>
      <c r="AX1791" s="12" t="s">
        <v>77</v>
      </c>
      <c r="AY1791" s="182" t="s">
        <v>574</v>
      </c>
    </row>
    <row r="1792" spans="2:65" s="12" customFormat="1" ht="12">
      <c r="B1792" s="180"/>
      <c r="D1792" s="181" t="s">
        <v>586</v>
      </c>
      <c r="E1792" s="182" t="s">
        <v>1</v>
      </c>
      <c r="F1792" s="183" t="s">
        <v>1930</v>
      </c>
      <c r="H1792" s="182" t="s">
        <v>1</v>
      </c>
      <c r="I1792" s="184"/>
      <c r="L1792" s="180"/>
      <c r="M1792" s="185"/>
      <c r="T1792" s="186"/>
      <c r="AT1792" s="182" t="s">
        <v>586</v>
      </c>
      <c r="AU1792" s="182" t="s">
        <v>89</v>
      </c>
      <c r="AV1792" s="12" t="s">
        <v>84</v>
      </c>
      <c r="AW1792" s="12" t="s">
        <v>31</v>
      </c>
      <c r="AX1792" s="12" t="s">
        <v>77</v>
      </c>
      <c r="AY1792" s="182" t="s">
        <v>574</v>
      </c>
    </row>
    <row r="1793" spans="2:65" s="13" customFormat="1" ht="12">
      <c r="B1793" s="187"/>
      <c r="D1793" s="181" t="s">
        <v>586</v>
      </c>
      <c r="E1793" s="188" t="s">
        <v>1</v>
      </c>
      <c r="F1793" s="189" t="s">
        <v>1941</v>
      </c>
      <c r="H1793" s="190">
        <v>0.6</v>
      </c>
      <c r="I1793" s="191"/>
      <c r="L1793" s="187"/>
      <c r="M1793" s="192"/>
      <c r="T1793" s="193"/>
      <c r="AT1793" s="188" t="s">
        <v>586</v>
      </c>
      <c r="AU1793" s="188" t="s">
        <v>89</v>
      </c>
      <c r="AV1793" s="13" t="s">
        <v>89</v>
      </c>
      <c r="AW1793" s="13" t="s">
        <v>31</v>
      </c>
      <c r="AX1793" s="13" t="s">
        <v>77</v>
      </c>
      <c r="AY1793" s="188" t="s">
        <v>574</v>
      </c>
    </row>
    <row r="1794" spans="2:65" s="15" customFormat="1" ht="12">
      <c r="B1794" s="201"/>
      <c r="D1794" s="181" t="s">
        <v>586</v>
      </c>
      <c r="E1794" s="202" t="s">
        <v>1</v>
      </c>
      <c r="F1794" s="203" t="s">
        <v>776</v>
      </c>
      <c r="H1794" s="204">
        <v>5.4779999999999998</v>
      </c>
      <c r="I1794" s="205"/>
      <c r="L1794" s="201"/>
      <c r="M1794" s="206"/>
      <c r="T1794" s="207"/>
      <c r="AT1794" s="202" t="s">
        <v>586</v>
      </c>
      <c r="AU1794" s="202" t="s">
        <v>89</v>
      </c>
      <c r="AV1794" s="15" t="s">
        <v>597</v>
      </c>
      <c r="AW1794" s="15" t="s">
        <v>31</v>
      </c>
      <c r="AX1794" s="15" t="s">
        <v>77</v>
      </c>
      <c r="AY1794" s="202" t="s">
        <v>574</v>
      </c>
    </row>
    <row r="1795" spans="2:65" s="14" customFormat="1" ht="12">
      <c r="B1795" s="194"/>
      <c r="D1795" s="181" t="s">
        <v>586</v>
      </c>
      <c r="E1795" s="195" t="s">
        <v>1</v>
      </c>
      <c r="F1795" s="196" t="s">
        <v>596</v>
      </c>
      <c r="H1795" s="197">
        <v>5.4779999999999998</v>
      </c>
      <c r="I1795" s="198"/>
      <c r="L1795" s="194"/>
      <c r="M1795" s="199"/>
      <c r="T1795" s="200"/>
      <c r="AT1795" s="195" t="s">
        <v>586</v>
      </c>
      <c r="AU1795" s="195" t="s">
        <v>89</v>
      </c>
      <c r="AV1795" s="14" t="s">
        <v>580</v>
      </c>
      <c r="AW1795" s="14" t="s">
        <v>31</v>
      </c>
      <c r="AX1795" s="14" t="s">
        <v>84</v>
      </c>
      <c r="AY1795" s="195" t="s">
        <v>574</v>
      </c>
    </row>
    <row r="1796" spans="2:65" s="12" customFormat="1" ht="36">
      <c r="B1796" s="180"/>
      <c r="D1796" s="181" t="s">
        <v>586</v>
      </c>
      <c r="E1796" s="182" t="s">
        <v>1</v>
      </c>
      <c r="F1796" s="183" t="s">
        <v>1911</v>
      </c>
      <c r="H1796" s="182" t="s">
        <v>1</v>
      </c>
      <c r="I1796" s="184"/>
      <c r="L1796" s="180"/>
      <c r="M1796" s="185"/>
      <c r="T1796" s="186"/>
      <c r="AT1796" s="182" t="s">
        <v>586</v>
      </c>
      <c r="AU1796" s="182" t="s">
        <v>89</v>
      </c>
      <c r="AV1796" s="12" t="s">
        <v>84</v>
      </c>
      <c r="AW1796" s="12" t="s">
        <v>31</v>
      </c>
      <c r="AX1796" s="12" t="s">
        <v>77</v>
      </c>
      <c r="AY1796" s="182" t="s">
        <v>574</v>
      </c>
    </row>
    <row r="1797" spans="2:65" s="1" customFormat="1" ht="49.25" customHeight="1">
      <c r="B1797" s="140"/>
      <c r="C1797" s="168" t="s">
        <v>1942</v>
      </c>
      <c r="D1797" s="168" t="s">
        <v>576</v>
      </c>
      <c r="E1797" s="169" t="s">
        <v>1943</v>
      </c>
      <c r="F1797" s="170" t="s">
        <v>1944</v>
      </c>
      <c r="G1797" s="171" t="s">
        <v>584</v>
      </c>
      <c r="H1797" s="172">
        <v>112.316</v>
      </c>
      <c r="I1797" s="173"/>
      <c r="J1797" s="174">
        <f>ROUND(I1797*H1797,2)</f>
        <v>0</v>
      </c>
      <c r="K1797" s="175"/>
      <c r="L1797" s="34"/>
      <c r="M1797" s="176" t="s">
        <v>1</v>
      </c>
      <c r="N1797" s="139" t="s">
        <v>43</v>
      </c>
      <c r="P1797" s="177">
        <f>O1797*H1797</f>
        <v>0</v>
      </c>
      <c r="Q1797" s="177">
        <v>4.5999999999999999E-3</v>
      </c>
      <c r="R1797" s="177">
        <f>Q1797*H1797</f>
        <v>0.51665360000000005</v>
      </c>
      <c r="S1797" s="177">
        <v>0</v>
      </c>
      <c r="T1797" s="178">
        <f>S1797*H1797</f>
        <v>0</v>
      </c>
      <c r="AR1797" s="179" t="s">
        <v>580</v>
      </c>
      <c r="AT1797" s="179" t="s">
        <v>576</v>
      </c>
      <c r="AU1797" s="179" t="s">
        <v>89</v>
      </c>
      <c r="AY1797" s="17" t="s">
        <v>574</v>
      </c>
      <c r="BE1797" s="102">
        <f>IF(N1797="základná",J1797,0)</f>
        <v>0</v>
      </c>
      <c r="BF1797" s="102">
        <f>IF(N1797="znížená",J1797,0)</f>
        <v>0</v>
      </c>
      <c r="BG1797" s="102">
        <f>IF(N1797="zákl. prenesená",J1797,0)</f>
        <v>0</v>
      </c>
      <c r="BH1797" s="102">
        <f>IF(N1797="zníž. prenesená",J1797,0)</f>
        <v>0</v>
      </c>
      <c r="BI1797" s="102">
        <f>IF(N1797="nulová",J1797,0)</f>
        <v>0</v>
      </c>
      <c r="BJ1797" s="17" t="s">
        <v>89</v>
      </c>
      <c r="BK1797" s="102">
        <f>ROUND(I1797*H1797,2)</f>
        <v>0</v>
      </c>
      <c r="BL1797" s="17" t="s">
        <v>580</v>
      </c>
      <c r="BM1797" s="179" t="s">
        <v>1945</v>
      </c>
    </row>
    <row r="1798" spans="2:65" s="12" customFormat="1" ht="12">
      <c r="B1798" s="180"/>
      <c r="D1798" s="181" t="s">
        <v>586</v>
      </c>
      <c r="E1798" s="182" t="s">
        <v>1</v>
      </c>
      <c r="F1798" s="183" t="s">
        <v>1946</v>
      </c>
      <c r="H1798" s="182" t="s">
        <v>1</v>
      </c>
      <c r="I1798" s="184"/>
      <c r="L1798" s="180"/>
      <c r="M1798" s="185"/>
      <c r="T1798" s="186"/>
      <c r="AT1798" s="182" t="s">
        <v>586</v>
      </c>
      <c r="AU1798" s="182" t="s">
        <v>89</v>
      </c>
      <c r="AV1798" s="12" t="s">
        <v>84</v>
      </c>
      <c r="AW1798" s="12" t="s">
        <v>31</v>
      </c>
      <c r="AX1798" s="12" t="s">
        <v>77</v>
      </c>
      <c r="AY1798" s="182" t="s">
        <v>574</v>
      </c>
    </row>
    <row r="1799" spans="2:65" s="12" customFormat="1" ht="12">
      <c r="B1799" s="180"/>
      <c r="D1799" s="181" t="s">
        <v>586</v>
      </c>
      <c r="E1799" s="182" t="s">
        <v>1</v>
      </c>
      <c r="F1799" s="183" t="s">
        <v>1947</v>
      </c>
      <c r="H1799" s="182" t="s">
        <v>1</v>
      </c>
      <c r="I1799" s="184"/>
      <c r="L1799" s="180"/>
      <c r="M1799" s="185"/>
      <c r="T1799" s="186"/>
      <c r="AT1799" s="182" t="s">
        <v>586</v>
      </c>
      <c r="AU1799" s="182" t="s">
        <v>89</v>
      </c>
      <c r="AV1799" s="12" t="s">
        <v>84</v>
      </c>
      <c r="AW1799" s="12" t="s">
        <v>31</v>
      </c>
      <c r="AX1799" s="12" t="s">
        <v>77</v>
      </c>
      <c r="AY1799" s="182" t="s">
        <v>574</v>
      </c>
    </row>
    <row r="1800" spans="2:65" s="12" customFormat="1" ht="12">
      <c r="B1800" s="180"/>
      <c r="D1800" s="181" t="s">
        <v>586</v>
      </c>
      <c r="E1800" s="182" t="s">
        <v>1</v>
      </c>
      <c r="F1800" s="183" t="s">
        <v>1948</v>
      </c>
      <c r="H1800" s="182" t="s">
        <v>1</v>
      </c>
      <c r="I1800" s="184"/>
      <c r="L1800" s="180"/>
      <c r="M1800" s="185"/>
      <c r="T1800" s="186"/>
      <c r="AT1800" s="182" t="s">
        <v>586</v>
      </c>
      <c r="AU1800" s="182" t="s">
        <v>89</v>
      </c>
      <c r="AV1800" s="12" t="s">
        <v>84</v>
      </c>
      <c r="AW1800" s="12" t="s">
        <v>31</v>
      </c>
      <c r="AX1800" s="12" t="s">
        <v>77</v>
      </c>
      <c r="AY1800" s="182" t="s">
        <v>574</v>
      </c>
    </row>
    <row r="1801" spans="2:65" s="13" customFormat="1" ht="12">
      <c r="B1801" s="187"/>
      <c r="D1801" s="181" t="s">
        <v>586</v>
      </c>
      <c r="E1801" s="188" t="s">
        <v>1</v>
      </c>
      <c r="F1801" s="189" t="s">
        <v>1949</v>
      </c>
      <c r="H1801" s="190">
        <v>3.76</v>
      </c>
      <c r="I1801" s="191"/>
      <c r="L1801" s="187"/>
      <c r="M1801" s="192"/>
      <c r="T1801" s="193"/>
      <c r="AT1801" s="188" t="s">
        <v>586</v>
      </c>
      <c r="AU1801" s="188" t="s">
        <v>89</v>
      </c>
      <c r="AV1801" s="13" t="s">
        <v>89</v>
      </c>
      <c r="AW1801" s="13" t="s">
        <v>31</v>
      </c>
      <c r="AX1801" s="13" t="s">
        <v>77</v>
      </c>
      <c r="AY1801" s="188" t="s">
        <v>574</v>
      </c>
    </row>
    <row r="1802" spans="2:65" s="12" customFormat="1" ht="12">
      <c r="B1802" s="180"/>
      <c r="D1802" s="181" t="s">
        <v>586</v>
      </c>
      <c r="E1802" s="182" t="s">
        <v>1</v>
      </c>
      <c r="F1802" s="183" t="s">
        <v>1950</v>
      </c>
      <c r="H1802" s="182" t="s">
        <v>1</v>
      </c>
      <c r="I1802" s="184"/>
      <c r="L1802" s="180"/>
      <c r="M1802" s="185"/>
      <c r="T1802" s="186"/>
      <c r="AT1802" s="182" t="s">
        <v>586</v>
      </c>
      <c r="AU1802" s="182" t="s">
        <v>89</v>
      </c>
      <c r="AV1802" s="12" t="s">
        <v>84</v>
      </c>
      <c r="AW1802" s="12" t="s">
        <v>31</v>
      </c>
      <c r="AX1802" s="12" t="s">
        <v>77</v>
      </c>
      <c r="AY1802" s="182" t="s">
        <v>574</v>
      </c>
    </row>
    <row r="1803" spans="2:65" s="13" customFormat="1" ht="12">
      <c r="B1803" s="187"/>
      <c r="D1803" s="181" t="s">
        <v>586</v>
      </c>
      <c r="E1803" s="188" t="s">
        <v>1</v>
      </c>
      <c r="F1803" s="189" t="s">
        <v>1951</v>
      </c>
      <c r="H1803" s="190">
        <v>2.972</v>
      </c>
      <c r="I1803" s="191"/>
      <c r="L1803" s="187"/>
      <c r="M1803" s="192"/>
      <c r="T1803" s="193"/>
      <c r="AT1803" s="188" t="s">
        <v>586</v>
      </c>
      <c r="AU1803" s="188" t="s">
        <v>89</v>
      </c>
      <c r="AV1803" s="13" t="s">
        <v>89</v>
      </c>
      <c r="AW1803" s="13" t="s">
        <v>31</v>
      </c>
      <c r="AX1803" s="13" t="s">
        <v>77</v>
      </c>
      <c r="AY1803" s="188" t="s">
        <v>574</v>
      </c>
    </row>
    <row r="1804" spans="2:65" s="13" customFormat="1" ht="12">
      <c r="B1804" s="187"/>
      <c r="D1804" s="181" t="s">
        <v>586</v>
      </c>
      <c r="E1804" s="188" t="s">
        <v>1</v>
      </c>
      <c r="F1804" s="189" t="s">
        <v>1952</v>
      </c>
      <c r="H1804" s="190">
        <v>0.56899999999999995</v>
      </c>
      <c r="I1804" s="191"/>
      <c r="L1804" s="187"/>
      <c r="M1804" s="192"/>
      <c r="T1804" s="193"/>
      <c r="AT1804" s="188" t="s">
        <v>586</v>
      </c>
      <c r="AU1804" s="188" t="s">
        <v>89</v>
      </c>
      <c r="AV1804" s="13" t="s">
        <v>89</v>
      </c>
      <c r="AW1804" s="13" t="s">
        <v>31</v>
      </c>
      <c r="AX1804" s="13" t="s">
        <v>77</v>
      </c>
      <c r="AY1804" s="188" t="s">
        <v>574</v>
      </c>
    </row>
    <row r="1805" spans="2:65" s="12" customFormat="1" ht="12">
      <c r="B1805" s="180"/>
      <c r="D1805" s="181" t="s">
        <v>586</v>
      </c>
      <c r="E1805" s="182" t="s">
        <v>1</v>
      </c>
      <c r="F1805" s="183" t="s">
        <v>1906</v>
      </c>
      <c r="H1805" s="182" t="s">
        <v>1</v>
      </c>
      <c r="I1805" s="184"/>
      <c r="L1805" s="180"/>
      <c r="M1805" s="185"/>
      <c r="T1805" s="186"/>
      <c r="AT1805" s="182" t="s">
        <v>586</v>
      </c>
      <c r="AU1805" s="182" t="s">
        <v>89</v>
      </c>
      <c r="AV1805" s="12" t="s">
        <v>84</v>
      </c>
      <c r="AW1805" s="12" t="s">
        <v>31</v>
      </c>
      <c r="AX1805" s="12" t="s">
        <v>77</v>
      </c>
      <c r="AY1805" s="182" t="s">
        <v>574</v>
      </c>
    </row>
    <row r="1806" spans="2:65" s="12" customFormat="1" ht="12">
      <c r="B1806" s="180"/>
      <c r="D1806" s="181" t="s">
        <v>586</v>
      </c>
      <c r="E1806" s="182" t="s">
        <v>1</v>
      </c>
      <c r="F1806" s="183" t="s">
        <v>1953</v>
      </c>
      <c r="H1806" s="182" t="s">
        <v>1</v>
      </c>
      <c r="I1806" s="184"/>
      <c r="L1806" s="180"/>
      <c r="M1806" s="185"/>
      <c r="T1806" s="186"/>
      <c r="AT1806" s="182" t="s">
        <v>586</v>
      </c>
      <c r="AU1806" s="182" t="s">
        <v>89</v>
      </c>
      <c r="AV1806" s="12" t="s">
        <v>84</v>
      </c>
      <c r="AW1806" s="12" t="s">
        <v>31</v>
      </c>
      <c r="AX1806" s="12" t="s">
        <v>77</v>
      </c>
      <c r="AY1806" s="182" t="s">
        <v>574</v>
      </c>
    </row>
    <row r="1807" spans="2:65" s="13" customFormat="1" ht="24">
      <c r="B1807" s="187"/>
      <c r="D1807" s="181" t="s">
        <v>586</v>
      </c>
      <c r="E1807" s="188" t="s">
        <v>1</v>
      </c>
      <c r="F1807" s="189" t="s">
        <v>1954</v>
      </c>
      <c r="H1807" s="190">
        <v>6.2560000000000002</v>
      </c>
      <c r="I1807" s="191"/>
      <c r="L1807" s="187"/>
      <c r="M1807" s="192"/>
      <c r="T1807" s="193"/>
      <c r="AT1807" s="188" t="s">
        <v>586</v>
      </c>
      <c r="AU1807" s="188" t="s">
        <v>89</v>
      </c>
      <c r="AV1807" s="13" t="s">
        <v>89</v>
      </c>
      <c r="AW1807" s="13" t="s">
        <v>31</v>
      </c>
      <c r="AX1807" s="13" t="s">
        <v>77</v>
      </c>
      <c r="AY1807" s="188" t="s">
        <v>574</v>
      </c>
    </row>
    <row r="1808" spans="2:65" s="13" customFormat="1" ht="24">
      <c r="B1808" s="187"/>
      <c r="D1808" s="181" t="s">
        <v>586</v>
      </c>
      <c r="E1808" s="188" t="s">
        <v>1</v>
      </c>
      <c r="F1808" s="189" t="s">
        <v>1955</v>
      </c>
      <c r="H1808" s="190">
        <v>0.92500000000000004</v>
      </c>
      <c r="I1808" s="191"/>
      <c r="L1808" s="187"/>
      <c r="M1808" s="192"/>
      <c r="T1808" s="193"/>
      <c r="AT1808" s="188" t="s">
        <v>586</v>
      </c>
      <c r="AU1808" s="188" t="s">
        <v>89</v>
      </c>
      <c r="AV1808" s="13" t="s">
        <v>89</v>
      </c>
      <c r="AW1808" s="13" t="s">
        <v>31</v>
      </c>
      <c r="AX1808" s="13" t="s">
        <v>77</v>
      </c>
      <c r="AY1808" s="188" t="s">
        <v>574</v>
      </c>
    </row>
    <row r="1809" spans="2:51" s="12" customFormat="1" ht="12">
      <c r="B1809" s="180"/>
      <c r="D1809" s="181" t="s">
        <v>586</v>
      </c>
      <c r="E1809" s="182" t="s">
        <v>1</v>
      </c>
      <c r="F1809" s="183" t="s">
        <v>1956</v>
      </c>
      <c r="H1809" s="182" t="s">
        <v>1</v>
      </c>
      <c r="I1809" s="184"/>
      <c r="L1809" s="180"/>
      <c r="M1809" s="185"/>
      <c r="T1809" s="186"/>
      <c r="AT1809" s="182" t="s">
        <v>586</v>
      </c>
      <c r="AU1809" s="182" t="s">
        <v>89</v>
      </c>
      <c r="AV1809" s="12" t="s">
        <v>84</v>
      </c>
      <c r="AW1809" s="12" t="s">
        <v>31</v>
      </c>
      <c r="AX1809" s="12" t="s">
        <v>77</v>
      </c>
      <c r="AY1809" s="182" t="s">
        <v>574</v>
      </c>
    </row>
    <row r="1810" spans="2:51" s="12" customFormat="1" ht="12">
      <c r="B1810" s="180"/>
      <c r="D1810" s="181" t="s">
        <v>586</v>
      </c>
      <c r="E1810" s="182" t="s">
        <v>1</v>
      </c>
      <c r="F1810" s="183" t="s">
        <v>1957</v>
      </c>
      <c r="H1810" s="182" t="s">
        <v>1</v>
      </c>
      <c r="I1810" s="184"/>
      <c r="L1810" s="180"/>
      <c r="M1810" s="185"/>
      <c r="T1810" s="186"/>
      <c r="AT1810" s="182" t="s">
        <v>586</v>
      </c>
      <c r="AU1810" s="182" t="s">
        <v>89</v>
      </c>
      <c r="AV1810" s="12" t="s">
        <v>84</v>
      </c>
      <c r="AW1810" s="12" t="s">
        <v>31</v>
      </c>
      <c r="AX1810" s="12" t="s">
        <v>77</v>
      </c>
      <c r="AY1810" s="182" t="s">
        <v>574</v>
      </c>
    </row>
    <row r="1811" spans="2:51" s="13" customFormat="1" ht="12">
      <c r="B1811" s="187"/>
      <c r="D1811" s="181" t="s">
        <v>586</v>
      </c>
      <c r="E1811" s="188" t="s">
        <v>1</v>
      </c>
      <c r="F1811" s="189" t="s">
        <v>1958</v>
      </c>
      <c r="H1811" s="190">
        <v>4.2359999999999998</v>
      </c>
      <c r="I1811" s="191"/>
      <c r="L1811" s="187"/>
      <c r="M1811" s="192"/>
      <c r="T1811" s="193"/>
      <c r="AT1811" s="188" t="s">
        <v>586</v>
      </c>
      <c r="AU1811" s="188" t="s">
        <v>89</v>
      </c>
      <c r="AV1811" s="13" t="s">
        <v>89</v>
      </c>
      <c r="AW1811" s="13" t="s">
        <v>31</v>
      </c>
      <c r="AX1811" s="13" t="s">
        <v>77</v>
      </c>
      <c r="AY1811" s="188" t="s">
        <v>574</v>
      </c>
    </row>
    <row r="1812" spans="2:51" s="13" customFormat="1" ht="12">
      <c r="B1812" s="187"/>
      <c r="D1812" s="181" t="s">
        <v>586</v>
      </c>
      <c r="E1812" s="188" t="s">
        <v>1</v>
      </c>
      <c r="F1812" s="189" t="s">
        <v>1959</v>
      </c>
      <c r="H1812" s="190">
        <v>4.38</v>
      </c>
      <c r="I1812" s="191"/>
      <c r="L1812" s="187"/>
      <c r="M1812" s="192"/>
      <c r="T1812" s="193"/>
      <c r="AT1812" s="188" t="s">
        <v>586</v>
      </c>
      <c r="AU1812" s="188" t="s">
        <v>89</v>
      </c>
      <c r="AV1812" s="13" t="s">
        <v>89</v>
      </c>
      <c r="AW1812" s="13" t="s">
        <v>31</v>
      </c>
      <c r="AX1812" s="13" t="s">
        <v>77</v>
      </c>
      <c r="AY1812" s="188" t="s">
        <v>574</v>
      </c>
    </row>
    <row r="1813" spans="2:51" s="12" customFormat="1" ht="12">
      <c r="B1813" s="180"/>
      <c r="D1813" s="181" t="s">
        <v>586</v>
      </c>
      <c r="E1813" s="182" t="s">
        <v>1</v>
      </c>
      <c r="F1813" s="183" t="s">
        <v>1960</v>
      </c>
      <c r="H1813" s="182" t="s">
        <v>1</v>
      </c>
      <c r="I1813" s="184"/>
      <c r="L1813" s="180"/>
      <c r="M1813" s="185"/>
      <c r="T1813" s="186"/>
      <c r="AT1813" s="182" t="s">
        <v>586</v>
      </c>
      <c r="AU1813" s="182" t="s">
        <v>89</v>
      </c>
      <c r="AV1813" s="12" t="s">
        <v>84</v>
      </c>
      <c r="AW1813" s="12" t="s">
        <v>31</v>
      </c>
      <c r="AX1813" s="12" t="s">
        <v>77</v>
      </c>
      <c r="AY1813" s="182" t="s">
        <v>574</v>
      </c>
    </row>
    <row r="1814" spans="2:51" s="12" customFormat="1" ht="12">
      <c r="B1814" s="180"/>
      <c r="D1814" s="181" t="s">
        <v>586</v>
      </c>
      <c r="E1814" s="182" t="s">
        <v>1</v>
      </c>
      <c r="F1814" s="183" t="s">
        <v>1961</v>
      </c>
      <c r="H1814" s="182" t="s">
        <v>1</v>
      </c>
      <c r="I1814" s="184"/>
      <c r="L1814" s="180"/>
      <c r="M1814" s="185"/>
      <c r="T1814" s="186"/>
      <c r="AT1814" s="182" t="s">
        <v>586</v>
      </c>
      <c r="AU1814" s="182" t="s">
        <v>89</v>
      </c>
      <c r="AV1814" s="12" t="s">
        <v>84</v>
      </c>
      <c r="AW1814" s="12" t="s">
        <v>31</v>
      </c>
      <c r="AX1814" s="12" t="s">
        <v>77</v>
      </c>
      <c r="AY1814" s="182" t="s">
        <v>574</v>
      </c>
    </row>
    <row r="1815" spans="2:51" s="13" customFormat="1" ht="12">
      <c r="B1815" s="187"/>
      <c r="D1815" s="181" t="s">
        <v>586</v>
      </c>
      <c r="E1815" s="188" t="s">
        <v>1</v>
      </c>
      <c r="F1815" s="189" t="s">
        <v>1962</v>
      </c>
      <c r="H1815" s="190">
        <v>2.61</v>
      </c>
      <c r="I1815" s="191"/>
      <c r="L1815" s="187"/>
      <c r="M1815" s="192"/>
      <c r="T1815" s="193"/>
      <c r="AT1815" s="188" t="s">
        <v>586</v>
      </c>
      <c r="AU1815" s="188" t="s">
        <v>89</v>
      </c>
      <c r="AV1815" s="13" t="s">
        <v>89</v>
      </c>
      <c r="AW1815" s="13" t="s">
        <v>31</v>
      </c>
      <c r="AX1815" s="13" t="s">
        <v>77</v>
      </c>
      <c r="AY1815" s="188" t="s">
        <v>574</v>
      </c>
    </row>
    <row r="1816" spans="2:51" s="12" customFormat="1" ht="12">
      <c r="B1816" s="180"/>
      <c r="D1816" s="181" t="s">
        <v>586</v>
      </c>
      <c r="E1816" s="182" t="s">
        <v>1</v>
      </c>
      <c r="F1816" s="183" t="s">
        <v>1963</v>
      </c>
      <c r="H1816" s="182" t="s">
        <v>1</v>
      </c>
      <c r="I1816" s="184"/>
      <c r="L1816" s="180"/>
      <c r="M1816" s="185"/>
      <c r="T1816" s="186"/>
      <c r="AT1816" s="182" t="s">
        <v>586</v>
      </c>
      <c r="AU1816" s="182" t="s">
        <v>89</v>
      </c>
      <c r="AV1816" s="12" t="s">
        <v>84</v>
      </c>
      <c r="AW1816" s="12" t="s">
        <v>31</v>
      </c>
      <c r="AX1816" s="12" t="s">
        <v>77</v>
      </c>
      <c r="AY1816" s="182" t="s">
        <v>574</v>
      </c>
    </row>
    <row r="1817" spans="2:51" s="13" customFormat="1" ht="12">
      <c r="B1817" s="187"/>
      <c r="D1817" s="181" t="s">
        <v>586</v>
      </c>
      <c r="E1817" s="188" t="s">
        <v>1</v>
      </c>
      <c r="F1817" s="189" t="s">
        <v>1964</v>
      </c>
      <c r="H1817" s="190">
        <v>1.24</v>
      </c>
      <c r="I1817" s="191"/>
      <c r="L1817" s="187"/>
      <c r="M1817" s="192"/>
      <c r="T1817" s="193"/>
      <c r="AT1817" s="188" t="s">
        <v>586</v>
      </c>
      <c r="AU1817" s="188" t="s">
        <v>89</v>
      </c>
      <c r="AV1817" s="13" t="s">
        <v>89</v>
      </c>
      <c r="AW1817" s="13" t="s">
        <v>31</v>
      </c>
      <c r="AX1817" s="13" t="s">
        <v>77</v>
      </c>
      <c r="AY1817" s="188" t="s">
        <v>574</v>
      </c>
    </row>
    <row r="1818" spans="2:51" s="13" customFormat="1" ht="12">
      <c r="B1818" s="187"/>
      <c r="D1818" s="181" t="s">
        <v>586</v>
      </c>
      <c r="E1818" s="188" t="s">
        <v>1</v>
      </c>
      <c r="F1818" s="189" t="s">
        <v>1965</v>
      </c>
      <c r="H1818" s="190">
        <v>1.3819999999999999</v>
      </c>
      <c r="I1818" s="191"/>
      <c r="L1818" s="187"/>
      <c r="M1818" s="192"/>
      <c r="T1818" s="193"/>
      <c r="AT1818" s="188" t="s">
        <v>586</v>
      </c>
      <c r="AU1818" s="188" t="s">
        <v>89</v>
      </c>
      <c r="AV1818" s="13" t="s">
        <v>89</v>
      </c>
      <c r="AW1818" s="13" t="s">
        <v>31</v>
      </c>
      <c r="AX1818" s="13" t="s">
        <v>77</v>
      </c>
      <c r="AY1818" s="188" t="s">
        <v>574</v>
      </c>
    </row>
    <row r="1819" spans="2:51" s="12" customFormat="1" ht="12">
      <c r="B1819" s="180"/>
      <c r="D1819" s="181" t="s">
        <v>586</v>
      </c>
      <c r="E1819" s="182" t="s">
        <v>1</v>
      </c>
      <c r="F1819" s="183" t="s">
        <v>1966</v>
      </c>
      <c r="H1819" s="182" t="s">
        <v>1</v>
      </c>
      <c r="I1819" s="184"/>
      <c r="L1819" s="180"/>
      <c r="M1819" s="185"/>
      <c r="T1819" s="186"/>
      <c r="AT1819" s="182" t="s">
        <v>586</v>
      </c>
      <c r="AU1819" s="182" t="s">
        <v>89</v>
      </c>
      <c r="AV1819" s="12" t="s">
        <v>84</v>
      </c>
      <c r="AW1819" s="12" t="s">
        <v>31</v>
      </c>
      <c r="AX1819" s="12" t="s">
        <v>77</v>
      </c>
      <c r="AY1819" s="182" t="s">
        <v>574</v>
      </c>
    </row>
    <row r="1820" spans="2:51" s="12" customFormat="1" ht="12">
      <c r="B1820" s="180"/>
      <c r="D1820" s="181" t="s">
        <v>586</v>
      </c>
      <c r="E1820" s="182" t="s">
        <v>1</v>
      </c>
      <c r="F1820" s="183" t="s">
        <v>1967</v>
      </c>
      <c r="H1820" s="182" t="s">
        <v>1</v>
      </c>
      <c r="I1820" s="184"/>
      <c r="L1820" s="180"/>
      <c r="M1820" s="185"/>
      <c r="T1820" s="186"/>
      <c r="AT1820" s="182" t="s">
        <v>586</v>
      </c>
      <c r="AU1820" s="182" t="s">
        <v>89</v>
      </c>
      <c r="AV1820" s="12" t="s">
        <v>84</v>
      </c>
      <c r="AW1820" s="12" t="s">
        <v>31</v>
      </c>
      <c r="AX1820" s="12" t="s">
        <v>77</v>
      </c>
      <c r="AY1820" s="182" t="s">
        <v>574</v>
      </c>
    </row>
    <row r="1821" spans="2:51" s="13" customFormat="1" ht="24">
      <c r="B1821" s="187"/>
      <c r="D1821" s="181" t="s">
        <v>586</v>
      </c>
      <c r="E1821" s="188" t="s">
        <v>1</v>
      </c>
      <c r="F1821" s="189" t="s">
        <v>1968</v>
      </c>
      <c r="H1821" s="190">
        <v>19.372</v>
      </c>
      <c r="I1821" s="191"/>
      <c r="L1821" s="187"/>
      <c r="M1821" s="192"/>
      <c r="T1821" s="193"/>
      <c r="AT1821" s="188" t="s">
        <v>586</v>
      </c>
      <c r="AU1821" s="188" t="s">
        <v>89</v>
      </c>
      <c r="AV1821" s="13" t="s">
        <v>89</v>
      </c>
      <c r="AW1821" s="13" t="s">
        <v>31</v>
      </c>
      <c r="AX1821" s="13" t="s">
        <v>77</v>
      </c>
      <c r="AY1821" s="188" t="s">
        <v>574</v>
      </c>
    </row>
    <row r="1822" spans="2:51" s="13" customFormat="1" ht="12">
      <c r="B1822" s="187"/>
      <c r="D1822" s="181" t="s">
        <v>586</v>
      </c>
      <c r="E1822" s="188" t="s">
        <v>1</v>
      </c>
      <c r="F1822" s="189" t="s">
        <v>1969</v>
      </c>
      <c r="H1822" s="190">
        <v>1.1000000000000001</v>
      </c>
      <c r="I1822" s="191"/>
      <c r="L1822" s="187"/>
      <c r="M1822" s="192"/>
      <c r="T1822" s="193"/>
      <c r="AT1822" s="188" t="s">
        <v>586</v>
      </c>
      <c r="AU1822" s="188" t="s">
        <v>89</v>
      </c>
      <c r="AV1822" s="13" t="s">
        <v>89</v>
      </c>
      <c r="AW1822" s="13" t="s">
        <v>31</v>
      </c>
      <c r="AX1822" s="13" t="s">
        <v>77</v>
      </c>
      <c r="AY1822" s="188" t="s">
        <v>574</v>
      </c>
    </row>
    <row r="1823" spans="2:51" s="12" customFormat="1" ht="12">
      <c r="B1823" s="180"/>
      <c r="D1823" s="181" t="s">
        <v>586</v>
      </c>
      <c r="E1823" s="182" t="s">
        <v>1</v>
      </c>
      <c r="F1823" s="183" t="s">
        <v>1929</v>
      </c>
      <c r="H1823" s="182" t="s">
        <v>1</v>
      </c>
      <c r="I1823" s="184"/>
      <c r="L1823" s="180"/>
      <c r="M1823" s="185"/>
      <c r="T1823" s="186"/>
      <c r="AT1823" s="182" t="s">
        <v>586</v>
      </c>
      <c r="AU1823" s="182" t="s">
        <v>89</v>
      </c>
      <c r="AV1823" s="12" t="s">
        <v>84</v>
      </c>
      <c r="AW1823" s="12" t="s">
        <v>31</v>
      </c>
      <c r="AX1823" s="12" t="s">
        <v>77</v>
      </c>
      <c r="AY1823" s="182" t="s">
        <v>574</v>
      </c>
    </row>
    <row r="1824" spans="2:51" s="12" customFormat="1" ht="12">
      <c r="B1824" s="180"/>
      <c r="D1824" s="181" t="s">
        <v>586</v>
      </c>
      <c r="E1824" s="182" t="s">
        <v>1</v>
      </c>
      <c r="F1824" s="183" t="s">
        <v>1970</v>
      </c>
      <c r="H1824" s="182" t="s">
        <v>1</v>
      </c>
      <c r="I1824" s="184"/>
      <c r="L1824" s="180"/>
      <c r="M1824" s="185"/>
      <c r="T1824" s="186"/>
      <c r="AT1824" s="182" t="s">
        <v>586</v>
      </c>
      <c r="AU1824" s="182" t="s">
        <v>89</v>
      </c>
      <c r="AV1824" s="12" t="s">
        <v>84</v>
      </c>
      <c r="AW1824" s="12" t="s">
        <v>31</v>
      </c>
      <c r="AX1824" s="12" t="s">
        <v>77</v>
      </c>
      <c r="AY1824" s="182" t="s">
        <v>574</v>
      </c>
    </row>
    <row r="1825" spans="2:65" s="13" customFormat="1" ht="12">
      <c r="B1825" s="187"/>
      <c r="D1825" s="181" t="s">
        <v>586</v>
      </c>
      <c r="E1825" s="188" t="s">
        <v>1</v>
      </c>
      <c r="F1825" s="189" t="s">
        <v>1971</v>
      </c>
      <c r="H1825" s="190">
        <v>18.462</v>
      </c>
      <c r="I1825" s="191"/>
      <c r="L1825" s="187"/>
      <c r="M1825" s="192"/>
      <c r="T1825" s="193"/>
      <c r="AT1825" s="188" t="s">
        <v>586</v>
      </c>
      <c r="AU1825" s="188" t="s">
        <v>89</v>
      </c>
      <c r="AV1825" s="13" t="s">
        <v>89</v>
      </c>
      <c r="AW1825" s="13" t="s">
        <v>31</v>
      </c>
      <c r="AX1825" s="13" t="s">
        <v>77</v>
      </c>
      <c r="AY1825" s="188" t="s">
        <v>574</v>
      </c>
    </row>
    <row r="1826" spans="2:65" s="12" customFormat="1" ht="12">
      <c r="B1826" s="180"/>
      <c r="D1826" s="181" t="s">
        <v>586</v>
      </c>
      <c r="E1826" s="182" t="s">
        <v>1</v>
      </c>
      <c r="F1826" s="183" t="s">
        <v>1972</v>
      </c>
      <c r="H1826" s="182" t="s">
        <v>1</v>
      </c>
      <c r="I1826" s="184"/>
      <c r="L1826" s="180"/>
      <c r="M1826" s="185"/>
      <c r="T1826" s="186"/>
      <c r="AT1826" s="182" t="s">
        <v>586</v>
      </c>
      <c r="AU1826" s="182" t="s">
        <v>89</v>
      </c>
      <c r="AV1826" s="12" t="s">
        <v>84</v>
      </c>
      <c r="AW1826" s="12" t="s">
        <v>31</v>
      </c>
      <c r="AX1826" s="12" t="s">
        <v>77</v>
      </c>
      <c r="AY1826" s="182" t="s">
        <v>574</v>
      </c>
    </row>
    <row r="1827" spans="2:65" s="12" customFormat="1" ht="12">
      <c r="B1827" s="180"/>
      <c r="D1827" s="181" t="s">
        <v>586</v>
      </c>
      <c r="E1827" s="182" t="s">
        <v>1</v>
      </c>
      <c r="F1827" s="183" t="s">
        <v>1923</v>
      </c>
      <c r="H1827" s="182" t="s">
        <v>1</v>
      </c>
      <c r="I1827" s="184"/>
      <c r="L1827" s="180"/>
      <c r="M1827" s="185"/>
      <c r="T1827" s="186"/>
      <c r="AT1827" s="182" t="s">
        <v>586</v>
      </c>
      <c r="AU1827" s="182" t="s">
        <v>89</v>
      </c>
      <c r="AV1827" s="12" t="s">
        <v>84</v>
      </c>
      <c r="AW1827" s="12" t="s">
        <v>31</v>
      </c>
      <c r="AX1827" s="12" t="s">
        <v>77</v>
      </c>
      <c r="AY1827" s="182" t="s">
        <v>574</v>
      </c>
    </row>
    <row r="1828" spans="2:65" s="12" customFormat="1" ht="12">
      <c r="B1828" s="180"/>
      <c r="D1828" s="181" t="s">
        <v>586</v>
      </c>
      <c r="E1828" s="182" t="s">
        <v>1</v>
      </c>
      <c r="F1828" s="183" t="s">
        <v>1973</v>
      </c>
      <c r="H1828" s="182" t="s">
        <v>1</v>
      </c>
      <c r="I1828" s="184"/>
      <c r="L1828" s="180"/>
      <c r="M1828" s="185"/>
      <c r="T1828" s="186"/>
      <c r="AT1828" s="182" t="s">
        <v>586</v>
      </c>
      <c r="AU1828" s="182" t="s">
        <v>89</v>
      </c>
      <c r="AV1828" s="12" t="s">
        <v>84</v>
      </c>
      <c r="AW1828" s="12" t="s">
        <v>31</v>
      </c>
      <c r="AX1828" s="12" t="s">
        <v>77</v>
      </c>
      <c r="AY1828" s="182" t="s">
        <v>574</v>
      </c>
    </row>
    <row r="1829" spans="2:65" s="13" customFormat="1" ht="24">
      <c r="B1829" s="187"/>
      <c r="D1829" s="181" t="s">
        <v>586</v>
      </c>
      <c r="E1829" s="188" t="s">
        <v>1</v>
      </c>
      <c r="F1829" s="189" t="s">
        <v>1974</v>
      </c>
      <c r="H1829" s="190">
        <v>28.027999999999999</v>
      </c>
      <c r="I1829" s="191"/>
      <c r="L1829" s="187"/>
      <c r="M1829" s="192"/>
      <c r="T1829" s="193"/>
      <c r="AT1829" s="188" t="s">
        <v>586</v>
      </c>
      <c r="AU1829" s="188" t="s">
        <v>89</v>
      </c>
      <c r="AV1829" s="13" t="s">
        <v>89</v>
      </c>
      <c r="AW1829" s="13" t="s">
        <v>31</v>
      </c>
      <c r="AX1829" s="13" t="s">
        <v>77</v>
      </c>
      <c r="AY1829" s="188" t="s">
        <v>574</v>
      </c>
    </row>
    <row r="1830" spans="2:65" s="12" customFormat="1" ht="12">
      <c r="B1830" s="180"/>
      <c r="D1830" s="181" t="s">
        <v>586</v>
      </c>
      <c r="E1830" s="182" t="s">
        <v>1</v>
      </c>
      <c r="F1830" s="183" t="s">
        <v>1929</v>
      </c>
      <c r="H1830" s="182" t="s">
        <v>1</v>
      </c>
      <c r="I1830" s="184"/>
      <c r="L1830" s="180"/>
      <c r="M1830" s="185"/>
      <c r="T1830" s="186"/>
      <c r="AT1830" s="182" t="s">
        <v>586</v>
      </c>
      <c r="AU1830" s="182" t="s">
        <v>89</v>
      </c>
      <c r="AV1830" s="12" t="s">
        <v>84</v>
      </c>
      <c r="AW1830" s="12" t="s">
        <v>31</v>
      </c>
      <c r="AX1830" s="12" t="s">
        <v>77</v>
      </c>
      <c r="AY1830" s="182" t="s">
        <v>574</v>
      </c>
    </row>
    <row r="1831" spans="2:65" s="12" customFormat="1" ht="12">
      <c r="B1831" s="180"/>
      <c r="D1831" s="181" t="s">
        <v>586</v>
      </c>
      <c r="E1831" s="182" t="s">
        <v>1</v>
      </c>
      <c r="F1831" s="183" t="s">
        <v>1975</v>
      </c>
      <c r="H1831" s="182" t="s">
        <v>1</v>
      </c>
      <c r="I1831" s="184"/>
      <c r="L1831" s="180"/>
      <c r="M1831" s="185"/>
      <c r="T1831" s="186"/>
      <c r="AT1831" s="182" t="s">
        <v>586</v>
      </c>
      <c r="AU1831" s="182" t="s">
        <v>89</v>
      </c>
      <c r="AV1831" s="12" t="s">
        <v>84</v>
      </c>
      <c r="AW1831" s="12" t="s">
        <v>31</v>
      </c>
      <c r="AX1831" s="12" t="s">
        <v>77</v>
      </c>
      <c r="AY1831" s="182" t="s">
        <v>574</v>
      </c>
    </row>
    <row r="1832" spans="2:65" s="13" customFormat="1" ht="24">
      <c r="B1832" s="187"/>
      <c r="D1832" s="181" t="s">
        <v>586</v>
      </c>
      <c r="E1832" s="188" t="s">
        <v>1</v>
      </c>
      <c r="F1832" s="189" t="s">
        <v>1976</v>
      </c>
      <c r="H1832" s="190">
        <v>12.305999999999999</v>
      </c>
      <c r="I1832" s="191"/>
      <c r="L1832" s="187"/>
      <c r="M1832" s="192"/>
      <c r="T1832" s="193"/>
      <c r="AT1832" s="188" t="s">
        <v>586</v>
      </c>
      <c r="AU1832" s="188" t="s">
        <v>89</v>
      </c>
      <c r="AV1832" s="13" t="s">
        <v>89</v>
      </c>
      <c r="AW1832" s="13" t="s">
        <v>31</v>
      </c>
      <c r="AX1832" s="13" t="s">
        <v>77</v>
      </c>
      <c r="AY1832" s="188" t="s">
        <v>574</v>
      </c>
    </row>
    <row r="1833" spans="2:65" s="12" customFormat="1" ht="12">
      <c r="B1833" s="180"/>
      <c r="D1833" s="181" t="s">
        <v>586</v>
      </c>
      <c r="E1833" s="182" t="s">
        <v>1</v>
      </c>
      <c r="F1833" s="183" t="s">
        <v>1977</v>
      </c>
      <c r="H1833" s="182" t="s">
        <v>1</v>
      </c>
      <c r="I1833" s="184"/>
      <c r="L1833" s="180"/>
      <c r="M1833" s="185"/>
      <c r="T1833" s="186"/>
      <c r="AT1833" s="182" t="s">
        <v>586</v>
      </c>
      <c r="AU1833" s="182" t="s">
        <v>89</v>
      </c>
      <c r="AV1833" s="12" t="s">
        <v>84</v>
      </c>
      <c r="AW1833" s="12" t="s">
        <v>31</v>
      </c>
      <c r="AX1833" s="12" t="s">
        <v>77</v>
      </c>
      <c r="AY1833" s="182" t="s">
        <v>574</v>
      </c>
    </row>
    <row r="1834" spans="2:65" s="12" customFormat="1" ht="12">
      <c r="B1834" s="180"/>
      <c r="D1834" s="181" t="s">
        <v>586</v>
      </c>
      <c r="E1834" s="182" t="s">
        <v>1</v>
      </c>
      <c r="F1834" s="183" t="s">
        <v>1960</v>
      </c>
      <c r="H1834" s="182" t="s">
        <v>1</v>
      </c>
      <c r="I1834" s="184"/>
      <c r="L1834" s="180"/>
      <c r="M1834" s="185"/>
      <c r="T1834" s="186"/>
      <c r="AT1834" s="182" t="s">
        <v>586</v>
      </c>
      <c r="AU1834" s="182" t="s">
        <v>89</v>
      </c>
      <c r="AV1834" s="12" t="s">
        <v>84</v>
      </c>
      <c r="AW1834" s="12" t="s">
        <v>31</v>
      </c>
      <c r="AX1834" s="12" t="s">
        <v>77</v>
      </c>
      <c r="AY1834" s="182" t="s">
        <v>574</v>
      </c>
    </row>
    <row r="1835" spans="2:65" s="12" customFormat="1" ht="12">
      <c r="B1835" s="180"/>
      <c r="D1835" s="181" t="s">
        <v>586</v>
      </c>
      <c r="E1835" s="182" t="s">
        <v>1</v>
      </c>
      <c r="F1835" s="183" t="s">
        <v>1978</v>
      </c>
      <c r="H1835" s="182" t="s">
        <v>1</v>
      </c>
      <c r="I1835" s="184"/>
      <c r="L1835" s="180"/>
      <c r="M1835" s="185"/>
      <c r="T1835" s="186"/>
      <c r="AT1835" s="182" t="s">
        <v>586</v>
      </c>
      <c r="AU1835" s="182" t="s">
        <v>89</v>
      </c>
      <c r="AV1835" s="12" t="s">
        <v>84</v>
      </c>
      <c r="AW1835" s="12" t="s">
        <v>31</v>
      </c>
      <c r="AX1835" s="12" t="s">
        <v>77</v>
      </c>
      <c r="AY1835" s="182" t="s">
        <v>574</v>
      </c>
    </row>
    <row r="1836" spans="2:65" s="13" customFormat="1" ht="24">
      <c r="B1836" s="187"/>
      <c r="D1836" s="181" t="s">
        <v>586</v>
      </c>
      <c r="E1836" s="188" t="s">
        <v>1</v>
      </c>
      <c r="F1836" s="189" t="s">
        <v>1979</v>
      </c>
      <c r="H1836" s="190">
        <v>4.718</v>
      </c>
      <c r="I1836" s="191"/>
      <c r="L1836" s="187"/>
      <c r="M1836" s="192"/>
      <c r="T1836" s="193"/>
      <c r="AT1836" s="188" t="s">
        <v>586</v>
      </c>
      <c r="AU1836" s="188" t="s">
        <v>89</v>
      </c>
      <c r="AV1836" s="13" t="s">
        <v>89</v>
      </c>
      <c r="AW1836" s="13" t="s">
        <v>31</v>
      </c>
      <c r="AX1836" s="13" t="s">
        <v>77</v>
      </c>
      <c r="AY1836" s="188" t="s">
        <v>574</v>
      </c>
    </row>
    <row r="1837" spans="2:65" s="15" customFormat="1" ht="12">
      <c r="B1837" s="201"/>
      <c r="D1837" s="181" t="s">
        <v>586</v>
      </c>
      <c r="E1837" s="202" t="s">
        <v>392</v>
      </c>
      <c r="F1837" s="203" t="s">
        <v>776</v>
      </c>
      <c r="H1837" s="204">
        <v>112.316</v>
      </c>
      <c r="I1837" s="205"/>
      <c r="L1837" s="201"/>
      <c r="M1837" s="206"/>
      <c r="T1837" s="207"/>
      <c r="AT1837" s="202" t="s">
        <v>586</v>
      </c>
      <c r="AU1837" s="202" t="s">
        <v>89</v>
      </c>
      <c r="AV1837" s="15" t="s">
        <v>597</v>
      </c>
      <c r="AW1837" s="15" t="s">
        <v>31</v>
      </c>
      <c r="AX1837" s="15" t="s">
        <v>77</v>
      </c>
      <c r="AY1837" s="202" t="s">
        <v>574</v>
      </c>
    </row>
    <row r="1838" spans="2:65" s="14" customFormat="1" ht="12">
      <c r="B1838" s="194"/>
      <c r="D1838" s="181" t="s">
        <v>586</v>
      </c>
      <c r="E1838" s="195" t="s">
        <v>1</v>
      </c>
      <c r="F1838" s="196" t="s">
        <v>596</v>
      </c>
      <c r="H1838" s="197">
        <v>112.316</v>
      </c>
      <c r="I1838" s="198"/>
      <c r="L1838" s="194"/>
      <c r="M1838" s="199"/>
      <c r="T1838" s="200"/>
      <c r="AT1838" s="195" t="s">
        <v>586</v>
      </c>
      <c r="AU1838" s="195" t="s">
        <v>89</v>
      </c>
      <c r="AV1838" s="14" t="s">
        <v>580</v>
      </c>
      <c r="AW1838" s="14" t="s">
        <v>31</v>
      </c>
      <c r="AX1838" s="14" t="s">
        <v>84</v>
      </c>
      <c r="AY1838" s="195" t="s">
        <v>574</v>
      </c>
    </row>
    <row r="1839" spans="2:65" s="1" customFormat="1" ht="66.75" customHeight="1">
      <c r="B1839" s="140"/>
      <c r="C1839" s="168" t="s">
        <v>1667</v>
      </c>
      <c r="D1839" s="168" t="s">
        <v>576</v>
      </c>
      <c r="E1839" s="169" t="s">
        <v>1980</v>
      </c>
      <c r="F1839" s="170" t="s">
        <v>1981</v>
      </c>
      <c r="G1839" s="171" t="s">
        <v>584</v>
      </c>
      <c r="H1839" s="172">
        <v>3.6960000000000002</v>
      </c>
      <c r="I1839" s="173"/>
      <c r="J1839" s="174">
        <f>ROUND(I1839*H1839,2)</f>
        <v>0</v>
      </c>
      <c r="K1839" s="175"/>
      <c r="L1839" s="34"/>
      <c r="M1839" s="176" t="s">
        <v>1</v>
      </c>
      <c r="N1839" s="139" t="s">
        <v>43</v>
      </c>
      <c r="P1839" s="177">
        <f>O1839*H1839</f>
        <v>0</v>
      </c>
      <c r="Q1839" s="177">
        <v>6.3E-3</v>
      </c>
      <c r="R1839" s="177">
        <f>Q1839*H1839</f>
        <v>2.3284800000000001E-2</v>
      </c>
      <c r="S1839" s="177">
        <v>0</v>
      </c>
      <c r="T1839" s="178">
        <f>S1839*H1839</f>
        <v>0</v>
      </c>
      <c r="AR1839" s="179" t="s">
        <v>580</v>
      </c>
      <c r="AT1839" s="179" t="s">
        <v>576</v>
      </c>
      <c r="AU1839" s="179" t="s">
        <v>89</v>
      </c>
      <c r="AY1839" s="17" t="s">
        <v>574</v>
      </c>
      <c r="BE1839" s="102">
        <f>IF(N1839="základná",J1839,0)</f>
        <v>0</v>
      </c>
      <c r="BF1839" s="102">
        <f>IF(N1839="znížená",J1839,0)</f>
        <v>0</v>
      </c>
      <c r="BG1839" s="102">
        <f>IF(N1839="zákl. prenesená",J1839,0)</f>
        <v>0</v>
      </c>
      <c r="BH1839" s="102">
        <f>IF(N1839="zníž. prenesená",J1839,0)</f>
        <v>0</v>
      </c>
      <c r="BI1839" s="102">
        <f>IF(N1839="nulová",J1839,0)</f>
        <v>0</v>
      </c>
      <c r="BJ1839" s="17" t="s">
        <v>89</v>
      </c>
      <c r="BK1839" s="102">
        <f>ROUND(I1839*H1839,2)</f>
        <v>0</v>
      </c>
      <c r="BL1839" s="17" t="s">
        <v>580</v>
      </c>
      <c r="BM1839" s="179" t="s">
        <v>1982</v>
      </c>
    </row>
    <row r="1840" spans="2:65" s="13" customFormat="1" ht="12">
      <c r="B1840" s="187"/>
      <c r="D1840" s="181" t="s">
        <v>586</v>
      </c>
      <c r="E1840" s="188" t="s">
        <v>1</v>
      </c>
      <c r="F1840" s="189" t="s">
        <v>1983</v>
      </c>
      <c r="H1840" s="190">
        <v>3.6960000000000002</v>
      </c>
      <c r="I1840" s="191"/>
      <c r="L1840" s="187"/>
      <c r="M1840" s="192"/>
      <c r="T1840" s="193"/>
      <c r="AT1840" s="188" t="s">
        <v>586</v>
      </c>
      <c r="AU1840" s="188" t="s">
        <v>89</v>
      </c>
      <c r="AV1840" s="13" t="s">
        <v>89</v>
      </c>
      <c r="AW1840" s="13" t="s">
        <v>31</v>
      </c>
      <c r="AX1840" s="13" t="s">
        <v>77</v>
      </c>
      <c r="AY1840" s="188" t="s">
        <v>574</v>
      </c>
    </row>
    <row r="1841" spans="2:65" s="14" customFormat="1" ht="12">
      <c r="B1841" s="194"/>
      <c r="D1841" s="181" t="s">
        <v>586</v>
      </c>
      <c r="E1841" s="195" t="s">
        <v>1</v>
      </c>
      <c r="F1841" s="196" t="s">
        <v>596</v>
      </c>
      <c r="H1841" s="197">
        <v>3.6960000000000002</v>
      </c>
      <c r="I1841" s="198"/>
      <c r="L1841" s="194"/>
      <c r="M1841" s="199"/>
      <c r="T1841" s="200"/>
      <c r="AT1841" s="195" t="s">
        <v>586</v>
      </c>
      <c r="AU1841" s="195" t="s">
        <v>89</v>
      </c>
      <c r="AV1841" s="14" t="s">
        <v>580</v>
      </c>
      <c r="AW1841" s="14" t="s">
        <v>31</v>
      </c>
      <c r="AX1841" s="14" t="s">
        <v>84</v>
      </c>
      <c r="AY1841" s="195" t="s">
        <v>574</v>
      </c>
    </row>
    <row r="1842" spans="2:65" s="12" customFormat="1" ht="24">
      <c r="B1842" s="180"/>
      <c r="D1842" s="181" t="s">
        <v>586</v>
      </c>
      <c r="E1842" s="182" t="s">
        <v>1</v>
      </c>
      <c r="F1842" s="183" t="s">
        <v>1984</v>
      </c>
      <c r="H1842" s="182" t="s">
        <v>1</v>
      </c>
      <c r="I1842" s="184"/>
      <c r="L1842" s="180"/>
      <c r="M1842" s="185"/>
      <c r="T1842" s="186"/>
      <c r="AT1842" s="182" t="s">
        <v>586</v>
      </c>
      <c r="AU1842" s="182" t="s">
        <v>89</v>
      </c>
      <c r="AV1842" s="12" t="s">
        <v>84</v>
      </c>
      <c r="AW1842" s="12" t="s">
        <v>31</v>
      </c>
      <c r="AX1842" s="12" t="s">
        <v>77</v>
      </c>
      <c r="AY1842" s="182" t="s">
        <v>574</v>
      </c>
    </row>
    <row r="1843" spans="2:65" s="1" customFormat="1" ht="66.75" customHeight="1">
      <c r="B1843" s="140"/>
      <c r="C1843" s="168" t="s">
        <v>1985</v>
      </c>
      <c r="D1843" s="168" t="s">
        <v>576</v>
      </c>
      <c r="E1843" s="169" t="s">
        <v>1986</v>
      </c>
      <c r="F1843" s="170" t="s">
        <v>1987</v>
      </c>
      <c r="G1843" s="171" t="s">
        <v>584</v>
      </c>
      <c r="H1843" s="172">
        <v>1437.135</v>
      </c>
      <c r="I1843" s="173"/>
      <c r="J1843" s="174">
        <f>ROUND(I1843*H1843,2)</f>
        <v>0</v>
      </c>
      <c r="K1843" s="175"/>
      <c r="L1843" s="34"/>
      <c r="M1843" s="176" t="s">
        <v>1</v>
      </c>
      <c r="N1843" s="139" t="s">
        <v>43</v>
      </c>
      <c r="P1843" s="177">
        <f>O1843*H1843</f>
        <v>0</v>
      </c>
      <c r="Q1843" s="177">
        <v>6.3E-3</v>
      </c>
      <c r="R1843" s="177">
        <f>Q1843*H1843</f>
        <v>9.0539504999999991</v>
      </c>
      <c r="S1843" s="177">
        <v>0</v>
      </c>
      <c r="T1843" s="178">
        <f>S1843*H1843</f>
        <v>0</v>
      </c>
      <c r="AR1843" s="179" t="s">
        <v>580</v>
      </c>
      <c r="AT1843" s="179" t="s">
        <v>576</v>
      </c>
      <c r="AU1843" s="179" t="s">
        <v>89</v>
      </c>
      <c r="AY1843" s="17" t="s">
        <v>574</v>
      </c>
      <c r="BE1843" s="102">
        <f>IF(N1843="základná",J1843,0)</f>
        <v>0</v>
      </c>
      <c r="BF1843" s="102">
        <f>IF(N1843="znížená",J1843,0)</f>
        <v>0</v>
      </c>
      <c r="BG1843" s="102">
        <f>IF(N1843="zákl. prenesená",J1843,0)</f>
        <v>0</v>
      </c>
      <c r="BH1843" s="102">
        <f>IF(N1843="zníž. prenesená",J1843,0)</f>
        <v>0</v>
      </c>
      <c r="BI1843" s="102">
        <f>IF(N1843="nulová",J1843,0)</f>
        <v>0</v>
      </c>
      <c r="BJ1843" s="17" t="s">
        <v>89</v>
      </c>
      <c r="BK1843" s="102">
        <f>ROUND(I1843*H1843,2)</f>
        <v>0</v>
      </c>
      <c r="BL1843" s="17" t="s">
        <v>580</v>
      </c>
      <c r="BM1843" s="179" t="s">
        <v>1988</v>
      </c>
    </row>
    <row r="1844" spans="2:65" s="13" customFormat="1" ht="12">
      <c r="B1844" s="187"/>
      <c r="D1844" s="181" t="s">
        <v>586</v>
      </c>
      <c r="E1844" s="188" t="s">
        <v>1</v>
      </c>
      <c r="F1844" s="189" t="s">
        <v>398</v>
      </c>
      <c r="H1844" s="190">
        <v>14.762</v>
      </c>
      <c r="I1844" s="191"/>
      <c r="L1844" s="187"/>
      <c r="M1844" s="192"/>
      <c r="T1844" s="193"/>
      <c r="AT1844" s="188" t="s">
        <v>586</v>
      </c>
      <c r="AU1844" s="188" t="s">
        <v>89</v>
      </c>
      <c r="AV1844" s="13" t="s">
        <v>89</v>
      </c>
      <c r="AW1844" s="13" t="s">
        <v>31</v>
      </c>
      <c r="AX1844" s="13" t="s">
        <v>77</v>
      </c>
      <c r="AY1844" s="188" t="s">
        <v>574</v>
      </c>
    </row>
    <row r="1845" spans="2:65" s="13" customFormat="1" ht="12">
      <c r="B1845" s="187"/>
      <c r="D1845" s="181" t="s">
        <v>586</v>
      </c>
      <c r="E1845" s="188" t="s">
        <v>1</v>
      </c>
      <c r="F1845" s="189" t="s">
        <v>1989</v>
      </c>
      <c r="H1845" s="190">
        <v>40.241999999999997</v>
      </c>
      <c r="I1845" s="191"/>
      <c r="L1845" s="187"/>
      <c r="M1845" s="192"/>
      <c r="T1845" s="193"/>
      <c r="AT1845" s="188" t="s">
        <v>586</v>
      </c>
      <c r="AU1845" s="188" t="s">
        <v>89</v>
      </c>
      <c r="AV1845" s="13" t="s">
        <v>89</v>
      </c>
      <c r="AW1845" s="13" t="s">
        <v>31</v>
      </c>
      <c r="AX1845" s="13" t="s">
        <v>77</v>
      </c>
      <c r="AY1845" s="188" t="s">
        <v>574</v>
      </c>
    </row>
    <row r="1846" spans="2:65" s="13" customFormat="1" ht="12">
      <c r="B1846" s="187"/>
      <c r="D1846" s="181" t="s">
        <v>586</v>
      </c>
      <c r="E1846" s="188" t="s">
        <v>1</v>
      </c>
      <c r="F1846" s="189" t="s">
        <v>1990</v>
      </c>
      <c r="H1846" s="190">
        <v>94.814999999999998</v>
      </c>
      <c r="I1846" s="191"/>
      <c r="L1846" s="187"/>
      <c r="M1846" s="192"/>
      <c r="T1846" s="193"/>
      <c r="AT1846" s="188" t="s">
        <v>586</v>
      </c>
      <c r="AU1846" s="188" t="s">
        <v>89</v>
      </c>
      <c r="AV1846" s="13" t="s">
        <v>89</v>
      </c>
      <c r="AW1846" s="13" t="s">
        <v>31</v>
      </c>
      <c r="AX1846" s="13" t="s">
        <v>77</v>
      </c>
      <c r="AY1846" s="188" t="s">
        <v>574</v>
      </c>
    </row>
    <row r="1847" spans="2:65" s="13" customFormat="1" ht="12">
      <c r="B1847" s="187"/>
      <c r="D1847" s="181" t="s">
        <v>586</v>
      </c>
      <c r="E1847" s="188" t="s">
        <v>1</v>
      </c>
      <c r="F1847" s="189" t="s">
        <v>1991</v>
      </c>
      <c r="H1847" s="190">
        <v>1028.72</v>
      </c>
      <c r="I1847" s="191"/>
      <c r="L1847" s="187"/>
      <c r="M1847" s="192"/>
      <c r="T1847" s="193"/>
      <c r="AT1847" s="188" t="s">
        <v>586</v>
      </c>
      <c r="AU1847" s="188" t="s">
        <v>89</v>
      </c>
      <c r="AV1847" s="13" t="s">
        <v>89</v>
      </c>
      <c r="AW1847" s="13" t="s">
        <v>31</v>
      </c>
      <c r="AX1847" s="13" t="s">
        <v>77</v>
      </c>
      <c r="AY1847" s="188" t="s">
        <v>574</v>
      </c>
    </row>
    <row r="1848" spans="2:65" s="13" customFormat="1" ht="12">
      <c r="B1848" s="187"/>
      <c r="D1848" s="181" t="s">
        <v>586</v>
      </c>
      <c r="E1848" s="188" t="s">
        <v>1</v>
      </c>
      <c r="F1848" s="189" t="s">
        <v>1992</v>
      </c>
      <c r="H1848" s="190">
        <v>241.99600000000001</v>
      </c>
      <c r="I1848" s="191"/>
      <c r="L1848" s="187"/>
      <c r="M1848" s="192"/>
      <c r="T1848" s="193"/>
      <c r="AT1848" s="188" t="s">
        <v>586</v>
      </c>
      <c r="AU1848" s="188" t="s">
        <v>89</v>
      </c>
      <c r="AV1848" s="13" t="s">
        <v>89</v>
      </c>
      <c r="AW1848" s="13" t="s">
        <v>31</v>
      </c>
      <c r="AX1848" s="13" t="s">
        <v>77</v>
      </c>
      <c r="AY1848" s="188" t="s">
        <v>574</v>
      </c>
    </row>
    <row r="1849" spans="2:65" s="13" customFormat="1" ht="12">
      <c r="B1849" s="187"/>
      <c r="D1849" s="181" t="s">
        <v>586</v>
      </c>
      <c r="E1849" s="188" t="s">
        <v>1</v>
      </c>
      <c r="F1849" s="189" t="s">
        <v>418</v>
      </c>
      <c r="H1849" s="190">
        <v>16.600000000000001</v>
      </c>
      <c r="I1849" s="191"/>
      <c r="L1849" s="187"/>
      <c r="M1849" s="192"/>
      <c r="T1849" s="193"/>
      <c r="AT1849" s="188" t="s">
        <v>586</v>
      </c>
      <c r="AU1849" s="188" t="s">
        <v>89</v>
      </c>
      <c r="AV1849" s="13" t="s">
        <v>89</v>
      </c>
      <c r="AW1849" s="13" t="s">
        <v>31</v>
      </c>
      <c r="AX1849" s="13" t="s">
        <v>77</v>
      </c>
      <c r="AY1849" s="188" t="s">
        <v>574</v>
      </c>
    </row>
    <row r="1850" spans="2:65" s="14" customFormat="1" ht="12">
      <c r="B1850" s="194"/>
      <c r="D1850" s="181" t="s">
        <v>586</v>
      </c>
      <c r="E1850" s="195" t="s">
        <v>1</v>
      </c>
      <c r="F1850" s="196" t="s">
        <v>596</v>
      </c>
      <c r="H1850" s="197">
        <v>1437.135</v>
      </c>
      <c r="I1850" s="198"/>
      <c r="L1850" s="194"/>
      <c r="M1850" s="199"/>
      <c r="T1850" s="200"/>
      <c r="AT1850" s="195" t="s">
        <v>586</v>
      </c>
      <c r="AU1850" s="195" t="s">
        <v>89</v>
      </c>
      <c r="AV1850" s="14" t="s">
        <v>580</v>
      </c>
      <c r="AW1850" s="14" t="s">
        <v>31</v>
      </c>
      <c r="AX1850" s="14" t="s">
        <v>84</v>
      </c>
      <c r="AY1850" s="195" t="s">
        <v>574</v>
      </c>
    </row>
    <row r="1851" spans="2:65" s="12" customFormat="1" ht="24">
      <c r="B1851" s="180"/>
      <c r="D1851" s="181" t="s">
        <v>586</v>
      </c>
      <c r="E1851" s="182" t="s">
        <v>1</v>
      </c>
      <c r="F1851" s="183" t="s">
        <v>1984</v>
      </c>
      <c r="H1851" s="182" t="s">
        <v>1</v>
      </c>
      <c r="I1851" s="184"/>
      <c r="L1851" s="180"/>
      <c r="M1851" s="185"/>
      <c r="T1851" s="186"/>
      <c r="AT1851" s="182" t="s">
        <v>586</v>
      </c>
      <c r="AU1851" s="182" t="s">
        <v>89</v>
      </c>
      <c r="AV1851" s="12" t="s">
        <v>84</v>
      </c>
      <c r="AW1851" s="12" t="s">
        <v>31</v>
      </c>
      <c r="AX1851" s="12" t="s">
        <v>77</v>
      </c>
      <c r="AY1851" s="182" t="s">
        <v>574</v>
      </c>
    </row>
    <row r="1852" spans="2:65" s="1" customFormat="1" ht="24.25" customHeight="1">
      <c r="B1852" s="140"/>
      <c r="C1852" s="168" t="s">
        <v>1993</v>
      </c>
      <c r="D1852" s="168" t="s">
        <v>576</v>
      </c>
      <c r="E1852" s="169" t="s">
        <v>1994</v>
      </c>
      <c r="F1852" s="170" t="s">
        <v>1995</v>
      </c>
      <c r="G1852" s="171" t="s">
        <v>584</v>
      </c>
      <c r="H1852" s="172">
        <v>128.916</v>
      </c>
      <c r="I1852" s="173"/>
      <c r="J1852" s="174">
        <f>ROUND(I1852*H1852,2)</f>
        <v>0</v>
      </c>
      <c r="K1852" s="175"/>
      <c r="L1852" s="34"/>
      <c r="M1852" s="176" t="s">
        <v>1</v>
      </c>
      <c r="N1852" s="139" t="s">
        <v>43</v>
      </c>
      <c r="P1852" s="177">
        <f>O1852*H1852</f>
        <v>0</v>
      </c>
      <c r="Q1852" s="177">
        <v>5.1500000000000001E-3</v>
      </c>
      <c r="R1852" s="177">
        <f>Q1852*H1852</f>
        <v>0.66391739999999999</v>
      </c>
      <c r="S1852" s="177">
        <v>0</v>
      </c>
      <c r="T1852" s="178">
        <f>S1852*H1852</f>
        <v>0</v>
      </c>
      <c r="AR1852" s="179" t="s">
        <v>580</v>
      </c>
      <c r="AT1852" s="179" t="s">
        <v>576</v>
      </c>
      <c r="AU1852" s="179" t="s">
        <v>89</v>
      </c>
      <c r="AY1852" s="17" t="s">
        <v>574</v>
      </c>
      <c r="BE1852" s="102">
        <f>IF(N1852="základná",J1852,0)</f>
        <v>0</v>
      </c>
      <c r="BF1852" s="102">
        <f>IF(N1852="znížená",J1852,0)</f>
        <v>0</v>
      </c>
      <c r="BG1852" s="102">
        <f>IF(N1852="zákl. prenesená",J1852,0)</f>
        <v>0</v>
      </c>
      <c r="BH1852" s="102">
        <f>IF(N1852="zníž. prenesená",J1852,0)</f>
        <v>0</v>
      </c>
      <c r="BI1852" s="102">
        <f>IF(N1852="nulová",J1852,0)</f>
        <v>0</v>
      </c>
      <c r="BJ1852" s="17" t="s">
        <v>89</v>
      </c>
      <c r="BK1852" s="102">
        <f>ROUND(I1852*H1852,2)</f>
        <v>0</v>
      </c>
      <c r="BL1852" s="17" t="s">
        <v>580</v>
      </c>
      <c r="BM1852" s="179" t="s">
        <v>1996</v>
      </c>
    </row>
    <row r="1853" spans="2:65" s="13" customFormat="1" ht="12">
      <c r="B1853" s="187"/>
      <c r="D1853" s="181" t="s">
        <v>586</v>
      </c>
      <c r="E1853" s="188" t="s">
        <v>1</v>
      </c>
      <c r="F1853" s="189" t="s">
        <v>392</v>
      </c>
      <c r="H1853" s="190">
        <v>112.316</v>
      </c>
      <c r="I1853" s="191"/>
      <c r="L1853" s="187"/>
      <c r="M1853" s="192"/>
      <c r="T1853" s="193"/>
      <c r="AT1853" s="188" t="s">
        <v>586</v>
      </c>
      <c r="AU1853" s="188" t="s">
        <v>89</v>
      </c>
      <c r="AV1853" s="13" t="s">
        <v>89</v>
      </c>
      <c r="AW1853" s="13" t="s">
        <v>31</v>
      </c>
      <c r="AX1853" s="13" t="s">
        <v>77</v>
      </c>
      <c r="AY1853" s="188" t="s">
        <v>574</v>
      </c>
    </row>
    <row r="1854" spans="2:65" s="15" customFormat="1" ht="12">
      <c r="B1854" s="201"/>
      <c r="D1854" s="181" t="s">
        <v>586</v>
      </c>
      <c r="E1854" s="202" t="s">
        <v>1</v>
      </c>
      <c r="F1854" s="203" t="s">
        <v>776</v>
      </c>
      <c r="H1854" s="204">
        <v>112.316</v>
      </c>
      <c r="I1854" s="205"/>
      <c r="L1854" s="201"/>
      <c r="M1854" s="206"/>
      <c r="T1854" s="207"/>
      <c r="AT1854" s="202" t="s">
        <v>586</v>
      </c>
      <c r="AU1854" s="202" t="s">
        <v>89</v>
      </c>
      <c r="AV1854" s="15" t="s">
        <v>597</v>
      </c>
      <c r="AW1854" s="15" t="s">
        <v>31</v>
      </c>
      <c r="AX1854" s="15" t="s">
        <v>77</v>
      </c>
      <c r="AY1854" s="202" t="s">
        <v>574</v>
      </c>
    </row>
    <row r="1855" spans="2:65" s="12" customFormat="1" ht="12">
      <c r="B1855" s="180"/>
      <c r="D1855" s="181" t="s">
        <v>586</v>
      </c>
      <c r="E1855" s="182" t="s">
        <v>1</v>
      </c>
      <c r="F1855" s="183" t="s">
        <v>1997</v>
      </c>
      <c r="H1855" s="182" t="s">
        <v>1</v>
      </c>
      <c r="I1855" s="184"/>
      <c r="L1855" s="180"/>
      <c r="M1855" s="185"/>
      <c r="T1855" s="186"/>
      <c r="AT1855" s="182" t="s">
        <v>586</v>
      </c>
      <c r="AU1855" s="182" t="s">
        <v>89</v>
      </c>
      <c r="AV1855" s="12" t="s">
        <v>84</v>
      </c>
      <c r="AW1855" s="12" t="s">
        <v>31</v>
      </c>
      <c r="AX1855" s="12" t="s">
        <v>77</v>
      </c>
      <c r="AY1855" s="182" t="s">
        <v>574</v>
      </c>
    </row>
    <row r="1856" spans="2:65" s="12" customFormat="1" ht="12">
      <c r="B1856" s="180"/>
      <c r="D1856" s="181" t="s">
        <v>586</v>
      </c>
      <c r="E1856" s="182" t="s">
        <v>1</v>
      </c>
      <c r="F1856" s="183" t="s">
        <v>1947</v>
      </c>
      <c r="H1856" s="182" t="s">
        <v>1</v>
      </c>
      <c r="I1856" s="184"/>
      <c r="L1856" s="180"/>
      <c r="M1856" s="185"/>
      <c r="T1856" s="186"/>
      <c r="AT1856" s="182" t="s">
        <v>586</v>
      </c>
      <c r="AU1856" s="182" t="s">
        <v>89</v>
      </c>
      <c r="AV1856" s="12" t="s">
        <v>84</v>
      </c>
      <c r="AW1856" s="12" t="s">
        <v>31</v>
      </c>
      <c r="AX1856" s="12" t="s">
        <v>77</v>
      </c>
      <c r="AY1856" s="182" t="s">
        <v>574</v>
      </c>
    </row>
    <row r="1857" spans="2:65" s="12" customFormat="1" ht="12">
      <c r="B1857" s="180"/>
      <c r="D1857" s="181" t="s">
        <v>586</v>
      </c>
      <c r="E1857" s="182" t="s">
        <v>1</v>
      </c>
      <c r="F1857" s="183" t="s">
        <v>1950</v>
      </c>
      <c r="H1857" s="182" t="s">
        <v>1</v>
      </c>
      <c r="I1857" s="184"/>
      <c r="L1857" s="180"/>
      <c r="M1857" s="185"/>
      <c r="T1857" s="186"/>
      <c r="AT1857" s="182" t="s">
        <v>586</v>
      </c>
      <c r="AU1857" s="182" t="s">
        <v>89</v>
      </c>
      <c r="AV1857" s="12" t="s">
        <v>84</v>
      </c>
      <c r="AW1857" s="12" t="s">
        <v>31</v>
      </c>
      <c r="AX1857" s="12" t="s">
        <v>77</v>
      </c>
      <c r="AY1857" s="182" t="s">
        <v>574</v>
      </c>
    </row>
    <row r="1858" spans="2:65" s="13" customFormat="1" ht="12">
      <c r="B1858" s="187"/>
      <c r="D1858" s="181" t="s">
        <v>586</v>
      </c>
      <c r="E1858" s="188" t="s">
        <v>1</v>
      </c>
      <c r="F1858" s="189" t="s">
        <v>1998</v>
      </c>
      <c r="H1858" s="190">
        <v>3.64</v>
      </c>
      <c r="I1858" s="191"/>
      <c r="L1858" s="187"/>
      <c r="M1858" s="192"/>
      <c r="T1858" s="193"/>
      <c r="AT1858" s="188" t="s">
        <v>586</v>
      </c>
      <c r="AU1858" s="188" t="s">
        <v>89</v>
      </c>
      <c r="AV1858" s="13" t="s">
        <v>89</v>
      </c>
      <c r="AW1858" s="13" t="s">
        <v>31</v>
      </c>
      <c r="AX1858" s="13" t="s">
        <v>77</v>
      </c>
      <c r="AY1858" s="188" t="s">
        <v>574</v>
      </c>
    </row>
    <row r="1859" spans="2:65" s="12" customFormat="1" ht="12">
      <c r="B1859" s="180"/>
      <c r="D1859" s="181" t="s">
        <v>586</v>
      </c>
      <c r="E1859" s="182" t="s">
        <v>1</v>
      </c>
      <c r="F1859" s="183" t="s">
        <v>1953</v>
      </c>
      <c r="H1859" s="182" t="s">
        <v>1</v>
      </c>
      <c r="I1859" s="184"/>
      <c r="L1859" s="180"/>
      <c r="M1859" s="185"/>
      <c r="T1859" s="186"/>
      <c r="AT1859" s="182" t="s">
        <v>586</v>
      </c>
      <c r="AU1859" s="182" t="s">
        <v>89</v>
      </c>
      <c r="AV1859" s="12" t="s">
        <v>84</v>
      </c>
      <c r="AW1859" s="12" t="s">
        <v>31</v>
      </c>
      <c r="AX1859" s="12" t="s">
        <v>77</v>
      </c>
      <c r="AY1859" s="182" t="s">
        <v>574</v>
      </c>
    </row>
    <row r="1860" spans="2:65" s="13" customFormat="1" ht="24">
      <c r="B1860" s="187"/>
      <c r="D1860" s="181" t="s">
        <v>586</v>
      </c>
      <c r="E1860" s="188" t="s">
        <v>1</v>
      </c>
      <c r="F1860" s="189" t="s">
        <v>1999</v>
      </c>
      <c r="H1860" s="190">
        <v>5.92</v>
      </c>
      <c r="I1860" s="191"/>
      <c r="L1860" s="187"/>
      <c r="M1860" s="192"/>
      <c r="T1860" s="193"/>
      <c r="AT1860" s="188" t="s">
        <v>586</v>
      </c>
      <c r="AU1860" s="188" t="s">
        <v>89</v>
      </c>
      <c r="AV1860" s="13" t="s">
        <v>89</v>
      </c>
      <c r="AW1860" s="13" t="s">
        <v>31</v>
      </c>
      <c r="AX1860" s="13" t="s">
        <v>77</v>
      </c>
      <c r="AY1860" s="188" t="s">
        <v>574</v>
      </c>
    </row>
    <row r="1861" spans="2:65" s="12" customFormat="1" ht="12">
      <c r="B1861" s="180"/>
      <c r="D1861" s="181" t="s">
        <v>586</v>
      </c>
      <c r="E1861" s="182" t="s">
        <v>1</v>
      </c>
      <c r="F1861" s="183" t="s">
        <v>1966</v>
      </c>
      <c r="H1861" s="182" t="s">
        <v>1</v>
      </c>
      <c r="I1861" s="184"/>
      <c r="L1861" s="180"/>
      <c r="M1861" s="185"/>
      <c r="T1861" s="186"/>
      <c r="AT1861" s="182" t="s">
        <v>586</v>
      </c>
      <c r="AU1861" s="182" t="s">
        <v>89</v>
      </c>
      <c r="AV1861" s="12" t="s">
        <v>84</v>
      </c>
      <c r="AW1861" s="12" t="s">
        <v>31</v>
      </c>
      <c r="AX1861" s="12" t="s">
        <v>77</v>
      </c>
      <c r="AY1861" s="182" t="s">
        <v>574</v>
      </c>
    </row>
    <row r="1862" spans="2:65" s="12" customFormat="1" ht="12">
      <c r="B1862" s="180"/>
      <c r="D1862" s="181" t="s">
        <v>586</v>
      </c>
      <c r="E1862" s="182" t="s">
        <v>1</v>
      </c>
      <c r="F1862" s="183" t="s">
        <v>1967</v>
      </c>
      <c r="H1862" s="182" t="s">
        <v>1</v>
      </c>
      <c r="I1862" s="184"/>
      <c r="L1862" s="180"/>
      <c r="M1862" s="185"/>
      <c r="T1862" s="186"/>
      <c r="AT1862" s="182" t="s">
        <v>586</v>
      </c>
      <c r="AU1862" s="182" t="s">
        <v>89</v>
      </c>
      <c r="AV1862" s="12" t="s">
        <v>84</v>
      </c>
      <c r="AW1862" s="12" t="s">
        <v>31</v>
      </c>
      <c r="AX1862" s="12" t="s">
        <v>77</v>
      </c>
      <c r="AY1862" s="182" t="s">
        <v>574</v>
      </c>
    </row>
    <row r="1863" spans="2:65" s="13" customFormat="1" ht="12">
      <c r="B1863" s="187"/>
      <c r="D1863" s="181" t="s">
        <v>586</v>
      </c>
      <c r="E1863" s="188" t="s">
        <v>1</v>
      </c>
      <c r="F1863" s="189" t="s">
        <v>2000</v>
      </c>
      <c r="H1863" s="190">
        <v>7.04</v>
      </c>
      <c r="I1863" s="191"/>
      <c r="L1863" s="187"/>
      <c r="M1863" s="192"/>
      <c r="T1863" s="193"/>
      <c r="AT1863" s="188" t="s">
        <v>586</v>
      </c>
      <c r="AU1863" s="188" t="s">
        <v>89</v>
      </c>
      <c r="AV1863" s="13" t="s">
        <v>89</v>
      </c>
      <c r="AW1863" s="13" t="s">
        <v>31</v>
      </c>
      <c r="AX1863" s="13" t="s">
        <v>77</v>
      </c>
      <c r="AY1863" s="188" t="s">
        <v>574</v>
      </c>
    </row>
    <row r="1864" spans="2:65" s="15" customFormat="1" ht="12">
      <c r="B1864" s="201"/>
      <c r="D1864" s="181" t="s">
        <v>586</v>
      </c>
      <c r="E1864" s="202" t="s">
        <v>418</v>
      </c>
      <c r="F1864" s="203" t="s">
        <v>776</v>
      </c>
      <c r="H1864" s="204">
        <v>16.600000000000001</v>
      </c>
      <c r="I1864" s="205"/>
      <c r="L1864" s="201"/>
      <c r="M1864" s="206"/>
      <c r="T1864" s="207"/>
      <c r="AT1864" s="202" t="s">
        <v>586</v>
      </c>
      <c r="AU1864" s="202" t="s">
        <v>89</v>
      </c>
      <c r="AV1864" s="15" t="s">
        <v>597</v>
      </c>
      <c r="AW1864" s="15" t="s">
        <v>31</v>
      </c>
      <c r="AX1864" s="15" t="s">
        <v>77</v>
      </c>
      <c r="AY1864" s="202" t="s">
        <v>574</v>
      </c>
    </row>
    <row r="1865" spans="2:65" s="14" customFormat="1" ht="12">
      <c r="B1865" s="194"/>
      <c r="D1865" s="181" t="s">
        <v>586</v>
      </c>
      <c r="E1865" s="195" t="s">
        <v>1</v>
      </c>
      <c r="F1865" s="196" t="s">
        <v>596</v>
      </c>
      <c r="H1865" s="197">
        <v>128.916</v>
      </c>
      <c r="I1865" s="198"/>
      <c r="L1865" s="194"/>
      <c r="M1865" s="199"/>
      <c r="T1865" s="200"/>
      <c r="AT1865" s="195" t="s">
        <v>586</v>
      </c>
      <c r="AU1865" s="195" t="s">
        <v>89</v>
      </c>
      <c r="AV1865" s="14" t="s">
        <v>580</v>
      </c>
      <c r="AW1865" s="14" t="s">
        <v>31</v>
      </c>
      <c r="AX1865" s="14" t="s">
        <v>84</v>
      </c>
      <c r="AY1865" s="195" t="s">
        <v>574</v>
      </c>
    </row>
    <row r="1866" spans="2:65" s="1" customFormat="1" ht="49.25" customHeight="1">
      <c r="B1866" s="140"/>
      <c r="C1866" s="168" t="s">
        <v>2001</v>
      </c>
      <c r="D1866" s="168" t="s">
        <v>576</v>
      </c>
      <c r="E1866" s="169" t="s">
        <v>2002</v>
      </c>
      <c r="F1866" s="170" t="s">
        <v>2003</v>
      </c>
      <c r="G1866" s="171" t="s">
        <v>584</v>
      </c>
      <c r="H1866" s="172">
        <v>14.762</v>
      </c>
      <c r="I1866" s="173"/>
      <c r="J1866" s="174">
        <f>ROUND(I1866*H1866,2)</f>
        <v>0</v>
      </c>
      <c r="K1866" s="175"/>
      <c r="L1866" s="34"/>
      <c r="M1866" s="176" t="s">
        <v>1</v>
      </c>
      <c r="N1866" s="139" t="s">
        <v>43</v>
      </c>
      <c r="P1866" s="177">
        <f>O1866*H1866</f>
        <v>0</v>
      </c>
      <c r="Q1866" s="177">
        <v>1.1358999999999999E-2</v>
      </c>
      <c r="R1866" s="177">
        <f>Q1866*H1866</f>
        <v>0.16768155800000001</v>
      </c>
      <c r="S1866" s="177">
        <v>0</v>
      </c>
      <c r="T1866" s="178">
        <f>S1866*H1866</f>
        <v>0</v>
      </c>
      <c r="AR1866" s="179" t="s">
        <v>580</v>
      </c>
      <c r="AT1866" s="179" t="s">
        <v>576</v>
      </c>
      <c r="AU1866" s="179" t="s">
        <v>89</v>
      </c>
      <c r="AY1866" s="17" t="s">
        <v>574</v>
      </c>
      <c r="BE1866" s="102">
        <f>IF(N1866="základná",J1866,0)</f>
        <v>0</v>
      </c>
      <c r="BF1866" s="102">
        <f>IF(N1866="znížená",J1866,0)</f>
        <v>0</v>
      </c>
      <c r="BG1866" s="102">
        <f>IF(N1866="zákl. prenesená",J1866,0)</f>
        <v>0</v>
      </c>
      <c r="BH1866" s="102">
        <f>IF(N1866="zníž. prenesená",J1866,0)</f>
        <v>0</v>
      </c>
      <c r="BI1866" s="102">
        <f>IF(N1866="nulová",J1866,0)</f>
        <v>0</v>
      </c>
      <c r="BJ1866" s="17" t="s">
        <v>89</v>
      </c>
      <c r="BK1866" s="102">
        <f>ROUND(I1866*H1866,2)</f>
        <v>0</v>
      </c>
      <c r="BL1866" s="17" t="s">
        <v>580</v>
      </c>
      <c r="BM1866" s="179" t="s">
        <v>2004</v>
      </c>
    </row>
    <row r="1867" spans="2:65" s="12" customFormat="1" ht="12">
      <c r="B1867" s="180"/>
      <c r="D1867" s="181" t="s">
        <v>586</v>
      </c>
      <c r="E1867" s="182" t="s">
        <v>1</v>
      </c>
      <c r="F1867" s="183" t="s">
        <v>2005</v>
      </c>
      <c r="H1867" s="182" t="s">
        <v>1</v>
      </c>
      <c r="I1867" s="184"/>
      <c r="L1867" s="180"/>
      <c r="M1867" s="185"/>
      <c r="T1867" s="186"/>
      <c r="AT1867" s="182" t="s">
        <v>586</v>
      </c>
      <c r="AU1867" s="182" t="s">
        <v>89</v>
      </c>
      <c r="AV1867" s="12" t="s">
        <v>84</v>
      </c>
      <c r="AW1867" s="12" t="s">
        <v>31</v>
      </c>
      <c r="AX1867" s="12" t="s">
        <v>77</v>
      </c>
      <c r="AY1867" s="182" t="s">
        <v>574</v>
      </c>
    </row>
    <row r="1868" spans="2:65" s="12" customFormat="1" ht="12">
      <c r="B1868" s="180"/>
      <c r="D1868" s="181" t="s">
        <v>586</v>
      </c>
      <c r="E1868" s="182" t="s">
        <v>1</v>
      </c>
      <c r="F1868" s="183" t="s">
        <v>2006</v>
      </c>
      <c r="H1868" s="182" t="s">
        <v>1</v>
      </c>
      <c r="I1868" s="184"/>
      <c r="L1868" s="180"/>
      <c r="M1868" s="185"/>
      <c r="T1868" s="186"/>
      <c r="AT1868" s="182" t="s">
        <v>586</v>
      </c>
      <c r="AU1868" s="182" t="s">
        <v>89</v>
      </c>
      <c r="AV1868" s="12" t="s">
        <v>84</v>
      </c>
      <c r="AW1868" s="12" t="s">
        <v>31</v>
      </c>
      <c r="AX1868" s="12" t="s">
        <v>77</v>
      </c>
      <c r="AY1868" s="182" t="s">
        <v>574</v>
      </c>
    </row>
    <row r="1869" spans="2:65" s="13" customFormat="1" ht="12">
      <c r="B1869" s="187"/>
      <c r="D1869" s="181" t="s">
        <v>586</v>
      </c>
      <c r="E1869" s="188" t="s">
        <v>1</v>
      </c>
      <c r="F1869" s="189" t="s">
        <v>2007</v>
      </c>
      <c r="H1869" s="190">
        <v>14.762</v>
      </c>
      <c r="I1869" s="191"/>
      <c r="L1869" s="187"/>
      <c r="M1869" s="192"/>
      <c r="T1869" s="193"/>
      <c r="AT1869" s="188" t="s">
        <v>586</v>
      </c>
      <c r="AU1869" s="188" t="s">
        <v>89</v>
      </c>
      <c r="AV1869" s="13" t="s">
        <v>89</v>
      </c>
      <c r="AW1869" s="13" t="s">
        <v>31</v>
      </c>
      <c r="AX1869" s="13" t="s">
        <v>77</v>
      </c>
      <c r="AY1869" s="188" t="s">
        <v>574</v>
      </c>
    </row>
    <row r="1870" spans="2:65" s="15" customFormat="1" ht="12">
      <c r="B1870" s="201"/>
      <c r="D1870" s="181" t="s">
        <v>586</v>
      </c>
      <c r="E1870" s="202" t="s">
        <v>398</v>
      </c>
      <c r="F1870" s="203" t="s">
        <v>776</v>
      </c>
      <c r="H1870" s="204">
        <v>14.762</v>
      </c>
      <c r="I1870" s="205"/>
      <c r="L1870" s="201"/>
      <c r="M1870" s="206"/>
      <c r="T1870" s="207"/>
      <c r="AT1870" s="202" t="s">
        <v>586</v>
      </c>
      <c r="AU1870" s="202" t="s">
        <v>89</v>
      </c>
      <c r="AV1870" s="15" t="s">
        <v>597</v>
      </c>
      <c r="AW1870" s="15" t="s">
        <v>31</v>
      </c>
      <c r="AX1870" s="15" t="s">
        <v>77</v>
      </c>
      <c r="AY1870" s="202" t="s">
        <v>574</v>
      </c>
    </row>
    <row r="1871" spans="2:65" s="14" customFormat="1" ht="12">
      <c r="B1871" s="194"/>
      <c r="D1871" s="181" t="s">
        <v>586</v>
      </c>
      <c r="E1871" s="195" t="s">
        <v>1</v>
      </c>
      <c r="F1871" s="196" t="s">
        <v>596</v>
      </c>
      <c r="H1871" s="197">
        <v>14.762</v>
      </c>
      <c r="I1871" s="198"/>
      <c r="L1871" s="194"/>
      <c r="M1871" s="199"/>
      <c r="T1871" s="200"/>
      <c r="AT1871" s="195" t="s">
        <v>586</v>
      </c>
      <c r="AU1871" s="195" t="s">
        <v>89</v>
      </c>
      <c r="AV1871" s="14" t="s">
        <v>580</v>
      </c>
      <c r="AW1871" s="14" t="s">
        <v>31</v>
      </c>
      <c r="AX1871" s="14" t="s">
        <v>84</v>
      </c>
      <c r="AY1871" s="195" t="s">
        <v>574</v>
      </c>
    </row>
    <row r="1872" spans="2:65" s="12" customFormat="1" ht="24">
      <c r="B1872" s="180"/>
      <c r="D1872" s="181" t="s">
        <v>586</v>
      </c>
      <c r="E1872" s="182" t="s">
        <v>1</v>
      </c>
      <c r="F1872" s="183" t="s">
        <v>2008</v>
      </c>
      <c r="H1872" s="182" t="s">
        <v>1</v>
      </c>
      <c r="I1872" s="184"/>
      <c r="L1872" s="180"/>
      <c r="M1872" s="185"/>
      <c r="T1872" s="186"/>
      <c r="AT1872" s="182" t="s">
        <v>586</v>
      </c>
      <c r="AU1872" s="182" t="s">
        <v>89</v>
      </c>
      <c r="AV1872" s="12" t="s">
        <v>84</v>
      </c>
      <c r="AW1872" s="12" t="s">
        <v>31</v>
      </c>
      <c r="AX1872" s="12" t="s">
        <v>77</v>
      </c>
      <c r="AY1872" s="182" t="s">
        <v>574</v>
      </c>
    </row>
    <row r="1873" spans="2:65" s="1" customFormat="1" ht="55.5" customHeight="1">
      <c r="B1873" s="140"/>
      <c r="C1873" s="168" t="s">
        <v>2009</v>
      </c>
      <c r="D1873" s="168" t="s">
        <v>576</v>
      </c>
      <c r="E1873" s="169" t="s">
        <v>2010</v>
      </c>
      <c r="F1873" s="170" t="s">
        <v>2011</v>
      </c>
      <c r="G1873" s="171" t="s">
        <v>584</v>
      </c>
      <c r="H1873" s="172">
        <v>2.4700000000000002</v>
      </c>
      <c r="I1873" s="173"/>
      <c r="J1873" s="174">
        <f>ROUND(I1873*H1873,2)</f>
        <v>0</v>
      </c>
      <c r="K1873" s="175"/>
      <c r="L1873" s="34"/>
      <c r="M1873" s="176" t="s">
        <v>1</v>
      </c>
      <c r="N1873" s="139" t="s">
        <v>43</v>
      </c>
      <c r="P1873" s="177">
        <f>O1873*H1873</f>
        <v>0</v>
      </c>
      <c r="Q1873" s="177">
        <v>1.2994E-2</v>
      </c>
      <c r="R1873" s="177">
        <f>Q1873*H1873</f>
        <v>3.2095180000000001E-2</v>
      </c>
      <c r="S1873" s="177">
        <v>0</v>
      </c>
      <c r="T1873" s="178">
        <f>S1873*H1873</f>
        <v>0</v>
      </c>
      <c r="AR1873" s="179" t="s">
        <v>580</v>
      </c>
      <c r="AT1873" s="179" t="s">
        <v>576</v>
      </c>
      <c r="AU1873" s="179" t="s">
        <v>89</v>
      </c>
      <c r="AY1873" s="17" t="s">
        <v>574</v>
      </c>
      <c r="BE1873" s="102">
        <f>IF(N1873="základná",J1873,0)</f>
        <v>0</v>
      </c>
      <c r="BF1873" s="102">
        <f>IF(N1873="znížená",J1873,0)</f>
        <v>0</v>
      </c>
      <c r="BG1873" s="102">
        <f>IF(N1873="zákl. prenesená",J1873,0)</f>
        <v>0</v>
      </c>
      <c r="BH1873" s="102">
        <f>IF(N1873="zníž. prenesená",J1873,0)</f>
        <v>0</v>
      </c>
      <c r="BI1873" s="102">
        <f>IF(N1873="nulová",J1873,0)</f>
        <v>0</v>
      </c>
      <c r="BJ1873" s="17" t="s">
        <v>89</v>
      </c>
      <c r="BK1873" s="102">
        <f>ROUND(I1873*H1873,2)</f>
        <v>0</v>
      </c>
      <c r="BL1873" s="17" t="s">
        <v>580</v>
      </c>
      <c r="BM1873" s="179" t="s">
        <v>2012</v>
      </c>
    </row>
    <row r="1874" spans="2:65" s="12" customFormat="1" ht="12">
      <c r="B1874" s="180"/>
      <c r="D1874" s="181" t="s">
        <v>586</v>
      </c>
      <c r="E1874" s="182" t="s">
        <v>1</v>
      </c>
      <c r="F1874" s="183" t="s">
        <v>2013</v>
      </c>
      <c r="H1874" s="182" t="s">
        <v>1</v>
      </c>
      <c r="I1874" s="184"/>
      <c r="L1874" s="180"/>
      <c r="M1874" s="185"/>
      <c r="T1874" s="186"/>
      <c r="AT1874" s="182" t="s">
        <v>586</v>
      </c>
      <c r="AU1874" s="182" t="s">
        <v>89</v>
      </c>
      <c r="AV1874" s="12" t="s">
        <v>84</v>
      </c>
      <c r="AW1874" s="12" t="s">
        <v>31</v>
      </c>
      <c r="AX1874" s="12" t="s">
        <v>77</v>
      </c>
      <c r="AY1874" s="182" t="s">
        <v>574</v>
      </c>
    </row>
    <row r="1875" spans="2:65" s="12" customFormat="1" ht="12">
      <c r="B1875" s="180"/>
      <c r="D1875" s="181" t="s">
        <v>586</v>
      </c>
      <c r="E1875" s="182" t="s">
        <v>1</v>
      </c>
      <c r="F1875" s="183" t="s">
        <v>1947</v>
      </c>
      <c r="H1875" s="182" t="s">
        <v>1</v>
      </c>
      <c r="I1875" s="184"/>
      <c r="L1875" s="180"/>
      <c r="M1875" s="185"/>
      <c r="T1875" s="186"/>
      <c r="AT1875" s="182" t="s">
        <v>586</v>
      </c>
      <c r="AU1875" s="182" t="s">
        <v>89</v>
      </c>
      <c r="AV1875" s="12" t="s">
        <v>84</v>
      </c>
      <c r="AW1875" s="12" t="s">
        <v>31</v>
      </c>
      <c r="AX1875" s="12" t="s">
        <v>77</v>
      </c>
      <c r="AY1875" s="182" t="s">
        <v>574</v>
      </c>
    </row>
    <row r="1876" spans="2:65" s="12" customFormat="1" ht="12">
      <c r="B1876" s="180"/>
      <c r="D1876" s="181" t="s">
        <v>586</v>
      </c>
      <c r="E1876" s="182" t="s">
        <v>1</v>
      </c>
      <c r="F1876" s="183" t="s">
        <v>2014</v>
      </c>
      <c r="H1876" s="182" t="s">
        <v>1</v>
      </c>
      <c r="I1876" s="184"/>
      <c r="L1876" s="180"/>
      <c r="M1876" s="185"/>
      <c r="T1876" s="186"/>
      <c r="AT1876" s="182" t="s">
        <v>586</v>
      </c>
      <c r="AU1876" s="182" t="s">
        <v>89</v>
      </c>
      <c r="AV1876" s="12" t="s">
        <v>84</v>
      </c>
      <c r="AW1876" s="12" t="s">
        <v>31</v>
      </c>
      <c r="AX1876" s="12" t="s">
        <v>77</v>
      </c>
      <c r="AY1876" s="182" t="s">
        <v>574</v>
      </c>
    </row>
    <row r="1877" spans="2:65" s="13" customFormat="1" ht="12">
      <c r="B1877" s="187"/>
      <c r="D1877" s="181" t="s">
        <v>586</v>
      </c>
      <c r="E1877" s="188" t="s">
        <v>1</v>
      </c>
      <c r="F1877" s="189" t="s">
        <v>2015</v>
      </c>
      <c r="H1877" s="190">
        <v>0.42499999999999999</v>
      </c>
      <c r="I1877" s="191"/>
      <c r="L1877" s="187"/>
      <c r="M1877" s="192"/>
      <c r="T1877" s="193"/>
      <c r="AT1877" s="188" t="s">
        <v>586</v>
      </c>
      <c r="AU1877" s="188" t="s">
        <v>89</v>
      </c>
      <c r="AV1877" s="13" t="s">
        <v>89</v>
      </c>
      <c r="AW1877" s="13" t="s">
        <v>31</v>
      </c>
      <c r="AX1877" s="13" t="s">
        <v>77</v>
      </c>
      <c r="AY1877" s="188" t="s">
        <v>574</v>
      </c>
    </row>
    <row r="1878" spans="2:65" s="12" customFormat="1" ht="12">
      <c r="B1878" s="180"/>
      <c r="D1878" s="181" t="s">
        <v>586</v>
      </c>
      <c r="E1878" s="182" t="s">
        <v>1</v>
      </c>
      <c r="F1878" s="183" t="s">
        <v>1956</v>
      </c>
      <c r="H1878" s="182" t="s">
        <v>1</v>
      </c>
      <c r="I1878" s="184"/>
      <c r="L1878" s="180"/>
      <c r="M1878" s="185"/>
      <c r="T1878" s="186"/>
      <c r="AT1878" s="182" t="s">
        <v>586</v>
      </c>
      <c r="AU1878" s="182" t="s">
        <v>89</v>
      </c>
      <c r="AV1878" s="12" t="s">
        <v>84</v>
      </c>
      <c r="AW1878" s="12" t="s">
        <v>31</v>
      </c>
      <c r="AX1878" s="12" t="s">
        <v>77</v>
      </c>
      <c r="AY1878" s="182" t="s">
        <v>574</v>
      </c>
    </row>
    <row r="1879" spans="2:65" s="12" customFormat="1" ht="12">
      <c r="B1879" s="180"/>
      <c r="D1879" s="181" t="s">
        <v>586</v>
      </c>
      <c r="E1879" s="182" t="s">
        <v>1</v>
      </c>
      <c r="F1879" s="183" t="s">
        <v>2014</v>
      </c>
      <c r="H1879" s="182" t="s">
        <v>1</v>
      </c>
      <c r="I1879" s="184"/>
      <c r="L1879" s="180"/>
      <c r="M1879" s="185"/>
      <c r="T1879" s="186"/>
      <c r="AT1879" s="182" t="s">
        <v>586</v>
      </c>
      <c r="AU1879" s="182" t="s">
        <v>89</v>
      </c>
      <c r="AV1879" s="12" t="s">
        <v>84</v>
      </c>
      <c r="AW1879" s="12" t="s">
        <v>31</v>
      </c>
      <c r="AX1879" s="12" t="s">
        <v>77</v>
      </c>
      <c r="AY1879" s="182" t="s">
        <v>574</v>
      </c>
    </row>
    <row r="1880" spans="2:65" s="13" customFormat="1" ht="12">
      <c r="B1880" s="187"/>
      <c r="D1880" s="181" t="s">
        <v>586</v>
      </c>
      <c r="E1880" s="188" t="s">
        <v>1</v>
      </c>
      <c r="F1880" s="189" t="s">
        <v>2015</v>
      </c>
      <c r="H1880" s="190">
        <v>0.42499999999999999</v>
      </c>
      <c r="I1880" s="191"/>
      <c r="L1880" s="187"/>
      <c r="M1880" s="192"/>
      <c r="T1880" s="193"/>
      <c r="AT1880" s="188" t="s">
        <v>586</v>
      </c>
      <c r="AU1880" s="188" t="s">
        <v>89</v>
      </c>
      <c r="AV1880" s="13" t="s">
        <v>89</v>
      </c>
      <c r="AW1880" s="13" t="s">
        <v>31</v>
      </c>
      <c r="AX1880" s="13" t="s">
        <v>77</v>
      </c>
      <c r="AY1880" s="188" t="s">
        <v>574</v>
      </c>
    </row>
    <row r="1881" spans="2:65" s="12" customFormat="1" ht="12">
      <c r="B1881" s="180"/>
      <c r="D1881" s="181" t="s">
        <v>586</v>
      </c>
      <c r="E1881" s="182" t="s">
        <v>1</v>
      </c>
      <c r="F1881" s="183" t="s">
        <v>1923</v>
      </c>
      <c r="H1881" s="182" t="s">
        <v>1</v>
      </c>
      <c r="I1881" s="184"/>
      <c r="L1881" s="180"/>
      <c r="M1881" s="185"/>
      <c r="T1881" s="186"/>
      <c r="AT1881" s="182" t="s">
        <v>586</v>
      </c>
      <c r="AU1881" s="182" t="s">
        <v>89</v>
      </c>
      <c r="AV1881" s="12" t="s">
        <v>84</v>
      </c>
      <c r="AW1881" s="12" t="s">
        <v>31</v>
      </c>
      <c r="AX1881" s="12" t="s">
        <v>77</v>
      </c>
      <c r="AY1881" s="182" t="s">
        <v>574</v>
      </c>
    </row>
    <row r="1882" spans="2:65" s="12" customFormat="1" ht="12">
      <c r="B1882" s="180"/>
      <c r="D1882" s="181" t="s">
        <v>586</v>
      </c>
      <c r="E1882" s="182" t="s">
        <v>1</v>
      </c>
      <c r="F1882" s="183" t="s">
        <v>2014</v>
      </c>
      <c r="H1882" s="182" t="s">
        <v>1</v>
      </c>
      <c r="I1882" s="184"/>
      <c r="L1882" s="180"/>
      <c r="M1882" s="185"/>
      <c r="T1882" s="186"/>
      <c r="AT1882" s="182" t="s">
        <v>586</v>
      </c>
      <c r="AU1882" s="182" t="s">
        <v>89</v>
      </c>
      <c r="AV1882" s="12" t="s">
        <v>84</v>
      </c>
      <c r="AW1882" s="12" t="s">
        <v>31</v>
      </c>
      <c r="AX1882" s="12" t="s">
        <v>77</v>
      </c>
      <c r="AY1882" s="182" t="s">
        <v>574</v>
      </c>
    </row>
    <row r="1883" spans="2:65" s="13" customFormat="1" ht="12">
      <c r="B1883" s="187"/>
      <c r="D1883" s="181" t="s">
        <v>586</v>
      </c>
      <c r="E1883" s="188" t="s">
        <v>1</v>
      </c>
      <c r="F1883" s="189" t="s">
        <v>2016</v>
      </c>
      <c r="H1883" s="190">
        <v>0.81</v>
      </c>
      <c r="I1883" s="191"/>
      <c r="L1883" s="187"/>
      <c r="M1883" s="192"/>
      <c r="T1883" s="193"/>
      <c r="AT1883" s="188" t="s">
        <v>586</v>
      </c>
      <c r="AU1883" s="188" t="s">
        <v>89</v>
      </c>
      <c r="AV1883" s="13" t="s">
        <v>89</v>
      </c>
      <c r="AW1883" s="13" t="s">
        <v>31</v>
      </c>
      <c r="AX1883" s="13" t="s">
        <v>77</v>
      </c>
      <c r="AY1883" s="188" t="s">
        <v>574</v>
      </c>
    </row>
    <row r="1884" spans="2:65" s="12" customFormat="1" ht="12">
      <c r="B1884" s="180"/>
      <c r="D1884" s="181" t="s">
        <v>586</v>
      </c>
      <c r="E1884" s="182" t="s">
        <v>1</v>
      </c>
      <c r="F1884" s="183" t="s">
        <v>1929</v>
      </c>
      <c r="H1884" s="182" t="s">
        <v>1</v>
      </c>
      <c r="I1884" s="184"/>
      <c r="L1884" s="180"/>
      <c r="M1884" s="185"/>
      <c r="T1884" s="186"/>
      <c r="AT1884" s="182" t="s">
        <v>586</v>
      </c>
      <c r="AU1884" s="182" t="s">
        <v>89</v>
      </c>
      <c r="AV1884" s="12" t="s">
        <v>84</v>
      </c>
      <c r="AW1884" s="12" t="s">
        <v>31</v>
      </c>
      <c r="AX1884" s="12" t="s">
        <v>77</v>
      </c>
      <c r="AY1884" s="182" t="s">
        <v>574</v>
      </c>
    </row>
    <row r="1885" spans="2:65" s="12" customFormat="1" ht="12">
      <c r="B1885" s="180"/>
      <c r="D1885" s="181" t="s">
        <v>586</v>
      </c>
      <c r="E1885" s="182" t="s">
        <v>1</v>
      </c>
      <c r="F1885" s="183" t="s">
        <v>2017</v>
      </c>
      <c r="H1885" s="182" t="s">
        <v>1</v>
      </c>
      <c r="I1885" s="184"/>
      <c r="L1885" s="180"/>
      <c r="M1885" s="185"/>
      <c r="T1885" s="186"/>
      <c r="AT1885" s="182" t="s">
        <v>586</v>
      </c>
      <c r="AU1885" s="182" t="s">
        <v>89</v>
      </c>
      <c r="AV1885" s="12" t="s">
        <v>84</v>
      </c>
      <c r="AW1885" s="12" t="s">
        <v>31</v>
      </c>
      <c r="AX1885" s="12" t="s">
        <v>77</v>
      </c>
      <c r="AY1885" s="182" t="s">
        <v>574</v>
      </c>
    </row>
    <row r="1886" spans="2:65" s="13" customFormat="1" ht="12">
      <c r="B1886" s="187"/>
      <c r="D1886" s="181" t="s">
        <v>586</v>
      </c>
      <c r="E1886" s="188" t="s">
        <v>1</v>
      </c>
      <c r="F1886" s="189" t="s">
        <v>2018</v>
      </c>
      <c r="H1886" s="190">
        <v>0.81</v>
      </c>
      <c r="I1886" s="191"/>
      <c r="L1886" s="187"/>
      <c r="M1886" s="192"/>
      <c r="T1886" s="193"/>
      <c r="AT1886" s="188" t="s">
        <v>586</v>
      </c>
      <c r="AU1886" s="188" t="s">
        <v>89</v>
      </c>
      <c r="AV1886" s="13" t="s">
        <v>89</v>
      </c>
      <c r="AW1886" s="13" t="s">
        <v>31</v>
      </c>
      <c r="AX1886" s="13" t="s">
        <v>77</v>
      </c>
      <c r="AY1886" s="188" t="s">
        <v>574</v>
      </c>
    </row>
    <row r="1887" spans="2:65" s="15" customFormat="1" ht="12">
      <c r="B1887" s="201"/>
      <c r="D1887" s="181" t="s">
        <v>586</v>
      </c>
      <c r="E1887" s="202" t="s">
        <v>400</v>
      </c>
      <c r="F1887" s="203" t="s">
        <v>776</v>
      </c>
      <c r="H1887" s="204">
        <v>2.4700000000000002</v>
      </c>
      <c r="I1887" s="205"/>
      <c r="L1887" s="201"/>
      <c r="M1887" s="206"/>
      <c r="T1887" s="207"/>
      <c r="AT1887" s="202" t="s">
        <v>586</v>
      </c>
      <c r="AU1887" s="202" t="s">
        <v>89</v>
      </c>
      <c r="AV1887" s="15" t="s">
        <v>597</v>
      </c>
      <c r="AW1887" s="15" t="s">
        <v>31</v>
      </c>
      <c r="AX1887" s="15" t="s">
        <v>77</v>
      </c>
      <c r="AY1887" s="202" t="s">
        <v>574</v>
      </c>
    </row>
    <row r="1888" spans="2:65" s="14" customFormat="1" ht="12">
      <c r="B1888" s="194"/>
      <c r="D1888" s="181" t="s">
        <v>586</v>
      </c>
      <c r="E1888" s="195" t="s">
        <v>1</v>
      </c>
      <c r="F1888" s="196" t="s">
        <v>596</v>
      </c>
      <c r="H1888" s="197">
        <v>2.4700000000000002</v>
      </c>
      <c r="I1888" s="198"/>
      <c r="L1888" s="194"/>
      <c r="M1888" s="199"/>
      <c r="T1888" s="200"/>
      <c r="AT1888" s="195" t="s">
        <v>586</v>
      </c>
      <c r="AU1888" s="195" t="s">
        <v>89</v>
      </c>
      <c r="AV1888" s="14" t="s">
        <v>580</v>
      </c>
      <c r="AW1888" s="14" t="s">
        <v>31</v>
      </c>
      <c r="AX1888" s="14" t="s">
        <v>84</v>
      </c>
      <c r="AY1888" s="195" t="s">
        <v>574</v>
      </c>
    </row>
    <row r="1889" spans="2:65" s="12" customFormat="1" ht="24">
      <c r="B1889" s="180"/>
      <c r="D1889" s="181" t="s">
        <v>586</v>
      </c>
      <c r="E1889" s="182" t="s">
        <v>1</v>
      </c>
      <c r="F1889" s="183" t="s">
        <v>2008</v>
      </c>
      <c r="H1889" s="182" t="s">
        <v>1</v>
      </c>
      <c r="I1889" s="184"/>
      <c r="L1889" s="180"/>
      <c r="M1889" s="185"/>
      <c r="T1889" s="186"/>
      <c r="AT1889" s="182" t="s">
        <v>586</v>
      </c>
      <c r="AU1889" s="182" t="s">
        <v>89</v>
      </c>
      <c r="AV1889" s="12" t="s">
        <v>84</v>
      </c>
      <c r="AW1889" s="12" t="s">
        <v>31</v>
      </c>
      <c r="AX1889" s="12" t="s">
        <v>77</v>
      </c>
      <c r="AY1889" s="182" t="s">
        <v>574</v>
      </c>
    </row>
    <row r="1890" spans="2:65" s="1" customFormat="1" ht="55.5" customHeight="1">
      <c r="B1890" s="140"/>
      <c r="C1890" s="168" t="s">
        <v>2019</v>
      </c>
      <c r="D1890" s="168" t="s">
        <v>576</v>
      </c>
      <c r="E1890" s="169" t="s">
        <v>2020</v>
      </c>
      <c r="F1890" s="170" t="s">
        <v>2021</v>
      </c>
      <c r="G1890" s="171" t="s">
        <v>584</v>
      </c>
      <c r="H1890" s="172">
        <v>39.122999999999998</v>
      </c>
      <c r="I1890" s="173"/>
      <c r="J1890" s="174">
        <f>ROUND(I1890*H1890,2)</f>
        <v>0</v>
      </c>
      <c r="K1890" s="175"/>
      <c r="L1890" s="34"/>
      <c r="M1890" s="176" t="s">
        <v>1</v>
      </c>
      <c r="N1890" s="139" t="s">
        <v>43</v>
      </c>
      <c r="P1890" s="177">
        <f>O1890*H1890</f>
        <v>0</v>
      </c>
      <c r="Q1890" s="177">
        <v>1.4629E-2</v>
      </c>
      <c r="R1890" s="177">
        <f>Q1890*H1890</f>
        <v>0.57233036699999995</v>
      </c>
      <c r="S1890" s="177">
        <v>0</v>
      </c>
      <c r="T1890" s="178">
        <f>S1890*H1890</f>
        <v>0</v>
      </c>
      <c r="AR1890" s="179" t="s">
        <v>580</v>
      </c>
      <c r="AT1890" s="179" t="s">
        <v>576</v>
      </c>
      <c r="AU1890" s="179" t="s">
        <v>89</v>
      </c>
      <c r="AY1890" s="17" t="s">
        <v>574</v>
      </c>
      <c r="BE1890" s="102">
        <f>IF(N1890="základná",J1890,0)</f>
        <v>0</v>
      </c>
      <c r="BF1890" s="102">
        <f>IF(N1890="znížená",J1890,0)</f>
        <v>0</v>
      </c>
      <c r="BG1890" s="102">
        <f>IF(N1890="zákl. prenesená",J1890,0)</f>
        <v>0</v>
      </c>
      <c r="BH1890" s="102">
        <f>IF(N1890="zníž. prenesená",J1890,0)</f>
        <v>0</v>
      </c>
      <c r="BI1890" s="102">
        <f>IF(N1890="nulová",J1890,0)</f>
        <v>0</v>
      </c>
      <c r="BJ1890" s="17" t="s">
        <v>89</v>
      </c>
      <c r="BK1890" s="102">
        <f>ROUND(I1890*H1890,2)</f>
        <v>0</v>
      </c>
      <c r="BL1890" s="17" t="s">
        <v>580</v>
      </c>
      <c r="BM1890" s="179" t="s">
        <v>2022</v>
      </c>
    </row>
    <row r="1891" spans="2:65" s="12" customFormat="1" ht="12">
      <c r="B1891" s="180"/>
      <c r="D1891" s="181" t="s">
        <v>586</v>
      </c>
      <c r="E1891" s="182" t="s">
        <v>1</v>
      </c>
      <c r="F1891" s="183" t="s">
        <v>2023</v>
      </c>
      <c r="H1891" s="182" t="s">
        <v>1</v>
      </c>
      <c r="I1891" s="184"/>
      <c r="L1891" s="180"/>
      <c r="M1891" s="185"/>
      <c r="T1891" s="186"/>
      <c r="AT1891" s="182" t="s">
        <v>586</v>
      </c>
      <c r="AU1891" s="182" t="s">
        <v>89</v>
      </c>
      <c r="AV1891" s="12" t="s">
        <v>84</v>
      </c>
      <c r="AW1891" s="12" t="s">
        <v>31</v>
      </c>
      <c r="AX1891" s="12" t="s">
        <v>77</v>
      </c>
      <c r="AY1891" s="182" t="s">
        <v>574</v>
      </c>
    </row>
    <row r="1892" spans="2:65" s="12" customFormat="1" ht="12">
      <c r="B1892" s="180"/>
      <c r="D1892" s="181" t="s">
        <v>586</v>
      </c>
      <c r="E1892" s="182" t="s">
        <v>1</v>
      </c>
      <c r="F1892" s="183" t="s">
        <v>1960</v>
      </c>
      <c r="H1892" s="182" t="s">
        <v>1</v>
      </c>
      <c r="I1892" s="184"/>
      <c r="L1892" s="180"/>
      <c r="M1892" s="185"/>
      <c r="T1892" s="186"/>
      <c r="AT1892" s="182" t="s">
        <v>586</v>
      </c>
      <c r="AU1892" s="182" t="s">
        <v>89</v>
      </c>
      <c r="AV1892" s="12" t="s">
        <v>84</v>
      </c>
      <c r="AW1892" s="12" t="s">
        <v>31</v>
      </c>
      <c r="AX1892" s="12" t="s">
        <v>77</v>
      </c>
      <c r="AY1892" s="182" t="s">
        <v>574</v>
      </c>
    </row>
    <row r="1893" spans="2:65" s="12" customFormat="1" ht="12">
      <c r="B1893" s="180"/>
      <c r="D1893" s="181" t="s">
        <v>586</v>
      </c>
      <c r="E1893" s="182" t="s">
        <v>1</v>
      </c>
      <c r="F1893" s="183" t="s">
        <v>1978</v>
      </c>
      <c r="H1893" s="182" t="s">
        <v>1</v>
      </c>
      <c r="I1893" s="184"/>
      <c r="L1893" s="180"/>
      <c r="M1893" s="185"/>
      <c r="T1893" s="186"/>
      <c r="AT1893" s="182" t="s">
        <v>586</v>
      </c>
      <c r="AU1893" s="182" t="s">
        <v>89</v>
      </c>
      <c r="AV1893" s="12" t="s">
        <v>84</v>
      </c>
      <c r="AW1893" s="12" t="s">
        <v>31</v>
      </c>
      <c r="AX1893" s="12" t="s">
        <v>77</v>
      </c>
      <c r="AY1893" s="182" t="s">
        <v>574</v>
      </c>
    </row>
    <row r="1894" spans="2:65" s="13" customFormat="1" ht="12">
      <c r="B1894" s="187"/>
      <c r="D1894" s="181" t="s">
        <v>586</v>
      </c>
      <c r="E1894" s="188" t="s">
        <v>1</v>
      </c>
      <c r="F1894" s="189" t="s">
        <v>2024</v>
      </c>
      <c r="H1894" s="190">
        <v>9.9749999999999996</v>
      </c>
      <c r="I1894" s="191"/>
      <c r="L1894" s="187"/>
      <c r="M1894" s="192"/>
      <c r="T1894" s="193"/>
      <c r="AT1894" s="188" t="s">
        <v>586</v>
      </c>
      <c r="AU1894" s="188" t="s">
        <v>89</v>
      </c>
      <c r="AV1894" s="13" t="s">
        <v>89</v>
      </c>
      <c r="AW1894" s="13" t="s">
        <v>31</v>
      </c>
      <c r="AX1894" s="13" t="s">
        <v>77</v>
      </c>
      <c r="AY1894" s="188" t="s">
        <v>574</v>
      </c>
    </row>
    <row r="1895" spans="2:65" s="12" customFormat="1" ht="12">
      <c r="B1895" s="180"/>
      <c r="D1895" s="181" t="s">
        <v>586</v>
      </c>
      <c r="E1895" s="182" t="s">
        <v>1</v>
      </c>
      <c r="F1895" s="183" t="s">
        <v>1929</v>
      </c>
      <c r="H1895" s="182" t="s">
        <v>1</v>
      </c>
      <c r="I1895" s="184"/>
      <c r="L1895" s="180"/>
      <c r="M1895" s="185"/>
      <c r="T1895" s="186"/>
      <c r="AT1895" s="182" t="s">
        <v>586</v>
      </c>
      <c r="AU1895" s="182" t="s">
        <v>89</v>
      </c>
      <c r="AV1895" s="12" t="s">
        <v>84</v>
      </c>
      <c r="AW1895" s="12" t="s">
        <v>31</v>
      </c>
      <c r="AX1895" s="12" t="s">
        <v>77</v>
      </c>
      <c r="AY1895" s="182" t="s">
        <v>574</v>
      </c>
    </row>
    <row r="1896" spans="2:65" s="12" customFormat="1" ht="12">
      <c r="B1896" s="180"/>
      <c r="D1896" s="181" t="s">
        <v>586</v>
      </c>
      <c r="E1896" s="182" t="s">
        <v>1</v>
      </c>
      <c r="F1896" s="183" t="s">
        <v>2025</v>
      </c>
      <c r="H1896" s="182" t="s">
        <v>1</v>
      </c>
      <c r="I1896" s="184"/>
      <c r="L1896" s="180"/>
      <c r="M1896" s="185"/>
      <c r="T1896" s="186"/>
      <c r="AT1896" s="182" t="s">
        <v>586</v>
      </c>
      <c r="AU1896" s="182" t="s">
        <v>89</v>
      </c>
      <c r="AV1896" s="12" t="s">
        <v>84</v>
      </c>
      <c r="AW1896" s="12" t="s">
        <v>31</v>
      </c>
      <c r="AX1896" s="12" t="s">
        <v>77</v>
      </c>
      <c r="AY1896" s="182" t="s">
        <v>574</v>
      </c>
    </row>
    <row r="1897" spans="2:65" s="13" customFormat="1" ht="12">
      <c r="B1897" s="187"/>
      <c r="D1897" s="181" t="s">
        <v>586</v>
      </c>
      <c r="E1897" s="188" t="s">
        <v>1</v>
      </c>
      <c r="F1897" s="189" t="s">
        <v>2026</v>
      </c>
      <c r="H1897" s="190">
        <v>15.225</v>
      </c>
      <c r="I1897" s="191"/>
      <c r="L1897" s="187"/>
      <c r="M1897" s="192"/>
      <c r="T1897" s="193"/>
      <c r="AT1897" s="188" t="s">
        <v>586</v>
      </c>
      <c r="AU1897" s="188" t="s">
        <v>89</v>
      </c>
      <c r="AV1897" s="13" t="s">
        <v>89</v>
      </c>
      <c r="AW1897" s="13" t="s">
        <v>31</v>
      </c>
      <c r="AX1897" s="13" t="s">
        <v>77</v>
      </c>
      <c r="AY1897" s="188" t="s">
        <v>574</v>
      </c>
    </row>
    <row r="1898" spans="2:65" s="13" customFormat="1" ht="12">
      <c r="B1898" s="187"/>
      <c r="D1898" s="181" t="s">
        <v>586</v>
      </c>
      <c r="E1898" s="188" t="s">
        <v>1</v>
      </c>
      <c r="F1898" s="189" t="s">
        <v>2027</v>
      </c>
      <c r="H1898" s="190">
        <v>-5.3550000000000004</v>
      </c>
      <c r="I1898" s="191"/>
      <c r="L1898" s="187"/>
      <c r="M1898" s="192"/>
      <c r="T1898" s="193"/>
      <c r="AT1898" s="188" t="s">
        <v>586</v>
      </c>
      <c r="AU1898" s="188" t="s">
        <v>89</v>
      </c>
      <c r="AV1898" s="13" t="s">
        <v>89</v>
      </c>
      <c r="AW1898" s="13" t="s">
        <v>31</v>
      </c>
      <c r="AX1898" s="13" t="s">
        <v>77</v>
      </c>
      <c r="AY1898" s="188" t="s">
        <v>574</v>
      </c>
    </row>
    <row r="1899" spans="2:65" s="12" customFormat="1" ht="12">
      <c r="B1899" s="180"/>
      <c r="D1899" s="181" t="s">
        <v>586</v>
      </c>
      <c r="E1899" s="182" t="s">
        <v>1</v>
      </c>
      <c r="F1899" s="183" t="s">
        <v>2028</v>
      </c>
      <c r="H1899" s="182" t="s">
        <v>1</v>
      </c>
      <c r="I1899" s="184"/>
      <c r="L1899" s="180"/>
      <c r="M1899" s="185"/>
      <c r="T1899" s="186"/>
      <c r="AT1899" s="182" t="s">
        <v>586</v>
      </c>
      <c r="AU1899" s="182" t="s">
        <v>89</v>
      </c>
      <c r="AV1899" s="12" t="s">
        <v>84</v>
      </c>
      <c r="AW1899" s="12" t="s">
        <v>31</v>
      </c>
      <c r="AX1899" s="12" t="s">
        <v>77</v>
      </c>
      <c r="AY1899" s="182" t="s">
        <v>574</v>
      </c>
    </row>
    <row r="1900" spans="2:65" s="13" customFormat="1" ht="12">
      <c r="B1900" s="187"/>
      <c r="D1900" s="181" t="s">
        <v>586</v>
      </c>
      <c r="E1900" s="188" t="s">
        <v>1</v>
      </c>
      <c r="F1900" s="189" t="s">
        <v>2029</v>
      </c>
      <c r="H1900" s="190">
        <v>19.277999999999999</v>
      </c>
      <c r="I1900" s="191"/>
      <c r="L1900" s="187"/>
      <c r="M1900" s="192"/>
      <c r="T1900" s="193"/>
      <c r="AT1900" s="188" t="s">
        <v>586</v>
      </c>
      <c r="AU1900" s="188" t="s">
        <v>89</v>
      </c>
      <c r="AV1900" s="13" t="s">
        <v>89</v>
      </c>
      <c r="AW1900" s="13" t="s">
        <v>31</v>
      </c>
      <c r="AX1900" s="13" t="s">
        <v>77</v>
      </c>
      <c r="AY1900" s="188" t="s">
        <v>574</v>
      </c>
    </row>
    <row r="1901" spans="2:65" s="15" customFormat="1" ht="12">
      <c r="B1901" s="201"/>
      <c r="D1901" s="181" t="s">
        <v>586</v>
      </c>
      <c r="E1901" s="202" t="s">
        <v>404</v>
      </c>
      <c r="F1901" s="203" t="s">
        <v>776</v>
      </c>
      <c r="H1901" s="204">
        <v>39.122999999999998</v>
      </c>
      <c r="I1901" s="205"/>
      <c r="L1901" s="201"/>
      <c r="M1901" s="206"/>
      <c r="T1901" s="207"/>
      <c r="AT1901" s="202" t="s">
        <v>586</v>
      </c>
      <c r="AU1901" s="202" t="s">
        <v>89</v>
      </c>
      <c r="AV1901" s="15" t="s">
        <v>597</v>
      </c>
      <c r="AW1901" s="15" t="s">
        <v>31</v>
      </c>
      <c r="AX1901" s="15" t="s">
        <v>77</v>
      </c>
      <c r="AY1901" s="202" t="s">
        <v>574</v>
      </c>
    </row>
    <row r="1902" spans="2:65" s="14" customFormat="1" ht="12">
      <c r="B1902" s="194"/>
      <c r="D1902" s="181" t="s">
        <v>586</v>
      </c>
      <c r="E1902" s="195" t="s">
        <v>1</v>
      </c>
      <c r="F1902" s="196" t="s">
        <v>596</v>
      </c>
      <c r="H1902" s="197">
        <v>39.122999999999998</v>
      </c>
      <c r="I1902" s="198"/>
      <c r="L1902" s="194"/>
      <c r="M1902" s="199"/>
      <c r="T1902" s="200"/>
      <c r="AT1902" s="195" t="s">
        <v>586</v>
      </c>
      <c r="AU1902" s="195" t="s">
        <v>89</v>
      </c>
      <c r="AV1902" s="14" t="s">
        <v>580</v>
      </c>
      <c r="AW1902" s="14" t="s">
        <v>31</v>
      </c>
      <c r="AX1902" s="14" t="s">
        <v>84</v>
      </c>
      <c r="AY1902" s="195" t="s">
        <v>574</v>
      </c>
    </row>
    <row r="1903" spans="2:65" s="12" customFormat="1" ht="24">
      <c r="B1903" s="180"/>
      <c r="D1903" s="181" t="s">
        <v>586</v>
      </c>
      <c r="E1903" s="182" t="s">
        <v>1</v>
      </c>
      <c r="F1903" s="183" t="s">
        <v>2008</v>
      </c>
      <c r="H1903" s="182" t="s">
        <v>1</v>
      </c>
      <c r="I1903" s="184"/>
      <c r="L1903" s="180"/>
      <c r="M1903" s="185"/>
      <c r="T1903" s="186"/>
      <c r="AT1903" s="182" t="s">
        <v>586</v>
      </c>
      <c r="AU1903" s="182" t="s">
        <v>89</v>
      </c>
      <c r="AV1903" s="12" t="s">
        <v>84</v>
      </c>
      <c r="AW1903" s="12" t="s">
        <v>31</v>
      </c>
      <c r="AX1903" s="12" t="s">
        <v>77</v>
      </c>
      <c r="AY1903" s="182" t="s">
        <v>574</v>
      </c>
    </row>
    <row r="1904" spans="2:65" s="1" customFormat="1" ht="55.5" customHeight="1">
      <c r="B1904" s="140"/>
      <c r="C1904" s="168" t="s">
        <v>2030</v>
      </c>
      <c r="D1904" s="168" t="s">
        <v>576</v>
      </c>
      <c r="E1904" s="169" t="s">
        <v>2031</v>
      </c>
      <c r="F1904" s="170" t="s">
        <v>2032</v>
      </c>
      <c r="G1904" s="171" t="s">
        <v>584</v>
      </c>
      <c r="H1904" s="172">
        <v>99.093000000000004</v>
      </c>
      <c r="I1904" s="173"/>
      <c r="J1904" s="174">
        <f>ROUND(I1904*H1904,2)</f>
        <v>0</v>
      </c>
      <c r="K1904" s="175"/>
      <c r="L1904" s="34"/>
      <c r="M1904" s="176" t="s">
        <v>1</v>
      </c>
      <c r="N1904" s="139" t="s">
        <v>43</v>
      </c>
      <c r="P1904" s="177">
        <f>O1904*H1904</f>
        <v>0</v>
      </c>
      <c r="Q1904" s="177">
        <v>1.6264000000000001E-2</v>
      </c>
      <c r="R1904" s="177">
        <f>Q1904*H1904</f>
        <v>1.6116485520000001</v>
      </c>
      <c r="S1904" s="177">
        <v>0</v>
      </c>
      <c r="T1904" s="178">
        <f>S1904*H1904</f>
        <v>0</v>
      </c>
      <c r="AR1904" s="179" t="s">
        <v>580</v>
      </c>
      <c r="AT1904" s="179" t="s">
        <v>576</v>
      </c>
      <c r="AU1904" s="179" t="s">
        <v>89</v>
      </c>
      <c r="AY1904" s="17" t="s">
        <v>574</v>
      </c>
      <c r="BE1904" s="102">
        <f>IF(N1904="základná",J1904,0)</f>
        <v>0</v>
      </c>
      <c r="BF1904" s="102">
        <f>IF(N1904="znížená",J1904,0)</f>
        <v>0</v>
      </c>
      <c r="BG1904" s="102">
        <f>IF(N1904="zákl. prenesená",J1904,0)</f>
        <v>0</v>
      </c>
      <c r="BH1904" s="102">
        <f>IF(N1904="zníž. prenesená",J1904,0)</f>
        <v>0</v>
      </c>
      <c r="BI1904" s="102">
        <f>IF(N1904="nulová",J1904,0)</f>
        <v>0</v>
      </c>
      <c r="BJ1904" s="17" t="s">
        <v>89</v>
      </c>
      <c r="BK1904" s="102">
        <f>ROUND(I1904*H1904,2)</f>
        <v>0</v>
      </c>
      <c r="BL1904" s="17" t="s">
        <v>580</v>
      </c>
      <c r="BM1904" s="179" t="s">
        <v>2033</v>
      </c>
    </row>
    <row r="1905" spans="2:51" s="12" customFormat="1" ht="12">
      <c r="B1905" s="180"/>
      <c r="D1905" s="181" t="s">
        <v>586</v>
      </c>
      <c r="E1905" s="182" t="s">
        <v>1</v>
      </c>
      <c r="F1905" s="183" t="s">
        <v>2034</v>
      </c>
      <c r="H1905" s="182" t="s">
        <v>1</v>
      </c>
      <c r="I1905" s="184"/>
      <c r="L1905" s="180"/>
      <c r="M1905" s="185"/>
      <c r="T1905" s="186"/>
      <c r="AT1905" s="182" t="s">
        <v>586</v>
      </c>
      <c r="AU1905" s="182" t="s">
        <v>89</v>
      </c>
      <c r="AV1905" s="12" t="s">
        <v>84</v>
      </c>
      <c r="AW1905" s="12" t="s">
        <v>31</v>
      </c>
      <c r="AX1905" s="12" t="s">
        <v>77</v>
      </c>
      <c r="AY1905" s="182" t="s">
        <v>574</v>
      </c>
    </row>
    <row r="1906" spans="2:51" s="12" customFormat="1" ht="12">
      <c r="B1906" s="180"/>
      <c r="D1906" s="181" t="s">
        <v>586</v>
      </c>
      <c r="E1906" s="182" t="s">
        <v>1</v>
      </c>
      <c r="F1906" s="183" t="s">
        <v>2035</v>
      </c>
      <c r="H1906" s="182" t="s">
        <v>1</v>
      </c>
      <c r="I1906" s="184"/>
      <c r="L1906" s="180"/>
      <c r="M1906" s="185"/>
      <c r="T1906" s="186"/>
      <c r="AT1906" s="182" t="s">
        <v>586</v>
      </c>
      <c r="AU1906" s="182" t="s">
        <v>89</v>
      </c>
      <c r="AV1906" s="12" t="s">
        <v>84</v>
      </c>
      <c r="AW1906" s="12" t="s">
        <v>31</v>
      </c>
      <c r="AX1906" s="12" t="s">
        <v>77</v>
      </c>
      <c r="AY1906" s="182" t="s">
        <v>574</v>
      </c>
    </row>
    <row r="1907" spans="2:51" s="12" customFormat="1" ht="12">
      <c r="B1907" s="180"/>
      <c r="D1907" s="181" t="s">
        <v>586</v>
      </c>
      <c r="E1907" s="182" t="s">
        <v>1</v>
      </c>
      <c r="F1907" s="183" t="s">
        <v>2036</v>
      </c>
      <c r="H1907" s="182" t="s">
        <v>1</v>
      </c>
      <c r="I1907" s="184"/>
      <c r="L1907" s="180"/>
      <c r="M1907" s="185"/>
      <c r="T1907" s="186"/>
      <c r="AT1907" s="182" t="s">
        <v>586</v>
      </c>
      <c r="AU1907" s="182" t="s">
        <v>89</v>
      </c>
      <c r="AV1907" s="12" t="s">
        <v>84</v>
      </c>
      <c r="AW1907" s="12" t="s">
        <v>31</v>
      </c>
      <c r="AX1907" s="12" t="s">
        <v>77</v>
      </c>
      <c r="AY1907" s="182" t="s">
        <v>574</v>
      </c>
    </row>
    <row r="1908" spans="2:51" s="13" customFormat="1" ht="12">
      <c r="B1908" s="187"/>
      <c r="D1908" s="181" t="s">
        <v>586</v>
      </c>
      <c r="E1908" s="188" t="s">
        <v>1</v>
      </c>
      <c r="F1908" s="189" t="s">
        <v>2037</v>
      </c>
      <c r="H1908" s="190">
        <v>6.71</v>
      </c>
      <c r="I1908" s="191"/>
      <c r="L1908" s="187"/>
      <c r="M1908" s="192"/>
      <c r="T1908" s="193"/>
      <c r="AT1908" s="188" t="s">
        <v>586</v>
      </c>
      <c r="AU1908" s="188" t="s">
        <v>89</v>
      </c>
      <c r="AV1908" s="13" t="s">
        <v>89</v>
      </c>
      <c r="AW1908" s="13" t="s">
        <v>31</v>
      </c>
      <c r="AX1908" s="13" t="s">
        <v>77</v>
      </c>
      <c r="AY1908" s="188" t="s">
        <v>574</v>
      </c>
    </row>
    <row r="1909" spans="2:51" s="13" customFormat="1" ht="12">
      <c r="B1909" s="187"/>
      <c r="D1909" s="181" t="s">
        <v>586</v>
      </c>
      <c r="E1909" s="188" t="s">
        <v>1</v>
      </c>
      <c r="F1909" s="189" t="s">
        <v>2038</v>
      </c>
      <c r="H1909" s="190">
        <v>3.66</v>
      </c>
      <c r="I1909" s="191"/>
      <c r="L1909" s="187"/>
      <c r="M1909" s="192"/>
      <c r="T1909" s="193"/>
      <c r="AT1909" s="188" t="s">
        <v>586</v>
      </c>
      <c r="AU1909" s="188" t="s">
        <v>89</v>
      </c>
      <c r="AV1909" s="13" t="s">
        <v>89</v>
      </c>
      <c r="AW1909" s="13" t="s">
        <v>31</v>
      </c>
      <c r="AX1909" s="13" t="s">
        <v>77</v>
      </c>
      <c r="AY1909" s="188" t="s">
        <v>574</v>
      </c>
    </row>
    <row r="1910" spans="2:51" s="12" customFormat="1" ht="12">
      <c r="B1910" s="180"/>
      <c r="D1910" s="181" t="s">
        <v>586</v>
      </c>
      <c r="E1910" s="182" t="s">
        <v>1</v>
      </c>
      <c r="F1910" s="183" t="s">
        <v>1947</v>
      </c>
      <c r="H1910" s="182" t="s">
        <v>1</v>
      </c>
      <c r="I1910" s="184"/>
      <c r="L1910" s="180"/>
      <c r="M1910" s="185"/>
      <c r="T1910" s="186"/>
      <c r="AT1910" s="182" t="s">
        <v>586</v>
      </c>
      <c r="AU1910" s="182" t="s">
        <v>89</v>
      </c>
      <c r="AV1910" s="12" t="s">
        <v>84</v>
      </c>
      <c r="AW1910" s="12" t="s">
        <v>31</v>
      </c>
      <c r="AX1910" s="12" t="s">
        <v>77</v>
      </c>
      <c r="AY1910" s="182" t="s">
        <v>574</v>
      </c>
    </row>
    <row r="1911" spans="2:51" s="12" customFormat="1" ht="12">
      <c r="B1911" s="180"/>
      <c r="D1911" s="181" t="s">
        <v>586</v>
      </c>
      <c r="E1911" s="182" t="s">
        <v>1</v>
      </c>
      <c r="F1911" s="183" t="s">
        <v>1948</v>
      </c>
      <c r="H1911" s="182" t="s">
        <v>1</v>
      </c>
      <c r="I1911" s="184"/>
      <c r="L1911" s="180"/>
      <c r="M1911" s="185"/>
      <c r="T1911" s="186"/>
      <c r="AT1911" s="182" t="s">
        <v>586</v>
      </c>
      <c r="AU1911" s="182" t="s">
        <v>89</v>
      </c>
      <c r="AV1911" s="12" t="s">
        <v>84</v>
      </c>
      <c r="AW1911" s="12" t="s">
        <v>31</v>
      </c>
      <c r="AX1911" s="12" t="s">
        <v>77</v>
      </c>
      <c r="AY1911" s="182" t="s">
        <v>574</v>
      </c>
    </row>
    <row r="1912" spans="2:51" s="13" customFormat="1" ht="12">
      <c r="B1912" s="187"/>
      <c r="D1912" s="181" t="s">
        <v>586</v>
      </c>
      <c r="E1912" s="188" t="s">
        <v>1</v>
      </c>
      <c r="F1912" s="189" t="s">
        <v>2039</v>
      </c>
      <c r="H1912" s="190">
        <v>2.6179999999999999</v>
      </c>
      <c r="I1912" s="191"/>
      <c r="L1912" s="187"/>
      <c r="M1912" s="192"/>
      <c r="T1912" s="193"/>
      <c r="AT1912" s="188" t="s">
        <v>586</v>
      </c>
      <c r="AU1912" s="188" t="s">
        <v>89</v>
      </c>
      <c r="AV1912" s="13" t="s">
        <v>89</v>
      </c>
      <c r="AW1912" s="13" t="s">
        <v>31</v>
      </c>
      <c r="AX1912" s="13" t="s">
        <v>77</v>
      </c>
      <c r="AY1912" s="188" t="s">
        <v>574</v>
      </c>
    </row>
    <row r="1913" spans="2:51" s="13" customFormat="1" ht="12">
      <c r="B1913" s="187"/>
      <c r="D1913" s="181" t="s">
        <v>586</v>
      </c>
      <c r="E1913" s="188" t="s">
        <v>1</v>
      </c>
      <c r="F1913" s="189" t="s">
        <v>2040</v>
      </c>
      <c r="H1913" s="190">
        <v>6.9459999999999997</v>
      </c>
      <c r="I1913" s="191"/>
      <c r="L1913" s="187"/>
      <c r="M1913" s="192"/>
      <c r="T1913" s="193"/>
      <c r="AT1913" s="188" t="s">
        <v>586</v>
      </c>
      <c r="AU1913" s="188" t="s">
        <v>89</v>
      </c>
      <c r="AV1913" s="13" t="s">
        <v>89</v>
      </c>
      <c r="AW1913" s="13" t="s">
        <v>31</v>
      </c>
      <c r="AX1913" s="13" t="s">
        <v>77</v>
      </c>
      <c r="AY1913" s="188" t="s">
        <v>574</v>
      </c>
    </row>
    <row r="1914" spans="2:51" s="13" customFormat="1" ht="12">
      <c r="B1914" s="187"/>
      <c r="D1914" s="181" t="s">
        <v>586</v>
      </c>
      <c r="E1914" s="188" t="s">
        <v>1</v>
      </c>
      <c r="F1914" s="189" t="s">
        <v>2041</v>
      </c>
      <c r="H1914" s="190">
        <v>3.99</v>
      </c>
      <c r="I1914" s="191"/>
      <c r="L1914" s="187"/>
      <c r="M1914" s="192"/>
      <c r="T1914" s="193"/>
      <c r="AT1914" s="188" t="s">
        <v>586</v>
      </c>
      <c r="AU1914" s="188" t="s">
        <v>89</v>
      </c>
      <c r="AV1914" s="13" t="s">
        <v>89</v>
      </c>
      <c r="AW1914" s="13" t="s">
        <v>31</v>
      </c>
      <c r="AX1914" s="13" t="s">
        <v>77</v>
      </c>
      <c r="AY1914" s="188" t="s">
        <v>574</v>
      </c>
    </row>
    <row r="1915" spans="2:51" s="13" customFormat="1" ht="12">
      <c r="B1915" s="187"/>
      <c r="D1915" s="181" t="s">
        <v>586</v>
      </c>
      <c r="E1915" s="188" t="s">
        <v>1</v>
      </c>
      <c r="F1915" s="189" t="s">
        <v>2042</v>
      </c>
      <c r="H1915" s="190">
        <v>4.2859999999999996</v>
      </c>
      <c r="I1915" s="191"/>
      <c r="L1915" s="187"/>
      <c r="M1915" s="192"/>
      <c r="T1915" s="193"/>
      <c r="AT1915" s="188" t="s">
        <v>586</v>
      </c>
      <c r="AU1915" s="188" t="s">
        <v>89</v>
      </c>
      <c r="AV1915" s="13" t="s">
        <v>89</v>
      </c>
      <c r="AW1915" s="13" t="s">
        <v>31</v>
      </c>
      <c r="AX1915" s="13" t="s">
        <v>77</v>
      </c>
      <c r="AY1915" s="188" t="s">
        <v>574</v>
      </c>
    </row>
    <row r="1916" spans="2:51" s="13" customFormat="1" ht="12">
      <c r="B1916" s="187"/>
      <c r="D1916" s="181" t="s">
        <v>586</v>
      </c>
      <c r="E1916" s="188" t="s">
        <v>1</v>
      </c>
      <c r="F1916" s="189" t="s">
        <v>2043</v>
      </c>
      <c r="H1916" s="190">
        <v>-4.8280000000000003</v>
      </c>
      <c r="I1916" s="191"/>
      <c r="L1916" s="187"/>
      <c r="M1916" s="192"/>
      <c r="T1916" s="193"/>
      <c r="AT1916" s="188" t="s">
        <v>586</v>
      </c>
      <c r="AU1916" s="188" t="s">
        <v>89</v>
      </c>
      <c r="AV1916" s="13" t="s">
        <v>89</v>
      </c>
      <c r="AW1916" s="13" t="s">
        <v>31</v>
      </c>
      <c r="AX1916" s="13" t="s">
        <v>77</v>
      </c>
      <c r="AY1916" s="188" t="s">
        <v>574</v>
      </c>
    </row>
    <row r="1917" spans="2:51" s="12" customFormat="1" ht="12">
      <c r="B1917" s="180"/>
      <c r="D1917" s="181" t="s">
        <v>586</v>
      </c>
      <c r="E1917" s="182" t="s">
        <v>1</v>
      </c>
      <c r="F1917" s="183" t="s">
        <v>1950</v>
      </c>
      <c r="H1917" s="182" t="s">
        <v>1</v>
      </c>
      <c r="I1917" s="184"/>
      <c r="L1917" s="180"/>
      <c r="M1917" s="185"/>
      <c r="T1917" s="186"/>
      <c r="AT1917" s="182" t="s">
        <v>586</v>
      </c>
      <c r="AU1917" s="182" t="s">
        <v>89</v>
      </c>
      <c r="AV1917" s="12" t="s">
        <v>84</v>
      </c>
      <c r="AW1917" s="12" t="s">
        <v>31</v>
      </c>
      <c r="AX1917" s="12" t="s">
        <v>77</v>
      </c>
      <c r="AY1917" s="182" t="s">
        <v>574</v>
      </c>
    </row>
    <row r="1918" spans="2:51" s="13" customFormat="1" ht="12">
      <c r="B1918" s="187"/>
      <c r="D1918" s="181" t="s">
        <v>586</v>
      </c>
      <c r="E1918" s="188" t="s">
        <v>1</v>
      </c>
      <c r="F1918" s="189" t="s">
        <v>2044</v>
      </c>
      <c r="H1918" s="190">
        <v>3.383</v>
      </c>
      <c r="I1918" s="191"/>
      <c r="L1918" s="187"/>
      <c r="M1918" s="192"/>
      <c r="T1918" s="193"/>
      <c r="AT1918" s="188" t="s">
        <v>586</v>
      </c>
      <c r="AU1918" s="188" t="s">
        <v>89</v>
      </c>
      <c r="AV1918" s="13" t="s">
        <v>89</v>
      </c>
      <c r="AW1918" s="13" t="s">
        <v>31</v>
      </c>
      <c r="AX1918" s="13" t="s">
        <v>77</v>
      </c>
      <c r="AY1918" s="188" t="s">
        <v>574</v>
      </c>
    </row>
    <row r="1919" spans="2:51" s="13" customFormat="1" ht="12">
      <c r="B1919" s="187"/>
      <c r="D1919" s="181" t="s">
        <v>586</v>
      </c>
      <c r="E1919" s="188" t="s">
        <v>1</v>
      </c>
      <c r="F1919" s="189" t="s">
        <v>2045</v>
      </c>
      <c r="H1919" s="190">
        <v>2.2650000000000001</v>
      </c>
      <c r="I1919" s="191"/>
      <c r="L1919" s="187"/>
      <c r="M1919" s="192"/>
      <c r="T1919" s="193"/>
      <c r="AT1919" s="188" t="s">
        <v>586</v>
      </c>
      <c r="AU1919" s="188" t="s">
        <v>89</v>
      </c>
      <c r="AV1919" s="13" t="s">
        <v>89</v>
      </c>
      <c r="AW1919" s="13" t="s">
        <v>31</v>
      </c>
      <c r="AX1919" s="13" t="s">
        <v>77</v>
      </c>
      <c r="AY1919" s="188" t="s">
        <v>574</v>
      </c>
    </row>
    <row r="1920" spans="2:51" s="12" customFormat="1" ht="12">
      <c r="B1920" s="180"/>
      <c r="D1920" s="181" t="s">
        <v>586</v>
      </c>
      <c r="E1920" s="182" t="s">
        <v>1</v>
      </c>
      <c r="F1920" s="183" t="s">
        <v>1906</v>
      </c>
      <c r="H1920" s="182" t="s">
        <v>1</v>
      </c>
      <c r="I1920" s="184"/>
      <c r="L1920" s="180"/>
      <c r="M1920" s="185"/>
      <c r="T1920" s="186"/>
      <c r="AT1920" s="182" t="s">
        <v>586</v>
      </c>
      <c r="AU1920" s="182" t="s">
        <v>89</v>
      </c>
      <c r="AV1920" s="12" t="s">
        <v>84</v>
      </c>
      <c r="AW1920" s="12" t="s">
        <v>31</v>
      </c>
      <c r="AX1920" s="12" t="s">
        <v>77</v>
      </c>
      <c r="AY1920" s="182" t="s">
        <v>574</v>
      </c>
    </row>
    <row r="1921" spans="2:51" s="12" customFormat="1" ht="12">
      <c r="B1921" s="180"/>
      <c r="D1921" s="181" t="s">
        <v>586</v>
      </c>
      <c r="E1921" s="182" t="s">
        <v>1</v>
      </c>
      <c r="F1921" s="183" t="s">
        <v>2046</v>
      </c>
      <c r="H1921" s="182" t="s">
        <v>1</v>
      </c>
      <c r="I1921" s="184"/>
      <c r="L1921" s="180"/>
      <c r="M1921" s="185"/>
      <c r="T1921" s="186"/>
      <c r="AT1921" s="182" t="s">
        <v>586</v>
      </c>
      <c r="AU1921" s="182" t="s">
        <v>89</v>
      </c>
      <c r="AV1921" s="12" t="s">
        <v>84</v>
      </c>
      <c r="AW1921" s="12" t="s">
        <v>31</v>
      </c>
      <c r="AX1921" s="12" t="s">
        <v>77</v>
      </c>
      <c r="AY1921" s="182" t="s">
        <v>574</v>
      </c>
    </row>
    <row r="1922" spans="2:51" s="13" customFormat="1" ht="12">
      <c r="B1922" s="187"/>
      <c r="D1922" s="181" t="s">
        <v>586</v>
      </c>
      <c r="E1922" s="188" t="s">
        <v>1</v>
      </c>
      <c r="F1922" s="189" t="s">
        <v>2047</v>
      </c>
      <c r="H1922" s="190">
        <v>1.47</v>
      </c>
      <c r="I1922" s="191"/>
      <c r="L1922" s="187"/>
      <c r="M1922" s="192"/>
      <c r="T1922" s="193"/>
      <c r="AT1922" s="188" t="s">
        <v>586</v>
      </c>
      <c r="AU1922" s="188" t="s">
        <v>89</v>
      </c>
      <c r="AV1922" s="13" t="s">
        <v>89</v>
      </c>
      <c r="AW1922" s="13" t="s">
        <v>31</v>
      </c>
      <c r="AX1922" s="13" t="s">
        <v>77</v>
      </c>
      <c r="AY1922" s="188" t="s">
        <v>574</v>
      </c>
    </row>
    <row r="1923" spans="2:51" s="12" customFormat="1" ht="12">
      <c r="B1923" s="180"/>
      <c r="D1923" s="181" t="s">
        <v>586</v>
      </c>
      <c r="E1923" s="182" t="s">
        <v>1</v>
      </c>
      <c r="F1923" s="183" t="s">
        <v>1953</v>
      </c>
      <c r="H1923" s="182" t="s">
        <v>1</v>
      </c>
      <c r="I1923" s="184"/>
      <c r="L1923" s="180"/>
      <c r="M1923" s="185"/>
      <c r="T1923" s="186"/>
      <c r="AT1923" s="182" t="s">
        <v>586</v>
      </c>
      <c r="AU1923" s="182" t="s">
        <v>89</v>
      </c>
      <c r="AV1923" s="12" t="s">
        <v>84</v>
      </c>
      <c r="AW1923" s="12" t="s">
        <v>31</v>
      </c>
      <c r="AX1923" s="12" t="s">
        <v>77</v>
      </c>
      <c r="AY1923" s="182" t="s">
        <v>574</v>
      </c>
    </row>
    <row r="1924" spans="2:51" s="13" customFormat="1" ht="12">
      <c r="B1924" s="187"/>
      <c r="D1924" s="181" t="s">
        <v>586</v>
      </c>
      <c r="E1924" s="188" t="s">
        <v>1</v>
      </c>
      <c r="F1924" s="189" t="s">
        <v>2048</v>
      </c>
      <c r="H1924" s="190">
        <v>4.2149999999999999</v>
      </c>
      <c r="I1924" s="191"/>
      <c r="L1924" s="187"/>
      <c r="M1924" s="192"/>
      <c r="T1924" s="193"/>
      <c r="AT1924" s="188" t="s">
        <v>586</v>
      </c>
      <c r="AU1924" s="188" t="s">
        <v>89</v>
      </c>
      <c r="AV1924" s="13" t="s">
        <v>89</v>
      </c>
      <c r="AW1924" s="13" t="s">
        <v>31</v>
      </c>
      <c r="AX1924" s="13" t="s">
        <v>77</v>
      </c>
      <c r="AY1924" s="188" t="s">
        <v>574</v>
      </c>
    </row>
    <row r="1925" spans="2:51" s="12" customFormat="1" ht="12">
      <c r="B1925" s="180"/>
      <c r="D1925" s="181" t="s">
        <v>586</v>
      </c>
      <c r="E1925" s="182" t="s">
        <v>1</v>
      </c>
      <c r="F1925" s="183" t="s">
        <v>2049</v>
      </c>
      <c r="H1925" s="182" t="s">
        <v>1</v>
      </c>
      <c r="I1925" s="184"/>
      <c r="L1925" s="180"/>
      <c r="M1925" s="185"/>
      <c r="T1925" s="186"/>
      <c r="AT1925" s="182" t="s">
        <v>586</v>
      </c>
      <c r="AU1925" s="182" t="s">
        <v>89</v>
      </c>
      <c r="AV1925" s="12" t="s">
        <v>84</v>
      </c>
      <c r="AW1925" s="12" t="s">
        <v>31</v>
      </c>
      <c r="AX1925" s="12" t="s">
        <v>77</v>
      </c>
      <c r="AY1925" s="182" t="s">
        <v>574</v>
      </c>
    </row>
    <row r="1926" spans="2:51" s="12" customFormat="1" ht="12">
      <c r="B1926" s="180"/>
      <c r="D1926" s="181" t="s">
        <v>586</v>
      </c>
      <c r="E1926" s="182" t="s">
        <v>1</v>
      </c>
      <c r="F1926" s="183" t="s">
        <v>1956</v>
      </c>
      <c r="H1926" s="182" t="s">
        <v>1</v>
      </c>
      <c r="I1926" s="184"/>
      <c r="L1926" s="180"/>
      <c r="M1926" s="185"/>
      <c r="T1926" s="186"/>
      <c r="AT1926" s="182" t="s">
        <v>586</v>
      </c>
      <c r="AU1926" s="182" t="s">
        <v>89</v>
      </c>
      <c r="AV1926" s="12" t="s">
        <v>84</v>
      </c>
      <c r="AW1926" s="12" t="s">
        <v>31</v>
      </c>
      <c r="AX1926" s="12" t="s">
        <v>77</v>
      </c>
      <c r="AY1926" s="182" t="s">
        <v>574</v>
      </c>
    </row>
    <row r="1927" spans="2:51" s="12" customFormat="1" ht="12">
      <c r="B1927" s="180"/>
      <c r="D1927" s="181" t="s">
        <v>586</v>
      </c>
      <c r="E1927" s="182" t="s">
        <v>1</v>
      </c>
      <c r="F1927" s="183" t="s">
        <v>1957</v>
      </c>
      <c r="H1927" s="182" t="s">
        <v>1</v>
      </c>
      <c r="I1927" s="184"/>
      <c r="L1927" s="180"/>
      <c r="M1927" s="185"/>
      <c r="T1927" s="186"/>
      <c r="AT1927" s="182" t="s">
        <v>586</v>
      </c>
      <c r="AU1927" s="182" t="s">
        <v>89</v>
      </c>
      <c r="AV1927" s="12" t="s">
        <v>84</v>
      </c>
      <c r="AW1927" s="12" t="s">
        <v>31</v>
      </c>
      <c r="AX1927" s="12" t="s">
        <v>77</v>
      </c>
      <c r="AY1927" s="182" t="s">
        <v>574</v>
      </c>
    </row>
    <row r="1928" spans="2:51" s="13" customFormat="1" ht="12">
      <c r="B1928" s="187"/>
      <c r="D1928" s="181" t="s">
        <v>586</v>
      </c>
      <c r="E1928" s="188" t="s">
        <v>1</v>
      </c>
      <c r="F1928" s="189" t="s">
        <v>2050</v>
      </c>
      <c r="H1928" s="190">
        <v>1.56</v>
      </c>
      <c r="I1928" s="191"/>
      <c r="L1928" s="187"/>
      <c r="M1928" s="192"/>
      <c r="T1928" s="193"/>
      <c r="AT1928" s="188" t="s">
        <v>586</v>
      </c>
      <c r="AU1928" s="188" t="s">
        <v>89</v>
      </c>
      <c r="AV1928" s="13" t="s">
        <v>89</v>
      </c>
      <c r="AW1928" s="13" t="s">
        <v>31</v>
      </c>
      <c r="AX1928" s="13" t="s">
        <v>77</v>
      </c>
      <c r="AY1928" s="188" t="s">
        <v>574</v>
      </c>
    </row>
    <row r="1929" spans="2:51" s="13" customFormat="1" ht="12">
      <c r="B1929" s="187"/>
      <c r="D1929" s="181" t="s">
        <v>586</v>
      </c>
      <c r="E1929" s="188" t="s">
        <v>1</v>
      </c>
      <c r="F1929" s="189" t="s">
        <v>2051</v>
      </c>
      <c r="H1929" s="190">
        <v>0.76500000000000001</v>
      </c>
      <c r="I1929" s="191"/>
      <c r="L1929" s="187"/>
      <c r="M1929" s="192"/>
      <c r="T1929" s="193"/>
      <c r="AT1929" s="188" t="s">
        <v>586</v>
      </c>
      <c r="AU1929" s="188" t="s">
        <v>89</v>
      </c>
      <c r="AV1929" s="13" t="s">
        <v>89</v>
      </c>
      <c r="AW1929" s="13" t="s">
        <v>31</v>
      </c>
      <c r="AX1929" s="13" t="s">
        <v>77</v>
      </c>
      <c r="AY1929" s="188" t="s">
        <v>574</v>
      </c>
    </row>
    <row r="1930" spans="2:51" s="12" customFormat="1" ht="12">
      <c r="B1930" s="180"/>
      <c r="D1930" s="181" t="s">
        <v>586</v>
      </c>
      <c r="E1930" s="182" t="s">
        <v>1</v>
      </c>
      <c r="F1930" s="183" t="s">
        <v>1960</v>
      </c>
      <c r="H1930" s="182" t="s">
        <v>1</v>
      </c>
      <c r="I1930" s="184"/>
      <c r="L1930" s="180"/>
      <c r="M1930" s="185"/>
      <c r="T1930" s="186"/>
      <c r="AT1930" s="182" t="s">
        <v>586</v>
      </c>
      <c r="AU1930" s="182" t="s">
        <v>89</v>
      </c>
      <c r="AV1930" s="12" t="s">
        <v>84</v>
      </c>
      <c r="AW1930" s="12" t="s">
        <v>31</v>
      </c>
      <c r="AX1930" s="12" t="s">
        <v>77</v>
      </c>
      <c r="AY1930" s="182" t="s">
        <v>574</v>
      </c>
    </row>
    <row r="1931" spans="2:51" s="12" customFormat="1" ht="12">
      <c r="B1931" s="180"/>
      <c r="D1931" s="181" t="s">
        <v>586</v>
      </c>
      <c r="E1931" s="182" t="s">
        <v>1</v>
      </c>
      <c r="F1931" s="183" t="s">
        <v>1961</v>
      </c>
      <c r="H1931" s="182" t="s">
        <v>1</v>
      </c>
      <c r="I1931" s="184"/>
      <c r="L1931" s="180"/>
      <c r="M1931" s="185"/>
      <c r="T1931" s="186"/>
      <c r="AT1931" s="182" t="s">
        <v>586</v>
      </c>
      <c r="AU1931" s="182" t="s">
        <v>89</v>
      </c>
      <c r="AV1931" s="12" t="s">
        <v>84</v>
      </c>
      <c r="AW1931" s="12" t="s">
        <v>31</v>
      </c>
      <c r="AX1931" s="12" t="s">
        <v>77</v>
      </c>
      <c r="AY1931" s="182" t="s">
        <v>574</v>
      </c>
    </row>
    <row r="1932" spans="2:51" s="13" customFormat="1" ht="12">
      <c r="B1932" s="187"/>
      <c r="D1932" s="181" t="s">
        <v>586</v>
      </c>
      <c r="E1932" s="188" t="s">
        <v>1</v>
      </c>
      <c r="F1932" s="189" t="s">
        <v>2052</v>
      </c>
      <c r="H1932" s="190">
        <v>4.5949999999999998</v>
      </c>
      <c r="I1932" s="191"/>
      <c r="L1932" s="187"/>
      <c r="M1932" s="192"/>
      <c r="T1932" s="193"/>
      <c r="AT1932" s="188" t="s">
        <v>586</v>
      </c>
      <c r="AU1932" s="188" t="s">
        <v>89</v>
      </c>
      <c r="AV1932" s="13" t="s">
        <v>89</v>
      </c>
      <c r="AW1932" s="13" t="s">
        <v>31</v>
      </c>
      <c r="AX1932" s="13" t="s">
        <v>77</v>
      </c>
      <c r="AY1932" s="188" t="s">
        <v>574</v>
      </c>
    </row>
    <row r="1933" spans="2:51" s="13" customFormat="1" ht="12">
      <c r="B1933" s="187"/>
      <c r="D1933" s="181" t="s">
        <v>586</v>
      </c>
      <c r="E1933" s="188" t="s">
        <v>1</v>
      </c>
      <c r="F1933" s="189" t="s">
        <v>2053</v>
      </c>
      <c r="H1933" s="190">
        <v>0.57499999999999996</v>
      </c>
      <c r="I1933" s="191"/>
      <c r="L1933" s="187"/>
      <c r="M1933" s="192"/>
      <c r="T1933" s="193"/>
      <c r="AT1933" s="188" t="s">
        <v>586</v>
      </c>
      <c r="AU1933" s="188" t="s">
        <v>89</v>
      </c>
      <c r="AV1933" s="13" t="s">
        <v>89</v>
      </c>
      <c r="AW1933" s="13" t="s">
        <v>31</v>
      </c>
      <c r="AX1933" s="13" t="s">
        <v>77</v>
      </c>
      <c r="AY1933" s="188" t="s">
        <v>574</v>
      </c>
    </row>
    <row r="1934" spans="2:51" s="12" customFormat="1" ht="12">
      <c r="B1934" s="180"/>
      <c r="D1934" s="181" t="s">
        <v>586</v>
      </c>
      <c r="E1934" s="182" t="s">
        <v>1</v>
      </c>
      <c r="F1934" s="183" t="s">
        <v>1963</v>
      </c>
      <c r="H1934" s="182" t="s">
        <v>1</v>
      </c>
      <c r="I1934" s="184"/>
      <c r="L1934" s="180"/>
      <c r="M1934" s="185"/>
      <c r="T1934" s="186"/>
      <c r="AT1934" s="182" t="s">
        <v>586</v>
      </c>
      <c r="AU1934" s="182" t="s">
        <v>89</v>
      </c>
      <c r="AV1934" s="12" t="s">
        <v>84</v>
      </c>
      <c r="AW1934" s="12" t="s">
        <v>31</v>
      </c>
      <c r="AX1934" s="12" t="s">
        <v>77</v>
      </c>
      <c r="AY1934" s="182" t="s">
        <v>574</v>
      </c>
    </row>
    <row r="1935" spans="2:51" s="13" customFormat="1" ht="12">
      <c r="B1935" s="187"/>
      <c r="D1935" s="181" t="s">
        <v>586</v>
      </c>
      <c r="E1935" s="188" t="s">
        <v>1</v>
      </c>
      <c r="F1935" s="189" t="s">
        <v>2054</v>
      </c>
      <c r="H1935" s="190">
        <v>4.37</v>
      </c>
      <c r="I1935" s="191"/>
      <c r="L1935" s="187"/>
      <c r="M1935" s="192"/>
      <c r="T1935" s="193"/>
      <c r="AT1935" s="188" t="s">
        <v>586</v>
      </c>
      <c r="AU1935" s="188" t="s">
        <v>89</v>
      </c>
      <c r="AV1935" s="13" t="s">
        <v>89</v>
      </c>
      <c r="AW1935" s="13" t="s">
        <v>31</v>
      </c>
      <c r="AX1935" s="13" t="s">
        <v>77</v>
      </c>
      <c r="AY1935" s="188" t="s">
        <v>574</v>
      </c>
    </row>
    <row r="1936" spans="2:51" s="13" customFormat="1" ht="12">
      <c r="B1936" s="187"/>
      <c r="D1936" s="181" t="s">
        <v>586</v>
      </c>
      <c r="E1936" s="188" t="s">
        <v>1</v>
      </c>
      <c r="F1936" s="189" t="s">
        <v>2055</v>
      </c>
      <c r="H1936" s="190">
        <v>0.60499999999999998</v>
      </c>
      <c r="I1936" s="191"/>
      <c r="L1936" s="187"/>
      <c r="M1936" s="192"/>
      <c r="T1936" s="193"/>
      <c r="AT1936" s="188" t="s">
        <v>586</v>
      </c>
      <c r="AU1936" s="188" t="s">
        <v>89</v>
      </c>
      <c r="AV1936" s="13" t="s">
        <v>89</v>
      </c>
      <c r="AW1936" s="13" t="s">
        <v>31</v>
      </c>
      <c r="AX1936" s="13" t="s">
        <v>77</v>
      </c>
      <c r="AY1936" s="188" t="s">
        <v>574</v>
      </c>
    </row>
    <row r="1937" spans="2:65" s="12" customFormat="1" ht="12">
      <c r="B1937" s="180"/>
      <c r="D1937" s="181" t="s">
        <v>586</v>
      </c>
      <c r="E1937" s="182" t="s">
        <v>1</v>
      </c>
      <c r="F1937" s="183" t="s">
        <v>1966</v>
      </c>
      <c r="H1937" s="182" t="s">
        <v>1</v>
      </c>
      <c r="I1937" s="184"/>
      <c r="L1937" s="180"/>
      <c r="M1937" s="185"/>
      <c r="T1937" s="186"/>
      <c r="AT1937" s="182" t="s">
        <v>586</v>
      </c>
      <c r="AU1937" s="182" t="s">
        <v>89</v>
      </c>
      <c r="AV1937" s="12" t="s">
        <v>84</v>
      </c>
      <c r="AW1937" s="12" t="s">
        <v>31</v>
      </c>
      <c r="AX1937" s="12" t="s">
        <v>77</v>
      </c>
      <c r="AY1937" s="182" t="s">
        <v>574</v>
      </c>
    </row>
    <row r="1938" spans="2:65" s="12" customFormat="1" ht="12">
      <c r="B1938" s="180"/>
      <c r="D1938" s="181" t="s">
        <v>586</v>
      </c>
      <c r="E1938" s="182" t="s">
        <v>1</v>
      </c>
      <c r="F1938" s="183" t="s">
        <v>1967</v>
      </c>
      <c r="H1938" s="182" t="s">
        <v>1</v>
      </c>
      <c r="I1938" s="184"/>
      <c r="L1938" s="180"/>
      <c r="M1938" s="185"/>
      <c r="T1938" s="186"/>
      <c r="AT1938" s="182" t="s">
        <v>586</v>
      </c>
      <c r="AU1938" s="182" t="s">
        <v>89</v>
      </c>
      <c r="AV1938" s="12" t="s">
        <v>84</v>
      </c>
      <c r="AW1938" s="12" t="s">
        <v>31</v>
      </c>
      <c r="AX1938" s="12" t="s">
        <v>77</v>
      </c>
      <c r="AY1938" s="182" t="s">
        <v>574</v>
      </c>
    </row>
    <row r="1939" spans="2:65" s="13" customFormat="1" ht="24">
      <c r="B1939" s="187"/>
      <c r="D1939" s="181" t="s">
        <v>586</v>
      </c>
      <c r="E1939" s="188" t="s">
        <v>1</v>
      </c>
      <c r="F1939" s="189" t="s">
        <v>2056</v>
      </c>
      <c r="H1939" s="190">
        <v>39.49</v>
      </c>
      <c r="I1939" s="191"/>
      <c r="L1939" s="187"/>
      <c r="M1939" s="192"/>
      <c r="T1939" s="193"/>
      <c r="AT1939" s="188" t="s">
        <v>586</v>
      </c>
      <c r="AU1939" s="188" t="s">
        <v>89</v>
      </c>
      <c r="AV1939" s="13" t="s">
        <v>89</v>
      </c>
      <c r="AW1939" s="13" t="s">
        <v>31</v>
      </c>
      <c r="AX1939" s="13" t="s">
        <v>77</v>
      </c>
      <c r="AY1939" s="188" t="s">
        <v>574</v>
      </c>
    </row>
    <row r="1940" spans="2:65" s="12" customFormat="1" ht="12">
      <c r="B1940" s="180"/>
      <c r="D1940" s="181" t="s">
        <v>586</v>
      </c>
      <c r="E1940" s="182" t="s">
        <v>1</v>
      </c>
      <c r="F1940" s="183" t="s">
        <v>2057</v>
      </c>
      <c r="H1940" s="182" t="s">
        <v>1</v>
      </c>
      <c r="I1940" s="184"/>
      <c r="L1940" s="180"/>
      <c r="M1940" s="185"/>
      <c r="T1940" s="186"/>
      <c r="AT1940" s="182" t="s">
        <v>586</v>
      </c>
      <c r="AU1940" s="182" t="s">
        <v>89</v>
      </c>
      <c r="AV1940" s="12" t="s">
        <v>84</v>
      </c>
      <c r="AW1940" s="12" t="s">
        <v>31</v>
      </c>
      <c r="AX1940" s="12" t="s">
        <v>77</v>
      </c>
      <c r="AY1940" s="182" t="s">
        <v>574</v>
      </c>
    </row>
    <row r="1941" spans="2:65" s="13" customFormat="1" ht="12">
      <c r="B1941" s="187"/>
      <c r="D1941" s="181" t="s">
        <v>586</v>
      </c>
      <c r="E1941" s="188" t="s">
        <v>1</v>
      </c>
      <c r="F1941" s="189" t="s">
        <v>2058</v>
      </c>
      <c r="H1941" s="190">
        <v>1.1399999999999999</v>
      </c>
      <c r="I1941" s="191"/>
      <c r="L1941" s="187"/>
      <c r="M1941" s="192"/>
      <c r="T1941" s="193"/>
      <c r="AT1941" s="188" t="s">
        <v>586</v>
      </c>
      <c r="AU1941" s="188" t="s">
        <v>89</v>
      </c>
      <c r="AV1941" s="13" t="s">
        <v>89</v>
      </c>
      <c r="AW1941" s="13" t="s">
        <v>31</v>
      </c>
      <c r="AX1941" s="13" t="s">
        <v>77</v>
      </c>
      <c r="AY1941" s="188" t="s">
        <v>574</v>
      </c>
    </row>
    <row r="1942" spans="2:65" s="12" customFormat="1" ht="12">
      <c r="B1942" s="180"/>
      <c r="D1942" s="181" t="s">
        <v>586</v>
      </c>
      <c r="E1942" s="182" t="s">
        <v>1</v>
      </c>
      <c r="F1942" s="183" t="s">
        <v>2059</v>
      </c>
      <c r="H1942" s="182" t="s">
        <v>1</v>
      </c>
      <c r="I1942" s="184"/>
      <c r="L1942" s="180"/>
      <c r="M1942" s="185"/>
      <c r="T1942" s="186"/>
      <c r="AT1942" s="182" t="s">
        <v>586</v>
      </c>
      <c r="AU1942" s="182" t="s">
        <v>89</v>
      </c>
      <c r="AV1942" s="12" t="s">
        <v>84</v>
      </c>
      <c r="AW1942" s="12" t="s">
        <v>31</v>
      </c>
      <c r="AX1942" s="12" t="s">
        <v>77</v>
      </c>
      <c r="AY1942" s="182" t="s">
        <v>574</v>
      </c>
    </row>
    <row r="1943" spans="2:65" s="13" customFormat="1" ht="12">
      <c r="B1943" s="187"/>
      <c r="D1943" s="181" t="s">
        <v>586</v>
      </c>
      <c r="E1943" s="188" t="s">
        <v>1</v>
      </c>
      <c r="F1943" s="189" t="s">
        <v>2060</v>
      </c>
      <c r="H1943" s="190">
        <v>11.278</v>
      </c>
      <c r="I1943" s="191"/>
      <c r="L1943" s="187"/>
      <c r="M1943" s="192"/>
      <c r="T1943" s="193"/>
      <c r="AT1943" s="188" t="s">
        <v>586</v>
      </c>
      <c r="AU1943" s="188" t="s">
        <v>89</v>
      </c>
      <c r="AV1943" s="13" t="s">
        <v>89</v>
      </c>
      <c r="AW1943" s="13" t="s">
        <v>31</v>
      </c>
      <c r="AX1943" s="13" t="s">
        <v>77</v>
      </c>
      <c r="AY1943" s="188" t="s">
        <v>574</v>
      </c>
    </row>
    <row r="1944" spans="2:65" s="15" customFormat="1" ht="12">
      <c r="B1944" s="201"/>
      <c r="D1944" s="181" t="s">
        <v>586</v>
      </c>
      <c r="E1944" s="202" t="s">
        <v>408</v>
      </c>
      <c r="F1944" s="203" t="s">
        <v>776</v>
      </c>
      <c r="H1944" s="204">
        <v>99.093000000000004</v>
      </c>
      <c r="I1944" s="205"/>
      <c r="L1944" s="201"/>
      <c r="M1944" s="206"/>
      <c r="T1944" s="207"/>
      <c r="AT1944" s="202" t="s">
        <v>586</v>
      </c>
      <c r="AU1944" s="202" t="s">
        <v>89</v>
      </c>
      <c r="AV1944" s="15" t="s">
        <v>597</v>
      </c>
      <c r="AW1944" s="15" t="s">
        <v>31</v>
      </c>
      <c r="AX1944" s="15" t="s">
        <v>77</v>
      </c>
      <c r="AY1944" s="202" t="s">
        <v>574</v>
      </c>
    </row>
    <row r="1945" spans="2:65" s="14" customFormat="1" ht="12">
      <c r="B1945" s="194"/>
      <c r="D1945" s="181" t="s">
        <v>586</v>
      </c>
      <c r="E1945" s="195" t="s">
        <v>1</v>
      </c>
      <c r="F1945" s="196" t="s">
        <v>596</v>
      </c>
      <c r="H1945" s="197">
        <v>99.093000000000004</v>
      </c>
      <c r="I1945" s="198"/>
      <c r="L1945" s="194"/>
      <c r="M1945" s="199"/>
      <c r="T1945" s="200"/>
      <c r="AT1945" s="195" t="s">
        <v>586</v>
      </c>
      <c r="AU1945" s="195" t="s">
        <v>89</v>
      </c>
      <c r="AV1945" s="14" t="s">
        <v>580</v>
      </c>
      <c r="AW1945" s="14" t="s">
        <v>31</v>
      </c>
      <c r="AX1945" s="14" t="s">
        <v>84</v>
      </c>
      <c r="AY1945" s="195" t="s">
        <v>574</v>
      </c>
    </row>
    <row r="1946" spans="2:65" s="12" customFormat="1" ht="24">
      <c r="B1946" s="180"/>
      <c r="D1946" s="181" t="s">
        <v>586</v>
      </c>
      <c r="E1946" s="182" t="s">
        <v>1</v>
      </c>
      <c r="F1946" s="183" t="s">
        <v>2008</v>
      </c>
      <c r="H1946" s="182" t="s">
        <v>1</v>
      </c>
      <c r="I1946" s="184"/>
      <c r="L1946" s="180"/>
      <c r="M1946" s="185"/>
      <c r="T1946" s="186"/>
      <c r="AT1946" s="182" t="s">
        <v>586</v>
      </c>
      <c r="AU1946" s="182" t="s">
        <v>89</v>
      </c>
      <c r="AV1946" s="12" t="s">
        <v>84</v>
      </c>
      <c r="AW1946" s="12" t="s">
        <v>31</v>
      </c>
      <c r="AX1946" s="12" t="s">
        <v>77</v>
      </c>
      <c r="AY1946" s="182" t="s">
        <v>574</v>
      </c>
    </row>
    <row r="1947" spans="2:65" s="1" customFormat="1" ht="55.5" customHeight="1">
      <c r="B1947" s="140"/>
      <c r="C1947" s="168" t="s">
        <v>2061</v>
      </c>
      <c r="D1947" s="168" t="s">
        <v>576</v>
      </c>
      <c r="E1947" s="169" t="s">
        <v>2062</v>
      </c>
      <c r="F1947" s="170" t="s">
        <v>2063</v>
      </c>
      <c r="G1947" s="171" t="s">
        <v>584</v>
      </c>
      <c r="H1947" s="172">
        <v>33.436999999999998</v>
      </c>
      <c r="I1947" s="173"/>
      <c r="J1947" s="174">
        <f>ROUND(I1947*H1947,2)</f>
        <v>0</v>
      </c>
      <c r="K1947" s="175"/>
      <c r="L1947" s="34"/>
      <c r="M1947" s="176" t="s">
        <v>1</v>
      </c>
      <c r="N1947" s="139" t="s">
        <v>43</v>
      </c>
      <c r="P1947" s="177">
        <f>O1947*H1947</f>
        <v>0</v>
      </c>
      <c r="Q1947" s="177">
        <v>1.7583999999999999E-2</v>
      </c>
      <c r="R1947" s="177">
        <f>Q1947*H1947</f>
        <v>0.58795620799999992</v>
      </c>
      <c r="S1947" s="177">
        <v>0</v>
      </c>
      <c r="T1947" s="178">
        <f>S1947*H1947</f>
        <v>0</v>
      </c>
      <c r="AR1947" s="179" t="s">
        <v>580</v>
      </c>
      <c r="AT1947" s="179" t="s">
        <v>576</v>
      </c>
      <c r="AU1947" s="179" t="s">
        <v>89</v>
      </c>
      <c r="AY1947" s="17" t="s">
        <v>574</v>
      </c>
      <c r="BE1947" s="102">
        <f>IF(N1947="základná",J1947,0)</f>
        <v>0</v>
      </c>
      <c r="BF1947" s="102">
        <f>IF(N1947="znížená",J1947,0)</f>
        <v>0</v>
      </c>
      <c r="BG1947" s="102">
        <f>IF(N1947="zákl. prenesená",J1947,0)</f>
        <v>0</v>
      </c>
      <c r="BH1947" s="102">
        <f>IF(N1947="zníž. prenesená",J1947,0)</f>
        <v>0</v>
      </c>
      <c r="BI1947" s="102">
        <f>IF(N1947="nulová",J1947,0)</f>
        <v>0</v>
      </c>
      <c r="BJ1947" s="17" t="s">
        <v>89</v>
      </c>
      <c r="BK1947" s="102">
        <f>ROUND(I1947*H1947,2)</f>
        <v>0</v>
      </c>
      <c r="BL1947" s="17" t="s">
        <v>580</v>
      </c>
      <c r="BM1947" s="179" t="s">
        <v>2064</v>
      </c>
    </row>
    <row r="1948" spans="2:65" s="12" customFormat="1" ht="12">
      <c r="B1948" s="180"/>
      <c r="D1948" s="181" t="s">
        <v>586</v>
      </c>
      <c r="E1948" s="182" t="s">
        <v>1</v>
      </c>
      <c r="F1948" s="183" t="s">
        <v>2065</v>
      </c>
      <c r="H1948" s="182" t="s">
        <v>1</v>
      </c>
      <c r="I1948" s="184"/>
      <c r="L1948" s="180"/>
      <c r="M1948" s="185"/>
      <c r="T1948" s="186"/>
      <c r="AT1948" s="182" t="s">
        <v>586</v>
      </c>
      <c r="AU1948" s="182" t="s">
        <v>89</v>
      </c>
      <c r="AV1948" s="12" t="s">
        <v>84</v>
      </c>
      <c r="AW1948" s="12" t="s">
        <v>31</v>
      </c>
      <c r="AX1948" s="12" t="s">
        <v>77</v>
      </c>
      <c r="AY1948" s="182" t="s">
        <v>574</v>
      </c>
    </row>
    <row r="1949" spans="2:65" s="12" customFormat="1" ht="12">
      <c r="B1949" s="180"/>
      <c r="D1949" s="181" t="s">
        <v>586</v>
      </c>
      <c r="E1949" s="182" t="s">
        <v>1</v>
      </c>
      <c r="F1949" s="183" t="s">
        <v>1923</v>
      </c>
      <c r="H1949" s="182" t="s">
        <v>1</v>
      </c>
      <c r="I1949" s="184"/>
      <c r="L1949" s="180"/>
      <c r="M1949" s="185"/>
      <c r="T1949" s="186"/>
      <c r="AT1949" s="182" t="s">
        <v>586</v>
      </c>
      <c r="AU1949" s="182" t="s">
        <v>89</v>
      </c>
      <c r="AV1949" s="12" t="s">
        <v>84</v>
      </c>
      <c r="AW1949" s="12" t="s">
        <v>31</v>
      </c>
      <c r="AX1949" s="12" t="s">
        <v>77</v>
      </c>
      <c r="AY1949" s="182" t="s">
        <v>574</v>
      </c>
    </row>
    <row r="1950" spans="2:65" s="12" customFormat="1" ht="12">
      <c r="B1950" s="180"/>
      <c r="D1950" s="181" t="s">
        <v>586</v>
      </c>
      <c r="E1950" s="182" t="s">
        <v>1</v>
      </c>
      <c r="F1950" s="183" t="s">
        <v>1973</v>
      </c>
      <c r="H1950" s="182" t="s">
        <v>1</v>
      </c>
      <c r="I1950" s="184"/>
      <c r="L1950" s="180"/>
      <c r="M1950" s="185"/>
      <c r="T1950" s="186"/>
      <c r="AT1950" s="182" t="s">
        <v>586</v>
      </c>
      <c r="AU1950" s="182" t="s">
        <v>89</v>
      </c>
      <c r="AV1950" s="12" t="s">
        <v>84</v>
      </c>
      <c r="AW1950" s="12" t="s">
        <v>31</v>
      </c>
      <c r="AX1950" s="12" t="s">
        <v>77</v>
      </c>
      <c r="AY1950" s="182" t="s">
        <v>574</v>
      </c>
    </row>
    <row r="1951" spans="2:65" s="13" customFormat="1" ht="12">
      <c r="B1951" s="187"/>
      <c r="D1951" s="181" t="s">
        <v>586</v>
      </c>
      <c r="E1951" s="188" t="s">
        <v>1</v>
      </c>
      <c r="F1951" s="189" t="s">
        <v>2066</v>
      </c>
      <c r="H1951" s="190">
        <v>14.192</v>
      </c>
      <c r="I1951" s="191"/>
      <c r="L1951" s="187"/>
      <c r="M1951" s="192"/>
      <c r="T1951" s="193"/>
      <c r="AT1951" s="188" t="s">
        <v>586</v>
      </c>
      <c r="AU1951" s="188" t="s">
        <v>89</v>
      </c>
      <c r="AV1951" s="13" t="s">
        <v>89</v>
      </c>
      <c r="AW1951" s="13" t="s">
        <v>31</v>
      </c>
      <c r="AX1951" s="13" t="s">
        <v>77</v>
      </c>
      <c r="AY1951" s="188" t="s">
        <v>574</v>
      </c>
    </row>
    <row r="1952" spans="2:65" s="12" customFormat="1" ht="12">
      <c r="B1952" s="180"/>
      <c r="D1952" s="181" t="s">
        <v>586</v>
      </c>
      <c r="E1952" s="182" t="s">
        <v>1</v>
      </c>
      <c r="F1952" s="183" t="s">
        <v>1929</v>
      </c>
      <c r="H1952" s="182" t="s">
        <v>1</v>
      </c>
      <c r="I1952" s="184"/>
      <c r="L1952" s="180"/>
      <c r="M1952" s="185"/>
      <c r="T1952" s="186"/>
      <c r="AT1952" s="182" t="s">
        <v>586</v>
      </c>
      <c r="AU1952" s="182" t="s">
        <v>89</v>
      </c>
      <c r="AV1952" s="12" t="s">
        <v>84</v>
      </c>
      <c r="AW1952" s="12" t="s">
        <v>31</v>
      </c>
      <c r="AX1952" s="12" t="s">
        <v>77</v>
      </c>
      <c r="AY1952" s="182" t="s">
        <v>574</v>
      </c>
    </row>
    <row r="1953" spans="2:65" s="12" customFormat="1" ht="12">
      <c r="B1953" s="180"/>
      <c r="D1953" s="181" t="s">
        <v>586</v>
      </c>
      <c r="E1953" s="182" t="s">
        <v>1</v>
      </c>
      <c r="F1953" s="183" t="s">
        <v>1975</v>
      </c>
      <c r="H1953" s="182" t="s">
        <v>1</v>
      </c>
      <c r="I1953" s="184"/>
      <c r="L1953" s="180"/>
      <c r="M1953" s="185"/>
      <c r="T1953" s="186"/>
      <c r="AT1953" s="182" t="s">
        <v>586</v>
      </c>
      <c r="AU1953" s="182" t="s">
        <v>89</v>
      </c>
      <c r="AV1953" s="12" t="s">
        <v>84</v>
      </c>
      <c r="AW1953" s="12" t="s">
        <v>31</v>
      </c>
      <c r="AX1953" s="12" t="s">
        <v>77</v>
      </c>
      <c r="AY1953" s="182" t="s">
        <v>574</v>
      </c>
    </row>
    <row r="1954" spans="2:65" s="13" customFormat="1" ht="12">
      <c r="B1954" s="187"/>
      <c r="D1954" s="181" t="s">
        <v>586</v>
      </c>
      <c r="E1954" s="188" t="s">
        <v>1</v>
      </c>
      <c r="F1954" s="189" t="s">
        <v>2067</v>
      </c>
      <c r="H1954" s="190">
        <v>11.324999999999999</v>
      </c>
      <c r="I1954" s="191"/>
      <c r="L1954" s="187"/>
      <c r="M1954" s="192"/>
      <c r="T1954" s="193"/>
      <c r="AT1954" s="188" t="s">
        <v>586</v>
      </c>
      <c r="AU1954" s="188" t="s">
        <v>89</v>
      </c>
      <c r="AV1954" s="13" t="s">
        <v>89</v>
      </c>
      <c r="AW1954" s="13" t="s">
        <v>31</v>
      </c>
      <c r="AX1954" s="13" t="s">
        <v>77</v>
      </c>
      <c r="AY1954" s="188" t="s">
        <v>574</v>
      </c>
    </row>
    <row r="1955" spans="2:65" s="13" customFormat="1" ht="12">
      <c r="B1955" s="187"/>
      <c r="D1955" s="181" t="s">
        <v>586</v>
      </c>
      <c r="E1955" s="188" t="s">
        <v>1</v>
      </c>
      <c r="F1955" s="189" t="s">
        <v>2068</v>
      </c>
      <c r="H1955" s="190">
        <v>7.92</v>
      </c>
      <c r="I1955" s="191"/>
      <c r="L1955" s="187"/>
      <c r="M1955" s="192"/>
      <c r="T1955" s="193"/>
      <c r="AT1955" s="188" t="s">
        <v>586</v>
      </c>
      <c r="AU1955" s="188" t="s">
        <v>89</v>
      </c>
      <c r="AV1955" s="13" t="s">
        <v>89</v>
      </c>
      <c r="AW1955" s="13" t="s">
        <v>31</v>
      </c>
      <c r="AX1955" s="13" t="s">
        <v>77</v>
      </c>
      <c r="AY1955" s="188" t="s">
        <v>574</v>
      </c>
    </row>
    <row r="1956" spans="2:65" s="15" customFormat="1" ht="12">
      <c r="B1956" s="201"/>
      <c r="D1956" s="181" t="s">
        <v>586</v>
      </c>
      <c r="E1956" s="202" t="s">
        <v>412</v>
      </c>
      <c r="F1956" s="203" t="s">
        <v>776</v>
      </c>
      <c r="H1956" s="204">
        <v>33.436999999999998</v>
      </c>
      <c r="I1956" s="205"/>
      <c r="L1956" s="201"/>
      <c r="M1956" s="206"/>
      <c r="T1956" s="207"/>
      <c r="AT1956" s="202" t="s">
        <v>586</v>
      </c>
      <c r="AU1956" s="202" t="s">
        <v>89</v>
      </c>
      <c r="AV1956" s="15" t="s">
        <v>597</v>
      </c>
      <c r="AW1956" s="15" t="s">
        <v>31</v>
      </c>
      <c r="AX1956" s="15" t="s">
        <v>77</v>
      </c>
      <c r="AY1956" s="202" t="s">
        <v>574</v>
      </c>
    </row>
    <row r="1957" spans="2:65" s="14" customFormat="1" ht="12">
      <c r="B1957" s="194"/>
      <c r="D1957" s="181" t="s">
        <v>586</v>
      </c>
      <c r="E1957" s="195" t="s">
        <v>1</v>
      </c>
      <c r="F1957" s="196" t="s">
        <v>596</v>
      </c>
      <c r="H1957" s="197">
        <v>33.436999999999998</v>
      </c>
      <c r="I1957" s="198"/>
      <c r="L1957" s="194"/>
      <c r="M1957" s="199"/>
      <c r="T1957" s="200"/>
      <c r="AT1957" s="195" t="s">
        <v>586</v>
      </c>
      <c r="AU1957" s="195" t="s">
        <v>89</v>
      </c>
      <c r="AV1957" s="14" t="s">
        <v>580</v>
      </c>
      <c r="AW1957" s="14" t="s">
        <v>31</v>
      </c>
      <c r="AX1957" s="14" t="s">
        <v>84</v>
      </c>
      <c r="AY1957" s="195" t="s">
        <v>574</v>
      </c>
    </row>
    <row r="1958" spans="2:65" s="12" customFormat="1" ht="24">
      <c r="B1958" s="180"/>
      <c r="D1958" s="181" t="s">
        <v>586</v>
      </c>
      <c r="E1958" s="182" t="s">
        <v>1</v>
      </c>
      <c r="F1958" s="183" t="s">
        <v>2008</v>
      </c>
      <c r="H1958" s="182" t="s">
        <v>1</v>
      </c>
      <c r="I1958" s="184"/>
      <c r="L1958" s="180"/>
      <c r="M1958" s="185"/>
      <c r="T1958" s="186"/>
      <c r="AT1958" s="182" t="s">
        <v>586</v>
      </c>
      <c r="AU1958" s="182" t="s">
        <v>89</v>
      </c>
      <c r="AV1958" s="12" t="s">
        <v>84</v>
      </c>
      <c r="AW1958" s="12" t="s">
        <v>31</v>
      </c>
      <c r="AX1958" s="12" t="s">
        <v>77</v>
      </c>
      <c r="AY1958" s="182" t="s">
        <v>574</v>
      </c>
    </row>
    <row r="1959" spans="2:65" s="1" customFormat="1" ht="62.75" customHeight="1">
      <c r="B1959" s="140"/>
      <c r="C1959" s="168" t="s">
        <v>2069</v>
      </c>
      <c r="D1959" s="168" t="s">
        <v>576</v>
      </c>
      <c r="E1959" s="169" t="s">
        <v>2070</v>
      </c>
      <c r="F1959" s="170" t="s">
        <v>2071</v>
      </c>
      <c r="G1959" s="171" t="s">
        <v>584</v>
      </c>
      <c r="H1959" s="172">
        <v>37.771999999999998</v>
      </c>
      <c r="I1959" s="173"/>
      <c r="J1959" s="174">
        <f>ROUND(I1959*H1959,2)</f>
        <v>0</v>
      </c>
      <c r="K1959" s="175"/>
      <c r="L1959" s="34"/>
      <c r="M1959" s="176" t="s">
        <v>1</v>
      </c>
      <c r="N1959" s="139" t="s">
        <v>43</v>
      </c>
      <c r="P1959" s="177">
        <f>O1959*H1959</f>
        <v>0</v>
      </c>
      <c r="Q1959" s="177">
        <v>2.7588999999999999E-2</v>
      </c>
      <c r="R1959" s="177">
        <f>Q1959*H1959</f>
        <v>1.0420917079999998</v>
      </c>
      <c r="S1959" s="177">
        <v>0</v>
      </c>
      <c r="T1959" s="178">
        <f>S1959*H1959</f>
        <v>0</v>
      </c>
      <c r="AR1959" s="179" t="s">
        <v>580</v>
      </c>
      <c r="AT1959" s="179" t="s">
        <v>576</v>
      </c>
      <c r="AU1959" s="179" t="s">
        <v>89</v>
      </c>
      <c r="AY1959" s="17" t="s">
        <v>574</v>
      </c>
      <c r="BE1959" s="102">
        <f>IF(N1959="základná",J1959,0)</f>
        <v>0</v>
      </c>
      <c r="BF1959" s="102">
        <f>IF(N1959="znížená",J1959,0)</f>
        <v>0</v>
      </c>
      <c r="BG1959" s="102">
        <f>IF(N1959="zákl. prenesená",J1959,0)</f>
        <v>0</v>
      </c>
      <c r="BH1959" s="102">
        <f>IF(N1959="zníž. prenesená",J1959,0)</f>
        <v>0</v>
      </c>
      <c r="BI1959" s="102">
        <f>IF(N1959="nulová",J1959,0)</f>
        <v>0</v>
      </c>
      <c r="BJ1959" s="17" t="s">
        <v>89</v>
      </c>
      <c r="BK1959" s="102">
        <f>ROUND(I1959*H1959,2)</f>
        <v>0</v>
      </c>
      <c r="BL1959" s="17" t="s">
        <v>580</v>
      </c>
      <c r="BM1959" s="179" t="s">
        <v>2072</v>
      </c>
    </row>
    <row r="1960" spans="2:65" s="12" customFormat="1" ht="12">
      <c r="B1960" s="180"/>
      <c r="D1960" s="181" t="s">
        <v>586</v>
      </c>
      <c r="E1960" s="182" t="s">
        <v>1</v>
      </c>
      <c r="F1960" s="183" t="s">
        <v>2073</v>
      </c>
      <c r="H1960" s="182" t="s">
        <v>1</v>
      </c>
      <c r="I1960" s="184"/>
      <c r="L1960" s="180"/>
      <c r="M1960" s="185"/>
      <c r="T1960" s="186"/>
      <c r="AT1960" s="182" t="s">
        <v>586</v>
      </c>
      <c r="AU1960" s="182" t="s">
        <v>89</v>
      </c>
      <c r="AV1960" s="12" t="s">
        <v>84</v>
      </c>
      <c r="AW1960" s="12" t="s">
        <v>31</v>
      </c>
      <c r="AX1960" s="12" t="s">
        <v>77</v>
      </c>
      <c r="AY1960" s="182" t="s">
        <v>574</v>
      </c>
    </row>
    <row r="1961" spans="2:65" s="12" customFormat="1" ht="12">
      <c r="B1961" s="180"/>
      <c r="D1961" s="181" t="s">
        <v>586</v>
      </c>
      <c r="E1961" s="182" t="s">
        <v>1</v>
      </c>
      <c r="F1961" s="183" t="s">
        <v>1947</v>
      </c>
      <c r="H1961" s="182" t="s">
        <v>1</v>
      </c>
      <c r="I1961" s="184"/>
      <c r="L1961" s="180"/>
      <c r="M1961" s="185"/>
      <c r="T1961" s="186"/>
      <c r="AT1961" s="182" t="s">
        <v>586</v>
      </c>
      <c r="AU1961" s="182" t="s">
        <v>89</v>
      </c>
      <c r="AV1961" s="12" t="s">
        <v>84</v>
      </c>
      <c r="AW1961" s="12" t="s">
        <v>31</v>
      </c>
      <c r="AX1961" s="12" t="s">
        <v>77</v>
      </c>
      <c r="AY1961" s="182" t="s">
        <v>574</v>
      </c>
    </row>
    <row r="1962" spans="2:65" s="12" customFormat="1" ht="12">
      <c r="B1962" s="180"/>
      <c r="D1962" s="181" t="s">
        <v>586</v>
      </c>
      <c r="E1962" s="182" t="s">
        <v>1</v>
      </c>
      <c r="F1962" s="183" t="s">
        <v>2014</v>
      </c>
      <c r="H1962" s="182" t="s">
        <v>1</v>
      </c>
      <c r="I1962" s="184"/>
      <c r="L1962" s="180"/>
      <c r="M1962" s="185"/>
      <c r="T1962" s="186"/>
      <c r="AT1962" s="182" t="s">
        <v>586</v>
      </c>
      <c r="AU1962" s="182" t="s">
        <v>89</v>
      </c>
      <c r="AV1962" s="12" t="s">
        <v>84</v>
      </c>
      <c r="AW1962" s="12" t="s">
        <v>31</v>
      </c>
      <c r="AX1962" s="12" t="s">
        <v>77</v>
      </c>
      <c r="AY1962" s="182" t="s">
        <v>574</v>
      </c>
    </row>
    <row r="1963" spans="2:65" s="13" customFormat="1" ht="12">
      <c r="B1963" s="187"/>
      <c r="D1963" s="181" t="s">
        <v>586</v>
      </c>
      <c r="E1963" s="188" t="s">
        <v>1</v>
      </c>
      <c r="F1963" s="189" t="s">
        <v>2074</v>
      </c>
      <c r="H1963" s="190">
        <v>6.843</v>
      </c>
      <c r="I1963" s="191"/>
      <c r="L1963" s="187"/>
      <c r="M1963" s="192"/>
      <c r="T1963" s="193"/>
      <c r="AT1963" s="188" t="s">
        <v>586</v>
      </c>
      <c r="AU1963" s="188" t="s">
        <v>89</v>
      </c>
      <c r="AV1963" s="13" t="s">
        <v>89</v>
      </c>
      <c r="AW1963" s="13" t="s">
        <v>31</v>
      </c>
      <c r="AX1963" s="13" t="s">
        <v>77</v>
      </c>
      <c r="AY1963" s="188" t="s">
        <v>574</v>
      </c>
    </row>
    <row r="1964" spans="2:65" s="13" customFormat="1" ht="12">
      <c r="B1964" s="187"/>
      <c r="D1964" s="181" t="s">
        <v>586</v>
      </c>
      <c r="E1964" s="188" t="s">
        <v>1</v>
      </c>
      <c r="F1964" s="189" t="s">
        <v>2075</v>
      </c>
      <c r="H1964" s="190">
        <v>-0.42499999999999999</v>
      </c>
      <c r="I1964" s="191"/>
      <c r="L1964" s="187"/>
      <c r="M1964" s="192"/>
      <c r="T1964" s="193"/>
      <c r="AT1964" s="188" t="s">
        <v>586</v>
      </c>
      <c r="AU1964" s="188" t="s">
        <v>89</v>
      </c>
      <c r="AV1964" s="13" t="s">
        <v>89</v>
      </c>
      <c r="AW1964" s="13" t="s">
        <v>31</v>
      </c>
      <c r="AX1964" s="13" t="s">
        <v>77</v>
      </c>
      <c r="AY1964" s="188" t="s">
        <v>574</v>
      </c>
    </row>
    <row r="1965" spans="2:65" s="12" customFormat="1" ht="12">
      <c r="B1965" s="180"/>
      <c r="D1965" s="181" t="s">
        <v>586</v>
      </c>
      <c r="E1965" s="182" t="s">
        <v>1</v>
      </c>
      <c r="F1965" s="183" t="s">
        <v>1956</v>
      </c>
      <c r="H1965" s="182" t="s">
        <v>1</v>
      </c>
      <c r="I1965" s="184"/>
      <c r="L1965" s="180"/>
      <c r="M1965" s="185"/>
      <c r="T1965" s="186"/>
      <c r="AT1965" s="182" t="s">
        <v>586</v>
      </c>
      <c r="AU1965" s="182" t="s">
        <v>89</v>
      </c>
      <c r="AV1965" s="12" t="s">
        <v>84</v>
      </c>
      <c r="AW1965" s="12" t="s">
        <v>31</v>
      </c>
      <c r="AX1965" s="12" t="s">
        <v>77</v>
      </c>
      <c r="AY1965" s="182" t="s">
        <v>574</v>
      </c>
    </row>
    <row r="1966" spans="2:65" s="12" customFormat="1" ht="12">
      <c r="B1966" s="180"/>
      <c r="D1966" s="181" t="s">
        <v>586</v>
      </c>
      <c r="E1966" s="182" t="s">
        <v>1</v>
      </c>
      <c r="F1966" s="183" t="s">
        <v>2014</v>
      </c>
      <c r="H1966" s="182" t="s">
        <v>1</v>
      </c>
      <c r="I1966" s="184"/>
      <c r="L1966" s="180"/>
      <c r="M1966" s="185"/>
      <c r="T1966" s="186"/>
      <c r="AT1966" s="182" t="s">
        <v>586</v>
      </c>
      <c r="AU1966" s="182" t="s">
        <v>89</v>
      </c>
      <c r="AV1966" s="12" t="s">
        <v>84</v>
      </c>
      <c r="AW1966" s="12" t="s">
        <v>31</v>
      </c>
      <c r="AX1966" s="12" t="s">
        <v>77</v>
      </c>
      <c r="AY1966" s="182" t="s">
        <v>574</v>
      </c>
    </row>
    <row r="1967" spans="2:65" s="13" customFormat="1" ht="12">
      <c r="B1967" s="187"/>
      <c r="D1967" s="181" t="s">
        <v>586</v>
      </c>
      <c r="E1967" s="188" t="s">
        <v>1</v>
      </c>
      <c r="F1967" s="189" t="s">
        <v>2074</v>
      </c>
      <c r="H1967" s="190">
        <v>6.843</v>
      </c>
      <c r="I1967" s="191"/>
      <c r="L1967" s="187"/>
      <c r="M1967" s="192"/>
      <c r="T1967" s="193"/>
      <c r="AT1967" s="188" t="s">
        <v>586</v>
      </c>
      <c r="AU1967" s="188" t="s">
        <v>89</v>
      </c>
      <c r="AV1967" s="13" t="s">
        <v>89</v>
      </c>
      <c r="AW1967" s="13" t="s">
        <v>31</v>
      </c>
      <c r="AX1967" s="13" t="s">
        <v>77</v>
      </c>
      <c r="AY1967" s="188" t="s">
        <v>574</v>
      </c>
    </row>
    <row r="1968" spans="2:65" s="13" customFormat="1" ht="12">
      <c r="B1968" s="187"/>
      <c r="D1968" s="181" t="s">
        <v>586</v>
      </c>
      <c r="E1968" s="188" t="s">
        <v>1</v>
      </c>
      <c r="F1968" s="189" t="s">
        <v>2075</v>
      </c>
      <c r="H1968" s="190">
        <v>-0.42499999999999999</v>
      </c>
      <c r="I1968" s="191"/>
      <c r="L1968" s="187"/>
      <c r="M1968" s="192"/>
      <c r="T1968" s="193"/>
      <c r="AT1968" s="188" t="s">
        <v>586</v>
      </c>
      <c r="AU1968" s="188" t="s">
        <v>89</v>
      </c>
      <c r="AV1968" s="13" t="s">
        <v>89</v>
      </c>
      <c r="AW1968" s="13" t="s">
        <v>31</v>
      </c>
      <c r="AX1968" s="13" t="s">
        <v>77</v>
      </c>
      <c r="AY1968" s="188" t="s">
        <v>574</v>
      </c>
    </row>
    <row r="1969" spans="2:65" s="12" customFormat="1" ht="12">
      <c r="B1969" s="180"/>
      <c r="D1969" s="181" t="s">
        <v>586</v>
      </c>
      <c r="E1969" s="182" t="s">
        <v>1</v>
      </c>
      <c r="F1969" s="183" t="s">
        <v>1923</v>
      </c>
      <c r="H1969" s="182" t="s">
        <v>1</v>
      </c>
      <c r="I1969" s="184"/>
      <c r="L1969" s="180"/>
      <c r="M1969" s="185"/>
      <c r="T1969" s="186"/>
      <c r="AT1969" s="182" t="s">
        <v>586</v>
      </c>
      <c r="AU1969" s="182" t="s">
        <v>89</v>
      </c>
      <c r="AV1969" s="12" t="s">
        <v>84</v>
      </c>
      <c r="AW1969" s="12" t="s">
        <v>31</v>
      </c>
      <c r="AX1969" s="12" t="s">
        <v>77</v>
      </c>
      <c r="AY1969" s="182" t="s">
        <v>574</v>
      </c>
    </row>
    <row r="1970" spans="2:65" s="12" customFormat="1" ht="12">
      <c r="B1970" s="180"/>
      <c r="D1970" s="181" t="s">
        <v>586</v>
      </c>
      <c r="E1970" s="182" t="s">
        <v>1</v>
      </c>
      <c r="F1970" s="183" t="s">
        <v>2014</v>
      </c>
      <c r="H1970" s="182" t="s">
        <v>1</v>
      </c>
      <c r="I1970" s="184"/>
      <c r="L1970" s="180"/>
      <c r="M1970" s="185"/>
      <c r="T1970" s="186"/>
      <c r="AT1970" s="182" t="s">
        <v>586</v>
      </c>
      <c r="AU1970" s="182" t="s">
        <v>89</v>
      </c>
      <c r="AV1970" s="12" t="s">
        <v>84</v>
      </c>
      <c r="AW1970" s="12" t="s">
        <v>31</v>
      </c>
      <c r="AX1970" s="12" t="s">
        <v>77</v>
      </c>
      <c r="AY1970" s="182" t="s">
        <v>574</v>
      </c>
    </row>
    <row r="1971" spans="2:65" s="13" customFormat="1" ht="12">
      <c r="B1971" s="187"/>
      <c r="D1971" s="181" t="s">
        <v>586</v>
      </c>
      <c r="E1971" s="188" t="s">
        <v>1</v>
      </c>
      <c r="F1971" s="189" t="s">
        <v>2076</v>
      </c>
      <c r="H1971" s="190">
        <v>13.041</v>
      </c>
      <c r="I1971" s="191"/>
      <c r="L1971" s="187"/>
      <c r="M1971" s="192"/>
      <c r="T1971" s="193"/>
      <c r="AT1971" s="188" t="s">
        <v>586</v>
      </c>
      <c r="AU1971" s="188" t="s">
        <v>89</v>
      </c>
      <c r="AV1971" s="13" t="s">
        <v>89</v>
      </c>
      <c r="AW1971" s="13" t="s">
        <v>31</v>
      </c>
      <c r="AX1971" s="13" t="s">
        <v>77</v>
      </c>
      <c r="AY1971" s="188" t="s">
        <v>574</v>
      </c>
    </row>
    <row r="1972" spans="2:65" s="13" customFormat="1" ht="12">
      <c r="B1972" s="187"/>
      <c r="D1972" s="181" t="s">
        <v>586</v>
      </c>
      <c r="E1972" s="188" t="s">
        <v>1</v>
      </c>
      <c r="F1972" s="189" t="s">
        <v>2077</v>
      </c>
      <c r="H1972" s="190">
        <v>-0.81</v>
      </c>
      <c r="I1972" s="191"/>
      <c r="L1972" s="187"/>
      <c r="M1972" s="192"/>
      <c r="T1972" s="193"/>
      <c r="AT1972" s="188" t="s">
        <v>586</v>
      </c>
      <c r="AU1972" s="188" t="s">
        <v>89</v>
      </c>
      <c r="AV1972" s="13" t="s">
        <v>89</v>
      </c>
      <c r="AW1972" s="13" t="s">
        <v>31</v>
      </c>
      <c r="AX1972" s="13" t="s">
        <v>77</v>
      </c>
      <c r="AY1972" s="188" t="s">
        <v>574</v>
      </c>
    </row>
    <row r="1973" spans="2:65" s="12" customFormat="1" ht="12">
      <c r="B1973" s="180"/>
      <c r="D1973" s="181" t="s">
        <v>586</v>
      </c>
      <c r="E1973" s="182" t="s">
        <v>1</v>
      </c>
      <c r="F1973" s="183" t="s">
        <v>1929</v>
      </c>
      <c r="H1973" s="182" t="s">
        <v>1</v>
      </c>
      <c r="I1973" s="184"/>
      <c r="L1973" s="180"/>
      <c r="M1973" s="185"/>
      <c r="T1973" s="186"/>
      <c r="AT1973" s="182" t="s">
        <v>586</v>
      </c>
      <c r="AU1973" s="182" t="s">
        <v>89</v>
      </c>
      <c r="AV1973" s="12" t="s">
        <v>84</v>
      </c>
      <c r="AW1973" s="12" t="s">
        <v>31</v>
      </c>
      <c r="AX1973" s="12" t="s">
        <v>77</v>
      </c>
      <c r="AY1973" s="182" t="s">
        <v>574</v>
      </c>
    </row>
    <row r="1974" spans="2:65" s="12" customFormat="1" ht="12">
      <c r="B1974" s="180"/>
      <c r="D1974" s="181" t="s">
        <v>586</v>
      </c>
      <c r="E1974" s="182" t="s">
        <v>1</v>
      </c>
      <c r="F1974" s="183" t="s">
        <v>2017</v>
      </c>
      <c r="H1974" s="182" t="s">
        <v>1</v>
      </c>
      <c r="I1974" s="184"/>
      <c r="L1974" s="180"/>
      <c r="M1974" s="185"/>
      <c r="T1974" s="186"/>
      <c r="AT1974" s="182" t="s">
        <v>586</v>
      </c>
      <c r="AU1974" s="182" t="s">
        <v>89</v>
      </c>
      <c r="AV1974" s="12" t="s">
        <v>84</v>
      </c>
      <c r="AW1974" s="12" t="s">
        <v>31</v>
      </c>
      <c r="AX1974" s="12" t="s">
        <v>77</v>
      </c>
      <c r="AY1974" s="182" t="s">
        <v>574</v>
      </c>
    </row>
    <row r="1975" spans="2:65" s="13" customFormat="1" ht="12">
      <c r="B1975" s="187"/>
      <c r="D1975" s="181" t="s">
        <v>586</v>
      </c>
      <c r="E1975" s="188" t="s">
        <v>1</v>
      </c>
      <c r="F1975" s="189" t="s">
        <v>2078</v>
      </c>
      <c r="H1975" s="190">
        <v>8.5500000000000007</v>
      </c>
      <c r="I1975" s="191"/>
      <c r="L1975" s="187"/>
      <c r="M1975" s="192"/>
      <c r="T1975" s="193"/>
      <c r="AT1975" s="188" t="s">
        <v>586</v>
      </c>
      <c r="AU1975" s="188" t="s">
        <v>89</v>
      </c>
      <c r="AV1975" s="13" t="s">
        <v>89</v>
      </c>
      <c r="AW1975" s="13" t="s">
        <v>31</v>
      </c>
      <c r="AX1975" s="13" t="s">
        <v>77</v>
      </c>
      <c r="AY1975" s="188" t="s">
        <v>574</v>
      </c>
    </row>
    <row r="1976" spans="2:65" s="13" customFormat="1" ht="12">
      <c r="B1976" s="187"/>
      <c r="D1976" s="181" t="s">
        <v>586</v>
      </c>
      <c r="E1976" s="188" t="s">
        <v>1</v>
      </c>
      <c r="F1976" s="189" t="s">
        <v>2079</v>
      </c>
      <c r="H1976" s="190">
        <v>2.1509999999999998</v>
      </c>
      <c r="I1976" s="191"/>
      <c r="L1976" s="187"/>
      <c r="M1976" s="192"/>
      <c r="T1976" s="193"/>
      <c r="AT1976" s="188" t="s">
        <v>586</v>
      </c>
      <c r="AU1976" s="188" t="s">
        <v>89</v>
      </c>
      <c r="AV1976" s="13" t="s">
        <v>89</v>
      </c>
      <c r="AW1976" s="13" t="s">
        <v>31</v>
      </c>
      <c r="AX1976" s="13" t="s">
        <v>77</v>
      </c>
      <c r="AY1976" s="188" t="s">
        <v>574</v>
      </c>
    </row>
    <row r="1977" spans="2:65" s="13" customFormat="1" ht="12">
      <c r="B1977" s="187"/>
      <c r="D1977" s="181" t="s">
        <v>586</v>
      </c>
      <c r="E1977" s="188" t="s">
        <v>1</v>
      </c>
      <c r="F1977" s="189" t="s">
        <v>2080</v>
      </c>
      <c r="H1977" s="190">
        <v>2.8140000000000001</v>
      </c>
      <c r="I1977" s="191"/>
      <c r="L1977" s="187"/>
      <c r="M1977" s="192"/>
      <c r="T1977" s="193"/>
      <c r="AT1977" s="188" t="s">
        <v>586</v>
      </c>
      <c r="AU1977" s="188" t="s">
        <v>89</v>
      </c>
      <c r="AV1977" s="13" t="s">
        <v>89</v>
      </c>
      <c r="AW1977" s="13" t="s">
        <v>31</v>
      </c>
      <c r="AX1977" s="13" t="s">
        <v>77</v>
      </c>
      <c r="AY1977" s="188" t="s">
        <v>574</v>
      </c>
    </row>
    <row r="1978" spans="2:65" s="13" customFormat="1" ht="12">
      <c r="B1978" s="187"/>
      <c r="D1978" s="181" t="s">
        <v>586</v>
      </c>
      <c r="E1978" s="188" t="s">
        <v>1</v>
      </c>
      <c r="F1978" s="189" t="s">
        <v>2081</v>
      </c>
      <c r="H1978" s="190">
        <v>-0.81</v>
      </c>
      <c r="I1978" s="191"/>
      <c r="L1978" s="187"/>
      <c r="M1978" s="192"/>
      <c r="T1978" s="193"/>
      <c r="AT1978" s="188" t="s">
        <v>586</v>
      </c>
      <c r="AU1978" s="188" t="s">
        <v>89</v>
      </c>
      <c r="AV1978" s="13" t="s">
        <v>89</v>
      </c>
      <c r="AW1978" s="13" t="s">
        <v>31</v>
      </c>
      <c r="AX1978" s="13" t="s">
        <v>77</v>
      </c>
      <c r="AY1978" s="188" t="s">
        <v>574</v>
      </c>
    </row>
    <row r="1979" spans="2:65" s="15" customFormat="1" ht="12">
      <c r="B1979" s="201"/>
      <c r="D1979" s="181" t="s">
        <v>586</v>
      </c>
      <c r="E1979" s="202" t="s">
        <v>402</v>
      </c>
      <c r="F1979" s="203" t="s">
        <v>776</v>
      </c>
      <c r="H1979" s="204">
        <v>37.771999999999998</v>
      </c>
      <c r="I1979" s="205"/>
      <c r="L1979" s="201"/>
      <c r="M1979" s="206"/>
      <c r="T1979" s="207"/>
      <c r="AT1979" s="202" t="s">
        <v>586</v>
      </c>
      <c r="AU1979" s="202" t="s">
        <v>89</v>
      </c>
      <c r="AV1979" s="15" t="s">
        <v>597</v>
      </c>
      <c r="AW1979" s="15" t="s">
        <v>31</v>
      </c>
      <c r="AX1979" s="15" t="s">
        <v>77</v>
      </c>
      <c r="AY1979" s="202" t="s">
        <v>574</v>
      </c>
    </row>
    <row r="1980" spans="2:65" s="14" customFormat="1" ht="12">
      <c r="B1980" s="194"/>
      <c r="D1980" s="181" t="s">
        <v>586</v>
      </c>
      <c r="E1980" s="195" t="s">
        <v>1</v>
      </c>
      <c r="F1980" s="196" t="s">
        <v>596</v>
      </c>
      <c r="H1980" s="197">
        <v>37.771999999999998</v>
      </c>
      <c r="I1980" s="198"/>
      <c r="L1980" s="194"/>
      <c r="M1980" s="199"/>
      <c r="T1980" s="200"/>
      <c r="AT1980" s="195" t="s">
        <v>586</v>
      </c>
      <c r="AU1980" s="195" t="s">
        <v>89</v>
      </c>
      <c r="AV1980" s="14" t="s">
        <v>580</v>
      </c>
      <c r="AW1980" s="14" t="s">
        <v>31</v>
      </c>
      <c r="AX1980" s="14" t="s">
        <v>84</v>
      </c>
      <c r="AY1980" s="195" t="s">
        <v>574</v>
      </c>
    </row>
    <row r="1981" spans="2:65" s="12" customFormat="1" ht="12">
      <c r="B1981" s="180"/>
      <c r="D1981" s="181" t="s">
        <v>586</v>
      </c>
      <c r="E1981" s="182" t="s">
        <v>1</v>
      </c>
      <c r="F1981" s="183" t="s">
        <v>2082</v>
      </c>
      <c r="H1981" s="182" t="s">
        <v>1</v>
      </c>
      <c r="I1981" s="184"/>
      <c r="L1981" s="180"/>
      <c r="M1981" s="185"/>
      <c r="T1981" s="186"/>
      <c r="AT1981" s="182" t="s">
        <v>586</v>
      </c>
      <c r="AU1981" s="182" t="s">
        <v>89</v>
      </c>
      <c r="AV1981" s="12" t="s">
        <v>84</v>
      </c>
      <c r="AW1981" s="12" t="s">
        <v>31</v>
      </c>
      <c r="AX1981" s="12" t="s">
        <v>77</v>
      </c>
      <c r="AY1981" s="182" t="s">
        <v>574</v>
      </c>
    </row>
    <row r="1982" spans="2:65" s="12" customFormat="1" ht="24">
      <c r="B1982" s="180"/>
      <c r="D1982" s="181" t="s">
        <v>586</v>
      </c>
      <c r="E1982" s="182" t="s">
        <v>1</v>
      </c>
      <c r="F1982" s="183" t="s">
        <v>2008</v>
      </c>
      <c r="H1982" s="182" t="s">
        <v>1</v>
      </c>
      <c r="I1982" s="184"/>
      <c r="L1982" s="180"/>
      <c r="M1982" s="185"/>
      <c r="T1982" s="186"/>
      <c r="AT1982" s="182" t="s">
        <v>586</v>
      </c>
      <c r="AU1982" s="182" t="s">
        <v>89</v>
      </c>
      <c r="AV1982" s="12" t="s">
        <v>84</v>
      </c>
      <c r="AW1982" s="12" t="s">
        <v>31</v>
      </c>
      <c r="AX1982" s="12" t="s">
        <v>77</v>
      </c>
      <c r="AY1982" s="182" t="s">
        <v>574</v>
      </c>
    </row>
    <row r="1983" spans="2:65" s="1" customFormat="1" ht="62.75" customHeight="1">
      <c r="B1983" s="140"/>
      <c r="C1983" s="168" t="s">
        <v>2083</v>
      </c>
      <c r="D1983" s="168" t="s">
        <v>576</v>
      </c>
      <c r="E1983" s="169" t="s">
        <v>2084</v>
      </c>
      <c r="F1983" s="170" t="s">
        <v>2085</v>
      </c>
      <c r="G1983" s="171" t="s">
        <v>584</v>
      </c>
      <c r="H1983" s="172">
        <v>55.692</v>
      </c>
      <c r="I1983" s="173"/>
      <c r="J1983" s="174">
        <f>ROUND(I1983*H1983,2)</f>
        <v>0</v>
      </c>
      <c r="K1983" s="175"/>
      <c r="L1983" s="34"/>
      <c r="M1983" s="176" t="s">
        <v>1</v>
      </c>
      <c r="N1983" s="139" t="s">
        <v>43</v>
      </c>
      <c r="P1983" s="177">
        <f>O1983*H1983</f>
        <v>0</v>
      </c>
      <c r="Q1983" s="177">
        <v>3.3633999999999997E-2</v>
      </c>
      <c r="R1983" s="177">
        <f>Q1983*H1983</f>
        <v>1.8731447279999998</v>
      </c>
      <c r="S1983" s="177">
        <v>0</v>
      </c>
      <c r="T1983" s="178">
        <f>S1983*H1983</f>
        <v>0</v>
      </c>
      <c r="AR1983" s="179" t="s">
        <v>580</v>
      </c>
      <c r="AT1983" s="179" t="s">
        <v>576</v>
      </c>
      <c r="AU1983" s="179" t="s">
        <v>89</v>
      </c>
      <c r="AY1983" s="17" t="s">
        <v>574</v>
      </c>
      <c r="BE1983" s="102">
        <f>IF(N1983="základná",J1983,0)</f>
        <v>0</v>
      </c>
      <c r="BF1983" s="102">
        <f>IF(N1983="znížená",J1983,0)</f>
        <v>0</v>
      </c>
      <c r="BG1983" s="102">
        <f>IF(N1983="zákl. prenesená",J1983,0)</f>
        <v>0</v>
      </c>
      <c r="BH1983" s="102">
        <f>IF(N1983="zníž. prenesená",J1983,0)</f>
        <v>0</v>
      </c>
      <c r="BI1983" s="102">
        <f>IF(N1983="nulová",J1983,0)</f>
        <v>0</v>
      </c>
      <c r="BJ1983" s="17" t="s">
        <v>89</v>
      </c>
      <c r="BK1983" s="102">
        <f>ROUND(I1983*H1983,2)</f>
        <v>0</v>
      </c>
      <c r="BL1983" s="17" t="s">
        <v>580</v>
      </c>
      <c r="BM1983" s="179" t="s">
        <v>2086</v>
      </c>
    </row>
    <row r="1984" spans="2:65" s="12" customFormat="1" ht="12">
      <c r="B1984" s="180"/>
      <c r="D1984" s="181" t="s">
        <v>586</v>
      </c>
      <c r="E1984" s="182" t="s">
        <v>1</v>
      </c>
      <c r="F1984" s="183" t="s">
        <v>2087</v>
      </c>
      <c r="H1984" s="182" t="s">
        <v>1</v>
      </c>
      <c r="I1984" s="184"/>
      <c r="L1984" s="180"/>
      <c r="M1984" s="185"/>
      <c r="T1984" s="186"/>
      <c r="AT1984" s="182" t="s">
        <v>586</v>
      </c>
      <c r="AU1984" s="182" t="s">
        <v>89</v>
      </c>
      <c r="AV1984" s="12" t="s">
        <v>84</v>
      </c>
      <c r="AW1984" s="12" t="s">
        <v>31</v>
      </c>
      <c r="AX1984" s="12" t="s">
        <v>77</v>
      </c>
      <c r="AY1984" s="182" t="s">
        <v>574</v>
      </c>
    </row>
    <row r="1985" spans="2:65" s="12" customFormat="1" ht="12">
      <c r="B1985" s="180"/>
      <c r="D1985" s="181" t="s">
        <v>586</v>
      </c>
      <c r="E1985" s="182" t="s">
        <v>1</v>
      </c>
      <c r="F1985" s="183" t="s">
        <v>1960</v>
      </c>
      <c r="H1985" s="182" t="s">
        <v>1</v>
      </c>
      <c r="I1985" s="184"/>
      <c r="L1985" s="180"/>
      <c r="M1985" s="185"/>
      <c r="T1985" s="186"/>
      <c r="AT1985" s="182" t="s">
        <v>586</v>
      </c>
      <c r="AU1985" s="182" t="s">
        <v>89</v>
      </c>
      <c r="AV1985" s="12" t="s">
        <v>84</v>
      </c>
      <c r="AW1985" s="12" t="s">
        <v>31</v>
      </c>
      <c r="AX1985" s="12" t="s">
        <v>77</v>
      </c>
      <c r="AY1985" s="182" t="s">
        <v>574</v>
      </c>
    </row>
    <row r="1986" spans="2:65" s="12" customFormat="1" ht="12">
      <c r="B1986" s="180"/>
      <c r="D1986" s="181" t="s">
        <v>586</v>
      </c>
      <c r="E1986" s="182" t="s">
        <v>1</v>
      </c>
      <c r="F1986" s="183" t="s">
        <v>1978</v>
      </c>
      <c r="H1986" s="182" t="s">
        <v>1</v>
      </c>
      <c r="I1986" s="184"/>
      <c r="L1986" s="180"/>
      <c r="M1986" s="185"/>
      <c r="T1986" s="186"/>
      <c r="AT1986" s="182" t="s">
        <v>586</v>
      </c>
      <c r="AU1986" s="182" t="s">
        <v>89</v>
      </c>
      <c r="AV1986" s="12" t="s">
        <v>84</v>
      </c>
      <c r="AW1986" s="12" t="s">
        <v>31</v>
      </c>
      <c r="AX1986" s="12" t="s">
        <v>77</v>
      </c>
      <c r="AY1986" s="182" t="s">
        <v>574</v>
      </c>
    </row>
    <row r="1987" spans="2:65" s="13" customFormat="1" ht="12">
      <c r="B1987" s="187"/>
      <c r="D1987" s="181" t="s">
        <v>586</v>
      </c>
      <c r="E1987" s="188" t="s">
        <v>1</v>
      </c>
      <c r="F1987" s="189" t="s">
        <v>2088</v>
      </c>
      <c r="H1987" s="190">
        <v>83.106999999999999</v>
      </c>
      <c r="I1987" s="191"/>
      <c r="L1987" s="187"/>
      <c r="M1987" s="192"/>
      <c r="T1987" s="193"/>
      <c r="AT1987" s="188" t="s">
        <v>586</v>
      </c>
      <c r="AU1987" s="188" t="s">
        <v>89</v>
      </c>
      <c r="AV1987" s="13" t="s">
        <v>89</v>
      </c>
      <c r="AW1987" s="13" t="s">
        <v>31</v>
      </c>
      <c r="AX1987" s="13" t="s">
        <v>77</v>
      </c>
      <c r="AY1987" s="188" t="s">
        <v>574</v>
      </c>
    </row>
    <row r="1988" spans="2:65" s="13" customFormat="1" ht="12">
      <c r="B1988" s="187"/>
      <c r="D1988" s="181" t="s">
        <v>586</v>
      </c>
      <c r="E1988" s="188" t="s">
        <v>1</v>
      </c>
      <c r="F1988" s="189" t="s">
        <v>2089</v>
      </c>
      <c r="H1988" s="190">
        <v>-9.9749999999999996</v>
      </c>
      <c r="I1988" s="191"/>
      <c r="L1988" s="187"/>
      <c r="M1988" s="192"/>
      <c r="T1988" s="193"/>
      <c r="AT1988" s="188" t="s">
        <v>586</v>
      </c>
      <c r="AU1988" s="188" t="s">
        <v>89</v>
      </c>
      <c r="AV1988" s="13" t="s">
        <v>89</v>
      </c>
      <c r="AW1988" s="13" t="s">
        <v>31</v>
      </c>
      <c r="AX1988" s="13" t="s">
        <v>77</v>
      </c>
      <c r="AY1988" s="188" t="s">
        <v>574</v>
      </c>
    </row>
    <row r="1989" spans="2:65" s="13" customFormat="1" ht="12">
      <c r="B1989" s="187"/>
      <c r="D1989" s="181" t="s">
        <v>586</v>
      </c>
      <c r="E1989" s="188" t="s">
        <v>1</v>
      </c>
      <c r="F1989" s="189" t="s">
        <v>2090</v>
      </c>
      <c r="H1989" s="190">
        <v>-17.440000000000001</v>
      </c>
      <c r="I1989" s="191"/>
      <c r="L1989" s="187"/>
      <c r="M1989" s="192"/>
      <c r="T1989" s="193"/>
      <c r="AT1989" s="188" t="s">
        <v>586</v>
      </c>
      <c r="AU1989" s="188" t="s">
        <v>89</v>
      </c>
      <c r="AV1989" s="13" t="s">
        <v>89</v>
      </c>
      <c r="AW1989" s="13" t="s">
        <v>31</v>
      </c>
      <c r="AX1989" s="13" t="s">
        <v>77</v>
      </c>
      <c r="AY1989" s="188" t="s">
        <v>574</v>
      </c>
    </row>
    <row r="1990" spans="2:65" s="15" customFormat="1" ht="12">
      <c r="B1990" s="201"/>
      <c r="D1990" s="181" t="s">
        <v>586</v>
      </c>
      <c r="E1990" s="202" t="s">
        <v>406</v>
      </c>
      <c r="F1990" s="203" t="s">
        <v>776</v>
      </c>
      <c r="H1990" s="204">
        <v>55.692</v>
      </c>
      <c r="I1990" s="205"/>
      <c r="L1990" s="201"/>
      <c r="M1990" s="206"/>
      <c r="T1990" s="207"/>
      <c r="AT1990" s="202" t="s">
        <v>586</v>
      </c>
      <c r="AU1990" s="202" t="s">
        <v>89</v>
      </c>
      <c r="AV1990" s="15" t="s">
        <v>597</v>
      </c>
      <c r="AW1990" s="15" t="s">
        <v>31</v>
      </c>
      <c r="AX1990" s="15" t="s">
        <v>77</v>
      </c>
      <c r="AY1990" s="202" t="s">
        <v>574</v>
      </c>
    </row>
    <row r="1991" spans="2:65" s="14" customFormat="1" ht="12">
      <c r="B1991" s="194"/>
      <c r="D1991" s="181" t="s">
        <v>586</v>
      </c>
      <c r="E1991" s="195" t="s">
        <v>1</v>
      </c>
      <c r="F1991" s="196" t="s">
        <v>596</v>
      </c>
      <c r="H1991" s="197">
        <v>55.692</v>
      </c>
      <c r="I1991" s="198"/>
      <c r="L1991" s="194"/>
      <c r="M1991" s="199"/>
      <c r="T1991" s="200"/>
      <c r="AT1991" s="195" t="s">
        <v>586</v>
      </c>
      <c r="AU1991" s="195" t="s">
        <v>89</v>
      </c>
      <c r="AV1991" s="14" t="s">
        <v>580</v>
      </c>
      <c r="AW1991" s="14" t="s">
        <v>31</v>
      </c>
      <c r="AX1991" s="14" t="s">
        <v>84</v>
      </c>
      <c r="AY1991" s="195" t="s">
        <v>574</v>
      </c>
    </row>
    <row r="1992" spans="2:65" s="12" customFormat="1" ht="12">
      <c r="B1992" s="180"/>
      <c r="D1992" s="181" t="s">
        <v>586</v>
      </c>
      <c r="E1992" s="182" t="s">
        <v>1</v>
      </c>
      <c r="F1992" s="183" t="s">
        <v>2082</v>
      </c>
      <c r="H1992" s="182" t="s">
        <v>1</v>
      </c>
      <c r="I1992" s="184"/>
      <c r="L1992" s="180"/>
      <c r="M1992" s="185"/>
      <c r="T1992" s="186"/>
      <c r="AT1992" s="182" t="s">
        <v>586</v>
      </c>
      <c r="AU1992" s="182" t="s">
        <v>89</v>
      </c>
      <c r="AV1992" s="12" t="s">
        <v>84</v>
      </c>
      <c r="AW1992" s="12" t="s">
        <v>31</v>
      </c>
      <c r="AX1992" s="12" t="s">
        <v>77</v>
      </c>
      <c r="AY1992" s="182" t="s">
        <v>574</v>
      </c>
    </row>
    <row r="1993" spans="2:65" s="12" customFormat="1" ht="24">
      <c r="B1993" s="180"/>
      <c r="D1993" s="181" t="s">
        <v>586</v>
      </c>
      <c r="E1993" s="182" t="s">
        <v>1</v>
      </c>
      <c r="F1993" s="183" t="s">
        <v>2008</v>
      </c>
      <c r="H1993" s="182" t="s">
        <v>1</v>
      </c>
      <c r="I1993" s="184"/>
      <c r="L1993" s="180"/>
      <c r="M1993" s="185"/>
      <c r="T1993" s="186"/>
      <c r="AT1993" s="182" t="s">
        <v>586</v>
      </c>
      <c r="AU1993" s="182" t="s">
        <v>89</v>
      </c>
      <c r="AV1993" s="12" t="s">
        <v>84</v>
      </c>
      <c r="AW1993" s="12" t="s">
        <v>31</v>
      </c>
      <c r="AX1993" s="12" t="s">
        <v>77</v>
      </c>
      <c r="AY1993" s="182" t="s">
        <v>574</v>
      </c>
    </row>
    <row r="1994" spans="2:65" s="1" customFormat="1" ht="62.75" customHeight="1">
      <c r="B1994" s="140"/>
      <c r="C1994" s="168" t="s">
        <v>2091</v>
      </c>
      <c r="D1994" s="168" t="s">
        <v>576</v>
      </c>
      <c r="E1994" s="169" t="s">
        <v>2092</v>
      </c>
      <c r="F1994" s="170" t="s">
        <v>2093</v>
      </c>
      <c r="G1994" s="171" t="s">
        <v>584</v>
      </c>
      <c r="H1994" s="172">
        <v>929.62699999999995</v>
      </c>
      <c r="I1994" s="173"/>
      <c r="J1994" s="174">
        <f>ROUND(I1994*H1994,2)</f>
        <v>0</v>
      </c>
      <c r="K1994" s="175"/>
      <c r="L1994" s="34"/>
      <c r="M1994" s="176" t="s">
        <v>1</v>
      </c>
      <c r="N1994" s="139" t="s">
        <v>43</v>
      </c>
      <c r="P1994" s="177">
        <f>O1994*H1994</f>
        <v>0</v>
      </c>
      <c r="Q1994" s="177">
        <v>3.9784E-2</v>
      </c>
      <c r="R1994" s="177">
        <f>Q1994*H1994</f>
        <v>36.984280567999996</v>
      </c>
      <c r="S1994" s="177">
        <v>0</v>
      </c>
      <c r="T1994" s="178">
        <f>S1994*H1994</f>
        <v>0</v>
      </c>
      <c r="AR1994" s="179" t="s">
        <v>580</v>
      </c>
      <c r="AT1994" s="179" t="s">
        <v>576</v>
      </c>
      <c r="AU1994" s="179" t="s">
        <v>89</v>
      </c>
      <c r="AY1994" s="17" t="s">
        <v>574</v>
      </c>
      <c r="BE1994" s="102">
        <f>IF(N1994="základná",J1994,0)</f>
        <v>0</v>
      </c>
      <c r="BF1994" s="102">
        <f>IF(N1994="znížená",J1994,0)</f>
        <v>0</v>
      </c>
      <c r="BG1994" s="102">
        <f>IF(N1994="zákl. prenesená",J1994,0)</f>
        <v>0</v>
      </c>
      <c r="BH1994" s="102">
        <f>IF(N1994="zníž. prenesená",J1994,0)</f>
        <v>0</v>
      </c>
      <c r="BI1994" s="102">
        <f>IF(N1994="nulová",J1994,0)</f>
        <v>0</v>
      </c>
      <c r="BJ1994" s="17" t="s">
        <v>89</v>
      </c>
      <c r="BK1994" s="102">
        <f>ROUND(I1994*H1994,2)</f>
        <v>0</v>
      </c>
      <c r="BL1994" s="17" t="s">
        <v>580</v>
      </c>
      <c r="BM1994" s="179" t="s">
        <v>2094</v>
      </c>
    </row>
    <row r="1995" spans="2:65" s="12" customFormat="1" ht="12">
      <c r="B1995" s="180"/>
      <c r="D1995" s="181" t="s">
        <v>586</v>
      </c>
      <c r="E1995" s="182" t="s">
        <v>1</v>
      </c>
      <c r="F1995" s="183" t="s">
        <v>2095</v>
      </c>
      <c r="H1995" s="182" t="s">
        <v>1</v>
      </c>
      <c r="I1995" s="184"/>
      <c r="L1995" s="180"/>
      <c r="M1995" s="185"/>
      <c r="T1995" s="186"/>
      <c r="AT1995" s="182" t="s">
        <v>586</v>
      </c>
      <c r="AU1995" s="182" t="s">
        <v>89</v>
      </c>
      <c r="AV1995" s="12" t="s">
        <v>84</v>
      </c>
      <c r="AW1995" s="12" t="s">
        <v>31</v>
      </c>
      <c r="AX1995" s="12" t="s">
        <v>77</v>
      </c>
      <c r="AY1995" s="182" t="s">
        <v>574</v>
      </c>
    </row>
    <row r="1996" spans="2:65" s="12" customFormat="1" ht="12">
      <c r="B1996" s="180"/>
      <c r="D1996" s="181" t="s">
        <v>586</v>
      </c>
      <c r="E1996" s="182" t="s">
        <v>1</v>
      </c>
      <c r="F1996" s="183" t="s">
        <v>2035</v>
      </c>
      <c r="H1996" s="182" t="s">
        <v>1</v>
      </c>
      <c r="I1996" s="184"/>
      <c r="L1996" s="180"/>
      <c r="M1996" s="185"/>
      <c r="T1996" s="186"/>
      <c r="AT1996" s="182" t="s">
        <v>586</v>
      </c>
      <c r="AU1996" s="182" t="s">
        <v>89</v>
      </c>
      <c r="AV1996" s="12" t="s">
        <v>84</v>
      </c>
      <c r="AW1996" s="12" t="s">
        <v>31</v>
      </c>
      <c r="AX1996" s="12" t="s">
        <v>77</v>
      </c>
      <c r="AY1996" s="182" t="s">
        <v>574</v>
      </c>
    </row>
    <row r="1997" spans="2:65" s="12" customFormat="1" ht="12">
      <c r="B1997" s="180"/>
      <c r="D1997" s="181" t="s">
        <v>586</v>
      </c>
      <c r="E1997" s="182" t="s">
        <v>1</v>
      </c>
      <c r="F1997" s="183" t="s">
        <v>2036</v>
      </c>
      <c r="H1997" s="182" t="s">
        <v>1</v>
      </c>
      <c r="I1997" s="184"/>
      <c r="L1997" s="180"/>
      <c r="M1997" s="185"/>
      <c r="T1997" s="186"/>
      <c r="AT1997" s="182" t="s">
        <v>586</v>
      </c>
      <c r="AU1997" s="182" t="s">
        <v>89</v>
      </c>
      <c r="AV1997" s="12" t="s">
        <v>84</v>
      </c>
      <c r="AW1997" s="12" t="s">
        <v>31</v>
      </c>
      <c r="AX1997" s="12" t="s">
        <v>77</v>
      </c>
      <c r="AY1997" s="182" t="s">
        <v>574</v>
      </c>
    </row>
    <row r="1998" spans="2:65" s="13" customFormat="1" ht="12">
      <c r="B1998" s="187"/>
      <c r="D1998" s="181" t="s">
        <v>586</v>
      </c>
      <c r="E1998" s="188" t="s">
        <v>1</v>
      </c>
      <c r="F1998" s="189" t="s">
        <v>2096</v>
      </c>
      <c r="H1998" s="190">
        <v>101.26</v>
      </c>
      <c r="I1998" s="191"/>
      <c r="L1998" s="187"/>
      <c r="M1998" s="192"/>
      <c r="T1998" s="193"/>
      <c r="AT1998" s="188" t="s">
        <v>586</v>
      </c>
      <c r="AU1998" s="188" t="s">
        <v>89</v>
      </c>
      <c r="AV1998" s="13" t="s">
        <v>89</v>
      </c>
      <c r="AW1998" s="13" t="s">
        <v>31</v>
      </c>
      <c r="AX1998" s="13" t="s">
        <v>77</v>
      </c>
      <c r="AY1998" s="188" t="s">
        <v>574</v>
      </c>
    </row>
    <row r="1999" spans="2:65" s="13" customFormat="1" ht="12">
      <c r="B1999" s="187"/>
      <c r="D1999" s="181" t="s">
        <v>586</v>
      </c>
      <c r="E1999" s="188" t="s">
        <v>1</v>
      </c>
      <c r="F1999" s="189" t="s">
        <v>2097</v>
      </c>
      <c r="H1999" s="190">
        <v>104.31</v>
      </c>
      <c r="I1999" s="191"/>
      <c r="L1999" s="187"/>
      <c r="M1999" s="192"/>
      <c r="T1999" s="193"/>
      <c r="AT1999" s="188" t="s">
        <v>586</v>
      </c>
      <c r="AU1999" s="188" t="s">
        <v>89</v>
      </c>
      <c r="AV1999" s="13" t="s">
        <v>89</v>
      </c>
      <c r="AW1999" s="13" t="s">
        <v>31</v>
      </c>
      <c r="AX1999" s="13" t="s">
        <v>77</v>
      </c>
      <c r="AY1999" s="188" t="s">
        <v>574</v>
      </c>
    </row>
    <row r="2000" spans="2:65" s="13" customFormat="1" ht="12">
      <c r="B2000" s="187"/>
      <c r="D2000" s="181" t="s">
        <v>586</v>
      </c>
      <c r="E2000" s="188" t="s">
        <v>1</v>
      </c>
      <c r="F2000" s="189" t="s">
        <v>2098</v>
      </c>
      <c r="H2000" s="190">
        <v>-3.05</v>
      </c>
      <c r="I2000" s="191"/>
      <c r="L2000" s="187"/>
      <c r="M2000" s="192"/>
      <c r="T2000" s="193"/>
      <c r="AT2000" s="188" t="s">
        <v>586</v>
      </c>
      <c r="AU2000" s="188" t="s">
        <v>89</v>
      </c>
      <c r="AV2000" s="13" t="s">
        <v>89</v>
      </c>
      <c r="AW2000" s="13" t="s">
        <v>31</v>
      </c>
      <c r="AX2000" s="13" t="s">
        <v>77</v>
      </c>
      <c r="AY2000" s="188" t="s">
        <v>574</v>
      </c>
    </row>
    <row r="2001" spans="2:51" s="13" customFormat="1" ht="12">
      <c r="B2001" s="187"/>
      <c r="D2001" s="181" t="s">
        <v>586</v>
      </c>
      <c r="E2001" s="188" t="s">
        <v>1</v>
      </c>
      <c r="F2001" s="189" t="s">
        <v>2099</v>
      </c>
      <c r="H2001" s="190">
        <v>-7.32</v>
      </c>
      <c r="I2001" s="191"/>
      <c r="L2001" s="187"/>
      <c r="M2001" s="192"/>
      <c r="T2001" s="193"/>
      <c r="AT2001" s="188" t="s">
        <v>586</v>
      </c>
      <c r="AU2001" s="188" t="s">
        <v>89</v>
      </c>
      <c r="AV2001" s="13" t="s">
        <v>89</v>
      </c>
      <c r="AW2001" s="13" t="s">
        <v>31</v>
      </c>
      <c r="AX2001" s="13" t="s">
        <v>77</v>
      </c>
      <c r="AY2001" s="188" t="s">
        <v>574</v>
      </c>
    </row>
    <row r="2002" spans="2:51" s="12" customFormat="1" ht="12">
      <c r="B2002" s="180"/>
      <c r="D2002" s="181" t="s">
        <v>586</v>
      </c>
      <c r="E2002" s="182" t="s">
        <v>1</v>
      </c>
      <c r="F2002" s="183" t="s">
        <v>1947</v>
      </c>
      <c r="H2002" s="182" t="s">
        <v>1</v>
      </c>
      <c r="I2002" s="184"/>
      <c r="L2002" s="180"/>
      <c r="M2002" s="185"/>
      <c r="T2002" s="186"/>
      <c r="AT2002" s="182" t="s">
        <v>586</v>
      </c>
      <c r="AU2002" s="182" t="s">
        <v>89</v>
      </c>
      <c r="AV2002" s="12" t="s">
        <v>84</v>
      </c>
      <c r="AW2002" s="12" t="s">
        <v>31</v>
      </c>
      <c r="AX2002" s="12" t="s">
        <v>77</v>
      </c>
      <c r="AY2002" s="182" t="s">
        <v>574</v>
      </c>
    </row>
    <row r="2003" spans="2:51" s="12" customFormat="1" ht="12">
      <c r="B2003" s="180"/>
      <c r="D2003" s="181" t="s">
        <v>586</v>
      </c>
      <c r="E2003" s="182" t="s">
        <v>1</v>
      </c>
      <c r="F2003" s="183" t="s">
        <v>1948</v>
      </c>
      <c r="H2003" s="182" t="s">
        <v>1</v>
      </c>
      <c r="I2003" s="184"/>
      <c r="L2003" s="180"/>
      <c r="M2003" s="185"/>
      <c r="T2003" s="186"/>
      <c r="AT2003" s="182" t="s">
        <v>586</v>
      </c>
      <c r="AU2003" s="182" t="s">
        <v>89</v>
      </c>
      <c r="AV2003" s="12" t="s">
        <v>84</v>
      </c>
      <c r="AW2003" s="12" t="s">
        <v>31</v>
      </c>
      <c r="AX2003" s="12" t="s">
        <v>77</v>
      </c>
      <c r="AY2003" s="182" t="s">
        <v>574</v>
      </c>
    </row>
    <row r="2004" spans="2:51" s="13" customFormat="1" ht="12">
      <c r="B2004" s="187"/>
      <c r="D2004" s="181" t="s">
        <v>586</v>
      </c>
      <c r="E2004" s="188" t="s">
        <v>1</v>
      </c>
      <c r="F2004" s="189" t="s">
        <v>2100</v>
      </c>
      <c r="H2004" s="190">
        <v>12.199</v>
      </c>
      <c r="I2004" s="191"/>
      <c r="L2004" s="187"/>
      <c r="M2004" s="192"/>
      <c r="T2004" s="193"/>
      <c r="AT2004" s="188" t="s">
        <v>586</v>
      </c>
      <c r="AU2004" s="188" t="s">
        <v>89</v>
      </c>
      <c r="AV2004" s="13" t="s">
        <v>89</v>
      </c>
      <c r="AW2004" s="13" t="s">
        <v>31</v>
      </c>
      <c r="AX2004" s="13" t="s">
        <v>77</v>
      </c>
      <c r="AY2004" s="188" t="s">
        <v>574</v>
      </c>
    </row>
    <row r="2005" spans="2:51" s="13" customFormat="1" ht="12">
      <c r="B2005" s="187"/>
      <c r="D2005" s="181" t="s">
        <v>586</v>
      </c>
      <c r="E2005" s="188" t="s">
        <v>1</v>
      </c>
      <c r="F2005" s="189" t="s">
        <v>2101</v>
      </c>
      <c r="H2005" s="190">
        <v>17.187999999999999</v>
      </c>
      <c r="I2005" s="191"/>
      <c r="L2005" s="187"/>
      <c r="M2005" s="192"/>
      <c r="T2005" s="193"/>
      <c r="AT2005" s="188" t="s">
        <v>586</v>
      </c>
      <c r="AU2005" s="188" t="s">
        <v>89</v>
      </c>
      <c r="AV2005" s="13" t="s">
        <v>89</v>
      </c>
      <c r="AW2005" s="13" t="s">
        <v>31</v>
      </c>
      <c r="AX2005" s="13" t="s">
        <v>77</v>
      </c>
      <c r="AY2005" s="188" t="s">
        <v>574</v>
      </c>
    </row>
    <row r="2006" spans="2:51" s="13" customFormat="1" ht="12">
      <c r="B2006" s="187"/>
      <c r="D2006" s="181" t="s">
        <v>586</v>
      </c>
      <c r="E2006" s="188" t="s">
        <v>1</v>
      </c>
      <c r="F2006" s="189" t="s">
        <v>2102</v>
      </c>
      <c r="H2006" s="190">
        <v>6.4859999999999998</v>
      </c>
      <c r="I2006" s="191"/>
      <c r="L2006" s="187"/>
      <c r="M2006" s="192"/>
      <c r="T2006" s="193"/>
      <c r="AT2006" s="188" t="s">
        <v>586</v>
      </c>
      <c r="AU2006" s="188" t="s">
        <v>89</v>
      </c>
      <c r="AV2006" s="13" t="s">
        <v>89</v>
      </c>
      <c r="AW2006" s="13" t="s">
        <v>31</v>
      </c>
      <c r="AX2006" s="13" t="s">
        <v>77</v>
      </c>
      <c r="AY2006" s="188" t="s">
        <v>574</v>
      </c>
    </row>
    <row r="2007" spans="2:51" s="13" customFormat="1" ht="12">
      <c r="B2007" s="187"/>
      <c r="D2007" s="181" t="s">
        <v>586</v>
      </c>
      <c r="E2007" s="188" t="s">
        <v>1</v>
      </c>
      <c r="F2007" s="189" t="s">
        <v>2103</v>
      </c>
      <c r="H2007" s="190">
        <v>5.57</v>
      </c>
      <c r="I2007" s="191"/>
      <c r="L2007" s="187"/>
      <c r="M2007" s="192"/>
      <c r="T2007" s="193"/>
      <c r="AT2007" s="188" t="s">
        <v>586</v>
      </c>
      <c r="AU2007" s="188" t="s">
        <v>89</v>
      </c>
      <c r="AV2007" s="13" t="s">
        <v>89</v>
      </c>
      <c r="AW2007" s="13" t="s">
        <v>31</v>
      </c>
      <c r="AX2007" s="13" t="s">
        <v>77</v>
      </c>
      <c r="AY2007" s="188" t="s">
        <v>574</v>
      </c>
    </row>
    <row r="2008" spans="2:51" s="13" customFormat="1" ht="12">
      <c r="B2008" s="187"/>
      <c r="D2008" s="181" t="s">
        <v>586</v>
      </c>
      <c r="E2008" s="188" t="s">
        <v>1</v>
      </c>
      <c r="F2008" s="189" t="s">
        <v>2104</v>
      </c>
      <c r="H2008" s="190">
        <v>-2.6179999999999999</v>
      </c>
      <c r="I2008" s="191"/>
      <c r="L2008" s="187"/>
      <c r="M2008" s="192"/>
      <c r="T2008" s="193"/>
      <c r="AT2008" s="188" t="s">
        <v>586</v>
      </c>
      <c r="AU2008" s="188" t="s">
        <v>89</v>
      </c>
      <c r="AV2008" s="13" t="s">
        <v>89</v>
      </c>
      <c r="AW2008" s="13" t="s">
        <v>31</v>
      </c>
      <c r="AX2008" s="13" t="s">
        <v>77</v>
      </c>
      <c r="AY2008" s="188" t="s">
        <v>574</v>
      </c>
    </row>
    <row r="2009" spans="2:51" s="13" customFormat="1" ht="12">
      <c r="B2009" s="187"/>
      <c r="D2009" s="181" t="s">
        <v>586</v>
      </c>
      <c r="E2009" s="188" t="s">
        <v>1</v>
      </c>
      <c r="F2009" s="189" t="s">
        <v>2105</v>
      </c>
      <c r="H2009" s="190">
        <v>-24.398</v>
      </c>
      <c r="I2009" s="191"/>
      <c r="L2009" s="187"/>
      <c r="M2009" s="192"/>
      <c r="T2009" s="193"/>
      <c r="AT2009" s="188" t="s">
        <v>586</v>
      </c>
      <c r="AU2009" s="188" t="s">
        <v>89</v>
      </c>
      <c r="AV2009" s="13" t="s">
        <v>89</v>
      </c>
      <c r="AW2009" s="13" t="s">
        <v>31</v>
      </c>
      <c r="AX2009" s="13" t="s">
        <v>77</v>
      </c>
      <c r="AY2009" s="188" t="s">
        <v>574</v>
      </c>
    </row>
    <row r="2010" spans="2:51" s="12" customFormat="1" ht="12">
      <c r="B2010" s="180"/>
      <c r="D2010" s="181" t="s">
        <v>586</v>
      </c>
      <c r="E2010" s="182" t="s">
        <v>1</v>
      </c>
      <c r="F2010" s="183" t="s">
        <v>1950</v>
      </c>
      <c r="H2010" s="182" t="s">
        <v>1</v>
      </c>
      <c r="I2010" s="184"/>
      <c r="L2010" s="180"/>
      <c r="M2010" s="185"/>
      <c r="T2010" s="186"/>
      <c r="AT2010" s="182" t="s">
        <v>586</v>
      </c>
      <c r="AU2010" s="182" t="s">
        <v>89</v>
      </c>
      <c r="AV2010" s="12" t="s">
        <v>84</v>
      </c>
      <c r="AW2010" s="12" t="s">
        <v>31</v>
      </c>
      <c r="AX2010" s="12" t="s">
        <v>77</v>
      </c>
      <c r="AY2010" s="182" t="s">
        <v>574</v>
      </c>
    </row>
    <row r="2011" spans="2:51" s="13" customFormat="1" ht="12">
      <c r="B2011" s="187"/>
      <c r="D2011" s="181" t="s">
        <v>586</v>
      </c>
      <c r="E2011" s="188" t="s">
        <v>1</v>
      </c>
      <c r="F2011" s="189" t="s">
        <v>2106</v>
      </c>
      <c r="H2011" s="190">
        <v>39.99</v>
      </c>
      <c r="I2011" s="191"/>
      <c r="L2011" s="187"/>
      <c r="M2011" s="192"/>
      <c r="T2011" s="193"/>
      <c r="AT2011" s="188" t="s">
        <v>586</v>
      </c>
      <c r="AU2011" s="188" t="s">
        <v>89</v>
      </c>
      <c r="AV2011" s="13" t="s">
        <v>89</v>
      </c>
      <c r="AW2011" s="13" t="s">
        <v>31</v>
      </c>
      <c r="AX2011" s="13" t="s">
        <v>77</v>
      </c>
      <c r="AY2011" s="188" t="s">
        <v>574</v>
      </c>
    </row>
    <row r="2012" spans="2:51" s="13" customFormat="1" ht="12">
      <c r="B2012" s="187"/>
      <c r="D2012" s="181" t="s">
        <v>586</v>
      </c>
      <c r="E2012" s="188" t="s">
        <v>1</v>
      </c>
      <c r="F2012" s="189" t="s">
        <v>2107</v>
      </c>
      <c r="H2012" s="190">
        <v>19.440000000000001</v>
      </c>
      <c r="I2012" s="191"/>
      <c r="L2012" s="187"/>
      <c r="M2012" s="192"/>
      <c r="T2012" s="193"/>
      <c r="AT2012" s="188" t="s">
        <v>586</v>
      </c>
      <c r="AU2012" s="188" t="s">
        <v>89</v>
      </c>
      <c r="AV2012" s="13" t="s">
        <v>89</v>
      </c>
      <c r="AW2012" s="13" t="s">
        <v>31</v>
      </c>
      <c r="AX2012" s="13" t="s">
        <v>77</v>
      </c>
      <c r="AY2012" s="188" t="s">
        <v>574</v>
      </c>
    </row>
    <row r="2013" spans="2:51" s="13" customFormat="1" ht="12">
      <c r="B2013" s="187"/>
      <c r="D2013" s="181" t="s">
        <v>586</v>
      </c>
      <c r="E2013" s="188" t="s">
        <v>1</v>
      </c>
      <c r="F2013" s="189" t="s">
        <v>2108</v>
      </c>
      <c r="H2013" s="190">
        <v>28.69</v>
      </c>
      <c r="I2013" s="191"/>
      <c r="L2013" s="187"/>
      <c r="M2013" s="192"/>
      <c r="T2013" s="193"/>
      <c r="AT2013" s="188" t="s">
        <v>586</v>
      </c>
      <c r="AU2013" s="188" t="s">
        <v>89</v>
      </c>
      <c r="AV2013" s="13" t="s">
        <v>89</v>
      </c>
      <c r="AW2013" s="13" t="s">
        <v>31</v>
      </c>
      <c r="AX2013" s="13" t="s">
        <v>77</v>
      </c>
      <c r="AY2013" s="188" t="s">
        <v>574</v>
      </c>
    </row>
    <row r="2014" spans="2:51" s="13" customFormat="1" ht="12">
      <c r="B2014" s="187"/>
      <c r="D2014" s="181" t="s">
        <v>586</v>
      </c>
      <c r="E2014" s="188" t="s">
        <v>1</v>
      </c>
      <c r="F2014" s="189" t="s">
        <v>2109</v>
      </c>
      <c r="H2014" s="190">
        <v>-3.383</v>
      </c>
      <c r="I2014" s="191"/>
      <c r="L2014" s="187"/>
      <c r="M2014" s="192"/>
      <c r="T2014" s="193"/>
      <c r="AT2014" s="188" t="s">
        <v>586</v>
      </c>
      <c r="AU2014" s="188" t="s">
        <v>89</v>
      </c>
      <c r="AV2014" s="13" t="s">
        <v>89</v>
      </c>
      <c r="AW2014" s="13" t="s">
        <v>31</v>
      </c>
      <c r="AX2014" s="13" t="s">
        <v>77</v>
      </c>
      <c r="AY2014" s="188" t="s">
        <v>574</v>
      </c>
    </row>
    <row r="2015" spans="2:51" s="13" customFormat="1" ht="12">
      <c r="B2015" s="187"/>
      <c r="D2015" s="181" t="s">
        <v>586</v>
      </c>
      <c r="E2015" s="188" t="s">
        <v>1</v>
      </c>
      <c r="F2015" s="189" t="s">
        <v>2110</v>
      </c>
      <c r="H2015" s="190">
        <v>-2.2650000000000001</v>
      </c>
      <c r="I2015" s="191"/>
      <c r="L2015" s="187"/>
      <c r="M2015" s="192"/>
      <c r="T2015" s="193"/>
      <c r="AT2015" s="188" t="s">
        <v>586</v>
      </c>
      <c r="AU2015" s="188" t="s">
        <v>89</v>
      </c>
      <c r="AV2015" s="13" t="s">
        <v>89</v>
      </c>
      <c r="AW2015" s="13" t="s">
        <v>31</v>
      </c>
      <c r="AX2015" s="13" t="s">
        <v>77</v>
      </c>
      <c r="AY2015" s="188" t="s">
        <v>574</v>
      </c>
    </row>
    <row r="2016" spans="2:51" s="13" customFormat="1" ht="36">
      <c r="B2016" s="187"/>
      <c r="D2016" s="181" t="s">
        <v>586</v>
      </c>
      <c r="E2016" s="188" t="s">
        <v>1</v>
      </c>
      <c r="F2016" s="189" t="s">
        <v>2111</v>
      </c>
      <c r="H2016" s="190">
        <v>-22.843</v>
      </c>
      <c r="I2016" s="191"/>
      <c r="L2016" s="187"/>
      <c r="M2016" s="192"/>
      <c r="T2016" s="193"/>
      <c r="AT2016" s="188" t="s">
        <v>586</v>
      </c>
      <c r="AU2016" s="188" t="s">
        <v>89</v>
      </c>
      <c r="AV2016" s="13" t="s">
        <v>89</v>
      </c>
      <c r="AW2016" s="13" t="s">
        <v>31</v>
      </c>
      <c r="AX2016" s="13" t="s">
        <v>77</v>
      </c>
      <c r="AY2016" s="188" t="s">
        <v>574</v>
      </c>
    </row>
    <row r="2017" spans="2:51" s="13" customFormat="1" ht="12">
      <c r="B2017" s="187"/>
      <c r="D2017" s="181" t="s">
        <v>586</v>
      </c>
      <c r="E2017" s="188" t="s">
        <v>1</v>
      </c>
      <c r="F2017" s="189" t="s">
        <v>2112</v>
      </c>
      <c r="H2017" s="190">
        <v>-3.64</v>
      </c>
      <c r="I2017" s="191"/>
      <c r="L2017" s="187"/>
      <c r="M2017" s="192"/>
      <c r="T2017" s="193"/>
      <c r="AT2017" s="188" t="s">
        <v>586</v>
      </c>
      <c r="AU2017" s="188" t="s">
        <v>89</v>
      </c>
      <c r="AV2017" s="13" t="s">
        <v>89</v>
      </c>
      <c r="AW2017" s="13" t="s">
        <v>31</v>
      </c>
      <c r="AX2017" s="13" t="s">
        <v>77</v>
      </c>
      <c r="AY2017" s="188" t="s">
        <v>574</v>
      </c>
    </row>
    <row r="2018" spans="2:51" s="12" customFormat="1" ht="12">
      <c r="B2018" s="180"/>
      <c r="D2018" s="181" t="s">
        <v>586</v>
      </c>
      <c r="E2018" s="182" t="s">
        <v>1</v>
      </c>
      <c r="F2018" s="183" t="s">
        <v>1906</v>
      </c>
      <c r="H2018" s="182" t="s">
        <v>1</v>
      </c>
      <c r="I2018" s="184"/>
      <c r="L2018" s="180"/>
      <c r="M2018" s="185"/>
      <c r="T2018" s="186"/>
      <c r="AT2018" s="182" t="s">
        <v>586</v>
      </c>
      <c r="AU2018" s="182" t="s">
        <v>89</v>
      </c>
      <c r="AV2018" s="12" t="s">
        <v>84</v>
      </c>
      <c r="AW2018" s="12" t="s">
        <v>31</v>
      </c>
      <c r="AX2018" s="12" t="s">
        <v>77</v>
      </c>
      <c r="AY2018" s="182" t="s">
        <v>574</v>
      </c>
    </row>
    <row r="2019" spans="2:51" s="12" customFormat="1" ht="12">
      <c r="B2019" s="180"/>
      <c r="D2019" s="181" t="s">
        <v>586</v>
      </c>
      <c r="E2019" s="182" t="s">
        <v>1</v>
      </c>
      <c r="F2019" s="183" t="s">
        <v>2113</v>
      </c>
      <c r="H2019" s="182" t="s">
        <v>1</v>
      </c>
      <c r="I2019" s="184"/>
      <c r="L2019" s="180"/>
      <c r="M2019" s="185"/>
      <c r="T2019" s="186"/>
      <c r="AT2019" s="182" t="s">
        <v>586</v>
      </c>
      <c r="AU2019" s="182" t="s">
        <v>89</v>
      </c>
      <c r="AV2019" s="12" t="s">
        <v>84</v>
      </c>
      <c r="AW2019" s="12" t="s">
        <v>31</v>
      </c>
      <c r="AX2019" s="12" t="s">
        <v>77</v>
      </c>
      <c r="AY2019" s="182" t="s">
        <v>574</v>
      </c>
    </row>
    <row r="2020" spans="2:51" s="13" customFormat="1" ht="12">
      <c r="B2020" s="187"/>
      <c r="D2020" s="181" t="s">
        <v>586</v>
      </c>
      <c r="E2020" s="188" t="s">
        <v>1</v>
      </c>
      <c r="F2020" s="189" t="s">
        <v>2114</v>
      </c>
      <c r="H2020" s="190">
        <v>15.156000000000001</v>
      </c>
      <c r="I2020" s="191"/>
      <c r="L2020" s="187"/>
      <c r="M2020" s="192"/>
      <c r="T2020" s="193"/>
      <c r="AT2020" s="188" t="s">
        <v>586</v>
      </c>
      <c r="AU2020" s="188" t="s">
        <v>89</v>
      </c>
      <c r="AV2020" s="13" t="s">
        <v>89</v>
      </c>
      <c r="AW2020" s="13" t="s">
        <v>31</v>
      </c>
      <c r="AX2020" s="13" t="s">
        <v>77</v>
      </c>
      <c r="AY2020" s="188" t="s">
        <v>574</v>
      </c>
    </row>
    <row r="2021" spans="2:51" s="12" customFormat="1" ht="12">
      <c r="B2021" s="180"/>
      <c r="D2021" s="181" t="s">
        <v>586</v>
      </c>
      <c r="E2021" s="182" t="s">
        <v>1</v>
      </c>
      <c r="F2021" s="183" t="s">
        <v>1953</v>
      </c>
      <c r="H2021" s="182" t="s">
        <v>1</v>
      </c>
      <c r="I2021" s="184"/>
      <c r="L2021" s="180"/>
      <c r="M2021" s="185"/>
      <c r="T2021" s="186"/>
      <c r="AT2021" s="182" t="s">
        <v>586</v>
      </c>
      <c r="AU2021" s="182" t="s">
        <v>89</v>
      </c>
      <c r="AV2021" s="12" t="s">
        <v>84</v>
      </c>
      <c r="AW2021" s="12" t="s">
        <v>31</v>
      </c>
      <c r="AX2021" s="12" t="s">
        <v>77</v>
      </c>
      <c r="AY2021" s="182" t="s">
        <v>574</v>
      </c>
    </row>
    <row r="2022" spans="2:51" s="13" customFormat="1" ht="12">
      <c r="B2022" s="187"/>
      <c r="D2022" s="181" t="s">
        <v>586</v>
      </c>
      <c r="E2022" s="188" t="s">
        <v>1</v>
      </c>
      <c r="F2022" s="189" t="s">
        <v>2115</v>
      </c>
      <c r="H2022" s="190">
        <v>89.68</v>
      </c>
      <c r="I2022" s="191"/>
      <c r="L2022" s="187"/>
      <c r="M2022" s="192"/>
      <c r="T2022" s="193"/>
      <c r="AT2022" s="188" t="s">
        <v>586</v>
      </c>
      <c r="AU2022" s="188" t="s">
        <v>89</v>
      </c>
      <c r="AV2022" s="13" t="s">
        <v>89</v>
      </c>
      <c r="AW2022" s="13" t="s">
        <v>31</v>
      </c>
      <c r="AX2022" s="13" t="s">
        <v>77</v>
      </c>
      <c r="AY2022" s="188" t="s">
        <v>574</v>
      </c>
    </row>
    <row r="2023" spans="2:51" s="13" customFormat="1" ht="12">
      <c r="B2023" s="187"/>
      <c r="D2023" s="181" t="s">
        <v>586</v>
      </c>
      <c r="E2023" s="188" t="s">
        <v>1</v>
      </c>
      <c r="F2023" s="189" t="s">
        <v>2116</v>
      </c>
      <c r="H2023" s="190">
        <v>-4.2149999999999999</v>
      </c>
      <c r="I2023" s="191"/>
      <c r="L2023" s="187"/>
      <c r="M2023" s="192"/>
      <c r="T2023" s="193"/>
      <c r="AT2023" s="188" t="s">
        <v>586</v>
      </c>
      <c r="AU2023" s="188" t="s">
        <v>89</v>
      </c>
      <c r="AV2023" s="13" t="s">
        <v>89</v>
      </c>
      <c r="AW2023" s="13" t="s">
        <v>31</v>
      </c>
      <c r="AX2023" s="13" t="s">
        <v>77</v>
      </c>
      <c r="AY2023" s="188" t="s">
        <v>574</v>
      </c>
    </row>
    <row r="2024" spans="2:51" s="13" customFormat="1" ht="36">
      <c r="B2024" s="187"/>
      <c r="D2024" s="181" t="s">
        <v>586</v>
      </c>
      <c r="E2024" s="188" t="s">
        <v>1</v>
      </c>
      <c r="F2024" s="189" t="s">
        <v>2117</v>
      </c>
      <c r="H2024" s="190">
        <v>-36.302999999999997</v>
      </c>
      <c r="I2024" s="191"/>
      <c r="L2024" s="187"/>
      <c r="M2024" s="192"/>
      <c r="T2024" s="193"/>
      <c r="AT2024" s="188" t="s">
        <v>586</v>
      </c>
      <c r="AU2024" s="188" t="s">
        <v>89</v>
      </c>
      <c r="AV2024" s="13" t="s">
        <v>89</v>
      </c>
      <c r="AW2024" s="13" t="s">
        <v>31</v>
      </c>
      <c r="AX2024" s="13" t="s">
        <v>77</v>
      </c>
      <c r="AY2024" s="188" t="s">
        <v>574</v>
      </c>
    </row>
    <row r="2025" spans="2:51" s="13" customFormat="1" ht="36">
      <c r="B2025" s="187"/>
      <c r="D2025" s="181" t="s">
        <v>586</v>
      </c>
      <c r="E2025" s="188" t="s">
        <v>1</v>
      </c>
      <c r="F2025" s="189" t="s">
        <v>2118</v>
      </c>
      <c r="H2025" s="190">
        <v>-5.92</v>
      </c>
      <c r="I2025" s="191"/>
      <c r="L2025" s="187"/>
      <c r="M2025" s="192"/>
      <c r="T2025" s="193"/>
      <c r="AT2025" s="188" t="s">
        <v>586</v>
      </c>
      <c r="AU2025" s="188" t="s">
        <v>89</v>
      </c>
      <c r="AV2025" s="13" t="s">
        <v>89</v>
      </c>
      <c r="AW2025" s="13" t="s">
        <v>31</v>
      </c>
      <c r="AX2025" s="13" t="s">
        <v>77</v>
      </c>
      <c r="AY2025" s="188" t="s">
        <v>574</v>
      </c>
    </row>
    <row r="2026" spans="2:51" s="12" customFormat="1" ht="12">
      <c r="B2026" s="180"/>
      <c r="D2026" s="181" t="s">
        <v>586</v>
      </c>
      <c r="E2026" s="182" t="s">
        <v>1</v>
      </c>
      <c r="F2026" s="183" t="s">
        <v>2049</v>
      </c>
      <c r="H2026" s="182" t="s">
        <v>1</v>
      </c>
      <c r="I2026" s="184"/>
      <c r="L2026" s="180"/>
      <c r="M2026" s="185"/>
      <c r="T2026" s="186"/>
      <c r="AT2026" s="182" t="s">
        <v>586</v>
      </c>
      <c r="AU2026" s="182" t="s">
        <v>89</v>
      </c>
      <c r="AV2026" s="12" t="s">
        <v>84</v>
      </c>
      <c r="AW2026" s="12" t="s">
        <v>31</v>
      </c>
      <c r="AX2026" s="12" t="s">
        <v>77</v>
      </c>
      <c r="AY2026" s="182" t="s">
        <v>574</v>
      </c>
    </row>
    <row r="2027" spans="2:51" s="12" customFormat="1" ht="12">
      <c r="B2027" s="180"/>
      <c r="D2027" s="181" t="s">
        <v>586</v>
      </c>
      <c r="E2027" s="182" t="s">
        <v>1</v>
      </c>
      <c r="F2027" s="183" t="s">
        <v>1956</v>
      </c>
      <c r="H2027" s="182" t="s">
        <v>1</v>
      </c>
      <c r="I2027" s="184"/>
      <c r="L2027" s="180"/>
      <c r="M2027" s="185"/>
      <c r="T2027" s="186"/>
      <c r="AT2027" s="182" t="s">
        <v>586</v>
      </c>
      <c r="AU2027" s="182" t="s">
        <v>89</v>
      </c>
      <c r="AV2027" s="12" t="s">
        <v>84</v>
      </c>
      <c r="AW2027" s="12" t="s">
        <v>31</v>
      </c>
      <c r="AX2027" s="12" t="s">
        <v>77</v>
      </c>
      <c r="AY2027" s="182" t="s">
        <v>574</v>
      </c>
    </row>
    <row r="2028" spans="2:51" s="12" customFormat="1" ht="12">
      <c r="B2028" s="180"/>
      <c r="D2028" s="181" t="s">
        <v>586</v>
      </c>
      <c r="E2028" s="182" t="s">
        <v>1</v>
      </c>
      <c r="F2028" s="183" t="s">
        <v>1957</v>
      </c>
      <c r="H2028" s="182" t="s">
        <v>1</v>
      </c>
      <c r="I2028" s="184"/>
      <c r="L2028" s="180"/>
      <c r="M2028" s="185"/>
      <c r="T2028" s="186"/>
      <c r="AT2028" s="182" t="s">
        <v>586</v>
      </c>
      <c r="AU2028" s="182" t="s">
        <v>89</v>
      </c>
      <c r="AV2028" s="12" t="s">
        <v>84</v>
      </c>
      <c r="AW2028" s="12" t="s">
        <v>31</v>
      </c>
      <c r="AX2028" s="12" t="s">
        <v>77</v>
      </c>
      <c r="AY2028" s="182" t="s">
        <v>574</v>
      </c>
    </row>
    <row r="2029" spans="2:51" s="13" customFormat="1" ht="12">
      <c r="B2029" s="187"/>
      <c r="D2029" s="181" t="s">
        <v>586</v>
      </c>
      <c r="E2029" s="188" t="s">
        <v>1</v>
      </c>
      <c r="F2029" s="189" t="s">
        <v>2119</v>
      </c>
      <c r="H2029" s="190">
        <v>25.795000000000002</v>
      </c>
      <c r="I2029" s="191"/>
      <c r="L2029" s="187"/>
      <c r="M2029" s="192"/>
      <c r="T2029" s="193"/>
      <c r="AT2029" s="188" t="s">
        <v>586</v>
      </c>
      <c r="AU2029" s="188" t="s">
        <v>89</v>
      </c>
      <c r="AV2029" s="13" t="s">
        <v>89</v>
      </c>
      <c r="AW2029" s="13" t="s">
        <v>31</v>
      </c>
      <c r="AX2029" s="13" t="s">
        <v>77</v>
      </c>
      <c r="AY2029" s="188" t="s">
        <v>574</v>
      </c>
    </row>
    <row r="2030" spans="2:51" s="13" customFormat="1" ht="12">
      <c r="B2030" s="187"/>
      <c r="D2030" s="181" t="s">
        <v>586</v>
      </c>
      <c r="E2030" s="188" t="s">
        <v>1</v>
      </c>
      <c r="F2030" s="189" t="s">
        <v>2120</v>
      </c>
      <c r="H2030" s="190">
        <v>31.195</v>
      </c>
      <c r="I2030" s="191"/>
      <c r="L2030" s="187"/>
      <c r="M2030" s="192"/>
      <c r="T2030" s="193"/>
      <c r="AT2030" s="188" t="s">
        <v>586</v>
      </c>
      <c r="AU2030" s="188" t="s">
        <v>89</v>
      </c>
      <c r="AV2030" s="13" t="s">
        <v>89</v>
      </c>
      <c r="AW2030" s="13" t="s">
        <v>31</v>
      </c>
      <c r="AX2030" s="13" t="s">
        <v>77</v>
      </c>
      <c r="AY2030" s="188" t="s">
        <v>574</v>
      </c>
    </row>
    <row r="2031" spans="2:51" s="13" customFormat="1" ht="12">
      <c r="B2031" s="187"/>
      <c r="D2031" s="181" t="s">
        <v>586</v>
      </c>
      <c r="E2031" s="188" t="s">
        <v>1</v>
      </c>
      <c r="F2031" s="189" t="s">
        <v>2121</v>
      </c>
      <c r="H2031" s="190">
        <v>-0.36</v>
      </c>
      <c r="I2031" s="191"/>
      <c r="L2031" s="187"/>
      <c r="M2031" s="192"/>
      <c r="T2031" s="193"/>
      <c r="AT2031" s="188" t="s">
        <v>586</v>
      </c>
      <c r="AU2031" s="188" t="s">
        <v>89</v>
      </c>
      <c r="AV2031" s="13" t="s">
        <v>89</v>
      </c>
      <c r="AW2031" s="13" t="s">
        <v>31</v>
      </c>
      <c r="AX2031" s="13" t="s">
        <v>77</v>
      </c>
      <c r="AY2031" s="188" t="s">
        <v>574</v>
      </c>
    </row>
    <row r="2032" spans="2:51" s="13" customFormat="1" ht="12">
      <c r="B2032" s="187"/>
      <c r="D2032" s="181" t="s">
        <v>586</v>
      </c>
      <c r="E2032" s="188" t="s">
        <v>1</v>
      </c>
      <c r="F2032" s="189" t="s">
        <v>2122</v>
      </c>
      <c r="H2032" s="190">
        <v>-1.56</v>
      </c>
      <c r="I2032" s="191"/>
      <c r="L2032" s="187"/>
      <c r="M2032" s="192"/>
      <c r="T2032" s="193"/>
      <c r="AT2032" s="188" t="s">
        <v>586</v>
      </c>
      <c r="AU2032" s="188" t="s">
        <v>89</v>
      </c>
      <c r="AV2032" s="13" t="s">
        <v>89</v>
      </c>
      <c r="AW2032" s="13" t="s">
        <v>31</v>
      </c>
      <c r="AX2032" s="13" t="s">
        <v>77</v>
      </c>
      <c r="AY2032" s="188" t="s">
        <v>574</v>
      </c>
    </row>
    <row r="2033" spans="2:51" s="13" customFormat="1" ht="12">
      <c r="B2033" s="187"/>
      <c r="D2033" s="181" t="s">
        <v>586</v>
      </c>
      <c r="E2033" s="188" t="s">
        <v>1</v>
      </c>
      <c r="F2033" s="189" t="s">
        <v>2123</v>
      </c>
      <c r="H2033" s="190">
        <v>-17.802</v>
      </c>
      <c r="I2033" s="191"/>
      <c r="L2033" s="187"/>
      <c r="M2033" s="192"/>
      <c r="T2033" s="193"/>
      <c r="AT2033" s="188" t="s">
        <v>586</v>
      </c>
      <c r="AU2033" s="188" t="s">
        <v>89</v>
      </c>
      <c r="AV2033" s="13" t="s">
        <v>89</v>
      </c>
      <c r="AW2033" s="13" t="s">
        <v>31</v>
      </c>
      <c r="AX2033" s="13" t="s">
        <v>77</v>
      </c>
      <c r="AY2033" s="188" t="s">
        <v>574</v>
      </c>
    </row>
    <row r="2034" spans="2:51" s="13" customFormat="1" ht="12">
      <c r="B2034" s="187"/>
      <c r="D2034" s="181" t="s">
        <v>586</v>
      </c>
      <c r="E2034" s="188" t="s">
        <v>1</v>
      </c>
      <c r="F2034" s="189" t="s">
        <v>2124</v>
      </c>
      <c r="H2034" s="190">
        <v>21.707000000000001</v>
      </c>
      <c r="I2034" s="191"/>
      <c r="L2034" s="187"/>
      <c r="M2034" s="192"/>
      <c r="T2034" s="193"/>
      <c r="AT2034" s="188" t="s">
        <v>586</v>
      </c>
      <c r="AU2034" s="188" t="s">
        <v>89</v>
      </c>
      <c r="AV2034" s="13" t="s">
        <v>89</v>
      </c>
      <c r="AW2034" s="13" t="s">
        <v>31</v>
      </c>
      <c r="AX2034" s="13" t="s">
        <v>77</v>
      </c>
      <c r="AY2034" s="188" t="s">
        <v>574</v>
      </c>
    </row>
    <row r="2035" spans="2:51" s="13" customFormat="1" ht="12">
      <c r="B2035" s="187"/>
      <c r="D2035" s="181" t="s">
        <v>586</v>
      </c>
      <c r="E2035" s="188" t="s">
        <v>1</v>
      </c>
      <c r="F2035" s="189" t="s">
        <v>2125</v>
      </c>
      <c r="H2035" s="190">
        <v>53.709000000000003</v>
      </c>
      <c r="I2035" s="191"/>
      <c r="L2035" s="187"/>
      <c r="M2035" s="192"/>
      <c r="T2035" s="193"/>
      <c r="AT2035" s="188" t="s">
        <v>586</v>
      </c>
      <c r="AU2035" s="188" t="s">
        <v>89</v>
      </c>
      <c r="AV2035" s="13" t="s">
        <v>89</v>
      </c>
      <c r="AW2035" s="13" t="s">
        <v>31</v>
      </c>
      <c r="AX2035" s="13" t="s">
        <v>77</v>
      </c>
      <c r="AY2035" s="188" t="s">
        <v>574</v>
      </c>
    </row>
    <row r="2036" spans="2:51" s="13" customFormat="1" ht="12">
      <c r="B2036" s="187"/>
      <c r="D2036" s="181" t="s">
        <v>586</v>
      </c>
      <c r="E2036" s="188" t="s">
        <v>1</v>
      </c>
      <c r="F2036" s="189" t="s">
        <v>2126</v>
      </c>
      <c r="H2036" s="190">
        <v>-0.76500000000000001</v>
      </c>
      <c r="I2036" s="191"/>
      <c r="L2036" s="187"/>
      <c r="M2036" s="192"/>
      <c r="T2036" s="193"/>
      <c r="AT2036" s="188" t="s">
        <v>586</v>
      </c>
      <c r="AU2036" s="188" t="s">
        <v>89</v>
      </c>
      <c r="AV2036" s="13" t="s">
        <v>89</v>
      </c>
      <c r="AW2036" s="13" t="s">
        <v>31</v>
      </c>
      <c r="AX2036" s="13" t="s">
        <v>77</v>
      </c>
      <c r="AY2036" s="188" t="s">
        <v>574</v>
      </c>
    </row>
    <row r="2037" spans="2:51" s="13" customFormat="1" ht="12">
      <c r="B2037" s="187"/>
      <c r="D2037" s="181" t="s">
        <v>586</v>
      </c>
      <c r="E2037" s="188" t="s">
        <v>1</v>
      </c>
      <c r="F2037" s="189" t="s">
        <v>2127</v>
      </c>
      <c r="H2037" s="190">
        <v>-29.75</v>
      </c>
      <c r="I2037" s="191"/>
      <c r="L2037" s="187"/>
      <c r="M2037" s="192"/>
      <c r="T2037" s="193"/>
      <c r="AT2037" s="188" t="s">
        <v>586</v>
      </c>
      <c r="AU2037" s="188" t="s">
        <v>89</v>
      </c>
      <c r="AV2037" s="13" t="s">
        <v>89</v>
      </c>
      <c r="AW2037" s="13" t="s">
        <v>31</v>
      </c>
      <c r="AX2037" s="13" t="s">
        <v>77</v>
      </c>
      <c r="AY2037" s="188" t="s">
        <v>574</v>
      </c>
    </row>
    <row r="2038" spans="2:51" s="12" customFormat="1" ht="12">
      <c r="B2038" s="180"/>
      <c r="D2038" s="181" t="s">
        <v>586</v>
      </c>
      <c r="E2038" s="182" t="s">
        <v>1</v>
      </c>
      <c r="F2038" s="183" t="s">
        <v>1960</v>
      </c>
      <c r="H2038" s="182" t="s">
        <v>1</v>
      </c>
      <c r="I2038" s="184"/>
      <c r="L2038" s="180"/>
      <c r="M2038" s="185"/>
      <c r="T2038" s="186"/>
      <c r="AT2038" s="182" t="s">
        <v>586</v>
      </c>
      <c r="AU2038" s="182" t="s">
        <v>89</v>
      </c>
      <c r="AV2038" s="12" t="s">
        <v>84</v>
      </c>
      <c r="AW2038" s="12" t="s">
        <v>31</v>
      </c>
      <c r="AX2038" s="12" t="s">
        <v>77</v>
      </c>
      <c r="AY2038" s="182" t="s">
        <v>574</v>
      </c>
    </row>
    <row r="2039" spans="2:51" s="12" customFormat="1" ht="12">
      <c r="B2039" s="180"/>
      <c r="D2039" s="181" t="s">
        <v>586</v>
      </c>
      <c r="E2039" s="182" t="s">
        <v>1</v>
      </c>
      <c r="F2039" s="183" t="s">
        <v>1961</v>
      </c>
      <c r="H2039" s="182" t="s">
        <v>1</v>
      </c>
      <c r="I2039" s="184"/>
      <c r="L2039" s="180"/>
      <c r="M2039" s="185"/>
      <c r="T2039" s="186"/>
      <c r="AT2039" s="182" t="s">
        <v>586</v>
      </c>
      <c r="AU2039" s="182" t="s">
        <v>89</v>
      </c>
      <c r="AV2039" s="12" t="s">
        <v>84</v>
      </c>
      <c r="AW2039" s="12" t="s">
        <v>31</v>
      </c>
      <c r="AX2039" s="12" t="s">
        <v>77</v>
      </c>
      <c r="AY2039" s="182" t="s">
        <v>574</v>
      </c>
    </row>
    <row r="2040" spans="2:51" s="13" customFormat="1" ht="12">
      <c r="B2040" s="187"/>
      <c r="D2040" s="181" t="s">
        <v>586</v>
      </c>
      <c r="E2040" s="188" t="s">
        <v>1</v>
      </c>
      <c r="F2040" s="189" t="s">
        <v>2128</v>
      </c>
      <c r="H2040" s="190">
        <v>78.575000000000003</v>
      </c>
      <c r="I2040" s="191"/>
      <c r="L2040" s="187"/>
      <c r="M2040" s="192"/>
      <c r="T2040" s="193"/>
      <c r="AT2040" s="188" t="s">
        <v>586</v>
      </c>
      <c r="AU2040" s="188" t="s">
        <v>89</v>
      </c>
      <c r="AV2040" s="13" t="s">
        <v>89</v>
      </c>
      <c r="AW2040" s="13" t="s">
        <v>31</v>
      </c>
      <c r="AX2040" s="13" t="s">
        <v>77</v>
      </c>
      <c r="AY2040" s="188" t="s">
        <v>574</v>
      </c>
    </row>
    <row r="2041" spans="2:51" s="13" customFormat="1" ht="12">
      <c r="B2041" s="187"/>
      <c r="D2041" s="181" t="s">
        <v>586</v>
      </c>
      <c r="E2041" s="188" t="s">
        <v>1</v>
      </c>
      <c r="F2041" s="189" t="s">
        <v>2129</v>
      </c>
      <c r="H2041" s="190">
        <v>-4.5949999999999998</v>
      </c>
      <c r="I2041" s="191"/>
      <c r="L2041" s="187"/>
      <c r="M2041" s="192"/>
      <c r="T2041" s="193"/>
      <c r="AT2041" s="188" t="s">
        <v>586</v>
      </c>
      <c r="AU2041" s="188" t="s">
        <v>89</v>
      </c>
      <c r="AV2041" s="13" t="s">
        <v>89</v>
      </c>
      <c r="AW2041" s="13" t="s">
        <v>31</v>
      </c>
      <c r="AX2041" s="13" t="s">
        <v>77</v>
      </c>
      <c r="AY2041" s="188" t="s">
        <v>574</v>
      </c>
    </row>
    <row r="2042" spans="2:51" s="13" customFormat="1" ht="12">
      <c r="B2042" s="187"/>
      <c r="D2042" s="181" t="s">
        <v>586</v>
      </c>
      <c r="E2042" s="188" t="s">
        <v>1</v>
      </c>
      <c r="F2042" s="189" t="s">
        <v>2130</v>
      </c>
      <c r="H2042" s="190">
        <v>8.5359999999999996</v>
      </c>
      <c r="I2042" s="191"/>
      <c r="L2042" s="187"/>
      <c r="M2042" s="192"/>
      <c r="T2042" s="193"/>
      <c r="AT2042" s="188" t="s">
        <v>586</v>
      </c>
      <c r="AU2042" s="188" t="s">
        <v>89</v>
      </c>
      <c r="AV2042" s="13" t="s">
        <v>89</v>
      </c>
      <c r="AW2042" s="13" t="s">
        <v>31</v>
      </c>
      <c r="AX2042" s="13" t="s">
        <v>77</v>
      </c>
      <c r="AY2042" s="188" t="s">
        <v>574</v>
      </c>
    </row>
    <row r="2043" spans="2:51" s="13" customFormat="1" ht="12">
      <c r="B2043" s="187"/>
      <c r="D2043" s="181" t="s">
        <v>586</v>
      </c>
      <c r="E2043" s="188" t="s">
        <v>1</v>
      </c>
      <c r="F2043" s="189" t="s">
        <v>2131</v>
      </c>
      <c r="H2043" s="190">
        <v>-0.629</v>
      </c>
      <c r="I2043" s="191"/>
      <c r="L2043" s="187"/>
      <c r="M2043" s="192"/>
      <c r="T2043" s="193"/>
      <c r="AT2043" s="188" t="s">
        <v>586</v>
      </c>
      <c r="AU2043" s="188" t="s">
        <v>89</v>
      </c>
      <c r="AV2043" s="13" t="s">
        <v>89</v>
      </c>
      <c r="AW2043" s="13" t="s">
        <v>31</v>
      </c>
      <c r="AX2043" s="13" t="s">
        <v>77</v>
      </c>
      <c r="AY2043" s="188" t="s">
        <v>574</v>
      </c>
    </row>
    <row r="2044" spans="2:51" s="13" customFormat="1" ht="12">
      <c r="B2044" s="187"/>
      <c r="D2044" s="181" t="s">
        <v>586</v>
      </c>
      <c r="E2044" s="188" t="s">
        <v>1</v>
      </c>
      <c r="F2044" s="189" t="s">
        <v>2132</v>
      </c>
      <c r="H2044" s="190">
        <v>11.81</v>
      </c>
      <c r="I2044" s="191"/>
      <c r="L2044" s="187"/>
      <c r="M2044" s="192"/>
      <c r="T2044" s="193"/>
      <c r="AT2044" s="188" t="s">
        <v>586</v>
      </c>
      <c r="AU2044" s="188" t="s">
        <v>89</v>
      </c>
      <c r="AV2044" s="13" t="s">
        <v>89</v>
      </c>
      <c r="AW2044" s="13" t="s">
        <v>31</v>
      </c>
      <c r="AX2044" s="13" t="s">
        <v>77</v>
      </c>
      <c r="AY2044" s="188" t="s">
        <v>574</v>
      </c>
    </row>
    <row r="2045" spans="2:51" s="13" customFormat="1" ht="12">
      <c r="B2045" s="187"/>
      <c r="D2045" s="181" t="s">
        <v>586</v>
      </c>
      <c r="E2045" s="188" t="s">
        <v>1</v>
      </c>
      <c r="F2045" s="189" t="s">
        <v>2133</v>
      </c>
      <c r="H2045" s="190">
        <v>-0.57499999999999996</v>
      </c>
      <c r="I2045" s="191"/>
      <c r="L2045" s="187"/>
      <c r="M2045" s="192"/>
      <c r="T2045" s="193"/>
      <c r="AT2045" s="188" t="s">
        <v>586</v>
      </c>
      <c r="AU2045" s="188" t="s">
        <v>89</v>
      </c>
      <c r="AV2045" s="13" t="s">
        <v>89</v>
      </c>
      <c r="AW2045" s="13" t="s">
        <v>31</v>
      </c>
      <c r="AX2045" s="13" t="s">
        <v>77</v>
      </c>
      <c r="AY2045" s="188" t="s">
        <v>574</v>
      </c>
    </row>
    <row r="2046" spans="2:51" s="13" customFormat="1" ht="12">
      <c r="B2046" s="187"/>
      <c r="D2046" s="181" t="s">
        <v>586</v>
      </c>
      <c r="E2046" s="188" t="s">
        <v>1</v>
      </c>
      <c r="F2046" s="189" t="s">
        <v>2134</v>
      </c>
      <c r="H2046" s="190">
        <v>-6.9260000000000002</v>
      </c>
      <c r="I2046" s="191"/>
      <c r="L2046" s="187"/>
      <c r="M2046" s="192"/>
      <c r="T2046" s="193"/>
      <c r="AT2046" s="188" t="s">
        <v>586</v>
      </c>
      <c r="AU2046" s="188" t="s">
        <v>89</v>
      </c>
      <c r="AV2046" s="13" t="s">
        <v>89</v>
      </c>
      <c r="AW2046" s="13" t="s">
        <v>31</v>
      </c>
      <c r="AX2046" s="13" t="s">
        <v>77</v>
      </c>
      <c r="AY2046" s="188" t="s">
        <v>574</v>
      </c>
    </row>
    <row r="2047" spans="2:51" s="12" customFormat="1" ht="12">
      <c r="B2047" s="180"/>
      <c r="D2047" s="181" t="s">
        <v>586</v>
      </c>
      <c r="E2047" s="182" t="s">
        <v>1</v>
      </c>
      <c r="F2047" s="183" t="s">
        <v>1963</v>
      </c>
      <c r="H2047" s="182" t="s">
        <v>1</v>
      </c>
      <c r="I2047" s="184"/>
      <c r="L2047" s="180"/>
      <c r="M2047" s="185"/>
      <c r="T2047" s="186"/>
      <c r="AT2047" s="182" t="s">
        <v>586</v>
      </c>
      <c r="AU2047" s="182" t="s">
        <v>89</v>
      </c>
      <c r="AV2047" s="12" t="s">
        <v>84</v>
      </c>
      <c r="AW2047" s="12" t="s">
        <v>31</v>
      </c>
      <c r="AX2047" s="12" t="s">
        <v>77</v>
      </c>
      <c r="AY2047" s="182" t="s">
        <v>574</v>
      </c>
    </row>
    <row r="2048" spans="2:51" s="13" customFormat="1" ht="12">
      <c r="B2048" s="187"/>
      <c r="D2048" s="181" t="s">
        <v>586</v>
      </c>
      <c r="E2048" s="188" t="s">
        <v>1</v>
      </c>
      <c r="F2048" s="189" t="s">
        <v>2135</v>
      </c>
      <c r="H2048" s="190">
        <v>35.186</v>
      </c>
      <c r="I2048" s="191"/>
      <c r="L2048" s="187"/>
      <c r="M2048" s="192"/>
      <c r="T2048" s="193"/>
      <c r="AT2048" s="188" t="s">
        <v>586</v>
      </c>
      <c r="AU2048" s="188" t="s">
        <v>89</v>
      </c>
      <c r="AV2048" s="13" t="s">
        <v>89</v>
      </c>
      <c r="AW2048" s="13" t="s">
        <v>31</v>
      </c>
      <c r="AX2048" s="13" t="s">
        <v>77</v>
      </c>
      <c r="AY2048" s="188" t="s">
        <v>574</v>
      </c>
    </row>
    <row r="2049" spans="2:51" s="13" customFormat="1" ht="12">
      <c r="B2049" s="187"/>
      <c r="D2049" s="181" t="s">
        <v>586</v>
      </c>
      <c r="E2049" s="188" t="s">
        <v>1</v>
      </c>
      <c r="F2049" s="189" t="s">
        <v>2136</v>
      </c>
      <c r="H2049" s="190">
        <v>-4.37</v>
      </c>
      <c r="I2049" s="191"/>
      <c r="L2049" s="187"/>
      <c r="M2049" s="192"/>
      <c r="T2049" s="193"/>
      <c r="AT2049" s="188" t="s">
        <v>586</v>
      </c>
      <c r="AU2049" s="188" t="s">
        <v>89</v>
      </c>
      <c r="AV2049" s="13" t="s">
        <v>89</v>
      </c>
      <c r="AW2049" s="13" t="s">
        <v>31</v>
      </c>
      <c r="AX2049" s="13" t="s">
        <v>77</v>
      </c>
      <c r="AY2049" s="188" t="s">
        <v>574</v>
      </c>
    </row>
    <row r="2050" spans="2:51" s="13" customFormat="1" ht="12">
      <c r="B2050" s="187"/>
      <c r="D2050" s="181" t="s">
        <v>586</v>
      </c>
      <c r="E2050" s="188" t="s">
        <v>1</v>
      </c>
      <c r="F2050" s="189" t="s">
        <v>2137</v>
      </c>
      <c r="H2050" s="190">
        <v>33.773000000000003</v>
      </c>
      <c r="I2050" s="191"/>
      <c r="L2050" s="187"/>
      <c r="M2050" s="192"/>
      <c r="T2050" s="193"/>
      <c r="AT2050" s="188" t="s">
        <v>586</v>
      </c>
      <c r="AU2050" s="188" t="s">
        <v>89</v>
      </c>
      <c r="AV2050" s="13" t="s">
        <v>89</v>
      </c>
      <c r="AW2050" s="13" t="s">
        <v>31</v>
      </c>
      <c r="AX2050" s="13" t="s">
        <v>77</v>
      </c>
      <c r="AY2050" s="188" t="s">
        <v>574</v>
      </c>
    </row>
    <row r="2051" spans="2:51" s="13" customFormat="1" ht="12">
      <c r="B2051" s="187"/>
      <c r="D2051" s="181" t="s">
        <v>586</v>
      </c>
      <c r="E2051" s="188" t="s">
        <v>1</v>
      </c>
      <c r="F2051" s="189" t="s">
        <v>2138</v>
      </c>
      <c r="H2051" s="190">
        <v>9.2799999999999994</v>
      </c>
      <c r="I2051" s="191"/>
      <c r="L2051" s="187"/>
      <c r="M2051" s="192"/>
      <c r="T2051" s="193"/>
      <c r="AT2051" s="188" t="s">
        <v>586</v>
      </c>
      <c r="AU2051" s="188" t="s">
        <v>89</v>
      </c>
      <c r="AV2051" s="13" t="s">
        <v>89</v>
      </c>
      <c r="AW2051" s="13" t="s">
        <v>31</v>
      </c>
      <c r="AX2051" s="13" t="s">
        <v>77</v>
      </c>
      <c r="AY2051" s="188" t="s">
        <v>574</v>
      </c>
    </row>
    <row r="2052" spans="2:51" s="13" customFormat="1" ht="12">
      <c r="B2052" s="187"/>
      <c r="D2052" s="181" t="s">
        <v>586</v>
      </c>
      <c r="E2052" s="188" t="s">
        <v>1</v>
      </c>
      <c r="F2052" s="189" t="s">
        <v>2139</v>
      </c>
      <c r="H2052" s="190">
        <v>10.346</v>
      </c>
      <c r="I2052" s="191"/>
      <c r="L2052" s="187"/>
      <c r="M2052" s="192"/>
      <c r="T2052" s="193"/>
      <c r="AT2052" s="188" t="s">
        <v>586</v>
      </c>
      <c r="AU2052" s="188" t="s">
        <v>89</v>
      </c>
      <c r="AV2052" s="13" t="s">
        <v>89</v>
      </c>
      <c r="AW2052" s="13" t="s">
        <v>31</v>
      </c>
      <c r="AX2052" s="13" t="s">
        <v>77</v>
      </c>
      <c r="AY2052" s="188" t="s">
        <v>574</v>
      </c>
    </row>
    <row r="2053" spans="2:51" s="13" customFormat="1" ht="12">
      <c r="B2053" s="187"/>
      <c r="D2053" s="181" t="s">
        <v>586</v>
      </c>
      <c r="E2053" s="188" t="s">
        <v>1</v>
      </c>
      <c r="F2053" s="189" t="s">
        <v>2140</v>
      </c>
      <c r="H2053" s="190">
        <v>-0.60499999999999998</v>
      </c>
      <c r="I2053" s="191"/>
      <c r="L2053" s="187"/>
      <c r="M2053" s="192"/>
      <c r="T2053" s="193"/>
      <c r="AT2053" s="188" t="s">
        <v>586</v>
      </c>
      <c r="AU2053" s="188" t="s">
        <v>89</v>
      </c>
      <c r="AV2053" s="13" t="s">
        <v>89</v>
      </c>
      <c r="AW2053" s="13" t="s">
        <v>31</v>
      </c>
      <c r="AX2053" s="13" t="s">
        <v>77</v>
      </c>
      <c r="AY2053" s="188" t="s">
        <v>574</v>
      </c>
    </row>
    <row r="2054" spans="2:51" s="13" customFormat="1" ht="12">
      <c r="B2054" s="187"/>
      <c r="D2054" s="181" t="s">
        <v>586</v>
      </c>
      <c r="E2054" s="188" t="s">
        <v>1</v>
      </c>
      <c r="F2054" s="189" t="s">
        <v>2141</v>
      </c>
      <c r="H2054" s="190">
        <v>-3.36</v>
      </c>
      <c r="I2054" s="191"/>
      <c r="L2054" s="187"/>
      <c r="M2054" s="192"/>
      <c r="T2054" s="193"/>
      <c r="AT2054" s="188" t="s">
        <v>586</v>
      </c>
      <c r="AU2054" s="188" t="s">
        <v>89</v>
      </c>
      <c r="AV2054" s="13" t="s">
        <v>89</v>
      </c>
      <c r="AW2054" s="13" t="s">
        <v>31</v>
      </c>
      <c r="AX2054" s="13" t="s">
        <v>77</v>
      </c>
      <c r="AY2054" s="188" t="s">
        <v>574</v>
      </c>
    </row>
    <row r="2055" spans="2:51" s="13" customFormat="1" ht="12">
      <c r="B2055" s="187"/>
      <c r="D2055" s="181" t="s">
        <v>586</v>
      </c>
      <c r="E2055" s="188" t="s">
        <v>1</v>
      </c>
      <c r="F2055" s="189" t="s">
        <v>2142</v>
      </c>
      <c r="H2055" s="190">
        <v>-4.1539999999999999</v>
      </c>
      <c r="I2055" s="191"/>
      <c r="L2055" s="187"/>
      <c r="M2055" s="192"/>
      <c r="T2055" s="193"/>
      <c r="AT2055" s="188" t="s">
        <v>586</v>
      </c>
      <c r="AU2055" s="188" t="s">
        <v>89</v>
      </c>
      <c r="AV2055" s="13" t="s">
        <v>89</v>
      </c>
      <c r="AW2055" s="13" t="s">
        <v>31</v>
      </c>
      <c r="AX2055" s="13" t="s">
        <v>77</v>
      </c>
      <c r="AY2055" s="188" t="s">
        <v>574</v>
      </c>
    </row>
    <row r="2056" spans="2:51" s="12" customFormat="1" ht="12">
      <c r="B2056" s="180"/>
      <c r="D2056" s="181" t="s">
        <v>586</v>
      </c>
      <c r="E2056" s="182" t="s">
        <v>1</v>
      </c>
      <c r="F2056" s="183" t="s">
        <v>1966</v>
      </c>
      <c r="H2056" s="182" t="s">
        <v>1</v>
      </c>
      <c r="I2056" s="184"/>
      <c r="L2056" s="180"/>
      <c r="M2056" s="185"/>
      <c r="T2056" s="186"/>
      <c r="AT2056" s="182" t="s">
        <v>586</v>
      </c>
      <c r="AU2056" s="182" t="s">
        <v>89</v>
      </c>
      <c r="AV2056" s="12" t="s">
        <v>84</v>
      </c>
      <c r="AW2056" s="12" t="s">
        <v>31</v>
      </c>
      <c r="AX2056" s="12" t="s">
        <v>77</v>
      </c>
      <c r="AY2056" s="182" t="s">
        <v>574</v>
      </c>
    </row>
    <row r="2057" spans="2:51" s="12" customFormat="1" ht="12">
      <c r="B2057" s="180"/>
      <c r="D2057" s="181" t="s">
        <v>586</v>
      </c>
      <c r="E2057" s="182" t="s">
        <v>1</v>
      </c>
      <c r="F2057" s="183" t="s">
        <v>1967</v>
      </c>
      <c r="H2057" s="182" t="s">
        <v>1</v>
      </c>
      <c r="I2057" s="184"/>
      <c r="L2057" s="180"/>
      <c r="M2057" s="185"/>
      <c r="T2057" s="186"/>
      <c r="AT2057" s="182" t="s">
        <v>586</v>
      </c>
      <c r="AU2057" s="182" t="s">
        <v>89</v>
      </c>
      <c r="AV2057" s="12" t="s">
        <v>84</v>
      </c>
      <c r="AW2057" s="12" t="s">
        <v>31</v>
      </c>
      <c r="AX2057" s="12" t="s">
        <v>77</v>
      </c>
      <c r="AY2057" s="182" t="s">
        <v>574</v>
      </c>
    </row>
    <row r="2058" spans="2:51" s="13" customFormat="1" ht="12">
      <c r="B2058" s="187"/>
      <c r="D2058" s="181" t="s">
        <v>586</v>
      </c>
      <c r="E2058" s="188" t="s">
        <v>1</v>
      </c>
      <c r="F2058" s="189" t="s">
        <v>2143</v>
      </c>
      <c r="H2058" s="190">
        <v>319.92399999999998</v>
      </c>
      <c r="I2058" s="191"/>
      <c r="L2058" s="187"/>
      <c r="M2058" s="192"/>
      <c r="T2058" s="193"/>
      <c r="AT2058" s="188" t="s">
        <v>586</v>
      </c>
      <c r="AU2058" s="188" t="s">
        <v>89</v>
      </c>
      <c r="AV2058" s="13" t="s">
        <v>89</v>
      </c>
      <c r="AW2058" s="13" t="s">
        <v>31</v>
      </c>
      <c r="AX2058" s="13" t="s">
        <v>77</v>
      </c>
      <c r="AY2058" s="188" t="s">
        <v>574</v>
      </c>
    </row>
    <row r="2059" spans="2:51" s="13" customFormat="1" ht="12">
      <c r="B2059" s="187"/>
      <c r="D2059" s="181" t="s">
        <v>586</v>
      </c>
      <c r="E2059" s="188" t="s">
        <v>1</v>
      </c>
      <c r="F2059" s="189" t="s">
        <v>2144</v>
      </c>
      <c r="H2059" s="190">
        <v>-1.0780000000000001</v>
      </c>
      <c r="I2059" s="191"/>
      <c r="L2059" s="187"/>
      <c r="M2059" s="192"/>
      <c r="T2059" s="193"/>
      <c r="AT2059" s="188" t="s">
        <v>586</v>
      </c>
      <c r="AU2059" s="188" t="s">
        <v>89</v>
      </c>
      <c r="AV2059" s="13" t="s">
        <v>89</v>
      </c>
      <c r="AW2059" s="13" t="s">
        <v>31</v>
      </c>
      <c r="AX2059" s="13" t="s">
        <v>77</v>
      </c>
      <c r="AY2059" s="188" t="s">
        <v>574</v>
      </c>
    </row>
    <row r="2060" spans="2:51" s="13" customFormat="1" ht="24">
      <c r="B2060" s="187"/>
      <c r="D2060" s="181" t="s">
        <v>586</v>
      </c>
      <c r="E2060" s="188" t="s">
        <v>1</v>
      </c>
      <c r="F2060" s="189" t="s">
        <v>2145</v>
      </c>
      <c r="H2060" s="190">
        <v>-39.49</v>
      </c>
      <c r="I2060" s="191"/>
      <c r="L2060" s="187"/>
      <c r="M2060" s="192"/>
      <c r="T2060" s="193"/>
      <c r="AT2060" s="188" t="s">
        <v>586</v>
      </c>
      <c r="AU2060" s="188" t="s">
        <v>89</v>
      </c>
      <c r="AV2060" s="13" t="s">
        <v>89</v>
      </c>
      <c r="AW2060" s="13" t="s">
        <v>31</v>
      </c>
      <c r="AX2060" s="13" t="s">
        <v>77</v>
      </c>
      <c r="AY2060" s="188" t="s">
        <v>574</v>
      </c>
    </row>
    <row r="2061" spans="2:51" s="13" customFormat="1" ht="24">
      <c r="B2061" s="187"/>
      <c r="D2061" s="181" t="s">
        <v>586</v>
      </c>
      <c r="E2061" s="188" t="s">
        <v>1</v>
      </c>
      <c r="F2061" s="189" t="s">
        <v>2146</v>
      </c>
      <c r="H2061" s="190">
        <v>-111.895</v>
      </c>
      <c r="I2061" s="191"/>
      <c r="L2061" s="187"/>
      <c r="M2061" s="192"/>
      <c r="T2061" s="193"/>
      <c r="AT2061" s="188" t="s">
        <v>586</v>
      </c>
      <c r="AU2061" s="188" t="s">
        <v>89</v>
      </c>
      <c r="AV2061" s="13" t="s">
        <v>89</v>
      </c>
      <c r="AW2061" s="13" t="s">
        <v>31</v>
      </c>
      <c r="AX2061" s="13" t="s">
        <v>77</v>
      </c>
      <c r="AY2061" s="188" t="s">
        <v>574</v>
      </c>
    </row>
    <row r="2062" spans="2:51" s="13" customFormat="1" ht="12">
      <c r="B2062" s="187"/>
      <c r="D2062" s="181" t="s">
        <v>586</v>
      </c>
      <c r="E2062" s="188" t="s">
        <v>1</v>
      </c>
      <c r="F2062" s="189" t="s">
        <v>2147</v>
      </c>
      <c r="H2062" s="190">
        <v>-7.04</v>
      </c>
      <c r="I2062" s="191"/>
      <c r="L2062" s="187"/>
      <c r="M2062" s="192"/>
      <c r="T2062" s="193"/>
      <c r="AT2062" s="188" t="s">
        <v>586</v>
      </c>
      <c r="AU2062" s="188" t="s">
        <v>89</v>
      </c>
      <c r="AV2062" s="13" t="s">
        <v>89</v>
      </c>
      <c r="AW2062" s="13" t="s">
        <v>31</v>
      </c>
      <c r="AX2062" s="13" t="s">
        <v>77</v>
      </c>
      <c r="AY2062" s="188" t="s">
        <v>574</v>
      </c>
    </row>
    <row r="2063" spans="2:51" s="12" customFormat="1" ht="12">
      <c r="B2063" s="180"/>
      <c r="D2063" s="181" t="s">
        <v>586</v>
      </c>
      <c r="E2063" s="182" t="s">
        <v>1</v>
      </c>
      <c r="F2063" s="183" t="s">
        <v>1929</v>
      </c>
      <c r="H2063" s="182" t="s">
        <v>1</v>
      </c>
      <c r="I2063" s="184"/>
      <c r="L2063" s="180"/>
      <c r="M2063" s="185"/>
      <c r="T2063" s="186"/>
      <c r="AT2063" s="182" t="s">
        <v>586</v>
      </c>
      <c r="AU2063" s="182" t="s">
        <v>89</v>
      </c>
      <c r="AV2063" s="12" t="s">
        <v>84</v>
      </c>
      <c r="AW2063" s="12" t="s">
        <v>31</v>
      </c>
      <c r="AX2063" s="12" t="s">
        <v>77</v>
      </c>
      <c r="AY2063" s="182" t="s">
        <v>574</v>
      </c>
    </row>
    <row r="2064" spans="2:51" s="12" customFormat="1" ht="12">
      <c r="B2064" s="180"/>
      <c r="D2064" s="181" t="s">
        <v>586</v>
      </c>
      <c r="E2064" s="182" t="s">
        <v>1</v>
      </c>
      <c r="F2064" s="183" t="s">
        <v>2057</v>
      </c>
      <c r="H2064" s="182" t="s">
        <v>1</v>
      </c>
      <c r="I2064" s="184"/>
      <c r="L2064" s="180"/>
      <c r="M2064" s="185"/>
      <c r="T2064" s="186"/>
      <c r="AT2064" s="182" t="s">
        <v>586</v>
      </c>
      <c r="AU2064" s="182" t="s">
        <v>89</v>
      </c>
      <c r="AV2064" s="12" t="s">
        <v>84</v>
      </c>
      <c r="AW2064" s="12" t="s">
        <v>31</v>
      </c>
      <c r="AX2064" s="12" t="s">
        <v>77</v>
      </c>
      <c r="AY2064" s="182" t="s">
        <v>574</v>
      </c>
    </row>
    <row r="2065" spans="2:65" s="13" customFormat="1" ht="12">
      <c r="B2065" s="187"/>
      <c r="D2065" s="181" t="s">
        <v>586</v>
      </c>
      <c r="E2065" s="188" t="s">
        <v>1</v>
      </c>
      <c r="F2065" s="189" t="s">
        <v>2148</v>
      </c>
      <c r="H2065" s="190">
        <v>5.8819999999999997</v>
      </c>
      <c r="I2065" s="191"/>
      <c r="L2065" s="187"/>
      <c r="M2065" s="192"/>
      <c r="T2065" s="193"/>
      <c r="AT2065" s="188" t="s">
        <v>586</v>
      </c>
      <c r="AU2065" s="188" t="s">
        <v>89</v>
      </c>
      <c r="AV2065" s="13" t="s">
        <v>89</v>
      </c>
      <c r="AW2065" s="13" t="s">
        <v>31</v>
      </c>
      <c r="AX2065" s="13" t="s">
        <v>77</v>
      </c>
      <c r="AY2065" s="188" t="s">
        <v>574</v>
      </c>
    </row>
    <row r="2066" spans="2:65" s="13" customFormat="1" ht="12">
      <c r="B2066" s="187"/>
      <c r="D2066" s="181" t="s">
        <v>586</v>
      </c>
      <c r="E2066" s="188" t="s">
        <v>1</v>
      </c>
      <c r="F2066" s="189" t="s">
        <v>2149</v>
      </c>
      <c r="H2066" s="190">
        <v>-1.1399999999999999</v>
      </c>
      <c r="I2066" s="191"/>
      <c r="L2066" s="187"/>
      <c r="M2066" s="192"/>
      <c r="T2066" s="193"/>
      <c r="AT2066" s="188" t="s">
        <v>586</v>
      </c>
      <c r="AU2066" s="188" t="s">
        <v>89</v>
      </c>
      <c r="AV2066" s="13" t="s">
        <v>89</v>
      </c>
      <c r="AW2066" s="13" t="s">
        <v>31</v>
      </c>
      <c r="AX2066" s="13" t="s">
        <v>77</v>
      </c>
      <c r="AY2066" s="188" t="s">
        <v>574</v>
      </c>
    </row>
    <row r="2067" spans="2:65" s="12" customFormat="1" ht="12">
      <c r="B2067" s="180"/>
      <c r="D2067" s="181" t="s">
        <v>586</v>
      </c>
      <c r="E2067" s="182" t="s">
        <v>1</v>
      </c>
      <c r="F2067" s="183" t="s">
        <v>1970</v>
      </c>
      <c r="H2067" s="182" t="s">
        <v>1</v>
      </c>
      <c r="I2067" s="184"/>
      <c r="L2067" s="180"/>
      <c r="M2067" s="185"/>
      <c r="T2067" s="186"/>
      <c r="AT2067" s="182" t="s">
        <v>586</v>
      </c>
      <c r="AU2067" s="182" t="s">
        <v>89</v>
      </c>
      <c r="AV2067" s="12" t="s">
        <v>84</v>
      </c>
      <c r="AW2067" s="12" t="s">
        <v>31</v>
      </c>
      <c r="AX2067" s="12" t="s">
        <v>77</v>
      </c>
      <c r="AY2067" s="182" t="s">
        <v>574</v>
      </c>
    </row>
    <row r="2068" spans="2:65" s="13" customFormat="1" ht="12">
      <c r="B2068" s="187"/>
      <c r="D2068" s="181" t="s">
        <v>586</v>
      </c>
      <c r="E2068" s="188" t="s">
        <v>1</v>
      </c>
      <c r="F2068" s="189" t="s">
        <v>2150</v>
      </c>
      <c r="H2068" s="190">
        <v>289.84199999999998</v>
      </c>
      <c r="I2068" s="191"/>
      <c r="L2068" s="187"/>
      <c r="M2068" s="192"/>
      <c r="T2068" s="193"/>
      <c r="AT2068" s="188" t="s">
        <v>586</v>
      </c>
      <c r="AU2068" s="188" t="s">
        <v>89</v>
      </c>
      <c r="AV2068" s="13" t="s">
        <v>89</v>
      </c>
      <c r="AW2068" s="13" t="s">
        <v>31</v>
      </c>
      <c r="AX2068" s="13" t="s">
        <v>77</v>
      </c>
      <c r="AY2068" s="188" t="s">
        <v>574</v>
      </c>
    </row>
    <row r="2069" spans="2:65" s="13" customFormat="1" ht="12">
      <c r="B2069" s="187"/>
      <c r="D2069" s="181" t="s">
        <v>586</v>
      </c>
      <c r="E2069" s="188" t="s">
        <v>1</v>
      </c>
      <c r="F2069" s="189" t="s">
        <v>2151</v>
      </c>
      <c r="H2069" s="190">
        <v>-93.852999999999994</v>
      </c>
      <c r="I2069" s="191"/>
      <c r="L2069" s="187"/>
      <c r="M2069" s="192"/>
      <c r="T2069" s="193"/>
      <c r="AT2069" s="188" t="s">
        <v>586</v>
      </c>
      <c r="AU2069" s="188" t="s">
        <v>89</v>
      </c>
      <c r="AV2069" s="13" t="s">
        <v>89</v>
      </c>
      <c r="AW2069" s="13" t="s">
        <v>31</v>
      </c>
      <c r="AX2069" s="13" t="s">
        <v>77</v>
      </c>
      <c r="AY2069" s="188" t="s">
        <v>574</v>
      </c>
    </row>
    <row r="2070" spans="2:65" s="12" customFormat="1" ht="12">
      <c r="B2070" s="180"/>
      <c r="D2070" s="181" t="s">
        <v>586</v>
      </c>
      <c r="E2070" s="182" t="s">
        <v>1</v>
      </c>
      <c r="F2070" s="183" t="s">
        <v>2152</v>
      </c>
      <c r="H2070" s="182" t="s">
        <v>1</v>
      </c>
      <c r="I2070" s="184"/>
      <c r="L2070" s="180"/>
      <c r="M2070" s="185"/>
      <c r="T2070" s="186"/>
      <c r="AT2070" s="182" t="s">
        <v>586</v>
      </c>
      <c r="AU2070" s="182" t="s">
        <v>89</v>
      </c>
      <c r="AV2070" s="12" t="s">
        <v>84</v>
      </c>
      <c r="AW2070" s="12" t="s">
        <v>31</v>
      </c>
      <c r="AX2070" s="12" t="s">
        <v>77</v>
      </c>
      <c r="AY2070" s="182" t="s">
        <v>574</v>
      </c>
    </row>
    <row r="2071" spans="2:65" s="15" customFormat="1" ht="12">
      <c r="B2071" s="201"/>
      <c r="D2071" s="181" t="s">
        <v>586</v>
      </c>
      <c r="E2071" s="202" t="s">
        <v>410</v>
      </c>
      <c r="F2071" s="203" t="s">
        <v>776</v>
      </c>
      <c r="H2071" s="204">
        <v>929.62699999999995</v>
      </c>
      <c r="I2071" s="205"/>
      <c r="L2071" s="201"/>
      <c r="M2071" s="206"/>
      <c r="T2071" s="207"/>
      <c r="AT2071" s="202" t="s">
        <v>586</v>
      </c>
      <c r="AU2071" s="202" t="s">
        <v>89</v>
      </c>
      <c r="AV2071" s="15" t="s">
        <v>597</v>
      </c>
      <c r="AW2071" s="15" t="s">
        <v>31</v>
      </c>
      <c r="AX2071" s="15" t="s">
        <v>77</v>
      </c>
      <c r="AY2071" s="202" t="s">
        <v>574</v>
      </c>
    </row>
    <row r="2072" spans="2:65" s="14" customFormat="1" ht="12">
      <c r="B2072" s="194"/>
      <c r="D2072" s="181" t="s">
        <v>586</v>
      </c>
      <c r="E2072" s="195" t="s">
        <v>1</v>
      </c>
      <c r="F2072" s="196" t="s">
        <v>596</v>
      </c>
      <c r="H2072" s="197">
        <v>929.62699999999995</v>
      </c>
      <c r="I2072" s="198"/>
      <c r="L2072" s="194"/>
      <c r="M2072" s="199"/>
      <c r="T2072" s="200"/>
      <c r="AT2072" s="195" t="s">
        <v>586</v>
      </c>
      <c r="AU2072" s="195" t="s">
        <v>89</v>
      </c>
      <c r="AV2072" s="14" t="s">
        <v>580</v>
      </c>
      <c r="AW2072" s="14" t="s">
        <v>31</v>
      </c>
      <c r="AX2072" s="14" t="s">
        <v>84</v>
      </c>
      <c r="AY2072" s="195" t="s">
        <v>574</v>
      </c>
    </row>
    <row r="2073" spans="2:65" s="12" customFormat="1" ht="12">
      <c r="B2073" s="180"/>
      <c r="D2073" s="181" t="s">
        <v>586</v>
      </c>
      <c r="E2073" s="182" t="s">
        <v>1</v>
      </c>
      <c r="F2073" s="183" t="s">
        <v>2082</v>
      </c>
      <c r="H2073" s="182" t="s">
        <v>1</v>
      </c>
      <c r="I2073" s="184"/>
      <c r="L2073" s="180"/>
      <c r="M2073" s="185"/>
      <c r="T2073" s="186"/>
      <c r="AT2073" s="182" t="s">
        <v>586</v>
      </c>
      <c r="AU2073" s="182" t="s">
        <v>89</v>
      </c>
      <c r="AV2073" s="12" t="s">
        <v>84</v>
      </c>
      <c r="AW2073" s="12" t="s">
        <v>31</v>
      </c>
      <c r="AX2073" s="12" t="s">
        <v>77</v>
      </c>
      <c r="AY2073" s="182" t="s">
        <v>574</v>
      </c>
    </row>
    <row r="2074" spans="2:65" s="12" customFormat="1" ht="24">
      <c r="B2074" s="180"/>
      <c r="D2074" s="181" t="s">
        <v>586</v>
      </c>
      <c r="E2074" s="182" t="s">
        <v>1</v>
      </c>
      <c r="F2074" s="183" t="s">
        <v>2008</v>
      </c>
      <c r="H2074" s="182" t="s">
        <v>1</v>
      </c>
      <c r="I2074" s="184"/>
      <c r="L2074" s="180"/>
      <c r="M2074" s="185"/>
      <c r="T2074" s="186"/>
      <c r="AT2074" s="182" t="s">
        <v>586</v>
      </c>
      <c r="AU2074" s="182" t="s">
        <v>89</v>
      </c>
      <c r="AV2074" s="12" t="s">
        <v>84</v>
      </c>
      <c r="AW2074" s="12" t="s">
        <v>31</v>
      </c>
      <c r="AX2074" s="12" t="s">
        <v>77</v>
      </c>
      <c r="AY2074" s="182" t="s">
        <v>574</v>
      </c>
    </row>
    <row r="2075" spans="2:65" s="1" customFormat="1" ht="62.75" customHeight="1">
      <c r="B2075" s="140"/>
      <c r="C2075" s="168" t="s">
        <v>2153</v>
      </c>
      <c r="D2075" s="168" t="s">
        <v>576</v>
      </c>
      <c r="E2075" s="169" t="s">
        <v>2154</v>
      </c>
      <c r="F2075" s="170" t="s">
        <v>2155</v>
      </c>
      <c r="G2075" s="171" t="s">
        <v>584</v>
      </c>
      <c r="H2075" s="172">
        <v>208.559</v>
      </c>
      <c r="I2075" s="173"/>
      <c r="J2075" s="174">
        <f>ROUND(I2075*H2075,2)</f>
        <v>0</v>
      </c>
      <c r="K2075" s="175"/>
      <c r="L2075" s="34"/>
      <c r="M2075" s="176" t="s">
        <v>1</v>
      </c>
      <c r="N2075" s="139" t="s">
        <v>43</v>
      </c>
      <c r="P2075" s="177">
        <f>O2075*H2075</f>
        <v>0</v>
      </c>
      <c r="Q2075" s="177">
        <v>4.3833999999999998E-2</v>
      </c>
      <c r="R2075" s="177">
        <f>Q2075*H2075</f>
        <v>9.1419752059999997</v>
      </c>
      <c r="S2075" s="177">
        <v>0</v>
      </c>
      <c r="T2075" s="178">
        <f>S2075*H2075</f>
        <v>0</v>
      </c>
      <c r="AR2075" s="179" t="s">
        <v>580</v>
      </c>
      <c r="AT2075" s="179" t="s">
        <v>576</v>
      </c>
      <c r="AU2075" s="179" t="s">
        <v>89</v>
      </c>
      <c r="AY2075" s="17" t="s">
        <v>574</v>
      </c>
      <c r="BE2075" s="102">
        <f>IF(N2075="základná",J2075,0)</f>
        <v>0</v>
      </c>
      <c r="BF2075" s="102">
        <f>IF(N2075="znížená",J2075,0)</f>
        <v>0</v>
      </c>
      <c r="BG2075" s="102">
        <f>IF(N2075="zákl. prenesená",J2075,0)</f>
        <v>0</v>
      </c>
      <c r="BH2075" s="102">
        <f>IF(N2075="zníž. prenesená",J2075,0)</f>
        <v>0</v>
      </c>
      <c r="BI2075" s="102">
        <f>IF(N2075="nulová",J2075,0)</f>
        <v>0</v>
      </c>
      <c r="BJ2075" s="17" t="s">
        <v>89</v>
      </c>
      <c r="BK2075" s="102">
        <f>ROUND(I2075*H2075,2)</f>
        <v>0</v>
      </c>
      <c r="BL2075" s="17" t="s">
        <v>580</v>
      </c>
      <c r="BM2075" s="179" t="s">
        <v>2156</v>
      </c>
    </row>
    <row r="2076" spans="2:65" s="12" customFormat="1" ht="12">
      <c r="B2076" s="180"/>
      <c r="D2076" s="181" t="s">
        <v>586</v>
      </c>
      <c r="E2076" s="182" t="s">
        <v>1</v>
      </c>
      <c r="F2076" s="183" t="s">
        <v>2157</v>
      </c>
      <c r="H2076" s="182" t="s">
        <v>1</v>
      </c>
      <c r="I2076" s="184"/>
      <c r="L2076" s="180"/>
      <c r="M2076" s="185"/>
      <c r="T2076" s="186"/>
      <c r="AT2076" s="182" t="s">
        <v>586</v>
      </c>
      <c r="AU2076" s="182" t="s">
        <v>89</v>
      </c>
      <c r="AV2076" s="12" t="s">
        <v>84</v>
      </c>
      <c r="AW2076" s="12" t="s">
        <v>31</v>
      </c>
      <c r="AX2076" s="12" t="s">
        <v>77</v>
      </c>
      <c r="AY2076" s="182" t="s">
        <v>574</v>
      </c>
    </row>
    <row r="2077" spans="2:65" s="12" customFormat="1" ht="12">
      <c r="B2077" s="180"/>
      <c r="D2077" s="181" t="s">
        <v>586</v>
      </c>
      <c r="E2077" s="182" t="s">
        <v>1</v>
      </c>
      <c r="F2077" s="183" t="s">
        <v>1923</v>
      </c>
      <c r="H2077" s="182" t="s">
        <v>1</v>
      </c>
      <c r="I2077" s="184"/>
      <c r="L2077" s="180"/>
      <c r="M2077" s="185"/>
      <c r="T2077" s="186"/>
      <c r="AT2077" s="182" t="s">
        <v>586</v>
      </c>
      <c r="AU2077" s="182" t="s">
        <v>89</v>
      </c>
      <c r="AV2077" s="12" t="s">
        <v>84</v>
      </c>
      <c r="AW2077" s="12" t="s">
        <v>31</v>
      </c>
      <c r="AX2077" s="12" t="s">
        <v>77</v>
      </c>
      <c r="AY2077" s="182" t="s">
        <v>574</v>
      </c>
    </row>
    <row r="2078" spans="2:65" s="12" customFormat="1" ht="12">
      <c r="B2078" s="180"/>
      <c r="D2078" s="181" t="s">
        <v>586</v>
      </c>
      <c r="E2078" s="182" t="s">
        <v>1</v>
      </c>
      <c r="F2078" s="183" t="s">
        <v>1973</v>
      </c>
      <c r="H2078" s="182" t="s">
        <v>1</v>
      </c>
      <c r="I2078" s="184"/>
      <c r="L2078" s="180"/>
      <c r="M2078" s="185"/>
      <c r="T2078" s="186"/>
      <c r="AT2078" s="182" t="s">
        <v>586</v>
      </c>
      <c r="AU2078" s="182" t="s">
        <v>89</v>
      </c>
      <c r="AV2078" s="12" t="s">
        <v>84</v>
      </c>
      <c r="AW2078" s="12" t="s">
        <v>31</v>
      </c>
      <c r="AX2078" s="12" t="s">
        <v>77</v>
      </c>
      <c r="AY2078" s="182" t="s">
        <v>574</v>
      </c>
    </row>
    <row r="2079" spans="2:65" s="13" customFormat="1" ht="12">
      <c r="B2079" s="187"/>
      <c r="D2079" s="181" t="s">
        <v>586</v>
      </c>
      <c r="E2079" s="188" t="s">
        <v>1</v>
      </c>
      <c r="F2079" s="189" t="s">
        <v>2158</v>
      </c>
      <c r="H2079" s="190">
        <v>226.39400000000001</v>
      </c>
      <c r="I2079" s="191"/>
      <c r="L2079" s="187"/>
      <c r="M2079" s="192"/>
      <c r="T2079" s="193"/>
      <c r="AT2079" s="188" t="s">
        <v>586</v>
      </c>
      <c r="AU2079" s="188" t="s">
        <v>89</v>
      </c>
      <c r="AV2079" s="13" t="s">
        <v>89</v>
      </c>
      <c r="AW2079" s="13" t="s">
        <v>31</v>
      </c>
      <c r="AX2079" s="13" t="s">
        <v>77</v>
      </c>
      <c r="AY2079" s="188" t="s">
        <v>574</v>
      </c>
    </row>
    <row r="2080" spans="2:65" s="13" customFormat="1" ht="12">
      <c r="B2080" s="187"/>
      <c r="D2080" s="181" t="s">
        <v>586</v>
      </c>
      <c r="E2080" s="188" t="s">
        <v>1</v>
      </c>
      <c r="F2080" s="189" t="s">
        <v>2159</v>
      </c>
      <c r="H2080" s="190">
        <v>-14.192</v>
      </c>
      <c r="I2080" s="191"/>
      <c r="L2080" s="187"/>
      <c r="M2080" s="192"/>
      <c r="T2080" s="193"/>
      <c r="AT2080" s="188" t="s">
        <v>586</v>
      </c>
      <c r="AU2080" s="188" t="s">
        <v>89</v>
      </c>
      <c r="AV2080" s="13" t="s">
        <v>89</v>
      </c>
      <c r="AW2080" s="13" t="s">
        <v>31</v>
      </c>
      <c r="AX2080" s="13" t="s">
        <v>77</v>
      </c>
      <c r="AY2080" s="188" t="s">
        <v>574</v>
      </c>
    </row>
    <row r="2081" spans="2:51" s="13" customFormat="1" ht="36">
      <c r="B2081" s="187"/>
      <c r="D2081" s="181" t="s">
        <v>586</v>
      </c>
      <c r="E2081" s="188" t="s">
        <v>1</v>
      </c>
      <c r="F2081" s="189" t="s">
        <v>2160</v>
      </c>
      <c r="H2081" s="190">
        <v>-124.009</v>
      </c>
      <c r="I2081" s="191"/>
      <c r="L2081" s="187"/>
      <c r="M2081" s="192"/>
      <c r="T2081" s="193"/>
      <c r="AT2081" s="188" t="s">
        <v>586</v>
      </c>
      <c r="AU2081" s="188" t="s">
        <v>89</v>
      </c>
      <c r="AV2081" s="13" t="s">
        <v>89</v>
      </c>
      <c r="AW2081" s="13" t="s">
        <v>31</v>
      </c>
      <c r="AX2081" s="13" t="s">
        <v>77</v>
      </c>
      <c r="AY2081" s="188" t="s">
        <v>574</v>
      </c>
    </row>
    <row r="2082" spans="2:51" s="12" customFormat="1" ht="12">
      <c r="B2082" s="180"/>
      <c r="D2082" s="181" t="s">
        <v>586</v>
      </c>
      <c r="E2082" s="182" t="s">
        <v>1</v>
      </c>
      <c r="F2082" s="183" t="s">
        <v>2161</v>
      </c>
      <c r="H2082" s="182" t="s">
        <v>1</v>
      </c>
      <c r="I2082" s="184"/>
      <c r="L2082" s="180"/>
      <c r="M2082" s="185"/>
      <c r="T2082" s="186"/>
      <c r="AT2082" s="182" t="s">
        <v>586</v>
      </c>
      <c r="AU2082" s="182" t="s">
        <v>89</v>
      </c>
      <c r="AV2082" s="12" t="s">
        <v>84</v>
      </c>
      <c r="AW2082" s="12" t="s">
        <v>31</v>
      </c>
      <c r="AX2082" s="12" t="s">
        <v>77</v>
      </c>
      <c r="AY2082" s="182" t="s">
        <v>574</v>
      </c>
    </row>
    <row r="2083" spans="2:51" s="12" customFormat="1" ht="12">
      <c r="B2083" s="180"/>
      <c r="D2083" s="181" t="s">
        <v>586</v>
      </c>
      <c r="E2083" s="182" t="s">
        <v>1</v>
      </c>
      <c r="F2083" s="183" t="s">
        <v>2162</v>
      </c>
      <c r="H2083" s="182" t="s">
        <v>1</v>
      </c>
      <c r="I2083" s="184"/>
      <c r="L2083" s="180"/>
      <c r="M2083" s="185"/>
      <c r="T2083" s="186"/>
      <c r="AT2083" s="182" t="s">
        <v>586</v>
      </c>
      <c r="AU2083" s="182" t="s">
        <v>89</v>
      </c>
      <c r="AV2083" s="12" t="s">
        <v>84</v>
      </c>
      <c r="AW2083" s="12" t="s">
        <v>31</v>
      </c>
      <c r="AX2083" s="12" t="s">
        <v>77</v>
      </c>
      <c r="AY2083" s="182" t="s">
        <v>574</v>
      </c>
    </row>
    <row r="2084" spans="2:51" s="13" customFormat="1" ht="12">
      <c r="B2084" s="187"/>
      <c r="D2084" s="181" t="s">
        <v>586</v>
      </c>
      <c r="E2084" s="188" t="s">
        <v>1</v>
      </c>
      <c r="F2084" s="189" t="s">
        <v>2163</v>
      </c>
      <c r="H2084" s="190">
        <v>50.47</v>
      </c>
      <c r="I2084" s="191"/>
      <c r="L2084" s="187"/>
      <c r="M2084" s="192"/>
      <c r="T2084" s="193"/>
      <c r="AT2084" s="188" t="s">
        <v>586</v>
      </c>
      <c r="AU2084" s="188" t="s">
        <v>89</v>
      </c>
      <c r="AV2084" s="13" t="s">
        <v>89</v>
      </c>
      <c r="AW2084" s="13" t="s">
        <v>31</v>
      </c>
      <c r="AX2084" s="13" t="s">
        <v>77</v>
      </c>
      <c r="AY2084" s="188" t="s">
        <v>574</v>
      </c>
    </row>
    <row r="2085" spans="2:51" s="12" customFormat="1" ht="12">
      <c r="B2085" s="180"/>
      <c r="D2085" s="181" t="s">
        <v>586</v>
      </c>
      <c r="E2085" s="182" t="s">
        <v>1</v>
      </c>
      <c r="F2085" s="183" t="s">
        <v>1929</v>
      </c>
      <c r="H2085" s="182" t="s">
        <v>1</v>
      </c>
      <c r="I2085" s="184"/>
      <c r="L2085" s="180"/>
      <c r="M2085" s="185"/>
      <c r="T2085" s="186"/>
      <c r="AT2085" s="182" t="s">
        <v>586</v>
      </c>
      <c r="AU2085" s="182" t="s">
        <v>89</v>
      </c>
      <c r="AV2085" s="12" t="s">
        <v>84</v>
      </c>
      <c r="AW2085" s="12" t="s">
        <v>31</v>
      </c>
      <c r="AX2085" s="12" t="s">
        <v>77</v>
      </c>
      <c r="AY2085" s="182" t="s">
        <v>574</v>
      </c>
    </row>
    <row r="2086" spans="2:51" s="12" customFormat="1" ht="12">
      <c r="B2086" s="180"/>
      <c r="D2086" s="181" t="s">
        <v>586</v>
      </c>
      <c r="E2086" s="182" t="s">
        <v>1</v>
      </c>
      <c r="F2086" s="183" t="s">
        <v>1975</v>
      </c>
      <c r="H2086" s="182" t="s">
        <v>1</v>
      </c>
      <c r="I2086" s="184"/>
      <c r="L2086" s="180"/>
      <c r="M2086" s="185"/>
      <c r="T2086" s="186"/>
      <c r="AT2086" s="182" t="s">
        <v>586</v>
      </c>
      <c r="AU2086" s="182" t="s">
        <v>89</v>
      </c>
      <c r="AV2086" s="12" t="s">
        <v>84</v>
      </c>
      <c r="AW2086" s="12" t="s">
        <v>31</v>
      </c>
      <c r="AX2086" s="12" t="s">
        <v>77</v>
      </c>
      <c r="AY2086" s="182" t="s">
        <v>574</v>
      </c>
    </row>
    <row r="2087" spans="2:51" s="13" customFormat="1" ht="12">
      <c r="B2087" s="187"/>
      <c r="D2087" s="181" t="s">
        <v>586</v>
      </c>
      <c r="E2087" s="188" t="s">
        <v>1</v>
      </c>
      <c r="F2087" s="189" t="s">
        <v>2164</v>
      </c>
      <c r="H2087" s="190">
        <v>78.596000000000004</v>
      </c>
      <c r="I2087" s="191"/>
      <c r="L2087" s="187"/>
      <c r="M2087" s="192"/>
      <c r="T2087" s="193"/>
      <c r="AT2087" s="188" t="s">
        <v>586</v>
      </c>
      <c r="AU2087" s="188" t="s">
        <v>89</v>
      </c>
      <c r="AV2087" s="13" t="s">
        <v>89</v>
      </c>
      <c r="AW2087" s="13" t="s">
        <v>31</v>
      </c>
      <c r="AX2087" s="13" t="s">
        <v>77</v>
      </c>
      <c r="AY2087" s="188" t="s">
        <v>574</v>
      </c>
    </row>
    <row r="2088" spans="2:51" s="13" customFormat="1" ht="12">
      <c r="B2088" s="187"/>
      <c r="D2088" s="181" t="s">
        <v>586</v>
      </c>
      <c r="E2088" s="188" t="s">
        <v>1</v>
      </c>
      <c r="F2088" s="189" t="s">
        <v>2165</v>
      </c>
      <c r="H2088" s="190">
        <v>46.368000000000002</v>
      </c>
      <c r="I2088" s="191"/>
      <c r="L2088" s="187"/>
      <c r="M2088" s="192"/>
      <c r="T2088" s="193"/>
      <c r="AT2088" s="188" t="s">
        <v>586</v>
      </c>
      <c r="AU2088" s="188" t="s">
        <v>89</v>
      </c>
      <c r="AV2088" s="13" t="s">
        <v>89</v>
      </c>
      <c r="AW2088" s="13" t="s">
        <v>31</v>
      </c>
      <c r="AX2088" s="13" t="s">
        <v>77</v>
      </c>
      <c r="AY2088" s="188" t="s">
        <v>574</v>
      </c>
    </row>
    <row r="2089" spans="2:51" s="13" customFormat="1" ht="12">
      <c r="B2089" s="187"/>
      <c r="D2089" s="181" t="s">
        <v>586</v>
      </c>
      <c r="E2089" s="188" t="s">
        <v>1</v>
      </c>
      <c r="F2089" s="189" t="s">
        <v>2166</v>
      </c>
      <c r="H2089" s="190">
        <v>20.939</v>
      </c>
      <c r="I2089" s="191"/>
      <c r="L2089" s="187"/>
      <c r="M2089" s="192"/>
      <c r="T2089" s="193"/>
      <c r="AT2089" s="188" t="s">
        <v>586</v>
      </c>
      <c r="AU2089" s="188" t="s">
        <v>89</v>
      </c>
      <c r="AV2089" s="13" t="s">
        <v>89</v>
      </c>
      <c r="AW2089" s="13" t="s">
        <v>31</v>
      </c>
      <c r="AX2089" s="13" t="s">
        <v>77</v>
      </c>
      <c r="AY2089" s="188" t="s">
        <v>574</v>
      </c>
    </row>
    <row r="2090" spans="2:51" s="13" customFormat="1" ht="12">
      <c r="B2090" s="187"/>
      <c r="D2090" s="181" t="s">
        <v>586</v>
      </c>
      <c r="E2090" s="188" t="s">
        <v>1</v>
      </c>
      <c r="F2090" s="189" t="s">
        <v>2167</v>
      </c>
      <c r="H2090" s="190">
        <v>-11.324999999999999</v>
      </c>
      <c r="I2090" s="191"/>
      <c r="L2090" s="187"/>
      <c r="M2090" s="192"/>
      <c r="T2090" s="193"/>
      <c r="AT2090" s="188" t="s">
        <v>586</v>
      </c>
      <c r="AU2090" s="188" t="s">
        <v>89</v>
      </c>
      <c r="AV2090" s="13" t="s">
        <v>89</v>
      </c>
      <c r="AW2090" s="13" t="s">
        <v>31</v>
      </c>
      <c r="AX2090" s="13" t="s">
        <v>77</v>
      </c>
      <c r="AY2090" s="188" t="s">
        <v>574</v>
      </c>
    </row>
    <row r="2091" spans="2:51" s="13" customFormat="1" ht="12">
      <c r="B2091" s="187"/>
      <c r="D2091" s="181" t="s">
        <v>586</v>
      </c>
      <c r="E2091" s="188" t="s">
        <v>1</v>
      </c>
      <c r="F2091" s="189" t="s">
        <v>2168</v>
      </c>
      <c r="H2091" s="190">
        <v>-7.92</v>
      </c>
      <c r="I2091" s="191"/>
      <c r="L2091" s="187"/>
      <c r="M2091" s="192"/>
      <c r="T2091" s="193"/>
      <c r="AT2091" s="188" t="s">
        <v>586</v>
      </c>
      <c r="AU2091" s="188" t="s">
        <v>89</v>
      </c>
      <c r="AV2091" s="13" t="s">
        <v>89</v>
      </c>
      <c r="AW2091" s="13" t="s">
        <v>31</v>
      </c>
      <c r="AX2091" s="13" t="s">
        <v>77</v>
      </c>
      <c r="AY2091" s="188" t="s">
        <v>574</v>
      </c>
    </row>
    <row r="2092" spans="2:51" s="13" customFormat="1" ht="12">
      <c r="B2092" s="187"/>
      <c r="D2092" s="181" t="s">
        <v>586</v>
      </c>
      <c r="E2092" s="188" t="s">
        <v>1</v>
      </c>
      <c r="F2092" s="189" t="s">
        <v>2169</v>
      </c>
      <c r="H2092" s="190">
        <v>-56.762</v>
      </c>
      <c r="I2092" s="191"/>
      <c r="L2092" s="187"/>
      <c r="M2092" s="192"/>
      <c r="T2092" s="193"/>
      <c r="AT2092" s="188" t="s">
        <v>586</v>
      </c>
      <c r="AU2092" s="188" t="s">
        <v>89</v>
      </c>
      <c r="AV2092" s="13" t="s">
        <v>89</v>
      </c>
      <c r="AW2092" s="13" t="s">
        <v>31</v>
      </c>
      <c r="AX2092" s="13" t="s">
        <v>77</v>
      </c>
      <c r="AY2092" s="188" t="s">
        <v>574</v>
      </c>
    </row>
    <row r="2093" spans="2:51" s="12" customFormat="1" ht="24">
      <c r="B2093" s="180"/>
      <c r="D2093" s="181" t="s">
        <v>586</v>
      </c>
      <c r="E2093" s="182" t="s">
        <v>1</v>
      </c>
      <c r="F2093" s="183" t="s">
        <v>2170</v>
      </c>
      <c r="H2093" s="182" t="s">
        <v>1</v>
      </c>
      <c r="I2093" s="184"/>
      <c r="L2093" s="180"/>
      <c r="M2093" s="185"/>
      <c r="T2093" s="186"/>
      <c r="AT2093" s="182" t="s">
        <v>586</v>
      </c>
      <c r="AU2093" s="182" t="s">
        <v>89</v>
      </c>
      <c r="AV2093" s="12" t="s">
        <v>84</v>
      </c>
      <c r="AW2093" s="12" t="s">
        <v>31</v>
      </c>
      <c r="AX2093" s="12" t="s">
        <v>77</v>
      </c>
      <c r="AY2093" s="182" t="s">
        <v>574</v>
      </c>
    </row>
    <row r="2094" spans="2:51" s="15" customFormat="1" ht="12">
      <c r="B2094" s="201"/>
      <c r="D2094" s="181" t="s">
        <v>586</v>
      </c>
      <c r="E2094" s="202" t="s">
        <v>414</v>
      </c>
      <c r="F2094" s="203" t="s">
        <v>776</v>
      </c>
      <c r="H2094" s="204">
        <v>208.559</v>
      </c>
      <c r="I2094" s="205"/>
      <c r="L2094" s="201"/>
      <c r="M2094" s="206"/>
      <c r="T2094" s="207"/>
      <c r="AT2094" s="202" t="s">
        <v>586</v>
      </c>
      <c r="AU2094" s="202" t="s">
        <v>89</v>
      </c>
      <c r="AV2094" s="15" t="s">
        <v>597</v>
      </c>
      <c r="AW2094" s="15" t="s">
        <v>31</v>
      </c>
      <c r="AX2094" s="15" t="s">
        <v>77</v>
      </c>
      <c r="AY2094" s="202" t="s">
        <v>574</v>
      </c>
    </row>
    <row r="2095" spans="2:51" s="14" customFormat="1" ht="12">
      <c r="B2095" s="194"/>
      <c r="D2095" s="181" t="s">
        <v>586</v>
      </c>
      <c r="E2095" s="195" t="s">
        <v>1</v>
      </c>
      <c r="F2095" s="196" t="s">
        <v>596</v>
      </c>
      <c r="H2095" s="197">
        <v>208.559</v>
      </c>
      <c r="I2095" s="198"/>
      <c r="L2095" s="194"/>
      <c r="M2095" s="199"/>
      <c r="T2095" s="200"/>
      <c r="AT2095" s="195" t="s">
        <v>586</v>
      </c>
      <c r="AU2095" s="195" t="s">
        <v>89</v>
      </c>
      <c r="AV2095" s="14" t="s">
        <v>580</v>
      </c>
      <c r="AW2095" s="14" t="s">
        <v>31</v>
      </c>
      <c r="AX2095" s="14" t="s">
        <v>84</v>
      </c>
      <c r="AY2095" s="195" t="s">
        <v>574</v>
      </c>
    </row>
    <row r="2096" spans="2:51" s="12" customFormat="1" ht="12">
      <c r="B2096" s="180"/>
      <c r="D2096" s="181" t="s">
        <v>586</v>
      </c>
      <c r="E2096" s="182" t="s">
        <v>1</v>
      </c>
      <c r="F2096" s="183" t="s">
        <v>2082</v>
      </c>
      <c r="H2096" s="182" t="s">
        <v>1</v>
      </c>
      <c r="I2096" s="184"/>
      <c r="L2096" s="180"/>
      <c r="M2096" s="185"/>
      <c r="T2096" s="186"/>
      <c r="AT2096" s="182" t="s">
        <v>586</v>
      </c>
      <c r="AU2096" s="182" t="s">
        <v>89</v>
      </c>
      <c r="AV2096" s="12" t="s">
        <v>84</v>
      </c>
      <c r="AW2096" s="12" t="s">
        <v>31</v>
      </c>
      <c r="AX2096" s="12" t="s">
        <v>77</v>
      </c>
      <c r="AY2096" s="182" t="s">
        <v>574</v>
      </c>
    </row>
    <row r="2097" spans="2:65" s="12" customFormat="1" ht="24">
      <c r="B2097" s="180"/>
      <c r="D2097" s="181" t="s">
        <v>586</v>
      </c>
      <c r="E2097" s="182" t="s">
        <v>1</v>
      </c>
      <c r="F2097" s="183" t="s">
        <v>2008</v>
      </c>
      <c r="H2097" s="182" t="s">
        <v>1</v>
      </c>
      <c r="I2097" s="184"/>
      <c r="L2097" s="180"/>
      <c r="M2097" s="185"/>
      <c r="T2097" s="186"/>
      <c r="AT2097" s="182" t="s">
        <v>586</v>
      </c>
      <c r="AU2097" s="182" t="s">
        <v>89</v>
      </c>
      <c r="AV2097" s="12" t="s">
        <v>84</v>
      </c>
      <c r="AW2097" s="12" t="s">
        <v>31</v>
      </c>
      <c r="AX2097" s="12" t="s">
        <v>77</v>
      </c>
      <c r="AY2097" s="182" t="s">
        <v>574</v>
      </c>
    </row>
    <row r="2098" spans="2:65" s="1" customFormat="1" ht="62.75" customHeight="1">
      <c r="B2098" s="140"/>
      <c r="C2098" s="168" t="s">
        <v>2171</v>
      </c>
      <c r="D2098" s="168" t="s">
        <v>576</v>
      </c>
      <c r="E2098" s="169" t="s">
        <v>2172</v>
      </c>
      <c r="F2098" s="170" t="s">
        <v>2173</v>
      </c>
      <c r="G2098" s="171" t="s">
        <v>584</v>
      </c>
      <c r="H2098" s="172">
        <v>3.6960000000000002</v>
      </c>
      <c r="I2098" s="173"/>
      <c r="J2098" s="174">
        <f>ROUND(I2098*H2098,2)</f>
        <v>0</v>
      </c>
      <c r="K2098" s="175"/>
      <c r="L2098" s="34"/>
      <c r="M2098" s="176" t="s">
        <v>1</v>
      </c>
      <c r="N2098" s="139" t="s">
        <v>43</v>
      </c>
      <c r="P2098" s="177">
        <f>O2098*H2098</f>
        <v>0</v>
      </c>
      <c r="Q2098" s="177">
        <v>4.7358999999999998E-2</v>
      </c>
      <c r="R2098" s="177">
        <f>Q2098*H2098</f>
        <v>0.17503886399999999</v>
      </c>
      <c r="S2098" s="177">
        <v>0</v>
      </c>
      <c r="T2098" s="178">
        <f>S2098*H2098</f>
        <v>0</v>
      </c>
      <c r="AR2098" s="179" t="s">
        <v>580</v>
      </c>
      <c r="AT2098" s="179" t="s">
        <v>576</v>
      </c>
      <c r="AU2098" s="179" t="s">
        <v>89</v>
      </c>
      <c r="AY2098" s="17" t="s">
        <v>574</v>
      </c>
      <c r="BE2098" s="102">
        <f>IF(N2098="základná",J2098,0)</f>
        <v>0</v>
      </c>
      <c r="BF2098" s="102">
        <f>IF(N2098="znížená",J2098,0)</f>
        <v>0</v>
      </c>
      <c r="BG2098" s="102">
        <f>IF(N2098="zákl. prenesená",J2098,0)</f>
        <v>0</v>
      </c>
      <c r="BH2098" s="102">
        <f>IF(N2098="zníž. prenesená",J2098,0)</f>
        <v>0</v>
      </c>
      <c r="BI2098" s="102">
        <f>IF(N2098="nulová",J2098,0)</f>
        <v>0</v>
      </c>
      <c r="BJ2098" s="17" t="s">
        <v>89</v>
      </c>
      <c r="BK2098" s="102">
        <f>ROUND(I2098*H2098,2)</f>
        <v>0</v>
      </c>
      <c r="BL2098" s="17" t="s">
        <v>580</v>
      </c>
      <c r="BM2098" s="179" t="s">
        <v>2174</v>
      </c>
    </row>
    <row r="2099" spans="2:65" s="12" customFormat="1" ht="12">
      <c r="B2099" s="180"/>
      <c r="D2099" s="181" t="s">
        <v>586</v>
      </c>
      <c r="E2099" s="182" t="s">
        <v>1</v>
      </c>
      <c r="F2099" s="183" t="s">
        <v>2175</v>
      </c>
      <c r="H2099" s="182" t="s">
        <v>1</v>
      </c>
      <c r="I2099" s="184"/>
      <c r="L2099" s="180"/>
      <c r="M2099" s="185"/>
      <c r="T2099" s="186"/>
      <c r="AT2099" s="182" t="s">
        <v>586</v>
      </c>
      <c r="AU2099" s="182" t="s">
        <v>89</v>
      </c>
      <c r="AV2099" s="12" t="s">
        <v>84</v>
      </c>
      <c r="AW2099" s="12" t="s">
        <v>31</v>
      </c>
      <c r="AX2099" s="12" t="s">
        <v>77</v>
      </c>
      <c r="AY2099" s="182" t="s">
        <v>574</v>
      </c>
    </row>
    <row r="2100" spans="2:65" s="12" customFormat="1" ht="12">
      <c r="B2100" s="180"/>
      <c r="D2100" s="181" t="s">
        <v>586</v>
      </c>
      <c r="E2100" s="182" t="s">
        <v>1</v>
      </c>
      <c r="F2100" s="183" t="s">
        <v>2176</v>
      </c>
      <c r="H2100" s="182" t="s">
        <v>1</v>
      </c>
      <c r="I2100" s="184"/>
      <c r="L2100" s="180"/>
      <c r="M2100" s="185"/>
      <c r="T2100" s="186"/>
      <c r="AT2100" s="182" t="s">
        <v>586</v>
      </c>
      <c r="AU2100" s="182" t="s">
        <v>89</v>
      </c>
      <c r="AV2100" s="12" t="s">
        <v>84</v>
      </c>
      <c r="AW2100" s="12" t="s">
        <v>31</v>
      </c>
      <c r="AX2100" s="12" t="s">
        <v>77</v>
      </c>
      <c r="AY2100" s="182" t="s">
        <v>574</v>
      </c>
    </row>
    <row r="2101" spans="2:65" s="13" customFormat="1" ht="12">
      <c r="B2101" s="187"/>
      <c r="D2101" s="181" t="s">
        <v>586</v>
      </c>
      <c r="E2101" s="188" t="s">
        <v>1</v>
      </c>
      <c r="F2101" s="189" t="s">
        <v>2177</v>
      </c>
      <c r="H2101" s="190">
        <v>2.3660000000000001</v>
      </c>
      <c r="I2101" s="191"/>
      <c r="L2101" s="187"/>
      <c r="M2101" s="192"/>
      <c r="T2101" s="193"/>
      <c r="AT2101" s="188" t="s">
        <v>586</v>
      </c>
      <c r="AU2101" s="188" t="s">
        <v>89</v>
      </c>
      <c r="AV2101" s="13" t="s">
        <v>89</v>
      </c>
      <c r="AW2101" s="13" t="s">
        <v>31</v>
      </c>
      <c r="AX2101" s="13" t="s">
        <v>77</v>
      </c>
      <c r="AY2101" s="188" t="s">
        <v>574</v>
      </c>
    </row>
    <row r="2102" spans="2:65" s="15" customFormat="1" ht="12">
      <c r="B2102" s="201"/>
      <c r="D2102" s="181" t="s">
        <v>586</v>
      </c>
      <c r="E2102" s="202" t="s">
        <v>394</v>
      </c>
      <c r="F2102" s="203" t="s">
        <v>776</v>
      </c>
      <c r="H2102" s="204">
        <v>2.3660000000000001</v>
      </c>
      <c r="I2102" s="205"/>
      <c r="L2102" s="201"/>
      <c r="M2102" s="206"/>
      <c r="T2102" s="207"/>
      <c r="AT2102" s="202" t="s">
        <v>586</v>
      </c>
      <c r="AU2102" s="202" t="s">
        <v>89</v>
      </c>
      <c r="AV2102" s="15" t="s">
        <v>597</v>
      </c>
      <c r="AW2102" s="15" t="s">
        <v>31</v>
      </c>
      <c r="AX2102" s="15" t="s">
        <v>77</v>
      </c>
      <c r="AY2102" s="202" t="s">
        <v>574</v>
      </c>
    </row>
    <row r="2103" spans="2:65" s="12" customFormat="1" ht="12">
      <c r="B2103" s="180"/>
      <c r="D2103" s="181" t="s">
        <v>586</v>
      </c>
      <c r="E2103" s="182" t="s">
        <v>1</v>
      </c>
      <c r="F2103" s="183" t="s">
        <v>2178</v>
      </c>
      <c r="H2103" s="182" t="s">
        <v>1</v>
      </c>
      <c r="I2103" s="184"/>
      <c r="L2103" s="180"/>
      <c r="M2103" s="185"/>
      <c r="T2103" s="186"/>
      <c r="AT2103" s="182" t="s">
        <v>586</v>
      </c>
      <c r="AU2103" s="182" t="s">
        <v>89</v>
      </c>
      <c r="AV2103" s="12" t="s">
        <v>84</v>
      </c>
      <c r="AW2103" s="12" t="s">
        <v>31</v>
      </c>
      <c r="AX2103" s="12" t="s">
        <v>77</v>
      </c>
      <c r="AY2103" s="182" t="s">
        <v>574</v>
      </c>
    </row>
    <row r="2104" spans="2:65" s="12" customFormat="1" ht="12">
      <c r="B2104" s="180"/>
      <c r="D2104" s="181" t="s">
        <v>586</v>
      </c>
      <c r="E2104" s="182" t="s">
        <v>1</v>
      </c>
      <c r="F2104" s="183" t="s">
        <v>2179</v>
      </c>
      <c r="H2104" s="182" t="s">
        <v>1</v>
      </c>
      <c r="I2104" s="184"/>
      <c r="L2104" s="180"/>
      <c r="M2104" s="185"/>
      <c r="T2104" s="186"/>
      <c r="AT2104" s="182" t="s">
        <v>586</v>
      </c>
      <c r="AU2104" s="182" t="s">
        <v>89</v>
      </c>
      <c r="AV2104" s="12" t="s">
        <v>84</v>
      </c>
      <c r="AW2104" s="12" t="s">
        <v>31</v>
      </c>
      <c r="AX2104" s="12" t="s">
        <v>77</v>
      </c>
      <c r="AY2104" s="182" t="s">
        <v>574</v>
      </c>
    </row>
    <row r="2105" spans="2:65" s="13" customFormat="1" ht="12">
      <c r="B2105" s="187"/>
      <c r="D2105" s="181" t="s">
        <v>586</v>
      </c>
      <c r="E2105" s="188" t="s">
        <v>1</v>
      </c>
      <c r="F2105" s="189" t="s">
        <v>2180</v>
      </c>
      <c r="H2105" s="190">
        <v>1.33</v>
      </c>
      <c r="I2105" s="191"/>
      <c r="L2105" s="187"/>
      <c r="M2105" s="192"/>
      <c r="T2105" s="193"/>
      <c r="AT2105" s="188" t="s">
        <v>586</v>
      </c>
      <c r="AU2105" s="188" t="s">
        <v>89</v>
      </c>
      <c r="AV2105" s="13" t="s">
        <v>89</v>
      </c>
      <c r="AW2105" s="13" t="s">
        <v>31</v>
      </c>
      <c r="AX2105" s="13" t="s">
        <v>77</v>
      </c>
      <c r="AY2105" s="188" t="s">
        <v>574</v>
      </c>
    </row>
    <row r="2106" spans="2:65" s="15" customFormat="1" ht="12">
      <c r="B2106" s="201"/>
      <c r="D2106" s="181" t="s">
        <v>586</v>
      </c>
      <c r="E2106" s="202" t="s">
        <v>396</v>
      </c>
      <c r="F2106" s="203" t="s">
        <v>776</v>
      </c>
      <c r="H2106" s="204">
        <v>1.33</v>
      </c>
      <c r="I2106" s="205"/>
      <c r="L2106" s="201"/>
      <c r="M2106" s="206"/>
      <c r="T2106" s="207"/>
      <c r="AT2106" s="202" t="s">
        <v>586</v>
      </c>
      <c r="AU2106" s="202" t="s">
        <v>89</v>
      </c>
      <c r="AV2106" s="15" t="s">
        <v>597</v>
      </c>
      <c r="AW2106" s="15" t="s">
        <v>31</v>
      </c>
      <c r="AX2106" s="15" t="s">
        <v>77</v>
      </c>
      <c r="AY2106" s="202" t="s">
        <v>574</v>
      </c>
    </row>
    <row r="2107" spans="2:65" s="14" customFormat="1" ht="12">
      <c r="B2107" s="194"/>
      <c r="D2107" s="181" t="s">
        <v>586</v>
      </c>
      <c r="E2107" s="195" t="s">
        <v>1</v>
      </c>
      <c r="F2107" s="196" t="s">
        <v>596</v>
      </c>
      <c r="H2107" s="197">
        <v>3.6960000000000002</v>
      </c>
      <c r="I2107" s="198"/>
      <c r="L2107" s="194"/>
      <c r="M2107" s="199"/>
      <c r="T2107" s="200"/>
      <c r="AT2107" s="195" t="s">
        <v>586</v>
      </c>
      <c r="AU2107" s="195" t="s">
        <v>89</v>
      </c>
      <c r="AV2107" s="14" t="s">
        <v>580</v>
      </c>
      <c r="AW2107" s="14" t="s">
        <v>31</v>
      </c>
      <c r="AX2107" s="14" t="s">
        <v>84</v>
      </c>
      <c r="AY2107" s="195" t="s">
        <v>574</v>
      </c>
    </row>
    <row r="2108" spans="2:65" s="12" customFormat="1" ht="24">
      <c r="B2108" s="180"/>
      <c r="D2108" s="181" t="s">
        <v>586</v>
      </c>
      <c r="E2108" s="182" t="s">
        <v>1</v>
      </c>
      <c r="F2108" s="183" t="s">
        <v>2008</v>
      </c>
      <c r="H2108" s="182" t="s">
        <v>1</v>
      </c>
      <c r="I2108" s="184"/>
      <c r="L2108" s="180"/>
      <c r="M2108" s="185"/>
      <c r="T2108" s="186"/>
      <c r="AT2108" s="182" t="s">
        <v>586</v>
      </c>
      <c r="AU2108" s="182" t="s">
        <v>89</v>
      </c>
      <c r="AV2108" s="12" t="s">
        <v>84</v>
      </c>
      <c r="AW2108" s="12" t="s">
        <v>31</v>
      </c>
      <c r="AX2108" s="12" t="s">
        <v>77</v>
      </c>
      <c r="AY2108" s="182" t="s">
        <v>574</v>
      </c>
    </row>
    <row r="2109" spans="2:65" s="1" customFormat="1" ht="24.25" customHeight="1">
      <c r="B2109" s="140"/>
      <c r="C2109" s="168" t="s">
        <v>2181</v>
      </c>
      <c r="D2109" s="168" t="s">
        <v>576</v>
      </c>
      <c r="E2109" s="169" t="s">
        <v>2182</v>
      </c>
      <c r="F2109" s="170" t="s">
        <v>2183</v>
      </c>
      <c r="G2109" s="171" t="s">
        <v>629</v>
      </c>
      <c r="H2109" s="172">
        <v>10.271000000000001</v>
      </c>
      <c r="I2109" s="173"/>
      <c r="J2109" s="174">
        <f>ROUND(I2109*H2109,2)</f>
        <v>0</v>
      </c>
      <c r="K2109" s="175"/>
      <c r="L2109" s="34"/>
      <c r="M2109" s="176" t="s">
        <v>1</v>
      </c>
      <c r="N2109" s="139" t="s">
        <v>43</v>
      </c>
      <c r="P2109" s="177">
        <f>O2109*H2109</f>
        <v>0</v>
      </c>
      <c r="Q2109" s="177">
        <v>2.19407</v>
      </c>
      <c r="R2109" s="177">
        <f>Q2109*H2109</f>
        <v>22.53529297</v>
      </c>
      <c r="S2109" s="177">
        <v>0</v>
      </c>
      <c r="T2109" s="178">
        <f>S2109*H2109</f>
        <v>0</v>
      </c>
      <c r="AR2109" s="179" t="s">
        <v>580</v>
      </c>
      <c r="AT2109" s="179" t="s">
        <v>576</v>
      </c>
      <c r="AU2109" s="179" t="s">
        <v>89</v>
      </c>
      <c r="AY2109" s="17" t="s">
        <v>574</v>
      </c>
      <c r="BE2109" s="102">
        <f>IF(N2109="základná",J2109,0)</f>
        <v>0</v>
      </c>
      <c r="BF2109" s="102">
        <f>IF(N2109="znížená",J2109,0)</f>
        <v>0</v>
      </c>
      <c r="BG2109" s="102">
        <f>IF(N2109="zákl. prenesená",J2109,0)</f>
        <v>0</v>
      </c>
      <c r="BH2109" s="102">
        <f>IF(N2109="zníž. prenesená",J2109,0)</f>
        <v>0</v>
      </c>
      <c r="BI2109" s="102">
        <f>IF(N2109="nulová",J2109,0)</f>
        <v>0</v>
      </c>
      <c r="BJ2109" s="17" t="s">
        <v>89</v>
      </c>
      <c r="BK2109" s="102">
        <f>ROUND(I2109*H2109,2)</f>
        <v>0</v>
      </c>
      <c r="BL2109" s="17" t="s">
        <v>580</v>
      </c>
      <c r="BM2109" s="179" t="s">
        <v>2184</v>
      </c>
    </row>
    <row r="2110" spans="2:65" s="12" customFormat="1" ht="12">
      <c r="B2110" s="180"/>
      <c r="D2110" s="181" t="s">
        <v>586</v>
      </c>
      <c r="E2110" s="182" t="s">
        <v>1</v>
      </c>
      <c r="F2110" s="183" t="s">
        <v>2185</v>
      </c>
      <c r="H2110" s="182" t="s">
        <v>1</v>
      </c>
      <c r="I2110" s="184"/>
      <c r="L2110" s="180"/>
      <c r="M2110" s="185"/>
      <c r="T2110" s="186"/>
      <c r="AT2110" s="182" t="s">
        <v>586</v>
      </c>
      <c r="AU2110" s="182" t="s">
        <v>89</v>
      </c>
      <c r="AV2110" s="12" t="s">
        <v>84</v>
      </c>
      <c r="AW2110" s="12" t="s">
        <v>31</v>
      </c>
      <c r="AX2110" s="12" t="s">
        <v>77</v>
      </c>
      <c r="AY2110" s="182" t="s">
        <v>574</v>
      </c>
    </row>
    <row r="2111" spans="2:65" s="13" customFormat="1" ht="12">
      <c r="B2111" s="187"/>
      <c r="D2111" s="181" t="s">
        <v>586</v>
      </c>
      <c r="E2111" s="188" t="s">
        <v>1</v>
      </c>
      <c r="F2111" s="189" t="s">
        <v>2186</v>
      </c>
      <c r="H2111" s="190">
        <v>9.3409999999999993</v>
      </c>
      <c r="I2111" s="191"/>
      <c r="L2111" s="187"/>
      <c r="M2111" s="192"/>
      <c r="T2111" s="193"/>
      <c r="AT2111" s="188" t="s">
        <v>586</v>
      </c>
      <c r="AU2111" s="188" t="s">
        <v>89</v>
      </c>
      <c r="AV2111" s="13" t="s">
        <v>89</v>
      </c>
      <c r="AW2111" s="13" t="s">
        <v>31</v>
      </c>
      <c r="AX2111" s="13" t="s">
        <v>77</v>
      </c>
      <c r="AY2111" s="188" t="s">
        <v>574</v>
      </c>
    </row>
    <row r="2112" spans="2:65" s="13" customFormat="1" ht="12">
      <c r="B2112" s="187"/>
      <c r="D2112" s="181" t="s">
        <v>586</v>
      </c>
      <c r="E2112" s="188" t="s">
        <v>1</v>
      </c>
      <c r="F2112" s="189" t="s">
        <v>2187</v>
      </c>
      <c r="H2112" s="190">
        <v>0.93</v>
      </c>
      <c r="I2112" s="191"/>
      <c r="L2112" s="187"/>
      <c r="M2112" s="192"/>
      <c r="T2112" s="193"/>
      <c r="AT2112" s="188" t="s">
        <v>586</v>
      </c>
      <c r="AU2112" s="188" t="s">
        <v>89</v>
      </c>
      <c r="AV2112" s="13" t="s">
        <v>89</v>
      </c>
      <c r="AW2112" s="13" t="s">
        <v>31</v>
      </c>
      <c r="AX2112" s="13" t="s">
        <v>77</v>
      </c>
      <c r="AY2112" s="188" t="s">
        <v>574</v>
      </c>
    </row>
    <row r="2113" spans="2:65" s="14" customFormat="1" ht="12">
      <c r="B2113" s="194"/>
      <c r="D2113" s="181" t="s">
        <v>586</v>
      </c>
      <c r="E2113" s="195" t="s">
        <v>1</v>
      </c>
      <c r="F2113" s="196" t="s">
        <v>596</v>
      </c>
      <c r="H2113" s="197">
        <v>10.271000000000001</v>
      </c>
      <c r="I2113" s="198"/>
      <c r="L2113" s="194"/>
      <c r="M2113" s="199"/>
      <c r="T2113" s="200"/>
      <c r="AT2113" s="195" t="s">
        <v>586</v>
      </c>
      <c r="AU2113" s="195" t="s">
        <v>89</v>
      </c>
      <c r="AV2113" s="14" t="s">
        <v>580</v>
      </c>
      <c r="AW2113" s="14" t="s">
        <v>31</v>
      </c>
      <c r="AX2113" s="14" t="s">
        <v>84</v>
      </c>
      <c r="AY2113" s="195" t="s">
        <v>574</v>
      </c>
    </row>
    <row r="2114" spans="2:65" s="12" customFormat="1" ht="12">
      <c r="B2114" s="180"/>
      <c r="D2114" s="181" t="s">
        <v>586</v>
      </c>
      <c r="E2114" s="182" t="s">
        <v>1</v>
      </c>
      <c r="F2114" s="183" t="s">
        <v>2188</v>
      </c>
      <c r="H2114" s="182" t="s">
        <v>1</v>
      </c>
      <c r="I2114" s="184"/>
      <c r="L2114" s="180"/>
      <c r="M2114" s="185"/>
      <c r="T2114" s="186"/>
      <c r="AT2114" s="182" t="s">
        <v>586</v>
      </c>
      <c r="AU2114" s="182" t="s">
        <v>89</v>
      </c>
      <c r="AV2114" s="12" t="s">
        <v>84</v>
      </c>
      <c r="AW2114" s="12" t="s">
        <v>31</v>
      </c>
      <c r="AX2114" s="12" t="s">
        <v>77</v>
      </c>
      <c r="AY2114" s="182" t="s">
        <v>574</v>
      </c>
    </row>
    <row r="2115" spans="2:65" s="1" customFormat="1" ht="24.25" customHeight="1">
      <c r="B2115" s="140"/>
      <c r="C2115" s="168" t="s">
        <v>2189</v>
      </c>
      <c r="D2115" s="168" t="s">
        <v>576</v>
      </c>
      <c r="E2115" s="169" t="s">
        <v>2190</v>
      </c>
      <c r="F2115" s="170" t="s">
        <v>2191</v>
      </c>
      <c r="G2115" s="171" t="s">
        <v>629</v>
      </c>
      <c r="H2115" s="172">
        <v>4.7169999999999996</v>
      </c>
      <c r="I2115" s="173"/>
      <c r="J2115" s="174">
        <f>ROUND(I2115*H2115,2)</f>
        <v>0</v>
      </c>
      <c r="K2115" s="175"/>
      <c r="L2115" s="34"/>
      <c r="M2115" s="176" t="s">
        <v>1</v>
      </c>
      <c r="N2115" s="139" t="s">
        <v>43</v>
      </c>
      <c r="P2115" s="177">
        <f>O2115*H2115</f>
        <v>0</v>
      </c>
      <c r="Q2115" s="177">
        <v>2.415718</v>
      </c>
      <c r="R2115" s="177">
        <f>Q2115*H2115</f>
        <v>11.394941805999999</v>
      </c>
      <c r="S2115" s="177">
        <v>0</v>
      </c>
      <c r="T2115" s="178">
        <f>S2115*H2115</f>
        <v>0</v>
      </c>
      <c r="AR2115" s="179" t="s">
        <v>580</v>
      </c>
      <c r="AT2115" s="179" t="s">
        <v>576</v>
      </c>
      <c r="AU2115" s="179" t="s">
        <v>89</v>
      </c>
      <c r="AY2115" s="17" t="s">
        <v>574</v>
      </c>
      <c r="BE2115" s="102">
        <f>IF(N2115="základná",J2115,0)</f>
        <v>0</v>
      </c>
      <c r="BF2115" s="102">
        <f>IF(N2115="znížená",J2115,0)</f>
        <v>0</v>
      </c>
      <c r="BG2115" s="102">
        <f>IF(N2115="zákl. prenesená",J2115,0)</f>
        <v>0</v>
      </c>
      <c r="BH2115" s="102">
        <f>IF(N2115="zníž. prenesená",J2115,0)</f>
        <v>0</v>
      </c>
      <c r="BI2115" s="102">
        <f>IF(N2115="nulová",J2115,0)</f>
        <v>0</v>
      </c>
      <c r="BJ2115" s="17" t="s">
        <v>89</v>
      </c>
      <c r="BK2115" s="102">
        <f>ROUND(I2115*H2115,2)</f>
        <v>0</v>
      </c>
      <c r="BL2115" s="17" t="s">
        <v>580</v>
      </c>
      <c r="BM2115" s="179" t="s">
        <v>2192</v>
      </c>
    </row>
    <row r="2116" spans="2:65" s="12" customFormat="1" ht="12">
      <c r="B2116" s="180"/>
      <c r="D2116" s="181" t="s">
        <v>586</v>
      </c>
      <c r="E2116" s="182" t="s">
        <v>1</v>
      </c>
      <c r="F2116" s="183" t="s">
        <v>2193</v>
      </c>
      <c r="H2116" s="182" t="s">
        <v>1</v>
      </c>
      <c r="I2116" s="184"/>
      <c r="L2116" s="180"/>
      <c r="M2116" s="185"/>
      <c r="T2116" s="186"/>
      <c r="AT2116" s="182" t="s">
        <v>586</v>
      </c>
      <c r="AU2116" s="182" t="s">
        <v>89</v>
      </c>
      <c r="AV2116" s="12" t="s">
        <v>84</v>
      </c>
      <c r="AW2116" s="12" t="s">
        <v>31</v>
      </c>
      <c r="AX2116" s="12" t="s">
        <v>77</v>
      </c>
      <c r="AY2116" s="182" t="s">
        <v>574</v>
      </c>
    </row>
    <row r="2117" spans="2:65" s="13" customFormat="1" ht="12">
      <c r="B2117" s="187"/>
      <c r="D2117" s="181" t="s">
        <v>586</v>
      </c>
      <c r="E2117" s="188" t="s">
        <v>1</v>
      </c>
      <c r="F2117" s="189" t="s">
        <v>2194</v>
      </c>
      <c r="H2117" s="190">
        <v>2.9529999999999998</v>
      </c>
      <c r="I2117" s="191"/>
      <c r="L2117" s="187"/>
      <c r="M2117" s="192"/>
      <c r="T2117" s="193"/>
      <c r="AT2117" s="188" t="s">
        <v>586</v>
      </c>
      <c r="AU2117" s="188" t="s">
        <v>89</v>
      </c>
      <c r="AV2117" s="13" t="s">
        <v>89</v>
      </c>
      <c r="AW2117" s="13" t="s">
        <v>31</v>
      </c>
      <c r="AX2117" s="13" t="s">
        <v>77</v>
      </c>
      <c r="AY2117" s="188" t="s">
        <v>574</v>
      </c>
    </row>
    <row r="2118" spans="2:65" s="12" customFormat="1" ht="12">
      <c r="B2118" s="180"/>
      <c r="D2118" s="181" t="s">
        <v>586</v>
      </c>
      <c r="E2118" s="182" t="s">
        <v>1</v>
      </c>
      <c r="F2118" s="183" t="s">
        <v>2195</v>
      </c>
      <c r="H2118" s="182" t="s">
        <v>1</v>
      </c>
      <c r="I2118" s="184"/>
      <c r="L2118" s="180"/>
      <c r="M2118" s="185"/>
      <c r="T2118" s="186"/>
      <c r="AT2118" s="182" t="s">
        <v>586</v>
      </c>
      <c r="AU2118" s="182" t="s">
        <v>89</v>
      </c>
      <c r="AV2118" s="12" t="s">
        <v>84</v>
      </c>
      <c r="AW2118" s="12" t="s">
        <v>31</v>
      </c>
      <c r="AX2118" s="12" t="s">
        <v>77</v>
      </c>
      <c r="AY2118" s="182" t="s">
        <v>574</v>
      </c>
    </row>
    <row r="2119" spans="2:65" s="13" customFormat="1" ht="12">
      <c r="B2119" s="187"/>
      <c r="D2119" s="181" t="s">
        <v>586</v>
      </c>
      <c r="E2119" s="188" t="s">
        <v>1</v>
      </c>
      <c r="F2119" s="189" t="s">
        <v>2196</v>
      </c>
      <c r="H2119" s="190">
        <v>1.764</v>
      </c>
      <c r="I2119" s="191"/>
      <c r="L2119" s="187"/>
      <c r="M2119" s="192"/>
      <c r="T2119" s="193"/>
      <c r="AT2119" s="188" t="s">
        <v>586</v>
      </c>
      <c r="AU2119" s="188" t="s">
        <v>89</v>
      </c>
      <c r="AV2119" s="13" t="s">
        <v>89</v>
      </c>
      <c r="AW2119" s="13" t="s">
        <v>31</v>
      </c>
      <c r="AX2119" s="13" t="s">
        <v>77</v>
      </c>
      <c r="AY2119" s="188" t="s">
        <v>574</v>
      </c>
    </row>
    <row r="2120" spans="2:65" s="14" customFormat="1" ht="12">
      <c r="B2120" s="194"/>
      <c r="D2120" s="181" t="s">
        <v>586</v>
      </c>
      <c r="E2120" s="195" t="s">
        <v>1</v>
      </c>
      <c r="F2120" s="196" t="s">
        <v>596</v>
      </c>
      <c r="H2120" s="197">
        <v>4.7169999999999996</v>
      </c>
      <c r="I2120" s="198"/>
      <c r="L2120" s="194"/>
      <c r="M2120" s="199"/>
      <c r="T2120" s="200"/>
      <c r="AT2120" s="195" t="s">
        <v>586</v>
      </c>
      <c r="AU2120" s="195" t="s">
        <v>89</v>
      </c>
      <c r="AV2120" s="14" t="s">
        <v>580</v>
      </c>
      <c r="AW2120" s="14" t="s">
        <v>31</v>
      </c>
      <c r="AX2120" s="14" t="s">
        <v>84</v>
      </c>
      <c r="AY2120" s="195" t="s">
        <v>574</v>
      </c>
    </row>
    <row r="2121" spans="2:65" s="12" customFormat="1" ht="24">
      <c r="B2121" s="180"/>
      <c r="D2121" s="181" t="s">
        <v>586</v>
      </c>
      <c r="E2121" s="182" t="s">
        <v>1</v>
      </c>
      <c r="F2121" s="183" t="s">
        <v>2197</v>
      </c>
      <c r="H2121" s="182" t="s">
        <v>1</v>
      </c>
      <c r="I2121" s="184"/>
      <c r="L2121" s="180"/>
      <c r="M2121" s="185"/>
      <c r="T2121" s="186"/>
      <c r="AT2121" s="182" t="s">
        <v>586</v>
      </c>
      <c r="AU2121" s="182" t="s">
        <v>89</v>
      </c>
      <c r="AV2121" s="12" t="s">
        <v>84</v>
      </c>
      <c r="AW2121" s="12" t="s">
        <v>31</v>
      </c>
      <c r="AX2121" s="12" t="s">
        <v>77</v>
      </c>
      <c r="AY2121" s="182" t="s">
        <v>574</v>
      </c>
    </row>
    <row r="2122" spans="2:65" s="1" customFormat="1" ht="24.25" customHeight="1">
      <c r="B2122" s="140"/>
      <c r="C2122" s="168" t="s">
        <v>2198</v>
      </c>
      <c r="D2122" s="168" t="s">
        <v>576</v>
      </c>
      <c r="E2122" s="169" t="s">
        <v>2199</v>
      </c>
      <c r="F2122" s="170" t="s">
        <v>2200</v>
      </c>
      <c r="G2122" s="171" t="s">
        <v>629</v>
      </c>
      <c r="H2122" s="172">
        <v>134.34200000000001</v>
      </c>
      <c r="I2122" s="173"/>
      <c r="J2122" s="174">
        <f>ROUND(I2122*H2122,2)</f>
        <v>0</v>
      </c>
      <c r="K2122" s="175"/>
      <c r="L2122" s="34"/>
      <c r="M2122" s="176" t="s">
        <v>1</v>
      </c>
      <c r="N2122" s="139" t="s">
        <v>43</v>
      </c>
      <c r="P2122" s="177">
        <f>O2122*H2122</f>
        <v>0</v>
      </c>
      <c r="Q2122" s="177">
        <v>2.415718</v>
      </c>
      <c r="R2122" s="177">
        <f>Q2122*H2122</f>
        <v>324.53238755600006</v>
      </c>
      <c r="S2122" s="177">
        <v>0</v>
      </c>
      <c r="T2122" s="178">
        <f>S2122*H2122</f>
        <v>0</v>
      </c>
      <c r="AR2122" s="179" t="s">
        <v>580</v>
      </c>
      <c r="AT2122" s="179" t="s">
        <v>576</v>
      </c>
      <c r="AU2122" s="179" t="s">
        <v>89</v>
      </c>
      <c r="AY2122" s="17" t="s">
        <v>574</v>
      </c>
      <c r="BE2122" s="102">
        <f>IF(N2122="základná",J2122,0)</f>
        <v>0</v>
      </c>
      <c r="BF2122" s="102">
        <f>IF(N2122="znížená",J2122,0)</f>
        <v>0</v>
      </c>
      <c r="BG2122" s="102">
        <f>IF(N2122="zákl. prenesená",J2122,0)</f>
        <v>0</v>
      </c>
      <c r="BH2122" s="102">
        <f>IF(N2122="zníž. prenesená",J2122,0)</f>
        <v>0</v>
      </c>
      <c r="BI2122" s="102">
        <f>IF(N2122="nulová",J2122,0)</f>
        <v>0</v>
      </c>
      <c r="BJ2122" s="17" t="s">
        <v>89</v>
      </c>
      <c r="BK2122" s="102">
        <f>ROUND(I2122*H2122,2)</f>
        <v>0</v>
      </c>
      <c r="BL2122" s="17" t="s">
        <v>580</v>
      </c>
      <c r="BM2122" s="179" t="s">
        <v>2201</v>
      </c>
    </row>
    <row r="2123" spans="2:65" s="12" customFormat="1" ht="12">
      <c r="B2123" s="180"/>
      <c r="D2123" s="181" t="s">
        <v>586</v>
      </c>
      <c r="E2123" s="182" t="s">
        <v>1</v>
      </c>
      <c r="F2123" s="183" t="s">
        <v>2202</v>
      </c>
      <c r="H2123" s="182" t="s">
        <v>1</v>
      </c>
      <c r="I2123" s="184"/>
      <c r="L2123" s="180"/>
      <c r="M2123" s="185"/>
      <c r="T2123" s="186"/>
      <c r="AT2123" s="182" t="s">
        <v>586</v>
      </c>
      <c r="AU2123" s="182" t="s">
        <v>89</v>
      </c>
      <c r="AV2123" s="12" t="s">
        <v>84</v>
      </c>
      <c r="AW2123" s="12" t="s">
        <v>31</v>
      </c>
      <c r="AX2123" s="12" t="s">
        <v>77</v>
      </c>
      <c r="AY2123" s="182" t="s">
        <v>574</v>
      </c>
    </row>
    <row r="2124" spans="2:65" s="13" customFormat="1" ht="12">
      <c r="B2124" s="187"/>
      <c r="D2124" s="181" t="s">
        <v>586</v>
      </c>
      <c r="E2124" s="188" t="s">
        <v>1</v>
      </c>
      <c r="F2124" s="189" t="s">
        <v>2203</v>
      </c>
      <c r="H2124" s="190">
        <v>134.34200000000001</v>
      </c>
      <c r="I2124" s="191"/>
      <c r="L2124" s="187"/>
      <c r="M2124" s="192"/>
      <c r="T2124" s="193"/>
      <c r="AT2124" s="188" t="s">
        <v>586</v>
      </c>
      <c r="AU2124" s="188" t="s">
        <v>89</v>
      </c>
      <c r="AV2124" s="13" t="s">
        <v>89</v>
      </c>
      <c r="AW2124" s="13" t="s">
        <v>31</v>
      </c>
      <c r="AX2124" s="13" t="s">
        <v>77</v>
      </c>
      <c r="AY2124" s="188" t="s">
        <v>574</v>
      </c>
    </row>
    <row r="2125" spans="2:65" s="14" customFormat="1" ht="12">
      <c r="B2125" s="194"/>
      <c r="D2125" s="181" t="s">
        <v>586</v>
      </c>
      <c r="E2125" s="195" t="s">
        <v>1</v>
      </c>
      <c r="F2125" s="196" t="s">
        <v>596</v>
      </c>
      <c r="H2125" s="197">
        <v>134.34200000000001</v>
      </c>
      <c r="I2125" s="198"/>
      <c r="L2125" s="194"/>
      <c r="M2125" s="199"/>
      <c r="T2125" s="200"/>
      <c r="AT2125" s="195" t="s">
        <v>586</v>
      </c>
      <c r="AU2125" s="195" t="s">
        <v>89</v>
      </c>
      <c r="AV2125" s="14" t="s">
        <v>580</v>
      </c>
      <c r="AW2125" s="14" t="s">
        <v>31</v>
      </c>
      <c r="AX2125" s="14" t="s">
        <v>84</v>
      </c>
      <c r="AY2125" s="195" t="s">
        <v>574</v>
      </c>
    </row>
    <row r="2126" spans="2:65" s="12" customFormat="1" ht="24">
      <c r="B2126" s="180"/>
      <c r="D2126" s="181" t="s">
        <v>586</v>
      </c>
      <c r="E2126" s="182" t="s">
        <v>1</v>
      </c>
      <c r="F2126" s="183" t="s">
        <v>2197</v>
      </c>
      <c r="H2126" s="182" t="s">
        <v>1</v>
      </c>
      <c r="I2126" s="184"/>
      <c r="L2126" s="180"/>
      <c r="M2126" s="185"/>
      <c r="T2126" s="186"/>
      <c r="AT2126" s="182" t="s">
        <v>586</v>
      </c>
      <c r="AU2126" s="182" t="s">
        <v>89</v>
      </c>
      <c r="AV2126" s="12" t="s">
        <v>84</v>
      </c>
      <c r="AW2126" s="12" t="s">
        <v>31</v>
      </c>
      <c r="AX2126" s="12" t="s">
        <v>77</v>
      </c>
      <c r="AY2126" s="182" t="s">
        <v>574</v>
      </c>
    </row>
    <row r="2127" spans="2:65" s="1" customFormat="1" ht="33" customHeight="1">
      <c r="B2127" s="140"/>
      <c r="C2127" s="168" t="s">
        <v>2204</v>
      </c>
      <c r="D2127" s="168" t="s">
        <v>576</v>
      </c>
      <c r="E2127" s="169" t="s">
        <v>2205</v>
      </c>
      <c r="F2127" s="170" t="s">
        <v>2206</v>
      </c>
      <c r="G2127" s="171" t="s">
        <v>584</v>
      </c>
      <c r="H2127" s="172">
        <v>91.637</v>
      </c>
      <c r="I2127" s="173"/>
      <c r="J2127" s="174">
        <f>ROUND(I2127*H2127,2)</f>
        <v>0</v>
      </c>
      <c r="K2127" s="175"/>
      <c r="L2127" s="34"/>
      <c r="M2127" s="176" t="s">
        <v>1</v>
      </c>
      <c r="N2127" s="139" t="s">
        <v>43</v>
      </c>
      <c r="P2127" s="177">
        <f>O2127*H2127</f>
        <v>0</v>
      </c>
      <c r="Q2127" s="177">
        <v>3.8536550000000003E-2</v>
      </c>
      <c r="R2127" s="177">
        <f>Q2127*H2127</f>
        <v>3.5313738323500004</v>
      </c>
      <c r="S2127" s="177">
        <v>0</v>
      </c>
      <c r="T2127" s="178">
        <f>S2127*H2127</f>
        <v>0</v>
      </c>
      <c r="AR2127" s="179" t="s">
        <v>580</v>
      </c>
      <c r="AT2127" s="179" t="s">
        <v>576</v>
      </c>
      <c r="AU2127" s="179" t="s">
        <v>89</v>
      </c>
      <c r="AY2127" s="17" t="s">
        <v>574</v>
      </c>
      <c r="BE2127" s="102">
        <f>IF(N2127="základná",J2127,0)</f>
        <v>0</v>
      </c>
      <c r="BF2127" s="102">
        <f>IF(N2127="znížená",J2127,0)</f>
        <v>0</v>
      </c>
      <c r="BG2127" s="102">
        <f>IF(N2127="zákl. prenesená",J2127,0)</f>
        <v>0</v>
      </c>
      <c r="BH2127" s="102">
        <f>IF(N2127="zníž. prenesená",J2127,0)</f>
        <v>0</v>
      </c>
      <c r="BI2127" s="102">
        <f>IF(N2127="nulová",J2127,0)</f>
        <v>0</v>
      </c>
      <c r="BJ2127" s="17" t="s">
        <v>89</v>
      </c>
      <c r="BK2127" s="102">
        <f>ROUND(I2127*H2127,2)</f>
        <v>0</v>
      </c>
      <c r="BL2127" s="17" t="s">
        <v>580</v>
      </c>
      <c r="BM2127" s="179" t="s">
        <v>2207</v>
      </c>
    </row>
    <row r="2128" spans="2:65" s="13" customFormat="1" ht="12">
      <c r="B2128" s="187"/>
      <c r="D2128" s="181" t="s">
        <v>586</v>
      </c>
      <c r="E2128" s="188" t="s">
        <v>1</v>
      </c>
      <c r="F2128" s="189" t="s">
        <v>212</v>
      </c>
      <c r="H2128" s="190">
        <v>91.637</v>
      </c>
      <c r="I2128" s="191"/>
      <c r="L2128" s="187"/>
      <c r="M2128" s="192"/>
      <c r="T2128" s="193"/>
      <c r="AT2128" s="188" t="s">
        <v>586</v>
      </c>
      <c r="AU2128" s="188" t="s">
        <v>89</v>
      </c>
      <c r="AV2128" s="13" t="s">
        <v>89</v>
      </c>
      <c r="AW2128" s="13" t="s">
        <v>31</v>
      </c>
      <c r="AX2128" s="13" t="s">
        <v>77</v>
      </c>
      <c r="AY2128" s="188" t="s">
        <v>574</v>
      </c>
    </row>
    <row r="2129" spans="2:65" s="14" customFormat="1" ht="12">
      <c r="B2129" s="194"/>
      <c r="D2129" s="181" t="s">
        <v>586</v>
      </c>
      <c r="E2129" s="195" t="s">
        <v>1</v>
      </c>
      <c r="F2129" s="196" t="s">
        <v>596</v>
      </c>
      <c r="H2129" s="197">
        <v>91.637</v>
      </c>
      <c r="I2129" s="198"/>
      <c r="L2129" s="194"/>
      <c r="M2129" s="199"/>
      <c r="T2129" s="200"/>
      <c r="AT2129" s="195" t="s">
        <v>586</v>
      </c>
      <c r="AU2129" s="195" t="s">
        <v>89</v>
      </c>
      <c r="AV2129" s="14" t="s">
        <v>580</v>
      </c>
      <c r="AW2129" s="14" t="s">
        <v>31</v>
      </c>
      <c r="AX2129" s="14" t="s">
        <v>84</v>
      </c>
      <c r="AY2129" s="195" t="s">
        <v>574</v>
      </c>
    </row>
    <row r="2130" spans="2:65" s="1" customFormat="1" ht="38" customHeight="1">
      <c r="B2130" s="140"/>
      <c r="C2130" s="168" t="s">
        <v>2208</v>
      </c>
      <c r="D2130" s="168" t="s">
        <v>576</v>
      </c>
      <c r="E2130" s="169" t="s">
        <v>2209</v>
      </c>
      <c r="F2130" s="170" t="s">
        <v>2210</v>
      </c>
      <c r="G2130" s="171" t="s">
        <v>584</v>
      </c>
      <c r="H2130" s="172">
        <v>1035.271</v>
      </c>
      <c r="I2130" s="173"/>
      <c r="J2130" s="174">
        <f>ROUND(I2130*H2130,2)</f>
        <v>0</v>
      </c>
      <c r="K2130" s="175"/>
      <c r="L2130" s="34"/>
      <c r="M2130" s="176" t="s">
        <v>1</v>
      </c>
      <c r="N2130" s="139" t="s">
        <v>43</v>
      </c>
      <c r="P2130" s="177">
        <f>O2130*H2130</f>
        <v>0</v>
      </c>
      <c r="Q2130" s="177">
        <v>3.52441E-3</v>
      </c>
      <c r="R2130" s="177">
        <f>Q2130*H2130</f>
        <v>3.6487194651099997</v>
      </c>
      <c r="S2130" s="177">
        <v>0</v>
      </c>
      <c r="T2130" s="178">
        <f>S2130*H2130</f>
        <v>0</v>
      </c>
      <c r="AR2130" s="179" t="s">
        <v>580</v>
      </c>
      <c r="AT2130" s="179" t="s">
        <v>576</v>
      </c>
      <c r="AU2130" s="179" t="s">
        <v>89</v>
      </c>
      <c r="AY2130" s="17" t="s">
        <v>574</v>
      </c>
      <c r="BE2130" s="102">
        <f>IF(N2130="základná",J2130,0)</f>
        <v>0</v>
      </c>
      <c r="BF2130" s="102">
        <f>IF(N2130="znížená",J2130,0)</f>
        <v>0</v>
      </c>
      <c r="BG2130" s="102">
        <f>IF(N2130="zákl. prenesená",J2130,0)</f>
        <v>0</v>
      </c>
      <c r="BH2130" s="102">
        <f>IF(N2130="zníž. prenesená",J2130,0)</f>
        <v>0</v>
      </c>
      <c r="BI2130" s="102">
        <f>IF(N2130="nulová",J2130,0)</f>
        <v>0</v>
      </c>
      <c r="BJ2130" s="17" t="s">
        <v>89</v>
      </c>
      <c r="BK2130" s="102">
        <f>ROUND(I2130*H2130,2)</f>
        <v>0</v>
      </c>
      <c r="BL2130" s="17" t="s">
        <v>580</v>
      </c>
      <c r="BM2130" s="179" t="s">
        <v>2211</v>
      </c>
    </row>
    <row r="2131" spans="2:65" s="12" customFormat="1" ht="12">
      <c r="B2131" s="180"/>
      <c r="D2131" s="181" t="s">
        <v>586</v>
      </c>
      <c r="E2131" s="182" t="s">
        <v>1</v>
      </c>
      <c r="F2131" s="183" t="s">
        <v>2212</v>
      </c>
      <c r="H2131" s="182" t="s">
        <v>1</v>
      </c>
      <c r="I2131" s="184"/>
      <c r="L2131" s="180"/>
      <c r="M2131" s="185"/>
      <c r="T2131" s="186"/>
      <c r="AT2131" s="182" t="s">
        <v>586</v>
      </c>
      <c r="AU2131" s="182" t="s">
        <v>89</v>
      </c>
      <c r="AV2131" s="12" t="s">
        <v>84</v>
      </c>
      <c r="AW2131" s="12" t="s">
        <v>31</v>
      </c>
      <c r="AX2131" s="12" t="s">
        <v>77</v>
      </c>
      <c r="AY2131" s="182" t="s">
        <v>574</v>
      </c>
    </row>
    <row r="2132" spans="2:65" s="13" customFormat="1" ht="12">
      <c r="B2132" s="187"/>
      <c r="D2132" s="181" t="s">
        <v>586</v>
      </c>
      <c r="E2132" s="188" t="s">
        <v>1</v>
      </c>
      <c r="F2132" s="189" t="s">
        <v>315</v>
      </c>
      <c r="H2132" s="190">
        <v>4.53</v>
      </c>
      <c r="I2132" s="191"/>
      <c r="L2132" s="187"/>
      <c r="M2132" s="192"/>
      <c r="T2132" s="193"/>
      <c r="AT2132" s="188" t="s">
        <v>586</v>
      </c>
      <c r="AU2132" s="188" t="s">
        <v>89</v>
      </c>
      <c r="AV2132" s="13" t="s">
        <v>89</v>
      </c>
      <c r="AW2132" s="13" t="s">
        <v>31</v>
      </c>
      <c r="AX2132" s="13" t="s">
        <v>77</v>
      </c>
      <c r="AY2132" s="188" t="s">
        <v>574</v>
      </c>
    </row>
    <row r="2133" spans="2:65" s="13" customFormat="1" ht="12">
      <c r="B2133" s="187"/>
      <c r="D2133" s="181" t="s">
        <v>586</v>
      </c>
      <c r="E2133" s="188" t="s">
        <v>1</v>
      </c>
      <c r="F2133" s="189" t="s">
        <v>318</v>
      </c>
      <c r="H2133" s="190">
        <v>1.01</v>
      </c>
      <c r="I2133" s="191"/>
      <c r="L2133" s="187"/>
      <c r="M2133" s="192"/>
      <c r="T2133" s="193"/>
      <c r="AT2133" s="188" t="s">
        <v>586</v>
      </c>
      <c r="AU2133" s="188" t="s">
        <v>89</v>
      </c>
      <c r="AV2133" s="13" t="s">
        <v>89</v>
      </c>
      <c r="AW2133" s="13" t="s">
        <v>31</v>
      </c>
      <c r="AX2133" s="13" t="s">
        <v>77</v>
      </c>
      <c r="AY2133" s="188" t="s">
        <v>574</v>
      </c>
    </row>
    <row r="2134" spans="2:65" s="12" customFormat="1" ht="12">
      <c r="B2134" s="180"/>
      <c r="D2134" s="181" t="s">
        <v>586</v>
      </c>
      <c r="E2134" s="182" t="s">
        <v>1</v>
      </c>
      <c r="F2134" s="183" t="s">
        <v>2213</v>
      </c>
      <c r="H2134" s="182" t="s">
        <v>1</v>
      </c>
      <c r="I2134" s="184"/>
      <c r="L2134" s="180"/>
      <c r="M2134" s="185"/>
      <c r="T2134" s="186"/>
      <c r="AT2134" s="182" t="s">
        <v>586</v>
      </c>
      <c r="AU2134" s="182" t="s">
        <v>89</v>
      </c>
      <c r="AV2134" s="12" t="s">
        <v>84</v>
      </c>
      <c r="AW2134" s="12" t="s">
        <v>31</v>
      </c>
      <c r="AX2134" s="12" t="s">
        <v>77</v>
      </c>
      <c r="AY2134" s="182" t="s">
        <v>574</v>
      </c>
    </row>
    <row r="2135" spans="2:65" s="13" customFormat="1" ht="12">
      <c r="B2135" s="187"/>
      <c r="D2135" s="181" t="s">
        <v>586</v>
      </c>
      <c r="E2135" s="188" t="s">
        <v>1</v>
      </c>
      <c r="F2135" s="189" t="s">
        <v>328</v>
      </c>
      <c r="H2135" s="190">
        <v>984.15</v>
      </c>
      <c r="I2135" s="191"/>
      <c r="L2135" s="187"/>
      <c r="M2135" s="192"/>
      <c r="T2135" s="193"/>
      <c r="AT2135" s="188" t="s">
        <v>586</v>
      </c>
      <c r="AU2135" s="188" t="s">
        <v>89</v>
      </c>
      <c r="AV2135" s="13" t="s">
        <v>89</v>
      </c>
      <c r="AW2135" s="13" t="s">
        <v>31</v>
      </c>
      <c r="AX2135" s="13" t="s">
        <v>77</v>
      </c>
      <c r="AY2135" s="188" t="s">
        <v>574</v>
      </c>
    </row>
    <row r="2136" spans="2:65" s="12" customFormat="1" ht="12">
      <c r="B2136" s="180"/>
      <c r="D2136" s="181" t="s">
        <v>586</v>
      </c>
      <c r="E2136" s="182" t="s">
        <v>1</v>
      </c>
      <c r="F2136" s="183" t="s">
        <v>2214</v>
      </c>
      <c r="H2136" s="182" t="s">
        <v>1</v>
      </c>
      <c r="I2136" s="184"/>
      <c r="L2136" s="180"/>
      <c r="M2136" s="185"/>
      <c r="T2136" s="186"/>
      <c r="AT2136" s="182" t="s">
        <v>586</v>
      </c>
      <c r="AU2136" s="182" t="s">
        <v>89</v>
      </c>
      <c r="AV2136" s="12" t="s">
        <v>84</v>
      </c>
      <c r="AW2136" s="12" t="s">
        <v>31</v>
      </c>
      <c r="AX2136" s="12" t="s">
        <v>77</v>
      </c>
      <c r="AY2136" s="182" t="s">
        <v>574</v>
      </c>
    </row>
    <row r="2137" spans="2:65" s="12" customFormat="1" ht="12">
      <c r="B2137" s="180"/>
      <c r="D2137" s="181" t="s">
        <v>586</v>
      </c>
      <c r="E2137" s="182" t="s">
        <v>1</v>
      </c>
      <c r="F2137" s="183" t="s">
        <v>2193</v>
      </c>
      <c r="H2137" s="182" t="s">
        <v>1</v>
      </c>
      <c r="I2137" s="184"/>
      <c r="L2137" s="180"/>
      <c r="M2137" s="185"/>
      <c r="T2137" s="186"/>
      <c r="AT2137" s="182" t="s">
        <v>586</v>
      </c>
      <c r="AU2137" s="182" t="s">
        <v>89</v>
      </c>
      <c r="AV2137" s="12" t="s">
        <v>84</v>
      </c>
      <c r="AW2137" s="12" t="s">
        <v>31</v>
      </c>
      <c r="AX2137" s="12" t="s">
        <v>77</v>
      </c>
      <c r="AY2137" s="182" t="s">
        <v>574</v>
      </c>
    </row>
    <row r="2138" spans="2:65" s="13" customFormat="1" ht="12">
      <c r="B2138" s="187"/>
      <c r="D2138" s="181" t="s">
        <v>586</v>
      </c>
      <c r="E2138" s="188" t="s">
        <v>1</v>
      </c>
      <c r="F2138" s="189" t="s">
        <v>2215</v>
      </c>
      <c r="H2138" s="190">
        <v>28.535</v>
      </c>
      <c r="I2138" s="191"/>
      <c r="L2138" s="187"/>
      <c r="M2138" s="192"/>
      <c r="T2138" s="193"/>
      <c r="AT2138" s="188" t="s">
        <v>586</v>
      </c>
      <c r="AU2138" s="188" t="s">
        <v>89</v>
      </c>
      <c r="AV2138" s="13" t="s">
        <v>89</v>
      </c>
      <c r="AW2138" s="13" t="s">
        <v>31</v>
      </c>
      <c r="AX2138" s="13" t="s">
        <v>77</v>
      </c>
      <c r="AY2138" s="188" t="s">
        <v>574</v>
      </c>
    </row>
    <row r="2139" spans="2:65" s="12" customFormat="1" ht="12">
      <c r="B2139" s="180"/>
      <c r="D2139" s="181" t="s">
        <v>586</v>
      </c>
      <c r="E2139" s="182" t="s">
        <v>1</v>
      </c>
      <c r="F2139" s="183" t="s">
        <v>2195</v>
      </c>
      <c r="H2139" s="182" t="s">
        <v>1</v>
      </c>
      <c r="I2139" s="184"/>
      <c r="L2139" s="180"/>
      <c r="M2139" s="185"/>
      <c r="T2139" s="186"/>
      <c r="AT2139" s="182" t="s">
        <v>586</v>
      </c>
      <c r="AU2139" s="182" t="s">
        <v>89</v>
      </c>
      <c r="AV2139" s="12" t="s">
        <v>84</v>
      </c>
      <c r="AW2139" s="12" t="s">
        <v>31</v>
      </c>
      <c r="AX2139" s="12" t="s">
        <v>77</v>
      </c>
      <c r="AY2139" s="182" t="s">
        <v>574</v>
      </c>
    </row>
    <row r="2140" spans="2:65" s="13" customFormat="1" ht="12">
      <c r="B2140" s="187"/>
      <c r="D2140" s="181" t="s">
        <v>586</v>
      </c>
      <c r="E2140" s="188" t="s">
        <v>1</v>
      </c>
      <c r="F2140" s="189" t="s">
        <v>2216</v>
      </c>
      <c r="H2140" s="190">
        <v>17.045999999999999</v>
      </c>
      <c r="I2140" s="191"/>
      <c r="L2140" s="187"/>
      <c r="M2140" s="192"/>
      <c r="T2140" s="193"/>
      <c r="AT2140" s="188" t="s">
        <v>586</v>
      </c>
      <c r="AU2140" s="188" t="s">
        <v>89</v>
      </c>
      <c r="AV2140" s="13" t="s">
        <v>89</v>
      </c>
      <c r="AW2140" s="13" t="s">
        <v>31</v>
      </c>
      <c r="AX2140" s="13" t="s">
        <v>77</v>
      </c>
      <c r="AY2140" s="188" t="s">
        <v>574</v>
      </c>
    </row>
    <row r="2141" spans="2:65" s="14" customFormat="1" ht="12">
      <c r="B2141" s="194"/>
      <c r="D2141" s="181" t="s">
        <v>586</v>
      </c>
      <c r="E2141" s="195" t="s">
        <v>1</v>
      </c>
      <c r="F2141" s="196" t="s">
        <v>596</v>
      </c>
      <c r="H2141" s="197">
        <v>1035.271</v>
      </c>
      <c r="I2141" s="198"/>
      <c r="L2141" s="194"/>
      <c r="M2141" s="199"/>
      <c r="T2141" s="200"/>
      <c r="AT2141" s="195" t="s">
        <v>586</v>
      </c>
      <c r="AU2141" s="195" t="s">
        <v>89</v>
      </c>
      <c r="AV2141" s="14" t="s">
        <v>580</v>
      </c>
      <c r="AW2141" s="14" t="s">
        <v>31</v>
      </c>
      <c r="AX2141" s="14" t="s">
        <v>84</v>
      </c>
      <c r="AY2141" s="195" t="s">
        <v>574</v>
      </c>
    </row>
    <row r="2142" spans="2:65" s="1" customFormat="1" ht="24.25" customHeight="1">
      <c r="B2142" s="140"/>
      <c r="C2142" s="168" t="s">
        <v>2217</v>
      </c>
      <c r="D2142" s="168" t="s">
        <v>576</v>
      </c>
      <c r="E2142" s="169" t="s">
        <v>2218</v>
      </c>
      <c r="F2142" s="170" t="s">
        <v>2219</v>
      </c>
      <c r="G2142" s="171" t="s">
        <v>629</v>
      </c>
      <c r="H2142" s="172">
        <v>180.03800000000001</v>
      </c>
      <c r="I2142" s="173"/>
      <c r="J2142" s="174">
        <f>ROUND(I2142*H2142,2)</f>
        <v>0</v>
      </c>
      <c r="K2142" s="175"/>
      <c r="L2142" s="34"/>
      <c r="M2142" s="176" t="s">
        <v>1</v>
      </c>
      <c r="N2142" s="139" t="s">
        <v>43</v>
      </c>
      <c r="P2142" s="177">
        <f>O2142*H2142</f>
        <v>0</v>
      </c>
      <c r="Q2142" s="177">
        <v>1.837</v>
      </c>
      <c r="R2142" s="177">
        <f>Q2142*H2142</f>
        <v>330.729806</v>
      </c>
      <c r="S2142" s="177">
        <v>0</v>
      </c>
      <c r="T2142" s="178">
        <f>S2142*H2142</f>
        <v>0</v>
      </c>
      <c r="AR2142" s="179" t="s">
        <v>580</v>
      </c>
      <c r="AT2142" s="179" t="s">
        <v>576</v>
      </c>
      <c r="AU2142" s="179" t="s">
        <v>89</v>
      </c>
      <c r="AY2142" s="17" t="s">
        <v>574</v>
      </c>
      <c r="BE2142" s="102">
        <f>IF(N2142="základná",J2142,0)</f>
        <v>0</v>
      </c>
      <c r="BF2142" s="102">
        <f>IF(N2142="znížená",J2142,0)</f>
        <v>0</v>
      </c>
      <c r="BG2142" s="102">
        <f>IF(N2142="zákl. prenesená",J2142,0)</f>
        <v>0</v>
      </c>
      <c r="BH2142" s="102">
        <f>IF(N2142="zníž. prenesená",J2142,0)</f>
        <v>0</v>
      </c>
      <c r="BI2142" s="102">
        <f>IF(N2142="nulová",J2142,0)</f>
        <v>0</v>
      </c>
      <c r="BJ2142" s="17" t="s">
        <v>89</v>
      </c>
      <c r="BK2142" s="102">
        <f>ROUND(I2142*H2142,2)</f>
        <v>0</v>
      </c>
      <c r="BL2142" s="17" t="s">
        <v>580</v>
      </c>
      <c r="BM2142" s="179" t="s">
        <v>2220</v>
      </c>
    </row>
    <row r="2143" spans="2:65" s="13" customFormat="1" ht="12">
      <c r="B2143" s="187"/>
      <c r="D2143" s="181" t="s">
        <v>586</v>
      </c>
      <c r="E2143" s="188" t="s">
        <v>1</v>
      </c>
      <c r="F2143" s="189" t="s">
        <v>2221</v>
      </c>
      <c r="H2143" s="190">
        <v>147.62299999999999</v>
      </c>
      <c r="I2143" s="191"/>
      <c r="L2143" s="187"/>
      <c r="M2143" s="192"/>
      <c r="T2143" s="193"/>
      <c r="AT2143" s="188" t="s">
        <v>586</v>
      </c>
      <c r="AU2143" s="188" t="s">
        <v>89</v>
      </c>
      <c r="AV2143" s="13" t="s">
        <v>89</v>
      </c>
      <c r="AW2143" s="13" t="s">
        <v>31</v>
      </c>
      <c r="AX2143" s="13" t="s">
        <v>77</v>
      </c>
      <c r="AY2143" s="188" t="s">
        <v>574</v>
      </c>
    </row>
    <row r="2144" spans="2:65" s="12" customFormat="1" ht="12">
      <c r="B2144" s="180"/>
      <c r="D2144" s="181" t="s">
        <v>586</v>
      </c>
      <c r="E2144" s="182" t="s">
        <v>1</v>
      </c>
      <c r="F2144" s="183" t="s">
        <v>2222</v>
      </c>
      <c r="H2144" s="182" t="s">
        <v>1</v>
      </c>
      <c r="I2144" s="184"/>
      <c r="L2144" s="180"/>
      <c r="M2144" s="185"/>
      <c r="T2144" s="186"/>
      <c r="AT2144" s="182" t="s">
        <v>586</v>
      </c>
      <c r="AU2144" s="182" t="s">
        <v>89</v>
      </c>
      <c r="AV2144" s="12" t="s">
        <v>84</v>
      </c>
      <c r="AW2144" s="12" t="s">
        <v>31</v>
      </c>
      <c r="AX2144" s="12" t="s">
        <v>77</v>
      </c>
      <c r="AY2144" s="182" t="s">
        <v>574</v>
      </c>
    </row>
    <row r="2145" spans="2:65" s="13" customFormat="1" ht="12">
      <c r="B2145" s="187"/>
      <c r="D2145" s="181" t="s">
        <v>586</v>
      </c>
      <c r="E2145" s="188" t="s">
        <v>1</v>
      </c>
      <c r="F2145" s="189" t="s">
        <v>2223</v>
      </c>
      <c r="H2145" s="190">
        <v>25.577999999999999</v>
      </c>
      <c r="I2145" s="191"/>
      <c r="L2145" s="187"/>
      <c r="M2145" s="192"/>
      <c r="T2145" s="193"/>
      <c r="AT2145" s="188" t="s">
        <v>586</v>
      </c>
      <c r="AU2145" s="188" t="s">
        <v>89</v>
      </c>
      <c r="AV2145" s="13" t="s">
        <v>89</v>
      </c>
      <c r="AW2145" s="13" t="s">
        <v>31</v>
      </c>
      <c r="AX2145" s="13" t="s">
        <v>77</v>
      </c>
      <c r="AY2145" s="188" t="s">
        <v>574</v>
      </c>
    </row>
    <row r="2146" spans="2:65" s="12" customFormat="1" ht="12">
      <c r="B2146" s="180"/>
      <c r="D2146" s="181" t="s">
        <v>586</v>
      </c>
      <c r="E2146" s="182" t="s">
        <v>1</v>
      </c>
      <c r="F2146" s="183" t="s">
        <v>2193</v>
      </c>
      <c r="H2146" s="182" t="s">
        <v>1</v>
      </c>
      <c r="I2146" s="184"/>
      <c r="L2146" s="180"/>
      <c r="M2146" s="185"/>
      <c r="T2146" s="186"/>
      <c r="AT2146" s="182" t="s">
        <v>586</v>
      </c>
      <c r="AU2146" s="182" t="s">
        <v>89</v>
      </c>
      <c r="AV2146" s="12" t="s">
        <v>84</v>
      </c>
      <c r="AW2146" s="12" t="s">
        <v>31</v>
      </c>
      <c r="AX2146" s="12" t="s">
        <v>77</v>
      </c>
      <c r="AY2146" s="182" t="s">
        <v>574</v>
      </c>
    </row>
    <row r="2147" spans="2:65" s="13" customFormat="1" ht="12">
      <c r="B2147" s="187"/>
      <c r="D2147" s="181" t="s">
        <v>586</v>
      </c>
      <c r="E2147" s="188" t="s">
        <v>1</v>
      </c>
      <c r="F2147" s="189" t="s">
        <v>2224</v>
      </c>
      <c r="H2147" s="190">
        <v>4.28</v>
      </c>
      <c r="I2147" s="191"/>
      <c r="L2147" s="187"/>
      <c r="M2147" s="192"/>
      <c r="T2147" s="193"/>
      <c r="AT2147" s="188" t="s">
        <v>586</v>
      </c>
      <c r="AU2147" s="188" t="s">
        <v>89</v>
      </c>
      <c r="AV2147" s="13" t="s">
        <v>89</v>
      </c>
      <c r="AW2147" s="13" t="s">
        <v>31</v>
      </c>
      <c r="AX2147" s="13" t="s">
        <v>77</v>
      </c>
      <c r="AY2147" s="188" t="s">
        <v>574</v>
      </c>
    </row>
    <row r="2148" spans="2:65" s="12" customFormat="1" ht="12">
      <c r="B2148" s="180"/>
      <c r="D2148" s="181" t="s">
        <v>586</v>
      </c>
      <c r="E2148" s="182" t="s">
        <v>1</v>
      </c>
      <c r="F2148" s="183" t="s">
        <v>2195</v>
      </c>
      <c r="H2148" s="182" t="s">
        <v>1</v>
      </c>
      <c r="I2148" s="184"/>
      <c r="L2148" s="180"/>
      <c r="M2148" s="185"/>
      <c r="T2148" s="186"/>
      <c r="AT2148" s="182" t="s">
        <v>586</v>
      </c>
      <c r="AU2148" s="182" t="s">
        <v>89</v>
      </c>
      <c r="AV2148" s="12" t="s">
        <v>84</v>
      </c>
      <c r="AW2148" s="12" t="s">
        <v>31</v>
      </c>
      <c r="AX2148" s="12" t="s">
        <v>77</v>
      </c>
      <c r="AY2148" s="182" t="s">
        <v>574</v>
      </c>
    </row>
    <row r="2149" spans="2:65" s="13" customFormat="1" ht="12">
      <c r="B2149" s="187"/>
      <c r="D2149" s="181" t="s">
        <v>586</v>
      </c>
      <c r="E2149" s="188" t="s">
        <v>1</v>
      </c>
      <c r="F2149" s="189" t="s">
        <v>2225</v>
      </c>
      <c r="H2149" s="190">
        <v>2.5569999999999999</v>
      </c>
      <c r="I2149" s="191"/>
      <c r="L2149" s="187"/>
      <c r="M2149" s="192"/>
      <c r="T2149" s="193"/>
      <c r="AT2149" s="188" t="s">
        <v>586</v>
      </c>
      <c r="AU2149" s="188" t="s">
        <v>89</v>
      </c>
      <c r="AV2149" s="13" t="s">
        <v>89</v>
      </c>
      <c r="AW2149" s="13" t="s">
        <v>31</v>
      </c>
      <c r="AX2149" s="13" t="s">
        <v>77</v>
      </c>
      <c r="AY2149" s="188" t="s">
        <v>574</v>
      </c>
    </row>
    <row r="2150" spans="2:65" s="14" customFormat="1" ht="12">
      <c r="B2150" s="194"/>
      <c r="D2150" s="181" t="s">
        <v>586</v>
      </c>
      <c r="E2150" s="195" t="s">
        <v>1</v>
      </c>
      <c r="F2150" s="196" t="s">
        <v>596</v>
      </c>
      <c r="H2150" s="197">
        <v>180.03800000000001</v>
      </c>
      <c r="I2150" s="198"/>
      <c r="L2150" s="194"/>
      <c r="M2150" s="199"/>
      <c r="T2150" s="200"/>
      <c r="AT2150" s="195" t="s">
        <v>586</v>
      </c>
      <c r="AU2150" s="195" t="s">
        <v>89</v>
      </c>
      <c r="AV2150" s="14" t="s">
        <v>580</v>
      </c>
      <c r="AW2150" s="14" t="s">
        <v>31</v>
      </c>
      <c r="AX2150" s="14" t="s">
        <v>84</v>
      </c>
      <c r="AY2150" s="195" t="s">
        <v>574</v>
      </c>
    </row>
    <row r="2151" spans="2:65" s="1" customFormat="1" ht="38" customHeight="1">
      <c r="B2151" s="140"/>
      <c r="C2151" s="168" t="s">
        <v>2226</v>
      </c>
      <c r="D2151" s="168" t="s">
        <v>576</v>
      </c>
      <c r="E2151" s="169" t="s">
        <v>2227</v>
      </c>
      <c r="F2151" s="170" t="s">
        <v>2228</v>
      </c>
      <c r="G2151" s="171" t="s">
        <v>629</v>
      </c>
      <c r="H2151" s="172">
        <v>16.349</v>
      </c>
      <c r="I2151" s="173"/>
      <c r="J2151" s="174">
        <f>ROUND(I2151*H2151,2)</f>
        <v>0</v>
      </c>
      <c r="K2151" s="175"/>
      <c r="L2151" s="34"/>
      <c r="M2151" s="176" t="s">
        <v>1</v>
      </c>
      <c r="N2151" s="139" t="s">
        <v>43</v>
      </c>
      <c r="P2151" s="177">
        <f>O2151*H2151</f>
        <v>0</v>
      </c>
      <c r="Q2151" s="177">
        <v>2.04</v>
      </c>
      <c r="R2151" s="177">
        <f>Q2151*H2151</f>
        <v>33.351959999999998</v>
      </c>
      <c r="S2151" s="177">
        <v>0</v>
      </c>
      <c r="T2151" s="178">
        <f>S2151*H2151</f>
        <v>0</v>
      </c>
      <c r="AR2151" s="179" t="s">
        <v>580</v>
      </c>
      <c r="AT2151" s="179" t="s">
        <v>576</v>
      </c>
      <c r="AU2151" s="179" t="s">
        <v>89</v>
      </c>
      <c r="AY2151" s="17" t="s">
        <v>574</v>
      </c>
      <c r="BE2151" s="102">
        <f>IF(N2151="základná",J2151,0)</f>
        <v>0</v>
      </c>
      <c r="BF2151" s="102">
        <f>IF(N2151="znížená",J2151,0)</f>
        <v>0</v>
      </c>
      <c r="BG2151" s="102">
        <f>IF(N2151="zákl. prenesená",J2151,0)</f>
        <v>0</v>
      </c>
      <c r="BH2151" s="102">
        <f>IF(N2151="zníž. prenesená",J2151,0)</f>
        <v>0</v>
      </c>
      <c r="BI2151" s="102">
        <f>IF(N2151="nulová",J2151,0)</f>
        <v>0</v>
      </c>
      <c r="BJ2151" s="17" t="s">
        <v>89</v>
      </c>
      <c r="BK2151" s="102">
        <f>ROUND(I2151*H2151,2)</f>
        <v>0</v>
      </c>
      <c r="BL2151" s="17" t="s">
        <v>580</v>
      </c>
      <c r="BM2151" s="179" t="s">
        <v>2229</v>
      </c>
    </row>
    <row r="2152" spans="2:65" s="12" customFormat="1" ht="24">
      <c r="B2152" s="180"/>
      <c r="D2152" s="181" t="s">
        <v>586</v>
      </c>
      <c r="E2152" s="182" t="s">
        <v>1</v>
      </c>
      <c r="F2152" s="183" t="s">
        <v>2230</v>
      </c>
      <c r="H2152" s="182" t="s">
        <v>1</v>
      </c>
      <c r="I2152" s="184"/>
      <c r="L2152" s="180"/>
      <c r="M2152" s="185"/>
      <c r="T2152" s="186"/>
      <c r="AT2152" s="182" t="s">
        <v>586</v>
      </c>
      <c r="AU2152" s="182" t="s">
        <v>89</v>
      </c>
      <c r="AV2152" s="12" t="s">
        <v>84</v>
      </c>
      <c r="AW2152" s="12" t="s">
        <v>31</v>
      </c>
      <c r="AX2152" s="12" t="s">
        <v>77</v>
      </c>
      <c r="AY2152" s="182" t="s">
        <v>574</v>
      </c>
    </row>
    <row r="2153" spans="2:65" s="12" customFormat="1" ht="12">
      <c r="B2153" s="180"/>
      <c r="D2153" s="181" t="s">
        <v>586</v>
      </c>
      <c r="E2153" s="182" t="s">
        <v>1</v>
      </c>
      <c r="F2153" s="183" t="s">
        <v>2231</v>
      </c>
      <c r="H2153" s="182" t="s">
        <v>1</v>
      </c>
      <c r="I2153" s="184"/>
      <c r="L2153" s="180"/>
      <c r="M2153" s="185"/>
      <c r="T2153" s="186"/>
      <c r="AT2153" s="182" t="s">
        <v>586</v>
      </c>
      <c r="AU2153" s="182" t="s">
        <v>89</v>
      </c>
      <c r="AV2153" s="12" t="s">
        <v>84</v>
      </c>
      <c r="AW2153" s="12" t="s">
        <v>31</v>
      </c>
      <c r="AX2153" s="12" t="s">
        <v>77</v>
      </c>
      <c r="AY2153" s="182" t="s">
        <v>574</v>
      </c>
    </row>
    <row r="2154" spans="2:65" s="13" customFormat="1" ht="12">
      <c r="B2154" s="187"/>
      <c r="D2154" s="181" t="s">
        <v>586</v>
      </c>
      <c r="E2154" s="188" t="s">
        <v>1</v>
      </c>
      <c r="F2154" s="189" t="s">
        <v>2232</v>
      </c>
      <c r="H2154" s="190">
        <v>1.6579999999999999</v>
      </c>
      <c r="I2154" s="191"/>
      <c r="L2154" s="187"/>
      <c r="M2154" s="192"/>
      <c r="T2154" s="193"/>
      <c r="AT2154" s="188" t="s">
        <v>586</v>
      </c>
      <c r="AU2154" s="188" t="s">
        <v>89</v>
      </c>
      <c r="AV2154" s="13" t="s">
        <v>89</v>
      </c>
      <c r="AW2154" s="13" t="s">
        <v>31</v>
      </c>
      <c r="AX2154" s="13" t="s">
        <v>77</v>
      </c>
      <c r="AY2154" s="188" t="s">
        <v>574</v>
      </c>
    </row>
    <row r="2155" spans="2:65" s="13" customFormat="1" ht="12">
      <c r="B2155" s="187"/>
      <c r="D2155" s="181" t="s">
        <v>586</v>
      </c>
      <c r="E2155" s="188" t="s">
        <v>1</v>
      </c>
      <c r="F2155" s="189" t="s">
        <v>2233</v>
      </c>
      <c r="H2155" s="190">
        <v>7.1999999999999995E-2</v>
      </c>
      <c r="I2155" s="191"/>
      <c r="L2155" s="187"/>
      <c r="M2155" s="192"/>
      <c r="T2155" s="193"/>
      <c r="AT2155" s="188" t="s">
        <v>586</v>
      </c>
      <c r="AU2155" s="188" t="s">
        <v>89</v>
      </c>
      <c r="AV2155" s="13" t="s">
        <v>89</v>
      </c>
      <c r="AW2155" s="13" t="s">
        <v>31</v>
      </c>
      <c r="AX2155" s="13" t="s">
        <v>77</v>
      </c>
      <c r="AY2155" s="188" t="s">
        <v>574</v>
      </c>
    </row>
    <row r="2156" spans="2:65" s="12" customFormat="1" ht="12">
      <c r="B2156" s="180"/>
      <c r="D2156" s="181" t="s">
        <v>586</v>
      </c>
      <c r="E2156" s="182" t="s">
        <v>1</v>
      </c>
      <c r="F2156" s="183" t="s">
        <v>2234</v>
      </c>
      <c r="H2156" s="182" t="s">
        <v>1</v>
      </c>
      <c r="I2156" s="184"/>
      <c r="L2156" s="180"/>
      <c r="M2156" s="185"/>
      <c r="T2156" s="186"/>
      <c r="AT2156" s="182" t="s">
        <v>586</v>
      </c>
      <c r="AU2156" s="182" t="s">
        <v>89</v>
      </c>
      <c r="AV2156" s="12" t="s">
        <v>84</v>
      </c>
      <c r="AW2156" s="12" t="s">
        <v>31</v>
      </c>
      <c r="AX2156" s="12" t="s">
        <v>77</v>
      </c>
      <c r="AY2156" s="182" t="s">
        <v>574</v>
      </c>
    </row>
    <row r="2157" spans="2:65" s="13" customFormat="1" ht="12">
      <c r="B2157" s="187"/>
      <c r="D2157" s="181" t="s">
        <v>586</v>
      </c>
      <c r="E2157" s="188" t="s">
        <v>1</v>
      </c>
      <c r="F2157" s="189" t="s">
        <v>2235</v>
      </c>
      <c r="H2157" s="190">
        <v>4.4029999999999996</v>
      </c>
      <c r="I2157" s="191"/>
      <c r="L2157" s="187"/>
      <c r="M2157" s="192"/>
      <c r="T2157" s="193"/>
      <c r="AT2157" s="188" t="s">
        <v>586</v>
      </c>
      <c r="AU2157" s="188" t="s">
        <v>89</v>
      </c>
      <c r="AV2157" s="13" t="s">
        <v>89</v>
      </c>
      <c r="AW2157" s="13" t="s">
        <v>31</v>
      </c>
      <c r="AX2157" s="13" t="s">
        <v>77</v>
      </c>
      <c r="AY2157" s="188" t="s">
        <v>574</v>
      </c>
    </row>
    <row r="2158" spans="2:65" s="13" customFormat="1" ht="12">
      <c r="B2158" s="187"/>
      <c r="D2158" s="181" t="s">
        <v>586</v>
      </c>
      <c r="E2158" s="188" t="s">
        <v>1</v>
      </c>
      <c r="F2158" s="189" t="s">
        <v>2236</v>
      </c>
      <c r="H2158" s="190">
        <v>0.108</v>
      </c>
      <c r="I2158" s="191"/>
      <c r="L2158" s="187"/>
      <c r="M2158" s="192"/>
      <c r="T2158" s="193"/>
      <c r="AT2158" s="188" t="s">
        <v>586</v>
      </c>
      <c r="AU2158" s="188" t="s">
        <v>89</v>
      </c>
      <c r="AV2158" s="13" t="s">
        <v>89</v>
      </c>
      <c r="AW2158" s="13" t="s">
        <v>31</v>
      </c>
      <c r="AX2158" s="13" t="s">
        <v>77</v>
      </c>
      <c r="AY2158" s="188" t="s">
        <v>574</v>
      </c>
    </row>
    <row r="2159" spans="2:65" s="15" customFormat="1" ht="12">
      <c r="B2159" s="201"/>
      <c r="D2159" s="181" t="s">
        <v>586</v>
      </c>
      <c r="E2159" s="202" t="s">
        <v>1</v>
      </c>
      <c r="F2159" s="203" t="s">
        <v>776</v>
      </c>
      <c r="H2159" s="204">
        <v>6.2409999999999997</v>
      </c>
      <c r="I2159" s="205"/>
      <c r="L2159" s="201"/>
      <c r="M2159" s="206"/>
      <c r="T2159" s="207"/>
      <c r="AT2159" s="202" t="s">
        <v>586</v>
      </c>
      <c r="AU2159" s="202" t="s">
        <v>89</v>
      </c>
      <c r="AV2159" s="15" t="s">
        <v>597</v>
      </c>
      <c r="AW2159" s="15" t="s">
        <v>31</v>
      </c>
      <c r="AX2159" s="15" t="s">
        <v>77</v>
      </c>
      <c r="AY2159" s="202" t="s">
        <v>574</v>
      </c>
    </row>
    <row r="2160" spans="2:65" s="12" customFormat="1" ht="24">
      <c r="B2160" s="180"/>
      <c r="D2160" s="181" t="s">
        <v>586</v>
      </c>
      <c r="E2160" s="182" t="s">
        <v>1</v>
      </c>
      <c r="F2160" s="183" t="s">
        <v>2237</v>
      </c>
      <c r="H2160" s="182" t="s">
        <v>1</v>
      </c>
      <c r="I2160" s="184"/>
      <c r="L2160" s="180"/>
      <c r="M2160" s="185"/>
      <c r="T2160" s="186"/>
      <c r="AT2160" s="182" t="s">
        <v>586</v>
      </c>
      <c r="AU2160" s="182" t="s">
        <v>89</v>
      </c>
      <c r="AV2160" s="12" t="s">
        <v>84</v>
      </c>
      <c r="AW2160" s="12" t="s">
        <v>31</v>
      </c>
      <c r="AX2160" s="12" t="s">
        <v>77</v>
      </c>
      <c r="AY2160" s="182" t="s">
        <v>574</v>
      </c>
    </row>
    <row r="2161" spans="2:65" s="13" customFormat="1" ht="12">
      <c r="B2161" s="187"/>
      <c r="D2161" s="181" t="s">
        <v>586</v>
      </c>
      <c r="E2161" s="188" t="s">
        <v>1</v>
      </c>
      <c r="F2161" s="189" t="s">
        <v>2238</v>
      </c>
      <c r="H2161" s="190">
        <v>8.7080000000000002</v>
      </c>
      <c r="I2161" s="191"/>
      <c r="L2161" s="187"/>
      <c r="M2161" s="192"/>
      <c r="T2161" s="193"/>
      <c r="AT2161" s="188" t="s">
        <v>586</v>
      </c>
      <c r="AU2161" s="188" t="s">
        <v>89</v>
      </c>
      <c r="AV2161" s="13" t="s">
        <v>89</v>
      </c>
      <c r="AW2161" s="13" t="s">
        <v>31</v>
      </c>
      <c r="AX2161" s="13" t="s">
        <v>77</v>
      </c>
      <c r="AY2161" s="188" t="s">
        <v>574</v>
      </c>
    </row>
    <row r="2162" spans="2:65" s="13" customFormat="1" ht="12">
      <c r="B2162" s="187"/>
      <c r="D2162" s="181" t="s">
        <v>586</v>
      </c>
      <c r="E2162" s="188" t="s">
        <v>1</v>
      </c>
      <c r="F2162" s="189" t="s">
        <v>2239</v>
      </c>
      <c r="H2162" s="190">
        <v>1.4</v>
      </c>
      <c r="I2162" s="191"/>
      <c r="L2162" s="187"/>
      <c r="M2162" s="192"/>
      <c r="T2162" s="193"/>
      <c r="AT2162" s="188" t="s">
        <v>586</v>
      </c>
      <c r="AU2162" s="188" t="s">
        <v>89</v>
      </c>
      <c r="AV2162" s="13" t="s">
        <v>89</v>
      </c>
      <c r="AW2162" s="13" t="s">
        <v>31</v>
      </c>
      <c r="AX2162" s="13" t="s">
        <v>77</v>
      </c>
      <c r="AY2162" s="188" t="s">
        <v>574</v>
      </c>
    </row>
    <row r="2163" spans="2:65" s="15" customFormat="1" ht="12">
      <c r="B2163" s="201"/>
      <c r="D2163" s="181" t="s">
        <v>586</v>
      </c>
      <c r="E2163" s="202" t="s">
        <v>1</v>
      </c>
      <c r="F2163" s="203" t="s">
        <v>776</v>
      </c>
      <c r="H2163" s="204">
        <v>10.108000000000001</v>
      </c>
      <c r="I2163" s="205"/>
      <c r="L2163" s="201"/>
      <c r="M2163" s="206"/>
      <c r="T2163" s="207"/>
      <c r="AT2163" s="202" t="s">
        <v>586</v>
      </c>
      <c r="AU2163" s="202" t="s">
        <v>89</v>
      </c>
      <c r="AV2163" s="15" t="s">
        <v>597</v>
      </c>
      <c r="AW2163" s="15" t="s">
        <v>31</v>
      </c>
      <c r="AX2163" s="15" t="s">
        <v>77</v>
      </c>
      <c r="AY2163" s="202" t="s">
        <v>574</v>
      </c>
    </row>
    <row r="2164" spans="2:65" s="14" customFormat="1" ht="12">
      <c r="B2164" s="194"/>
      <c r="D2164" s="181" t="s">
        <v>586</v>
      </c>
      <c r="E2164" s="195" t="s">
        <v>1</v>
      </c>
      <c r="F2164" s="196" t="s">
        <v>596</v>
      </c>
      <c r="H2164" s="197">
        <v>16.349</v>
      </c>
      <c r="I2164" s="198"/>
      <c r="L2164" s="194"/>
      <c r="M2164" s="199"/>
      <c r="T2164" s="200"/>
      <c r="AT2164" s="195" t="s">
        <v>586</v>
      </c>
      <c r="AU2164" s="195" t="s">
        <v>89</v>
      </c>
      <c r="AV2164" s="14" t="s">
        <v>580</v>
      </c>
      <c r="AW2164" s="14" t="s">
        <v>31</v>
      </c>
      <c r="AX2164" s="14" t="s">
        <v>84</v>
      </c>
      <c r="AY2164" s="195" t="s">
        <v>574</v>
      </c>
    </row>
    <row r="2165" spans="2:65" s="1" customFormat="1" ht="24.25" customHeight="1">
      <c r="B2165" s="140"/>
      <c r="C2165" s="168" t="s">
        <v>2240</v>
      </c>
      <c r="D2165" s="168" t="s">
        <v>576</v>
      </c>
      <c r="E2165" s="169" t="s">
        <v>2241</v>
      </c>
      <c r="F2165" s="170" t="s">
        <v>2242</v>
      </c>
      <c r="G2165" s="171" t="s">
        <v>584</v>
      </c>
      <c r="H2165" s="172">
        <v>2369.5459999999998</v>
      </c>
      <c r="I2165" s="173"/>
      <c r="J2165" s="174">
        <f>ROUND(I2165*H2165,2)</f>
        <v>0</v>
      </c>
      <c r="K2165" s="175"/>
      <c r="L2165" s="34"/>
      <c r="M2165" s="176" t="s">
        <v>1</v>
      </c>
      <c r="N2165" s="139" t="s">
        <v>43</v>
      </c>
      <c r="P2165" s="177">
        <f>O2165*H2165</f>
        <v>0</v>
      </c>
      <c r="Q2165" s="177">
        <v>0</v>
      </c>
      <c r="R2165" s="177">
        <f>Q2165*H2165</f>
        <v>0</v>
      </c>
      <c r="S2165" s="177">
        <v>0</v>
      </c>
      <c r="T2165" s="178">
        <f>S2165*H2165</f>
        <v>0</v>
      </c>
      <c r="AR2165" s="179" t="s">
        <v>580</v>
      </c>
      <c r="AT2165" s="179" t="s">
        <v>576</v>
      </c>
      <c r="AU2165" s="179" t="s">
        <v>89</v>
      </c>
      <c r="AY2165" s="17" t="s">
        <v>574</v>
      </c>
      <c r="BE2165" s="102">
        <f>IF(N2165="základná",J2165,0)</f>
        <v>0</v>
      </c>
      <c r="BF2165" s="102">
        <f>IF(N2165="znížená",J2165,0)</f>
        <v>0</v>
      </c>
      <c r="BG2165" s="102">
        <f>IF(N2165="zákl. prenesená",J2165,0)</f>
        <v>0</v>
      </c>
      <c r="BH2165" s="102">
        <f>IF(N2165="zníž. prenesená",J2165,0)</f>
        <v>0</v>
      </c>
      <c r="BI2165" s="102">
        <f>IF(N2165="nulová",J2165,0)</f>
        <v>0</v>
      </c>
      <c r="BJ2165" s="17" t="s">
        <v>89</v>
      </c>
      <c r="BK2165" s="102">
        <f>ROUND(I2165*H2165,2)</f>
        <v>0</v>
      </c>
      <c r="BL2165" s="17" t="s">
        <v>580</v>
      </c>
      <c r="BM2165" s="179" t="s">
        <v>2243</v>
      </c>
    </row>
    <row r="2166" spans="2:65" s="13" customFormat="1" ht="12">
      <c r="B2166" s="187"/>
      <c r="D2166" s="181" t="s">
        <v>586</v>
      </c>
      <c r="E2166" s="188" t="s">
        <v>1</v>
      </c>
      <c r="F2166" s="189" t="s">
        <v>220</v>
      </c>
      <c r="H2166" s="190">
        <v>702.15200000000004</v>
      </c>
      <c r="I2166" s="191"/>
      <c r="L2166" s="187"/>
      <c r="M2166" s="192"/>
      <c r="T2166" s="193"/>
      <c r="AT2166" s="188" t="s">
        <v>586</v>
      </c>
      <c r="AU2166" s="188" t="s">
        <v>89</v>
      </c>
      <c r="AV2166" s="13" t="s">
        <v>89</v>
      </c>
      <c r="AW2166" s="13" t="s">
        <v>31</v>
      </c>
      <c r="AX2166" s="13" t="s">
        <v>77</v>
      </c>
      <c r="AY2166" s="188" t="s">
        <v>574</v>
      </c>
    </row>
    <row r="2167" spans="2:65" s="13" customFormat="1" ht="12">
      <c r="B2167" s="187"/>
      <c r="D2167" s="181" t="s">
        <v>586</v>
      </c>
      <c r="E2167" s="188" t="s">
        <v>1</v>
      </c>
      <c r="F2167" s="189" t="s">
        <v>224</v>
      </c>
      <c r="H2167" s="190">
        <v>106.715</v>
      </c>
      <c r="I2167" s="191"/>
      <c r="L2167" s="187"/>
      <c r="M2167" s="192"/>
      <c r="T2167" s="193"/>
      <c r="AT2167" s="188" t="s">
        <v>586</v>
      </c>
      <c r="AU2167" s="188" t="s">
        <v>89</v>
      </c>
      <c r="AV2167" s="13" t="s">
        <v>89</v>
      </c>
      <c r="AW2167" s="13" t="s">
        <v>31</v>
      </c>
      <c r="AX2167" s="13" t="s">
        <v>77</v>
      </c>
      <c r="AY2167" s="188" t="s">
        <v>574</v>
      </c>
    </row>
    <row r="2168" spans="2:65" s="13" customFormat="1" ht="12">
      <c r="B2168" s="187"/>
      <c r="D2168" s="181" t="s">
        <v>586</v>
      </c>
      <c r="E2168" s="188" t="s">
        <v>1</v>
      </c>
      <c r="F2168" s="189" t="s">
        <v>222</v>
      </c>
      <c r="H2168" s="190">
        <v>100.425</v>
      </c>
      <c r="I2168" s="191"/>
      <c r="L2168" s="187"/>
      <c r="M2168" s="192"/>
      <c r="T2168" s="193"/>
      <c r="AT2168" s="188" t="s">
        <v>586</v>
      </c>
      <c r="AU2168" s="188" t="s">
        <v>89</v>
      </c>
      <c r="AV2168" s="13" t="s">
        <v>89</v>
      </c>
      <c r="AW2168" s="13" t="s">
        <v>31</v>
      </c>
      <c r="AX2168" s="13" t="s">
        <v>77</v>
      </c>
      <c r="AY2168" s="188" t="s">
        <v>574</v>
      </c>
    </row>
    <row r="2169" spans="2:65" s="13" customFormat="1" ht="12">
      <c r="B2169" s="187"/>
      <c r="D2169" s="181" t="s">
        <v>586</v>
      </c>
      <c r="E2169" s="188" t="s">
        <v>1</v>
      </c>
      <c r="F2169" s="189" t="s">
        <v>210</v>
      </c>
      <c r="H2169" s="190">
        <v>617.601</v>
      </c>
      <c r="I2169" s="191"/>
      <c r="L2169" s="187"/>
      <c r="M2169" s="192"/>
      <c r="T2169" s="193"/>
      <c r="AT2169" s="188" t="s">
        <v>586</v>
      </c>
      <c r="AU2169" s="188" t="s">
        <v>89</v>
      </c>
      <c r="AV2169" s="13" t="s">
        <v>89</v>
      </c>
      <c r="AW2169" s="13" t="s">
        <v>31</v>
      </c>
      <c r="AX2169" s="13" t="s">
        <v>77</v>
      </c>
      <c r="AY2169" s="188" t="s">
        <v>574</v>
      </c>
    </row>
    <row r="2170" spans="2:65" s="13" customFormat="1" ht="12">
      <c r="B2170" s="187"/>
      <c r="D2170" s="181" t="s">
        <v>586</v>
      </c>
      <c r="E2170" s="188" t="s">
        <v>1</v>
      </c>
      <c r="F2170" s="189" t="s">
        <v>207</v>
      </c>
      <c r="H2170" s="190">
        <v>217.40199999999999</v>
      </c>
      <c r="I2170" s="191"/>
      <c r="L2170" s="187"/>
      <c r="M2170" s="192"/>
      <c r="T2170" s="193"/>
      <c r="AT2170" s="188" t="s">
        <v>586</v>
      </c>
      <c r="AU2170" s="188" t="s">
        <v>89</v>
      </c>
      <c r="AV2170" s="13" t="s">
        <v>89</v>
      </c>
      <c r="AW2170" s="13" t="s">
        <v>31</v>
      </c>
      <c r="AX2170" s="13" t="s">
        <v>77</v>
      </c>
      <c r="AY2170" s="188" t="s">
        <v>574</v>
      </c>
    </row>
    <row r="2171" spans="2:65" s="13" customFormat="1" ht="12">
      <c r="B2171" s="187"/>
      <c r="D2171" s="181" t="s">
        <v>586</v>
      </c>
      <c r="E2171" s="188" t="s">
        <v>1</v>
      </c>
      <c r="F2171" s="189" t="s">
        <v>2244</v>
      </c>
      <c r="H2171" s="190">
        <v>183.274</v>
      </c>
      <c r="I2171" s="191"/>
      <c r="L2171" s="187"/>
      <c r="M2171" s="192"/>
      <c r="T2171" s="193"/>
      <c r="AT2171" s="188" t="s">
        <v>586</v>
      </c>
      <c r="AU2171" s="188" t="s">
        <v>89</v>
      </c>
      <c r="AV2171" s="13" t="s">
        <v>89</v>
      </c>
      <c r="AW2171" s="13" t="s">
        <v>31</v>
      </c>
      <c r="AX2171" s="13" t="s">
        <v>77</v>
      </c>
      <c r="AY2171" s="188" t="s">
        <v>574</v>
      </c>
    </row>
    <row r="2172" spans="2:65" s="13" customFormat="1" ht="12">
      <c r="B2172" s="187"/>
      <c r="D2172" s="181" t="s">
        <v>586</v>
      </c>
      <c r="E2172" s="188" t="s">
        <v>1</v>
      </c>
      <c r="F2172" s="189" t="s">
        <v>2245</v>
      </c>
      <c r="H2172" s="190">
        <v>24.56</v>
      </c>
      <c r="I2172" s="191"/>
      <c r="L2172" s="187"/>
      <c r="M2172" s="192"/>
      <c r="T2172" s="193"/>
      <c r="AT2172" s="188" t="s">
        <v>586</v>
      </c>
      <c r="AU2172" s="188" t="s">
        <v>89</v>
      </c>
      <c r="AV2172" s="13" t="s">
        <v>89</v>
      </c>
      <c r="AW2172" s="13" t="s">
        <v>31</v>
      </c>
      <c r="AX2172" s="13" t="s">
        <v>77</v>
      </c>
      <c r="AY2172" s="188" t="s">
        <v>574</v>
      </c>
    </row>
    <row r="2173" spans="2:65" s="15" customFormat="1" ht="12">
      <c r="B2173" s="201"/>
      <c r="D2173" s="181" t="s">
        <v>586</v>
      </c>
      <c r="E2173" s="202" t="s">
        <v>257</v>
      </c>
      <c r="F2173" s="203" t="s">
        <v>776</v>
      </c>
      <c r="H2173" s="204">
        <v>1952.1289999999999</v>
      </c>
      <c r="I2173" s="205"/>
      <c r="L2173" s="201"/>
      <c r="M2173" s="206"/>
      <c r="T2173" s="207"/>
      <c r="AT2173" s="202" t="s">
        <v>586</v>
      </c>
      <c r="AU2173" s="202" t="s">
        <v>89</v>
      </c>
      <c r="AV2173" s="15" t="s">
        <v>597</v>
      </c>
      <c r="AW2173" s="15" t="s">
        <v>31</v>
      </c>
      <c r="AX2173" s="15" t="s">
        <v>77</v>
      </c>
      <c r="AY2173" s="202" t="s">
        <v>574</v>
      </c>
    </row>
    <row r="2174" spans="2:65" s="13" customFormat="1" ht="12">
      <c r="B2174" s="187"/>
      <c r="D2174" s="181" t="s">
        <v>586</v>
      </c>
      <c r="E2174" s="188" t="s">
        <v>1</v>
      </c>
      <c r="F2174" s="189" t="s">
        <v>218</v>
      </c>
      <c r="H2174" s="190">
        <v>87.373000000000005</v>
      </c>
      <c r="I2174" s="191"/>
      <c r="L2174" s="187"/>
      <c r="M2174" s="192"/>
      <c r="T2174" s="193"/>
      <c r="AT2174" s="188" t="s">
        <v>586</v>
      </c>
      <c r="AU2174" s="188" t="s">
        <v>89</v>
      </c>
      <c r="AV2174" s="13" t="s">
        <v>89</v>
      </c>
      <c r="AW2174" s="13" t="s">
        <v>31</v>
      </c>
      <c r="AX2174" s="13" t="s">
        <v>77</v>
      </c>
      <c r="AY2174" s="188" t="s">
        <v>574</v>
      </c>
    </row>
    <row r="2175" spans="2:65" s="13" customFormat="1" ht="12">
      <c r="B2175" s="187"/>
      <c r="D2175" s="181" t="s">
        <v>586</v>
      </c>
      <c r="E2175" s="188" t="s">
        <v>1</v>
      </c>
      <c r="F2175" s="189" t="s">
        <v>222</v>
      </c>
      <c r="H2175" s="190">
        <v>100.425</v>
      </c>
      <c r="I2175" s="191"/>
      <c r="L2175" s="187"/>
      <c r="M2175" s="192"/>
      <c r="T2175" s="193"/>
      <c r="AT2175" s="188" t="s">
        <v>586</v>
      </c>
      <c r="AU2175" s="188" t="s">
        <v>89</v>
      </c>
      <c r="AV2175" s="13" t="s">
        <v>89</v>
      </c>
      <c r="AW2175" s="13" t="s">
        <v>31</v>
      </c>
      <c r="AX2175" s="13" t="s">
        <v>77</v>
      </c>
      <c r="AY2175" s="188" t="s">
        <v>574</v>
      </c>
    </row>
    <row r="2176" spans="2:65" s="13" customFormat="1" ht="12">
      <c r="B2176" s="187"/>
      <c r="D2176" s="181" t="s">
        <v>586</v>
      </c>
      <c r="E2176" s="188" t="s">
        <v>1</v>
      </c>
      <c r="F2176" s="189" t="s">
        <v>207</v>
      </c>
      <c r="H2176" s="190">
        <v>217.40199999999999</v>
      </c>
      <c r="I2176" s="191"/>
      <c r="L2176" s="187"/>
      <c r="M2176" s="192"/>
      <c r="T2176" s="193"/>
      <c r="AT2176" s="188" t="s">
        <v>586</v>
      </c>
      <c r="AU2176" s="188" t="s">
        <v>89</v>
      </c>
      <c r="AV2176" s="13" t="s">
        <v>89</v>
      </c>
      <c r="AW2176" s="13" t="s">
        <v>31</v>
      </c>
      <c r="AX2176" s="13" t="s">
        <v>77</v>
      </c>
      <c r="AY2176" s="188" t="s">
        <v>574</v>
      </c>
    </row>
    <row r="2177" spans="2:65" s="13" customFormat="1" ht="12">
      <c r="B2177" s="187"/>
      <c r="D2177" s="181" t="s">
        <v>586</v>
      </c>
      <c r="E2177" s="188" t="s">
        <v>1</v>
      </c>
      <c r="F2177" s="189" t="s">
        <v>214</v>
      </c>
      <c r="H2177" s="190">
        <v>12.217000000000001</v>
      </c>
      <c r="I2177" s="191"/>
      <c r="L2177" s="187"/>
      <c r="M2177" s="192"/>
      <c r="T2177" s="193"/>
      <c r="AT2177" s="188" t="s">
        <v>586</v>
      </c>
      <c r="AU2177" s="188" t="s">
        <v>89</v>
      </c>
      <c r="AV2177" s="13" t="s">
        <v>89</v>
      </c>
      <c r="AW2177" s="13" t="s">
        <v>31</v>
      </c>
      <c r="AX2177" s="13" t="s">
        <v>77</v>
      </c>
      <c r="AY2177" s="188" t="s">
        <v>574</v>
      </c>
    </row>
    <row r="2178" spans="2:65" s="15" customFormat="1" ht="12">
      <c r="B2178" s="201"/>
      <c r="D2178" s="181" t="s">
        <v>586</v>
      </c>
      <c r="E2178" s="202" t="s">
        <v>260</v>
      </c>
      <c r="F2178" s="203" t="s">
        <v>776</v>
      </c>
      <c r="H2178" s="204">
        <v>417.41699999999997</v>
      </c>
      <c r="I2178" s="205"/>
      <c r="L2178" s="201"/>
      <c r="M2178" s="206"/>
      <c r="T2178" s="207"/>
      <c r="AT2178" s="202" t="s">
        <v>586</v>
      </c>
      <c r="AU2178" s="202" t="s">
        <v>89</v>
      </c>
      <c r="AV2178" s="15" t="s">
        <v>597</v>
      </c>
      <c r="AW2178" s="15" t="s">
        <v>31</v>
      </c>
      <c r="AX2178" s="15" t="s">
        <v>77</v>
      </c>
      <c r="AY2178" s="202" t="s">
        <v>574</v>
      </c>
    </row>
    <row r="2179" spans="2:65" s="14" customFormat="1" ht="12">
      <c r="B2179" s="194"/>
      <c r="D2179" s="181" t="s">
        <v>586</v>
      </c>
      <c r="E2179" s="195" t="s">
        <v>1</v>
      </c>
      <c r="F2179" s="196" t="s">
        <v>596</v>
      </c>
      <c r="H2179" s="197">
        <v>2369.5459999999998</v>
      </c>
      <c r="I2179" s="198"/>
      <c r="L2179" s="194"/>
      <c r="M2179" s="199"/>
      <c r="T2179" s="200"/>
      <c r="AT2179" s="195" t="s">
        <v>586</v>
      </c>
      <c r="AU2179" s="195" t="s">
        <v>89</v>
      </c>
      <c r="AV2179" s="14" t="s">
        <v>580</v>
      </c>
      <c r="AW2179" s="14" t="s">
        <v>31</v>
      </c>
      <c r="AX2179" s="14" t="s">
        <v>84</v>
      </c>
      <c r="AY2179" s="195" t="s">
        <v>574</v>
      </c>
    </row>
    <row r="2180" spans="2:65" s="1" customFormat="1" ht="16.5" customHeight="1">
      <c r="B2180" s="140"/>
      <c r="C2180" s="208" t="s">
        <v>2246</v>
      </c>
      <c r="D2180" s="208" t="s">
        <v>1858</v>
      </c>
      <c r="E2180" s="209" t="s">
        <v>2247</v>
      </c>
      <c r="F2180" s="210" t="s">
        <v>2248</v>
      </c>
      <c r="G2180" s="211" t="s">
        <v>584</v>
      </c>
      <c r="H2180" s="212">
        <v>2244.9479999999999</v>
      </c>
      <c r="I2180" s="213"/>
      <c r="J2180" s="214">
        <f>ROUND(I2180*H2180,2)</f>
        <v>0</v>
      </c>
      <c r="K2180" s="215"/>
      <c r="L2180" s="216"/>
      <c r="M2180" s="217" t="s">
        <v>1</v>
      </c>
      <c r="N2180" s="218" t="s">
        <v>43</v>
      </c>
      <c r="P2180" s="177">
        <f>O2180*H2180</f>
        <v>0</v>
      </c>
      <c r="Q2180" s="177">
        <v>1E-4</v>
      </c>
      <c r="R2180" s="177">
        <f>Q2180*H2180</f>
        <v>0.22449479999999999</v>
      </c>
      <c r="S2180" s="177">
        <v>0</v>
      </c>
      <c r="T2180" s="178">
        <f>S2180*H2180</f>
        <v>0</v>
      </c>
      <c r="AR2180" s="179" t="s">
        <v>626</v>
      </c>
      <c r="AT2180" s="179" t="s">
        <v>1858</v>
      </c>
      <c r="AU2180" s="179" t="s">
        <v>89</v>
      </c>
      <c r="AY2180" s="17" t="s">
        <v>574</v>
      </c>
      <c r="BE2180" s="102">
        <f>IF(N2180="základná",J2180,0)</f>
        <v>0</v>
      </c>
      <c r="BF2180" s="102">
        <f>IF(N2180="znížená",J2180,0)</f>
        <v>0</v>
      </c>
      <c r="BG2180" s="102">
        <f>IF(N2180="zákl. prenesená",J2180,0)</f>
        <v>0</v>
      </c>
      <c r="BH2180" s="102">
        <f>IF(N2180="zníž. prenesená",J2180,0)</f>
        <v>0</v>
      </c>
      <c r="BI2180" s="102">
        <f>IF(N2180="nulová",J2180,0)</f>
        <v>0</v>
      </c>
      <c r="BJ2180" s="17" t="s">
        <v>89</v>
      </c>
      <c r="BK2180" s="102">
        <f>ROUND(I2180*H2180,2)</f>
        <v>0</v>
      </c>
      <c r="BL2180" s="17" t="s">
        <v>580</v>
      </c>
      <c r="BM2180" s="179" t="s">
        <v>2249</v>
      </c>
    </row>
    <row r="2181" spans="2:65" s="13" customFormat="1" ht="12">
      <c r="B2181" s="187"/>
      <c r="D2181" s="181" t="s">
        <v>586</v>
      </c>
      <c r="E2181" s="188" t="s">
        <v>1</v>
      </c>
      <c r="F2181" s="189" t="s">
        <v>2250</v>
      </c>
      <c r="H2181" s="190">
        <v>2244.9479999999999</v>
      </c>
      <c r="I2181" s="191"/>
      <c r="L2181" s="187"/>
      <c r="M2181" s="192"/>
      <c r="T2181" s="193"/>
      <c r="AT2181" s="188" t="s">
        <v>586</v>
      </c>
      <c r="AU2181" s="188" t="s">
        <v>89</v>
      </c>
      <c r="AV2181" s="13" t="s">
        <v>89</v>
      </c>
      <c r="AW2181" s="13" t="s">
        <v>31</v>
      </c>
      <c r="AX2181" s="13" t="s">
        <v>77</v>
      </c>
      <c r="AY2181" s="188" t="s">
        <v>574</v>
      </c>
    </row>
    <row r="2182" spans="2:65" s="14" customFormat="1" ht="12">
      <c r="B2182" s="194"/>
      <c r="D2182" s="181" t="s">
        <v>586</v>
      </c>
      <c r="E2182" s="195" t="s">
        <v>1</v>
      </c>
      <c r="F2182" s="196" t="s">
        <v>596</v>
      </c>
      <c r="H2182" s="197">
        <v>2244.9479999999999</v>
      </c>
      <c r="I2182" s="198"/>
      <c r="L2182" s="194"/>
      <c r="M2182" s="199"/>
      <c r="T2182" s="200"/>
      <c r="AT2182" s="195" t="s">
        <v>586</v>
      </c>
      <c r="AU2182" s="195" t="s">
        <v>89</v>
      </c>
      <c r="AV2182" s="14" t="s">
        <v>580</v>
      </c>
      <c r="AW2182" s="14" t="s">
        <v>31</v>
      </c>
      <c r="AX2182" s="14" t="s">
        <v>84</v>
      </c>
      <c r="AY2182" s="195" t="s">
        <v>574</v>
      </c>
    </row>
    <row r="2183" spans="2:65" s="1" customFormat="1" ht="16.5" customHeight="1">
      <c r="B2183" s="140"/>
      <c r="C2183" s="208" t="s">
        <v>2251</v>
      </c>
      <c r="D2183" s="208" t="s">
        <v>1858</v>
      </c>
      <c r="E2183" s="209" t="s">
        <v>2252</v>
      </c>
      <c r="F2183" s="210" t="s">
        <v>2253</v>
      </c>
      <c r="G2183" s="211" t="s">
        <v>584</v>
      </c>
      <c r="H2183" s="212">
        <v>480.03</v>
      </c>
      <c r="I2183" s="213"/>
      <c r="J2183" s="214">
        <f>ROUND(I2183*H2183,2)</f>
        <v>0</v>
      </c>
      <c r="K2183" s="215"/>
      <c r="L2183" s="216"/>
      <c r="M2183" s="217" t="s">
        <v>1</v>
      </c>
      <c r="N2183" s="218" t="s">
        <v>43</v>
      </c>
      <c r="P2183" s="177">
        <f>O2183*H2183</f>
        <v>0</v>
      </c>
      <c r="Q2183" s="177">
        <v>1E-4</v>
      </c>
      <c r="R2183" s="177">
        <f>Q2183*H2183</f>
        <v>4.8002999999999997E-2</v>
      </c>
      <c r="S2183" s="177">
        <v>0</v>
      </c>
      <c r="T2183" s="178">
        <f>S2183*H2183</f>
        <v>0</v>
      </c>
      <c r="AR2183" s="179" t="s">
        <v>626</v>
      </c>
      <c r="AT2183" s="179" t="s">
        <v>1858</v>
      </c>
      <c r="AU2183" s="179" t="s">
        <v>89</v>
      </c>
      <c r="AY2183" s="17" t="s">
        <v>574</v>
      </c>
      <c r="BE2183" s="102">
        <f>IF(N2183="základná",J2183,0)</f>
        <v>0</v>
      </c>
      <c r="BF2183" s="102">
        <f>IF(N2183="znížená",J2183,0)</f>
        <v>0</v>
      </c>
      <c r="BG2183" s="102">
        <f>IF(N2183="zákl. prenesená",J2183,0)</f>
        <v>0</v>
      </c>
      <c r="BH2183" s="102">
        <f>IF(N2183="zníž. prenesená",J2183,0)</f>
        <v>0</v>
      </c>
      <c r="BI2183" s="102">
        <f>IF(N2183="nulová",J2183,0)</f>
        <v>0</v>
      </c>
      <c r="BJ2183" s="17" t="s">
        <v>89</v>
      </c>
      <c r="BK2183" s="102">
        <f>ROUND(I2183*H2183,2)</f>
        <v>0</v>
      </c>
      <c r="BL2183" s="17" t="s">
        <v>580</v>
      </c>
      <c r="BM2183" s="179" t="s">
        <v>2254</v>
      </c>
    </row>
    <row r="2184" spans="2:65" s="13" customFormat="1" ht="12">
      <c r="B2184" s="187"/>
      <c r="D2184" s="181" t="s">
        <v>586</v>
      </c>
      <c r="E2184" s="188" t="s">
        <v>1</v>
      </c>
      <c r="F2184" s="189" t="s">
        <v>2255</v>
      </c>
      <c r="H2184" s="190">
        <v>480.03</v>
      </c>
      <c r="I2184" s="191"/>
      <c r="L2184" s="187"/>
      <c r="M2184" s="192"/>
      <c r="T2184" s="193"/>
      <c r="AT2184" s="188" t="s">
        <v>586</v>
      </c>
      <c r="AU2184" s="188" t="s">
        <v>89</v>
      </c>
      <c r="AV2184" s="13" t="s">
        <v>89</v>
      </c>
      <c r="AW2184" s="13" t="s">
        <v>31</v>
      </c>
      <c r="AX2184" s="13" t="s">
        <v>77</v>
      </c>
      <c r="AY2184" s="188" t="s">
        <v>574</v>
      </c>
    </row>
    <row r="2185" spans="2:65" s="14" customFormat="1" ht="12">
      <c r="B2185" s="194"/>
      <c r="D2185" s="181" t="s">
        <v>586</v>
      </c>
      <c r="E2185" s="195" t="s">
        <v>1</v>
      </c>
      <c r="F2185" s="196" t="s">
        <v>596</v>
      </c>
      <c r="H2185" s="197">
        <v>480.03</v>
      </c>
      <c r="I2185" s="198"/>
      <c r="L2185" s="194"/>
      <c r="M2185" s="199"/>
      <c r="T2185" s="200"/>
      <c r="AT2185" s="195" t="s">
        <v>586</v>
      </c>
      <c r="AU2185" s="195" t="s">
        <v>89</v>
      </c>
      <c r="AV2185" s="14" t="s">
        <v>580</v>
      </c>
      <c r="AW2185" s="14" t="s">
        <v>31</v>
      </c>
      <c r="AX2185" s="14" t="s">
        <v>84</v>
      </c>
      <c r="AY2185" s="195" t="s">
        <v>574</v>
      </c>
    </row>
    <row r="2186" spans="2:65" s="1" customFormat="1" ht="38" customHeight="1">
      <c r="B2186" s="140"/>
      <c r="C2186" s="168" t="s">
        <v>2256</v>
      </c>
      <c r="D2186" s="168" t="s">
        <v>576</v>
      </c>
      <c r="E2186" s="169" t="s">
        <v>2257</v>
      </c>
      <c r="F2186" s="170" t="s">
        <v>2258</v>
      </c>
      <c r="G2186" s="171" t="s">
        <v>584</v>
      </c>
      <c r="H2186" s="172">
        <v>179.773</v>
      </c>
      <c r="I2186" s="173"/>
      <c r="J2186" s="174">
        <f>ROUND(I2186*H2186,2)</f>
        <v>0</v>
      </c>
      <c r="K2186" s="175"/>
      <c r="L2186" s="34"/>
      <c r="M2186" s="176" t="s">
        <v>1</v>
      </c>
      <c r="N2186" s="139" t="s">
        <v>43</v>
      </c>
      <c r="P2186" s="177">
        <f>O2186*H2186</f>
        <v>0</v>
      </c>
      <c r="Q2186" s="177">
        <v>4.4000000000000002E-4</v>
      </c>
      <c r="R2186" s="177">
        <f>Q2186*H2186</f>
        <v>7.9100119999999996E-2</v>
      </c>
      <c r="S2186" s="177">
        <v>0</v>
      </c>
      <c r="T2186" s="178">
        <f>S2186*H2186</f>
        <v>0</v>
      </c>
      <c r="AR2186" s="179" t="s">
        <v>580</v>
      </c>
      <c r="AT2186" s="179" t="s">
        <v>576</v>
      </c>
      <c r="AU2186" s="179" t="s">
        <v>89</v>
      </c>
      <c r="AY2186" s="17" t="s">
        <v>574</v>
      </c>
      <c r="BE2186" s="102">
        <f>IF(N2186="základná",J2186,0)</f>
        <v>0</v>
      </c>
      <c r="BF2186" s="102">
        <f>IF(N2186="znížená",J2186,0)</f>
        <v>0</v>
      </c>
      <c r="BG2186" s="102">
        <f>IF(N2186="zákl. prenesená",J2186,0)</f>
        <v>0</v>
      </c>
      <c r="BH2186" s="102">
        <f>IF(N2186="zníž. prenesená",J2186,0)</f>
        <v>0</v>
      </c>
      <c r="BI2186" s="102">
        <f>IF(N2186="nulová",J2186,0)</f>
        <v>0</v>
      </c>
      <c r="BJ2186" s="17" t="s">
        <v>89</v>
      </c>
      <c r="BK2186" s="102">
        <f>ROUND(I2186*H2186,2)</f>
        <v>0</v>
      </c>
      <c r="BL2186" s="17" t="s">
        <v>580</v>
      </c>
      <c r="BM2186" s="179" t="s">
        <v>2259</v>
      </c>
    </row>
    <row r="2187" spans="2:65" s="12" customFormat="1" ht="12">
      <c r="B2187" s="180"/>
      <c r="D2187" s="181" t="s">
        <v>586</v>
      </c>
      <c r="E2187" s="182" t="s">
        <v>1</v>
      </c>
      <c r="F2187" s="183" t="s">
        <v>2260</v>
      </c>
      <c r="H2187" s="182" t="s">
        <v>1</v>
      </c>
      <c r="I2187" s="184"/>
      <c r="L2187" s="180"/>
      <c r="M2187" s="185"/>
      <c r="T2187" s="186"/>
      <c r="AT2187" s="182" t="s">
        <v>586</v>
      </c>
      <c r="AU2187" s="182" t="s">
        <v>89</v>
      </c>
      <c r="AV2187" s="12" t="s">
        <v>84</v>
      </c>
      <c r="AW2187" s="12" t="s">
        <v>31</v>
      </c>
      <c r="AX2187" s="12" t="s">
        <v>77</v>
      </c>
      <c r="AY2187" s="182" t="s">
        <v>574</v>
      </c>
    </row>
    <row r="2188" spans="2:65" s="12" customFormat="1" ht="12">
      <c r="B2188" s="180"/>
      <c r="D2188" s="181" t="s">
        <v>586</v>
      </c>
      <c r="E2188" s="182" t="s">
        <v>1</v>
      </c>
      <c r="F2188" s="183" t="s">
        <v>2261</v>
      </c>
      <c r="H2188" s="182" t="s">
        <v>1</v>
      </c>
      <c r="I2188" s="184"/>
      <c r="L2188" s="180"/>
      <c r="M2188" s="185"/>
      <c r="T2188" s="186"/>
      <c r="AT2188" s="182" t="s">
        <v>586</v>
      </c>
      <c r="AU2188" s="182" t="s">
        <v>89</v>
      </c>
      <c r="AV2188" s="12" t="s">
        <v>84</v>
      </c>
      <c r="AW2188" s="12" t="s">
        <v>31</v>
      </c>
      <c r="AX2188" s="12" t="s">
        <v>77</v>
      </c>
      <c r="AY2188" s="182" t="s">
        <v>574</v>
      </c>
    </row>
    <row r="2189" spans="2:65" s="13" customFormat="1" ht="12">
      <c r="B2189" s="187"/>
      <c r="D2189" s="181" t="s">
        <v>586</v>
      </c>
      <c r="E2189" s="188" t="s">
        <v>1</v>
      </c>
      <c r="F2189" s="189" t="s">
        <v>2262</v>
      </c>
      <c r="H2189" s="190">
        <v>141.53</v>
      </c>
      <c r="I2189" s="191"/>
      <c r="L2189" s="187"/>
      <c r="M2189" s="192"/>
      <c r="T2189" s="193"/>
      <c r="AT2189" s="188" t="s">
        <v>586</v>
      </c>
      <c r="AU2189" s="188" t="s">
        <v>89</v>
      </c>
      <c r="AV2189" s="13" t="s">
        <v>89</v>
      </c>
      <c r="AW2189" s="13" t="s">
        <v>31</v>
      </c>
      <c r="AX2189" s="13" t="s">
        <v>77</v>
      </c>
      <c r="AY2189" s="188" t="s">
        <v>574</v>
      </c>
    </row>
    <row r="2190" spans="2:65" s="13" customFormat="1" ht="12">
      <c r="B2190" s="187"/>
      <c r="D2190" s="181" t="s">
        <v>586</v>
      </c>
      <c r="E2190" s="188" t="s">
        <v>1</v>
      </c>
      <c r="F2190" s="189" t="s">
        <v>2263</v>
      </c>
      <c r="H2190" s="190">
        <v>6.8869999999999996</v>
      </c>
      <c r="I2190" s="191"/>
      <c r="L2190" s="187"/>
      <c r="M2190" s="192"/>
      <c r="T2190" s="193"/>
      <c r="AT2190" s="188" t="s">
        <v>586</v>
      </c>
      <c r="AU2190" s="188" t="s">
        <v>89</v>
      </c>
      <c r="AV2190" s="13" t="s">
        <v>89</v>
      </c>
      <c r="AW2190" s="13" t="s">
        <v>31</v>
      </c>
      <c r="AX2190" s="13" t="s">
        <v>77</v>
      </c>
      <c r="AY2190" s="188" t="s">
        <v>574</v>
      </c>
    </row>
    <row r="2191" spans="2:65" s="13" customFormat="1" ht="12">
      <c r="B2191" s="187"/>
      <c r="D2191" s="181" t="s">
        <v>586</v>
      </c>
      <c r="E2191" s="188" t="s">
        <v>1</v>
      </c>
      <c r="F2191" s="189" t="s">
        <v>2264</v>
      </c>
      <c r="H2191" s="190">
        <v>7.3049999999999997</v>
      </c>
      <c r="I2191" s="191"/>
      <c r="L2191" s="187"/>
      <c r="M2191" s="192"/>
      <c r="T2191" s="193"/>
      <c r="AT2191" s="188" t="s">
        <v>586</v>
      </c>
      <c r="AU2191" s="188" t="s">
        <v>89</v>
      </c>
      <c r="AV2191" s="13" t="s">
        <v>89</v>
      </c>
      <c r="AW2191" s="13" t="s">
        <v>31</v>
      </c>
      <c r="AX2191" s="13" t="s">
        <v>77</v>
      </c>
      <c r="AY2191" s="188" t="s">
        <v>574</v>
      </c>
    </row>
    <row r="2192" spans="2:65" s="13" customFormat="1" ht="12">
      <c r="B2192" s="187"/>
      <c r="D2192" s="181" t="s">
        <v>586</v>
      </c>
      <c r="E2192" s="188" t="s">
        <v>1</v>
      </c>
      <c r="F2192" s="189" t="s">
        <v>2265</v>
      </c>
      <c r="H2192" s="190">
        <v>24.050999999999998</v>
      </c>
      <c r="I2192" s="191"/>
      <c r="L2192" s="187"/>
      <c r="M2192" s="192"/>
      <c r="T2192" s="193"/>
      <c r="AT2192" s="188" t="s">
        <v>586</v>
      </c>
      <c r="AU2192" s="188" t="s">
        <v>89</v>
      </c>
      <c r="AV2192" s="13" t="s">
        <v>89</v>
      </c>
      <c r="AW2192" s="13" t="s">
        <v>31</v>
      </c>
      <c r="AX2192" s="13" t="s">
        <v>77</v>
      </c>
      <c r="AY2192" s="188" t="s">
        <v>574</v>
      </c>
    </row>
    <row r="2193" spans="2:65" s="14" customFormat="1" ht="12">
      <c r="B2193" s="194"/>
      <c r="D2193" s="181" t="s">
        <v>586</v>
      </c>
      <c r="E2193" s="195" t="s">
        <v>420</v>
      </c>
      <c r="F2193" s="196" t="s">
        <v>596</v>
      </c>
      <c r="H2193" s="197">
        <v>179.773</v>
      </c>
      <c r="I2193" s="198"/>
      <c r="L2193" s="194"/>
      <c r="M2193" s="199"/>
      <c r="T2193" s="200"/>
      <c r="AT2193" s="195" t="s">
        <v>586</v>
      </c>
      <c r="AU2193" s="195" t="s">
        <v>89</v>
      </c>
      <c r="AV2193" s="14" t="s">
        <v>580</v>
      </c>
      <c r="AW2193" s="14" t="s">
        <v>31</v>
      </c>
      <c r="AX2193" s="14" t="s">
        <v>84</v>
      </c>
      <c r="AY2193" s="195" t="s">
        <v>574</v>
      </c>
    </row>
    <row r="2194" spans="2:65" s="1" customFormat="1" ht="38" customHeight="1">
      <c r="B2194" s="140"/>
      <c r="C2194" s="168" t="s">
        <v>2266</v>
      </c>
      <c r="D2194" s="168" t="s">
        <v>576</v>
      </c>
      <c r="E2194" s="169" t="s">
        <v>2267</v>
      </c>
      <c r="F2194" s="170" t="s">
        <v>2268</v>
      </c>
      <c r="G2194" s="171" t="s">
        <v>584</v>
      </c>
      <c r="H2194" s="172">
        <v>162.21</v>
      </c>
      <c r="I2194" s="173"/>
      <c r="J2194" s="174">
        <f>ROUND(I2194*H2194,2)</f>
        <v>0</v>
      </c>
      <c r="K2194" s="175"/>
      <c r="L2194" s="34"/>
      <c r="M2194" s="176" t="s">
        <v>1</v>
      </c>
      <c r="N2194" s="139" t="s">
        <v>43</v>
      </c>
      <c r="P2194" s="177">
        <f>O2194*H2194</f>
        <v>0</v>
      </c>
      <c r="Q2194" s="177">
        <v>5.0000000000000001E-4</v>
      </c>
      <c r="R2194" s="177">
        <f>Q2194*H2194</f>
        <v>8.110500000000001E-2</v>
      </c>
      <c r="S2194" s="177">
        <v>0</v>
      </c>
      <c r="T2194" s="178">
        <f>S2194*H2194</f>
        <v>0</v>
      </c>
      <c r="AR2194" s="179" t="s">
        <v>580</v>
      </c>
      <c r="AT2194" s="179" t="s">
        <v>576</v>
      </c>
      <c r="AU2194" s="179" t="s">
        <v>89</v>
      </c>
      <c r="AY2194" s="17" t="s">
        <v>574</v>
      </c>
      <c r="BE2194" s="102">
        <f>IF(N2194="základná",J2194,0)</f>
        <v>0</v>
      </c>
      <c r="BF2194" s="102">
        <f>IF(N2194="znížená",J2194,0)</f>
        <v>0</v>
      </c>
      <c r="BG2194" s="102">
        <f>IF(N2194="zákl. prenesená",J2194,0)</f>
        <v>0</v>
      </c>
      <c r="BH2194" s="102">
        <f>IF(N2194="zníž. prenesená",J2194,0)</f>
        <v>0</v>
      </c>
      <c r="BI2194" s="102">
        <f>IF(N2194="nulová",J2194,0)</f>
        <v>0</v>
      </c>
      <c r="BJ2194" s="17" t="s">
        <v>89</v>
      </c>
      <c r="BK2194" s="102">
        <f>ROUND(I2194*H2194,2)</f>
        <v>0</v>
      </c>
      <c r="BL2194" s="17" t="s">
        <v>580</v>
      </c>
      <c r="BM2194" s="179" t="s">
        <v>2269</v>
      </c>
    </row>
    <row r="2195" spans="2:65" s="12" customFormat="1" ht="12">
      <c r="B2195" s="180"/>
      <c r="D2195" s="181" t="s">
        <v>586</v>
      </c>
      <c r="E2195" s="182" t="s">
        <v>1</v>
      </c>
      <c r="F2195" s="183" t="s">
        <v>1148</v>
      </c>
      <c r="H2195" s="182" t="s">
        <v>1</v>
      </c>
      <c r="I2195" s="184"/>
      <c r="L2195" s="180"/>
      <c r="M2195" s="185"/>
      <c r="T2195" s="186"/>
      <c r="AT2195" s="182" t="s">
        <v>586</v>
      </c>
      <c r="AU2195" s="182" t="s">
        <v>89</v>
      </c>
      <c r="AV2195" s="12" t="s">
        <v>84</v>
      </c>
      <c r="AW2195" s="12" t="s">
        <v>31</v>
      </c>
      <c r="AX2195" s="12" t="s">
        <v>77</v>
      </c>
      <c r="AY2195" s="182" t="s">
        <v>574</v>
      </c>
    </row>
    <row r="2196" spans="2:65" s="13" customFormat="1" ht="12">
      <c r="B2196" s="187"/>
      <c r="D2196" s="181" t="s">
        <v>586</v>
      </c>
      <c r="E2196" s="188" t="s">
        <v>1</v>
      </c>
      <c r="F2196" s="189" t="s">
        <v>424</v>
      </c>
      <c r="H2196" s="190">
        <v>162.21</v>
      </c>
      <c r="I2196" s="191"/>
      <c r="L2196" s="187"/>
      <c r="M2196" s="192"/>
      <c r="T2196" s="193"/>
      <c r="AT2196" s="188" t="s">
        <v>586</v>
      </c>
      <c r="AU2196" s="188" t="s">
        <v>89</v>
      </c>
      <c r="AV2196" s="13" t="s">
        <v>89</v>
      </c>
      <c r="AW2196" s="13" t="s">
        <v>31</v>
      </c>
      <c r="AX2196" s="13" t="s">
        <v>77</v>
      </c>
      <c r="AY2196" s="188" t="s">
        <v>574</v>
      </c>
    </row>
    <row r="2197" spans="2:65" s="14" customFormat="1" ht="12">
      <c r="B2197" s="194"/>
      <c r="D2197" s="181" t="s">
        <v>586</v>
      </c>
      <c r="E2197" s="195" t="s">
        <v>1</v>
      </c>
      <c r="F2197" s="196" t="s">
        <v>596</v>
      </c>
      <c r="H2197" s="197">
        <v>162.21</v>
      </c>
      <c r="I2197" s="198"/>
      <c r="L2197" s="194"/>
      <c r="M2197" s="199"/>
      <c r="T2197" s="200"/>
      <c r="AT2197" s="195" t="s">
        <v>586</v>
      </c>
      <c r="AU2197" s="195" t="s">
        <v>89</v>
      </c>
      <c r="AV2197" s="14" t="s">
        <v>580</v>
      </c>
      <c r="AW2197" s="14" t="s">
        <v>31</v>
      </c>
      <c r="AX2197" s="14" t="s">
        <v>84</v>
      </c>
      <c r="AY2197" s="195" t="s">
        <v>574</v>
      </c>
    </row>
    <row r="2198" spans="2:65" s="1" customFormat="1" ht="44.25" customHeight="1">
      <c r="B2198" s="140"/>
      <c r="C2198" s="208" t="s">
        <v>2270</v>
      </c>
      <c r="D2198" s="208" t="s">
        <v>1858</v>
      </c>
      <c r="E2198" s="209" t="s">
        <v>2271</v>
      </c>
      <c r="F2198" s="210" t="s">
        <v>2272</v>
      </c>
      <c r="G2198" s="211" t="s">
        <v>584</v>
      </c>
      <c r="H2198" s="212">
        <v>352.24200000000002</v>
      </c>
      <c r="I2198" s="213"/>
      <c r="J2198" s="214">
        <f>ROUND(I2198*H2198,2)</f>
        <v>0</v>
      </c>
      <c r="K2198" s="215"/>
      <c r="L2198" s="216"/>
      <c r="M2198" s="217" t="s">
        <v>1</v>
      </c>
      <c r="N2198" s="218" t="s">
        <v>43</v>
      </c>
      <c r="P2198" s="177">
        <f>O2198*H2198</f>
        <v>0</v>
      </c>
      <c r="Q2198" s="177">
        <v>1.4999999999999999E-2</v>
      </c>
      <c r="R2198" s="177">
        <f>Q2198*H2198</f>
        <v>5.2836300000000005</v>
      </c>
      <c r="S2198" s="177">
        <v>0</v>
      </c>
      <c r="T2198" s="178">
        <f>S2198*H2198</f>
        <v>0</v>
      </c>
      <c r="AR2198" s="179" t="s">
        <v>626</v>
      </c>
      <c r="AT2198" s="179" t="s">
        <v>1858</v>
      </c>
      <c r="AU2198" s="179" t="s">
        <v>89</v>
      </c>
      <c r="AY2198" s="17" t="s">
        <v>574</v>
      </c>
      <c r="BE2198" s="102">
        <f>IF(N2198="základná",J2198,0)</f>
        <v>0</v>
      </c>
      <c r="BF2198" s="102">
        <f>IF(N2198="znížená",J2198,0)</f>
        <v>0</v>
      </c>
      <c r="BG2198" s="102">
        <f>IF(N2198="zákl. prenesená",J2198,0)</f>
        <v>0</v>
      </c>
      <c r="BH2198" s="102">
        <f>IF(N2198="zníž. prenesená",J2198,0)</f>
        <v>0</v>
      </c>
      <c r="BI2198" s="102">
        <f>IF(N2198="nulová",J2198,0)</f>
        <v>0</v>
      </c>
      <c r="BJ2198" s="17" t="s">
        <v>89</v>
      </c>
      <c r="BK2198" s="102">
        <f>ROUND(I2198*H2198,2)</f>
        <v>0</v>
      </c>
      <c r="BL2198" s="17" t="s">
        <v>580</v>
      </c>
      <c r="BM2198" s="179" t="s">
        <v>2273</v>
      </c>
    </row>
    <row r="2199" spans="2:65" s="12" customFormat="1" ht="12">
      <c r="B2199" s="180"/>
      <c r="D2199" s="181" t="s">
        <v>586</v>
      </c>
      <c r="E2199" s="182" t="s">
        <v>1</v>
      </c>
      <c r="F2199" s="183" t="s">
        <v>1148</v>
      </c>
      <c r="H2199" s="182" t="s">
        <v>1</v>
      </c>
      <c r="I2199" s="184"/>
      <c r="L2199" s="180"/>
      <c r="M2199" s="185"/>
      <c r="T2199" s="186"/>
      <c r="AT2199" s="182" t="s">
        <v>586</v>
      </c>
      <c r="AU2199" s="182" t="s">
        <v>89</v>
      </c>
      <c r="AV2199" s="12" t="s">
        <v>84</v>
      </c>
      <c r="AW2199" s="12" t="s">
        <v>31</v>
      </c>
      <c r="AX2199" s="12" t="s">
        <v>77</v>
      </c>
      <c r="AY2199" s="182" t="s">
        <v>574</v>
      </c>
    </row>
    <row r="2200" spans="2:65" s="13" customFormat="1" ht="12">
      <c r="B2200" s="187"/>
      <c r="D2200" s="181" t="s">
        <v>586</v>
      </c>
      <c r="E2200" s="188" t="s">
        <v>1</v>
      </c>
      <c r="F2200" s="189" t="s">
        <v>2274</v>
      </c>
      <c r="H2200" s="190">
        <v>167.07599999999999</v>
      </c>
      <c r="I2200" s="191"/>
      <c r="L2200" s="187"/>
      <c r="M2200" s="192"/>
      <c r="T2200" s="193"/>
      <c r="AT2200" s="188" t="s">
        <v>586</v>
      </c>
      <c r="AU2200" s="188" t="s">
        <v>89</v>
      </c>
      <c r="AV2200" s="13" t="s">
        <v>89</v>
      </c>
      <c r="AW2200" s="13" t="s">
        <v>31</v>
      </c>
      <c r="AX2200" s="13" t="s">
        <v>77</v>
      </c>
      <c r="AY2200" s="188" t="s">
        <v>574</v>
      </c>
    </row>
    <row r="2201" spans="2:65" s="12" customFormat="1" ht="12">
      <c r="B2201" s="180"/>
      <c r="D2201" s="181" t="s">
        <v>586</v>
      </c>
      <c r="E2201" s="182" t="s">
        <v>1</v>
      </c>
      <c r="F2201" s="183" t="s">
        <v>2260</v>
      </c>
      <c r="H2201" s="182" t="s">
        <v>1</v>
      </c>
      <c r="I2201" s="184"/>
      <c r="L2201" s="180"/>
      <c r="M2201" s="185"/>
      <c r="T2201" s="186"/>
      <c r="AT2201" s="182" t="s">
        <v>586</v>
      </c>
      <c r="AU2201" s="182" t="s">
        <v>89</v>
      </c>
      <c r="AV2201" s="12" t="s">
        <v>84</v>
      </c>
      <c r="AW2201" s="12" t="s">
        <v>31</v>
      </c>
      <c r="AX2201" s="12" t="s">
        <v>77</v>
      </c>
      <c r="AY2201" s="182" t="s">
        <v>574</v>
      </c>
    </row>
    <row r="2202" spans="2:65" s="13" customFormat="1" ht="12">
      <c r="B2202" s="187"/>
      <c r="D2202" s="181" t="s">
        <v>586</v>
      </c>
      <c r="E2202" s="188" t="s">
        <v>1</v>
      </c>
      <c r="F2202" s="189" t="s">
        <v>2275</v>
      </c>
      <c r="H2202" s="190">
        <v>185.166</v>
      </c>
      <c r="I2202" s="191"/>
      <c r="L2202" s="187"/>
      <c r="M2202" s="192"/>
      <c r="T2202" s="193"/>
      <c r="AT2202" s="188" t="s">
        <v>586</v>
      </c>
      <c r="AU2202" s="188" t="s">
        <v>89</v>
      </c>
      <c r="AV2202" s="13" t="s">
        <v>89</v>
      </c>
      <c r="AW2202" s="13" t="s">
        <v>31</v>
      </c>
      <c r="AX2202" s="13" t="s">
        <v>77</v>
      </c>
      <c r="AY2202" s="188" t="s">
        <v>574</v>
      </c>
    </row>
    <row r="2203" spans="2:65" s="14" customFormat="1" ht="12">
      <c r="B2203" s="194"/>
      <c r="D2203" s="181" t="s">
        <v>586</v>
      </c>
      <c r="E2203" s="195" t="s">
        <v>1</v>
      </c>
      <c r="F2203" s="196" t="s">
        <v>596</v>
      </c>
      <c r="H2203" s="197">
        <v>352.24200000000002</v>
      </c>
      <c r="I2203" s="198"/>
      <c r="L2203" s="194"/>
      <c r="M2203" s="199"/>
      <c r="T2203" s="200"/>
      <c r="AT2203" s="195" t="s">
        <v>586</v>
      </c>
      <c r="AU2203" s="195" t="s">
        <v>89</v>
      </c>
      <c r="AV2203" s="14" t="s">
        <v>580</v>
      </c>
      <c r="AW2203" s="14" t="s">
        <v>31</v>
      </c>
      <c r="AX2203" s="14" t="s">
        <v>84</v>
      </c>
      <c r="AY2203" s="195" t="s">
        <v>574</v>
      </c>
    </row>
    <row r="2204" spans="2:65" s="12" customFormat="1" ht="12">
      <c r="B2204" s="180"/>
      <c r="D2204" s="181" t="s">
        <v>586</v>
      </c>
      <c r="E2204" s="182" t="s">
        <v>1</v>
      </c>
      <c r="F2204" s="183" t="s">
        <v>2276</v>
      </c>
      <c r="H2204" s="182" t="s">
        <v>1</v>
      </c>
      <c r="I2204" s="184"/>
      <c r="L2204" s="180"/>
      <c r="M2204" s="185"/>
      <c r="T2204" s="186"/>
      <c r="AT2204" s="182" t="s">
        <v>586</v>
      </c>
      <c r="AU2204" s="182" t="s">
        <v>89</v>
      </c>
      <c r="AV2204" s="12" t="s">
        <v>84</v>
      </c>
      <c r="AW2204" s="12" t="s">
        <v>31</v>
      </c>
      <c r="AX2204" s="12" t="s">
        <v>77</v>
      </c>
      <c r="AY2204" s="182" t="s">
        <v>574</v>
      </c>
    </row>
    <row r="2205" spans="2:65" s="1" customFormat="1" ht="38" customHeight="1">
      <c r="B2205" s="140"/>
      <c r="C2205" s="168" t="s">
        <v>2277</v>
      </c>
      <c r="D2205" s="168" t="s">
        <v>576</v>
      </c>
      <c r="E2205" s="169" t="s">
        <v>2278</v>
      </c>
      <c r="F2205" s="170" t="s">
        <v>2279</v>
      </c>
      <c r="G2205" s="171" t="s">
        <v>584</v>
      </c>
      <c r="H2205" s="172">
        <v>789.52499999999998</v>
      </c>
      <c r="I2205" s="173"/>
      <c r="J2205" s="174">
        <f>ROUND(I2205*H2205,2)</f>
        <v>0</v>
      </c>
      <c r="K2205" s="175"/>
      <c r="L2205" s="34"/>
      <c r="M2205" s="176" t="s">
        <v>1</v>
      </c>
      <c r="N2205" s="139" t="s">
        <v>43</v>
      </c>
      <c r="P2205" s="177">
        <f>O2205*H2205</f>
        <v>0</v>
      </c>
      <c r="Q2205" s="177">
        <v>8.0339999999999995E-2</v>
      </c>
      <c r="R2205" s="177">
        <f>Q2205*H2205</f>
        <v>63.430438499999994</v>
      </c>
      <c r="S2205" s="177">
        <v>0</v>
      </c>
      <c r="T2205" s="178">
        <f>S2205*H2205</f>
        <v>0</v>
      </c>
      <c r="AR2205" s="179" t="s">
        <v>580</v>
      </c>
      <c r="AT2205" s="179" t="s">
        <v>576</v>
      </c>
      <c r="AU2205" s="179" t="s">
        <v>89</v>
      </c>
      <c r="AY2205" s="17" t="s">
        <v>574</v>
      </c>
      <c r="BE2205" s="102">
        <f>IF(N2205="základná",J2205,0)</f>
        <v>0</v>
      </c>
      <c r="BF2205" s="102">
        <f>IF(N2205="znížená",J2205,0)</f>
        <v>0</v>
      </c>
      <c r="BG2205" s="102">
        <f>IF(N2205="zákl. prenesená",J2205,0)</f>
        <v>0</v>
      </c>
      <c r="BH2205" s="102">
        <f>IF(N2205="zníž. prenesená",J2205,0)</f>
        <v>0</v>
      </c>
      <c r="BI2205" s="102">
        <f>IF(N2205="nulová",J2205,0)</f>
        <v>0</v>
      </c>
      <c r="BJ2205" s="17" t="s">
        <v>89</v>
      </c>
      <c r="BK2205" s="102">
        <f>ROUND(I2205*H2205,2)</f>
        <v>0</v>
      </c>
      <c r="BL2205" s="17" t="s">
        <v>580</v>
      </c>
      <c r="BM2205" s="179" t="s">
        <v>2280</v>
      </c>
    </row>
    <row r="2206" spans="2:65" s="13" customFormat="1" ht="12">
      <c r="B2206" s="187"/>
      <c r="D2206" s="181" t="s">
        <v>586</v>
      </c>
      <c r="E2206" s="188" t="s">
        <v>1</v>
      </c>
      <c r="F2206" s="189" t="s">
        <v>220</v>
      </c>
      <c r="H2206" s="190">
        <v>702.15200000000004</v>
      </c>
      <c r="I2206" s="191"/>
      <c r="L2206" s="187"/>
      <c r="M2206" s="192"/>
      <c r="T2206" s="193"/>
      <c r="AT2206" s="188" t="s">
        <v>586</v>
      </c>
      <c r="AU2206" s="188" t="s">
        <v>89</v>
      </c>
      <c r="AV2206" s="13" t="s">
        <v>89</v>
      </c>
      <c r="AW2206" s="13" t="s">
        <v>31</v>
      </c>
      <c r="AX2206" s="13" t="s">
        <v>77</v>
      </c>
      <c r="AY2206" s="188" t="s">
        <v>574</v>
      </c>
    </row>
    <row r="2207" spans="2:65" s="13" customFormat="1" ht="12">
      <c r="B2207" s="187"/>
      <c r="D2207" s="181" t="s">
        <v>586</v>
      </c>
      <c r="E2207" s="188" t="s">
        <v>1</v>
      </c>
      <c r="F2207" s="189" t="s">
        <v>218</v>
      </c>
      <c r="H2207" s="190">
        <v>87.373000000000005</v>
      </c>
      <c r="I2207" s="191"/>
      <c r="L2207" s="187"/>
      <c r="M2207" s="192"/>
      <c r="T2207" s="193"/>
      <c r="AT2207" s="188" t="s">
        <v>586</v>
      </c>
      <c r="AU2207" s="188" t="s">
        <v>89</v>
      </c>
      <c r="AV2207" s="13" t="s">
        <v>89</v>
      </c>
      <c r="AW2207" s="13" t="s">
        <v>31</v>
      </c>
      <c r="AX2207" s="13" t="s">
        <v>77</v>
      </c>
      <c r="AY2207" s="188" t="s">
        <v>574</v>
      </c>
    </row>
    <row r="2208" spans="2:65" s="14" customFormat="1" ht="12">
      <c r="B2208" s="194"/>
      <c r="D2208" s="181" t="s">
        <v>586</v>
      </c>
      <c r="E2208" s="195" t="s">
        <v>1</v>
      </c>
      <c r="F2208" s="196" t="s">
        <v>596</v>
      </c>
      <c r="H2208" s="197">
        <v>789.52499999999998</v>
      </c>
      <c r="I2208" s="198"/>
      <c r="L2208" s="194"/>
      <c r="M2208" s="199"/>
      <c r="T2208" s="200"/>
      <c r="AT2208" s="195" t="s">
        <v>586</v>
      </c>
      <c r="AU2208" s="195" t="s">
        <v>89</v>
      </c>
      <c r="AV2208" s="14" t="s">
        <v>580</v>
      </c>
      <c r="AW2208" s="14" t="s">
        <v>31</v>
      </c>
      <c r="AX2208" s="14" t="s">
        <v>84</v>
      </c>
      <c r="AY2208" s="195" t="s">
        <v>574</v>
      </c>
    </row>
    <row r="2209" spans="2:65" s="1" customFormat="1" ht="38" customHeight="1">
      <c r="B2209" s="140"/>
      <c r="C2209" s="168" t="s">
        <v>2281</v>
      </c>
      <c r="D2209" s="168" t="s">
        <v>576</v>
      </c>
      <c r="E2209" s="169" t="s">
        <v>2282</v>
      </c>
      <c r="F2209" s="170" t="s">
        <v>2283</v>
      </c>
      <c r="G2209" s="171" t="s">
        <v>584</v>
      </c>
      <c r="H2209" s="172">
        <v>835.00300000000004</v>
      </c>
      <c r="I2209" s="173"/>
      <c r="J2209" s="174">
        <f>ROUND(I2209*H2209,2)</f>
        <v>0</v>
      </c>
      <c r="K2209" s="175"/>
      <c r="L2209" s="34"/>
      <c r="M2209" s="176" t="s">
        <v>1</v>
      </c>
      <c r="N2209" s="139" t="s">
        <v>43</v>
      </c>
      <c r="P2209" s="177">
        <f>O2209*H2209</f>
        <v>0</v>
      </c>
      <c r="Q2209" s="177">
        <v>8.0339999999999995E-2</v>
      </c>
      <c r="R2209" s="177">
        <f>Q2209*H2209</f>
        <v>67.084141020000004</v>
      </c>
      <c r="S2209" s="177">
        <v>0</v>
      </c>
      <c r="T2209" s="178">
        <f>S2209*H2209</f>
        <v>0</v>
      </c>
      <c r="AR2209" s="179" t="s">
        <v>580</v>
      </c>
      <c r="AT2209" s="179" t="s">
        <v>576</v>
      </c>
      <c r="AU2209" s="179" t="s">
        <v>89</v>
      </c>
      <c r="AY2209" s="17" t="s">
        <v>574</v>
      </c>
      <c r="BE2209" s="102">
        <f>IF(N2209="základná",J2209,0)</f>
        <v>0</v>
      </c>
      <c r="BF2209" s="102">
        <f>IF(N2209="znížená",J2209,0)</f>
        <v>0</v>
      </c>
      <c r="BG2209" s="102">
        <f>IF(N2209="zákl. prenesená",J2209,0)</f>
        <v>0</v>
      </c>
      <c r="BH2209" s="102">
        <f>IF(N2209="zníž. prenesená",J2209,0)</f>
        <v>0</v>
      </c>
      <c r="BI2209" s="102">
        <f>IF(N2209="nulová",J2209,0)</f>
        <v>0</v>
      </c>
      <c r="BJ2209" s="17" t="s">
        <v>89</v>
      </c>
      <c r="BK2209" s="102">
        <f>ROUND(I2209*H2209,2)</f>
        <v>0</v>
      </c>
      <c r="BL2209" s="17" t="s">
        <v>580</v>
      </c>
      <c r="BM2209" s="179" t="s">
        <v>2284</v>
      </c>
    </row>
    <row r="2210" spans="2:65" s="13" customFormat="1" ht="12">
      <c r="B2210" s="187"/>
      <c r="D2210" s="181" t="s">
        <v>586</v>
      </c>
      <c r="E2210" s="188" t="s">
        <v>1</v>
      </c>
      <c r="F2210" s="189" t="s">
        <v>210</v>
      </c>
      <c r="H2210" s="190">
        <v>617.601</v>
      </c>
      <c r="I2210" s="191"/>
      <c r="L2210" s="187"/>
      <c r="M2210" s="192"/>
      <c r="T2210" s="193"/>
      <c r="AT2210" s="188" t="s">
        <v>586</v>
      </c>
      <c r="AU2210" s="188" t="s">
        <v>89</v>
      </c>
      <c r="AV2210" s="13" t="s">
        <v>89</v>
      </c>
      <c r="AW2210" s="13" t="s">
        <v>31</v>
      </c>
      <c r="AX2210" s="13" t="s">
        <v>77</v>
      </c>
      <c r="AY2210" s="188" t="s">
        <v>574</v>
      </c>
    </row>
    <row r="2211" spans="2:65" s="13" customFormat="1" ht="12">
      <c r="B2211" s="187"/>
      <c r="D2211" s="181" t="s">
        <v>586</v>
      </c>
      <c r="E2211" s="188" t="s">
        <v>1</v>
      </c>
      <c r="F2211" s="189" t="s">
        <v>207</v>
      </c>
      <c r="H2211" s="190">
        <v>217.40199999999999</v>
      </c>
      <c r="I2211" s="191"/>
      <c r="L2211" s="187"/>
      <c r="M2211" s="192"/>
      <c r="T2211" s="193"/>
      <c r="AT2211" s="188" t="s">
        <v>586</v>
      </c>
      <c r="AU2211" s="188" t="s">
        <v>89</v>
      </c>
      <c r="AV2211" s="13" t="s">
        <v>89</v>
      </c>
      <c r="AW2211" s="13" t="s">
        <v>31</v>
      </c>
      <c r="AX2211" s="13" t="s">
        <v>77</v>
      </c>
      <c r="AY2211" s="188" t="s">
        <v>574</v>
      </c>
    </row>
    <row r="2212" spans="2:65" s="14" customFormat="1" ht="12">
      <c r="B2212" s="194"/>
      <c r="D2212" s="181" t="s">
        <v>586</v>
      </c>
      <c r="E2212" s="195" t="s">
        <v>1</v>
      </c>
      <c r="F2212" s="196" t="s">
        <v>596</v>
      </c>
      <c r="H2212" s="197">
        <v>835.00300000000004</v>
      </c>
      <c r="I2212" s="198"/>
      <c r="L2212" s="194"/>
      <c r="M2212" s="199"/>
      <c r="T2212" s="200"/>
      <c r="AT2212" s="195" t="s">
        <v>586</v>
      </c>
      <c r="AU2212" s="195" t="s">
        <v>89</v>
      </c>
      <c r="AV2212" s="14" t="s">
        <v>580</v>
      </c>
      <c r="AW2212" s="14" t="s">
        <v>31</v>
      </c>
      <c r="AX2212" s="14" t="s">
        <v>84</v>
      </c>
      <c r="AY2212" s="195" t="s">
        <v>574</v>
      </c>
    </row>
    <row r="2213" spans="2:65" s="1" customFormat="1" ht="38" customHeight="1">
      <c r="B2213" s="140"/>
      <c r="C2213" s="168" t="s">
        <v>2285</v>
      </c>
      <c r="D2213" s="168" t="s">
        <v>576</v>
      </c>
      <c r="E2213" s="169" t="s">
        <v>2286</v>
      </c>
      <c r="F2213" s="170" t="s">
        <v>2287</v>
      </c>
      <c r="G2213" s="171" t="s">
        <v>584</v>
      </c>
      <c r="H2213" s="172">
        <v>13.989000000000001</v>
      </c>
      <c r="I2213" s="173"/>
      <c r="J2213" s="174">
        <f>ROUND(I2213*H2213,2)</f>
        <v>0</v>
      </c>
      <c r="K2213" s="175"/>
      <c r="L2213" s="34"/>
      <c r="M2213" s="176" t="s">
        <v>1</v>
      </c>
      <c r="N2213" s="139" t="s">
        <v>43</v>
      </c>
      <c r="P2213" s="177">
        <f>O2213*H2213</f>
        <v>0</v>
      </c>
      <c r="Q2213" s="177">
        <v>8.0339999999999995E-2</v>
      </c>
      <c r="R2213" s="177">
        <f>Q2213*H2213</f>
        <v>1.1238762600000001</v>
      </c>
      <c r="S2213" s="177">
        <v>0</v>
      </c>
      <c r="T2213" s="178">
        <f>S2213*H2213</f>
        <v>0</v>
      </c>
      <c r="AR2213" s="179" t="s">
        <v>580</v>
      </c>
      <c r="AT2213" s="179" t="s">
        <v>576</v>
      </c>
      <c r="AU2213" s="179" t="s">
        <v>89</v>
      </c>
      <c r="AY2213" s="17" t="s">
        <v>574</v>
      </c>
      <c r="BE2213" s="102">
        <f>IF(N2213="základná",J2213,0)</f>
        <v>0</v>
      </c>
      <c r="BF2213" s="102">
        <f>IF(N2213="znížená",J2213,0)</f>
        <v>0</v>
      </c>
      <c r="BG2213" s="102">
        <f>IF(N2213="zákl. prenesená",J2213,0)</f>
        <v>0</v>
      </c>
      <c r="BH2213" s="102">
        <f>IF(N2213="zníž. prenesená",J2213,0)</f>
        <v>0</v>
      </c>
      <c r="BI2213" s="102">
        <f>IF(N2213="nulová",J2213,0)</f>
        <v>0</v>
      </c>
      <c r="BJ2213" s="17" t="s">
        <v>89</v>
      </c>
      <c r="BK2213" s="102">
        <f>ROUND(I2213*H2213,2)</f>
        <v>0</v>
      </c>
      <c r="BL2213" s="17" t="s">
        <v>580</v>
      </c>
      <c r="BM2213" s="179" t="s">
        <v>2288</v>
      </c>
    </row>
    <row r="2214" spans="2:65" s="13" customFormat="1" ht="12">
      <c r="B2214" s="187"/>
      <c r="D2214" s="181" t="s">
        <v>586</v>
      </c>
      <c r="E2214" s="188" t="s">
        <v>1</v>
      </c>
      <c r="F2214" s="189" t="s">
        <v>204</v>
      </c>
      <c r="H2214" s="190">
        <v>13.989000000000001</v>
      </c>
      <c r="I2214" s="191"/>
      <c r="L2214" s="187"/>
      <c r="M2214" s="192"/>
      <c r="T2214" s="193"/>
      <c r="AT2214" s="188" t="s">
        <v>586</v>
      </c>
      <c r="AU2214" s="188" t="s">
        <v>89</v>
      </c>
      <c r="AV2214" s="13" t="s">
        <v>89</v>
      </c>
      <c r="AW2214" s="13" t="s">
        <v>31</v>
      </c>
      <c r="AX2214" s="13" t="s">
        <v>77</v>
      </c>
      <c r="AY2214" s="188" t="s">
        <v>574</v>
      </c>
    </row>
    <row r="2215" spans="2:65" s="14" customFormat="1" ht="12">
      <c r="B2215" s="194"/>
      <c r="D2215" s="181" t="s">
        <v>586</v>
      </c>
      <c r="E2215" s="195" t="s">
        <v>1</v>
      </c>
      <c r="F2215" s="196" t="s">
        <v>596</v>
      </c>
      <c r="H2215" s="197">
        <v>13.989000000000001</v>
      </c>
      <c r="I2215" s="198"/>
      <c r="L2215" s="194"/>
      <c r="M2215" s="199"/>
      <c r="T2215" s="200"/>
      <c r="AT2215" s="195" t="s">
        <v>586</v>
      </c>
      <c r="AU2215" s="195" t="s">
        <v>89</v>
      </c>
      <c r="AV2215" s="14" t="s">
        <v>580</v>
      </c>
      <c r="AW2215" s="14" t="s">
        <v>31</v>
      </c>
      <c r="AX2215" s="14" t="s">
        <v>84</v>
      </c>
      <c r="AY2215" s="195" t="s">
        <v>574</v>
      </c>
    </row>
    <row r="2216" spans="2:65" s="1" customFormat="1" ht="38" customHeight="1">
      <c r="B2216" s="140"/>
      <c r="C2216" s="168" t="s">
        <v>2289</v>
      </c>
      <c r="D2216" s="168" t="s">
        <v>576</v>
      </c>
      <c r="E2216" s="169" t="s">
        <v>2290</v>
      </c>
      <c r="F2216" s="170" t="s">
        <v>2291</v>
      </c>
      <c r="G2216" s="171" t="s">
        <v>584</v>
      </c>
      <c r="H2216" s="172">
        <v>103.854</v>
      </c>
      <c r="I2216" s="173"/>
      <c r="J2216" s="174">
        <f>ROUND(I2216*H2216,2)</f>
        <v>0</v>
      </c>
      <c r="K2216" s="175"/>
      <c r="L2216" s="34"/>
      <c r="M2216" s="176" t="s">
        <v>1</v>
      </c>
      <c r="N2216" s="139" t="s">
        <v>43</v>
      </c>
      <c r="P2216" s="177">
        <f>O2216*H2216</f>
        <v>0</v>
      </c>
      <c r="Q2216" s="177">
        <v>0.100425</v>
      </c>
      <c r="R2216" s="177">
        <f>Q2216*H2216</f>
        <v>10.42953795</v>
      </c>
      <c r="S2216" s="177">
        <v>0</v>
      </c>
      <c r="T2216" s="178">
        <f>S2216*H2216</f>
        <v>0</v>
      </c>
      <c r="AR2216" s="179" t="s">
        <v>580</v>
      </c>
      <c r="AT2216" s="179" t="s">
        <v>576</v>
      </c>
      <c r="AU2216" s="179" t="s">
        <v>89</v>
      </c>
      <c r="AY2216" s="17" t="s">
        <v>574</v>
      </c>
      <c r="BE2216" s="102">
        <f>IF(N2216="základná",J2216,0)</f>
        <v>0</v>
      </c>
      <c r="BF2216" s="102">
        <f>IF(N2216="znížená",J2216,0)</f>
        <v>0</v>
      </c>
      <c r="BG2216" s="102">
        <f>IF(N2216="zákl. prenesená",J2216,0)</f>
        <v>0</v>
      </c>
      <c r="BH2216" s="102">
        <f>IF(N2216="zníž. prenesená",J2216,0)</f>
        <v>0</v>
      </c>
      <c r="BI2216" s="102">
        <f>IF(N2216="nulová",J2216,0)</f>
        <v>0</v>
      </c>
      <c r="BJ2216" s="17" t="s">
        <v>89</v>
      </c>
      <c r="BK2216" s="102">
        <f>ROUND(I2216*H2216,2)</f>
        <v>0</v>
      </c>
      <c r="BL2216" s="17" t="s">
        <v>580</v>
      </c>
      <c r="BM2216" s="179" t="s">
        <v>2292</v>
      </c>
    </row>
    <row r="2217" spans="2:65" s="13" customFormat="1" ht="12">
      <c r="B2217" s="187"/>
      <c r="D2217" s="181" t="s">
        <v>586</v>
      </c>
      <c r="E2217" s="188" t="s">
        <v>1</v>
      </c>
      <c r="F2217" s="189" t="s">
        <v>214</v>
      </c>
      <c r="H2217" s="190">
        <v>12.217000000000001</v>
      </c>
      <c r="I2217" s="191"/>
      <c r="L2217" s="187"/>
      <c r="M2217" s="192"/>
      <c r="T2217" s="193"/>
      <c r="AT2217" s="188" t="s">
        <v>586</v>
      </c>
      <c r="AU2217" s="188" t="s">
        <v>89</v>
      </c>
      <c r="AV2217" s="13" t="s">
        <v>89</v>
      </c>
      <c r="AW2217" s="13" t="s">
        <v>31</v>
      </c>
      <c r="AX2217" s="13" t="s">
        <v>77</v>
      </c>
      <c r="AY2217" s="188" t="s">
        <v>574</v>
      </c>
    </row>
    <row r="2218" spans="2:65" s="13" customFormat="1" ht="12">
      <c r="B2218" s="187"/>
      <c r="D2218" s="181" t="s">
        <v>586</v>
      </c>
      <c r="E2218" s="188" t="s">
        <v>1</v>
      </c>
      <c r="F2218" s="189" t="s">
        <v>212</v>
      </c>
      <c r="H2218" s="190">
        <v>91.637</v>
      </c>
      <c r="I2218" s="191"/>
      <c r="L2218" s="187"/>
      <c r="M2218" s="192"/>
      <c r="T2218" s="193"/>
      <c r="AT2218" s="188" t="s">
        <v>586</v>
      </c>
      <c r="AU2218" s="188" t="s">
        <v>89</v>
      </c>
      <c r="AV2218" s="13" t="s">
        <v>89</v>
      </c>
      <c r="AW2218" s="13" t="s">
        <v>31</v>
      </c>
      <c r="AX2218" s="13" t="s">
        <v>77</v>
      </c>
      <c r="AY2218" s="188" t="s">
        <v>574</v>
      </c>
    </row>
    <row r="2219" spans="2:65" s="14" customFormat="1" ht="12">
      <c r="B2219" s="194"/>
      <c r="D2219" s="181" t="s">
        <v>586</v>
      </c>
      <c r="E2219" s="195" t="s">
        <v>1</v>
      </c>
      <c r="F2219" s="196" t="s">
        <v>596</v>
      </c>
      <c r="H2219" s="197">
        <v>103.854</v>
      </c>
      <c r="I2219" s="198"/>
      <c r="L2219" s="194"/>
      <c r="M2219" s="199"/>
      <c r="T2219" s="200"/>
      <c r="AT2219" s="195" t="s">
        <v>586</v>
      </c>
      <c r="AU2219" s="195" t="s">
        <v>89</v>
      </c>
      <c r="AV2219" s="14" t="s">
        <v>580</v>
      </c>
      <c r="AW2219" s="14" t="s">
        <v>31</v>
      </c>
      <c r="AX2219" s="14" t="s">
        <v>84</v>
      </c>
      <c r="AY2219" s="195" t="s">
        <v>574</v>
      </c>
    </row>
    <row r="2220" spans="2:65" s="1" customFormat="1" ht="38" customHeight="1">
      <c r="B2220" s="140"/>
      <c r="C2220" s="168" t="s">
        <v>2293</v>
      </c>
      <c r="D2220" s="168" t="s">
        <v>576</v>
      </c>
      <c r="E2220" s="169" t="s">
        <v>2294</v>
      </c>
      <c r="F2220" s="170" t="s">
        <v>2295</v>
      </c>
      <c r="G2220" s="171" t="s">
        <v>584</v>
      </c>
      <c r="H2220" s="172">
        <v>902.93700000000001</v>
      </c>
      <c r="I2220" s="173"/>
      <c r="J2220" s="174">
        <f>ROUND(I2220*H2220,2)</f>
        <v>0</v>
      </c>
      <c r="K2220" s="175"/>
      <c r="L2220" s="34"/>
      <c r="M2220" s="176" t="s">
        <v>1</v>
      </c>
      <c r="N2220" s="139" t="s">
        <v>43</v>
      </c>
      <c r="P2220" s="177">
        <f>O2220*H2220</f>
        <v>0</v>
      </c>
      <c r="Q2220" s="177">
        <v>0.100425</v>
      </c>
      <c r="R2220" s="177">
        <f>Q2220*H2220</f>
        <v>90.677448225000006</v>
      </c>
      <c r="S2220" s="177">
        <v>0</v>
      </c>
      <c r="T2220" s="178">
        <f>S2220*H2220</f>
        <v>0</v>
      </c>
      <c r="AR2220" s="179" t="s">
        <v>580</v>
      </c>
      <c r="AT2220" s="179" t="s">
        <v>576</v>
      </c>
      <c r="AU2220" s="179" t="s">
        <v>89</v>
      </c>
      <c r="AY2220" s="17" t="s">
        <v>574</v>
      </c>
      <c r="BE2220" s="102">
        <f>IF(N2220="základná",J2220,0)</f>
        <v>0</v>
      </c>
      <c r="BF2220" s="102">
        <f>IF(N2220="znížená",J2220,0)</f>
        <v>0</v>
      </c>
      <c r="BG2220" s="102">
        <f>IF(N2220="zákl. prenesená",J2220,0)</f>
        <v>0</v>
      </c>
      <c r="BH2220" s="102">
        <f>IF(N2220="zníž. prenesená",J2220,0)</f>
        <v>0</v>
      </c>
      <c r="BI2220" s="102">
        <f>IF(N2220="nulová",J2220,0)</f>
        <v>0</v>
      </c>
      <c r="BJ2220" s="17" t="s">
        <v>89</v>
      </c>
      <c r="BK2220" s="102">
        <f>ROUND(I2220*H2220,2)</f>
        <v>0</v>
      </c>
      <c r="BL2220" s="17" t="s">
        <v>580</v>
      </c>
      <c r="BM2220" s="179" t="s">
        <v>2296</v>
      </c>
    </row>
    <row r="2221" spans="2:65" s="13" customFormat="1" ht="12">
      <c r="B2221" s="187"/>
      <c r="D2221" s="181" t="s">
        <v>586</v>
      </c>
      <c r="E2221" s="188" t="s">
        <v>1</v>
      </c>
      <c r="F2221" s="189" t="s">
        <v>226</v>
      </c>
      <c r="H2221" s="190">
        <v>771.78</v>
      </c>
      <c r="I2221" s="191"/>
      <c r="L2221" s="187"/>
      <c r="M2221" s="192"/>
      <c r="T2221" s="193"/>
      <c r="AT2221" s="188" t="s">
        <v>586</v>
      </c>
      <c r="AU2221" s="188" t="s">
        <v>89</v>
      </c>
      <c r="AV2221" s="13" t="s">
        <v>89</v>
      </c>
      <c r="AW2221" s="13" t="s">
        <v>31</v>
      </c>
      <c r="AX2221" s="13" t="s">
        <v>77</v>
      </c>
      <c r="AY2221" s="188" t="s">
        <v>574</v>
      </c>
    </row>
    <row r="2222" spans="2:65" s="13" customFormat="1" ht="12">
      <c r="B2222" s="187"/>
      <c r="D2222" s="181" t="s">
        <v>586</v>
      </c>
      <c r="E2222" s="188" t="s">
        <v>1</v>
      </c>
      <c r="F2222" s="189" t="s">
        <v>230</v>
      </c>
      <c r="H2222" s="190">
        <v>131.15700000000001</v>
      </c>
      <c r="I2222" s="191"/>
      <c r="L2222" s="187"/>
      <c r="M2222" s="192"/>
      <c r="T2222" s="193"/>
      <c r="AT2222" s="188" t="s">
        <v>586</v>
      </c>
      <c r="AU2222" s="188" t="s">
        <v>89</v>
      </c>
      <c r="AV2222" s="13" t="s">
        <v>89</v>
      </c>
      <c r="AW2222" s="13" t="s">
        <v>31</v>
      </c>
      <c r="AX2222" s="13" t="s">
        <v>77</v>
      </c>
      <c r="AY2222" s="188" t="s">
        <v>574</v>
      </c>
    </row>
    <row r="2223" spans="2:65" s="14" customFormat="1" ht="12">
      <c r="B2223" s="194"/>
      <c r="D2223" s="181" t="s">
        <v>586</v>
      </c>
      <c r="E2223" s="195" t="s">
        <v>1</v>
      </c>
      <c r="F2223" s="196" t="s">
        <v>596</v>
      </c>
      <c r="H2223" s="197">
        <v>902.93700000000001</v>
      </c>
      <c r="I2223" s="198"/>
      <c r="L2223" s="194"/>
      <c r="M2223" s="199"/>
      <c r="T2223" s="200"/>
      <c r="AT2223" s="195" t="s">
        <v>586</v>
      </c>
      <c r="AU2223" s="195" t="s">
        <v>89</v>
      </c>
      <c r="AV2223" s="14" t="s">
        <v>580</v>
      </c>
      <c r="AW2223" s="14" t="s">
        <v>31</v>
      </c>
      <c r="AX2223" s="14" t="s">
        <v>84</v>
      </c>
      <c r="AY2223" s="195" t="s">
        <v>574</v>
      </c>
    </row>
    <row r="2224" spans="2:65" s="1" customFormat="1" ht="38" customHeight="1">
      <c r="B2224" s="140"/>
      <c r="C2224" s="168" t="s">
        <v>2297</v>
      </c>
      <c r="D2224" s="168" t="s">
        <v>576</v>
      </c>
      <c r="E2224" s="169" t="s">
        <v>2298</v>
      </c>
      <c r="F2224" s="170" t="s">
        <v>2299</v>
      </c>
      <c r="G2224" s="171" t="s">
        <v>584</v>
      </c>
      <c r="H2224" s="172">
        <v>59.65</v>
      </c>
      <c r="I2224" s="173"/>
      <c r="J2224" s="174">
        <f>ROUND(I2224*H2224,2)</f>
        <v>0</v>
      </c>
      <c r="K2224" s="175"/>
      <c r="L2224" s="34"/>
      <c r="M2224" s="176" t="s">
        <v>1</v>
      </c>
      <c r="N2224" s="139" t="s">
        <v>43</v>
      </c>
      <c r="P2224" s="177">
        <f>O2224*H2224</f>
        <v>0</v>
      </c>
      <c r="Q2224" s="177">
        <v>0.12051000000000001</v>
      </c>
      <c r="R2224" s="177">
        <f>Q2224*H2224</f>
        <v>7.1884215000000005</v>
      </c>
      <c r="S2224" s="177">
        <v>0</v>
      </c>
      <c r="T2224" s="178">
        <f>S2224*H2224</f>
        <v>0</v>
      </c>
      <c r="AR2224" s="179" t="s">
        <v>580</v>
      </c>
      <c r="AT2224" s="179" t="s">
        <v>576</v>
      </c>
      <c r="AU2224" s="179" t="s">
        <v>89</v>
      </c>
      <c r="AY2224" s="17" t="s">
        <v>574</v>
      </c>
      <c r="BE2224" s="102">
        <f>IF(N2224="základná",J2224,0)</f>
        <v>0</v>
      </c>
      <c r="BF2224" s="102">
        <f>IF(N2224="znížená",J2224,0)</f>
        <v>0</v>
      </c>
      <c r="BG2224" s="102">
        <f>IF(N2224="zákl. prenesená",J2224,0)</f>
        <v>0</v>
      </c>
      <c r="BH2224" s="102">
        <f>IF(N2224="zníž. prenesená",J2224,0)</f>
        <v>0</v>
      </c>
      <c r="BI2224" s="102">
        <f>IF(N2224="nulová",J2224,0)</f>
        <v>0</v>
      </c>
      <c r="BJ2224" s="17" t="s">
        <v>89</v>
      </c>
      <c r="BK2224" s="102">
        <f>ROUND(I2224*H2224,2)</f>
        <v>0</v>
      </c>
      <c r="BL2224" s="17" t="s">
        <v>580</v>
      </c>
      <c r="BM2224" s="179" t="s">
        <v>2300</v>
      </c>
    </row>
    <row r="2225" spans="2:65" s="13" customFormat="1" ht="12">
      <c r="B2225" s="187"/>
      <c r="D2225" s="181" t="s">
        <v>586</v>
      </c>
      <c r="E2225" s="188" t="s">
        <v>1</v>
      </c>
      <c r="F2225" s="189" t="s">
        <v>234</v>
      </c>
      <c r="H2225" s="190">
        <v>59.65</v>
      </c>
      <c r="I2225" s="191"/>
      <c r="L2225" s="187"/>
      <c r="M2225" s="192"/>
      <c r="T2225" s="193"/>
      <c r="AT2225" s="188" t="s">
        <v>586</v>
      </c>
      <c r="AU2225" s="188" t="s">
        <v>89</v>
      </c>
      <c r="AV2225" s="13" t="s">
        <v>89</v>
      </c>
      <c r="AW2225" s="13" t="s">
        <v>31</v>
      </c>
      <c r="AX2225" s="13" t="s">
        <v>77</v>
      </c>
      <c r="AY2225" s="188" t="s">
        <v>574</v>
      </c>
    </row>
    <row r="2226" spans="2:65" s="14" customFormat="1" ht="12">
      <c r="B2226" s="194"/>
      <c r="D2226" s="181" t="s">
        <v>586</v>
      </c>
      <c r="E2226" s="195" t="s">
        <v>1</v>
      </c>
      <c r="F2226" s="196" t="s">
        <v>596</v>
      </c>
      <c r="H2226" s="197">
        <v>59.65</v>
      </c>
      <c r="I2226" s="198"/>
      <c r="L2226" s="194"/>
      <c r="M2226" s="199"/>
      <c r="T2226" s="200"/>
      <c r="AT2226" s="195" t="s">
        <v>586</v>
      </c>
      <c r="AU2226" s="195" t="s">
        <v>89</v>
      </c>
      <c r="AV2226" s="14" t="s">
        <v>580</v>
      </c>
      <c r="AW2226" s="14" t="s">
        <v>31</v>
      </c>
      <c r="AX2226" s="14" t="s">
        <v>84</v>
      </c>
      <c r="AY2226" s="195" t="s">
        <v>574</v>
      </c>
    </row>
    <row r="2227" spans="2:65" s="1" customFormat="1" ht="38" customHeight="1">
      <c r="B2227" s="140"/>
      <c r="C2227" s="168" t="s">
        <v>2301</v>
      </c>
      <c r="D2227" s="168" t="s">
        <v>576</v>
      </c>
      <c r="E2227" s="169" t="s">
        <v>2302</v>
      </c>
      <c r="F2227" s="170" t="s">
        <v>2303</v>
      </c>
      <c r="G2227" s="171" t="s">
        <v>584</v>
      </c>
      <c r="H2227" s="172">
        <v>142.18</v>
      </c>
      <c r="I2227" s="173"/>
      <c r="J2227" s="174">
        <f>ROUND(I2227*H2227,2)</f>
        <v>0</v>
      </c>
      <c r="K2227" s="175"/>
      <c r="L2227" s="34"/>
      <c r="M2227" s="176" t="s">
        <v>1</v>
      </c>
      <c r="N2227" s="139" t="s">
        <v>43</v>
      </c>
      <c r="P2227" s="177">
        <f>O2227*H2227</f>
        <v>0</v>
      </c>
      <c r="Q2227" s="177">
        <v>0.12051000000000001</v>
      </c>
      <c r="R2227" s="177">
        <f>Q2227*H2227</f>
        <v>17.134111800000003</v>
      </c>
      <c r="S2227" s="177">
        <v>0</v>
      </c>
      <c r="T2227" s="178">
        <f>S2227*H2227</f>
        <v>0</v>
      </c>
      <c r="AR2227" s="179" t="s">
        <v>580</v>
      </c>
      <c r="AT2227" s="179" t="s">
        <v>576</v>
      </c>
      <c r="AU2227" s="179" t="s">
        <v>89</v>
      </c>
      <c r="AY2227" s="17" t="s">
        <v>574</v>
      </c>
      <c r="BE2227" s="102">
        <f>IF(N2227="základná",J2227,0)</f>
        <v>0</v>
      </c>
      <c r="BF2227" s="102">
        <f>IF(N2227="znížená",J2227,0)</f>
        <v>0</v>
      </c>
      <c r="BG2227" s="102">
        <f>IF(N2227="zákl. prenesená",J2227,0)</f>
        <v>0</v>
      </c>
      <c r="BH2227" s="102">
        <f>IF(N2227="zníž. prenesená",J2227,0)</f>
        <v>0</v>
      </c>
      <c r="BI2227" s="102">
        <f>IF(N2227="nulová",J2227,0)</f>
        <v>0</v>
      </c>
      <c r="BJ2227" s="17" t="s">
        <v>89</v>
      </c>
      <c r="BK2227" s="102">
        <f>ROUND(I2227*H2227,2)</f>
        <v>0</v>
      </c>
      <c r="BL2227" s="17" t="s">
        <v>580</v>
      </c>
      <c r="BM2227" s="179" t="s">
        <v>2304</v>
      </c>
    </row>
    <row r="2228" spans="2:65" s="13" customFormat="1" ht="12">
      <c r="B2228" s="187"/>
      <c r="D2228" s="181" t="s">
        <v>586</v>
      </c>
      <c r="E2228" s="188" t="s">
        <v>1</v>
      </c>
      <c r="F2228" s="189" t="s">
        <v>201</v>
      </c>
      <c r="H2228" s="190">
        <v>32.46</v>
      </c>
      <c r="I2228" s="191"/>
      <c r="L2228" s="187"/>
      <c r="M2228" s="192"/>
      <c r="T2228" s="193"/>
      <c r="AT2228" s="188" t="s">
        <v>586</v>
      </c>
      <c r="AU2228" s="188" t="s">
        <v>89</v>
      </c>
      <c r="AV2228" s="13" t="s">
        <v>89</v>
      </c>
      <c r="AW2228" s="13" t="s">
        <v>31</v>
      </c>
      <c r="AX2228" s="13" t="s">
        <v>77</v>
      </c>
      <c r="AY2228" s="188" t="s">
        <v>574</v>
      </c>
    </row>
    <row r="2229" spans="2:65" s="13" customFormat="1" ht="12">
      <c r="B2229" s="187"/>
      <c r="D2229" s="181" t="s">
        <v>586</v>
      </c>
      <c r="E2229" s="188" t="s">
        <v>1</v>
      </c>
      <c r="F2229" s="189" t="s">
        <v>198</v>
      </c>
      <c r="H2229" s="190">
        <v>109.72</v>
      </c>
      <c r="I2229" s="191"/>
      <c r="L2229" s="187"/>
      <c r="M2229" s="192"/>
      <c r="T2229" s="193"/>
      <c r="AT2229" s="188" t="s">
        <v>586</v>
      </c>
      <c r="AU2229" s="188" t="s">
        <v>89</v>
      </c>
      <c r="AV2229" s="13" t="s">
        <v>89</v>
      </c>
      <c r="AW2229" s="13" t="s">
        <v>31</v>
      </c>
      <c r="AX2229" s="13" t="s">
        <v>77</v>
      </c>
      <c r="AY2229" s="188" t="s">
        <v>574</v>
      </c>
    </row>
    <row r="2230" spans="2:65" s="14" customFormat="1" ht="12">
      <c r="B2230" s="194"/>
      <c r="D2230" s="181" t="s">
        <v>586</v>
      </c>
      <c r="E2230" s="195" t="s">
        <v>1</v>
      </c>
      <c r="F2230" s="196" t="s">
        <v>596</v>
      </c>
      <c r="H2230" s="197">
        <v>142.18</v>
      </c>
      <c r="I2230" s="198"/>
      <c r="L2230" s="194"/>
      <c r="M2230" s="199"/>
      <c r="T2230" s="200"/>
      <c r="AT2230" s="195" t="s">
        <v>586</v>
      </c>
      <c r="AU2230" s="195" t="s">
        <v>89</v>
      </c>
      <c r="AV2230" s="14" t="s">
        <v>580</v>
      </c>
      <c r="AW2230" s="14" t="s">
        <v>31</v>
      </c>
      <c r="AX2230" s="14" t="s">
        <v>84</v>
      </c>
      <c r="AY2230" s="195" t="s">
        <v>574</v>
      </c>
    </row>
    <row r="2231" spans="2:65" s="1" customFormat="1" ht="38" customHeight="1">
      <c r="B2231" s="140"/>
      <c r="C2231" s="168" t="s">
        <v>2305</v>
      </c>
      <c r="D2231" s="168" t="s">
        <v>576</v>
      </c>
      <c r="E2231" s="169" t="s">
        <v>2306</v>
      </c>
      <c r="F2231" s="170" t="s">
        <v>2307</v>
      </c>
      <c r="G2231" s="171" t="s">
        <v>584</v>
      </c>
      <c r="H2231" s="172">
        <v>271.72000000000003</v>
      </c>
      <c r="I2231" s="173"/>
      <c r="J2231" s="174">
        <f>ROUND(I2231*H2231,2)</f>
        <v>0</v>
      </c>
      <c r="K2231" s="175"/>
      <c r="L2231" s="34"/>
      <c r="M2231" s="176" t="s">
        <v>1</v>
      </c>
      <c r="N2231" s="139" t="s">
        <v>43</v>
      </c>
      <c r="P2231" s="177">
        <f>O2231*H2231</f>
        <v>0</v>
      </c>
      <c r="Q2231" s="177">
        <v>0.140595</v>
      </c>
      <c r="R2231" s="177">
        <f>Q2231*H2231</f>
        <v>38.202473400000002</v>
      </c>
      <c r="S2231" s="177">
        <v>0</v>
      </c>
      <c r="T2231" s="178">
        <f>S2231*H2231</f>
        <v>0</v>
      </c>
      <c r="AR2231" s="179" t="s">
        <v>580</v>
      </c>
      <c r="AT2231" s="179" t="s">
        <v>576</v>
      </c>
      <c r="AU2231" s="179" t="s">
        <v>89</v>
      </c>
      <c r="AY2231" s="17" t="s">
        <v>574</v>
      </c>
      <c r="BE2231" s="102">
        <f>IF(N2231="základná",J2231,0)</f>
        <v>0</v>
      </c>
      <c r="BF2231" s="102">
        <f>IF(N2231="znížená",J2231,0)</f>
        <v>0</v>
      </c>
      <c r="BG2231" s="102">
        <f>IF(N2231="zákl. prenesená",J2231,0)</f>
        <v>0</v>
      </c>
      <c r="BH2231" s="102">
        <f>IF(N2231="zníž. prenesená",J2231,0)</f>
        <v>0</v>
      </c>
      <c r="BI2231" s="102">
        <f>IF(N2231="nulová",J2231,0)</f>
        <v>0</v>
      </c>
      <c r="BJ2231" s="17" t="s">
        <v>89</v>
      </c>
      <c r="BK2231" s="102">
        <f>ROUND(I2231*H2231,2)</f>
        <v>0</v>
      </c>
      <c r="BL2231" s="17" t="s">
        <v>580</v>
      </c>
      <c r="BM2231" s="179" t="s">
        <v>2308</v>
      </c>
    </row>
    <row r="2232" spans="2:65" s="13" customFormat="1" ht="12">
      <c r="B2232" s="187"/>
      <c r="D2232" s="181" t="s">
        <v>586</v>
      </c>
      <c r="E2232" s="188" t="s">
        <v>1</v>
      </c>
      <c r="F2232" s="189" t="s">
        <v>228</v>
      </c>
      <c r="H2232" s="190">
        <v>271.72000000000003</v>
      </c>
      <c r="I2232" s="191"/>
      <c r="L2232" s="187"/>
      <c r="M2232" s="192"/>
      <c r="T2232" s="193"/>
      <c r="AT2232" s="188" t="s">
        <v>586</v>
      </c>
      <c r="AU2232" s="188" t="s">
        <v>89</v>
      </c>
      <c r="AV2232" s="13" t="s">
        <v>89</v>
      </c>
      <c r="AW2232" s="13" t="s">
        <v>31</v>
      </c>
      <c r="AX2232" s="13" t="s">
        <v>77</v>
      </c>
      <c r="AY2232" s="188" t="s">
        <v>574</v>
      </c>
    </row>
    <row r="2233" spans="2:65" s="14" customFormat="1" ht="12">
      <c r="B2233" s="194"/>
      <c r="D2233" s="181" t="s">
        <v>586</v>
      </c>
      <c r="E2233" s="195" t="s">
        <v>1</v>
      </c>
      <c r="F2233" s="196" t="s">
        <v>596</v>
      </c>
      <c r="H2233" s="197">
        <v>271.72000000000003</v>
      </c>
      <c r="I2233" s="198"/>
      <c r="L2233" s="194"/>
      <c r="M2233" s="199"/>
      <c r="T2233" s="200"/>
      <c r="AT2233" s="195" t="s">
        <v>586</v>
      </c>
      <c r="AU2233" s="195" t="s">
        <v>89</v>
      </c>
      <c r="AV2233" s="14" t="s">
        <v>580</v>
      </c>
      <c r="AW2233" s="14" t="s">
        <v>31</v>
      </c>
      <c r="AX2233" s="14" t="s">
        <v>84</v>
      </c>
      <c r="AY2233" s="195" t="s">
        <v>574</v>
      </c>
    </row>
    <row r="2234" spans="2:65" s="1" customFormat="1" ht="38" customHeight="1">
      <c r="B2234" s="140"/>
      <c r="C2234" s="168" t="s">
        <v>2309</v>
      </c>
      <c r="D2234" s="168" t="s">
        <v>576</v>
      </c>
      <c r="E2234" s="169" t="s">
        <v>2310</v>
      </c>
      <c r="F2234" s="170" t="s">
        <v>2311</v>
      </c>
      <c r="G2234" s="171" t="s">
        <v>584</v>
      </c>
      <c r="H2234" s="172">
        <v>405.2</v>
      </c>
      <c r="I2234" s="173"/>
      <c r="J2234" s="174">
        <f>ROUND(I2234*H2234,2)</f>
        <v>0</v>
      </c>
      <c r="K2234" s="175"/>
      <c r="L2234" s="34"/>
      <c r="M2234" s="176" t="s">
        <v>1</v>
      </c>
      <c r="N2234" s="139" t="s">
        <v>43</v>
      </c>
      <c r="P2234" s="177">
        <f>O2234*H2234</f>
        <v>0</v>
      </c>
      <c r="Q2234" s="177">
        <v>0.16067999999999999</v>
      </c>
      <c r="R2234" s="177">
        <f>Q2234*H2234</f>
        <v>65.107535999999996</v>
      </c>
      <c r="S2234" s="177">
        <v>0</v>
      </c>
      <c r="T2234" s="178">
        <f>S2234*H2234</f>
        <v>0</v>
      </c>
      <c r="AR2234" s="179" t="s">
        <v>580</v>
      </c>
      <c r="AT2234" s="179" t="s">
        <v>576</v>
      </c>
      <c r="AU2234" s="179" t="s">
        <v>89</v>
      </c>
      <c r="AY2234" s="17" t="s">
        <v>574</v>
      </c>
      <c r="BE2234" s="102">
        <f>IF(N2234="základná",J2234,0)</f>
        <v>0</v>
      </c>
      <c r="BF2234" s="102">
        <f>IF(N2234="znížená",J2234,0)</f>
        <v>0</v>
      </c>
      <c r="BG2234" s="102">
        <f>IF(N2234="zákl. prenesená",J2234,0)</f>
        <v>0</v>
      </c>
      <c r="BH2234" s="102">
        <f>IF(N2234="zníž. prenesená",J2234,0)</f>
        <v>0</v>
      </c>
      <c r="BI2234" s="102">
        <f>IF(N2234="nulová",J2234,0)</f>
        <v>0</v>
      </c>
      <c r="BJ2234" s="17" t="s">
        <v>89</v>
      </c>
      <c r="BK2234" s="102">
        <f>ROUND(I2234*H2234,2)</f>
        <v>0</v>
      </c>
      <c r="BL2234" s="17" t="s">
        <v>580</v>
      </c>
      <c r="BM2234" s="179" t="s">
        <v>2312</v>
      </c>
    </row>
    <row r="2235" spans="2:65" s="13" customFormat="1" ht="12">
      <c r="B2235" s="187"/>
      <c r="D2235" s="181" t="s">
        <v>586</v>
      </c>
      <c r="E2235" s="188" t="s">
        <v>1</v>
      </c>
      <c r="F2235" s="189" t="s">
        <v>218</v>
      </c>
      <c r="H2235" s="190">
        <v>87.373000000000005</v>
      </c>
      <c r="I2235" s="191"/>
      <c r="L2235" s="187"/>
      <c r="M2235" s="192"/>
      <c r="T2235" s="193"/>
      <c r="AT2235" s="188" t="s">
        <v>586</v>
      </c>
      <c r="AU2235" s="188" t="s">
        <v>89</v>
      </c>
      <c r="AV2235" s="13" t="s">
        <v>89</v>
      </c>
      <c r="AW2235" s="13" t="s">
        <v>31</v>
      </c>
      <c r="AX2235" s="13" t="s">
        <v>77</v>
      </c>
      <c r="AY2235" s="188" t="s">
        <v>574</v>
      </c>
    </row>
    <row r="2236" spans="2:65" s="13" customFormat="1" ht="12">
      <c r="B2236" s="187"/>
      <c r="D2236" s="181" t="s">
        <v>586</v>
      </c>
      <c r="E2236" s="188" t="s">
        <v>1</v>
      </c>
      <c r="F2236" s="189" t="s">
        <v>222</v>
      </c>
      <c r="H2236" s="190">
        <v>100.425</v>
      </c>
      <c r="I2236" s="191"/>
      <c r="L2236" s="187"/>
      <c r="M2236" s="192"/>
      <c r="T2236" s="193"/>
      <c r="AT2236" s="188" t="s">
        <v>586</v>
      </c>
      <c r="AU2236" s="188" t="s">
        <v>89</v>
      </c>
      <c r="AV2236" s="13" t="s">
        <v>89</v>
      </c>
      <c r="AW2236" s="13" t="s">
        <v>31</v>
      </c>
      <c r="AX2236" s="13" t="s">
        <v>77</v>
      </c>
      <c r="AY2236" s="188" t="s">
        <v>574</v>
      </c>
    </row>
    <row r="2237" spans="2:65" s="13" customFormat="1" ht="12">
      <c r="B2237" s="187"/>
      <c r="D2237" s="181" t="s">
        <v>586</v>
      </c>
      <c r="E2237" s="188" t="s">
        <v>1</v>
      </c>
      <c r="F2237" s="189" t="s">
        <v>207</v>
      </c>
      <c r="H2237" s="190">
        <v>217.40199999999999</v>
      </c>
      <c r="I2237" s="191"/>
      <c r="L2237" s="187"/>
      <c r="M2237" s="192"/>
      <c r="T2237" s="193"/>
      <c r="AT2237" s="188" t="s">
        <v>586</v>
      </c>
      <c r="AU2237" s="188" t="s">
        <v>89</v>
      </c>
      <c r="AV2237" s="13" t="s">
        <v>89</v>
      </c>
      <c r="AW2237" s="13" t="s">
        <v>31</v>
      </c>
      <c r="AX2237" s="13" t="s">
        <v>77</v>
      </c>
      <c r="AY2237" s="188" t="s">
        <v>574</v>
      </c>
    </row>
    <row r="2238" spans="2:65" s="14" customFormat="1" ht="12">
      <c r="B2238" s="194"/>
      <c r="D2238" s="181" t="s">
        <v>586</v>
      </c>
      <c r="E2238" s="195" t="s">
        <v>1</v>
      </c>
      <c r="F2238" s="196" t="s">
        <v>596</v>
      </c>
      <c r="H2238" s="197">
        <v>405.2</v>
      </c>
      <c r="I2238" s="198"/>
      <c r="L2238" s="194"/>
      <c r="M2238" s="199"/>
      <c r="T2238" s="200"/>
      <c r="AT2238" s="195" t="s">
        <v>586</v>
      </c>
      <c r="AU2238" s="195" t="s">
        <v>89</v>
      </c>
      <c r="AV2238" s="14" t="s">
        <v>580</v>
      </c>
      <c r="AW2238" s="14" t="s">
        <v>31</v>
      </c>
      <c r="AX2238" s="14" t="s">
        <v>84</v>
      </c>
      <c r="AY2238" s="195" t="s">
        <v>574</v>
      </c>
    </row>
    <row r="2239" spans="2:65" s="1" customFormat="1" ht="49.25" customHeight="1">
      <c r="B2239" s="140"/>
      <c r="C2239" s="168" t="s">
        <v>2313</v>
      </c>
      <c r="D2239" s="168" t="s">
        <v>576</v>
      </c>
      <c r="E2239" s="169" t="s">
        <v>2314</v>
      </c>
      <c r="F2239" s="170" t="s">
        <v>2315</v>
      </c>
      <c r="G2239" s="171" t="s">
        <v>584</v>
      </c>
      <c r="H2239" s="172">
        <v>3061.4450000000002</v>
      </c>
      <c r="I2239" s="173"/>
      <c r="J2239" s="174">
        <f>ROUND(I2239*H2239,2)</f>
        <v>0</v>
      </c>
      <c r="K2239" s="175"/>
      <c r="L2239" s="34"/>
      <c r="M2239" s="176" t="s">
        <v>1</v>
      </c>
      <c r="N2239" s="139" t="s">
        <v>43</v>
      </c>
      <c r="P2239" s="177">
        <f>O2239*H2239</f>
        <v>0</v>
      </c>
      <c r="Q2239" s="177">
        <v>3.9764000000000001E-2</v>
      </c>
      <c r="R2239" s="177">
        <f>Q2239*H2239</f>
        <v>121.73529898000001</v>
      </c>
      <c r="S2239" s="177">
        <v>0</v>
      </c>
      <c r="T2239" s="178">
        <f>S2239*H2239</f>
        <v>0</v>
      </c>
      <c r="AR2239" s="179" t="s">
        <v>580</v>
      </c>
      <c r="AT2239" s="179" t="s">
        <v>576</v>
      </c>
      <c r="AU2239" s="179" t="s">
        <v>89</v>
      </c>
      <c r="AY2239" s="17" t="s">
        <v>574</v>
      </c>
      <c r="BE2239" s="102">
        <f>IF(N2239="základná",J2239,0)</f>
        <v>0</v>
      </c>
      <c r="BF2239" s="102">
        <f>IF(N2239="znížená",J2239,0)</f>
        <v>0</v>
      </c>
      <c r="BG2239" s="102">
        <f>IF(N2239="zákl. prenesená",J2239,0)</f>
        <v>0</v>
      </c>
      <c r="BH2239" s="102">
        <f>IF(N2239="zníž. prenesená",J2239,0)</f>
        <v>0</v>
      </c>
      <c r="BI2239" s="102">
        <f>IF(N2239="nulová",J2239,0)</f>
        <v>0</v>
      </c>
      <c r="BJ2239" s="17" t="s">
        <v>89</v>
      </c>
      <c r="BK2239" s="102">
        <f>ROUND(I2239*H2239,2)</f>
        <v>0</v>
      </c>
      <c r="BL2239" s="17" t="s">
        <v>580</v>
      </c>
      <c r="BM2239" s="179" t="s">
        <v>2316</v>
      </c>
    </row>
    <row r="2240" spans="2:65" s="13" customFormat="1" ht="12">
      <c r="B2240" s="187"/>
      <c r="D2240" s="181" t="s">
        <v>586</v>
      </c>
      <c r="E2240" s="188" t="s">
        <v>1</v>
      </c>
      <c r="F2240" s="189" t="s">
        <v>278</v>
      </c>
      <c r="H2240" s="190">
        <v>1973.3140000000001</v>
      </c>
      <c r="I2240" s="191"/>
      <c r="L2240" s="187"/>
      <c r="M2240" s="192"/>
      <c r="T2240" s="193"/>
      <c r="AT2240" s="188" t="s">
        <v>586</v>
      </c>
      <c r="AU2240" s="188" t="s">
        <v>89</v>
      </c>
      <c r="AV2240" s="13" t="s">
        <v>89</v>
      </c>
      <c r="AW2240" s="13" t="s">
        <v>31</v>
      </c>
      <c r="AX2240" s="13" t="s">
        <v>77</v>
      </c>
      <c r="AY2240" s="188" t="s">
        <v>574</v>
      </c>
    </row>
    <row r="2241" spans="2:65" s="13" customFormat="1" ht="12">
      <c r="B2241" s="187"/>
      <c r="D2241" s="181" t="s">
        <v>586</v>
      </c>
      <c r="E2241" s="188" t="s">
        <v>1</v>
      </c>
      <c r="F2241" s="189" t="s">
        <v>328</v>
      </c>
      <c r="H2241" s="190">
        <v>984.15</v>
      </c>
      <c r="I2241" s="191"/>
      <c r="L2241" s="187"/>
      <c r="M2241" s="192"/>
      <c r="T2241" s="193"/>
      <c r="AT2241" s="188" t="s">
        <v>586</v>
      </c>
      <c r="AU2241" s="188" t="s">
        <v>89</v>
      </c>
      <c r="AV2241" s="13" t="s">
        <v>89</v>
      </c>
      <c r="AW2241" s="13" t="s">
        <v>31</v>
      </c>
      <c r="AX2241" s="13" t="s">
        <v>77</v>
      </c>
      <c r="AY2241" s="188" t="s">
        <v>574</v>
      </c>
    </row>
    <row r="2242" spans="2:65" s="13" customFormat="1" ht="12">
      <c r="B2242" s="187"/>
      <c r="D2242" s="181" t="s">
        <v>586</v>
      </c>
      <c r="E2242" s="188" t="s">
        <v>1</v>
      </c>
      <c r="F2242" s="189" t="s">
        <v>383</v>
      </c>
      <c r="H2242" s="190">
        <v>45.581000000000003</v>
      </c>
      <c r="I2242" s="191"/>
      <c r="L2242" s="187"/>
      <c r="M2242" s="192"/>
      <c r="T2242" s="193"/>
      <c r="AT2242" s="188" t="s">
        <v>586</v>
      </c>
      <c r="AU2242" s="188" t="s">
        <v>89</v>
      </c>
      <c r="AV2242" s="13" t="s">
        <v>89</v>
      </c>
      <c r="AW2242" s="13" t="s">
        <v>31</v>
      </c>
      <c r="AX2242" s="13" t="s">
        <v>77</v>
      </c>
      <c r="AY2242" s="188" t="s">
        <v>574</v>
      </c>
    </row>
    <row r="2243" spans="2:65" s="13" customFormat="1" ht="12">
      <c r="B2243" s="187"/>
      <c r="D2243" s="181" t="s">
        <v>586</v>
      </c>
      <c r="E2243" s="188" t="s">
        <v>1</v>
      </c>
      <c r="F2243" s="189" t="s">
        <v>2317</v>
      </c>
      <c r="H2243" s="190">
        <v>58.4</v>
      </c>
      <c r="I2243" s="191"/>
      <c r="L2243" s="187"/>
      <c r="M2243" s="192"/>
      <c r="T2243" s="193"/>
      <c r="AT2243" s="188" t="s">
        <v>586</v>
      </c>
      <c r="AU2243" s="188" t="s">
        <v>89</v>
      </c>
      <c r="AV2243" s="13" t="s">
        <v>89</v>
      </c>
      <c r="AW2243" s="13" t="s">
        <v>31</v>
      </c>
      <c r="AX2243" s="13" t="s">
        <v>77</v>
      </c>
      <c r="AY2243" s="188" t="s">
        <v>574</v>
      </c>
    </row>
    <row r="2244" spans="2:65" s="14" customFormat="1" ht="12">
      <c r="B2244" s="194"/>
      <c r="D2244" s="181" t="s">
        <v>586</v>
      </c>
      <c r="E2244" s="195" t="s">
        <v>1</v>
      </c>
      <c r="F2244" s="196" t="s">
        <v>596</v>
      </c>
      <c r="H2244" s="197">
        <v>3061.4450000000002</v>
      </c>
      <c r="I2244" s="198"/>
      <c r="L2244" s="194"/>
      <c r="M2244" s="199"/>
      <c r="T2244" s="200"/>
      <c r="AT2244" s="195" t="s">
        <v>586</v>
      </c>
      <c r="AU2244" s="195" t="s">
        <v>89</v>
      </c>
      <c r="AV2244" s="14" t="s">
        <v>580</v>
      </c>
      <c r="AW2244" s="14" t="s">
        <v>31</v>
      </c>
      <c r="AX2244" s="14" t="s">
        <v>84</v>
      </c>
      <c r="AY2244" s="195" t="s">
        <v>574</v>
      </c>
    </row>
    <row r="2245" spans="2:65" s="1" customFormat="1" ht="44.25" customHeight="1">
      <c r="B2245" s="140"/>
      <c r="C2245" s="168" t="s">
        <v>2318</v>
      </c>
      <c r="D2245" s="168" t="s">
        <v>576</v>
      </c>
      <c r="E2245" s="169" t="s">
        <v>2319</v>
      </c>
      <c r="F2245" s="170" t="s">
        <v>2320</v>
      </c>
      <c r="G2245" s="171" t="s">
        <v>584</v>
      </c>
      <c r="H2245" s="172">
        <v>207.14</v>
      </c>
      <c r="I2245" s="173"/>
      <c r="J2245" s="174">
        <f>ROUND(I2245*H2245,2)</f>
        <v>0</v>
      </c>
      <c r="K2245" s="175"/>
      <c r="L2245" s="34"/>
      <c r="M2245" s="176" t="s">
        <v>1</v>
      </c>
      <c r="N2245" s="139" t="s">
        <v>43</v>
      </c>
      <c r="P2245" s="177">
        <f>O2245*H2245</f>
        <v>0</v>
      </c>
      <c r="Q2245" s="177">
        <v>9.2700000000000005E-2</v>
      </c>
      <c r="R2245" s="177">
        <f>Q2245*H2245</f>
        <v>19.201878000000001</v>
      </c>
      <c r="S2245" s="177">
        <v>0</v>
      </c>
      <c r="T2245" s="178">
        <f>S2245*H2245</f>
        <v>0</v>
      </c>
      <c r="AR2245" s="179" t="s">
        <v>580</v>
      </c>
      <c r="AT2245" s="179" t="s">
        <v>576</v>
      </c>
      <c r="AU2245" s="179" t="s">
        <v>89</v>
      </c>
      <c r="AY2245" s="17" t="s">
        <v>574</v>
      </c>
      <c r="BE2245" s="102">
        <f>IF(N2245="základná",J2245,0)</f>
        <v>0</v>
      </c>
      <c r="BF2245" s="102">
        <f>IF(N2245="znížená",J2245,0)</f>
        <v>0</v>
      </c>
      <c r="BG2245" s="102">
        <f>IF(N2245="zákl. prenesená",J2245,0)</f>
        <v>0</v>
      </c>
      <c r="BH2245" s="102">
        <f>IF(N2245="zníž. prenesená",J2245,0)</f>
        <v>0</v>
      </c>
      <c r="BI2245" s="102">
        <f>IF(N2245="nulová",J2245,0)</f>
        <v>0</v>
      </c>
      <c r="BJ2245" s="17" t="s">
        <v>89</v>
      </c>
      <c r="BK2245" s="102">
        <f>ROUND(I2245*H2245,2)</f>
        <v>0</v>
      </c>
      <c r="BL2245" s="17" t="s">
        <v>580</v>
      </c>
      <c r="BM2245" s="179" t="s">
        <v>2321</v>
      </c>
    </row>
    <row r="2246" spans="2:65" s="13" customFormat="1" ht="12">
      <c r="B2246" s="187"/>
      <c r="D2246" s="181" t="s">
        <v>586</v>
      </c>
      <c r="E2246" s="188" t="s">
        <v>1</v>
      </c>
      <c r="F2246" s="189" t="s">
        <v>2322</v>
      </c>
      <c r="H2246" s="190">
        <v>207.14</v>
      </c>
      <c r="I2246" s="191"/>
      <c r="L2246" s="187"/>
      <c r="M2246" s="192"/>
      <c r="T2246" s="193"/>
      <c r="AT2246" s="188" t="s">
        <v>586</v>
      </c>
      <c r="AU2246" s="188" t="s">
        <v>89</v>
      </c>
      <c r="AV2246" s="13" t="s">
        <v>89</v>
      </c>
      <c r="AW2246" s="13" t="s">
        <v>31</v>
      </c>
      <c r="AX2246" s="13" t="s">
        <v>77</v>
      </c>
      <c r="AY2246" s="188" t="s">
        <v>574</v>
      </c>
    </row>
    <row r="2247" spans="2:65" s="14" customFormat="1" ht="12">
      <c r="B2247" s="194"/>
      <c r="D2247" s="181" t="s">
        <v>586</v>
      </c>
      <c r="E2247" s="195" t="s">
        <v>1</v>
      </c>
      <c r="F2247" s="196" t="s">
        <v>596</v>
      </c>
      <c r="H2247" s="197">
        <v>207.14</v>
      </c>
      <c r="I2247" s="198"/>
      <c r="L2247" s="194"/>
      <c r="M2247" s="199"/>
      <c r="T2247" s="200"/>
      <c r="AT2247" s="195" t="s">
        <v>586</v>
      </c>
      <c r="AU2247" s="195" t="s">
        <v>89</v>
      </c>
      <c r="AV2247" s="14" t="s">
        <v>580</v>
      </c>
      <c r="AW2247" s="14" t="s">
        <v>31</v>
      </c>
      <c r="AX2247" s="14" t="s">
        <v>84</v>
      </c>
      <c r="AY2247" s="195" t="s">
        <v>574</v>
      </c>
    </row>
    <row r="2248" spans="2:65" s="1" customFormat="1" ht="44.25" customHeight="1">
      <c r="B2248" s="140"/>
      <c r="C2248" s="168" t="s">
        <v>2323</v>
      </c>
      <c r="D2248" s="168" t="s">
        <v>576</v>
      </c>
      <c r="E2248" s="169" t="s">
        <v>2324</v>
      </c>
      <c r="F2248" s="170" t="s">
        <v>2325</v>
      </c>
      <c r="G2248" s="171" t="s">
        <v>584</v>
      </c>
      <c r="H2248" s="172">
        <v>20.222999999999999</v>
      </c>
      <c r="I2248" s="173"/>
      <c r="J2248" s="174">
        <f>ROUND(I2248*H2248,2)</f>
        <v>0</v>
      </c>
      <c r="K2248" s="175"/>
      <c r="L2248" s="34"/>
      <c r="M2248" s="176" t="s">
        <v>1</v>
      </c>
      <c r="N2248" s="139" t="s">
        <v>43</v>
      </c>
      <c r="P2248" s="177">
        <f>O2248*H2248</f>
        <v>0</v>
      </c>
      <c r="Q2248" s="177">
        <v>0.10299999999999999</v>
      </c>
      <c r="R2248" s="177">
        <f>Q2248*H2248</f>
        <v>2.0829689999999998</v>
      </c>
      <c r="S2248" s="177">
        <v>0</v>
      </c>
      <c r="T2248" s="178">
        <f>S2248*H2248</f>
        <v>0</v>
      </c>
      <c r="AR2248" s="179" t="s">
        <v>580</v>
      </c>
      <c r="AT2248" s="179" t="s">
        <v>576</v>
      </c>
      <c r="AU2248" s="179" t="s">
        <v>89</v>
      </c>
      <c r="AY2248" s="17" t="s">
        <v>574</v>
      </c>
      <c r="BE2248" s="102">
        <f>IF(N2248="základná",J2248,0)</f>
        <v>0</v>
      </c>
      <c r="BF2248" s="102">
        <f>IF(N2248="znížená",J2248,0)</f>
        <v>0</v>
      </c>
      <c r="BG2248" s="102">
        <f>IF(N2248="zákl. prenesená",J2248,0)</f>
        <v>0</v>
      </c>
      <c r="BH2248" s="102">
        <f>IF(N2248="zníž. prenesená",J2248,0)</f>
        <v>0</v>
      </c>
      <c r="BI2248" s="102">
        <f>IF(N2248="nulová",J2248,0)</f>
        <v>0</v>
      </c>
      <c r="BJ2248" s="17" t="s">
        <v>89</v>
      </c>
      <c r="BK2248" s="102">
        <f>ROUND(I2248*H2248,2)</f>
        <v>0</v>
      </c>
      <c r="BL2248" s="17" t="s">
        <v>580</v>
      </c>
      <c r="BM2248" s="179" t="s">
        <v>2326</v>
      </c>
    </row>
    <row r="2249" spans="2:65" s="13" customFormat="1" ht="12">
      <c r="B2249" s="187"/>
      <c r="D2249" s="181" t="s">
        <v>586</v>
      </c>
      <c r="E2249" s="188" t="s">
        <v>1</v>
      </c>
      <c r="F2249" s="189" t="s">
        <v>232</v>
      </c>
      <c r="H2249" s="190">
        <v>20.222999999999999</v>
      </c>
      <c r="I2249" s="191"/>
      <c r="L2249" s="187"/>
      <c r="M2249" s="192"/>
      <c r="T2249" s="193"/>
      <c r="AT2249" s="188" t="s">
        <v>586</v>
      </c>
      <c r="AU2249" s="188" t="s">
        <v>89</v>
      </c>
      <c r="AV2249" s="13" t="s">
        <v>89</v>
      </c>
      <c r="AW2249" s="13" t="s">
        <v>31</v>
      </c>
      <c r="AX2249" s="13" t="s">
        <v>77</v>
      </c>
      <c r="AY2249" s="188" t="s">
        <v>574</v>
      </c>
    </row>
    <row r="2250" spans="2:65" s="14" customFormat="1" ht="12">
      <c r="B2250" s="194"/>
      <c r="D2250" s="181" t="s">
        <v>586</v>
      </c>
      <c r="E2250" s="195" t="s">
        <v>1</v>
      </c>
      <c r="F2250" s="196" t="s">
        <v>596</v>
      </c>
      <c r="H2250" s="197">
        <v>20.222999999999999</v>
      </c>
      <c r="I2250" s="198"/>
      <c r="L2250" s="194"/>
      <c r="M2250" s="199"/>
      <c r="T2250" s="200"/>
      <c r="AT2250" s="195" t="s">
        <v>586</v>
      </c>
      <c r="AU2250" s="195" t="s">
        <v>89</v>
      </c>
      <c r="AV2250" s="14" t="s">
        <v>580</v>
      </c>
      <c r="AW2250" s="14" t="s">
        <v>31</v>
      </c>
      <c r="AX2250" s="14" t="s">
        <v>84</v>
      </c>
      <c r="AY2250" s="195" t="s">
        <v>574</v>
      </c>
    </row>
    <row r="2251" spans="2:65" s="1" customFormat="1" ht="24.25" customHeight="1">
      <c r="B2251" s="140"/>
      <c r="C2251" s="168" t="s">
        <v>2327</v>
      </c>
      <c r="D2251" s="168" t="s">
        <v>576</v>
      </c>
      <c r="E2251" s="169" t="s">
        <v>2328</v>
      </c>
      <c r="F2251" s="170" t="s">
        <v>2329</v>
      </c>
      <c r="G2251" s="171" t="s">
        <v>584</v>
      </c>
      <c r="H2251" s="172">
        <v>12.28</v>
      </c>
      <c r="I2251" s="173"/>
      <c r="J2251" s="174">
        <f>ROUND(I2251*H2251,2)</f>
        <v>0</v>
      </c>
      <c r="K2251" s="175"/>
      <c r="L2251" s="34"/>
      <c r="M2251" s="176" t="s">
        <v>1</v>
      </c>
      <c r="N2251" s="139" t="s">
        <v>43</v>
      </c>
      <c r="P2251" s="177">
        <f>O2251*H2251</f>
        <v>0</v>
      </c>
      <c r="Q2251" s="177">
        <v>0.14419999999999999</v>
      </c>
      <c r="R2251" s="177">
        <f>Q2251*H2251</f>
        <v>1.7707759999999999</v>
      </c>
      <c r="S2251" s="177">
        <v>0</v>
      </c>
      <c r="T2251" s="178">
        <f>S2251*H2251</f>
        <v>0</v>
      </c>
      <c r="AR2251" s="179" t="s">
        <v>580</v>
      </c>
      <c r="AT2251" s="179" t="s">
        <v>576</v>
      </c>
      <c r="AU2251" s="179" t="s">
        <v>89</v>
      </c>
      <c r="AY2251" s="17" t="s">
        <v>574</v>
      </c>
      <c r="BE2251" s="102">
        <f>IF(N2251="základná",J2251,0)</f>
        <v>0</v>
      </c>
      <c r="BF2251" s="102">
        <f>IF(N2251="znížená",J2251,0)</f>
        <v>0</v>
      </c>
      <c r="BG2251" s="102">
        <f>IF(N2251="zákl. prenesená",J2251,0)</f>
        <v>0</v>
      </c>
      <c r="BH2251" s="102">
        <f>IF(N2251="zníž. prenesená",J2251,0)</f>
        <v>0</v>
      </c>
      <c r="BI2251" s="102">
        <f>IF(N2251="nulová",J2251,0)</f>
        <v>0</v>
      </c>
      <c r="BJ2251" s="17" t="s">
        <v>89</v>
      </c>
      <c r="BK2251" s="102">
        <f>ROUND(I2251*H2251,2)</f>
        <v>0</v>
      </c>
      <c r="BL2251" s="17" t="s">
        <v>580</v>
      </c>
      <c r="BM2251" s="179" t="s">
        <v>2330</v>
      </c>
    </row>
    <row r="2252" spans="2:65" s="13" customFormat="1" ht="12">
      <c r="B2252" s="187"/>
      <c r="D2252" s="181" t="s">
        <v>586</v>
      </c>
      <c r="E2252" s="188" t="s">
        <v>1</v>
      </c>
      <c r="F2252" s="189" t="s">
        <v>323</v>
      </c>
      <c r="H2252" s="190">
        <v>12.28</v>
      </c>
      <c r="I2252" s="191"/>
      <c r="L2252" s="187"/>
      <c r="M2252" s="192"/>
      <c r="T2252" s="193"/>
      <c r="AT2252" s="188" t="s">
        <v>586</v>
      </c>
      <c r="AU2252" s="188" t="s">
        <v>89</v>
      </c>
      <c r="AV2252" s="13" t="s">
        <v>89</v>
      </c>
      <c r="AW2252" s="13" t="s">
        <v>31</v>
      </c>
      <c r="AX2252" s="13" t="s">
        <v>77</v>
      </c>
      <c r="AY2252" s="188" t="s">
        <v>574</v>
      </c>
    </row>
    <row r="2253" spans="2:65" s="14" customFormat="1" ht="12">
      <c r="B2253" s="194"/>
      <c r="D2253" s="181" t="s">
        <v>586</v>
      </c>
      <c r="E2253" s="195" t="s">
        <v>1</v>
      </c>
      <c r="F2253" s="196" t="s">
        <v>596</v>
      </c>
      <c r="H2253" s="197">
        <v>12.28</v>
      </c>
      <c r="I2253" s="198"/>
      <c r="L2253" s="194"/>
      <c r="M2253" s="199"/>
      <c r="T2253" s="200"/>
      <c r="AT2253" s="195" t="s">
        <v>586</v>
      </c>
      <c r="AU2253" s="195" t="s">
        <v>89</v>
      </c>
      <c r="AV2253" s="14" t="s">
        <v>580</v>
      </c>
      <c r="AW2253" s="14" t="s">
        <v>31</v>
      </c>
      <c r="AX2253" s="14" t="s">
        <v>84</v>
      </c>
      <c r="AY2253" s="195" t="s">
        <v>574</v>
      </c>
    </row>
    <row r="2254" spans="2:65" s="1" customFormat="1" ht="24.25" customHeight="1">
      <c r="B2254" s="140"/>
      <c r="C2254" s="168" t="s">
        <v>2331</v>
      </c>
      <c r="D2254" s="168" t="s">
        <v>576</v>
      </c>
      <c r="E2254" s="169" t="s">
        <v>2332</v>
      </c>
      <c r="F2254" s="170" t="s">
        <v>2333</v>
      </c>
      <c r="G2254" s="171" t="s">
        <v>584</v>
      </c>
      <c r="H2254" s="172">
        <v>1.01</v>
      </c>
      <c r="I2254" s="173"/>
      <c r="J2254" s="174">
        <f>ROUND(I2254*H2254,2)</f>
        <v>0</v>
      </c>
      <c r="K2254" s="175"/>
      <c r="L2254" s="34"/>
      <c r="M2254" s="176" t="s">
        <v>1</v>
      </c>
      <c r="N2254" s="139" t="s">
        <v>43</v>
      </c>
      <c r="P2254" s="177">
        <f>O2254*H2254</f>
        <v>0</v>
      </c>
      <c r="Q2254" s="177">
        <v>0.15656</v>
      </c>
      <c r="R2254" s="177">
        <f>Q2254*H2254</f>
        <v>0.15812560000000001</v>
      </c>
      <c r="S2254" s="177">
        <v>0</v>
      </c>
      <c r="T2254" s="178">
        <f>S2254*H2254</f>
        <v>0</v>
      </c>
      <c r="AR2254" s="179" t="s">
        <v>580</v>
      </c>
      <c r="AT2254" s="179" t="s">
        <v>576</v>
      </c>
      <c r="AU2254" s="179" t="s">
        <v>89</v>
      </c>
      <c r="AY2254" s="17" t="s">
        <v>574</v>
      </c>
      <c r="BE2254" s="102">
        <f>IF(N2254="základná",J2254,0)</f>
        <v>0</v>
      </c>
      <c r="BF2254" s="102">
        <f>IF(N2254="znížená",J2254,0)</f>
        <v>0</v>
      </c>
      <c r="BG2254" s="102">
        <f>IF(N2254="zákl. prenesená",J2254,0)</f>
        <v>0</v>
      </c>
      <c r="BH2254" s="102">
        <f>IF(N2254="zníž. prenesená",J2254,0)</f>
        <v>0</v>
      </c>
      <c r="BI2254" s="102">
        <f>IF(N2254="nulová",J2254,0)</f>
        <v>0</v>
      </c>
      <c r="BJ2254" s="17" t="s">
        <v>89</v>
      </c>
      <c r="BK2254" s="102">
        <f>ROUND(I2254*H2254,2)</f>
        <v>0</v>
      </c>
      <c r="BL2254" s="17" t="s">
        <v>580</v>
      </c>
      <c r="BM2254" s="179" t="s">
        <v>2334</v>
      </c>
    </row>
    <row r="2255" spans="2:65" s="13" customFormat="1" ht="12">
      <c r="B2255" s="187"/>
      <c r="D2255" s="181" t="s">
        <v>586</v>
      </c>
      <c r="E2255" s="188" t="s">
        <v>1</v>
      </c>
      <c r="F2255" s="189" t="s">
        <v>318</v>
      </c>
      <c r="H2255" s="190">
        <v>1.01</v>
      </c>
      <c r="I2255" s="191"/>
      <c r="L2255" s="187"/>
      <c r="M2255" s="192"/>
      <c r="T2255" s="193"/>
      <c r="AT2255" s="188" t="s">
        <v>586</v>
      </c>
      <c r="AU2255" s="188" t="s">
        <v>89</v>
      </c>
      <c r="AV2255" s="13" t="s">
        <v>89</v>
      </c>
      <c r="AW2255" s="13" t="s">
        <v>31</v>
      </c>
      <c r="AX2255" s="13" t="s">
        <v>77</v>
      </c>
      <c r="AY2255" s="188" t="s">
        <v>574</v>
      </c>
    </row>
    <row r="2256" spans="2:65" s="14" customFormat="1" ht="12">
      <c r="B2256" s="194"/>
      <c r="D2256" s="181" t="s">
        <v>586</v>
      </c>
      <c r="E2256" s="195" t="s">
        <v>1</v>
      </c>
      <c r="F2256" s="196" t="s">
        <v>596</v>
      </c>
      <c r="H2256" s="197">
        <v>1.01</v>
      </c>
      <c r="I2256" s="198"/>
      <c r="L2256" s="194"/>
      <c r="M2256" s="199"/>
      <c r="T2256" s="200"/>
      <c r="AT2256" s="195" t="s">
        <v>586</v>
      </c>
      <c r="AU2256" s="195" t="s">
        <v>89</v>
      </c>
      <c r="AV2256" s="14" t="s">
        <v>580</v>
      </c>
      <c r="AW2256" s="14" t="s">
        <v>31</v>
      </c>
      <c r="AX2256" s="14" t="s">
        <v>84</v>
      </c>
      <c r="AY2256" s="195" t="s">
        <v>574</v>
      </c>
    </row>
    <row r="2257" spans="2:65" s="1" customFormat="1" ht="24.25" customHeight="1">
      <c r="B2257" s="140"/>
      <c r="C2257" s="168" t="s">
        <v>2335</v>
      </c>
      <c r="D2257" s="168" t="s">
        <v>576</v>
      </c>
      <c r="E2257" s="169" t="s">
        <v>2336</v>
      </c>
      <c r="F2257" s="170" t="s">
        <v>2337</v>
      </c>
      <c r="G2257" s="171" t="s">
        <v>584</v>
      </c>
      <c r="H2257" s="172">
        <v>4.53</v>
      </c>
      <c r="I2257" s="173"/>
      <c r="J2257" s="174">
        <f>ROUND(I2257*H2257,2)</f>
        <v>0</v>
      </c>
      <c r="K2257" s="175"/>
      <c r="L2257" s="34"/>
      <c r="M2257" s="176" t="s">
        <v>1</v>
      </c>
      <c r="N2257" s="139" t="s">
        <v>43</v>
      </c>
      <c r="P2257" s="177">
        <f>O2257*H2257</f>
        <v>0</v>
      </c>
      <c r="Q2257" s="177">
        <v>0.23483999999999999</v>
      </c>
      <c r="R2257" s="177">
        <f>Q2257*H2257</f>
        <v>1.0638252000000001</v>
      </c>
      <c r="S2257" s="177">
        <v>0</v>
      </c>
      <c r="T2257" s="178">
        <f>S2257*H2257</f>
        <v>0</v>
      </c>
      <c r="AR2257" s="179" t="s">
        <v>580</v>
      </c>
      <c r="AT2257" s="179" t="s">
        <v>576</v>
      </c>
      <c r="AU2257" s="179" t="s">
        <v>89</v>
      </c>
      <c r="AY2257" s="17" t="s">
        <v>574</v>
      </c>
      <c r="BE2257" s="102">
        <f>IF(N2257="základná",J2257,0)</f>
        <v>0</v>
      </c>
      <c r="BF2257" s="102">
        <f>IF(N2257="znížená",J2257,0)</f>
        <v>0</v>
      </c>
      <c r="BG2257" s="102">
        <f>IF(N2257="zákl. prenesená",J2257,0)</f>
        <v>0</v>
      </c>
      <c r="BH2257" s="102">
        <f>IF(N2257="zníž. prenesená",J2257,0)</f>
        <v>0</v>
      </c>
      <c r="BI2257" s="102">
        <f>IF(N2257="nulová",J2257,0)</f>
        <v>0</v>
      </c>
      <c r="BJ2257" s="17" t="s">
        <v>89</v>
      </c>
      <c r="BK2257" s="102">
        <f>ROUND(I2257*H2257,2)</f>
        <v>0</v>
      </c>
      <c r="BL2257" s="17" t="s">
        <v>580</v>
      </c>
      <c r="BM2257" s="179" t="s">
        <v>2338</v>
      </c>
    </row>
    <row r="2258" spans="2:65" s="13" customFormat="1" ht="12">
      <c r="B2258" s="187"/>
      <c r="D2258" s="181" t="s">
        <v>586</v>
      </c>
      <c r="E2258" s="188" t="s">
        <v>1</v>
      </c>
      <c r="F2258" s="189" t="s">
        <v>315</v>
      </c>
      <c r="H2258" s="190">
        <v>4.53</v>
      </c>
      <c r="I2258" s="191"/>
      <c r="L2258" s="187"/>
      <c r="M2258" s="192"/>
      <c r="T2258" s="193"/>
      <c r="AT2258" s="188" t="s">
        <v>586</v>
      </c>
      <c r="AU2258" s="188" t="s">
        <v>89</v>
      </c>
      <c r="AV2258" s="13" t="s">
        <v>89</v>
      </c>
      <c r="AW2258" s="13" t="s">
        <v>31</v>
      </c>
      <c r="AX2258" s="13" t="s">
        <v>77</v>
      </c>
      <c r="AY2258" s="188" t="s">
        <v>574</v>
      </c>
    </row>
    <row r="2259" spans="2:65" s="14" customFormat="1" ht="12">
      <c r="B2259" s="194"/>
      <c r="D2259" s="181" t="s">
        <v>586</v>
      </c>
      <c r="E2259" s="195" t="s">
        <v>1</v>
      </c>
      <c r="F2259" s="196" t="s">
        <v>596</v>
      </c>
      <c r="H2259" s="197">
        <v>4.53</v>
      </c>
      <c r="I2259" s="198"/>
      <c r="L2259" s="194"/>
      <c r="M2259" s="199"/>
      <c r="T2259" s="200"/>
      <c r="AT2259" s="195" t="s">
        <v>586</v>
      </c>
      <c r="AU2259" s="195" t="s">
        <v>89</v>
      </c>
      <c r="AV2259" s="14" t="s">
        <v>580</v>
      </c>
      <c r="AW2259" s="14" t="s">
        <v>31</v>
      </c>
      <c r="AX2259" s="14" t="s">
        <v>84</v>
      </c>
      <c r="AY2259" s="195" t="s">
        <v>574</v>
      </c>
    </row>
    <row r="2260" spans="2:65" s="1" customFormat="1" ht="24.25" customHeight="1">
      <c r="B2260" s="140"/>
      <c r="C2260" s="168" t="s">
        <v>2339</v>
      </c>
      <c r="D2260" s="168" t="s">
        <v>576</v>
      </c>
      <c r="E2260" s="169" t="s">
        <v>2340</v>
      </c>
      <c r="F2260" s="170" t="s">
        <v>2341</v>
      </c>
      <c r="G2260" s="171" t="s">
        <v>584</v>
      </c>
      <c r="H2260" s="172">
        <v>33.122999999999998</v>
      </c>
      <c r="I2260" s="173"/>
      <c r="J2260" s="174">
        <f>ROUND(I2260*H2260,2)</f>
        <v>0</v>
      </c>
      <c r="K2260" s="175"/>
      <c r="L2260" s="34"/>
      <c r="M2260" s="176" t="s">
        <v>1</v>
      </c>
      <c r="N2260" s="139" t="s">
        <v>43</v>
      </c>
      <c r="P2260" s="177">
        <f>O2260*H2260</f>
        <v>0</v>
      </c>
      <c r="Q2260" s="177">
        <v>1.1424E-2</v>
      </c>
      <c r="R2260" s="177">
        <f>Q2260*H2260</f>
        <v>0.37839715199999996</v>
      </c>
      <c r="S2260" s="177">
        <v>0</v>
      </c>
      <c r="T2260" s="178">
        <f>S2260*H2260</f>
        <v>0</v>
      </c>
      <c r="AR2260" s="179" t="s">
        <v>580</v>
      </c>
      <c r="AT2260" s="179" t="s">
        <v>576</v>
      </c>
      <c r="AU2260" s="179" t="s">
        <v>89</v>
      </c>
      <c r="AY2260" s="17" t="s">
        <v>574</v>
      </c>
      <c r="BE2260" s="102">
        <f>IF(N2260="základná",J2260,0)</f>
        <v>0</v>
      </c>
      <c r="BF2260" s="102">
        <f>IF(N2260="znížená",J2260,0)</f>
        <v>0</v>
      </c>
      <c r="BG2260" s="102">
        <f>IF(N2260="zákl. prenesená",J2260,0)</f>
        <v>0</v>
      </c>
      <c r="BH2260" s="102">
        <f>IF(N2260="zníž. prenesená",J2260,0)</f>
        <v>0</v>
      </c>
      <c r="BI2260" s="102">
        <f>IF(N2260="nulová",J2260,0)</f>
        <v>0</v>
      </c>
      <c r="BJ2260" s="17" t="s">
        <v>89</v>
      </c>
      <c r="BK2260" s="102">
        <f>ROUND(I2260*H2260,2)</f>
        <v>0</v>
      </c>
      <c r="BL2260" s="17" t="s">
        <v>580</v>
      </c>
      <c r="BM2260" s="179" t="s">
        <v>2342</v>
      </c>
    </row>
    <row r="2261" spans="2:65" s="13" customFormat="1" ht="12">
      <c r="B2261" s="187"/>
      <c r="D2261" s="181" t="s">
        <v>586</v>
      </c>
      <c r="E2261" s="188" t="s">
        <v>1</v>
      </c>
      <c r="F2261" s="189" t="s">
        <v>216</v>
      </c>
      <c r="H2261" s="190">
        <v>33.122999999999998</v>
      </c>
      <c r="I2261" s="191"/>
      <c r="L2261" s="187"/>
      <c r="M2261" s="192"/>
      <c r="T2261" s="193"/>
      <c r="AT2261" s="188" t="s">
        <v>586</v>
      </c>
      <c r="AU2261" s="188" t="s">
        <v>89</v>
      </c>
      <c r="AV2261" s="13" t="s">
        <v>89</v>
      </c>
      <c r="AW2261" s="13" t="s">
        <v>31</v>
      </c>
      <c r="AX2261" s="13" t="s">
        <v>77</v>
      </c>
      <c r="AY2261" s="188" t="s">
        <v>574</v>
      </c>
    </row>
    <row r="2262" spans="2:65" s="14" customFormat="1" ht="12">
      <c r="B2262" s="194"/>
      <c r="D2262" s="181" t="s">
        <v>586</v>
      </c>
      <c r="E2262" s="195" t="s">
        <v>1</v>
      </c>
      <c r="F2262" s="196" t="s">
        <v>596</v>
      </c>
      <c r="H2262" s="197">
        <v>33.122999999999998</v>
      </c>
      <c r="I2262" s="198"/>
      <c r="L2262" s="194"/>
      <c r="M2262" s="199"/>
      <c r="T2262" s="200"/>
      <c r="AT2262" s="195" t="s">
        <v>586</v>
      </c>
      <c r="AU2262" s="195" t="s">
        <v>89</v>
      </c>
      <c r="AV2262" s="14" t="s">
        <v>580</v>
      </c>
      <c r="AW2262" s="14" t="s">
        <v>31</v>
      </c>
      <c r="AX2262" s="14" t="s">
        <v>84</v>
      </c>
      <c r="AY2262" s="195" t="s">
        <v>574</v>
      </c>
    </row>
    <row r="2263" spans="2:65" s="1" customFormat="1" ht="55.5" customHeight="1">
      <c r="B2263" s="140"/>
      <c r="C2263" s="168" t="s">
        <v>2343</v>
      </c>
      <c r="D2263" s="168" t="s">
        <v>576</v>
      </c>
      <c r="E2263" s="169" t="s">
        <v>2344</v>
      </c>
      <c r="F2263" s="170" t="s">
        <v>2345</v>
      </c>
      <c r="G2263" s="171" t="s">
        <v>584</v>
      </c>
      <c r="H2263" s="172">
        <v>134.63200000000001</v>
      </c>
      <c r="I2263" s="173"/>
      <c r="J2263" s="174">
        <f>ROUND(I2263*H2263,2)</f>
        <v>0</v>
      </c>
      <c r="K2263" s="175"/>
      <c r="L2263" s="34"/>
      <c r="M2263" s="176" t="s">
        <v>1</v>
      </c>
      <c r="N2263" s="139" t="s">
        <v>43</v>
      </c>
      <c r="P2263" s="177">
        <f>O2263*H2263</f>
        <v>0</v>
      </c>
      <c r="Q2263" s="177">
        <v>0.24762000000000001</v>
      </c>
      <c r="R2263" s="177">
        <f>Q2263*H2263</f>
        <v>33.33757584</v>
      </c>
      <c r="S2263" s="177">
        <v>0</v>
      </c>
      <c r="T2263" s="178">
        <f>S2263*H2263</f>
        <v>0</v>
      </c>
      <c r="AR2263" s="179" t="s">
        <v>580</v>
      </c>
      <c r="AT2263" s="179" t="s">
        <v>576</v>
      </c>
      <c r="AU2263" s="179" t="s">
        <v>89</v>
      </c>
      <c r="AY2263" s="17" t="s">
        <v>574</v>
      </c>
      <c r="BE2263" s="102">
        <f>IF(N2263="základná",J2263,0)</f>
        <v>0</v>
      </c>
      <c r="BF2263" s="102">
        <f>IF(N2263="znížená",J2263,0)</f>
        <v>0</v>
      </c>
      <c r="BG2263" s="102">
        <f>IF(N2263="zákl. prenesená",J2263,0)</f>
        <v>0</v>
      </c>
      <c r="BH2263" s="102">
        <f>IF(N2263="zníž. prenesená",J2263,0)</f>
        <v>0</v>
      </c>
      <c r="BI2263" s="102">
        <f>IF(N2263="nulová",J2263,0)</f>
        <v>0</v>
      </c>
      <c r="BJ2263" s="17" t="s">
        <v>89</v>
      </c>
      <c r="BK2263" s="102">
        <f>ROUND(I2263*H2263,2)</f>
        <v>0</v>
      </c>
      <c r="BL2263" s="17" t="s">
        <v>580</v>
      </c>
      <c r="BM2263" s="179" t="s">
        <v>2346</v>
      </c>
    </row>
    <row r="2264" spans="2:65" s="12" customFormat="1" ht="12">
      <c r="B2264" s="180"/>
      <c r="D2264" s="181" t="s">
        <v>586</v>
      </c>
      <c r="E2264" s="182" t="s">
        <v>1</v>
      </c>
      <c r="F2264" s="183" t="s">
        <v>2347</v>
      </c>
      <c r="H2264" s="182" t="s">
        <v>1</v>
      </c>
      <c r="I2264" s="184"/>
      <c r="L2264" s="180"/>
      <c r="M2264" s="185"/>
      <c r="T2264" s="186"/>
      <c r="AT2264" s="182" t="s">
        <v>586</v>
      </c>
      <c r="AU2264" s="182" t="s">
        <v>89</v>
      </c>
      <c r="AV2264" s="12" t="s">
        <v>84</v>
      </c>
      <c r="AW2264" s="12" t="s">
        <v>31</v>
      </c>
      <c r="AX2264" s="12" t="s">
        <v>77</v>
      </c>
      <c r="AY2264" s="182" t="s">
        <v>574</v>
      </c>
    </row>
    <row r="2265" spans="2:65" s="13" customFormat="1" ht="12">
      <c r="B2265" s="187"/>
      <c r="D2265" s="181" t="s">
        <v>586</v>
      </c>
      <c r="E2265" s="188" t="s">
        <v>1</v>
      </c>
      <c r="F2265" s="189" t="s">
        <v>2348</v>
      </c>
      <c r="H2265" s="190">
        <v>8.1280000000000001</v>
      </c>
      <c r="I2265" s="191"/>
      <c r="L2265" s="187"/>
      <c r="M2265" s="192"/>
      <c r="T2265" s="193"/>
      <c r="AT2265" s="188" t="s">
        <v>586</v>
      </c>
      <c r="AU2265" s="188" t="s">
        <v>89</v>
      </c>
      <c r="AV2265" s="13" t="s">
        <v>89</v>
      </c>
      <c r="AW2265" s="13" t="s">
        <v>31</v>
      </c>
      <c r="AX2265" s="13" t="s">
        <v>77</v>
      </c>
      <c r="AY2265" s="188" t="s">
        <v>574</v>
      </c>
    </row>
    <row r="2266" spans="2:65" s="15" customFormat="1" ht="12">
      <c r="B2266" s="201"/>
      <c r="D2266" s="181" t="s">
        <v>586</v>
      </c>
      <c r="E2266" s="202" t="s">
        <v>1</v>
      </c>
      <c r="F2266" s="203" t="s">
        <v>776</v>
      </c>
      <c r="H2266" s="204">
        <v>8.1280000000000001</v>
      </c>
      <c r="I2266" s="205"/>
      <c r="L2266" s="201"/>
      <c r="M2266" s="206"/>
      <c r="T2266" s="207"/>
      <c r="AT2266" s="202" t="s">
        <v>586</v>
      </c>
      <c r="AU2266" s="202" t="s">
        <v>89</v>
      </c>
      <c r="AV2266" s="15" t="s">
        <v>597</v>
      </c>
      <c r="AW2266" s="15" t="s">
        <v>31</v>
      </c>
      <c r="AX2266" s="15" t="s">
        <v>77</v>
      </c>
      <c r="AY2266" s="202" t="s">
        <v>574</v>
      </c>
    </row>
    <row r="2267" spans="2:65" s="12" customFormat="1" ht="12">
      <c r="B2267" s="180"/>
      <c r="D2267" s="181" t="s">
        <v>586</v>
      </c>
      <c r="E2267" s="182" t="s">
        <v>1</v>
      </c>
      <c r="F2267" s="183" t="s">
        <v>2349</v>
      </c>
      <c r="H2267" s="182" t="s">
        <v>1</v>
      </c>
      <c r="I2267" s="184"/>
      <c r="L2267" s="180"/>
      <c r="M2267" s="185"/>
      <c r="T2267" s="186"/>
      <c r="AT2267" s="182" t="s">
        <v>586</v>
      </c>
      <c r="AU2267" s="182" t="s">
        <v>89</v>
      </c>
      <c r="AV2267" s="12" t="s">
        <v>84</v>
      </c>
      <c r="AW2267" s="12" t="s">
        <v>31</v>
      </c>
      <c r="AX2267" s="12" t="s">
        <v>77</v>
      </c>
      <c r="AY2267" s="182" t="s">
        <v>574</v>
      </c>
    </row>
    <row r="2268" spans="2:65" s="13" customFormat="1" ht="12">
      <c r="B2268" s="187"/>
      <c r="D2268" s="181" t="s">
        <v>586</v>
      </c>
      <c r="E2268" s="188" t="s">
        <v>1</v>
      </c>
      <c r="F2268" s="189" t="s">
        <v>2350</v>
      </c>
      <c r="H2268" s="190">
        <v>114.84</v>
      </c>
      <c r="I2268" s="191"/>
      <c r="L2268" s="187"/>
      <c r="M2268" s="192"/>
      <c r="T2268" s="193"/>
      <c r="AT2268" s="188" t="s">
        <v>586</v>
      </c>
      <c r="AU2268" s="188" t="s">
        <v>89</v>
      </c>
      <c r="AV2268" s="13" t="s">
        <v>89</v>
      </c>
      <c r="AW2268" s="13" t="s">
        <v>31</v>
      </c>
      <c r="AX2268" s="13" t="s">
        <v>77</v>
      </c>
      <c r="AY2268" s="188" t="s">
        <v>574</v>
      </c>
    </row>
    <row r="2269" spans="2:65" s="13" customFormat="1" ht="12">
      <c r="B2269" s="187"/>
      <c r="D2269" s="181" t="s">
        <v>586</v>
      </c>
      <c r="E2269" s="188" t="s">
        <v>1</v>
      </c>
      <c r="F2269" s="189" t="s">
        <v>2351</v>
      </c>
      <c r="H2269" s="190">
        <v>11.664</v>
      </c>
      <c r="I2269" s="191"/>
      <c r="L2269" s="187"/>
      <c r="M2269" s="192"/>
      <c r="T2269" s="193"/>
      <c r="AT2269" s="188" t="s">
        <v>586</v>
      </c>
      <c r="AU2269" s="188" t="s">
        <v>89</v>
      </c>
      <c r="AV2269" s="13" t="s">
        <v>89</v>
      </c>
      <c r="AW2269" s="13" t="s">
        <v>31</v>
      </c>
      <c r="AX2269" s="13" t="s">
        <v>77</v>
      </c>
      <c r="AY2269" s="188" t="s">
        <v>574</v>
      </c>
    </row>
    <row r="2270" spans="2:65" s="15" customFormat="1" ht="12">
      <c r="B2270" s="201"/>
      <c r="D2270" s="181" t="s">
        <v>586</v>
      </c>
      <c r="E2270" s="202" t="s">
        <v>1</v>
      </c>
      <c r="F2270" s="203" t="s">
        <v>776</v>
      </c>
      <c r="H2270" s="204">
        <v>126.504</v>
      </c>
      <c r="I2270" s="205"/>
      <c r="L2270" s="201"/>
      <c r="M2270" s="206"/>
      <c r="T2270" s="207"/>
      <c r="AT2270" s="202" t="s">
        <v>586</v>
      </c>
      <c r="AU2270" s="202" t="s">
        <v>89</v>
      </c>
      <c r="AV2270" s="15" t="s">
        <v>597</v>
      </c>
      <c r="AW2270" s="15" t="s">
        <v>31</v>
      </c>
      <c r="AX2270" s="15" t="s">
        <v>77</v>
      </c>
      <c r="AY2270" s="202" t="s">
        <v>574</v>
      </c>
    </row>
    <row r="2271" spans="2:65" s="14" customFormat="1" ht="12">
      <c r="B2271" s="194"/>
      <c r="D2271" s="181" t="s">
        <v>586</v>
      </c>
      <c r="E2271" s="195" t="s">
        <v>427</v>
      </c>
      <c r="F2271" s="196" t="s">
        <v>596</v>
      </c>
      <c r="H2271" s="197">
        <v>134.63200000000001</v>
      </c>
      <c r="I2271" s="198"/>
      <c r="L2271" s="194"/>
      <c r="M2271" s="199"/>
      <c r="T2271" s="200"/>
      <c r="AT2271" s="195" t="s">
        <v>586</v>
      </c>
      <c r="AU2271" s="195" t="s">
        <v>89</v>
      </c>
      <c r="AV2271" s="14" t="s">
        <v>580</v>
      </c>
      <c r="AW2271" s="14" t="s">
        <v>31</v>
      </c>
      <c r="AX2271" s="14" t="s">
        <v>84</v>
      </c>
      <c r="AY2271" s="195" t="s">
        <v>574</v>
      </c>
    </row>
    <row r="2272" spans="2:65" s="12" customFormat="1" ht="12">
      <c r="B2272" s="180"/>
      <c r="D2272" s="181" t="s">
        <v>586</v>
      </c>
      <c r="E2272" s="182" t="s">
        <v>1</v>
      </c>
      <c r="F2272" s="183" t="s">
        <v>2352</v>
      </c>
      <c r="H2272" s="182" t="s">
        <v>1</v>
      </c>
      <c r="I2272" s="184"/>
      <c r="L2272" s="180"/>
      <c r="M2272" s="185"/>
      <c r="T2272" s="186"/>
      <c r="AT2272" s="182" t="s">
        <v>586</v>
      </c>
      <c r="AU2272" s="182" t="s">
        <v>89</v>
      </c>
      <c r="AV2272" s="12" t="s">
        <v>84</v>
      </c>
      <c r="AW2272" s="12" t="s">
        <v>31</v>
      </c>
      <c r="AX2272" s="12" t="s">
        <v>77</v>
      </c>
      <c r="AY2272" s="182" t="s">
        <v>574</v>
      </c>
    </row>
    <row r="2273" spans="2:65" s="1" customFormat="1" ht="44.25" customHeight="1">
      <c r="B2273" s="140"/>
      <c r="C2273" s="208" t="s">
        <v>2353</v>
      </c>
      <c r="D2273" s="208" t="s">
        <v>1858</v>
      </c>
      <c r="E2273" s="209" t="s">
        <v>2271</v>
      </c>
      <c r="F2273" s="210" t="s">
        <v>2272</v>
      </c>
      <c r="G2273" s="211" t="s">
        <v>584</v>
      </c>
      <c r="H2273" s="212">
        <v>138.67099999999999</v>
      </c>
      <c r="I2273" s="213"/>
      <c r="J2273" s="214">
        <f>ROUND(I2273*H2273,2)</f>
        <v>0</v>
      </c>
      <c r="K2273" s="215"/>
      <c r="L2273" s="216"/>
      <c r="M2273" s="217" t="s">
        <v>1</v>
      </c>
      <c r="N2273" s="218" t="s">
        <v>43</v>
      </c>
      <c r="P2273" s="177">
        <f>O2273*H2273</f>
        <v>0</v>
      </c>
      <c r="Q2273" s="177">
        <v>1.4999999999999999E-2</v>
      </c>
      <c r="R2273" s="177">
        <f>Q2273*H2273</f>
        <v>2.0800649999999998</v>
      </c>
      <c r="S2273" s="177">
        <v>0</v>
      </c>
      <c r="T2273" s="178">
        <f>S2273*H2273</f>
        <v>0</v>
      </c>
      <c r="AR2273" s="179" t="s">
        <v>626</v>
      </c>
      <c r="AT2273" s="179" t="s">
        <v>1858</v>
      </c>
      <c r="AU2273" s="179" t="s">
        <v>89</v>
      </c>
      <c r="AY2273" s="17" t="s">
        <v>574</v>
      </c>
      <c r="BE2273" s="102">
        <f>IF(N2273="základná",J2273,0)</f>
        <v>0</v>
      </c>
      <c r="BF2273" s="102">
        <f>IF(N2273="znížená",J2273,0)</f>
        <v>0</v>
      </c>
      <c r="BG2273" s="102">
        <f>IF(N2273="zákl. prenesená",J2273,0)</f>
        <v>0</v>
      </c>
      <c r="BH2273" s="102">
        <f>IF(N2273="zníž. prenesená",J2273,0)</f>
        <v>0</v>
      </c>
      <c r="BI2273" s="102">
        <f>IF(N2273="nulová",J2273,0)</f>
        <v>0</v>
      </c>
      <c r="BJ2273" s="17" t="s">
        <v>89</v>
      </c>
      <c r="BK2273" s="102">
        <f>ROUND(I2273*H2273,2)</f>
        <v>0</v>
      </c>
      <c r="BL2273" s="17" t="s">
        <v>580</v>
      </c>
      <c r="BM2273" s="179" t="s">
        <v>2354</v>
      </c>
    </row>
    <row r="2274" spans="2:65" s="13" customFormat="1" ht="12">
      <c r="B2274" s="187"/>
      <c r="D2274" s="181" t="s">
        <v>586</v>
      </c>
      <c r="E2274" s="188" t="s">
        <v>1</v>
      </c>
      <c r="F2274" s="189" t="s">
        <v>2355</v>
      </c>
      <c r="H2274" s="190">
        <v>138.67099999999999</v>
      </c>
      <c r="I2274" s="191"/>
      <c r="L2274" s="187"/>
      <c r="M2274" s="192"/>
      <c r="T2274" s="193"/>
      <c r="AT2274" s="188" t="s">
        <v>586</v>
      </c>
      <c r="AU2274" s="188" t="s">
        <v>89</v>
      </c>
      <c r="AV2274" s="13" t="s">
        <v>89</v>
      </c>
      <c r="AW2274" s="13" t="s">
        <v>31</v>
      </c>
      <c r="AX2274" s="13" t="s">
        <v>77</v>
      </c>
      <c r="AY2274" s="188" t="s">
        <v>574</v>
      </c>
    </row>
    <row r="2275" spans="2:65" s="14" customFormat="1" ht="12">
      <c r="B2275" s="194"/>
      <c r="D2275" s="181" t="s">
        <v>586</v>
      </c>
      <c r="E2275" s="195" t="s">
        <v>1</v>
      </c>
      <c r="F2275" s="196" t="s">
        <v>596</v>
      </c>
      <c r="H2275" s="197">
        <v>138.67099999999999</v>
      </c>
      <c r="I2275" s="198"/>
      <c r="L2275" s="194"/>
      <c r="M2275" s="199"/>
      <c r="T2275" s="200"/>
      <c r="AT2275" s="195" t="s">
        <v>586</v>
      </c>
      <c r="AU2275" s="195" t="s">
        <v>89</v>
      </c>
      <c r="AV2275" s="14" t="s">
        <v>580</v>
      </c>
      <c r="AW2275" s="14" t="s">
        <v>31</v>
      </c>
      <c r="AX2275" s="14" t="s">
        <v>84</v>
      </c>
      <c r="AY2275" s="195" t="s">
        <v>574</v>
      </c>
    </row>
    <row r="2276" spans="2:65" s="12" customFormat="1" ht="12">
      <c r="B2276" s="180"/>
      <c r="D2276" s="181" t="s">
        <v>586</v>
      </c>
      <c r="E2276" s="182" t="s">
        <v>1</v>
      </c>
      <c r="F2276" s="183" t="s">
        <v>2276</v>
      </c>
      <c r="H2276" s="182" t="s">
        <v>1</v>
      </c>
      <c r="I2276" s="184"/>
      <c r="L2276" s="180"/>
      <c r="M2276" s="185"/>
      <c r="T2276" s="186"/>
      <c r="AT2276" s="182" t="s">
        <v>586</v>
      </c>
      <c r="AU2276" s="182" t="s">
        <v>89</v>
      </c>
      <c r="AV2276" s="12" t="s">
        <v>84</v>
      </c>
      <c r="AW2276" s="12" t="s">
        <v>31</v>
      </c>
      <c r="AX2276" s="12" t="s">
        <v>77</v>
      </c>
      <c r="AY2276" s="182" t="s">
        <v>574</v>
      </c>
    </row>
    <row r="2277" spans="2:65" s="11" customFormat="1" ht="23" customHeight="1">
      <c r="B2277" s="156"/>
      <c r="D2277" s="157" t="s">
        <v>76</v>
      </c>
      <c r="E2277" s="166" t="s">
        <v>639</v>
      </c>
      <c r="F2277" s="166" t="s">
        <v>2356</v>
      </c>
      <c r="I2277" s="159"/>
      <c r="J2277" s="167">
        <f>BK2277</f>
        <v>0</v>
      </c>
      <c r="L2277" s="156"/>
      <c r="M2277" s="161"/>
      <c r="P2277" s="162">
        <f>SUM(P2278:P2942)</f>
        <v>0</v>
      </c>
      <c r="R2277" s="162">
        <f>SUM(R2278:R2942)</f>
        <v>61.544622276159998</v>
      </c>
      <c r="T2277" s="163">
        <f>SUM(T2278:T2942)</f>
        <v>3495.9155439999995</v>
      </c>
      <c r="AR2277" s="157" t="s">
        <v>84</v>
      </c>
      <c r="AT2277" s="164" t="s">
        <v>76</v>
      </c>
      <c r="AU2277" s="164" t="s">
        <v>84</v>
      </c>
      <c r="AY2277" s="157" t="s">
        <v>574</v>
      </c>
      <c r="BK2277" s="165">
        <f>SUM(BK2278:BK2942)</f>
        <v>0</v>
      </c>
    </row>
    <row r="2278" spans="2:65" s="1" customFormat="1" ht="33" customHeight="1">
      <c r="B2278" s="140"/>
      <c r="C2278" s="168" t="s">
        <v>2357</v>
      </c>
      <c r="D2278" s="168" t="s">
        <v>576</v>
      </c>
      <c r="E2278" s="169" t="s">
        <v>2358</v>
      </c>
      <c r="F2278" s="170" t="s">
        <v>2359</v>
      </c>
      <c r="G2278" s="171" t="s">
        <v>629</v>
      </c>
      <c r="H2278" s="172">
        <v>10.968</v>
      </c>
      <c r="I2278" s="173"/>
      <c r="J2278" s="174">
        <f>ROUND(I2278*H2278,2)</f>
        <v>0</v>
      </c>
      <c r="K2278" s="175"/>
      <c r="L2278" s="34"/>
      <c r="M2278" s="176" t="s">
        <v>1</v>
      </c>
      <c r="N2278" s="139" t="s">
        <v>43</v>
      </c>
      <c r="P2278" s="177">
        <f>O2278*H2278</f>
        <v>0</v>
      </c>
      <c r="Q2278" s="177">
        <v>2.3083100000000001</v>
      </c>
      <c r="R2278" s="177">
        <f>Q2278*H2278</f>
        <v>25.317544080000001</v>
      </c>
      <c r="S2278" s="177">
        <v>0</v>
      </c>
      <c r="T2278" s="178">
        <f>S2278*H2278</f>
        <v>0</v>
      </c>
      <c r="AR2278" s="179" t="s">
        <v>580</v>
      </c>
      <c r="AT2278" s="179" t="s">
        <v>576</v>
      </c>
      <c r="AU2278" s="179" t="s">
        <v>89</v>
      </c>
      <c r="AY2278" s="17" t="s">
        <v>574</v>
      </c>
      <c r="BE2278" s="102">
        <f>IF(N2278="základná",J2278,0)</f>
        <v>0</v>
      </c>
      <c r="BF2278" s="102">
        <f>IF(N2278="znížená",J2278,0)</f>
        <v>0</v>
      </c>
      <c r="BG2278" s="102">
        <f>IF(N2278="zákl. prenesená",J2278,0)</f>
        <v>0</v>
      </c>
      <c r="BH2278" s="102">
        <f>IF(N2278="zníž. prenesená",J2278,0)</f>
        <v>0</v>
      </c>
      <c r="BI2278" s="102">
        <f>IF(N2278="nulová",J2278,0)</f>
        <v>0</v>
      </c>
      <c r="BJ2278" s="17" t="s">
        <v>89</v>
      </c>
      <c r="BK2278" s="102">
        <f>ROUND(I2278*H2278,2)</f>
        <v>0</v>
      </c>
      <c r="BL2278" s="17" t="s">
        <v>580</v>
      </c>
      <c r="BM2278" s="179" t="s">
        <v>2360</v>
      </c>
    </row>
    <row r="2279" spans="2:65" s="12" customFormat="1" ht="36">
      <c r="B2279" s="180"/>
      <c r="D2279" s="181" t="s">
        <v>586</v>
      </c>
      <c r="E2279" s="182" t="s">
        <v>1</v>
      </c>
      <c r="F2279" s="183" t="s">
        <v>2361</v>
      </c>
      <c r="H2279" s="182" t="s">
        <v>1</v>
      </c>
      <c r="I2279" s="184"/>
      <c r="L2279" s="180"/>
      <c r="M2279" s="185"/>
      <c r="T2279" s="186"/>
      <c r="AT2279" s="182" t="s">
        <v>586</v>
      </c>
      <c r="AU2279" s="182" t="s">
        <v>89</v>
      </c>
      <c r="AV2279" s="12" t="s">
        <v>84</v>
      </c>
      <c r="AW2279" s="12" t="s">
        <v>31</v>
      </c>
      <c r="AX2279" s="12" t="s">
        <v>77</v>
      </c>
      <c r="AY2279" s="182" t="s">
        <v>574</v>
      </c>
    </row>
    <row r="2280" spans="2:65" s="13" customFormat="1" ht="12">
      <c r="B2280" s="187"/>
      <c r="D2280" s="181" t="s">
        <v>586</v>
      </c>
      <c r="E2280" s="188" t="s">
        <v>1</v>
      </c>
      <c r="F2280" s="189" t="s">
        <v>2362</v>
      </c>
      <c r="H2280" s="190">
        <v>10.968</v>
      </c>
      <c r="I2280" s="191"/>
      <c r="L2280" s="187"/>
      <c r="M2280" s="192"/>
      <c r="T2280" s="193"/>
      <c r="AT2280" s="188" t="s">
        <v>586</v>
      </c>
      <c r="AU2280" s="188" t="s">
        <v>89</v>
      </c>
      <c r="AV2280" s="13" t="s">
        <v>89</v>
      </c>
      <c r="AW2280" s="13" t="s">
        <v>31</v>
      </c>
      <c r="AX2280" s="13" t="s">
        <v>77</v>
      </c>
      <c r="AY2280" s="188" t="s">
        <v>574</v>
      </c>
    </row>
    <row r="2281" spans="2:65" s="14" customFormat="1" ht="12">
      <c r="B2281" s="194"/>
      <c r="D2281" s="181" t="s">
        <v>586</v>
      </c>
      <c r="E2281" s="195" t="s">
        <v>1</v>
      </c>
      <c r="F2281" s="196" t="s">
        <v>596</v>
      </c>
      <c r="H2281" s="197">
        <v>10.968</v>
      </c>
      <c r="I2281" s="198"/>
      <c r="L2281" s="194"/>
      <c r="M2281" s="199"/>
      <c r="T2281" s="200"/>
      <c r="AT2281" s="195" t="s">
        <v>586</v>
      </c>
      <c r="AU2281" s="195" t="s">
        <v>89</v>
      </c>
      <c r="AV2281" s="14" t="s">
        <v>580</v>
      </c>
      <c r="AW2281" s="14" t="s">
        <v>31</v>
      </c>
      <c r="AX2281" s="14" t="s">
        <v>84</v>
      </c>
      <c r="AY2281" s="195" t="s">
        <v>574</v>
      </c>
    </row>
    <row r="2282" spans="2:65" s="1" customFormat="1" ht="24.25" customHeight="1">
      <c r="B2282" s="140"/>
      <c r="C2282" s="168" t="s">
        <v>2363</v>
      </c>
      <c r="D2282" s="168" t="s">
        <v>576</v>
      </c>
      <c r="E2282" s="169" t="s">
        <v>2364</v>
      </c>
      <c r="F2282" s="170" t="s">
        <v>2365</v>
      </c>
      <c r="G2282" s="171" t="s">
        <v>611</v>
      </c>
      <c r="H2282" s="172">
        <v>173.45500000000001</v>
      </c>
      <c r="I2282" s="173"/>
      <c r="J2282" s="174">
        <f>ROUND(I2282*H2282,2)</f>
        <v>0</v>
      </c>
      <c r="K2282" s="175"/>
      <c r="L2282" s="34"/>
      <c r="M2282" s="176" t="s">
        <v>1</v>
      </c>
      <c r="N2282" s="139" t="s">
        <v>43</v>
      </c>
      <c r="P2282" s="177">
        <f>O2282*H2282</f>
        <v>0</v>
      </c>
      <c r="Q2282" s="177">
        <v>1.11E-5</v>
      </c>
      <c r="R2282" s="177">
        <f>Q2282*H2282</f>
        <v>1.9253505000000003E-3</v>
      </c>
      <c r="S2282" s="177">
        <v>0</v>
      </c>
      <c r="T2282" s="178">
        <f>S2282*H2282</f>
        <v>0</v>
      </c>
      <c r="AR2282" s="179" t="s">
        <v>580</v>
      </c>
      <c r="AT2282" s="179" t="s">
        <v>576</v>
      </c>
      <c r="AU2282" s="179" t="s">
        <v>89</v>
      </c>
      <c r="AY2282" s="17" t="s">
        <v>574</v>
      </c>
      <c r="BE2282" s="102">
        <f>IF(N2282="základná",J2282,0)</f>
        <v>0</v>
      </c>
      <c r="BF2282" s="102">
        <f>IF(N2282="znížená",J2282,0)</f>
        <v>0</v>
      </c>
      <c r="BG2282" s="102">
        <f>IF(N2282="zákl. prenesená",J2282,0)</f>
        <v>0</v>
      </c>
      <c r="BH2282" s="102">
        <f>IF(N2282="zníž. prenesená",J2282,0)</f>
        <v>0</v>
      </c>
      <c r="BI2282" s="102">
        <f>IF(N2282="nulová",J2282,0)</f>
        <v>0</v>
      </c>
      <c r="BJ2282" s="17" t="s">
        <v>89</v>
      </c>
      <c r="BK2282" s="102">
        <f>ROUND(I2282*H2282,2)</f>
        <v>0</v>
      </c>
      <c r="BL2282" s="17" t="s">
        <v>580</v>
      </c>
      <c r="BM2282" s="179" t="s">
        <v>2366</v>
      </c>
    </row>
    <row r="2283" spans="2:65" s="12" customFormat="1" ht="24">
      <c r="B2283" s="180"/>
      <c r="D2283" s="181" t="s">
        <v>586</v>
      </c>
      <c r="E2283" s="182" t="s">
        <v>1</v>
      </c>
      <c r="F2283" s="183" t="s">
        <v>2367</v>
      </c>
      <c r="H2283" s="182" t="s">
        <v>1</v>
      </c>
      <c r="I2283" s="184"/>
      <c r="L2283" s="180"/>
      <c r="M2283" s="185"/>
      <c r="T2283" s="186"/>
      <c r="AT2283" s="182" t="s">
        <v>586</v>
      </c>
      <c r="AU2283" s="182" t="s">
        <v>89</v>
      </c>
      <c r="AV2283" s="12" t="s">
        <v>84</v>
      </c>
      <c r="AW2283" s="12" t="s">
        <v>31</v>
      </c>
      <c r="AX2283" s="12" t="s">
        <v>77</v>
      </c>
      <c r="AY2283" s="182" t="s">
        <v>574</v>
      </c>
    </row>
    <row r="2284" spans="2:65" s="13" customFormat="1" ht="12">
      <c r="B2284" s="187"/>
      <c r="D2284" s="181" t="s">
        <v>586</v>
      </c>
      <c r="E2284" s="188" t="s">
        <v>1</v>
      </c>
      <c r="F2284" s="189" t="s">
        <v>2368</v>
      </c>
      <c r="H2284" s="190">
        <v>173.45500000000001</v>
      </c>
      <c r="I2284" s="191"/>
      <c r="L2284" s="187"/>
      <c r="M2284" s="192"/>
      <c r="T2284" s="193"/>
      <c r="AT2284" s="188" t="s">
        <v>586</v>
      </c>
      <c r="AU2284" s="188" t="s">
        <v>89</v>
      </c>
      <c r="AV2284" s="13" t="s">
        <v>89</v>
      </c>
      <c r="AW2284" s="13" t="s">
        <v>31</v>
      </c>
      <c r="AX2284" s="13" t="s">
        <v>77</v>
      </c>
      <c r="AY2284" s="188" t="s">
        <v>574</v>
      </c>
    </row>
    <row r="2285" spans="2:65" s="14" customFormat="1" ht="12">
      <c r="B2285" s="194"/>
      <c r="D2285" s="181" t="s">
        <v>586</v>
      </c>
      <c r="E2285" s="195" t="s">
        <v>1</v>
      </c>
      <c r="F2285" s="196" t="s">
        <v>596</v>
      </c>
      <c r="H2285" s="197">
        <v>173.45500000000001</v>
      </c>
      <c r="I2285" s="198"/>
      <c r="L2285" s="194"/>
      <c r="M2285" s="199"/>
      <c r="T2285" s="200"/>
      <c r="AT2285" s="195" t="s">
        <v>586</v>
      </c>
      <c r="AU2285" s="195" t="s">
        <v>89</v>
      </c>
      <c r="AV2285" s="14" t="s">
        <v>580</v>
      </c>
      <c r="AW2285" s="14" t="s">
        <v>31</v>
      </c>
      <c r="AX2285" s="14" t="s">
        <v>84</v>
      </c>
      <c r="AY2285" s="195" t="s">
        <v>574</v>
      </c>
    </row>
    <row r="2286" spans="2:65" s="1" customFormat="1" ht="24.25" customHeight="1">
      <c r="B2286" s="140"/>
      <c r="C2286" s="168" t="s">
        <v>2369</v>
      </c>
      <c r="D2286" s="168" t="s">
        <v>576</v>
      </c>
      <c r="E2286" s="169" t="s">
        <v>2370</v>
      </c>
      <c r="F2286" s="170" t="s">
        <v>2371</v>
      </c>
      <c r="G2286" s="171" t="s">
        <v>584</v>
      </c>
      <c r="H2286" s="172">
        <v>300.37599999999998</v>
      </c>
      <c r="I2286" s="173"/>
      <c r="J2286" s="174">
        <f>ROUND(I2286*H2286,2)</f>
        <v>0</v>
      </c>
      <c r="K2286" s="175"/>
      <c r="L2286" s="34"/>
      <c r="M2286" s="176" t="s">
        <v>1</v>
      </c>
      <c r="N2286" s="139" t="s">
        <v>43</v>
      </c>
      <c r="P2286" s="177">
        <f>O2286*H2286</f>
        <v>0</v>
      </c>
      <c r="Q2286" s="177">
        <v>4.3049999999999998E-3</v>
      </c>
      <c r="R2286" s="177">
        <f>Q2286*H2286</f>
        <v>1.2931186799999999</v>
      </c>
      <c r="S2286" s="177">
        <v>0</v>
      </c>
      <c r="T2286" s="178">
        <f>S2286*H2286</f>
        <v>0</v>
      </c>
      <c r="AR2286" s="179" t="s">
        <v>580</v>
      </c>
      <c r="AT2286" s="179" t="s">
        <v>576</v>
      </c>
      <c r="AU2286" s="179" t="s">
        <v>89</v>
      </c>
      <c r="AY2286" s="17" t="s">
        <v>574</v>
      </c>
      <c r="BE2286" s="102">
        <f>IF(N2286="základná",J2286,0)</f>
        <v>0</v>
      </c>
      <c r="BF2286" s="102">
        <f>IF(N2286="znížená",J2286,0)</f>
        <v>0</v>
      </c>
      <c r="BG2286" s="102">
        <f>IF(N2286="zákl. prenesená",J2286,0)</f>
        <v>0</v>
      </c>
      <c r="BH2286" s="102">
        <f>IF(N2286="zníž. prenesená",J2286,0)</f>
        <v>0</v>
      </c>
      <c r="BI2286" s="102">
        <f>IF(N2286="nulová",J2286,0)</f>
        <v>0</v>
      </c>
      <c r="BJ2286" s="17" t="s">
        <v>89</v>
      </c>
      <c r="BK2286" s="102">
        <f>ROUND(I2286*H2286,2)</f>
        <v>0</v>
      </c>
      <c r="BL2286" s="17" t="s">
        <v>580</v>
      </c>
      <c r="BM2286" s="179" t="s">
        <v>2372</v>
      </c>
    </row>
    <row r="2287" spans="2:65" s="12" customFormat="1" ht="12">
      <c r="B2287" s="180"/>
      <c r="D2287" s="181" t="s">
        <v>586</v>
      </c>
      <c r="E2287" s="182" t="s">
        <v>1</v>
      </c>
      <c r="F2287" s="183" t="s">
        <v>2373</v>
      </c>
      <c r="H2287" s="182" t="s">
        <v>1</v>
      </c>
      <c r="I2287" s="184"/>
      <c r="L2287" s="180"/>
      <c r="M2287" s="185"/>
      <c r="T2287" s="186"/>
      <c r="AT2287" s="182" t="s">
        <v>586</v>
      </c>
      <c r="AU2287" s="182" t="s">
        <v>89</v>
      </c>
      <c r="AV2287" s="12" t="s">
        <v>84</v>
      </c>
      <c r="AW2287" s="12" t="s">
        <v>31</v>
      </c>
      <c r="AX2287" s="12" t="s">
        <v>77</v>
      </c>
      <c r="AY2287" s="182" t="s">
        <v>574</v>
      </c>
    </row>
    <row r="2288" spans="2:65" s="13" customFormat="1" ht="12">
      <c r="B2288" s="187"/>
      <c r="D2288" s="181" t="s">
        <v>586</v>
      </c>
      <c r="E2288" s="188" t="s">
        <v>1</v>
      </c>
      <c r="F2288" s="189" t="s">
        <v>2374</v>
      </c>
      <c r="H2288" s="190">
        <v>65.441999999999993</v>
      </c>
      <c r="I2288" s="191"/>
      <c r="L2288" s="187"/>
      <c r="M2288" s="192"/>
      <c r="T2288" s="193"/>
      <c r="AT2288" s="188" t="s">
        <v>586</v>
      </c>
      <c r="AU2288" s="188" t="s">
        <v>89</v>
      </c>
      <c r="AV2288" s="13" t="s">
        <v>89</v>
      </c>
      <c r="AW2288" s="13" t="s">
        <v>31</v>
      </c>
      <c r="AX2288" s="13" t="s">
        <v>77</v>
      </c>
      <c r="AY2288" s="188" t="s">
        <v>574</v>
      </c>
    </row>
    <row r="2289" spans="2:65" s="12" customFormat="1" ht="12">
      <c r="B2289" s="180"/>
      <c r="D2289" s="181" t="s">
        <v>586</v>
      </c>
      <c r="E2289" s="182" t="s">
        <v>1</v>
      </c>
      <c r="F2289" s="183" t="s">
        <v>2375</v>
      </c>
      <c r="H2289" s="182" t="s">
        <v>1</v>
      </c>
      <c r="I2289" s="184"/>
      <c r="L2289" s="180"/>
      <c r="M2289" s="185"/>
      <c r="T2289" s="186"/>
      <c r="AT2289" s="182" t="s">
        <v>586</v>
      </c>
      <c r="AU2289" s="182" t="s">
        <v>89</v>
      </c>
      <c r="AV2289" s="12" t="s">
        <v>84</v>
      </c>
      <c r="AW2289" s="12" t="s">
        <v>31</v>
      </c>
      <c r="AX2289" s="12" t="s">
        <v>77</v>
      </c>
      <c r="AY2289" s="182" t="s">
        <v>574</v>
      </c>
    </row>
    <row r="2290" spans="2:65" s="13" customFormat="1" ht="12">
      <c r="B2290" s="187"/>
      <c r="D2290" s="181" t="s">
        <v>586</v>
      </c>
      <c r="E2290" s="188" t="s">
        <v>1</v>
      </c>
      <c r="F2290" s="189" t="s">
        <v>2376</v>
      </c>
      <c r="H2290" s="190">
        <v>128.77199999999999</v>
      </c>
      <c r="I2290" s="191"/>
      <c r="L2290" s="187"/>
      <c r="M2290" s="192"/>
      <c r="T2290" s="193"/>
      <c r="AT2290" s="188" t="s">
        <v>586</v>
      </c>
      <c r="AU2290" s="188" t="s">
        <v>89</v>
      </c>
      <c r="AV2290" s="13" t="s">
        <v>89</v>
      </c>
      <c r="AW2290" s="13" t="s">
        <v>31</v>
      </c>
      <c r="AX2290" s="13" t="s">
        <v>77</v>
      </c>
      <c r="AY2290" s="188" t="s">
        <v>574</v>
      </c>
    </row>
    <row r="2291" spans="2:65" s="13" customFormat="1" ht="12">
      <c r="B2291" s="187"/>
      <c r="D2291" s="181" t="s">
        <v>586</v>
      </c>
      <c r="E2291" s="188" t="s">
        <v>1</v>
      </c>
      <c r="F2291" s="189" t="s">
        <v>2377</v>
      </c>
      <c r="H2291" s="190">
        <v>106.16200000000001</v>
      </c>
      <c r="I2291" s="191"/>
      <c r="L2291" s="187"/>
      <c r="M2291" s="192"/>
      <c r="T2291" s="193"/>
      <c r="AT2291" s="188" t="s">
        <v>586</v>
      </c>
      <c r="AU2291" s="188" t="s">
        <v>89</v>
      </c>
      <c r="AV2291" s="13" t="s">
        <v>89</v>
      </c>
      <c r="AW2291" s="13" t="s">
        <v>31</v>
      </c>
      <c r="AX2291" s="13" t="s">
        <v>77</v>
      </c>
      <c r="AY2291" s="188" t="s">
        <v>574</v>
      </c>
    </row>
    <row r="2292" spans="2:65" s="14" customFormat="1" ht="12">
      <c r="B2292" s="194"/>
      <c r="D2292" s="181" t="s">
        <v>586</v>
      </c>
      <c r="E2292" s="195" t="s">
        <v>1</v>
      </c>
      <c r="F2292" s="196" t="s">
        <v>596</v>
      </c>
      <c r="H2292" s="197">
        <v>300.37599999999998</v>
      </c>
      <c r="I2292" s="198"/>
      <c r="L2292" s="194"/>
      <c r="M2292" s="199"/>
      <c r="T2292" s="200"/>
      <c r="AT2292" s="195" t="s">
        <v>586</v>
      </c>
      <c r="AU2292" s="195" t="s">
        <v>89</v>
      </c>
      <c r="AV2292" s="14" t="s">
        <v>580</v>
      </c>
      <c r="AW2292" s="14" t="s">
        <v>31</v>
      </c>
      <c r="AX2292" s="14" t="s">
        <v>84</v>
      </c>
      <c r="AY2292" s="195" t="s">
        <v>574</v>
      </c>
    </row>
    <row r="2293" spans="2:65" s="1" customFormat="1" ht="24.25" customHeight="1">
      <c r="B2293" s="140"/>
      <c r="C2293" s="168" t="s">
        <v>2378</v>
      </c>
      <c r="D2293" s="168" t="s">
        <v>576</v>
      </c>
      <c r="E2293" s="169" t="s">
        <v>2379</v>
      </c>
      <c r="F2293" s="170" t="s">
        <v>2380</v>
      </c>
      <c r="G2293" s="171" t="s">
        <v>584</v>
      </c>
      <c r="H2293" s="172">
        <v>234.934</v>
      </c>
      <c r="I2293" s="173"/>
      <c r="J2293" s="174">
        <f>ROUND(I2293*H2293,2)</f>
        <v>0</v>
      </c>
      <c r="K2293" s="175"/>
      <c r="L2293" s="34"/>
      <c r="M2293" s="176" t="s">
        <v>1</v>
      </c>
      <c r="N2293" s="139" t="s">
        <v>43</v>
      </c>
      <c r="P2293" s="177">
        <f>O2293*H2293</f>
        <v>0</v>
      </c>
      <c r="Q2293" s="177">
        <v>3.3600000000000001E-3</v>
      </c>
      <c r="R2293" s="177">
        <f>Q2293*H2293</f>
        <v>0.78937824000000001</v>
      </c>
      <c r="S2293" s="177">
        <v>0</v>
      </c>
      <c r="T2293" s="178">
        <f>S2293*H2293</f>
        <v>0</v>
      </c>
      <c r="AR2293" s="179" t="s">
        <v>580</v>
      </c>
      <c r="AT2293" s="179" t="s">
        <v>576</v>
      </c>
      <c r="AU2293" s="179" t="s">
        <v>89</v>
      </c>
      <c r="AY2293" s="17" t="s">
        <v>574</v>
      </c>
      <c r="BE2293" s="102">
        <f>IF(N2293="základná",J2293,0)</f>
        <v>0</v>
      </c>
      <c r="BF2293" s="102">
        <f>IF(N2293="znížená",J2293,0)</f>
        <v>0</v>
      </c>
      <c r="BG2293" s="102">
        <f>IF(N2293="zákl. prenesená",J2293,0)</f>
        <v>0</v>
      </c>
      <c r="BH2293" s="102">
        <f>IF(N2293="zníž. prenesená",J2293,0)</f>
        <v>0</v>
      </c>
      <c r="BI2293" s="102">
        <f>IF(N2293="nulová",J2293,0)</f>
        <v>0</v>
      </c>
      <c r="BJ2293" s="17" t="s">
        <v>89</v>
      </c>
      <c r="BK2293" s="102">
        <f>ROUND(I2293*H2293,2)</f>
        <v>0</v>
      </c>
      <c r="BL2293" s="17" t="s">
        <v>580</v>
      </c>
      <c r="BM2293" s="179" t="s">
        <v>2381</v>
      </c>
    </row>
    <row r="2294" spans="2:65" s="12" customFormat="1" ht="12">
      <c r="B2294" s="180"/>
      <c r="D2294" s="181" t="s">
        <v>586</v>
      </c>
      <c r="E2294" s="182" t="s">
        <v>1</v>
      </c>
      <c r="F2294" s="183" t="s">
        <v>2375</v>
      </c>
      <c r="H2294" s="182" t="s">
        <v>1</v>
      </c>
      <c r="I2294" s="184"/>
      <c r="L2294" s="180"/>
      <c r="M2294" s="185"/>
      <c r="T2294" s="186"/>
      <c r="AT2294" s="182" t="s">
        <v>586</v>
      </c>
      <c r="AU2294" s="182" t="s">
        <v>89</v>
      </c>
      <c r="AV2294" s="12" t="s">
        <v>84</v>
      </c>
      <c r="AW2294" s="12" t="s">
        <v>31</v>
      </c>
      <c r="AX2294" s="12" t="s">
        <v>77</v>
      </c>
      <c r="AY2294" s="182" t="s">
        <v>574</v>
      </c>
    </row>
    <row r="2295" spans="2:65" s="13" customFormat="1" ht="12">
      <c r="B2295" s="187"/>
      <c r="D2295" s="181" t="s">
        <v>586</v>
      </c>
      <c r="E2295" s="188" t="s">
        <v>1</v>
      </c>
      <c r="F2295" s="189" t="s">
        <v>2376</v>
      </c>
      <c r="H2295" s="190">
        <v>128.77199999999999</v>
      </c>
      <c r="I2295" s="191"/>
      <c r="L2295" s="187"/>
      <c r="M2295" s="192"/>
      <c r="T2295" s="193"/>
      <c r="AT2295" s="188" t="s">
        <v>586</v>
      </c>
      <c r="AU2295" s="188" t="s">
        <v>89</v>
      </c>
      <c r="AV2295" s="13" t="s">
        <v>89</v>
      </c>
      <c r="AW2295" s="13" t="s">
        <v>31</v>
      </c>
      <c r="AX2295" s="13" t="s">
        <v>77</v>
      </c>
      <c r="AY2295" s="188" t="s">
        <v>574</v>
      </c>
    </row>
    <row r="2296" spans="2:65" s="13" customFormat="1" ht="12">
      <c r="B2296" s="187"/>
      <c r="D2296" s="181" t="s">
        <v>586</v>
      </c>
      <c r="E2296" s="188" t="s">
        <v>1</v>
      </c>
      <c r="F2296" s="189" t="s">
        <v>2377</v>
      </c>
      <c r="H2296" s="190">
        <v>106.16200000000001</v>
      </c>
      <c r="I2296" s="191"/>
      <c r="L2296" s="187"/>
      <c r="M2296" s="192"/>
      <c r="T2296" s="193"/>
      <c r="AT2296" s="188" t="s">
        <v>586</v>
      </c>
      <c r="AU2296" s="188" t="s">
        <v>89</v>
      </c>
      <c r="AV2296" s="13" t="s">
        <v>89</v>
      </c>
      <c r="AW2296" s="13" t="s">
        <v>31</v>
      </c>
      <c r="AX2296" s="13" t="s">
        <v>77</v>
      </c>
      <c r="AY2296" s="188" t="s">
        <v>574</v>
      </c>
    </row>
    <row r="2297" spans="2:65" s="14" customFormat="1" ht="12">
      <c r="B2297" s="194"/>
      <c r="D2297" s="181" t="s">
        <v>586</v>
      </c>
      <c r="E2297" s="195" t="s">
        <v>1</v>
      </c>
      <c r="F2297" s="196" t="s">
        <v>596</v>
      </c>
      <c r="H2297" s="197">
        <v>234.934</v>
      </c>
      <c r="I2297" s="198"/>
      <c r="L2297" s="194"/>
      <c r="M2297" s="199"/>
      <c r="T2297" s="200"/>
      <c r="AT2297" s="195" t="s">
        <v>586</v>
      </c>
      <c r="AU2297" s="195" t="s">
        <v>89</v>
      </c>
      <c r="AV2297" s="14" t="s">
        <v>580</v>
      </c>
      <c r="AW2297" s="14" t="s">
        <v>31</v>
      </c>
      <c r="AX2297" s="14" t="s">
        <v>84</v>
      </c>
      <c r="AY2297" s="195" t="s">
        <v>574</v>
      </c>
    </row>
    <row r="2298" spans="2:65" s="1" customFormat="1" ht="24.25" customHeight="1">
      <c r="B2298" s="140"/>
      <c r="C2298" s="168" t="s">
        <v>2382</v>
      </c>
      <c r="D2298" s="168" t="s">
        <v>576</v>
      </c>
      <c r="E2298" s="169" t="s">
        <v>2383</v>
      </c>
      <c r="F2298" s="170" t="s">
        <v>2384</v>
      </c>
      <c r="G2298" s="171" t="s">
        <v>584</v>
      </c>
      <c r="H2298" s="172">
        <v>3.2850000000000001</v>
      </c>
      <c r="I2298" s="173"/>
      <c r="J2298" s="174">
        <f>ROUND(I2298*H2298,2)</f>
        <v>0</v>
      </c>
      <c r="K2298" s="175"/>
      <c r="L2298" s="34"/>
      <c r="M2298" s="176" t="s">
        <v>1</v>
      </c>
      <c r="N2298" s="139" t="s">
        <v>43</v>
      </c>
      <c r="P2298" s="177">
        <f>O2298*H2298</f>
        <v>0</v>
      </c>
      <c r="Q2298" s="177">
        <v>5.3550000000000004E-3</v>
      </c>
      <c r="R2298" s="177">
        <f>Q2298*H2298</f>
        <v>1.7591175000000001E-2</v>
      </c>
      <c r="S2298" s="177">
        <v>0</v>
      </c>
      <c r="T2298" s="178">
        <f>S2298*H2298</f>
        <v>0</v>
      </c>
      <c r="AR2298" s="179" t="s">
        <v>580</v>
      </c>
      <c r="AT2298" s="179" t="s">
        <v>576</v>
      </c>
      <c r="AU2298" s="179" t="s">
        <v>89</v>
      </c>
      <c r="AY2298" s="17" t="s">
        <v>574</v>
      </c>
      <c r="BE2298" s="102">
        <f>IF(N2298="základná",J2298,0)</f>
        <v>0</v>
      </c>
      <c r="BF2298" s="102">
        <f>IF(N2298="znížená",J2298,0)</f>
        <v>0</v>
      </c>
      <c r="BG2298" s="102">
        <f>IF(N2298="zákl. prenesená",J2298,0)</f>
        <v>0</v>
      </c>
      <c r="BH2298" s="102">
        <f>IF(N2298="zníž. prenesená",J2298,0)</f>
        <v>0</v>
      </c>
      <c r="BI2298" s="102">
        <f>IF(N2298="nulová",J2298,0)</f>
        <v>0</v>
      </c>
      <c r="BJ2298" s="17" t="s">
        <v>89</v>
      </c>
      <c r="BK2298" s="102">
        <f>ROUND(I2298*H2298,2)</f>
        <v>0</v>
      </c>
      <c r="BL2298" s="17" t="s">
        <v>580</v>
      </c>
      <c r="BM2298" s="179" t="s">
        <v>2385</v>
      </c>
    </row>
    <row r="2299" spans="2:65" s="12" customFormat="1" ht="12">
      <c r="B2299" s="180"/>
      <c r="D2299" s="181" t="s">
        <v>586</v>
      </c>
      <c r="E2299" s="182" t="s">
        <v>1</v>
      </c>
      <c r="F2299" s="183" t="s">
        <v>2375</v>
      </c>
      <c r="H2299" s="182" t="s">
        <v>1</v>
      </c>
      <c r="I2299" s="184"/>
      <c r="L2299" s="180"/>
      <c r="M2299" s="185"/>
      <c r="T2299" s="186"/>
      <c r="AT2299" s="182" t="s">
        <v>586</v>
      </c>
      <c r="AU2299" s="182" t="s">
        <v>89</v>
      </c>
      <c r="AV2299" s="12" t="s">
        <v>84</v>
      </c>
      <c r="AW2299" s="12" t="s">
        <v>31</v>
      </c>
      <c r="AX2299" s="12" t="s">
        <v>77</v>
      </c>
      <c r="AY2299" s="182" t="s">
        <v>574</v>
      </c>
    </row>
    <row r="2300" spans="2:65" s="13" customFormat="1" ht="12">
      <c r="B2300" s="187"/>
      <c r="D2300" s="181" t="s">
        <v>586</v>
      </c>
      <c r="E2300" s="188" t="s">
        <v>1</v>
      </c>
      <c r="F2300" s="189" t="s">
        <v>2386</v>
      </c>
      <c r="H2300" s="190">
        <v>0.876</v>
      </c>
      <c r="I2300" s="191"/>
      <c r="L2300" s="187"/>
      <c r="M2300" s="192"/>
      <c r="T2300" s="193"/>
      <c r="AT2300" s="188" t="s">
        <v>586</v>
      </c>
      <c r="AU2300" s="188" t="s">
        <v>89</v>
      </c>
      <c r="AV2300" s="13" t="s">
        <v>89</v>
      </c>
      <c r="AW2300" s="13" t="s">
        <v>31</v>
      </c>
      <c r="AX2300" s="13" t="s">
        <v>77</v>
      </c>
      <c r="AY2300" s="188" t="s">
        <v>574</v>
      </c>
    </row>
    <row r="2301" spans="2:65" s="13" customFormat="1" ht="12">
      <c r="B2301" s="187"/>
      <c r="D2301" s="181" t="s">
        <v>586</v>
      </c>
      <c r="E2301" s="188" t="s">
        <v>1</v>
      </c>
      <c r="F2301" s="189" t="s">
        <v>2387</v>
      </c>
      <c r="H2301" s="190">
        <v>2.4089999999999998</v>
      </c>
      <c r="I2301" s="191"/>
      <c r="L2301" s="187"/>
      <c r="M2301" s="192"/>
      <c r="T2301" s="193"/>
      <c r="AT2301" s="188" t="s">
        <v>586</v>
      </c>
      <c r="AU2301" s="188" t="s">
        <v>89</v>
      </c>
      <c r="AV2301" s="13" t="s">
        <v>89</v>
      </c>
      <c r="AW2301" s="13" t="s">
        <v>31</v>
      </c>
      <c r="AX2301" s="13" t="s">
        <v>77</v>
      </c>
      <c r="AY2301" s="188" t="s">
        <v>574</v>
      </c>
    </row>
    <row r="2302" spans="2:65" s="14" customFormat="1" ht="12">
      <c r="B2302" s="194"/>
      <c r="D2302" s="181" t="s">
        <v>586</v>
      </c>
      <c r="E2302" s="195" t="s">
        <v>1</v>
      </c>
      <c r="F2302" s="196" t="s">
        <v>596</v>
      </c>
      <c r="H2302" s="197">
        <v>3.2850000000000001</v>
      </c>
      <c r="I2302" s="198"/>
      <c r="L2302" s="194"/>
      <c r="M2302" s="199"/>
      <c r="T2302" s="200"/>
      <c r="AT2302" s="195" t="s">
        <v>586</v>
      </c>
      <c r="AU2302" s="195" t="s">
        <v>89</v>
      </c>
      <c r="AV2302" s="14" t="s">
        <v>580</v>
      </c>
      <c r="AW2302" s="14" t="s">
        <v>31</v>
      </c>
      <c r="AX2302" s="14" t="s">
        <v>84</v>
      </c>
      <c r="AY2302" s="195" t="s">
        <v>574</v>
      </c>
    </row>
    <row r="2303" spans="2:65" s="1" customFormat="1" ht="33" customHeight="1">
      <c r="B2303" s="140"/>
      <c r="C2303" s="168" t="s">
        <v>2388</v>
      </c>
      <c r="D2303" s="168" t="s">
        <v>576</v>
      </c>
      <c r="E2303" s="169" t="s">
        <v>2389</v>
      </c>
      <c r="F2303" s="170" t="s">
        <v>2390</v>
      </c>
      <c r="G2303" s="171" t="s">
        <v>584</v>
      </c>
      <c r="H2303" s="172">
        <v>396.15899999999999</v>
      </c>
      <c r="I2303" s="173"/>
      <c r="J2303" s="174">
        <f>ROUND(I2303*H2303,2)</f>
        <v>0</v>
      </c>
      <c r="K2303" s="175"/>
      <c r="L2303" s="34"/>
      <c r="M2303" s="176" t="s">
        <v>1</v>
      </c>
      <c r="N2303" s="139" t="s">
        <v>43</v>
      </c>
      <c r="P2303" s="177">
        <f>O2303*H2303</f>
        <v>0</v>
      </c>
      <c r="Q2303" s="177">
        <v>2.571E-2</v>
      </c>
      <c r="R2303" s="177">
        <f>Q2303*H2303</f>
        <v>10.185247889999999</v>
      </c>
      <c r="S2303" s="177">
        <v>0</v>
      </c>
      <c r="T2303" s="178">
        <f>S2303*H2303</f>
        <v>0</v>
      </c>
      <c r="AR2303" s="179" t="s">
        <v>580</v>
      </c>
      <c r="AT2303" s="179" t="s">
        <v>576</v>
      </c>
      <c r="AU2303" s="179" t="s">
        <v>89</v>
      </c>
      <c r="AY2303" s="17" t="s">
        <v>574</v>
      </c>
      <c r="BE2303" s="102">
        <f>IF(N2303="základná",J2303,0)</f>
        <v>0</v>
      </c>
      <c r="BF2303" s="102">
        <f>IF(N2303="znížená",J2303,0)</f>
        <v>0</v>
      </c>
      <c r="BG2303" s="102">
        <f>IF(N2303="zákl. prenesená",J2303,0)</f>
        <v>0</v>
      </c>
      <c r="BH2303" s="102">
        <f>IF(N2303="zníž. prenesená",J2303,0)</f>
        <v>0</v>
      </c>
      <c r="BI2303" s="102">
        <f>IF(N2303="nulová",J2303,0)</f>
        <v>0</v>
      </c>
      <c r="BJ2303" s="17" t="s">
        <v>89</v>
      </c>
      <c r="BK2303" s="102">
        <f>ROUND(I2303*H2303,2)</f>
        <v>0</v>
      </c>
      <c r="BL2303" s="17" t="s">
        <v>580</v>
      </c>
      <c r="BM2303" s="179" t="s">
        <v>2391</v>
      </c>
    </row>
    <row r="2304" spans="2:65" s="12" customFormat="1" ht="12">
      <c r="B2304" s="180"/>
      <c r="D2304" s="181" t="s">
        <v>586</v>
      </c>
      <c r="E2304" s="182" t="s">
        <v>1</v>
      </c>
      <c r="F2304" s="183" t="s">
        <v>2392</v>
      </c>
      <c r="H2304" s="182" t="s">
        <v>1</v>
      </c>
      <c r="I2304" s="184"/>
      <c r="L2304" s="180"/>
      <c r="M2304" s="185"/>
      <c r="T2304" s="186"/>
      <c r="AT2304" s="182" t="s">
        <v>586</v>
      </c>
      <c r="AU2304" s="182" t="s">
        <v>89</v>
      </c>
      <c r="AV2304" s="12" t="s">
        <v>84</v>
      </c>
      <c r="AW2304" s="12" t="s">
        <v>31</v>
      </c>
      <c r="AX2304" s="12" t="s">
        <v>77</v>
      </c>
      <c r="AY2304" s="182" t="s">
        <v>574</v>
      </c>
    </row>
    <row r="2305" spans="2:65" s="13" customFormat="1" ht="12">
      <c r="B2305" s="187"/>
      <c r="D2305" s="181" t="s">
        <v>586</v>
      </c>
      <c r="E2305" s="188" t="s">
        <v>1</v>
      </c>
      <c r="F2305" s="189" t="s">
        <v>2393</v>
      </c>
      <c r="H2305" s="190">
        <v>10.199999999999999</v>
      </c>
      <c r="I2305" s="191"/>
      <c r="L2305" s="187"/>
      <c r="M2305" s="192"/>
      <c r="T2305" s="193"/>
      <c r="AT2305" s="188" t="s">
        <v>586</v>
      </c>
      <c r="AU2305" s="188" t="s">
        <v>89</v>
      </c>
      <c r="AV2305" s="13" t="s">
        <v>89</v>
      </c>
      <c r="AW2305" s="13" t="s">
        <v>31</v>
      </c>
      <c r="AX2305" s="13" t="s">
        <v>77</v>
      </c>
      <c r="AY2305" s="188" t="s">
        <v>574</v>
      </c>
    </row>
    <row r="2306" spans="2:65" s="13" customFormat="1" ht="12">
      <c r="B2306" s="187"/>
      <c r="D2306" s="181" t="s">
        <v>586</v>
      </c>
      <c r="E2306" s="188" t="s">
        <v>1</v>
      </c>
      <c r="F2306" s="189" t="s">
        <v>2394</v>
      </c>
      <c r="H2306" s="190">
        <v>100.955</v>
      </c>
      <c r="I2306" s="191"/>
      <c r="L2306" s="187"/>
      <c r="M2306" s="192"/>
      <c r="T2306" s="193"/>
      <c r="AT2306" s="188" t="s">
        <v>586</v>
      </c>
      <c r="AU2306" s="188" t="s">
        <v>89</v>
      </c>
      <c r="AV2306" s="13" t="s">
        <v>89</v>
      </c>
      <c r="AW2306" s="13" t="s">
        <v>31</v>
      </c>
      <c r="AX2306" s="13" t="s">
        <v>77</v>
      </c>
      <c r="AY2306" s="188" t="s">
        <v>574</v>
      </c>
    </row>
    <row r="2307" spans="2:65" s="13" customFormat="1" ht="12">
      <c r="B2307" s="187"/>
      <c r="D2307" s="181" t="s">
        <v>586</v>
      </c>
      <c r="E2307" s="188" t="s">
        <v>1</v>
      </c>
      <c r="F2307" s="189" t="s">
        <v>2395</v>
      </c>
      <c r="H2307" s="190">
        <v>4.0250000000000004</v>
      </c>
      <c r="I2307" s="191"/>
      <c r="L2307" s="187"/>
      <c r="M2307" s="192"/>
      <c r="T2307" s="193"/>
      <c r="AT2307" s="188" t="s">
        <v>586</v>
      </c>
      <c r="AU2307" s="188" t="s">
        <v>89</v>
      </c>
      <c r="AV2307" s="13" t="s">
        <v>89</v>
      </c>
      <c r="AW2307" s="13" t="s">
        <v>31</v>
      </c>
      <c r="AX2307" s="13" t="s">
        <v>77</v>
      </c>
      <c r="AY2307" s="188" t="s">
        <v>574</v>
      </c>
    </row>
    <row r="2308" spans="2:65" s="13" customFormat="1" ht="12">
      <c r="B2308" s="187"/>
      <c r="D2308" s="181" t="s">
        <v>586</v>
      </c>
      <c r="E2308" s="188" t="s">
        <v>1</v>
      </c>
      <c r="F2308" s="189" t="s">
        <v>2125</v>
      </c>
      <c r="H2308" s="190">
        <v>53.709000000000003</v>
      </c>
      <c r="I2308" s="191"/>
      <c r="L2308" s="187"/>
      <c r="M2308" s="192"/>
      <c r="T2308" s="193"/>
      <c r="AT2308" s="188" t="s">
        <v>586</v>
      </c>
      <c r="AU2308" s="188" t="s">
        <v>89</v>
      </c>
      <c r="AV2308" s="13" t="s">
        <v>89</v>
      </c>
      <c r="AW2308" s="13" t="s">
        <v>31</v>
      </c>
      <c r="AX2308" s="13" t="s">
        <v>77</v>
      </c>
      <c r="AY2308" s="188" t="s">
        <v>574</v>
      </c>
    </row>
    <row r="2309" spans="2:65" s="13" customFormat="1" ht="12">
      <c r="B2309" s="187"/>
      <c r="D2309" s="181" t="s">
        <v>586</v>
      </c>
      <c r="E2309" s="188" t="s">
        <v>1</v>
      </c>
      <c r="F2309" s="189" t="s">
        <v>2396</v>
      </c>
      <c r="H2309" s="190">
        <v>111.895</v>
      </c>
      <c r="I2309" s="191"/>
      <c r="L2309" s="187"/>
      <c r="M2309" s="192"/>
      <c r="T2309" s="193"/>
      <c r="AT2309" s="188" t="s">
        <v>586</v>
      </c>
      <c r="AU2309" s="188" t="s">
        <v>89</v>
      </c>
      <c r="AV2309" s="13" t="s">
        <v>89</v>
      </c>
      <c r="AW2309" s="13" t="s">
        <v>31</v>
      </c>
      <c r="AX2309" s="13" t="s">
        <v>77</v>
      </c>
      <c r="AY2309" s="188" t="s">
        <v>574</v>
      </c>
    </row>
    <row r="2310" spans="2:65" s="13" customFormat="1" ht="12">
      <c r="B2310" s="187"/>
      <c r="D2310" s="181" t="s">
        <v>586</v>
      </c>
      <c r="E2310" s="188" t="s">
        <v>1</v>
      </c>
      <c r="F2310" s="189" t="s">
        <v>2397</v>
      </c>
      <c r="H2310" s="190">
        <v>4.0250000000000004</v>
      </c>
      <c r="I2310" s="191"/>
      <c r="L2310" s="187"/>
      <c r="M2310" s="192"/>
      <c r="T2310" s="193"/>
      <c r="AT2310" s="188" t="s">
        <v>586</v>
      </c>
      <c r="AU2310" s="188" t="s">
        <v>89</v>
      </c>
      <c r="AV2310" s="13" t="s">
        <v>89</v>
      </c>
      <c r="AW2310" s="13" t="s">
        <v>31</v>
      </c>
      <c r="AX2310" s="13" t="s">
        <v>77</v>
      </c>
      <c r="AY2310" s="188" t="s">
        <v>574</v>
      </c>
    </row>
    <row r="2311" spans="2:65" s="13" customFormat="1" ht="12">
      <c r="B2311" s="187"/>
      <c r="D2311" s="181" t="s">
        <v>586</v>
      </c>
      <c r="E2311" s="188" t="s">
        <v>1</v>
      </c>
      <c r="F2311" s="189" t="s">
        <v>2398</v>
      </c>
      <c r="H2311" s="190">
        <v>14.45</v>
      </c>
      <c r="I2311" s="191"/>
      <c r="L2311" s="187"/>
      <c r="M2311" s="192"/>
      <c r="T2311" s="193"/>
      <c r="AT2311" s="188" t="s">
        <v>586</v>
      </c>
      <c r="AU2311" s="188" t="s">
        <v>89</v>
      </c>
      <c r="AV2311" s="13" t="s">
        <v>89</v>
      </c>
      <c r="AW2311" s="13" t="s">
        <v>31</v>
      </c>
      <c r="AX2311" s="13" t="s">
        <v>77</v>
      </c>
      <c r="AY2311" s="188" t="s">
        <v>574</v>
      </c>
    </row>
    <row r="2312" spans="2:65" s="12" customFormat="1" ht="12">
      <c r="B2312" s="180"/>
      <c r="D2312" s="181" t="s">
        <v>586</v>
      </c>
      <c r="E2312" s="182" t="s">
        <v>1</v>
      </c>
      <c r="F2312" s="183" t="s">
        <v>2399</v>
      </c>
      <c r="H2312" s="182" t="s">
        <v>1</v>
      </c>
      <c r="I2312" s="184"/>
      <c r="L2312" s="180"/>
      <c r="M2312" s="185"/>
      <c r="T2312" s="186"/>
      <c r="AT2312" s="182" t="s">
        <v>586</v>
      </c>
      <c r="AU2312" s="182" t="s">
        <v>89</v>
      </c>
      <c r="AV2312" s="12" t="s">
        <v>84</v>
      </c>
      <c r="AW2312" s="12" t="s">
        <v>31</v>
      </c>
      <c r="AX2312" s="12" t="s">
        <v>77</v>
      </c>
      <c r="AY2312" s="182" t="s">
        <v>574</v>
      </c>
    </row>
    <row r="2313" spans="2:65" s="13" customFormat="1" ht="12">
      <c r="B2313" s="187"/>
      <c r="D2313" s="181" t="s">
        <v>586</v>
      </c>
      <c r="E2313" s="188" t="s">
        <v>1</v>
      </c>
      <c r="F2313" s="189" t="s">
        <v>2400</v>
      </c>
      <c r="H2313" s="190">
        <v>88.4</v>
      </c>
      <c r="I2313" s="191"/>
      <c r="L2313" s="187"/>
      <c r="M2313" s="192"/>
      <c r="T2313" s="193"/>
      <c r="AT2313" s="188" t="s">
        <v>586</v>
      </c>
      <c r="AU2313" s="188" t="s">
        <v>89</v>
      </c>
      <c r="AV2313" s="13" t="s">
        <v>89</v>
      </c>
      <c r="AW2313" s="13" t="s">
        <v>31</v>
      </c>
      <c r="AX2313" s="13" t="s">
        <v>77</v>
      </c>
      <c r="AY2313" s="188" t="s">
        <v>574</v>
      </c>
    </row>
    <row r="2314" spans="2:65" s="13" customFormat="1" ht="12">
      <c r="B2314" s="187"/>
      <c r="D2314" s="181" t="s">
        <v>586</v>
      </c>
      <c r="E2314" s="188" t="s">
        <v>1</v>
      </c>
      <c r="F2314" s="189" t="s">
        <v>2401</v>
      </c>
      <c r="H2314" s="190">
        <v>8.5</v>
      </c>
      <c r="I2314" s="191"/>
      <c r="L2314" s="187"/>
      <c r="M2314" s="192"/>
      <c r="T2314" s="193"/>
      <c r="AT2314" s="188" t="s">
        <v>586</v>
      </c>
      <c r="AU2314" s="188" t="s">
        <v>89</v>
      </c>
      <c r="AV2314" s="13" t="s">
        <v>89</v>
      </c>
      <c r="AW2314" s="13" t="s">
        <v>31</v>
      </c>
      <c r="AX2314" s="13" t="s">
        <v>77</v>
      </c>
      <c r="AY2314" s="188" t="s">
        <v>574</v>
      </c>
    </row>
    <row r="2315" spans="2:65" s="14" customFormat="1" ht="12">
      <c r="B2315" s="194"/>
      <c r="D2315" s="181" t="s">
        <v>586</v>
      </c>
      <c r="E2315" s="195" t="s">
        <v>430</v>
      </c>
      <c r="F2315" s="196" t="s">
        <v>596</v>
      </c>
      <c r="H2315" s="197">
        <v>396.15899999999999</v>
      </c>
      <c r="I2315" s="198"/>
      <c r="L2315" s="194"/>
      <c r="M2315" s="199"/>
      <c r="T2315" s="200"/>
      <c r="AT2315" s="195" t="s">
        <v>586</v>
      </c>
      <c r="AU2315" s="195" t="s">
        <v>89</v>
      </c>
      <c r="AV2315" s="14" t="s">
        <v>580</v>
      </c>
      <c r="AW2315" s="14" t="s">
        <v>31</v>
      </c>
      <c r="AX2315" s="14" t="s">
        <v>84</v>
      </c>
      <c r="AY2315" s="195" t="s">
        <v>574</v>
      </c>
    </row>
    <row r="2316" spans="2:65" s="12" customFormat="1" ht="24">
      <c r="B2316" s="180"/>
      <c r="D2316" s="181" t="s">
        <v>586</v>
      </c>
      <c r="E2316" s="182" t="s">
        <v>1</v>
      </c>
      <c r="F2316" s="183" t="s">
        <v>2402</v>
      </c>
      <c r="H2316" s="182" t="s">
        <v>1</v>
      </c>
      <c r="I2316" s="184"/>
      <c r="L2316" s="180"/>
      <c r="M2316" s="185"/>
      <c r="T2316" s="186"/>
      <c r="AT2316" s="182" t="s">
        <v>586</v>
      </c>
      <c r="AU2316" s="182" t="s">
        <v>89</v>
      </c>
      <c r="AV2316" s="12" t="s">
        <v>84</v>
      </c>
      <c r="AW2316" s="12" t="s">
        <v>31</v>
      </c>
      <c r="AX2316" s="12" t="s">
        <v>77</v>
      </c>
      <c r="AY2316" s="182" t="s">
        <v>574</v>
      </c>
    </row>
    <row r="2317" spans="2:65" s="1" customFormat="1" ht="44.25" customHeight="1">
      <c r="B2317" s="140"/>
      <c r="C2317" s="168" t="s">
        <v>2403</v>
      </c>
      <c r="D2317" s="168" t="s">
        <v>576</v>
      </c>
      <c r="E2317" s="169" t="s">
        <v>2404</v>
      </c>
      <c r="F2317" s="170" t="s">
        <v>2405</v>
      </c>
      <c r="G2317" s="171" t="s">
        <v>584</v>
      </c>
      <c r="H2317" s="172">
        <v>792.31799999999998</v>
      </c>
      <c r="I2317" s="173"/>
      <c r="J2317" s="174">
        <f>ROUND(I2317*H2317,2)</f>
        <v>0</v>
      </c>
      <c r="K2317" s="175"/>
      <c r="L2317" s="34"/>
      <c r="M2317" s="176" t="s">
        <v>1</v>
      </c>
      <c r="N2317" s="139" t="s">
        <v>43</v>
      </c>
      <c r="P2317" s="177">
        <f>O2317*H2317</f>
        <v>0</v>
      </c>
      <c r="Q2317" s="177">
        <v>0</v>
      </c>
      <c r="R2317" s="177">
        <f>Q2317*H2317</f>
        <v>0</v>
      </c>
      <c r="S2317" s="177">
        <v>0</v>
      </c>
      <c r="T2317" s="178">
        <f>S2317*H2317</f>
        <v>0</v>
      </c>
      <c r="AR2317" s="179" t="s">
        <v>580</v>
      </c>
      <c r="AT2317" s="179" t="s">
        <v>576</v>
      </c>
      <c r="AU2317" s="179" t="s">
        <v>89</v>
      </c>
      <c r="AY2317" s="17" t="s">
        <v>574</v>
      </c>
      <c r="BE2317" s="102">
        <f>IF(N2317="základná",J2317,0)</f>
        <v>0</v>
      </c>
      <c r="BF2317" s="102">
        <f>IF(N2317="znížená",J2317,0)</f>
        <v>0</v>
      </c>
      <c r="BG2317" s="102">
        <f>IF(N2317="zákl. prenesená",J2317,0)</f>
        <v>0</v>
      </c>
      <c r="BH2317" s="102">
        <f>IF(N2317="zníž. prenesená",J2317,0)</f>
        <v>0</v>
      </c>
      <c r="BI2317" s="102">
        <f>IF(N2317="nulová",J2317,0)</f>
        <v>0</v>
      </c>
      <c r="BJ2317" s="17" t="s">
        <v>89</v>
      </c>
      <c r="BK2317" s="102">
        <f>ROUND(I2317*H2317,2)</f>
        <v>0</v>
      </c>
      <c r="BL2317" s="17" t="s">
        <v>580</v>
      </c>
      <c r="BM2317" s="179" t="s">
        <v>2406</v>
      </c>
    </row>
    <row r="2318" spans="2:65" s="13" customFormat="1" ht="12">
      <c r="B2318" s="187"/>
      <c r="D2318" s="181" t="s">
        <v>586</v>
      </c>
      <c r="E2318" s="188" t="s">
        <v>1</v>
      </c>
      <c r="F2318" s="189" t="s">
        <v>2407</v>
      </c>
      <c r="H2318" s="190">
        <v>792.31799999999998</v>
      </c>
      <c r="I2318" s="191"/>
      <c r="L2318" s="187"/>
      <c r="M2318" s="192"/>
      <c r="T2318" s="193"/>
      <c r="AT2318" s="188" t="s">
        <v>586</v>
      </c>
      <c r="AU2318" s="188" t="s">
        <v>89</v>
      </c>
      <c r="AV2318" s="13" t="s">
        <v>89</v>
      </c>
      <c r="AW2318" s="13" t="s">
        <v>31</v>
      </c>
      <c r="AX2318" s="13" t="s">
        <v>84</v>
      </c>
      <c r="AY2318" s="188" t="s">
        <v>574</v>
      </c>
    </row>
    <row r="2319" spans="2:65" s="1" customFormat="1" ht="33" customHeight="1">
      <c r="B2319" s="140"/>
      <c r="C2319" s="168" t="s">
        <v>2408</v>
      </c>
      <c r="D2319" s="168" t="s">
        <v>576</v>
      </c>
      <c r="E2319" s="169" t="s">
        <v>2409</v>
      </c>
      <c r="F2319" s="170" t="s">
        <v>2410</v>
      </c>
      <c r="G2319" s="171" t="s">
        <v>584</v>
      </c>
      <c r="H2319" s="172">
        <v>396.15899999999999</v>
      </c>
      <c r="I2319" s="173"/>
      <c r="J2319" s="174">
        <f>ROUND(I2319*H2319,2)</f>
        <v>0</v>
      </c>
      <c r="K2319" s="175"/>
      <c r="L2319" s="34"/>
      <c r="M2319" s="176" t="s">
        <v>1</v>
      </c>
      <c r="N2319" s="139" t="s">
        <v>43</v>
      </c>
      <c r="P2319" s="177">
        <f>O2319*H2319</f>
        <v>0</v>
      </c>
      <c r="Q2319" s="177">
        <v>2.571E-2</v>
      </c>
      <c r="R2319" s="177">
        <f>Q2319*H2319</f>
        <v>10.185247889999999</v>
      </c>
      <c r="S2319" s="177">
        <v>0</v>
      </c>
      <c r="T2319" s="178">
        <f>S2319*H2319</f>
        <v>0</v>
      </c>
      <c r="AR2319" s="179" t="s">
        <v>580</v>
      </c>
      <c r="AT2319" s="179" t="s">
        <v>576</v>
      </c>
      <c r="AU2319" s="179" t="s">
        <v>89</v>
      </c>
      <c r="AY2319" s="17" t="s">
        <v>574</v>
      </c>
      <c r="BE2319" s="102">
        <f>IF(N2319="základná",J2319,0)</f>
        <v>0</v>
      </c>
      <c r="BF2319" s="102">
        <f>IF(N2319="znížená",J2319,0)</f>
        <v>0</v>
      </c>
      <c r="BG2319" s="102">
        <f>IF(N2319="zákl. prenesená",J2319,0)</f>
        <v>0</v>
      </c>
      <c r="BH2319" s="102">
        <f>IF(N2319="zníž. prenesená",J2319,0)</f>
        <v>0</v>
      </c>
      <c r="BI2319" s="102">
        <f>IF(N2319="nulová",J2319,0)</f>
        <v>0</v>
      </c>
      <c r="BJ2319" s="17" t="s">
        <v>89</v>
      </c>
      <c r="BK2319" s="102">
        <f>ROUND(I2319*H2319,2)</f>
        <v>0</v>
      </c>
      <c r="BL2319" s="17" t="s">
        <v>580</v>
      </c>
      <c r="BM2319" s="179" t="s">
        <v>2411</v>
      </c>
    </row>
    <row r="2320" spans="2:65" s="13" customFormat="1" ht="12">
      <c r="B2320" s="187"/>
      <c r="D2320" s="181" t="s">
        <v>586</v>
      </c>
      <c r="E2320" s="188" t="s">
        <v>1</v>
      </c>
      <c r="F2320" s="189" t="s">
        <v>430</v>
      </c>
      <c r="H2320" s="190">
        <v>396.15899999999999</v>
      </c>
      <c r="I2320" s="191"/>
      <c r="L2320" s="187"/>
      <c r="M2320" s="192"/>
      <c r="T2320" s="193"/>
      <c r="AT2320" s="188" t="s">
        <v>586</v>
      </c>
      <c r="AU2320" s="188" t="s">
        <v>89</v>
      </c>
      <c r="AV2320" s="13" t="s">
        <v>89</v>
      </c>
      <c r="AW2320" s="13" t="s">
        <v>31</v>
      </c>
      <c r="AX2320" s="13" t="s">
        <v>84</v>
      </c>
      <c r="AY2320" s="188" t="s">
        <v>574</v>
      </c>
    </row>
    <row r="2321" spans="2:65" s="1" customFormat="1" ht="24.25" customHeight="1">
      <c r="B2321" s="140"/>
      <c r="C2321" s="168" t="s">
        <v>2412</v>
      </c>
      <c r="D2321" s="168" t="s">
        <v>576</v>
      </c>
      <c r="E2321" s="169" t="s">
        <v>2413</v>
      </c>
      <c r="F2321" s="170" t="s">
        <v>2414</v>
      </c>
      <c r="G2321" s="171" t="s">
        <v>584</v>
      </c>
      <c r="H2321" s="172">
        <v>163.39400000000001</v>
      </c>
      <c r="I2321" s="173"/>
      <c r="J2321" s="174">
        <f>ROUND(I2321*H2321,2)</f>
        <v>0</v>
      </c>
      <c r="K2321" s="175"/>
      <c r="L2321" s="34"/>
      <c r="M2321" s="176" t="s">
        <v>1</v>
      </c>
      <c r="N2321" s="139" t="s">
        <v>43</v>
      </c>
      <c r="P2321" s="177">
        <f>O2321*H2321</f>
        <v>0</v>
      </c>
      <c r="Q2321" s="177">
        <v>1.5299999999999999E-3</v>
      </c>
      <c r="R2321" s="177">
        <f>Q2321*H2321</f>
        <v>0.24999282</v>
      </c>
      <c r="S2321" s="177">
        <v>0</v>
      </c>
      <c r="T2321" s="178">
        <f>S2321*H2321</f>
        <v>0</v>
      </c>
      <c r="AR2321" s="179" t="s">
        <v>580</v>
      </c>
      <c r="AT2321" s="179" t="s">
        <v>576</v>
      </c>
      <c r="AU2321" s="179" t="s">
        <v>89</v>
      </c>
      <c r="AY2321" s="17" t="s">
        <v>574</v>
      </c>
      <c r="BE2321" s="102">
        <f>IF(N2321="základná",J2321,0)</f>
        <v>0</v>
      </c>
      <c r="BF2321" s="102">
        <f>IF(N2321="znížená",J2321,0)</f>
        <v>0</v>
      </c>
      <c r="BG2321" s="102">
        <f>IF(N2321="zákl. prenesená",J2321,0)</f>
        <v>0</v>
      </c>
      <c r="BH2321" s="102">
        <f>IF(N2321="zníž. prenesená",J2321,0)</f>
        <v>0</v>
      </c>
      <c r="BI2321" s="102">
        <f>IF(N2321="nulová",J2321,0)</f>
        <v>0</v>
      </c>
      <c r="BJ2321" s="17" t="s">
        <v>89</v>
      </c>
      <c r="BK2321" s="102">
        <f>ROUND(I2321*H2321,2)</f>
        <v>0</v>
      </c>
      <c r="BL2321" s="17" t="s">
        <v>580</v>
      </c>
      <c r="BM2321" s="179" t="s">
        <v>2415</v>
      </c>
    </row>
    <row r="2322" spans="2:65" s="12" customFormat="1" ht="12">
      <c r="B2322" s="180"/>
      <c r="D2322" s="181" t="s">
        <v>586</v>
      </c>
      <c r="E2322" s="182" t="s">
        <v>1</v>
      </c>
      <c r="F2322" s="183" t="s">
        <v>2416</v>
      </c>
      <c r="H2322" s="182" t="s">
        <v>1</v>
      </c>
      <c r="I2322" s="184"/>
      <c r="L2322" s="180"/>
      <c r="M2322" s="185"/>
      <c r="T2322" s="186"/>
      <c r="AT2322" s="182" t="s">
        <v>586</v>
      </c>
      <c r="AU2322" s="182" t="s">
        <v>89</v>
      </c>
      <c r="AV2322" s="12" t="s">
        <v>84</v>
      </c>
      <c r="AW2322" s="12" t="s">
        <v>31</v>
      </c>
      <c r="AX2322" s="12" t="s">
        <v>77</v>
      </c>
      <c r="AY2322" s="182" t="s">
        <v>574</v>
      </c>
    </row>
    <row r="2323" spans="2:65" s="12" customFormat="1" ht="12">
      <c r="B2323" s="180"/>
      <c r="D2323" s="181" t="s">
        <v>586</v>
      </c>
      <c r="E2323" s="182" t="s">
        <v>1</v>
      </c>
      <c r="F2323" s="183" t="s">
        <v>2417</v>
      </c>
      <c r="H2323" s="182" t="s">
        <v>1</v>
      </c>
      <c r="I2323" s="184"/>
      <c r="L2323" s="180"/>
      <c r="M2323" s="185"/>
      <c r="T2323" s="186"/>
      <c r="AT2323" s="182" t="s">
        <v>586</v>
      </c>
      <c r="AU2323" s="182" t="s">
        <v>89</v>
      </c>
      <c r="AV2323" s="12" t="s">
        <v>84</v>
      </c>
      <c r="AW2323" s="12" t="s">
        <v>31</v>
      </c>
      <c r="AX2323" s="12" t="s">
        <v>77</v>
      </c>
      <c r="AY2323" s="182" t="s">
        <v>574</v>
      </c>
    </row>
    <row r="2324" spans="2:65" s="13" customFormat="1" ht="12">
      <c r="B2324" s="187"/>
      <c r="D2324" s="181" t="s">
        <v>586</v>
      </c>
      <c r="E2324" s="188" t="s">
        <v>1</v>
      </c>
      <c r="F2324" s="189" t="s">
        <v>2418</v>
      </c>
      <c r="H2324" s="190">
        <v>51.548000000000002</v>
      </c>
      <c r="I2324" s="191"/>
      <c r="L2324" s="187"/>
      <c r="M2324" s="192"/>
      <c r="T2324" s="193"/>
      <c r="AT2324" s="188" t="s">
        <v>586</v>
      </c>
      <c r="AU2324" s="188" t="s">
        <v>89</v>
      </c>
      <c r="AV2324" s="13" t="s">
        <v>89</v>
      </c>
      <c r="AW2324" s="13" t="s">
        <v>31</v>
      </c>
      <c r="AX2324" s="13" t="s">
        <v>77</v>
      </c>
      <c r="AY2324" s="188" t="s">
        <v>574</v>
      </c>
    </row>
    <row r="2325" spans="2:65" s="12" customFormat="1" ht="12">
      <c r="B2325" s="180"/>
      <c r="D2325" s="181" t="s">
        <v>586</v>
      </c>
      <c r="E2325" s="182" t="s">
        <v>1</v>
      </c>
      <c r="F2325" s="183" t="s">
        <v>2419</v>
      </c>
      <c r="H2325" s="182" t="s">
        <v>1</v>
      </c>
      <c r="I2325" s="184"/>
      <c r="L2325" s="180"/>
      <c r="M2325" s="185"/>
      <c r="T2325" s="186"/>
      <c r="AT2325" s="182" t="s">
        <v>586</v>
      </c>
      <c r="AU2325" s="182" t="s">
        <v>89</v>
      </c>
      <c r="AV2325" s="12" t="s">
        <v>84</v>
      </c>
      <c r="AW2325" s="12" t="s">
        <v>31</v>
      </c>
      <c r="AX2325" s="12" t="s">
        <v>77</v>
      </c>
      <c r="AY2325" s="182" t="s">
        <v>574</v>
      </c>
    </row>
    <row r="2326" spans="2:65" s="13" customFormat="1" ht="12">
      <c r="B2326" s="187"/>
      <c r="D2326" s="181" t="s">
        <v>586</v>
      </c>
      <c r="E2326" s="188" t="s">
        <v>1</v>
      </c>
      <c r="F2326" s="189" t="s">
        <v>2420</v>
      </c>
      <c r="H2326" s="190">
        <v>108.15</v>
      </c>
      <c r="I2326" s="191"/>
      <c r="L2326" s="187"/>
      <c r="M2326" s="192"/>
      <c r="T2326" s="193"/>
      <c r="AT2326" s="188" t="s">
        <v>586</v>
      </c>
      <c r="AU2326" s="188" t="s">
        <v>89</v>
      </c>
      <c r="AV2326" s="13" t="s">
        <v>89</v>
      </c>
      <c r="AW2326" s="13" t="s">
        <v>31</v>
      </c>
      <c r="AX2326" s="13" t="s">
        <v>77</v>
      </c>
      <c r="AY2326" s="188" t="s">
        <v>574</v>
      </c>
    </row>
    <row r="2327" spans="2:65" s="12" customFormat="1" ht="12">
      <c r="B2327" s="180"/>
      <c r="D2327" s="181" t="s">
        <v>586</v>
      </c>
      <c r="E2327" s="182" t="s">
        <v>1</v>
      </c>
      <c r="F2327" s="183" t="s">
        <v>2421</v>
      </c>
      <c r="H2327" s="182" t="s">
        <v>1</v>
      </c>
      <c r="I2327" s="184"/>
      <c r="L2327" s="180"/>
      <c r="M2327" s="185"/>
      <c r="T2327" s="186"/>
      <c r="AT2327" s="182" t="s">
        <v>586</v>
      </c>
      <c r="AU2327" s="182" t="s">
        <v>89</v>
      </c>
      <c r="AV2327" s="12" t="s">
        <v>84</v>
      </c>
      <c r="AW2327" s="12" t="s">
        <v>31</v>
      </c>
      <c r="AX2327" s="12" t="s">
        <v>77</v>
      </c>
      <c r="AY2327" s="182" t="s">
        <v>574</v>
      </c>
    </row>
    <row r="2328" spans="2:65" s="13" customFormat="1" ht="12">
      <c r="B2328" s="187"/>
      <c r="D2328" s="181" t="s">
        <v>586</v>
      </c>
      <c r="E2328" s="188" t="s">
        <v>1</v>
      </c>
      <c r="F2328" s="189" t="s">
        <v>1983</v>
      </c>
      <c r="H2328" s="190">
        <v>3.6960000000000002</v>
      </c>
      <c r="I2328" s="191"/>
      <c r="L2328" s="187"/>
      <c r="M2328" s="192"/>
      <c r="T2328" s="193"/>
      <c r="AT2328" s="188" t="s">
        <v>586</v>
      </c>
      <c r="AU2328" s="188" t="s">
        <v>89</v>
      </c>
      <c r="AV2328" s="13" t="s">
        <v>89</v>
      </c>
      <c r="AW2328" s="13" t="s">
        <v>31</v>
      </c>
      <c r="AX2328" s="13" t="s">
        <v>77</v>
      </c>
      <c r="AY2328" s="188" t="s">
        <v>574</v>
      </c>
    </row>
    <row r="2329" spans="2:65" s="15" customFormat="1" ht="12">
      <c r="B2329" s="201"/>
      <c r="D2329" s="181" t="s">
        <v>586</v>
      </c>
      <c r="E2329" s="202" t="s">
        <v>1</v>
      </c>
      <c r="F2329" s="203" t="s">
        <v>776</v>
      </c>
      <c r="H2329" s="204">
        <v>163.39400000000001</v>
      </c>
      <c r="I2329" s="205"/>
      <c r="L2329" s="201"/>
      <c r="M2329" s="206"/>
      <c r="T2329" s="207"/>
      <c r="AT2329" s="202" t="s">
        <v>586</v>
      </c>
      <c r="AU2329" s="202" t="s">
        <v>89</v>
      </c>
      <c r="AV2329" s="15" t="s">
        <v>597</v>
      </c>
      <c r="AW2329" s="15" t="s">
        <v>31</v>
      </c>
      <c r="AX2329" s="15" t="s">
        <v>77</v>
      </c>
      <c r="AY2329" s="202" t="s">
        <v>574</v>
      </c>
    </row>
    <row r="2330" spans="2:65" s="14" customFormat="1" ht="12">
      <c r="B2330" s="194"/>
      <c r="D2330" s="181" t="s">
        <v>586</v>
      </c>
      <c r="E2330" s="195" t="s">
        <v>1</v>
      </c>
      <c r="F2330" s="196" t="s">
        <v>596</v>
      </c>
      <c r="H2330" s="197">
        <v>163.39400000000001</v>
      </c>
      <c r="I2330" s="198"/>
      <c r="L2330" s="194"/>
      <c r="M2330" s="199"/>
      <c r="T2330" s="200"/>
      <c r="AT2330" s="195" t="s">
        <v>586</v>
      </c>
      <c r="AU2330" s="195" t="s">
        <v>89</v>
      </c>
      <c r="AV2330" s="14" t="s">
        <v>580</v>
      </c>
      <c r="AW2330" s="14" t="s">
        <v>31</v>
      </c>
      <c r="AX2330" s="14" t="s">
        <v>84</v>
      </c>
      <c r="AY2330" s="195" t="s">
        <v>574</v>
      </c>
    </row>
    <row r="2331" spans="2:65" s="1" customFormat="1" ht="24.25" customHeight="1">
      <c r="B2331" s="140"/>
      <c r="C2331" s="168" t="s">
        <v>2422</v>
      </c>
      <c r="D2331" s="168" t="s">
        <v>576</v>
      </c>
      <c r="E2331" s="169" t="s">
        <v>2423</v>
      </c>
      <c r="F2331" s="170" t="s">
        <v>2424</v>
      </c>
      <c r="G2331" s="171" t="s">
        <v>584</v>
      </c>
      <c r="H2331" s="172">
        <v>5106.3500000000004</v>
      </c>
      <c r="I2331" s="173"/>
      <c r="J2331" s="174">
        <f>ROUND(I2331*H2331,2)</f>
        <v>0</v>
      </c>
      <c r="K2331" s="175"/>
      <c r="L2331" s="34"/>
      <c r="M2331" s="176" t="s">
        <v>1</v>
      </c>
      <c r="N2331" s="139" t="s">
        <v>43</v>
      </c>
      <c r="P2331" s="177">
        <f>O2331*H2331</f>
        <v>0</v>
      </c>
      <c r="Q2331" s="177">
        <v>1.92542E-3</v>
      </c>
      <c r="R2331" s="177">
        <f>Q2331*H2331</f>
        <v>9.8318684170000008</v>
      </c>
      <c r="S2331" s="177">
        <v>0</v>
      </c>
      <c r="T2331" s="178">
        <f>S2331*H2331</f>
        <v>0</v>
      </c>
      <c r="AR2331" s="179" t="s">
        <v>580</v>
      </c>
      <c r="AT2331" s="179" t="s">
        <v>576</v>
      </c>
      <c r="AU2331" s="179" t="s">
        <v>89</v>
      </c>
      <c r="AY2331" s="17" t="s">
        <v>574</v>
      </c>
      <c r="BE2331" s="102">
        <f>IF(N2331="základná",J2331,0)</f>
        <v>0</v>
      </c>
      <c r="BF2331" s="102">
        <f>IF(N2331="znížená",J2331,0)</f>
        <v>0</v>
      </c>
      <c r="BG2331" s="102">
        <f>IF(N2331="zákl. prenesená",J2331,0)</f>
        <v>0</v>
      </c>
      <c r="BH2331" s="102">
        <f>IF(N2331="zníž. prenesená",J2331,0)</f>
        <v>0</v>
      </c>
      <c r="BI2331" s="102">
        <f>IF(N2331="nulová",J2331,0)</f>
        <v>0</v>
      </c>
      <c r="BJ2331" s="17" t="s">
        <v>89</v>
      </c>
      <c r="BK2331" s="102">
        <f>ROUND(I2331*H2331,2)</f>
        <v>0</v>
      </c>
      <c r="BL2331" s="17" t="s">
        <v>580</v>
      </c>
      <c r="BM2331" s="179" t="s">
        <v>2425</v>
      </c>
    </row>
    <row r="2332" spans="2:65" s="12" customFormat="1" ht="12">
      <c r="B2332" s="180"/>
      <c r="D2332" s="181" t="s">
        <v>586</v>
      </c>
      <c r="E2332" s="182" t="s">
        <v>1</v>
      </c>
      <c r="F2332" s="183" t="s">
        <v>2426</v>
      </c>
      <c r="H2332" s="182" t="s">
        <v>1</v>
      </c>
      <c r="I2332" s="184"/>
      <c r="L2332" s="180"/>
      <c r="M2332" s="185"/>
      <c r="T2332" s="186"/>
      <c r="AT2332" s="182" t="s">
        <v>586</v>
      </c>
      <c r="AU2332" s="182" t="s">
        <v>89</v>
      </c>
      <c r="AV2332" s="12" t="s">
        <v>84</v>
      </c>
      <c r="AW2332" s="12" t="s">
        <v>31</v>
      </c>
      <c r="AX2332" s="12" t="s">
        <v>77</v>
      </c>
      <c r="AY2332" s="182" t="s">
        <v>574</v>
      </c>
    </row>
    <row r="2333" spans="2:65" s="13" customFormat="1" ht="12">
      <c r="B2333" s="187"/>
      <c r="D2333" s="181" t="s">
        <v>586</v>
      </c>
      <c r="E2333" s="188" t="s">
        <v>1</v>
      </c>
      <c r="F2333" s="189" t="s">
        <v>2427</v>
      </c>
      <c r="H2333" s="190">
        <v>154.66</v>
      </c>
      <c r="I2333" s="191"/>
      <c r="L2333" s="187"/>
      <c r="M2333" s="192"/>
      <c r="T2333" s="193"/>
      <c r="AT2333" s="188" t="s">
        <v>586</v>
      </c>
      <c r="AU2333" s="188" t="s">
        <v>89</v>
      </c>
      <c r="AV2333" s="13" t="s">
        <v>89</v>
      </c>
      <c r="AW2333" s="13" t="s">
        <v>31</v>
      </c>
      <c r="AX2333" s="13" t="s">
        <v>77</v>
      </c>
      <c r="AY2333" s="188" t="s">
        <v>574</v>
      </c>
    </row>
    <row r="2334" spans="2:65" s="12" customFormat="1" ht="12">
      <c r="B2334" s="180"/>
      <c r="D2334" s="181" t="s">
        <v>586</v>
      </c>
      <c r="E2334" s="182" t="s">
        <v>1</v>
      </c>
      <c r="F2334" s="183" t="s">
        <v>2428</v>
      </c>
      <c r="H2334" s="182" t="s">
        <v>1</v>
      </c>
      <c r="I2334" s="184"/>
      <c r="L2334" s="180"/>
      <c r="M2334" s="185"/>
      <c r="T2334" s="186"/>
      <c r="AT2334" s="182" t="s">
        <v>586</v>
      </c>
      <c r="AU2334" s="182" t="s">
        <v>89</v>
      </c>
      <c r="AV2334" s="12" t="s">
        <v>84</v>
      </c>
      <c r="AW2334" s="12" t="s">
        <v>31</v>
      </c>
      <c r="AX2334" s="12" t="s">
        <v>77</v>
      </c>
      <c r="AY2334" s="182" t="s">
        <v>574</v>
      </c>
    </row>
    <row r="2335" spans="2:65" s="13" customFormat="1" ht="12">
      <c r="B2335" s="187"/>
      <c r="D2335" s="181" t="s">
        <v>586</v>
      </c>
      <c r="E2335" s="188" t="s">
        <v>1</v>
      </c>
      <c r="F2335" s="189" t="s">
        <v>2429</v>
      </c>
      <c r="H2335" s="190">
        <v>2901.76</v>
      </c>
      <c r="I2335" s="191"/>
      <c r="L2335" s="187"/>
      <c r="M2335" s="192"/>
      <c r="T2335" s="193"/>
      <c r="AT2335" s="188" t="s">
        <v>586</v>
      </c>
      <c r="AU2335" s="188" t="s">
        <v>89</v>
      </c>
      <c r="AV2335" s="13" t="s">
        <v>89</v>
      </c>
      <c r="AW2335" s="13" t="s">
        <v>31</v>
      </c>
      <c r="AX2335" s="13" t="s">
        <v>77</v>
      </c>
      <c r="AY2335" s="188" t="s">
        <v>574</v>
      </c>
    </row>
    <row r="2336" spans="2:65" s="12" customFormat="1" ht="12">
      <c r="B2336" s="180"/>
      <c r="D2336" s="181" t="s">
        <v>586</v>
      </c>
      <c r="E2336" s="182" t="s">
        <v>1</v>
      </c>
      <c r="F2336" s="183" t="s">
        <v>2430</v>
      </c>
      <c r="H2336" s="182" t="s">
        <v>1</v>
      </c>
      <c r="I2336" s="184"/>
      <c r="L2336" s="180"/>
      <c r="M2336" s="185"/>
      <c r="T2336" s="186"/>
      <c r="AT2336" s="182" t="s">
        <v>586</v>
      </c>
      <c r="AU2336" s="182" t="s">
        <v>89</v>
      </c>
      <c r="AV2336" s="12" t="s">
        <v>84</v>
      </c>
      <c r="AW2336" s="12" t="s">
        <v>31</v>
      </c>
      <c r="AX2336" s="12" t="s">
        <v>77</v>
      </c>
      <c r="AY2336" s="182" t="s">
        <v>574</v>
      </c>
    </row>
    <row r="2337" spans="2:65" s="13" customFormat="1" ht="12">
      <c r="B2337" s="187"/>
      <c r="D2337" s="181" t="s">
        <v>586</v>
      </c>
      <c r="E2337" s="188" t="s">
        <v>1</v>
      </c>
      <c r="F2337" s="189" t="s">
        <v>2431</v>
      </c>
      <c r="H2337" s="190">
        <v>1863.7</v>
      </c>
      <c r="I2337" s="191"/>
      <c r="L2337" s="187"/>
      <c r="M2337" s="192"/>
      <c r="T2337" s="193"/>
      <c r="AT2337" s="188" t="s">
        <v>586</v>
      </c>
      <c r="AU2337" s="188" t="s">
        <v>89</v>
      </c>
      <c r="AV2337" s="13" t="s">
        <v>89</v>
      </c>
      <c r="AW2337" s="13" t="s">
        <v>31</v>
      </c>
      <c r="AX2337" s="13" t="s">
        <v>77</v>
      </c>
      <c r="AY2337" s="188" t="s">
        <v>574</v>
      </c>
    </row>
    <row r="2338" spans="2:65" s="13" customFormat="1" ht="12">
      <c r="B2338" s="187"/>
      <c r="D2338" s="181" t="s">
        <v>586</v>
      </c>
      <c r="E2338" s="188" t="s">
        <v>1</v>
      </c>
      <c r="F2338" s="189" t="s">
        <v>2432</v>
      </c>
      <c r="H2338" s="190">
        <v>285.94</v>
      </c>
      <c r="I2338" s="191"/>
      <c r="L2338" s="187"/>
      <c r="M2338" s="192"/>
      <c r="T2338" s="193"/>
      <c r="AT2338" s="188" t="s">
        <v>586</v>
      </c>
      <c r="AU2338" s="188" t="s">
        <v>89</v>
      </c>
      <c r="AV2338" s="13" t="s">
        <v>89</v>
      </c>
      <c r="AW2338" s="13" t="s">
        <v>31</v>
      </c>
      <c r="AX2338" s="13" t="s">
        <v>77</v>
      </c>
      <c r="AY2338" s="188" t="s">
        <v>574</v>
      </c>
    </row>
    <row r="2339" spans="2:65" s="13" customFormat="1" ht="12">
      <c r="B2339" s="187"/>
      <c r="D2339" s="181" t="s">
        <v>586</v>
      </c>
      <c r="E2339" s="188" t="s">
        <v>1</v>
      </c>
      <c r="F2339" s="189" t="s">
        <v>2433</v>
      </c>
      <c r="H2339" s="190">
        <v>-99.71</v>
      </c>
      <c r="I2339" s="191"/>
      <c r="L2339" s="187"/>
      <c r="M2339" s="192"/>
      <c r="T2339" s="193"/>
      <c r="AT2339" s="188" t="s">
        <v>586</v>
      </c>
      <c r="AU2339" s="188" t="s">
        <v>89</v>
      </c>
      <c r="AV2339" s="13" t="s">
        <v>89</v>
      </c>
      <c r="AW2339" s="13" t="s">
        <v>31</v>
      </c>
      <c r="AX2339" s="13" t="s">
        <v>77</v>
      </c>
      <c r="AY2339" s="188" t="s">
        <v>574</v>
      </c>
    </row>
    <row r="2340" spans="2:65" s="14" customFormat="1" ht="12">
      <c r="B2340" s="194"/>
      <c r="D2340" s="181" t="s">
        <v>586</v>
      </c>
      <c r="E2340" s="195" t="s">
        <v>1</v>
      </c>
      <c r="F2340" s="196" t="s">
        <v>596</v>
      </c>
      <c r="H2340" s="197">
        <v>5106.3500000000004</v>
      </c>
      <c r="I2340" s="198"/>
      <c r="L2340" s="194"/>
      <c r="M2340" s="199"/>
      <c r="T2340" s="200"/>
      <c r="AT2340" s="195" t="s">
        <v>586</v>
      </c>
      <c r="AU2340" s="195" t="s">
        <v>89</v>
      </c>
      <c r="AV2340" s="14" t="s">
        <v>580</v>
      </c>
      <c r="AW2340" s="14" t="s">
        <v>31</v>
      </c>
      <c r="AX2340" s="14" t="s">
        <v>84</v>
      </c>
      <c r="AY2340" s="195" t="s">
        <v>574</v>
      </c>
    </row>
    <row r="2341" spans="2:65" s="1" customFormat="1" ht="33" customHeight="1">
      <c r="B2341" s="140"/>
      <c r="C2341" s="168" t="s">
        <v>2434</v>
      </c>
      <c r="D2341" s="168" t="s">
        <v>576</v>
      </c>
      <c r="E2341" s="169" t="s">
        <v>2435</v>
      </c>
      <c r="F2341" s="170" t="s">
        <v>2436</v>
      </c>
      <c r="G2341" s="171" t="s">
        <v>584</v>
      </c>
      <c r="H2341" s="172">
        <v>290.96300000000002</v>
      </c>
      <c r="I2341" s="173"/>
      <c r="J2341" s="174">
        <f>ROUND(I2341*H2341,2)</f>
        <v>0</v>
      </c>
      <c r="K2341" s="175"/>
      <c r="L2341" s="34"/>
      <c r="M2341" s="176" t="s">
        <v>1</v>
      </c>
      <c r="N2341" s="139" t="s">
        <v>43</v>
      </c>
      <c r="P2341" s="177">
        <f>O2341*H2341</f>
        <v>0</v>
      </c>
      <c r="Q2341" s="177">
        <v>1.9300000000000001E-3</v>
      </c>
      <c r="R2341" s="177">
        <f>Q2341*H2341</f>
        <v>0.56155859000000008</v>
      </c>
      <c r="S2341" s="177">
        <v>0</v>
      </c>
      <c r="T2341" s="178">
        <f>S2341*H2341</f>
        <v>0</v>
      </c>
      <c r="AR2341" s="179" t="s">
        <v>580</v>
      </c>
      <c r="AT2341" s="179" t="s">
        <v>576</v>
      </c>
      <c r="AU2341" s="179" t="s">
        <v>89</v>
      </c>
      <c r="AY2341" s="17" t="s">
        <v>574</v>
      </c>
      <c r="BE2341" s="102">
        <f>IF(N2341="základná",J2341,0)</f>
        <v>0</v>
      </c>
      <c r="BF2341" s="102">
        <f>IF(N2341="znížená",J2341,0)</f>
        <v>0</v>
      </c>
      <c r="BG2341" s="102">
        <f>IF(N2341="zákl. prenesená",J2341,0)</f>
        <v>0</v>
      </c>
      <c r="BH2341" s="102">
        <f>IF(N2341="zníž. prenesená",J2341,0)</f>
        <v>0</v>
      </c>
      <c r="BI2341" s="102">
        <f>IF(N2341="nulová",J2341,0)</f>
        <v>0</v>
      </c>
      <c r="BJ2341" s="17" t="s">
        <v>89</v>
      </c>
      <c r="BK2341" s="102">
        <f>ROUND(I2341*H2341,2)</f>
        <v>0</v>
      </c>
      <c r="BL2341" s="17" t="s">
        <v>580</v>
      </c>
      <c r="BM2341" s="179" t="s">
        <v>2437</v>
      </c>
    </row>
    <row r="2342" spans="2:65" s="12" customFormat="1" ht="12">
      <c r="B2342" s="180"/>
      <c r="D2342" s="181" t="s">
        <v>586</v>
      </c>
      <c r="E2342" s="182" t="s">
        <v>1</v>
      </c>
      <c r="F2342" s="183" t="s">
        <v>2416</v>
      </c>
      <c r="H2342" s="182" t="s">
        <v>1</v>
      </c>
      <c r="I2342" s="184"/>
      <c r="L2342" s="180"/>
      <c r="M2342" s="185"/>
      <c r="T2342" s="186"/>
      <c r="AT2342" s="182" t="s">
        <v>586</v>
      </c>
      <c r="AU2342" s="182" t="s">
        <v>89</v>
      </c>
      <c r="AV2342" s="12" t="s">
        <v>84</v>
      </c>
      <c r="AW2342" s="12" t="s">
        <v>31</v>
      </c>
      <c r="AX2342" s="12" t="s">
        <v>77</v>
      </c>
      <c r="AY2342" s="182" t="s">
        <v>574</v>
      </c>
    </row>
    <row r="2343" spans="2:65" s="12" customFormat="1" ht="12">
      <c r="B2343" s="180"/>
      <c r="D2343" s="181" t="s">
        <v>586</v>
      </c>
      <c r="E2343" s="182" t="s">
        <v>1</v>
      </c>
      <c r="F2343" s="183" t="s">
        <v>2438</v>
      </c>
      <c r="H2343" s="182" t="s">
        <v>1</v>
      </c>
      <c r="I2343" s="184"/>
      <c r="L2343" s="180"/>
      <c r="M2343" s="185"/>
      <c r="T2343" s="186"/>
      <c r="AT2343" s="182" t="s">
        <v>586</v>
      </c>
      <c r="AU2343" s="182" t="s">
        <v>89</v>
      </c>
      <c r="AV2343" s="12" t="s">
        <v>84</v>
      </c>
      <c r="AW2343" s="12" t="s">
        <v>31</v>
      </c>
      <c r="AX2343" s="12" t="s">
        <v>77</v>
      </c>
      <c r="AY2343" s="182" t="s">
        <v>574</v>
      </c>
    </row>
    <row r="2344" spans="2:65" s="13" customFormat="1" ht="12">
      <c r="B2344" s="187"/>
      <c r="D2344" s="181" t="s">
        <v>586</v>
      </c>
      <c r="E2344" s="188" t="s">
        <v>1</v>
      </c>
      <c r="F2344" s="189" t="s">
        <v>2420</v>
      </c>
      <c r="H2344" s="190">
        <v>108.15</v>
      </c>
      <c r="I2344" s="191"/>
      <c r="L2344" s="187"/>
      <c r="M2344" s="192"/>
      <c r="T2344" s="193"/>
      <c r="AT2344" s="188" t="s">
        <v>586</v>
      </c>
      <c r="AU2344" s="188" t="s">
        <v>89</v>
      </c>
      <c r="AV2344" s="13" t="s">
        <v>89</v>
      </c>
      <c r="AW2344" s="13" t="s">
        <v>31</v>
      </c>
      <c r="AX2344" s="13" t="s">
        <v>77</v>
      </c>
      <c r="AY2344" s="188" t="s">
        <v>574</v>
      </c>
    </row>
    <row r="2345" spans="2:65" s="12" customFormat="1" ht="12">
      <c r="B2345" s="180"/>
      <c r="D2345" s="181" t="s">
        <v>586</v>
      </c>
      <c r="E2345" s="182" t="s">
        <v>1</v>
      </c>
      <c r="F2345" s="183" t="s">
        <v>2439</v>
      </c>
      <c r="H2345" s="182" t="s">
        <v>1</v>
      </c>
      <c r="I2345" s="184"/>
      <c r="L2345" s="180"/>
      <c r="M2345" s="185"/>
      <c r="T2345" s="186"/>
      <c r="AT2345" s="182" t="s">
        <v>586</v>
      </c>
      <c r="AU2345" s="182" t="s">
        <v>89</v>
      </c>
      <c r="AV2345" s="12" t="s">
        <v>84</v>
      </c>
      <c r="AW2345" s="12" t="s">
        <v>31</v>
      </c>
      <c r="AX2345" s="12" t="s">
        <v>77</v>
      </c>
      <c r="AY2345" s="182" t="s">
        <v>574</v>
      </c>
    </row>
    <row r="2346" spans="2:65" s="13" customFormat="1" ht="12">
      <c r="B2346" s="187"/>
      <c r="D2346" s="181" t="s">
        <v>586</v>
      </c>
      <c r="E2346" s="188" t="s">
        <v>1</v>
      </c>
      <c r="F2346" s="189" t="s">
        <v>2440</v>
      </c>
      <c r="H2346" s="190">
        <v>54.713000000000001</v>
      </c>
      <c r="I2346" s="191"/>
      <c r="L2346" s="187"/>
      <c r="M2346" s="192"/>
      <c r="T2346" s="193"/>
      <c r="AT2346" s="188" t="s">
        <v>586</v>
      </c>
      <c r="AU2346" s="188" t="s">
        <v>89</v>
      </c>
      <c r="AV2346" s="13" t="s">
        <v>89</v>
      </c>
      <c r="AW2346" s="13" t="s">
        <v>31</v>
      </c>
      <c r="AX2346" s="13" t="s">
        <v>77</v>
      </c>
      <c r="AY2346" s="188" t="s">
        <v>574</v>
      </c>
    </row>
    <row r="2347" spans="2:65" s="12" customFormat="1" ht="12">
      <c r="B2347" s="180"/>
      <c r="D2347" s="181" t="s">
        <v>586</v>
      </c>
      <c r="E2347" s="182" t="s">
        <v>1</v>
      </c>
      <c r="F2347" s="183" t="s">
        <v>2441</v>
      </c>
      <c r="H2347" s="182" t="s">
        <v>1</v>
      </c>
      <c r="I2347" s="184"/>
      <c r="L2347" s="180"/>
      <c r="M2347" s="185"/>
      <c r="T2347" s="186"/>
      <c r="AT2347" s="182" t="s">
        <v>586</v>
      </c>
      <c r="AU2347" s="182" t="s">
        <v>89</v>
      </c>
      <c r="AV2347" s="12" t="s">
        <v>84</v>
      </c>
      <c r="AW2347" s="12" t="s">
        <v>31</v>
      </c>
      <c r="AX2347" s="12" t="s">
        <v>77</v>
      </c>
      <c r="AY2347" s="182" t="s">
        <v>574</v>
      </c>
    </row>
    <row r="2348" spans="2:65" s="13" customFormat="1" ht="12">
      <c r="B2348" s="187"/>
      <c r="D2348" s="181" t="s">
        <v>586</v>
      </c>
      <c r="E2348" s="188" t="s">
        <v>1</v>
      </c>
      <c r="F2348" s="189" t="s">
        <v>2442</v>
      </c>
      <c r="H2348" s="190">
        <v>19.95</v>
      </c>
      <c r="I2348" s="191"/>
      <c r="L2348" s="187"/>
      <c r="M2348" s="192"/>
      <c r="T2348" s="193"/>
      <c r="AT2348" s="188" t="s">
        <v>586</v>
      </c>
      <c r="AU2348" s="188" t="s">
        <v>89</v>
      </c>
      <c r="AV2348" s="13" t="s">
        <v>89</v>
      </c>
      <c r="AW2348" s="13" t="s">
        <v>31</v>
      </c>
      <c r="AX2348" s="13" t="s">
        <v>77</v>
      </c>
      <c r="AY2348" s="188" t="s">
        <v>574</v>
      </c>
    </row>
    <row r="2349" spans="2:65" s="12" customFormat="1" ht="12">
      <c r="B2349" s="180"/>
      <c r="D2349" s="181" t="s">
        <v>586</v>
      </c>
      <c r="E2349" s="182" t="s">
        <v>1</v>
      </c>
      <c r="F2349" s="183" t="s">
        <v>2443</v>
      </c>
      <c r="H2349" s="182" t="s">
        <v>1</v>
      </c>
      <c r="I2349" s="184"/>
      <c r="L2349" s="180"/>
      <c r="M2349" s="185"/>
      <c r="T2349" s="186"/>
      <c r="AT2349" s="182" t="s">
        <v>586</v>
      </c>
      <c r="AU2349" s="182" t="s">
        <v>89</v>
      </c>
      <c r="AV2349" s="12" t="s">
        <v>84</v>
      </c>
      <c r="AW2349" s="12" t="s">
        <v>31</v>
      </c>
      <c r="AX2349" s="12" t="s">
        <v>77</v>
      </c>
      <c r="AY2349" s="182" t="s">
        <v>574</v>
      </c>
    </row>
    <row r="2350" spans="2:65" s="13" customFormat="1" ht="12">
      <c r="B2350" s="187"/>
      <c r="D2350" s="181" t="s">
        <v>586</v>
      </c>
      <c r="E2350" s="188" t="s">
        <v>1</v>
      </c>
      <c r="F2350" s="189" t="s">
        <v>2420</v>
      </c>
      <c r="H2350" s="190">
        <v>108.15</v>
      </c>
      <c r="I2350" s="191"/>
      <c r="L2350" s="187"/>
      <c r="M2350" s="192"/>
      <c r="T2350" s="193"/>
      <c r="AT2350" s="188" t="s">
        <v>586</v>
      </c>
      <c r="AU2350" s="188" t="s">
        <v>89</v>
      </c>
      <c r="AV2350" s="13" t="s">
        <v>89</v>
      </c>
      <c r="AW2350" s="13" t="s">
        <v>31</v>
      </c>
      <c r="AX2350" s="13" t="s">
        <v>77</v>
      </c>
      <c r="AY2350" s="188" t="s">
        <v>574</v>
      </c>
    </row>
    <row r="2351" spans="2:65" s="15" customFormat="1" ht="12">
      <c r="B2351" s="201"/>
      <c r="D2351" s="181" t="s">
        <v>586</v>
      </c>
      <c r="E2351" s="202" t="s">
        <v>1</v>
      </c>
      <c r="F2351" s="203" t="s">
        <v>776</v>
      </c>
      <c r="H2351" s="204">
        <v>290.96300000000002</v>
      </c>
      <c r="I2351" s="205"/>
      <c r="L2351" s="201"/>
      <c r="M2351" s="206"/>
      <c r="T2351" s="207"/>
      <c r="AT2351" s="202" t="s">
        <v>586</v>
      </c>
      <c r="AU2351" s="202" t="s">
        <v>89</v>
      </c>
      <c r="AV2351" s="15" t="s">
        <v>597</v>
      </c>
      <c r="AW2351" s="15" t="s">
        <v>31</v>
      </c>
      <c r="AX2351" s="15" t="s">
        <v>77</v>
      </c>
      <c r="AY2351" s="202" t="s">
        <v>574</v>
      </c>
    </row>
    <row r="2352" spans="2:65" s="14" customFormat="1" ht="12">
      <c r="B2352" s="194"/>
      <c r="D2352" s="181" t="s">
        <v>586</v>
      </c>
      <c r="E2352" s="195" t="s">
        <v>1</v>
      </c>
      <c r="F2352" s="196" t="s">
        <v>596</v>
      </c>
      <c r="H2352" s="197">
        <v>290.96300000000002</v>
      </c>
      <c r="I2352" s="198"/>
      <c r="L2352" s="194"/>
      <c r="M2352" s="199"/>
      <c r="T2352" s="200"/>
      <c r="AT2352" s="195" t="s">
        <v>586</v>
      </c>
      <c r="AU2352" s="195" t="s">
        <v>89</v>
      </c>
      <c r="AV2352" s="14" t="s">
        <v>580</v>
      </c>
      <c r="AW2352" s="14" t="s">
        <v>31</v>
      </c>
      <c r="AX2352" s="14" t="s">
        <v>84</v>
      </c>
      <c r="AY2352" s="195" t="s">
        <v>574</v>
      </c>
    </row>
    <row r="2353" spans="2:65" s="1" customFormat="1" ht="24.25" customHeight="1">
      <c r="B2353" s="140"/>
      <c r="C2353" s="168" t="s">
        <v>2444</v>
      </c>
      <c r="D2353" s="168" t="s">
        <v>576</v>
      </c>
      <c r="E2353" s="169" t="s">
        <v>2445</v>
      </c>
      <c r="F2353" s="170" t="s">
        <v>2446</v>
      </c>
      <c r="G2353" s="171" t="s">
        <v>584</v>
      </c>
      <c r="H2353" s="172">
        <v>328.13299999999998</v>
      </c>
      <c r="I2353" s="173"/>
      <c r="J2353" s="174">
        <f>ROUND(I2353*H2353,2)</f>
        <v>0</v>
      </c>
      <c r="K2353" s="175"/>
      <c r="L2353" s="34"/>
      <c r="M2353" s="176" t="s">
        <v>1</v>
      </c>
      <c r="N2353" s="139" t="s">
        <v>43</v>
      </c>
      <c r="P2353" s="177">
        <f>O2353*H2353</f>
        <v>0</v>
      </c>
      <c r="Q2353" s="177">
        <v>6.1799999999999997E-3</v>
      </c>
      <c r="R2353" s="177">
        <f>Q2353*H2353</f>
        <v>2.0278619399999998</v>
      </c>
      <c r="S2353" s="177">
        <v>0</v>
      </c>
      <c r="T2353" s="178">
        <f>S2353*H2353</f>
        <v>0</v>
      </c>
      <c r="AR2353" s="179" t="s">
        <v>580</v>
      </c>
      <c r="AT2353" s="179" t="s">
        <v>576</v>
      </c>
      <c r="AU2353" s="179" t="s">
        <v>89</v>
      </c>
      <c r="AY2353" s="17" t="s">
        <v>574</v>
      </c>
      <c r="BE2353" s="102">
        <f>IF(N2353="základná",J2353,0)</f>
        <v>0</v>
      </c>
      <c r="BF2353" s="102">
        <f>IF(N2353="znížená",J2353,0)</f>
        <v>0</v>
      </c>
      <c r="BG2353" s="102">
        <f>IF(N2353="zákl. prenesená",J2353,0)</f>
        <v>0</v>
      </c>
      <c r="BH2353" s="102">
        <f>IF(N2353="zníž. prenesená",J2353,0)</f>
        <v>0</v>
      </c>
      <c r="BI2353" s="102">
        <f>IF(N2353="nulová",J2353,0)</f>
        <v>0</v>
      </c>
      <c r="BJ2353" s="17" t="s">
        <v>89</v>
      </c>
      <c r="BK2353" s="102">
        <f>ROUND(I2353*H2353,2)</f>
        <v>0</v>
      </c>
      <c r="BL2353" s="17" t="s">
        <v>580</v>
      </c>
      <c r="BM2353" s="179" t="s">
        <v>2447</v>
      </c>
    </row>
    <row r="2354" spans="2:65" s="12" customFormat="1" ht="12">
      <c r="B2354" s="180"/>
      <c r="D2354" s="181" t="s">
        <v>586</v>
      </c>
      <c r="E2354" s="182" t="s">
        <v>1</v>
      </c>
      <c r="F2354" s="183" t="s">
        <v>2448</v>
      </c>
      <c r="H2354" s="182" t="s">
        <v>1</v>
      </c>
      <c r="I2354" s="184"/>
      <c r="L2354" s="180"/>
      <c r="M2354" s="185"/>
      <c r="T2354" s="186"/>
      <c r="AT2354" s="182" t="s">
        <v>586</v>
      </c>
      <c r="AU2354" s="182" t="s">
        <v>89</v>
      </c>
      <c r="AV2354" s="12" t="s">
        <v>84</v>
      </c>
      <c r="AW2354" s="12" t="s">
        <v>31</v>
      </c>
      <c r="AX2354" s="12" t="s">
        <v>77</v>
      </c>
      <c r="AY2354" s="182" t="s">
        <v>574</v>
      </c>
    </row>
    <row r="2355" spans="2:65" s="12" customFormat="1" ht="12">
      <c r="B2355" s="180"/>
      <c r="D2355" s="181" t="s">
        <v>586</v>
      </c>
      <c r="E2355" s="182" t="s">
        <v>1</v>
      </c>
      <c r="F2355" s="183" t="s">
        <v>2417</v>
      </c>
      <c r="H2355" s="182" t="s">
        <v>1</v>
      </c>
      <c r="I2355" s="184"/>
      <c r="L2355" s="180"/>
      <c r="M2355" s="185"/>
      <c r="T2355" s="186"/>
      <c r="AT2355" s="182" t="s">
        <v>586</v>
      </c>
      <c r="AU2355" s="182" t="s">
        <v>89</v>
      </c>
      <c r="AV2355" s="12" t="s">
        <v>84</v>
      </c>
      <c r="AW2355" s="12" t="s">
        <v>31</v>
      </c>
      <c r="AX2355" s="12" t="s">
        <v>77</v>
      </c>
      <c r="AY2355" s="182" t="s">
        <v>574</v>
      </c>
    </row>
    <row r="2356" spans="2:65" s="13" customFormat="1" ht="12">
      <c r="B2356" s="187"/>
      <c r="D2356" s="181" t="s">
        <v>586</v>
      </c>
      <c r="E2356" s="188" t="s">
        <v>1</v>
      </c>
      <c r="F2356" s="189" t="s">
        <v>2449</v>
      </c>
      <c r="H2356" s="190">
        <v>11.917999999999999</v>
      </c>
      <c r="I2356" s="191"/>
      <c r="L2356" s="187"/>
      <c r="M2356" s="192"/>
      <c r="T2356" s="193"/>
      <c r="AT2356" s="188" t="s">
        <v>586</v>
      </c>
      <c r="AU2356" s="188" t="s">
        <v>89</v>
      </c>
      <c r="AV2356" s="13" t="s">
        <v>89</v>
      </c>
      <c r="AW2356" s="13" t="s">
        <v>31</v>
      </c>
      <c r="AX2356" s="13" t="s">
        <v>77</v>
      </c>
      <c r="AY2356" s="188" t="s">
        <v>574</v>
      </c>
    </row>
    <row r="2357" spans="2:65" s="12" customFormat="1" ht="12">
      <c r="B2357" s="180"/>
      <c r="D2357" s="181" t="s">
        <v>586</v>
      </c>
      <c r="E2357" s="182" t="s">
        <v>1</v>
      </c>
      <c r="F2357" s="183" t="s">
        <v>2450</v>
      </c>
      <c r="H2357" s="182" t="s">
        <v>1</v>
      </c>
      <c r="I2357" s="184"/>
      <c r="L2357" s="180"/>
      <c r="M2357" s="185"/>
      <c r="T2357" s="186"/>
      <c r="AT2357" s="182" t="s">
        <v>586</v>
      </c>
      <c r="AU2357" s="182" t="s">
        <v>89</v>
      </c>
      <c r="AV2357" s="12" t="s">
        <v>84</v>
      </c>
      <c r="AW2357" s="12" t="s">
        <v>31</v>
      </c>
      <c r="AX2357" s="12" t="s">
        <v>77</v>
      </c>
      <c r="AY2357" s="182" t="s">
        <v>574</v>
      </c>
    </row>
    <row r="2358" spans="2:65" s="13" customFormat="1" ht="12">
      <c r="B2358" s="187"/>
      <c r="D2358" s="181" t="s">
        <v>586</v>
      </c>
      <c r="E2358" s="188" t="s">
        <v>1</v>
      </c>
      <c r="F2358" s="189" t="s">
        <v>2451</v>
      </c>
      <c r="H2358" s="190">
        <v>85.814999999999998</v>
      </c>
      <c r="I2358" s="191"/>
      <c r="L2358" s="187"/>
      <c r="M2358" s="192"/>
      <c r="T2358" s="193"/>
      <c r="AT2358" s="188" t="s">
        <v>586</v>
      </c>
      <c r="AU2358" s="188" t="s">
        <v>89</v>
      </c>
      <c r="AV2358" s="13" t="s">
        <v>89</v>
      </c>
      <c r="AW2358" s="13" t="s">
        <v>31</v>
      </c>
      <c r="AX2358" s="13" t="s">
        <v>77</v>
      </c>
      <c r="AY2358" s="188" t="s">
        <v>574</v>
      </c>
    </row>
    <row r="2359" spans="2:65" s="12" customFormat="1" ht="12">
      <c r="B2359" s="180"/>
      <c r="D2359" s="181" t="s">
        <v>586</v>
      </c>
      <c r="E2359" s="182" t="s">
        <v>1</v>
      </c>
      <c r="F2359" s="183" t="s">
        <v>2452</v>
      </c>
      <c r="H2359" s="182" t="s">
        <v>1</v>
      </c>
      <c r="I2359" s="184"/>
      <c r="L2359" s="180"/>
      <c r="M2359" s="185"/>
      <c r="T2359" s="186"/>
      <c r="AT2359" s="182" t="s">
        <v>586</v>
      </c>
      <c r="AU2359" s="182" t="s">
        <v>89</v>
      </c>
      <c r="AV2359" s="12" t="s">
        <v>84</v>
      </c>
      <c r="AW2359" s="12" t="s">
        <v>31</v>
      </c>
      <c r="AX2359" s="12" t="s">
        <v>77</v>
      </c>
      <c r="AY2359" s="182" t="s">
        <v>574</v>
      </c>
    </row>
    <row r="2360" spans="2:65" s="13" customFormat="1" ht="12">
      <c r="B2360" s="187"/>
      <c r="D2360" s="181" t="s">
        <v>586</v>
      </c>
      <c r="E2360" s="188" t="s">
        <v>1</v>
      </c>
      <c r="F2360" s="189" t="s">
        <v>2453</v>
      </c>
      <c r="H2360" s="190">
        <v>122.25</v>
      </c>
      <c r="I2360" s="191"/>
      <c r="L2360" s="187"/>
      <c r="M2360" s="192"/>
      <c r="T2360" s="193"/>
      <c r="AT2360" s="188" t="s">
        <v>586</v>
      </c>
      <c r="AU2360" s="188" t="s">
        <v>89</v>
      </c>
      <c r="AV2360" s="13" t="s">
        <v>89</v>
      </c>
      <c r="AW2360" s="13" t="s">
        <v>31</v>
      </c>
      <c r="AX2360" s="13" t="s">
        <v>77</v>
      </c>
      <c r="AY2360" s="188" t="s">
        <v>574</v>
      </c>
    </row>
    <row r="2361" spans="2:65" s="12" customFormat="1" ht="12">
      <c r="B2361" s="180"/>
      <c r="D2361" s="181" t="s">
        <v>586</v>
      </c>
      <c r="E2361" s="182" t="s">
        <v>1</v>
      </c>
      <c r="F2361" s="183" t="s">
        <v>2454</v>
      </c>
      <c r="H2361" s="182" t="s">
        <v>1</v>
      </c>
      <c r="I2361" s="184"/>
      <c r="L2361" s="180"/>
      <c r="M2361" s="185"/>
      <c r="T2361" s="186"/>
      <c r="AT2361" s="182" t="s">
        <v>586</v>
      </c>
      <c r="AU2361" s="182" t="s">
        <v>89</v>
      </c>
      <c r="AV2361" s="12" t="s">
        <v>84</v>
      </c>
      <c r="AW2361" s="12" t="s">
        <v>31</v>
      </c>
      <c r="AX2361" s="12" t="s">
        <v>77</v>
      </c>
      <c r="AY2361" s="182" t="s">
        <v>574</v>
      </c>
    </row>
    <row r="2362" spans="2:65" s="13" customFormat="1" ht="12">
      <c r="B2362" s="187"/>
      <c r="D2362" s="181" t="s">
        <v>586</v>
      </c>
      <c r="E2362" s="188" t="s">
        <v>1</v>
      </c>
      <c r="F2362" s="189" t="s">
        <v>2420</v>
      </c>
      <c r="H2362" s="190">
        <v>108.15</v>
      </c>
      <c r="I2362" s="191"/>
      <c r="L2362" s="187"/>
      <c r="M2362" s="192"/>
      <c r="T2362" s="193"/>
      <c r="AT2362" s="188" t="s">
        <v>586</v>
      </c>
      <c r="AU2362" s="188" t="s">
        <v>89</v>
      </c>
      <c r="AV2362" s="13" t="s">
        <v>89</v>
      </c>
      <c r="AW2362" s="13" t="s">
        <v>31</v>
      </c>
      <c r="AX2362" s="13" t="s">
        <v>77</v>
      </c>
      <c r="AY2362" s="188" t="s">
        <v>574</v>
      </c>
    </row>
    <row r="2363" spans="2:65" s="15" customFormat="1" ht="12">
      <c r="B2363" s="201"/>
      <c r="D2363" s="181" t="s">
        <v>586</v>
      </c>
      <c r="E2363" s="202" t="s">
        <v>1</v>
      </c>
      <c r="F2363" s="203" t="s">
        <v>776</v>
      </c>
      <c r="H2363" s="204">
        <v>328.13299999999998</v>
      </c>
      <c r="I2363" s="205"/>
      <c r="L2363" s="201"/>
      <c r="M2363" s="206"/>
      <c r="T2363" s="207"/>
      <c r="AT2363" s="202" t="s">
        <v>586</v>
      </c>
      <c r="AU2363" s="202" t="s">
        <v>89</v>
      </c>
      <c r="AV2363" s="15" t="s">
        <v>597</v>
      </c>
      <c r="AW2363" s="15" t="s">
        <v>31</v>
      </c>
      <c r="AX2363" s="15" t="s">
        <v>77</v>
      </c>
      <c r="AY2363" s="202" t="s">
        <v>574</v>
      </c>
    </row>
    <row r="2364" spans="2:65" s="14" customFormat="1" ht="12">
      <c r="B2364" s="194"/>
      <c r="D2364" s="181" t="s">
        <v>586</v>
      </c>
      <c r="E2364" s="195" t="s">
        <v>1</v>
      </c>
      <c r="F2364" s="196" t="s">
        <v>596</v>
      </c>
      <c r="H2364" s="197">
        <v>328.13299999999998</v>
      </c>
      <c r="I2364" s="198"/>
      <c r="L2364" s="194"/>
      <c r="M2364" s="199"/>
      <c r="T2364" s="200"/>
      <c r="AT2364" s="195" t="s">
        <v>586</v>
      </c>
      <c r="AU2364" s="195" t="s">
        <v>89</v>
      </c>
      <c r="AV2364" s="14" t="s">
        <v>580</v>
      </c>
      <c r="AW2364" s="14" t="s">
        <v>31</v>
      </c>
      <c r="AX2364" s="14" t="s">
        <v>84</v>
      </c>
      <c r="AY2364" s="195" t="s">
        <v>574</v>
      </c>
    </row>
    <row r="2365" spans="2:65" s="1" customFormat="1" ht="33" customHeight="1">
      <c r="B2365" s="140"/>
      <c r="C2365" s="168" t="s">
        <v>2455</v>
      </c>
      <c r="D2365" s="168" t="s">
        <v>576</v>
      </c>
      <c r="E2365" s="169" t="s">
        <v>2456</v>
      </c>
      <c r="F2365" s="170" t="s">
        <v>2457</v>
      </c>
      <c r="G2365" s="171" t="s">
        <v>584</v>
      </c>
      <c r="H2365" s="172">
        <v>99.71</v>
      </c>
      <c r="I2365" s="173"/>
      <c r="J2365" s="174">
        <f>ROUND(I2365*H2365,2)</f>
        <v>0</v>
      </c>
      <c r="K2365" s="175"/>
      <c r="L2365" s="34"/>
      <c r="M2365" s="176" t="s">
        <v>1</v>
      </c>
      <c r="N2365" s="139" t="s">
        <v>43</v>
      </c>
      <c r="P2365" s="177">
        <f>O2365*H2365</f>
        <v>0</v>
      </c>
      <c r="Q2365" s="177">
        <v>6.3698399999999999E-3</v>
      </c>
      <c r="R2365" s="177">
        <f>Q2365*H2365</f>
        <v>0.63513674639999995</v>
      </c>
      <c r="S2365" s="177">
        <v>0</v>
      </c>
      <c r="T2365" s="178">
        <f>S2365*H2365</f>
        <v>0</v>
      </c>
      <c r="AR2365" s="179" t="s">
        <v>580</v>
      </c>
      <c r="AT2365" s="179" t="s">
        <v>576</v>
      </c>
      <c r="AU2365" s="179" t="s">
        <v>89</v>
      </c>
      <c r="AY2365" s="17" t="s">
        <v>574</v>
      </c>
      <c r="BE2365" s="102">
        <f>IF(N2365="základná",J2365,0)</f>
        <v>0</v>
      </c>
      <c r="BF2365" s="102">
        <f>IF(N2365="znížená",J2365,0)</f>
        <v>0</v>
      </c>
      <c r="BG2365" s="102">
        <f>IF(N2365="zákl. prenesená",J2365,0)</f>
        <v>0</v>
      </c>
      <c r="BH2365" s="102">
        <f>IF(N2365="zníž. prenesená",J2365,0)</f>
        <v>0</v>
      </c>
      <c r="BI2365" s="102">
        <f>IF(N2365="nulová",J2365,0)</f>
        <v>0</v>
      </c>
      <c r="BJ2365" s="17" t="s">
        <v>89</v>
      </c>
      <c r="BK2365" s="102">
        <f>ROUND(I2365*H2365,2)</f>
        <v>0</v>
      </c>
      <c r="BL2365" s="17" t="s">
        <v>580</v>
      </c>
      <c r="BM2365" s="179" t="s">
        <v>2458</v>
      </c>
    </row>
    <row r="2366" spans="2:65" s="12" customFormat="1" ht="12">
      <c r="B2366" s="180"/>
      <c r="D2366" s="181" t="s">
        <v>586</v>
      </c>
      <c r="E2366" s="182" t="s">
        <v>1</v>
      </c>
      <c r="F2366" s="183" t="s">
        <v>2459</v>
      </c>
      <c r="H2366" s="182" t="s">
        <v>1</v>
      </c>
      <c r="I2366" s="184"/>
      <c r="L2366" s="180"/>
      <c r="M2366" s="185"/>
      <c r="T2366" s="186"/>
      <c r="AT2366" s="182" t="s">
        <v>586</v>
      </c>
      <c r="AU2366" s="182" t="s">
        <v>89</v>
      </c>
      <c r="AV2366" s="12" t="s">
        <v>84</v>
      </c>
      <c r="AW2366" s="12" t="s">
        <v>31</v>
      </c>
      <c r="AX2366" s="12" t="s">
        <v>77</v>
      </c>
      <c r="AY2366" s="182" t="s">
        <v>574</v>
      </c>
    </row>
    <row r="2367" spans="2:65" s="13" customFormat="1" ht="12">
      <c r="B2367" s="187"/>
      <c r="D2367" s="181" t="s">
        <v>586</v>
      </c>
      <c r="E2367" s="188" t="s">
        <v>1</v>
      </c>
      <c r="F2367" s="189" t="s">
        <v>2460</v>
      </c>
      <c r="H2367" s="190">
        <v>25.57</v>
      </c>
      <c r="I2367" s="191"/>
      <c r="L2367" s="187"/>
      <c r="M2367" s="192"/>
      <c r="T2367" s="193"/>
      <c r="AT2367" s="188" t="s">
        <v>586</v>
      </c>
      <c r="AU2367" s="188" t="s">
        <v>89</v>
      </c>
      <c r="AV2367" s="13" t="s">
        <v>89</v>
      </c>
      <c r="AW2367" s="13" t="s">
        <v>31</v>
      </c>
      <c r="AX2367" s="13" t="s">
        <v>77</v>
      </c>
      <c r="AY2367" s="188" t="s">
        <v>574</v>
      </c>
    </row>
    <row r="2368" spans="2:65" s="12" customFormat="1" ht="12">
      <c r="B2368" s="180"/>
      <c r="D2368" s="181" t="s">
        <v>586</v>
      </c>
      <c r="E2368" s="182" t="s">
        <v>1</v>
      </c>
      <c r="F2368" s="183" t="s">
        <v>2461</v>
      </c>
      <c r="H2368" s="182" t="s">
        <v>1</v>
      </c>
      <c r="I2368" s="184"/>
      <c r="L2368" s="180"/>
      <c r="M2368" s="185"/>
      <c r="T2368" s="186"/>
      <c r="AT2368" s="182" t="s">
        <v>586</v>
      </c>
      <c r="AU2368" s="182" t="s">
        <v>89</v>
      </c>
      <c r="AV2368" s="12" t="s">
        <v>84</v>
      </c>
      <c r="AW2368" s="12" t="s">
        <v>31</v>
      </c>
      <c r="AX2368" s="12" t="s">
        <v>77</v>
      </c>
      <c r="AY2368" s="182" t="s">
        <v>574</v>
      </c>
    </row>
    <row r="2369" spans="2:65" s="13" customFormat="1" ht="12">
      <c r="B2369" s="187"/>
      <c r="D2369" s="181" t="s">
        <v>586</v>
      </c>
      <c r="E2369" s="188" t="s">
        <v>1</v>
      </c>
      <c r="F2369" s="189" t="s">
        <v>2462</v>
      </c>
      <c r="H2369" s="190">
        <v>25.22</v>
      </c>
      <c r="I2369" s="191"/>
      <c r="L2369" s="187"/>
      <c r="M2369" s="192"/>
      <c r="T2369" s="193"/>
      <c r="AT2369" s="188" t="s">
        <v>586</v>
      </c>
      <c r="AU2369" s="188" t="s">
        <v>89</v>
      </c>
      <c r="AV2369" s="13" t="s">
        <v>89</v>
      </c>
      <c r="AW2369" s="13" t="s">
        <v>31</v>
      </c>
      <c r="AX2369" s="13" t="s">
        <v>77</v>
      </c>
      <c r="AY2369" s="188" t="s">
        <v>574</v>
      </c>
    </row>
    <row r="2370" spans="2:65" s="12" customFormat="1" ht="12">
      <c r="B2370" s="180"/>
      <c r="D2370" s="181" t="s">
        <v>586</v>
      </c>
      <c r="E2370" s="182" t="s">
        <v>1</v>
      </c>
      <c r="F2370" s="183" t="s">
        <v>2463</v>
      </c>
      <c r="H2370" s="182" t="s">
        <v>1</v>
      </c>
      <c r="I2370" s="184"/>
      <c r="L2370" s="180"/>
      <c r="M2370" s="185"/>
      <c r="T2370" s="186"/>
      <c r="AT2370" s="182" t="s">
        <v>586</v>
      </c>
      <c r="AU2370" s="182" t="s">
        <v>89</v>
      </c>
      <c r="AV2370" s="12" t="s">
        <v>84</v>
      </c>
      <c r="AW2370" s="12" t="s">
        <v>31</v>
      </c>
      <c r="AX2370" s="12" t="s">
        <v>77</v>
      </c>
      <c r="AY2370" s="182" t="s">
        <v>574</v>
      </c>
    </row>
    <row r="2371" spans="2:65" s="13" customFormat="1" ht="12">
      <c r="B2371" s="187"/>
      <c r="D2371" s="181" t="s">
        <v>586</v>
      </c>
      <c r="E2371" s="188" t="s">
        <v>1</v>
      </c>
      <c r="F2371" s="189" t="s">
        <v>2464</v>
      </c>
      <c r="H2371" s="190">
        <v>25.39</v>
      </c>
      <c r="I2371" s="191"/>
      <c r="L2371" s="187"/>
      <c r="M2371" s="192"/>
      <c r="T2371" s="193"/>
      <c r="AT2371" s="188" t="s">
        <v>586</v>
      </c>
      <c r="AU2371" s="188" t="s">
        <v>89</v>
      </c>
      <c r="AV2371" s="13" t="s">
        <v>89</v>
      </c>
      <c r="AW2371" s="13" t="s">
        <v>31</v>
      </c>
      <c r="AX2371" s="13" t="s">
        <v>77</v>
      </c>
      <c r="AY2371" s="188" t="s">
        <v>574</v>
      </c>
    </row>
    <row r="2372" spans="2:65" s="12" customFormat="1" ht="12">
      <c r="B2372" s="180"/>
      <c r="D2372" s="181" t="s">
        <v>586</v>
      </c>
      <c r="E2372" s="182" t="s">
        <v>1</v>
      </c>
      <c r="F2372" s="183" t="s">
        <v>2465</v>
      </c>
      <c r="H2372" s="182" t="s">
        <v>1</v>
      </c>
      <c r="I2372" s="184"/>
      <c r="L2372" s="180"/>
      <c r="M2372" s="185"/>
      <c r="T2372" s="186"/>
      <c r="AT2372" s="182" t="s">
        <v>586</v>
      </c>
      <c r="AU2372" s="182" t="s">
        <v>89</v>
      </c>
      <c r="AV2372" s="12" t="s">
        <v>84</v>
      </c>
      <c r="AW2372" s="12" t="s">
        <v>31</v>
      </c>
      <c r="AX2372" s="12" t="s">
        <v>77</v>
      </c>
      <c r="AY2372" s="182" t="s">
        <v>574</v>
      </c>
    </row>
    <row r="2373" spans="2:65" s="13" customFormat="1" ht="12">
      <c r="B2373" s="187"/>
      <c r="D2373" s="181" t="s">
        <v>586</v>
      </c>
      <c r="E2373" s="188" t="s">
        <v>1</v>
      </c>
      <c r="F2373" s="189" t="s">
        <v>2466</v>
      </c>
      <c r="H2373" s="190">
        <v>23.53</v>
      </c>
      <c r="I2373" s="191"/>
      <c r="L2373" s="187"/>
      <c r="M2373" s="192"/>
      <c r="T2373" s="193"/>
      <c r="AT2373" s="188" t="s">
        <v>586</v>
      </c>
      <c r="AU2373" s="188" t="s">
        <v>89</v>
      </c>
      <c r="AV2373" s="13" t="s">
        <v>89</v>
      </c>
      <c r="AW2373" s="13" t="s">
        <v>31</v>
      </c>
      <c r="AX2373" s="13" t="s">
        <v>77</v>
      </c>
      <c r="AY2373" s="188" t="s">
        <v>574</v>
      </c>
    </row>
    <row r="2374" spans="2:65" s="14" customFormat="1" ht="12">
      <c r="B2374" s="194"/>
      <c r="D2374" s="181" t="s">
        <v>586</v>
      </c>
      <c r="E2374" s="195" t="s">
        <v>357</v>
      </c>
      <c r="F2374" s="196" t="s">
        <v>596</v>
      </c>
      <c r="H2374" s="197">
        <v>99.71</v>
      </c>
      <c r="I2374" s="198"/>
      <c r="L2374" s="194"/>
      <c r="M2374" s="199"/>
      <c r="T2374" s="200"/>
      <c r="AT2374" s="195" t="s">
        <v>586</v>
      </c>
      <c r="AU2374" s="195" t="s">
        <v>89</v>
      </c>
      <c r="AV2374" s="14" t="s">
        <v>580</v>
      </c>
      <c r="AW2374" s="14" t="s">
        <v>31</v>
      </c>
      <c r="AX2374" s="14" t="s">
        <v>84</v>
      </c>
      <c r="AY2374" s="195" t="s">
        <v>574</v>
      </c>
    </row>
    <row r="2375" spans="2:65" s="1" customFormat="1" ht="16.5" customHeight="1">
      <c r="B2375" s="140"/>
      <c r="C2375" s="168" t="s">
        <v>2467</v>
      </c>
      <c r="D2375" s="168" t="s">
        <v>576</v>
      </c>
      <c r="E2375" s="169" t="s">
        <v>2468</v>
      </c>
      <c r="F2375" s="170" t="s">
        <v>2469</v>
      </c>
      <c r="G2375" s="171" t="s">
        <v>584</v>
      </c>
      <c r="H2375" s="172">
        <v>396.15899999999999</v>
      </c>
      <c r="I2375" s="173"/>
      <c r="J2375" s="174">
        <f>ROUND(I2375*H2375,2)</f>
        <v>0</v>
      </c>
      <c r="K2375" s="175"/>
      <c r="L2375" s="34"/>
      <c r="M2375" s="176" t="s">
        <v>1</v>
      </c>
      <c r="N2375" s="139" t="s">
        <v>43</v>
      </c>
      <c r="P2375" s="177">
        <f>O2375*H2375</f>
        <v>0</v>
      </c>
      <c r="Q2375" s="177">
        <v>5.4939999999999999E-5</v>
      </c>
      <c r="R2375" s="177">
        <f>Q2375*H2375</f>
        <v>2.1764975459999999E-2</v>
      </c>
      <c r="S2375" s="177">
        <v>0</v>
      </c>
      <c r="T2375" s="178">
        <f>S2375*H2375</f>
        <v>0</v>
      </c>
      <c r="AR2375" s="179" t="s">
        <v>580</v>
      </c>
      <c r="AT2375" s="179" t="s">
        <v>576</v>
      </c>
      <c r="AU2375" s="179" t="s">
        <v>89</v>
      </c>
      <c r="AY2375" s="17" t="s">
        <v>574</v>
      </c>
      <c r="BE2375" s="102">
        <f>IF(N2375="základná",J2375,0)</f>
        <v>0</v>
      </c>
      <c r="BF2375" s="102">
        <f>IF(N2375="znížená",J2375,0)</f>
        <v>0</v>
      </c>
      <c r="BG2375" s="102">
        <f>IF(N2375="zákl. prenesená",J2375,0)</f>
        <v>0</v>
      </c>
      <c r="BH2375" s="102">
        <f>IF(N2375="zníž. prenesená",J2375,0)</f>
        <v>0</v>
      </c>
      <c r="BI2375" s="102">
        <f>IF(N2375="nulová",J2375,0)</f>
        <v>0</v>
      </c>
      <c r="BJ2375" s="17" t="s">
        <v>89</v>
      </c>
      <c r="BK2375" s="102">
        <f>ROUND(I2375*H2375,2)</f>
        <v>0</v>
      </c>
      <c r="BL2375" s="17" t="s">
        <v>580</v>
      </c>
      <c r="BM2375" s="179" t="s">
        <v>2470</v>
      </c>
    </row>
    <row r="2376" spans="2:65" s="13" customFormat="1" ht="12">
      <c r="B2376" s="187"/>
      <c r="D2376" s="181" t="s">
        <v>586</v>
      </c>
      <c r="E2376" s="188" t="s">
        <v>1</v>
      </c>
      <c r="F2376" s="189" t="s">
        <v>430</v>
      </c>
      <c r="H2376" s="190">
        <v>396.15899999999999</v>
      </c>
      <c r="I2376" s="191"/>
      <c r="L2376" s="187"/>
      <c r="M2376" s="192"/>
      <c r="T2376" s="193"/>
      <c r="AT2376" s="188" t="s">
        <v>586</v>
      </c>
      <c r="AU2376" s="188" t="s">
        <v>89</v>
      </c>
      <c r="AV2376" s="13" t="s">
        <v>89</v>
      </c>
      <c r="AW2376" s="13" t="s">
        <v>31</v>
      </c>
      <c r="AX2376" s="13" t="s">
        <v>77</v>
      </c>
      <c r="AY2376" s="188" t="s">
        <v>574</v>
      </c>
    </row>
    <row r="2377" spans="2:65" s="14" customFormat="1" ht="12">
      <c r="B2377" s="194"/>
      <c r="D2377" s="181" t="s">
        <v>586</v>
      </c>
      <c r="E2377" s="195" t="s">
        <v>1</v>
      </c>
      <c r="F2377" s="196" t="s">
        <v>596</v>
      </c>
      <c r="H2377" s="197">
        <v>396.15899999999999</v>
      </c>
      <c r="I2377" s="198"/>
      <c r="L2377" s="194"/>
      <c r="M2377" s="199"/>
      <c r="T2377" s="200"/>
      <c r="AT2377" s="195" t="s">
        <v>586</v>
      </c>
      <c r="AU2377" s="195" t="s">
        <v>89</v>
      </c>
      <c r="AV2377" s="14" t="s">
        <v>580</v>
      </c>
      <c r="AW2377" s="14" t="s">
        <v>31</v>
      </c>
      <c r="AX2377" s="14" t="s">
        <v>84</v>
      </c>
      <c r="AY2377" s="195" t="s">
        <v>574</v>
      </c>
    </row>
    <row r="2378" spans="2:65" s="1" customFormat="1" ht="16.5" customHeight="1">
      <c r="B2378" s="140"/>
      <c r="C2378" s="168" t="s">
        <v>2471</v>
      </c>
      <c r="D2378" s="168" t="s">
        <v>576</v>
      </c>
      <c r="E2378" s="169" t="s">
        <v>2472</v>
      </c>
      <c r="F2378" s="170" t="s">
        <v>2473</v>
      </c>
      <c r="G2378" s="171" t="s">
        <v>584</v>
      </c>
      <c r="H2378" s="172">
        <v>396.15899999999999</v>
      </c>
      <c r="I2378" s="173"/>
      <c r="J2378" s="174">
        <f>ROUND(I2378*H2378,2)</f>
        <v>0</v>
      </c>
      <c r="K2378" s="175"/>
      <c r="L2378" s="34"/>
      <c r="M2378" s="176" t="s">
        <v>1</v>
      </c>
      <c r="N2378" s="139" t="s">
        <v>43</v>
      </c>
      <c r="P2378" s="177">
        <f>O2378*H2378</f>
        <v>0</v>
      </c>
      <c r="Q2378" s="177">
        <v>0</v>
      </c>
      <c r="R2378" s="177">
        <f>Q2378*H2378</f>
        <v>0</v>
      </c>
      <c r="S2378" s="177">
        <v>0</v>
      </c>
      <c r="T2378" s="178">
        <f>S2378*H2378</f>
        <v>0</v>
      </c>
      <c r="AR2378" s="179" t="s">
        <v>580</v>
      </c>
      <c r="AT2378" s="179" t="s">
        <v>576</v>
      </c>
      <c r="AU2378" s="179" t="s">
        <v>89</v>
      </c>
      <c r="AY2378" s="17" t="s">
        <v>574</v>
      </c>
      <c r="BE2378" s="102">
        <f>IF(N2378="základná",J2378,0)</f>
        <v>0</v>
      </c>
      <c r="BF2378" s="102">
        <f>IF(N2378="znížená",J2378,0)</f>
        <v>0</v>
      </c>
      <c r="BG2378" s="102">
        <f>IF(N2378="zákl. prenesená",J2378,0)</f>
        <v>0</v>
      </c>
      <c r="BH2378" s="102">
        <f>IF(N2378="zníž. prenesená",J2378,0)</f>
        <v>0</v>
      </c>
      <c r="BI2378" s="102">
        <f>IF(N2378="nulová",J2378,0)</f>
        <v>0</v>
      </c>
      <c r="BJ2378" s="17" t="s">
        <v>89</v>
      </c>
      <c r="BK2378" s="102">
        <f>ROUND(I2378*H2378,2)</f>
        <v>0</v>
      </c>
      <c r="BL2378" s="17" t="s">
        <v>580</v>
      </c>
      <c r="BM2378" s="179" t="s">
        <v>2474</v>
      </c>
    </row>
    <row r="2379" spans="2:65" s="13" customFormat="1" ht="12">
      <c r="B2379" s="187"/>
      <c r="D2379" s="181" t="s">
        <v>586</v>
      </c>
      <c r="E2379" s="188" t="s">
        <v>1</v>
      </c>
      <c r="F2379" s="189" t="s">
        <v>430</v>
      </c>
      <c r="H2379" s="190">
        <v>396.15899999999999</v>
      </c>
      <c r="I2379" s="191"/>
      <c r="L2379" s="187"/>
      <c r="M2379" s="192"/>
      <c r="T2379" s="193"/>
      <c r="AT2379" s="188" t="s">
        <v>586</v>
      </c>
      <c r="AU2379" s="188" t="s">
        <v>89</v>
      </c>
      <c r="AV2379" s="13" t="s">
        <v>89</v>
      </c>
      <c r="AW2379" s="13" t="s">
        <v>31</v>
      </c>
      <c r="AX2379" s="13" t="s">
        <v>77</v>
      </c>
      <c r="AY2379" s="188" t="s">
        <v>574</v>
      </c>
    </row>
    <row r="2380" spans="2:65" s="14" customFormat="1" ht="12">
      <c r="B2380" s="194"/>
      <c r="D2380" s="181" t="s">
        <v>586</v>
      </c>
      <c r="E2380" s="195" t="s">
        <v>1</v>
      </c>
      <c r="F2380" s="196" t="s">
        <v>596</v>
      </c>
      <c r="H2380" s="197">
        <v>396.15899999999999</v>
      </c>
      <c r="I2380" s="198"/>
      <c r="L2380" s="194"/>
      <c r="M2380" s="199"/>
      <c r="T2380" s="200"/>
      <c r="AT2380" s="195" t="s">
        <v>586</v>
      </c>
      <c r="AU2380" s="195" t="s">
        <v>89</v>
      </c>
      <c r="AV2380" s="14" t="s">
        <v>580</v>
      </c>
      <c r="AW2380" s="14" t="s">
        <v>31</v>
      </c>
      <c r="AX2380" s="14" t="s">
        <v>84</v>
      </c>
      <c r="AY2380" s="195" t="s">
        <v>574</v>
      </c>
    </row>
    <row r="2381" spans="2:65" s="1" customFormat="1" ht="24.25" customHeight="1">
      <c r="B2381" s="140"/>
      <c r="C2381" s="168" t="s">
        <v>2475</v>
      </c>
      <c r="D2381" s="168" t="s">
        <v>576</v>
      </c>
      <c r="E2381" s="169" t="s">
        <v>2476</v>
      </c>
      <c r="F2381" s="170" t="s">
        <v>2477</v>
      </c>
      <c r="G2381" s="171" t="s">
        <v>584</v>
      </c>
      <c r="H2381" s="172">
        <v>1973.3140000000001</v>
      </c>
      <c r="I2381" s="173"/>
      <c r="J2381" s="174">
        <f>ROUND(I2381*H2381,2)</f>
        <v>0</v>
      </c>
      <c r="K2381" s="175"/>
      <c r="L2381" s="34"/>
      <c r="M2381" s="176" t="s">
        <v>1</v>
      </c>
      <c r="N2381" s="139" t="s">
        <v>43</v>
      </c>
      <c r="P2381" s="177">
        <f>O2381*H2381</f>
        <v>0</v>
      </c>
      <c r="Q2381" s="177">
        <v>4.8999999999999998E-5</v>
      </c>
      <c r="R2381" s="177">
        <f>Q2381*H2381</f>
        <v>9.6692386000000005E-2</v>
      </c>
      <c r="S2381" s="177">
        <v>0</v>
      </c>
      <c r="T2381" s="178">
        <f>S2381*H2381</f>
        <v>0</v>
      </c>
      <c r="AR2381" s="179" t="s">
        <v>580</v>
      </c>
      <c r="AT2381" s="179" t="s">
        <v>576</v>
      </c>
      <c r="AU2381" s="179" t="s">
        <v>89</v>
      </c>
      <c r="AY2381" s="17" t="s">
        <v>574</v>
      </c>
      <c r="BE2381" s="102">
        <f>IF(N2381="základná",J2381,0)</f>
        <v>0</v>
      </c>
      <c r="BF2381" s="102">
        <f>IF(N2381="znížená",J2381,0)</f>
        <v>0</v>
      </c>
      <c r="BG2381" s="102">
        <f>IF(N2381="zákl. prenesená",J2381,0)</f>
        <v>0</v>
      </c>
      <c r="BH2381" s="102">
        <f>IF(N2381="zníž. prenesená",J2381,0)</f>
        <v>0</v>
      </c>
      <c r="BI2381" s="102">
        <f>IF(N2381="nulová",J2381,0)</f>
        <v>0</v>
      </c>
      <c r="BJ2381" s="17" t="s">
        <v>89</v>
      </c>
      <c r="BK2381" s="102">
        <f>ROUND(I2381*H2381,2)</f>
        <v>0</v>
      </c>
      <c r="BL2381" s="17" t="s">
        <v>580</v>
      </c>
      <c r="BM2381" s="179" t="s">
        <v>2478</v>
      </c>
    </row>
    <row r="2382" spans="2:65" s="12" customFormat="1" ht="24">
      <c r="B2382" s="180"/>
      <c r="D2382" s="181" t="s">
        <v>586</v>
      </c>
      <c r="E2382" s="182" t="s">
        <v>1</v>
      </c>
      <c r="F2382" s="183" t="s">
        <v>2479</v>
      </c>
      <c r="H2382" s="182" t="s">
        <v>1</v>
      </c>
      <c r="I2382" s="184"/>
      <c r="L2382" s="180"/>
      <c r="M2382" s="185"/>
      <c r="T2382" s="186"/>
      <c r="AT2382" s="182" t="s">
        <v>586</v>
      </c>
      <c r="AU2382" s="182" t="s">
        <v>89</v>
      </c>
      <c r="AV2382" s="12" t="s">
        <v>84</v>
      </c>
      <c r="AW2382" s="12" t="s">
        <v>31</v>
      </c>
      <c r="AX2382" s="12" t="s">
        <v>77</v>
      </c>
      <c r="AY2382" s="182" t="s">
        <v>574</v>
      </c>
    </row>
    <row r="2383" spans="2:65" s="13" customFormat="1" ht="12">
      <c r="B2383" s="187"/>
      <c r="D2383" s="181" t="s">
        <v>586</v>
      </c>
      <c r="E2383" s="188" t="s">
        <v>1</v>
      </c>
      <c r="F2383" s="189" t="s">
        <v>280</v>
      </c>
      <c r="H2383" s="190">
        <v>1973.3140000000001</v>
      </c>
      <c r="I2383" s="191"/>
      <c r="L2383" s="187"/>
      <c r="M2383" s="192"/>
      <c r="T2383" s="193"/>
      <c r="AT2383" s="188" t="s">
        <v>586</v>
      </c>
      <c r="AU2383" s="188" t="s">
        <v>89</v>
      </c>
      <c r="AV2383" s="13" t="s">
        <v>89</v>
      </c>
      <c r="AW2383" s="13" t="s">
        <v>31</v>
      </c>
      <c r="AX2383" s="13" t="s">
        <v>77</v>
      </c>
      <c r="AY2383" s="188" t="s">
        <v>574</v>
      </c>
    </row>
    <row r="2384" spans="2:65" s="14" customFormat="1" ht="12">
      <c r="B2384" s="194"/>
      <c r="D2384" s="181" t="s">
        <v>586</v>
      </c>
      <c r="E2384" s="195" t="s">
        <v>1</v>
      </c>
      <c r="F2384" s="196" t="s">
        <v>596</v>
      </c>
      <c r="H2384" s="197">
        <v>1973.3140000000001</v>
      </c>
      <c r="I2384" s="198"/>
      <c r="L2384" s="194"/>
      <c r="M2384" s="199"/>
      <c r="T2384" s="200"/>
      <c r="AT2384" s="195" t="s">
        <v>586</v>
      </c>
      <c r="AU2384" s="195" t="s">
        <v>89</v>
      </c>
      <c r="AV2384" s="14" t="s">
        <v>580</v>
      </c>
      <c r="AW2384" s="14" t="s">
        <v>31</v>
      </c>
      <c r="AX2384" s="14" t="s">
        <v>84</v>
      </c>
      <c r="AY2384" s="195" t="s">
        <v>574</v>
      </c>
    </row>
    <row r="2385" spans="2:65" s="1" customFormat="1" ht="16.5" customHeight="1">
      <c r="B2385" s="140"/>
      <c r="C2385" s="168" t="s">
        <v>2480</v>
      </c>
      <c r="D2385" s="168" t="s">
        <v>576</v>
      </c>
      <c r="E2385" s="169" t="s">
        <v>2481</v>
      </c>
      <c r="F2385" s="170" t="s">
        <v>2482</v>
      </c>
      <c r="G2385" s="171" t="s">
        <v>584</v>
      </c>
      <c r="H2385" s="172">
        <v>6457.9229999999998</v>
      </c>
      <c r="I2385" s="173"/>
      <c r="J2385" s="174">
        <f>ROUND(I2385*H2385,2)</f>
        <v>0</v>
      </c>
      <c r="K2385" s="175"/>
      <c r="L2385" s="34"/>
      <c r="M2385" s="176" t="s">
        <v>1</v>
      </c>
      <c r="N2385" s="139" t="s">
        <v>43</v>
      </c>
      <c r="P2385" s="177">
        <f>O2385*H2385</f>
        <v>0</v>
      </c>
      <c r="Q2385" s="177">
        <v>4.8999999999999998E-5</v>
      </c>
      <c r="R2385" s="177">
        <f>Q2385*H2385</f>
        <v>0.31643822699999996</v>
      </c>
      <c r="S2385" s="177">
        <v>0</v>
      </c>
      <c r="T2385" s="178">
        <f>S2385*H2385</f>
        <v>0</v>
      </c>
      <c r="AR2385" s="179" t="s">
        <v>580</v>
      </c>
      <c r="AT2385" s="179" t="s">
        <v>576</v>
      </c>
      <c r="AU2385" s="179" t="s">
        <v>89</v>
      </c>
      <c r="AY2385" s="17" t="s">
        <v>574</v>
      </c>
      <c r="BE2385" s="102">
        <f>IF(N2385="základná",J2385,0)</f>
        <v>0</v>
      </c>
      <c r="BF2385" s="102">
        <f>IF(N2385="znížená",J2385,0)</f>
        <v>0</v>
      </c>
      <c r="BG2385" s="102">
        <f>IF(N2385="zákl. prenesená",J2385,0)</f>
        <v>0</v>
      </c>
      <c r="BH2385" s="102">
        <f>IF(N2385="zníž. prenesená",J2385,0)</f>
        <v>0</v>
      </c>
      <c r="BI2385" s="102">
        <f>IF(N2385="nulová",J2385,0)</f>
        <v>0</v>
      </c>
      <c r="BJ2385" s="17" t="s">
        <v>89</v>
      </c>
      <c r="BK2385" s="102">
        <f>ROUND(I2385*H2385,2)</f>
        <v>0</v>
      </c>
      <c r="BL2385" s="17" t="s">
        <v>580</v>
      </c>
      <c r="BM2385" s="179" t="s">
        <v>2483</v>
      </c>
    </row>
    <row r="2386" spans="2:65" s="12" customFormat="1" ht="12">
      <c r="B2386" s="180"/>
      <c r="D2386" s="181" t="s">
        <v>586</v>
      </c>
      <c r="E2386" s="182" t="s">
        <v>1</v>
      </c>
      <c r="F2386" s="183" t="s">
        <v>997</v>
      </c>
      <c r="H2386" s="182" t="s">
        <v>1</v>
      </c>
      <c r="I2386" s="184"/>
      <c r="L2386" s="180"/>
      <c r="M2386" s="185"/>
      <c r="T2386" s="186"/>
      <c r="AT2386" s="182" t="s">
        <v>586</v>
      </c>
      <c r="AU2386" s="182" t="s">
        <v>89</v>
      </c>
      <c r="AV2386" s="12" t="s">
        <v>84</v>
      </c>
      <c r="AW2386" s="12" t="s">
        <v>31</v>
      </c>
      <c r="AX2386" s="12" t="s">
        <v>77</v>
      </c>
      <c r="AY2386" s="182" t="s">
        <v>574</v>
      </c>
    </row>
    <row r="2387" spans="2:65" s="13" customFormat="1" ht="12">
      <c r="B2387" s="187"/>
      <c r="D2387" s="181" t="s">
        <v>586</v>
      </c>
      <c r="E2387" s="188" t="s">
        <v>1</v>
      </c>
      <c r="F2387" s="189" t="s">
        <v>2484</v>
      </c>
      <c r="H2387" s="190">
        <v>224.923</v>
      </c>
      <c r="I2387" s="191"/>
      <c r="L2387" s="187"/>
      <c r="M2387" s="192"/>
      <c r="T2387" s="193"/>
      <c r="AT2387" s="188" t="s">
        <v>586</v>
      </c>
      <c r="AU2387" s="188" t="s">
        <v>89</v>
      </c>
      <c r="AV2387" s="13" t="s">
        <v>89</v>
      </c>
      <c r="AW2387" s="13" t="s">
        <v>31</v>
      </c>
      <c r="AX2387" s="13" t="s">
        <v>77</v>
      </c>
      <c r="AY2387" s="188" t="s">
        <v>574</v>
      </c>
    </row>
    <row r="2388" spans="2:65" s="12" customFormat="1" ht="12">
      <c r="B2388" s="180"/>
      <c r="D2388" s="181" t="s">
        <v>586</v>
      </c>
      <c r="E2388" s="182" t="s">
        <v>1</v>
      </c>
      <c r="F2388" s="183" t="s">
        <v>1019</v>
      </c>
      <c r="H2388" s="182" t="s">
        <v>1</v>
      </c>
      <c r="I2388" s="184"/>
      <c r="L2388" s="180"/>
      <c r="M2388" s="185"/>
      <c r="T2388" s="186"/>
      <c r="AT2388" s="182" t="s">
        <v>586</v>
      </c>
      <c r="AU2388" s="182" t="s">
        <v>89</v>
      </c>
      <c r="AV2388" s="12" t="s">
        <v>84</v>
      </c>
      <c r="AW2388" s="12" t="s">
        <v>31</v>
      </c>
      <c r="AX2388" s="12" t="s">
        <v>77</v>
      </c>
      <c r="AY2388" s="182" t="s">
        <v>574</v>
      </c>
    </row>
    <row r="2389" spans="2:65" s="13" customFormat="1" ht="12">
      <c r="B2389" s="187"/>
      <c r="D2389" s="181" t="s">
        <v>586</v>
      </c>
      <c r="E2389" s="188" t="s">
        <v>1</v>
      </c>
      <c r="F2389" s="189" t="s">
        <v>2485</v>
      </c>
      <c r="H2389" s="190">
        <v>3886.8</v>
      </c>
      <c r="I2389" s="191"/>
      <c r="L2389" s="187"/>
      <c r="M2389" s="192"/>
      <c r="T2389" s="193"/>
      <c r="AT2389" s="188" t="s">
        <v>586</v>
      </c>
      <c r="AU2389" s="188" t="s">
        <v>89</v>
      </c>
      <c r="AV2389" s="13" t="s">
        <v>89</v>
      </c>
      <c r="AW2389" s="13" t="s">
        <v>31</v>
      </c>
      <c r="AX2389" s="13" t="s">
        <v>77</v>
      </c>
      <c r="AY2389" s="188" t="s">
        <v>574</v>
      </c>
    </row>
    <row r="2390" spans="2:65" s="12" customFormat="1" ht="12">
      <c r="B2390" s="180"/>
      <c r="D2390" s="181" t="s">
        <v>586</v>
      </c>
      <c r="E2390" s="182" t="s">
        <v>1</v>
      </c>
      <c r="F2390" s="183" t="s">
        <v>2486</v>
      </c>
      <c r="H2390" s="182" t="s">
        <v>1</v>
      </c>
      <c r="I2390" s="184"/>
      <c r="L2390" s="180"/>
      <c r="M2390" s="185"/>
      <c r="T2390" s="186"/>
      <c r="AT2390" s="182" t="s">
        <v>586</v>
      </c>
      <c r="AU2390" s="182" t="s">
        <v>89</v>
      </c>
      <c r="AV2390" s="12" t="s">
        <v>84</v>
      </c>
      <c r="AW2390" s="12" t="s">
        <v>31</v>
      </c>
      <c r="AX2390" s="12" t="s">
        <v>77</v>
      </c>
      <c r="AY2390" s="182" t="s">
        <v>574</v>
      </c>
    </row>
    <row r="2391" spans="2:65" s="13" customFormat="1" ht="12">
      <c r="B2391" s="187"/>
      <c r="D2391" s="181" t="s">
        <v>586</v>
      </c>
      <c r="E2391" s="188" t="s">
        <v>1</v>
      </c>
      <c r="F2391" s="189" t="s">
        <v>2487</v>
      </c>
      <c r="H2391" s="190">
        <v>2346.1999999999998</v>
      </c>
      <c r="I2391" s="191"/>
      <c r="L2391" s="187"/>
      <c r="M2391" s="192"/>
      <c r="T2391" s="193"/>
      <c r="AT2391" s="188" t="s">
        <v>586</v>
      </c>
      <c r="AU2391" s="188" t="s">
        <v>89</v>
      </c>
      <c r="AV2391" s="13" t="s">
        <v>89</v>
      </c>
      <c r="AW2391" s="13" t="s">
        <v>31</v>
      </c>
      <c r="AX2391" s="13" t="s">
        <v>77</v>
      </c>
      <c r="AY2391" s="188" t="s">
        <v>574</v>
      </c>
    </row>
    <row r="2392" spans="2:65" s="14" customFormat="1" ht="12">
      <c r="B2392" s="194"/>
      <c r="D2392" s="181" t="s">
        <v>586</v>
      </c>
      <c r="E2392" s="195" t="s">
        <v>1</v>
      </c>
      <c r="F2392" s="196" t="s">
        <v>596</v>
      </c>
      <c r="H2392" s="197">
        <v>6457.9229999999998</v>
      </c>
      <c r="I2392" s="198"/>
      <c r="L2392" s="194"/>
      <c r="M2392" s="199"/>
      <c r="T2392" s="200"/>
      <c r="AT2392" s="195" t="s">
        <v>586</v>
      </c>
      <c r="AU2392" s="195" t="s">
        <v>89</v>
      </c>
      <c r="AV2392" s="14" t="s">
        <v>580</v>
      </c>
      <c r="AW2392" s="14" t="s">
        <v>31</v>
      </c>
      <c r="AX2392" s="14" t="s">
        <v>84</v>
      </c>
      <c r="AY2392" s="195" t="s">
        <v>574</v>
      </c>
    </row>
    <row r="2393" spans="2:65" s="1" customFormat="1" ht="38" customHeight="1">
      <c r="B2393" s="140"/>
      <c r="C2393" s="168" t="s">
        <v>2488</v>
      </c>
      <c r="D2393" s="168" t="s">
        <v>576</v>
      </c>
      <c r="E2393" s="169" t="s">
        <v>2489</v>
      </c>
      <c r="F2393" s="170" t="s">
        <v>2490</v>
      </c>
      <c r="G2393" s="171" t="s">
        <v>579</v>
      </c>
      <c r="H2393" s="172">
        <v>1</v>
      </c>
      <c r="I2393" s="173"/>
      <c r="J2393" s="174">
        <f>ROUND(I2393*H2393,2)</f>
        <v>0</v>
      </c>
      <c r="K2393" s="175"/>
      <c r="L2393" s="34"/>
      <c r="M2393" s="176" t="s">
        <v>1</v>
      </c>
      <c r="N2393" s="139" t="s">
        <v>43</v>
      </c>
      <c r="P2393" s="177">
        <f>O2393*H2393</f>
        <v>0</v>
      </c>
      <c r="Q2393" s="177">
        <v>8.9999999999999993E-3</v>
      </c>
      <c r="R2393" s="177">
        <f>Q2393*H2393</f>
        <v>8.9999999999999993E-3</v>
      </c>
      <c r="S2393" s="177">
        <v>0</v>
      </c>
      <c r="T2393" s="178">
        <f>S2393*H2393</f>
        <v>0</v>
      </c>
      <c r="AR2393" s="179" t="s">
        <v>580</v>
      </c>
      <c r="AT2393" s="179" t="s">
        <v>576</v>
      </c>
      <c r="AU2393" s="179" t="s">
        <v>89</v>
      </c>
      <c r="AY2393" s="17" t="s">
        <v>574</v>
      </c>
      <c r="BE2393" s="102">
        <f>IF(N2393="základná",J2393,0)</f>
        <v>0</v>
      </c>
      <c r="BF2393" s="102">
        <f>IF(N2393="znížená",J2393,0)</f>
        <v>0</v>
      </c>
      <c r="BG2393" s="102">
        <f>IF(N2393="zákl. prenesená",J2393,0)</f>
        <v>0</v>
      </c>
      <c r="BH2393" s="102">
        <f>IF(N2393="zníž. prenesená",J2393,0)</f>
        <v>0</v>
      </c>
      <c r="BI2393" s="102">
        <f>IF(N2393="nulová",J2393,0)</f>
        <v>0</v>
      </c>
      <c r="BJ2393" s="17" t="s">
        <v>89</v>
      </c>
      <c r="BK2393" s="102">
        <f>ROUND(I2393*H2393,2)</f>
        <v>0</v>
      </c>
      <c r="BL2393" s="17" t="s">
        <v>580</v>
      </c>
      <c r="BM2393" s="179" t="s">
        <v>2491</v>
      </c>
    </row>
    <row r="2394" spans="2:65" s="1" customFormat="1" ht="38" customHeight="1">
      <c r="B2394" s="140"/>
      <c r="C2394" s="168" t="s">
        <v>2492</v>
      </c>
      <c r="D2394" s="168" t="s">
        <v>576</v>
      </c>
      <c r="E2394" s="169" t="s">
        <v>2493</v>
      </c>
      <c r="F2394" s="170" t="s">
        <v>2494</v>
      </c>
      <c r="G2394" s="171" t="s">
        <v>629</v>
      </c>
      <c r="H2394" s="172">
        <v>22.86</v>
      </c>
      <c r="I2394" s="173"/>
      <c r="J2394" s="174">
        <f>ROUND(I2394*H2394,2)</f>
        <v>0</v>
      </c>
      <c r="K2394" s="175"/>
      <c r="L2394" s="34"/>
      <c r="M2394" s="176" t="s">
        <v>1</v>
      </c>
      <c r="N2394" s="139" t="s">
        <v>43</v>
      </c>
      <c r="P2394" s="177">
        <f>O2394*H2394</f>
        <v>0</v>
      </c>
      <c r="Q2394" s="177">
        <v>0</v>
      </c>
      <c r="R2394" s="177">
        <f>Q2394*H2394</f>
        <v>0</v>
      </c>
      <c r="S2394" s="177">
        <v>2.4079999999999999</v>
      </c>
      <c r="T2394" s="178">
        <f>S2394*H2394</f>
        <v>55.046879999999994</v>
      </c>
      <c r="AR2394" s="179" t="s">
        <v>580</v>
      </c>
      <c r="AT2394" s="179" t="s">
        <v>576</v>
      </c>
      <c r="AU2394" s="179" t="s">
        <v>89</v>
      </c>
      <c r="AY2394" s="17" t="s">
        <v>574</v>
      </c>
      <c r="BE2394" s="102">
        <f>IF(N2394="základná",J2394,0)</f>
        <v>0</v>
      </c>
      <c r="BF2394" s="102">
        <f>IF(N2394="znížená",J2394,0)</f>
        <v>0</v>
      </c>
      <c r="BG2394" s="102">
        <f>IF(N2394="zákl. prenesená",J2394,0)</f>
        <v>0</v>
      </c>
      <c r="BH2394" s="102">
        <f>IF(N2394="zníž. prenesená",J2394,0)</f>
        <v>0</v>
      </c>
      <c r="BI2394" s="102">
        <f>IF(N2394="nulová",J2394,0)</f>
        <v>0</v>
      </c>
      <c r="BJ2394" s="17" t="s">
        <v>89</v>
      </c>
      <c r="BK2394" s="102">
        <f>ROUND(I2394*H2394,2)</f>
        <v>0</v>
      </c>
      <c r="BL2394" s="17" t="s">
        <v>580</v>
      </c>
      <c r="BM2394" s="179" t="s">
        <v>2495</v>
      </c>
    </row>
    <row r="2395" spans="2:65" s="12" customFormat="1" ht="12">
      <c r="B2395" s="180"/>
      <c r="D2395" s="181" t="s">
        <v>586</v>
      </c>
      <c r="E2395" s="182" t="s">
        <v>1</v>
      </c>
      <c r="F2395" s="183" t="s">
        <v>2496</v>
      </c>
      <c r="H2395" s="182" t="s">
        <v>1</v>
      </c>
      <c r="I2395" s="184"/>
      <c r="L2395" s="180"/>
      <c r="M2395" s="185"/>
      <c r="T2395" s="186"/>
      <c r="AT2395" s="182" t="s">
        <v>586</v>
      </c>
      <c r="AU2395" s="182" t="s">
        <v>89</v>
      </c>
      <c r="AV2395" s="12" t="s">
        <v>84</v>
      </c>
      <c r="AW2395" s="12" t="s">
        <v>31</v>
      </c>
      <c r="AX2395" s="12" t="s">
        <v>77</v>
      </c>
      <c r="AY2395" s="182" t="s">
        <v>574</v>
      </c>
    </row>
    <row r="2396" spans="2:65" s="13" customFormat="1" ht="12">
      <c r="B2396" s="187"/>
      <c r="D2396" s="181" t="s">
        <v>586</v>
      </c>
      <c r="E2396" s="188" t="s">
        <v>1</v>
      </c>
      <c r="F2396" s="189" t="s">
        <v>2497</v>
      </c>
      <c r="H2396" s="190">
        <v>22.86</v>
      </c>
      <c r="I2396" s="191"/>
      <c r="L2396" s="187"/>
      <c r="M2396" s="192"/>
      <c r="T2396" s="193"/>
      <c r="AT2396" s="188" t="s">
        <v>586</v>
      </c>
      <c r="AU2396" s="188" t="s">
        <v>89</v>
      </c>
      <c r="AV2396" s="13" t="s">
        <v>89</v>
      </c>
      <c r="AW2396" s="13" t="s">
        <v>31</v>
      </c>
      <c r="AX2396" s="13" t="s">
        <v>77</v>
      </c>
      <c r="AY2396" s="188" t="s">
        <v>574</v>
      </c>
    </row>
    <row r="2397" spans="2:65" s="14" customFormat="1" ht="12">
      <c r="B2397" s="194"/>
      <c r="D2397" s="181" t="s">
        <v>586</v>
      </c>
      <c r="E2397" s="195" t="s">
        <v>1</v>
      </c>
      <c r="F2397" s="196" t="s">
        <v>596</v>
      </c>
      <c r="H2397" s="197">
        <v>22.86</v>
      </c>
      <c r="I2397" s="198"/>
      <c r="L2397" s="194"/>
      <c r="M2397" s="199"/>
      <c r="T2397" s="200"/>
      <c r="AT2397" s="195" t="s">
        <v>586</v>
      </c>
      <c r="AU2397" s="195" t="s">
        <v>89</v>
      </c>
      <c r="AV2397" s="14" t="s">
        <v>580</v>
      </c>
      <c r="AW2397" s="14" t="s">
        <v>31</v>
      </c>
      <c r="AX2397" s="14" t="s">
        <v>84</v>
      </c>
      <c r="AY2397" s="195" t="s">
        <v>574</v>
      </c>
    </row>
    <row r="2398" spans="2:65" s="1" customFormat="1" ht="33" customHeight="1">
      <c r="B2398" s="140"/>
      <c r="C2398" s="168" t="s">
        <v>2498</v>
      </c>
      <c r="D2398" s="168" t="s">
        <v>576</v>
      </c>
      <c r="E2398" s="169" t="s">
        <v>2499</v>
      </c>
      <c r="F2398" s="170" t="s">
        <v>2500</v>
      </c>
      <c r="G2398" s="171" t="s">
        <v>629</v>
      </c>
      <c r="H2398" s="172">
        <v>106.36799999999999</v>
      </c>
      <c r="I2398" s="173"/>
      <c r="J2398" s="174">
        <f>ROUND(I2398*H2398,2)</f>
        <v>0</v>
      </c>
      <c r="K2398" s="175"/>
      <c r="L2398" s="34"/>
      <c r="M2398" s="176" t="s">
        <v>1</v>
      </c>
      <c r="N2398" s="139" t="s">
        <v>43</v>
      </c>
      <c r="P2398" s="177">
        <f>O2398*H2398</f>
        <v>0</v>
      </c>
      <c r="Q2398" s="177">
        <v>0</v>
      </c>
      <c r="R2398" s="177">
        <f>Q2398*H2398</f>
        <v>0</v>
      </c>
      <c r="S2398" s="177">
        <v>2.4</v>
      </c>
      <c r="T2398" s="178">
        <f>S2398*H2398</f>
        <v>255.28319999999997</v>
      </c>
      <c r="AR2398" s="179" t="s">
        <v>580</v>
      </c>
      <c r="AT2398" s="179" t="s">
        <v>576</v>
      </c>
      <c r="AU2398" s="179" t="s">
        <v>89</v>
      </c>
      <c r="AY2398" s="17" t="s">
        <v>574</v>
      </c>
      <c r="BE2398" s="102">
        <f>IF(N2398="základná",J2398,0)</f>
        <v>0</v>
      </c>
      <c r="BF2398" s="102">
        <f>IF(N2398="znížená",J2398,0)</f>
        <v>0</v>
      </c>
      <c r="BG2398" s="102">
        <f>IF(N2398="zákl. prenesená",J2398,0)</f>
        <v>0</v>
      </c>
      <c r="BH2398" s="102">
        <f>IF(N2398="zníž. prenesená",J2398,0)</f>
        <v>0</v>
      </c>
      <c r="BI2398" s="102">
        <f>IF(N2398="nulová",J2398,0)</f>
        <v>0</v>
      </c>
      <c r="BJ2398" s="17" t="s">
        <v>89</v>
      </c>
      <c r="BK2398" s="102">
        <f>ROUND(I2398*H2398,2)</f>
        <v>0</v>
      </c>
      <c r="BL2398" s="17" t="s">
        <v>580</v>
      </c>
      <c r="BM2398" s="179" t="s">
        <v>2501</v>
      </c>
    </row>
    <row r="2399" spans="2:65" s="12" customFormat="1" ht="12">
      <c r="B2399" s="180"/>
      <c r="D2399" s="181" t="s">
        <v>586</v>
      </c>
      <c r="E2399" s="182" t="s">
        <v>1</v>
      </c>
      <c r="F2399" s="183" t="s">
        <v>2502</v>
      </c>
      <c r="H2399" s="182" t="s">
        <v>1</v>
      </c>
      <c r="I2399" s="184"/>
      <c r="L2399" s="180"/>
      <c r="M2399" s="185"/>
      <c r="T2399" s="186"/>
      <c r="AT2399" s="182" t="s">
        <v>586</v>
      </c>
      <c r="AU2399" s="182" t="s">
        <v>89</v>
      </c>
      <c r="AV2399" s="12" t="s">
        <v>84</v>
      </c>
      <c r="AW2399" s="12" t="s">
        <v>31</v>
      </c>
      <c r="AX2399" s="12" t="s">
        <v>77</v>
      </c>
      <c r="AY2399" s="182" t="s">
        <v>574</v>
      </c>
    </row>
    <row r="2400" spans="2:65" s="13" customFormat="1" ht="12">
      <c r="B2400" s="187"/>
      <c r="D2400" s="181" t="s">
        <v>586</v>
      </c>
      <c r="E2400" s="188" t="s">
        <v>1</v>
      </c>
      <c r="F2400" s="189" t="s">
        <v>2503</v>
      </c>
      <c r="H2400" s="190">
        <v>49.000999999999998</v>
      </c>
      <c r="I2400" s="191"/>
      <c r="L2400" s="187"/>
      <c r="M2400" s="192"/>
      <c r="T2400" s="193"/>
      <c r="AT2400" s="188" t="s">
        <v>586</v>
      </c>
      <c r="AU2400" s="188" t="s">
        <v>89</v>
      </c>
      <c r="AV2400" s="13" t="s">
        <v>89</v>
      </c>
      <c r="AW2400" s="13" t="s">
        <v>31</v>
      </c>
      <c r="AX2400" s="13" t="s">
        <v>77</v>
      </c>
      <c r="AY2400" s="188" t="s">
        <v>574</v>
      </c>
    </row>
    <row r="2401" spans="2:51" s="13" customFormat="1" ht="24">
      <c r="B2401" s="187"/>
      <c r="D2401" s="181" t="s">
        <v>586</v>
      </c>
      <c r="E2401" s="188" t="s">
        <v>1</v>
      </c>
      <c r="F2401" s="189" t="s">
        <v>2504</v>
      </c>
      <c r="H2401" s="190">
        <v>-9.1739999999999995</v>
      </c>
      <c r="I2401" s="191"/>
      <c r="L2401" s="187"/>
      <c r="M2401" s="192"/>
      <c r="T2401" s="193"/>
      <c r="AT2401" s="188" t="s">
        <v>586</v>
      </c>
      <c r="AU2401" s="188" t="s">
        <v>89</v>
      </c>
      <c r="AV2401" s="13" t="s">
        <v>89</v>
      </c>
      <c r="AW2401" s="13" t="s">
        <v>31</v>
      </c>
      <c r="AX2401" s="13" t="s">
        <v>77</v>
      </c>
      <c r="AY2401" s="188" t="s">
        <v>574</v>
      </c>
    </row>
    <row r="2402" spans="2:51" s="12" customFormat="1" ht="12">
      <c r="B2402" s="180"/>
      <c r="D2402" s="181" t="s">
        <v>586</v>
      </c>
      <c r="E2402" s="182" t="s">
        <v>1</v>
      </c>
      <c r="F2402" s="183" t="s">
        <v>2505</v>
      </c>
      <c r="H2402" s="182" t="s">
        <v>1</v>
      </c>
      <c r="I2402" s="184"/>
      <c r="L2402" s="180"/>
      <c r="M2402" s="185"/>
      <c r="T2402" s="186"/>
      <c r="AT2402" s="182" t="s">
        <v>586</v>
      </c>
      <c r="AU2402" s="182" t="s">
        <v>89</v>
      </c>
      <c r="AV2402" s="12" t="s">
        <v>84</v>
      </c>
      <c r="AW2402" s="12" t="s">
        <v>31</v>
      </c>
      <c r="AX2402" s="12" t="s">
        <v>77</v>
      </c>
      <c r="AY2402" s="182" t="s">
        <v>574</v>
      </c>
    </row>
    <row r="2403" spans="2:51" s="13" customFormat="1" ht="12">
      <c r="B2403" s="187"/>
      <c r="D2403" s="181" t="s">
        <v>586</v>
      </c>
      <c r="E2403" s="188" t="s">
        <v>1</v>
      </c>
      <c r="F2403" s="189" t="s">
        <v>2506</v>
      </c>
      <c r="H2403" s="190">
        <v>4.2</v>
      </c>
      <c r="I2403" s="191"/>
      <c r="L2403" s="187"/>
      <c r="M2403" s="192"/>
      <c r="T2403" s="193"/>
      <c r="AT2403" s="188" t="s">
        <v>586</v>
      </c>
      <c r="AU2403" s="188" t="s">
        <v>89</v>
      </c>
      <c r="AV2403" s="13" t="s">
        <v>89</v>
      </c>
      <c r="AW2403" s="13" t="s">
        <v>31</v>
      </c>
      <c r="AX2403" s="13" t="s">
        <v>77</v>
      </c>
      <c r="AY2403" s="188" t="s">
        <v>574</v>
      </c>
    </row>
    <row r="2404" spans="2:51" s="13" customFormat="1" ht="12">
      <c r="B2404" s="187"/>
      <c r="D2404" s="181" t="s">
        <v>586</v>
      </c>
      <c r="E2404" s="188" t="s">
        <v>1</v>
      </c>
      <c r="F2404" s="189" t="s">
        <v>2507</v>
      </c>
      <c r="H2404" s="190">
        <v>0.56000000000000005</v>
      </c>
      <c r="I2404" s="191"/>
      <c r="L2404" s="187"/>
      <c r="M2404" s="192"/>
      <c r="T2404" s="193"/>
      <c r="AT2404" s="188" t="s">
        <v>586</v>
      </c>
      <c r="AU2404" s="188" t="s">
        <v>89</v>
      </c>
      <c r="AV2404" s="13" t="s">
        <v>89</v>
      </c>
      <c r="AW2404" s="13" t="s">
        <v>31</v>
      </c>
      <c r="AX2404" s="13" t="s">
        <v>77</v>
      </c>
      <c r="AY2404" s="188" t="s">
        <v>574</v>
      </c>
    </row>
    <row r="2405" spans="2:51" s="12" customFormat="1" ht="12">
      <c r="B2405" s="180"/>
      <c r="D2405" s="181" t="s">
        <v>586</v>
      </c>
      <c r="E2405" s="182" t="s">
        <v>1</v>
      </c>
      <c r="F2405" s="183" t="s">
        <v>2508</v>
      </c>
      <c r="H2405" s="182" t="s">
        <v>1</v>
      </c>
      <c r="I2405" s="184"/>
      <c r="L2405" s="180"/>
      <c r="M2405" s="185"/>
      <c r="T2405" s="186"/>
      <c r="AT2405" s="182" t="s">
        <v>586</v>
      </c>
      <c r="AU2405" s="182" t="s">
        <v>89</v>
      </c>
      <c r="AV2405" s="12" t="s">
        <v>84</v>
      </c>
      <c r="AW2405" s="12" t="s">
        <v>31</v>
      </c>
      <c r="AX2405" s="12" t="s">
        <v>77</v>
      </c>
      <c r="AY2405" s="182" t="s">
        <v>574</v>
      </c>
    </row>
    <row r="2406" spans="2:51" s="13" customFormat="1" ht="12">
      <c r="B2406" s="187"/>
      <c r="D2406" s="181" t="s">
        <v>586</v>
      </c>
      <c r="E2406" s="188" t="s">
        <v>1</v>
      </c>
      <c r="F2406" s="189" t="s">
        <v>2509</v>
      </c>
      <c r="H2406" s="190">
        <v>1.1279999999999999</v>
      </c>
      <c r="I2406" s="191"/>
      <c r="L2406" s="187"/>
      <c r="M2406" s="192"/>
      <c r="T2406" s="193"/>
      <c r="AT2406" s="188" t="s">
        <v>586</v>
      </c>
      <c r="AU2406" s="188" t="s">
        <v>89</v>
      </c>
      <c r="AV2406" s="13" t="s">
        <v>89</v>
      </c>
      <c r="AW2406" s="13" t="s">
        <v>31</v>
      </c>
      <c r="AX2406" s="13" t="s">
        <v>77</v>
      </c>
      <c r="AY2406" s="188" t="s">
        <v>574</v>
      </c>
    </row>
    <row r="2407" spans="2:51" s="12" customFormat="1" ht="12">
      <c r="B2407" s="180"/>
      <c r="D2407" s="181" t="s">
        <v>586</v>
      </c>
      <c r="E2407" s="182" t="s">
        <v>1</v>
      </c>
      <c r="F2407" s="183" t="s">
        <v>2510</v>
      </c>
      <c r="H2407" s="182" t="s">
        <v>1</v>
      </c>
      <c r="I2407" s="184"/>
      <c r="L2407" s="180"/>
      <c r="M2407" s="185"/>
      <c r="T2407" s="186"/>
      <c r="AT2407" s="182" t="s">
        <v>586</v>
      </c>
      <c r="AU2407" s="182" t="s">
        <v>89</v>
      </c>
      <c r="AV2407" s="12" t="s">
        <v>84</v>
      </c>
      <c r="AW2407" s="12" t="s">
        <v>31</v>
      </c>
      <c r="AX2407" s="12" t="s">
        <v>77</v>
      </c>
      <c r="AY2407" s="182" t="s">
        <v>574</v>
      </c>
    </row>
    <row r="2408" spans="2:51" s="13" customFormat="1" ht="12">
      <c r="B2408" s="187"/>
      <c r="D2408" s="181" t="s">
        <v>586</v>
      </c>
      <c r="E2408" s="188" t="s">
        <v>1</v>
      </c>
      <c r="F2408" s="189" t="s">
        <v>2511</v>
      </c>
      <c r="H2408" s="190">
        <v>1.6919999999999999</v>
      </c>
      <c r="I2408" s="191"/>
      <c r="L2408" s="187"/>
      <c r="M2408" s="192"/>
      <c r="T2408" s="193"/>
      <c r="AT2408" s="188" t="s">
        <v>586</v>
      </c>
      <c r="AU2408" s="188" t="s">
        <v>89</v>
      </c>
      <c r="AV2408" s="13" t="s">
        <v>89</v>
      </c>
      <c r="AW2408" s="13" t="s">
        <v>31</v>
      </c>
      <c r="AX2408" s="13" t="s">
        <v>77</v>
      </c>
      <c r="AY2408" s="188" t="s">
        <v>574</v>
      </c>
    </row>
    <row r="2409" spans="2:51" s="12" customFormat="1" ht="12">
      <c r="B2409" s="180"/>
      <c r="D2409" s="181" t="s">
        <v>586</v>
      </c>
      <c r="E2409" s="182" t="s">
        <v>1</v>
      </c>
      <c r="F2409" s="183" t="s">
        <v>2512</v>
      </c>
      <c r="H2409" s="182" t="s">
        <v>1</v>
      </c>
      <c r="I2409" s="184"/>
      <c r="L2409" s="180"/>
      <c r="M2409" s="185"/>
      <c r="T2409" s="186"/>
      <c r="AT2409" s="182" t="s">
        <v>586</v>
      </c>
      <c r="AU2409" s="182" t="s">
        <v>89</v>
      </c>
      <c r="AV2409" s="12" t="s">
        <v>84</v>
      </c>
      <c r="AW2409" s="12" t="s">
        <v>31</v>
      </c>
      <c r="AX2409" s="12" t="s">
        <v>77</v>
      </c>
      <c r="AY2409" s="182" t="s">
        <v>574</v>
      </c>
    </row>
    <row r="2410" spans="2:51" s="13" customFormat="1" ht="12">
      <c r="B2410" s="187"/>
      <c r="D2410" s="181" t="s">
        <v>586</v>
      </c>
      <c r="E2410" s="188" t="s">
        <v>1</v>
      </c>
      <c r="F2410" s="189" t="s">
        <v>2513</v>
      </c>
      <c r="H2410" s="190">
        <v>1.53</v>
      </c>
      <c r="I2410" s="191"/>
      <c r="L2410" s="187"/>
      <c r="M2410" s="192"/>
      <c r="T2410" s="193"/>
      <c r="AT2410" s="188" t="s">
        <v>586</v>
      </c>
      <c r="AU2410" s="188" t="s">
        <v>89</v>
      </c>
      <c r="AV2410" s="13" t="s">
        <v>89</v>
      </c>
      <c r="AW2410" s="13" t="s">
        <v>31</v>
      </c>
      <c r="AX2410" s="13" t="s">
        <v>77</v>
      </c>
      <c r="AY2410" s="188" t="s">
        <v>574</v>
      </c>
    </row>
    <row r="2411" spans="2:51" s="12" customFormat="1" ht="12">
      <c r="B2411" s="180"/>
      <c r="D2411" s="181" t="s">
        <v>586</v>
      </c>
      <c r="E2411" s="182" t="s">
        <v>1</v>
      </c>
      <c r="F2411" s="183" t="s">
        <v>2514</v>
      </c>
      <c r="H2411" s="182" t="s">
        <v>1</v>
      </c>
      <c r="I2411" s="184"/>
      <c r="L2411" s="180"/>
      <c r="M2411" s="185"/>
      <c r="T2411" s="186"/>
      <c r="AT2411" s="182" t="s">
        <v>586</v>
      </c>
      <c r="AU2411" s="182" t="s">
        <v>89</v>
      </c>
      <c r="AV2411" s="12" t="s">
        <v>84</v>
      </c>
      <c r="AW2411" s="12" t="s">
        <v>31</v>
      </c>
      <c r="AX2411" s="12" t="s">
        <v>77</v>
      </c>
      <c r="AY2411" s="182" t="s">
        <v>574</v>
      </c>
    </row>
    <row r="2412" spans="2:51" s="13" customFormat="1" ht="12">
      <c r="B2412" s="187"/>
      <c r="D2412" s="181" t="s">
        <v>586</v>
      </c>
      <c r="E2412" s="188" t="s">
        <v>1</v>
      </c>
      <c r="F2412" s="189" t="s">
        <v>2515</v>
      </c>
      <c r="H2412" s="190">
        <v>7.8559999999999999</v>
      </c>
      <c r="I2412" s="191"/>
      <c r="L2412" s="187"/>
      <c r="M2412" s="192"/>
      <c r="T2412" s="193"/>
      <c r="AT2412" s="188" t="s">
        <v>586</v>
      </c>
      <c r="AU2412" s="188" t="s">
        <v>89</v>
      </c>
      <c r="AV2412" s="13" t="s">
        <v>89</v>
      </c>
      <c r="AW2412" s="13" t="s">
        <v>31</v>
      </c>
      <c r="AX2412" s="13" t="s">
        <v>77</v>
      </c>
      <c r="AY2412" s="188" t="s">
        <v>574</v>
      </c>
    </row>
    <row r="2413" spans="2:51" s="12" customFormat="1" ht="12">
      <c r="B2413" s="180"/>
      <c r="D2413" s="181" t="s">
        <v>586</v>
      </c>
      <c r="E2413" s="182" t="s">
        <v>1</v>
      </c>
      <c r="F2413" s="183" t="s">
        <v>2516</v>
      </c>
      <c r="H2413" s="182" t="s">
        <v>1</v>
      </c>
      <c r="I2413" s="184"/>
      <c r="L2413" s="180"/>
      <c r="M2413" s="185"/>
      <c r="T2413" s="186"/>
      <c r="AT2413" s="182" t="s">
        <v>586</v>
      </c>
      <c r="AU2413" s="182" t="s">
        <v>89</v>
      </c>
      <c r="AV2413" s="12" t="s">
        <v>84</v>
      </c>
      <c r="AW2413" s="12" t="s">
        <v>31</v>
      </c>
      <c r="AX2413" s="12" t="s">
        <v>77</v>
      </c>
      <c r="AY2413" s="182" t="s">
        <v>574</v>
      </c>
    </row>
    <row r="2414" spans="2:51" s="13" customFormat="1" ht="24">
      <c r="B2414" s="187"/>
      <c r="D2414" s="181" t="s">
        <v>586</v>
      </c>
      <c r="E2414" s="188" t="s">
        <v>1</v>
      </c>
      <c r="F2414" s="189" t="s">
        <v>2517</v>
      </c>
      <c r="H2414" s="190">
        <v>11.672000000000001</v>
      </c>
      <c r="I2414" s="191"/>
      <c r="L2414" s="187"/>
      <c r="M2414" s="192"/>
      <c r="T2414" s="193"/>
      <c r="AT2414" s="188" t="s">
        <v>586</v>
      </c>
      <c r="AU2414" s="188" t="s">
        <v>89</v>
      </c>
      <c r="AV2414" s="13" t="s">
        <v>89</v>
      </c>
      <c r="AW2414" s="13" t="s">
        <v>31</v>
      </c>
      <c r="AX2414" s="13" t="s">
        <v>77</v>
      </c>
      <c r="AY2414" s="188" t="s">
        <v>574</v>
      </c>
    </row>
    <row r="2415" spans="2:51" s="13" customFormat="1" ht="36">
      <c r="B2415" s="187"/>
      <c r="D2415" s="181" t="s">
        <v>586</v>
      </c>
      <c r="E2415" s="188" t="s">
        <v>1</v>
      </c>
      <c r="F2415" s="189" t="s">
        <v>2518</v>
      </c>
      <c r="H2415" s="190">
        <v>19.658999999999999</v>
      </c>
      <c r="I2415" s="191"/>
      <c r="L2415" s="187"/>
      <c r="M2415" s="192"/>
      <c r="T2415" s="193"/>
      <c r="AT2415" s="188" t="s">
        <v>586</v>
      </c>
      <c r="AU2415" s="188" t="s">
        <v>89</v>
      </c>
      <c r="AV2415" s="13" t="s">
        <v>89</v>
      </c>
      <c r="AW2415" s="13" t="s">
        <v>31</v>
      </c>
      <c r="AX2415" s="13" t="s">
        <v>77</v>
      </c>
      <c r="AY2415" s="188" t="s">
        <v>574</v>
      </c>
    </row>
    <row r="2416" spans="2:51" s="13" customFormat="1" ht="36">
      <c r="B2416" s="187"/>
      <c r="D2416" s="181" t="s">
        <v>586</v>
      </c>
      <c r="E2416" s="188" t="s">
        <v>1</v>
      </c>
      <c r="F2416" s="189" t="s">
        <v>2519</v>
      </c>
      <c r="H2416" s="190">
        <v>18.244</v>
      </c>
      <c r="I2416" s="191"/>
      <c r="L2416" s="187"/>
      <c r="M2416" s="192"/>
      <c r="T2416" s="193"/>
      <c r="AT2416" s="188" t="s">
        <v>586</v>
      </c>
      <c r="AU2416" s="188" t="s">
        <v>89</v>
      </c>
      <c r="AV2416" s="13" t="s">
        <v>89</v>
      </c>
      <c r="AW2416" s="13" t="s">
        <v>31</v>
      </c>
      <c r="AX2416" s="13" t="s">
        <v>77</v>
      </c>
      <c r="AY2416" s="188" t="s">
        <v>574</v>
      </c>
    </row>
    <row r="2417" spans="2:65" s="14" customFormat="1" ht="12">
      <c r="B2417" s="194"/>
      <c r="D2417" s="181" t="s">
        <v>586</v>
      </c>
      <c r="E2417" s="195" t="s">
        <v>1</v>
      </c>
      <c r="F2417" s="196" t="s">
        <v>596</v>
      </c>
      <c r="H2417" s="197">
        <v>106.36799999999999</v>
      </c>
      <c r="I2417" s="198"/>
      <c r="L2417" s="194"/>
      <c r="M2417" s="199"/>
      <c r="T2417" s="200"/>
      <c r="AT2417" s="195" t="s">
        <v>586</v>
      </c>
      <c r="AU2417" s="195" t="s">
        <v>89</v>
      </c>
      <c r="AV2417" s="14" t="s">
        <v>580</v>
      </c>
      <c r="AW2417" s="14" t="s">
        <v>31</v>
      </c>
      <c r="AX2417" s="14" t="s">
        <v>84</v>
      </c>
      <c r="AY2417" s="195" t="s">
        <v>574</v>
      </c>
    </row>
    <row r="2418" spans="2:65" s="1" customFormat="1" ht="38" customHeight="1">
      <c r="B2418" s="140"/>
      <c r="C2418" s="168" t="s">
        <v>2520</v>
      </c>
      <c r="D2418" s="168" t="s">
        <v>576</v>
      </c>
      <c r="E2418" s="169" t="s">
        <v>2521</v>
      </c>
      <c r="F2418" s="170" t="s">
        <v>2522</v>
      </c>
      <c r="G2418" s="171" t="s">
        <v>584</v>
      </c>
      <c r="H2418" s="172">
        <v>1768.597</v>
      </c>
      <c r="I2418" s="173"/>
      <c r="J2418" s="174">
        <f>ROUND(I2418*H2418,2)</f>
        <v>0</v>
      </c>
      <c r="K2418" s="175"/>
      <c r="L2418" s="34"/>
      <c r="M2418" s="176" t="s">
        <v>1</v>
      </c>
      <c r="N2418" s="139" t="s">
        <v>43</v>
      </c>
      <c r="P2418" s="177">
        <f>O2418*H2418</f>
        <v>0</v>
      </c>
      <c r="Q2418" s="177">
        <v>0</v>
      </c>
      <c r="R2418" s="177">
        <f>Q2418*H2418</f>
        <v>0</v>
      </c>
      <c r="S2418" s="177">
        <v>0.19600000000000001</v>
      </c>
      <c r="T2418" s="178">
        <f>S2418*H2418</f>
        <v>346.64501200000001</v>
      </c>
      <c r="AR2418" s="179" t="s">
        <v>580</v>
      </c>
      <c r="AT2418" s="179" t="s">
        <v>576</v>
      </c>
      <c r="AU2418" s="179" t="s">
        <v>89</v>
      </c>
      <c r="AY2418" s="17" t="s">
        <v>574</v>
      </c>
      <c r="BE2418" s="102">
        <f>IF(N2418="základná",J2418,0)</f>
        <v>0</v>
      </c>
      <c r="BF2418" s="102">
        <f>IF(N2418="znížená",J2418,0)</f>
        <v>0</v>
      </c>
      <c r="BG2418" s="102">
        <f>IF(N2418="zákl. prenesená",J2418,0)</f>
        <v>0</v>
      </c>
      <c r="BH2418" s="102">
        <f>IF(N2418="zníž. prenesená",J2418,0)</f>
        <v>0</v>
      </c>
      <c r="BI2418" s="102">
        <f>IF(N2418="nulová",J2418,0)</f>
        <v>0</v>
      </c>
      <c r="BJ2418" s="17" t="s">
        <v>89</v>
      </c>
      <c r="BK2418" s="102">
        <f>ROUND(I2418*H2418,2)</f>
        <v>0</v>
      </c>
      <c r="BL2418" s="17" t="s">
        <v>580</v>
      </c>
      <c r="BM2418" s="179" t="s">
        <v>2523</v>
      </c>
    </row>
    <row r="2419" spans="2:65" s="12" customFormat="1" ht="12">
      <c r="B2419" s="180"/>
      <c r="D2419" s="181" t="s">
        <v>586</v>
      </c>
      <c r="E2419" s="182" t="s">
        <v>1</v>
      </c>
      <c r="F2419" s="183" t="s">
        <v>2524</v>
      </c>
      <c r="H2419" s="182" t="s">
        <v>1</v>
      </c>
      <c r="I2419" s="184"/>
      <c r="L2419" s="180"/>
      <c r="M2419" s="185"/>
      <c r="T2419" s="186"/>
      <c r="AT2419" s="182" t="s">
        <v>586</v>
      </c>
      <c r="AU2419" s="182" t="s">
        <v>89</v>
      </c>
      <c r="AV2419" s="12" t="s">
        <v>84</v>
      </c>
      <c r="AW2419" s="12" t="s">
        <v>31</v>
      </c>
      <c r="AX2419" s="12" t="s">
        <v>77</v>
      </c>
      <c r="AY2419" s="182" t="s">
        <v>574</v>
      </c>
    </row>
    <row r="2420" spans="2:65" s="12" customFormat="1" ht="12">
      <c r="B2420" s="180"/>
      <c r="D2420" s="181" t="s">
        <v>586</v>
      </c>
      <c r="E2420" s="182" t="s">
        <v>1</v>
      </c>
      <c r="F2420" s="183" t="s">
        <v>2525</v>
      </c>
      <c r="H2420" s="182" t="s">
        <v>1</v>
      </c>
      <c r="I2420" s="184"/>
      <c r="L2420" s="180"/>
      <c r="M2420" s="185"/>
      <c r="T2420" s="186"/>
      <c r="AT2420" s="182" t="s">
        <v>586</v>
      </c>
      <c r="AU2420" s="182" t="s">
        <v>89</v>
      </c>
      <c r="AV2420" s="12" t="s">
        <v>84</v>
      </c>
      <c r="AW2420" s="12" t="s">
        <v>31</v>
      </c>
      <c r="AX2420" s="12" t="s">
        <v>77</v>
      </c>
      <c r="AY2420" s="182" t="s">
        <v>574</v>
      </c>
    </row>
    <row r="2421" spans="2:65" s="12" customFormat="1" ht="12">
      <c r="B2421" s="180"/>
      <c r="D2421" s="181" t="s">
        <v>586</v>
      </c>
      <c r="E2421" s="182" t="s">
        <v>1</v>
      </c>
      <c r="F2421" s="183" t="s">
        <v>997</v>
      </c>
      <c r="H2421" s="182" t="s">
        <v>1</v>
      </c>
      <c r="I2421" s="184"/>
      <c r="L2421" s="180"/>
      <c r="M2421" s="185"/>
      <c r="T2421" s="186"/>
      <c r="AT2421" s="182" t="s">
        <v>586</v>
      </c>
      <c r="AU2421" s="182" t="s">
        <v>89</v>
      </c>
      <c r="AV2421" s="12" t="s">
        <v>84</v>
      </c>
      <c r="AW2421" s="12" t="s">
        <v>31</v>
      </c>
      <c r="AX2421" s="12" t="s">
        <v>77</v>
      </c>
      <c r="AY2421" s="182" t="s">
        <v>574</v>
      </c>
    </row>
    <row r="2422" spans="2:65" s="13" customFormat="1" ht="24">
      <c r="B2422" s="187"/>
      <c r="D2422" s="181" t="s">
        <v>586</v>
      </c>
      <c r="E2422" s="188" t="s">
        <v>1</v>
      </c>
      <c r="F2422" s="189" t="s">
        <v>2526</v>
      </c>
      <c r="H2422" s="190">
        <v>108.676</v>
      </c>
      <c r="I2422" s="191"/>
      <c r="L2422" s="187"/>
      <c r="M2422" s="192"/>
      <c r="T2422" s="193"/>
      <c r="AT2422" s="188" t="s">
        <v>586</v>
      </c>
      <c r="AU2422" s="188" t="s">
        <v>89</v>
      </c>
      <c r="AV2422" s="13" t="s">
        <v>89</v>
      </c>
      <c r="AW2422" s="13" t="s">
        <v>31</v>
      </c>
      <c r="AX2422" s="13" t="s">
        <v>77</v>
      </c>
      <c r="AY2422" s="188" t="s">
        <v>574</v>
      </c>
    </row>
    <row r="2423" spans="2:65" s="13" customFormat="1" ht="12">
      <c r="B2423" s="187"/>
      <c r="D2423" s="181" t="s">
        <v>586</v>
      </c>
      <c r="E2423" s="188" t="s">
        <v>1</v>
      </c>
      <c r="F2423" s="189" t="s">
        <v>2527</v>
      </c>
      <c r="H2423" s="190">
        <v>-14.76</v>
      </c>
      <c r="I2423" s="191"/>
      <c r="L2423" s="187"/>
      <c r="M2423" s="192"/>
      <c r="T2423" s="193"/>
      <c r="AT2423" s="188" t="s">
        <v>586</v>
      </c>
      <c r="AU2423" s="188" t="s">
        <v>89</v>
      </c>
      <c r="AV2423" s="13" t="s">
        <v>89</v>
      </c>
      <c r="AW2423" s="13" t="s">
        <v>31</v>
      </c>
      <c r="AX2423" s="13" t="s">
        <v>77</v>
      </c>
      <c r="AY2423" s="188" t="s">
        <v>574</v>
      </c>
    </row>
    <row r="2424" spans="2:65" s="15" customFormat="1" ht="12">
      <c r="B2424" s="201"/>
      <c r="D2424" s="181" t="s">
        <v>586</v>
      </c>
      <c r="E2424" s="202" t="s">
        <v>1</v>
      </c>
      <c r="F2424" s="203" t="s">
        <v>776</v>
      </c>
      <c r="H2424" s="204">
        <v>93.915999999999997</v>
      </c>
      <c r="I2424" s="205"/>
      <c r="L2424" s="201"/>
      <c r="M2424" s="206"/>
      <c r="T2424" s="207"/>
      <c r="AT2424" s="202" t="s">
        <v>586</v>
      </c>
      <c r="AU2424" s="202" t="s">
        <v>89</v>
      </c>
      <c r="AV2424" s="15" t="s">
        <v>597</v>
      </c>
      <c r="AW2424" s="15" t="s">
        <v>31</v>
      </c>
      <c r="AX2424" s="15" t="s">
        <v>77</v>
      </c>
      <c r="AY2424" s="202" t="s">
        <v>574</v>
      </c>
    </row>
    <row r="2425" spans="2:65" s="12" customFormat="1" ht="12">
      <c r="B2425" s="180"/>
      <c r="D2425" s="181" t="s">
        <v>586</v>
      </c>
      <c r="E2425" s="182" t="s">
        <v>1</v>
      </c>
      <c r="F2425" s="183" t="s">
        <v>1019</v>
      </c>
      <c r="H2425" s="182" t="s">
        <v>1</v>
      </c>
      <c r="I2425" s="184"/>
      <c r="L2425" s="180"/>
      <c r="M2425" s="185"/>
      <c r="T2425" s="186"/>
      <c r="AT2425" s="182" t="s">
        <v>586</v>
      </c>
      <c r="AU2425" s="182" t="s">
        <v>89</v>
      </c>
      <c r="AV2425" s="12" t="s">
        <v>84</v>
      </c>
      <c r="AW2425" s="12" t="s">
        <v>31</v>
      </c>
      <c r="AX2425" s="12" t="s">
        <v>77</v>
      </c>
      <c r="AY2425" s="182" t="s">
        <v>574</v>
      </c>
    </row>
    <row r="2426" spans="2:65" s="13" customFormat="1" ht="24">
      <c r="B2426" s="187"/>
      <c r="D2426" s="181" t="s">
        <v>586</v>
      </c>
      <c r="E2426" s="188" t="s">
        <v>1</v>
      </c>
      <c r="F2426" s="189" t="s">
        <v>2528</v>
      </c>
      <c r="H2426" s="190">
        <v>112.78400000000001</v>
      </c>
      <c r="I2426" s="191"/>
      <c r="L2426" s="187"/>
      <c r="M2426" s="192"/>
      <c r="T2426" s="193"/>
      <c r="AT2426" s="188" t="s">
        <v>586</v>
      </c>
      <c r="AU2426" s="188" t="s">
        <v>89</v>
      </c>
      <c r="AV2426" s="13" t="s">
        <v>89</v>
      </c>
      <c r="AW2426" s="13" t="s">
        <v>31</v>
      </c>
      <c r="AX2426" s="13" t="s">
        <v>77</v>
      </c>
      <c r="AY2426" s="188" t="s">
        <v>574</v>
      </c>
    </row>
    <row r="2427" spans="2:65" s="13" customFormat="1" ht="12">
      <c r="B2427" s="187"/>
      <c r="D2427" s="181" t="s">
        <v>586</v>
      </c>
      <c r="E2427" s="188" t="s">
        <v>1</v>
      </c>
      <c r="F2427" s="189" t="s">
        <v>2529</v>
      </c>
      <c r="H2427" s="190">
        <v>-14.76</v>
      </c>
      <c r="I2427" s="191"/>
      <c r="L2427" s="187"/>
      <c r="M2427" s="192"/>
      <c r="T2427" s="193"/>
      <c r="AT2427" s="188" t="s">
        <v>586</v>
      </c>
      <c r="AU2427" s="188" t="s">
        <v>89</v>
      </c>
      <c r="AV2427" s="13" t="s">
        <v>89</v>
      </c>
      <c r="AW2427" s="13" t="s">
        <v>31</v>
      </c>
      <c r="AX2427" s="13" t="s">
        <v>77</v>
      </c>
      <c r="AY2427" s="188" t="s">
        <v>574</v>
      </c>
    </row>
    <row r="2428" spans="2:65" s="13" customFormat="1" ht="36">
      <c r="B2428" s="187"/>
      <c r="D2428" s="181" t="s">
        <v>586</v>
      </c>
      <c r="E2428" s="188" t="s">
        <v>1</v>
      </c>
      <c r="F2428" s="189" t="s">
        <v>2530</v>
      </c>
      <c r="H2428" s="190">
        <v>204.358</v>
      </c>
      <c r="I2428" s="191"/>
      <c r="L2428" s="187"/>
      <c r="M2428" s="192"/>
      <c r="T2428" s="193"/>
      <c r="AT2428" s="188" t="s">
        <v>586</v>
      </c>
      <c r="AU2428" s="188" t="s">
        <v>89</v>
      </c>
      <c r="AV2428" s="13" t="s">
        <v>89</v>
      </c>
      <c r="AW2428" s="13" t="s">
        <v>31</v>
      </c>
      <c r="AX2428" s="13" t="s">
        <v>77</v>
      </c>
      <c r="AY2428" s="188" t="s">
        <v>574</v>
      </c>
    </row>
    <row r="2429" spans="2:65" s="13" customFormat="1" ht="12">
      <c r="B2429" s="187"/>
      <c r="D2429" s="181" t="s">
        <v>586</v>
      </c>
      <c r="E2429" s="188" t="s">
        <v>1</v>
      </c>
      <c r="F2429" s="189" t="s">
        <v>2531</v>
      </c>
      <c r="H2429" s="190">
        <v>-27.856000000000002</v>
      </c>
      <c r="I2429" s="191"/>
      <c r="L2429" s="187"/>
      <c r="M2429" s="192"/>
      <c r="T2429" s="193"/>
      <c r="AT2429" s="188" t="s">
        <v>586</v>
      </c>
      <c r="AU2429" s="188" t="s">
        <v>89</v>
      </c>
      <c r="AV2429" s="13" t="s">
        <v>89</v>
      </c>
      <c r="AW2429" s="13" t="s">
        <v>31</v>
      </c>
      <c r="AX2429" s="13" t="s">
        <v>77</v>
      </c>
      <c r="AY2429" s="188" t="s">
        <v>574</v>
      </c>
    </row>
    <row r="2430" spans="2:65" s="13" customFormat="1" ht="24">
      <c r="B2430" s="187"/>
      <c r="D2430" s="181" t="s">
        <v>586</v>
      </c>
      <c r="E2430" s="188" t="s">
        <v>1</v>
      </c>
      <c r="F2430" s="189" t="s">
        <v>2532</v>
      </c>
      <c r="H2430" s="190">
        <v>314.18400000000003</v>
      </c>
      <c r="I2430" s="191"/>
      <c r="L2430" s="187"/>
      <c r="M2430" s="192"/>
      <c r="T2430" s="193"/>
      <c r="AT2430" s="188" t="s">
        <v>586</v>
      </c>
      <c r="AU2430" s="188" t="s">
        <v>89</v>
      </c>
      <c r="AV2430" s="13" t="s">
        <v>89</v>
      </c>
      <c r="AW2430" s="13" t="s">
        <v>31</v>
      </c>
      <c r="AX2430" s="13" t="s">
        <v>77</v>
      </c>
      <c r="AY2430" s="188" t="s">
        <v>574</v>
      </c>
    </row>
    <row r="2431" spans="2:65" s="13" customFormat="1" ht="12">
      <c r="B2431" s="187"/>
      <c r="D2431" s="181" t="s">
        <v>586</v>
      </c>
      <c r="E2431" s="188" t="s">
        <v>1</v>
      </c>
      <c r="F2431" s="189" t="s">
        <v>2533</v>
      </c>
      <c r="H2431" s="190">
        <v>-28.495000000000001</v>
      </c>
      <c r="I2431" s="191"/>
      <c r="L2431" s="187"/>
      <c r="M2431" s="192"/>
      <c r="T2431" s="193"/>
      <c r="AT2431" s="188" t="s">
        <v>586</v>
      </c>
      <c r="AU2431" s="188" t="s">
        <v>89</v>
      </c>
      <c r="AV2431" s="13" t="s">
        <v>89</v>
      </c>
      <c r="AW2431" s="13" t="s">
        <v>31</v>
      </c>
      <c r="AX2431" s="13" t="s">
        <v>77</v>
      </c>
      <c r="AY2431" s="188" t="s">
        <v>574</v>
      </c>
    </row>
    <row r="2432" spans="2:65" s="13" customFormat="1" ht="24">
      <c r="B2432" s="187"/>
      <c r="D2432" s="181" t="s">
        <v>586</v>
      </c>
      <c r="E2432" s="188" t="s">
        <v>1</v>
      </c>
      <c r="F2432" s="189" t="s">
        <v>2534</v>
      </c>
      <c r="H2432" s="190">
        <v>253.62700000000001</v>
      </c>
      <c r="I2432" s="191"/>
      <c r="L2432" s="187"/>
      <c r="M2432" s="192"/>
      <c r="T2432" s="193"/>
      <c r="AT2432" s="188" t="s">
        <v>586</v>
      </c>
      <c r="AU2432" s="188" t="s">
        <v>89</v>
      </c>
      <c r="AV2432" s="13" t="s">
        <v>89</v>
      </c>
      <c r="AW2432" s="13" t="s">
        <v>31</v>
      </c>
      <c r="AX2432" s="13" t="s">
        <v>77</v>
      </c>
      <c r="AY2432" s="188" t="s">
        <v>574</v>
      </c>
    </row>
    <row r="2433" spans="2:65" s="13" customFormat="1" ht="12">
      <c r="B2433" s="187"/>
      <c r="D2433" s="181" t="s">
        <v>586</v>
      </c>
      <c r="E2433" s="188" t="s">
        <v>1</v>
      </c>
      <c r="F2433" s="189" t="s">
        <v>2535</v>
      </c>
      <c r="H2433" s="190">
        <v>-27.88</v>
      </c>
      <c r="I2433" s="191"/>
      <c r="L2433" s="187"/>
      <c r="M2433" s="192"/>
      <c r="T2433" s="193"/>
      <c r="AT2433" s="188" t="s">
        <v>586</v>
      </c>
      <c r="AU2433" s="188" t="s">
        <v>89</v>
      </c>
      <c r="AV2433" s="13" t="s">
        <v>89</v>
      </c>
      <c r="AW2433" s="13" t="s">
        <v>31</v>
      </c>
      <c r="AX2433" s="13" t="s">
        <v>77</v>
      </c>
      <c r="AY2433" s="188" t="s">
        <v>574</v>
      </c>
    </row>
    <row r="2434" spans="2:65" s="15" customFormat="1" ht="12">
      <c r="B2434" s="201"/>
      <c r="D2434" s="181" t="s">
        <v>586</v>
      </c>
      <c r="E2434" s="202" t="s">
        <v>1</v>
      </c>
      <c r="F2434" s="203" t="s">
        <v>776</v>
      </c>
      <c r="H2434" s="204">
        <v>785.96199999999999</v>
      </c>
      <c r="I2434" s="205"/>
      <c r="L2434" s="201"/>
      <c r="M2434" s="206"/>
      <c r="T2434" s="207"/>
      <c r="AT2434" s="202" t="s">
        <v>586</v>
      </c>
      <c r="AU2434" s="202" t="s">
        <v>89</v>
      </c>
      <c r="AV2434" s="15" t="s">
        <v>597</v>
      </c>
      <c r="AW2434" s="15" t="s">
        <v>31</v>
      </c>
      <c r="AX2434" s="15" t="s">
        <v>77</v>
      </c>
      <c r="AY2434" s="202" t="s">
        <v>574</v>
      </c>
    </row>
    <row r="2435" spans="2:65" s="12" customFormat="1" ht="12">
      <c r="B2435" s="180"/>
      <c r="D2435" s="181" t="s">
        <v>586</v>
      </c>
      <c r="E2435" s="182" t="s">
        <v>1</v>
      </c>
      <c r="F2435" s="183" t="s">
        <v>1043</v>
      </c>
      <c r="H2435" s="182" t="s">
        <v>1</v>
      </c>
      <c r="I2435" s="184"/>
      <c r="L2435" s="180"/>
      <c r="M2435" s="185"/>
      <c r="T2435" s="186"/>
      <c r="AT2435" s="182" t="s">
        <v>586</v>
      </c>
      <c r="AU2435" s="182" t="s">
        <v>89</v>
      </c>
      <c r="AV2435" s="12" t="s">
        <v>84</v>
      </c>
      <c r="AW2435" s="12" t="s">
        <v>31</v>
      </c>
      <c r="AX2435" s="12" t="s">
        <v>77</v>
      </c>
      <c r="AY2435" s="182" t="s">
        <v>574</v>
      </c>
    </row>
    <row r="2436" spans="2:65" s="13" customFormat="1" ht="24">
      <c r="B2436" s="187"/>
      <c r="D2436" s="181" t="s">
        <v>586</v>
      </c>
      <c r="E2436" s="188" t="s">
        <v>1</v>
      </c>
      <c r="F2436" s="189" t="s">
        <v>2536</v>
      </c>
      <c r="H2436" s="190">
        <v>267.35300000000001</v>
      </c>
      <c r="I2436" s="191"/>
      <c r="L2436" s="187"/>
      <c r="M2436" s="192"/>
      <c r="T2436" s="193"/>
      <c r="AT2436" s="188" t="s">
        <v>586</v>
      </c>
      <c r="AU2436" s="188" t="s">
        <v>89</v>
      </c>
      <c r="AV2436" s="13" t="s">
        <v>89</v>
      </c>
      <c r="AW2436" s="13" t="s">
        <v>31</v>
      </c>
      <c r="AX2436" s="13" t="s">
        <v>77</v>
      </c>
      <c r="AY2436" s="188" t="s">
        <v>574</v>
      </c>
    </row>
    <row r="2437" spans="2:65" s="13" customFormat="1" ht="12">
      <c r="B2437" s="187"/>
      <c r="D2437" s="181" t="s">
        <v>586</v>
      </c>
      <c r="E2437" s="188" t="s">
        <v>1</v>
      </c>
      <c r="F2437" s="189" t="s">
        <v>2537</v>
      </c>
      <c r="H2437" s="190">
        <v>-16.809999999999999</v>
      </c>
      <c r="I2437" s="191"/>
      <c r="L2437" s="187"/>
      <c r="M2437" s="192"/>
      <c r="T2437" s="193"/>
      <c r="AT2437" s="188" t="s">
        <v>586</v>
      </c>
      <c r="AU2437" s="188" t="s">
        <v>89</v>
      </c>
      <c r="AV2437" s="13" t="s">
        <v>89</v>
      </c>
      <c r="AW2437" s="13" t="s">
        <v>31</v>
      </c>
      <c r="AX2437" s="13" t="s">
        <v>77</v>
      </c>
      <c r="AY2437" s="188" t="s">
        <v>574</v>
      </c>
    </row>
    <row r="2438" spans="2:65" s="13" customFormat="1" ht="24">
      <c r="B2438" s="187"/>
      <c r="D2438" s="181" t="s">
        <v>586</v>
      </c>
      <c r="E2438" s="188" t="s">
        <v>1</v>
      </c>
      <c r="F2438" s="189" t="s">
        <v>2538</v>
      </c>
      <c r="H2438" s="190">
        <v>315.87099999999998</v>
      </c>
      <c r="I2438" s="191"/>
      <c r="L2438" s="187"/>
      <c r="M2438" s="192"/>
      <c r="T2438" s="193"/>
      <c r="AT2438" s="188" t="s">
        <v>586</v>
      </c>
      <c r="AU2438" s="188" t="s">
        <v>89</v>
      </c>
      <c r="AV2438" s="13" t="s">
        <v>89</v>
      </c>
      <c r="AW2438" s="13" t="s">
        <v>31</v>
      </c>
      <c r="AX2438" s="13" t="s">
        <v>77</v>
      </c>
      <c r="AY2438" s="188" t="s">
        <v>574</v>
      </c>
    </row>
    <row r="2439" spans="2:65" s="13" customFormat="1" ht="12">
      <c r="B2439" s="187"/>
      <c r="D2439" s="181" t="s">
        <v>586</v>
      </c>
      <c r="E2439" s="188" t="s">
        <v>1</v>
      </c>
      <c r="F2439" s="189" t="s">
        <v>2539</v>
      </c>
      <c r="H2439" s="190">
        <v>-24.777000000000001</v>
      </c>
      <c r="I2439" s="191"/>
      <c r="L2439" s="187"/>
      <c r="M2439" s="192"/>
      <c r="T2439" s="193"/>
      <c r="AT2439" s="188" t="s">
        <v>586</v>
      </c>
      <c r="AU2439" s="188" t="s">
        <v>89</v>
      </c>
      <c r="AV2439" s="13" t="s">
        <v>89</v>
      </c>
      <c r="AW2439" s="13" t="s">
        <v>31</v>
      </c>
      <c r="AX2439" s="13" t="s">
        <v>77</v>
      </c>
      <c r="AY2439" s="188" t="s">
        <v>574</v>
      </c>
    </row>
    <row r="2440" spans="2:65" s="13" customFormat="1" ht="36">
      <c r="B2440" s="187"/>
      <c r="D2440" s="181" t="s">
        <v>586</v>
      </c>
      <c r="E2440" s="188" t="s">
        <v>1</v>
      </c>
      <c r="F2440" s="189" t="s">
        <v>2540</v>
      </c>
      <c r="H2440" s="190">
        <v>369.42700000000002</v>
      </c>
      <c r="I2440" s="191"/>
      <c r="L2440" s="187"/>
      <c r="M2440" s="192"/>
      <c r="T2440" s="193"/>
      <c r="AT2440" s="188" t="s">
        <v>586</v>
      </c>
      <c r="AU2440" s="188" t="s">
        <v>89</v>
      </c>
      <c r="AV2440" s="13" t="s">
        <v>89</v>
      </c>
      <c r="AW2440" s="13" t="s">
        <v>31</v>
      </c>
      <c r="AX2440" s="13" t="s">
        <v>77</v>
      </c>
      <c r="AY2440" s="188" t="s">
        <v>574</v>
      </c>
    </row>
    <row r="2441" spans="2:65" s="13" customFormat="1" ht="12">
      <c r="B2441" s="187"/>
      <c r="D2441" s="181" t="s">
        <v>586</v>
      </c>
      <c r="E2441" s="188" t="s">
        <v>1</v>
      </c>
      <c r="F2441" s="189" t="s">
        <v>2541</v>
      </c>
      <c r="H2441" s="190">
        <v>-22.344999999999999</v>
      </c>
      <c r="I2441" s="191"/>
      <c r="L2441" s="187"/>
      <c r="M2441" s="192"/>
      <c r="T2441" s="193"/>
      <c r="AT2441" s="188" t="s">
        <v>586</v>
      </c>
      <c r="AU2441" s="188" t="s">
        <v>89</v>
      </c>
      <c r="AV2441" s="13" t="s">
        <v>89</v>
      </c>
      <c r="AW2441" s="13" t="s">
        <v>31</v>
      </c>
      <c r="AX2441" s="13" t="s">
        <v>77</v>
      </c>
      <c r="AY2441" s="188" t="s">
        <v>574</v>
      </c>
    </row>
    <row r="2442" spans="2:65" s="15" customFormat="1" ht="12">
      <c r="B2442" s="201"/>
      <c r="D2442" s="181" t="s">
        <v>586</v>
      </c>
      <c r="E2442" s="202" t="s">
        <v>1</v>
      </c>
      <c r="F2442" s="203" t="s">
        <v>776</v>
      </c>
      <c r="H2442" s="204">
        <v>888.71900000000005</v>
      </c>
      <c r="I2442" s="205"/>
      <c r="L2442" s="201"/>
      <c r="M2442" s="206"/>
      <c r="T2442" s="207"/>
      <c r="AT2442" s="202" t="s">
        <v>586</v>
      </c>
      <c r="AU2442" s="202" t="s">
        <v>89</v>
      </c>
      <c r="AV2442" s="15" t="s">
        <v>597</v>
      </c>
      <c r="AW2442" s="15" t="s">
        <v>31</v>
      </c>
      <c r="AX2442" s="15" t="s">
        <v>77</v>
      </c>
      <c r="AY2442" s="202" t="s">
        <v>574</v>
      </c>
    </row>
    <row r="2443" spans="2:65" s="14" customFormat="1" ht="12">
      <c r="B2443" s="194"/>
      <c r="D2443" s="181" t="s">
        <v>586</v>
      </c>
      <c r="E2443" s="195" t="s">
        <v>1</v>
      </c>
      <c r="F2443" s="196" t="s">
        <v>596</v>
      </c>
      <c r="H2443" s="197">
        <v>1768.597</v>
      </c>
      <c r="I2443" s="198"/>
      <c r="L2443" s="194"/>
      <c r="M2443" s="199"/>
      <c r="T2443" s="200"/>
      <c r="AT2443" s="195" t="s">
        <v>586</v>
      </c>
      <c r="AU2443" s="195" t="s">
        <v>89</v>
      </c>
      <c r="AV2443" s="14" t="s">
        <v>580</v>
      </c>
      <c r="AW2443" s="14" t="s">
        <v>31</v>
      </c>
      <c r="AX2443" s="14" t="s">
        <v>84</v>
      </c>
      <c r="AY2443" s="195" t="s">
        <v>574</v>
      </c>
    </row>
    <row r="2444" spans="2:65" s="1" customFormat="1" ht="44.25" customHeight="1">
      <c r="B2444" s="140"/>
      <c r="C2444" s="168" t="s">
        <v>2542</v>
      </c>
      <c r="D2444" s="168" t="s">
        <v>576</v>
      </c>
      <c r="E2444" s="169" t="s">
        <v>2543</v>
      </c>
      <c r="F2444" s="170" t="s">
        <v>2544</v>
      </c>
      <c r="G2444" s="171" t="s">
        <v>629</v>
      </c>
      <c r="H2444" s="172">
        <v>22.695</v>
      </c>
      <c r="I2444" s="173"/>
      <c r="J2444" s="174">
        <f>ROUND(I2444*H2444,2)</f>
        <v>0</v>
      </c>
      <c r="K2444" s="175"/>
      <c r="L2444" s="34"/>
      <c r="M2444" s="176" t="s">
        <v>1</v>
      </c>
      <c r="N2444" s="139" t="s">
        <v>43</v>
      </c>
      <c r="P2444" s="177">
        <f>O2444*H2444</f>
        <v>0</v>
      </c>
      <c r="Q2444" s="177">
        <v>0</v>
      </c>
      <c r="R2444" s="177">
        <f>Q2444*H2444</f>
        <v>0</v>
      </c>
      <c r="S2444" s="177">
        <v>1.905</v>
      </c>
      <c r="T2444" s="178">
        <f>S2444*H2444</f>
        <v>43.233975000000001</v>
      </c>
      <c r="AR2444" s="179" t="s">
        <v>580</v>
      </c>
      <c r="AT2444" s="179" t="s">
        <v>576</v>
      </c>
      <c r="AU2444" s="179" t="s">
        <v>89</v>
      </c>
      <c r="AY2444" s="17" t="s">
        <v>574</v>
      </c>
      <c r="BE2444" s="102">
        <f>IF(N2444="základná",J2444,0)</f>
        <v>0</v>
      </c>
      <c r="BF2444" s="102">
        <f>IF(N2444="znížená",J2444,0)</f>
        <v>0</v>
      </c>
      <c r="BG2444" s="102">
        <f>IF(N2444="zákl. prenesená",J2444,0)</f>
        <v>0</v>
      </c>
      <c r="BH2444" s="102">
        <f>IF(N2444="zníž. prenesená",J2444,0)</f>
        <v>0</v>
      </c>
      <c r="BI2444" s="102">
        <f>IF(N2444="nulová",J2444,0)</f>
        <v>0</v>
      </c>
      <c r="BJ2444" s="17" t="s">
        <v>89</v>
      </c>
      <c r="BK2444" s="102">
        <f>ROUND(I2444*H2444,2)</f>
        <v>0</v>
      </c>
      <c r="BL2444" s="17" t="s">
        <v>580</v>
      </c>
      <c r="BM2444" s="179" t="s">
        <v>2545</v>
      </c>
    </row>
    <row r="2445" spans="2:65" s="12" customFormat="1" ht="12">
      <c r="B2445" s="180"/>
      <c r="D2445" s="181" t="s">
        <v>586</v>
      </c>
      <c r="E2445" s="182" t="s">
        <v>1</v>
      </c>
      <c r="F2445" s="183" t="s">
        <v>2546</v>
      </c>
      <c r="H2445" s="182" t="s">
        <v>1</v>
      </c>
      <c r="I2445" s="184"/>
      <c r="L2445" s="180"/>
      <c r="M2445" s="185"/>
      <c r="T2445" s="186"/>
      <c r="AT2445" s="182" t="s">
        <v>586</v>
      </c>
      <c r="AU2445" s="182" t="s">
        <v>89</v>
      </c>
      <c r="AV2445" s="12" t="s">
        <v>84</v>
      </c>
      <c r="AW2445" s="12" t="s">
        <v>31</v>
      </c>
      <c r="AX2445" s="12" t="s">
        <v>77</v>
      </c>
      <c r="AY2445" s="182" t="s">
        <v>574</v>
      </c>
    </row>
    <row r="2446" spans="2:65" s="12" customFormat="1" ht="12">
      <c r="B2446" s="180"/>
      <c r="D2446" s="181" t="s">
        <v>586</v>
      </c>
      <c r="E2446" s="182" t="s">
        <v>1</v>
      </c>
      <c r="F2446" s="183" t="s">
        <v>997</v>
      </c>
      <c r="H2446" s="182" t="s">
        <v>1</v>
      </c>
      <c r="I2446" s="184"/>
      <c r="L2446" s="180"/>
      <c r="M2446" s="185"/>
      <c r="T2446" s="186"/>
      <c r="AT2446" s="182" t="s">
        <v>586</v>
      </c>
      <c r="AU2446" s="182" t="s">
        <v>89</v>
      </c>
      <c r="AV2446" s="12" t="s">
        <v>84</v>
      </c>
      <c r="AW2446" s="12" t="s">
        <v>31</v>
      </c>
      <c r="AX2446" s="12" t="s">
        <v>77</v>
      </c>
      <c r="AY2446" s="182" t="s">
        <v>574</v>
      </c>
    </row>
    <row r="2447" spans="2:65" s="12" customFormat="1" ht="12">
      <c r="B2447" s="180"/>
      <c r="D2447" s="181" t="s">
        <v>586</v>
      </c>
      <c r="E2447" s="182" t="s">
        <v>1</v>
      </c>
      <c r="F2447" s="183" t="s">
        <v>2547</v>
      </c>
      <c r="H2447" s="182" t="s">
        <v>1</v>
      </c>
      <c r="I2447" s="184"/>
      <c r="L2447" s="180"/>
      <c r="M2447" s="185"/>
      <c r="T2447" s="186"/>
      <c r="AT2447" s="182" t="s">
        <v>586</v>
      </c>
      <c r="AU2447" s="182" t="s">
        <v>89</v>
      </c>
      <c r="AV2447" s="12" t="s">
        <v>84</v>
      </c>
      <c r="AW2447" s="12" t="s">
        <v>31</v>
      </c>
      <c r="AX2447" s="12" t="s">
        <v>77</v>
      </c>
      <c r="AY2447" s="182" t="s">
        <v>574</v>
      </c>
    </row>
    <row r="2448" spans="2:65" s="13" customFormat="1" ht="12">
      <c r="B2448" s="187"/>
      <c r="D2448" s="181" t="s">
        <v>586</v>
      </c>
      <c r="E2448" s="188" t="s">
        <v>1</v>
      </c>
      <c r="F2448" s="189" t="s">
        <v>2548</v>
      </c>
      <c r="H2448" s="190">
        <v>7.3769999999999998</v>
      </c>
      <c r="I2448" s="191"/>
      <c r="L2448" s="187"/>
      <c r="M2448" s="192"/>
      <c r="T2448" s="193"/>
      <c r="AT2448" s="188" t="s">
        <v>586</v>
      </c>
      <c r="AU2448" s="188" t="s">
        <v>89</v>
      </c>
      <c r="AV2448" s="13" t="s">
        <v>89</v>
      </c>
      <c r="AW2448" s="13" t="s">
        <v>31</v>
      </c>
      <c r="AX2448" s="13" t="s">
        <v>77</v>
      </c>
      <c r="AY2448" s="188" t="s">
        <v>574</v>
      </c>
    </row>
    <row r="2449" spans="2:65" s="13" customFormat="1" ht="12">
      <c r="B2449" s="187"/>
      <c r="D2449" s="181" t="s">
        <v>586</v>
      </c>
      <c r="E2449" s="188" t="s">
        <v>1</v>
      </c>
      <c r="F2449" s="189" t="s">
        <v>2549</v>
      </c>
      <c r="H2449" s="190">
        <v>1.071</v>
      </c>
      <c r="I2449" s="191"/>
      <c r="L2449" s="187"/>
      <c r="M2449" s="192"/>
      <c r="T2449" s="193"/>
      <c r="AT2449" s="188" t="s">
        <v>586</v>
      </c>
      <c r="AU2449" s="188" t="s">
        <v>89</v>
      </c>
      <c r="AV2449" s="13" t="s">
        <v>89</v>
      </c>
      <c r="AW2449" s="13" t="s">
        <v>31</v>
      </c>
      <c r="AX2449" s="13" t="s">
        <v>77</v>
      </c>
      <c r="AY2449" s="188" t="s">
        <v>574</v>
      </c>
    </row>
    <row r="2450" spans="2:65" s="13" customFormat="1" ht="12">
      <c r="B2450" s="187"/>
      <c r="D2450" s="181" t="s">
        <v>586</v>
      </c>
      <c r="E2450" s="188" t="s">
        <v>1</v>
      </c>
      <c r="F2450" s="189" t="s">
        <v>2550</v>
      </c>
      <c r="H2450" s="190">
        <v>1.206</v>
      </c>
      <c r="I2450" s="191"/>
      <c r="L2450" s="187"/>
      <c r="M2450" s="192"/>
      <c r="T2450" s="193"/>
      <c r="AT2450" s="188" t="s">
        <v>586</v>
      </c>
      <c r="AU2450" s="188" t="s">
        <v>89</v>
      </c>
      <c r="AV2450" s="13" t="s">
        <v>89</v>
      </c>
      <c r="AW2450" s="13" t="s">
        <v>31</v>
      </c>
      <c r="AX2450" s="13" t="s">
        <v>77</v>
      </c>
      <c r="AY2450" s="188" t="s">
        <v>574</v>
      </c>
    </row>
    <row r="2451" spans="2:65" s="13" customFormat="1" ht="12">
      <c r="B2451" s="187"/>
      <c r="D2451" s="181" t="s">
        <v>586</v>
      </c>
      <c r="E2451" s="188" t="s">
        <v>1</v>
      </c>
      <c r="F2451" s="189" t="s">
        <v>2551</v>
      </c>
      <c r="H2451" s="190">
        <v>2.137</v>
      </c>
      <c r="I2451" s="191"/>
      <c r="L2451" s="187"/>
      <c r="M2451" s="192"/>
      <c r="T2451" s="193"/>
      <c r="AT2451" s="188" t="s">
        <v>586</v>
      </c>
      <c r="AU2451" s="188" t="s">
        <v>89</v>
      </c>
      <c r="AV2451" s="13" t="s">
        <v>89</v>
      </c>
      <c r="AW2451" s="13" t="s">
        <v>31</v>
      </c>
      <c r="AX2451" s="13" t="s">
        <v>77</v>
      </c>
      <c r="AY2451" s="188" t="s">
        <v>574</v>
      </c>
    </row>
    <row r="2452" spans="2:65" s="12" customFormat="1" ht="12">
      <c r="B2452" s="180"/>
      <c r="D2452" s="181" t="s">
        <v>586</v>
      </c>
      <c r="E2452" s="182" t="s">
        <v>1</v>
      </c>
      <c r="F2452" s="183" t="s">
        <v>1019</v>
      </c>
      <c r="H2452" s="182" t="s">
        <v>1</v>
      </c>
      <c r="I2452" s="184"/>
      <c r="L2452" s="180"/>
      <c r="M2452" s="185"/>
      <c r="T2452" s="186"/>
      <c r="AT2452" s="182" t="s">
        <v>586</v>
      </c>
      <c r="AU2452" s="182" t="s">
        <v>89</v>
      </c>
      <c r="AV2452" s="12" t="s">
        <v>84</v>
      </c>
      <c r="AW2452" s="12" t="s">
        <v>31</v>
      </c>
      <c r="AX2452" s="12" t="s">
        <v>77</v>
      </c>
      <c r="AY2452" s="182" t="s">
        <v>574</v>
      </c>
    </row>
    <row r="2453" spans="2:65" s="13" customFormat="1" ht="12">
      <c r="B2453" s="187"/>
      <c r="D2453" s="181" t="s">
        <v>586</v>
      </c>
      <c r="E2453" s="188" t="s">
        <v>1</v>
      </c>
      <c r="F2453" s="189" t="s">
        <v>2552</v>
      </c>
      <c r="H2453" s="190">
        <v>10.904</v>
      </c>
      <c r="I2453" s="191"/>
      <c r="L2453" s="187"/>
      <c r="M2453" s="192"/>
      <c r="T2453" s="193"/>
      <c r="AT2453" s="188" t="s">
        <v>586</v>
      </c>
      <c r="AU2453" s="188" t="s">
        <v>89</v>
      </c>
      <c r="AV2453" s="13" t="s">
        <v>89</v>
      </c>
      <c r="AW2453" s="13" t="s">
        <v>31</v>
      </c>
      <c r="AX2453" s="13" t="s">
        <v>77</v>
      </c>
      <c r="AY2453" s="188" t="s">
        <v>574</v>
      </c>
    </row>
    <row r="2454" spans="2:65" s="14" customFormat="1" ht="12">
      <c r="B2454" s="194"/>
      <c r="D2454" s="181" t="s">
        <v>586</v>
      </c>
      <c r="E2454" s="195" t="s">
        <v>1</v>
      </c>
      <c r="F2454" s="196" t="s">
        <v>596</v>
      </c>
      <c r="H2454" s="197">
        <v>22.695</v>
      </c>
      <c r="I2454" s="198"/>
      <c r="L2454" s="194"/>
      <c r="M2454" s="199"/>
      <c r="T2454" s="200"/>
      <c r="AT2454" s="195" t="s">
        <v>586</v>
      </c>
      <c r="AU2454" s="195" t="s">
        <v>89</v>
      </c>
      <c r="AV2454" s="14" t="s">
        <v>580</v>
      </c>
      <c r="AW2454" s="14" t="s">
        <v>31</v>
      </c>
      <c r="AX2454" s="14" t="s">
        <v>84</v>
      </c>
      <c r="AY2454" s="195" t="s">
        <v>574</v>
      </c>
    </row>
    <row r="2455" spans="2:65" s="1" customFormat="1" ht="33" customHeight="1">
      <c r="B2455" s="140"/>
      <c r="C2455" s="289" t="s">
        <v>2553</v>
      </c>
      <c r="D2455" s="289" t="s">
        <v>576</v>
      </c>
      <c r="E2455" s="290" t="s">
        <v>2554</v>
      </c>
      <c r="F2455" s="291" t="s">
        <v>2555</v>
      </c>
      <c r="G2455" s="292" t="s">
        <v>584</v>
      </c>
      <c r="H2455" s="293">
        <v>126.746</v>
      </c>
      <c r="I2455" s="294"/>
      <c r="J2455" s="294">
        <f>ROUND(I2455*H2455,2)</f>
        <v>0</v>
      </c>
      <c r="K2455" s="175"/>
      <c r="L2455" s="34" t="s">
        <v>12098</v>
      </c>
      <c r="M2455" s="176" t="s">
        <v>1</v>
      </c>
      <c r="N2455" s="139" t="s">
        <v>43</v>
      </c>
      <c r="P2455" s="177">
        <f>O2455*H2455</f>
        <v>0</v>
      </c>
      <c r="Q2455" s="177">
        <v>0</v>
      </c>
      <c r="R2455" s="177">
        <f>Q2455*H2455</f>
        <v>0</v>
      </c>
      <c r="S2455" s="177">
        <v>0.2</v>
      </c>
      <c r="T2455" s="178">
        <f>S2455*H2455</f>
        <v>25.3492</v>
      </c>
      <c r="AR2455" s="179" t="s">
        <v>580</v>
      </c>
      <c r="AT2455" s="179" t="s">
        <v>576</v>
      </c>
      <c r="AU2455" s="179" t="s">
        <v>89</v>
      </c>
      <c r="AY2455" s="17" t="s">
        <v>574</v>
      </c>
      <c r="BE2455" s="102">
        <f>IF(N2455="základná",J2455,0)</f>
        <v>0</v>
      </c>
      <c r="BF2455" s="102">
        <f>IF(N2455="znížená",J2455,0)</f>
        <v>0</v>
      </c>
      <c r="BG2455" s="102">
        <f>IF(N2455="zákl. prenesená",J2455,0)</f>
        <v>0</v>
      </c>
      <c r="BH2455" s="102">
        <f>IF(N2455="zníž. prenesená",J2455,0)</f>
        <v>0</v>
      </c>
      <c r="BI2455" s="102">
        <f>IF(N2455="nulová",J2455,0)</f>
        <v>0</v>
      </c>
      <c r="BJ2455" s="17" t="s">
        <v>89</v>
      </c>
      <c r="BK2455" s="102">
        <f>ROUND(I2455*H2455,2)</f>
        <v>0</v>
      </c>
      <c r="BL2455" s="17" t="s">
        <v>580</v>
      </c>
      <c r="BM2455" s="179" t="s">
        <v>2556</v>
      </c>
    </row>
    <row r="2456" spans="2:65" s="12" customFormat="1" ht="12">
      <c r="B2456" s="180"/>
      <c r="D2456" s="181" t="s">
        <v>586</v>
      </c>
      <c r="E2456" s="182" t="s">
        <v>1</v>
      </c>
      <c r="F2456" s="183" t="s">
        <v>2557</v>
      </c>
      <c r="H2456" s="182" t="s">
        <v>1</v>
      </c>
      <c r="I2456" s="184"/>
      <c r="L2456" s="180"/>
      <c r="M2456" s="185"/>
      <c r="T2456" s="186"/>
      <c r="AT2456" s="182" t="s">
        <v>586</v>
      </c>
      <c r="AU2456" s="182" t="s">
        <v>89</v>
      </c>
      <c r="AV2456" s="12" t="s">
        <v>84</v>
      </c>
      <c r="AW2456" s="12" t="s">
        <v>31</v>
      </c>
      <c r="AX2456" s="12" t="s">
        <v>77</v>
      </c>
      <c r="AY2456" s="182" t="s">
        <v>574</v>
      </c>
    </row>
    <row r="2457" spans="2:65" s="13" customFormat="1" ht="24">
      <c r="B2457" s="187"/>
      <c r="D2457" s="181" t="s">
        <v>586</v>
      </c>
      <c r="E2457" s="188" t="s">
        <v>1</v>
      </c>
      <c r="F2457" s="189" t="s">
        <v>2558</v>
      </c>
      <c r="H2457" s="190">
        <v>106.086</v>
      </c>
      <c r="I2457" s="191"/>
      <c r="L2457" s="187"/>
      <c r="M2457" s="192"/>
      <c r="T2457" s="193"/>
      <c r="AT2457" s="188" t="s">
        <v>586</v>
      </c>
      <c r="AU2457" s="188" t="s">
        <v>89</v>
      </c>
      <c r="AV2457" s="13" t="s">
        <v>89</v>
      </c>
      <c r="AW2457" s="13" t="s">
        <v>31</v>
      </c>
      <c r="AX2457" s="13" t="s">
        <v>77</v>
      </c>
      <c r="AY2457" s="188" t="s">
        <v>574</v>
      </c>
    </row>
    <row r="2458" spans="2:65" s="13" customFormat="1" ht="12">
      <c r="B2458" s="187"/>
      <c r="D2458" s="181" t="s">
        <v>586</v>
      </c>
      <c r="E2458" s="188" t="s">
        <v>1</v>
      </c>
      <c r="F2458" s="189" t="s">
        <v>2559</v>
      </c>
      <c r="H2458" s="190">
        <v>20.66</v>
      </c>
      <c r="I2458" s="191"/>
      <c r="L2458" s="187"/>
      <c r="M2458" s="192"/>
      <c r="T2458" s="193"/>
      <c r="AT2458" s="188" t="s">
        <v>586</v>
      </c>
      <c r="AU2458" s="188" t="s">
        <v>89</v>
      </c>
      <c r="AV2458" s="13" t="s">
        <v>89</v>
      </c>
      <c r="AW2458" s="13" t="s">
        <v>31</v>
      </c>
      <c r="AX2458" s="13" t="s">
        <v>77</v>
      </c>
      <c r="AY2458" s="188" t="s">
        <v>574</v>
      </c>
    </row>
    <row r="2459" spans="2:65" s="14" customFormat="1" ht="12">
      <c r="B2459" s="194"/>
      <c r="D2459" s="181" t="s">
        <v>586</v>
      </c>
      <c r="E2459" s="195" t="s">
        <v>1</v>
      </c>
      <c r="F2459" s="196" t="s">
        <v>596</v>
      </c>
      <c r="H2459" s="197">
        <v>126.746</v>
      </c>
      <c r="I2459" s="198"/>
      <c r="L2459" s="194"/>
      <c r="M2459" s="199"/>
      <c r="T2459" s="200"/>
      <c r="AT2459" s="195" t="s">
        <v>586</v>
      </c>
      <c r="AU2459" s="195" t="s">
        <v>89</v>
      </c>
      <c r="AV2459" s="14" t="s">
        <v>580</v>
      </c>
      <c r="AW2459" s="14" t="s">
        <v>31</v>
      </c>
      <c r="AX2459" s="14" t="s">
        <v>84</v>
      </c>
      <c r="AY2459" s="195" t="s">
        <v>574</v>
      </c>
    </row>
    <row r="2460" spans="2:65" s="1" customFormat="1" ht="33" customHeight="1">
      <c r="B2460" s="140"/>
      <c r="C2460" s="168" t="s">
        <v>2560</v>
      </c>
      <c r="D2460" s="168" t="s">
        <v>576</v>
      </c>
      <c r="E2460" s="169" t="s">
        <v>2561</v>
      </c>
      <c r="F2460" s="170" t="s">
        <v>2562</v>
      </c>
      <c r="G2460" s="171" t="s">
        <v>584</v>
      </c>
      <c r="H2460" s="172">
        <v>166.08600000000001</v>
      </c>
      <c r="I2460" s="173"/>
      <c r="J2460" s="174">
        <f>ROUND(I2460*H2460,2)</f>
        <v>0</v>
      </c>
      <c r="K2460" s="175"/>
      <c r="L2460" s="34"/>
      <c r="M2460" s="176" t="s">
        <v>1</v>
      </c>
      <c r="N2460" s="139" t="s">
        <v>43</v>
      </c>
      <c r="P2460" s="177">
        <f>O2460*H2460</f>
        <v>0</v>
      </c>
      <c r="Q2460" s="177">
        <v>0</v>
      </c>
      <c r="R2460" s="177">
        <f>Q2460*H2460</f>
        <v>0</v>
      </c>
      <c r="S2460" s="177">
        <v>0.29699999999999999</v>
      </c>
      <c r="T2460" s="178">
        <f>S2460*H2460</f>
        <v>49.327542000000001</v>
      </c>
      <c r="AR2460" s="179" t="s">
        <v>580</v>
      </c>
      <c r="AT2460" s="179" t="s">
        <v>576</v>
      </c>
      <c r="AU2460" s="179" t="s">
        <v>89</v>
      </c>
      <c r="AY2460" s="17" t="s">
        <v>574</v>
      </c>
      <c r="BE2460" s="102">
        <f>IF(N2460="základná",J2460,0)</f>
        <v>0</v>
      </c>
      <c r="BF2460" s="102">
        <f>IF(N2460="znížená",J2460,0)</f>
        <v>0</v>
      </c>
      <c r="BG2460" s="102">
        <f>IF(N2460="zákl. prenesená",J2460,0)</f>
        <v>0</v>
      </c>
      <c r="BH2460" s="102">
        <f>IF(N2460="zníž. prenesená",J2460,0)</f>
        <v>0</v>
      </c>
      <c r="BI2460" s="102">
        <f>IF(N2460="nulová",J2460,0)</f>
        <v>0</v>
      </c>
      <c r="BJ2460" s="17" t="s">
        <v>89</v>
      </c>
      <c r="BK2460" s="102">
        <f>ROUND(I2460*H2460,2)</f>
        <v>0</v>
      </c>
      <c r="BL2460" s="17" t="s">
        <v>580</v>
      </c>
      <c r="BM2460" s="179" t="s">
        <v>2563</v>
      </c>
    </row>
    <row r="2461" spans="2:65" s="12" customFormat="1" ht="12">
      <c r="B2461" s="180"/>
      <c r="D2461" s="181" t="s">
        <v>586</v>
      </c>
      <c r="E2461" s="182" t="s">
        <v>1</v>
      </c>
      <c r="F2461" s="183" t="s">
        <v>2564</v>
      </c>
      <c r="H2461" s="182" t="s">
        <v>1</v>
      </c>
      <c r="I2461" s="184"/>
      <c r="L2461" s="180"/>
      <c r="M2461" s="185"/>
      <c r="T2461" s="186"/>
      <c r="AT2461" s="182" t="s">
        <v>586</v>
      </c>
      <c r="AU2461" s="182" t="s">
        <v>89</v>
      </c>
      <c r="AV2461" s="12" t="s">
        <v>84</v>
      </c>
      <c r="AW2461" s="12" t="s">
        <v>31</v>
      </c>
      <c r="AX2461" s="12" t="s">
        <v>77</v>
      </c>
      <c r="AY2461" s="182" t="s">
        <v>574</v>
      </c>
    </row>
    <row r="2462" spans="2:65" s="13" customFormat="1" ht="12">
      <c r="B2462" s="187"/>
      <c r="D2462" s="181" t="s">
        <v>586</v>
      </c>
      <c r="E2462" s="188" t="s">
        <v>1</v>
      </c>
      <c r="F2462" s="189" t="s">
        <v>2565</v>
      </c>
      <c r="H2462" s="190">
        <v>166.08600000000001</v>
      </c>
      <c r="I2462" s="191"/>
      <c r="L2462" s="187"/>
      <c r="M2462" s="192"/>
      <c r="T2462" s="193"/>
      <c r="AT2462" s="188" t="s">
        <v>586</v>
      </c>
      <c r="AU2462" s="188" t="s">
        <v>89</v>
      </c>
      <c r="AV2462" s="13" t="s">
        <v>89</v>
      </c>
      <c r="AW2462" s="13" t="s">
        <v>31</v>
      </c>
      <c r="AX2462" s="13" t="s">
        <v>77</v>
      </c>
      <c r="AY2462" s="188" t="s">
        <v>574</v>
      </c>
    </row>
    <row r="2463" spans="2:65" s="14" customFormat="1" ht="12">
      <c r="B2463" s="194"/>
      <c r="D2463" s="181" t="s">
        <v>586</v>
      </c>
      <c r="E2463" s="195" t="s">
        <v>1</v>
      </c>
      <c r="F2463" s="196" t="s">
        <v>596</v>
      </c>
      <c r="H2463" s="197">
        <v>166.08600000000001</v>
      </c>
      <c r="I2463" s="198"/>
      <c r="L2463" s="194"/>
      <c r="M2463" s="199"/>
      <c r="T2463" s="200"/>
      <c r="AT2463" s="195" t="s">
        <v>586</v>
      </c>
      <c r="AU2463" s="195" t="s">
        <v>89</v>
      </c>
      <c r="AV2463" s="14" t="s">
        <v>580</v>
      </c>
      <c r="AW2463" s="14" t="s">
        <v>31</v>
      </c>
      <c r="AX2463" s="14" t="s">
        <v>84</v>
      </c>
      <c r="AY2463" s="195" t="s">
        <v>574</v>
      </c>
    </row>
    <row r="2464" spans="2:65" s="1" customFormat="1" ht="33" customHeight="1">
      <c r="B2464" s="140"/>
      <c r="C2464" s="168" t="s">
        <v>2566</v>
      </c>
      <c r="D2464" s="168" t="s">
        <v>576</v>
      </c>
      <c r="E2464" s="169" t="s">
        <v>2567</v>
      </c>
      <c r="F2464" s="170" t="s">
        <v>2568</v>
      </c>
      <c r="G2464" s="171" t="s">
        <v>629</v>
      </c>
      <c r="H2464" s="172">
        <v>27.189</v>
      </c>
      <c r="I2464" s="173"/>
      <c r="J2464" s="174">
        <f>ROUND(I2464*H2464,2)</f>
        <v>0</v>
      </c>
      <c r="K2464" s="175"/>
      <c r="L2464" s="34"/>
      <c r="M2464" s="176" t="s">
        <v>1</v>
      </c>
      <c r="N2464" s="139" t="s">
        <v>43</v>
      </c>
      <c r="P2464" s="177">
        <f>O2464*H2464</f>
        <v>0</v>
      </c>
      <c r="Q2464" s="177">
        <v>0</v>
      </c>
      <c r="R2464" s="177">
        <f>Q2464*H2464</f>
        <v>0</v>
      </c>
      <c r="S2464" s="177">
        <v>2.2000000000000002</v>
      </c>
      <c r="T2464" s="178">
        <f>S2464*H2464</f>
        <v>59.815800000000003</v>
      </c>
      <c r="AR2464" s="179" t="s">
        <v>580</v>
      </c>
      <c r="AT2464" s="179" t="s">
        <v>576</v>
      </c>
      <c r="AU2464" s="179" t="s">
        <v>89</v>
      </c>
      <c r="AY2464" s="17" t="s">
        <v>574</v>
      </c>
      <c r="BE2464" s="102">
        <f>IF(N2464="základná",J2464,0)</f>
        <v>0</v>
      </c>
      <c r="BF2464" s="102">
        <f>IF(N2464="znížená",J2464,0)</f>
        <v>0</v>
      </c>
      <c r="BG2464" s="102">
        <f>IF(N2464="zákl. prenesená",J2464,0)</f>
        <v>0</v>
      </c>
      <c r="BH2464" s="102">
        <f>IF(N2464="zníž. prenesená",J2464,0)</f>
        <v>0</v>
      </c>
      <c r="BI2464" s="102">
        <f>IF(N2464="nulová",J2464,0)</f>
        <v>0</v>
      </c>
      <c r="BJ2464" s="17" t="s">
        <v>89</v>
      </c>
      <c r="BK2464" s="102">
        <f>ROUND(I2464*H2464,2)</f>
        <v>0</v>
      </c>
      <c r="BL2464" s="17" t="s">
        <v>580</v>
      </c>
      <c r="BM2464" s="179" t="s">
        <v>2569</v>
      </c>
    </row>
    <row r="2465" spans="2:65" s="12" customFormat="1" ht="12">
      <c r="B2465" s="180"/>
      <c r="D2465" s="181" t="s">
        <v>586</v>
      </c>
      <c r="E2465" s="182" t="s">
        <v>1</v>
      </c>
      <c r="F2465" s="183" t="s">
        <v>2570</v>
      </c>
      <c r="H2465" s="182" t="s">
        <v>1</v>
      </c>
      <c r="I2465" s="184"/>
      <c r="L2465" s="180"/>
      <c r="M2465" s="185"/>
      <c r="T2465" s="186"/>
      <c r="AT2465" s="182" t="s">
        <v>586</v>
      </c>
      <c r="AU2465" s="182" t="s">
        <v>89</v>
      </c>
      <c r="AV2465" s="12" t="s">
        <v>84</v>
      </c>
      <c r="AW2465" s="12" t="s">
        <v>31</v>
      </c>
      <c r="AX2465" s="12" t="s">
        <v>77</v>
      </c>
      <c r="AY2465" s="182" t="s">
        <v>574</v>
      </c>
    </row>
    <row r="2466" spans="2:65" s="13" customFormat="1" ht="12">
      <c r="B2466" s="187"/>
      <c r="D2466" s="181" t="s">
        <v>586</v>
      </c>
      <c r="E2466" s="188" t="s">
        <v>1</v>
      </c>
      <c r="F2466" s="189" t="s">
        <v>2571</v>
      </c>
      <c r="H2466" s="190">
        <v>7.0910000000000002</v>
      </c>
      <c r="I2466" s="191"/>
      <c r="L2466" s="187"/>
      <c r="M2466" s="192"/>
      <c r="T2466" s="193"/>
      <c r="AT2466" s="188" t="s">
        <v>586</v>
      </c>
      <c r="AU2466" s="188" t="s">
        <v>89</v>
      </c>
      <c r="AV2466" s="13" t="s">
        <v>89</v>
      </c>
      <c r="AW2466" s="13" t="s">
        <v>31</v>
      </c>
      <c r="AX2466" s="13" t="s">
        <v>77</v>
      </c>
      <c r="AY2466" s="188" t="s">
        <v>574</v>
      </c>
    </row>
    <row r="2467" spans="2:65" s="13" customFormat="1" ht="12">
      <c r="B2467" s="187"/>
      <c r="D2467" s="181" t="s">
        <v>586</v>
      </c>
      <c r="E2467" s="188" t="s">
        <v>1</v>
      </c>
      <c r="F2467" s="189" t="s">
        <v>2572</v>
      </c>
      <c r="H2467" s="190">
        <v>5.9089999999999998</v>
      </c>
      <c r="I2467" s="191"/>
      <c r="L2467" s="187"/>
      <c r="M2467" s="192"/>
      <c r="T2467" s="193"/>
      <c r="AT2467" s="188" t="s">
        <v>586</v>
      </c>
      <c r="AU2467" s="188" t="s">
        <v>89</v>
      </c>
      <c r="AV2467" s="13" t="s">
        <v>89</v>
      </c>
      <c r="AW2467" s="13" t="s">
        <v>31</v>
      </c>
      <c r="AX2467" s="13" t="s">
        <v>77</v>
      </c>
      <c r="AY2467" s="188" t="s">
        <v>574</v>
      </c>
    </row>
    <row r="2468" spans="2:65" s="13" customFormat="1" ht="12">
      <c r="B2468" s="187"/>
      <c r="D2468" s="181" t="s">
        <v>586</v>
      </c>
      <c r="E2468" s="188" t="s">
        <v>1</v>
      </c>
      <c r="F2468" s="189" t="s">
        <v>2573</v>
      </c>
      <c r="H2468" s="190">
        <v>1.044</v>
      </c>
      <c r="I2468" s="191"/>
      <c r="L2468" s="187"/>
      <c r="M2468" s="192"/>
      <c r="T2468" s="193"/>
      <c r="AT2468" s="188" t="s">
        <v>586</v>
      </c>
      <c r="AU2468" s="188" t="s">
        <v>89</v>
      </c>
      <c r="AV2468" s="13" t="s">
        <v>89</v>
      </c>
      <c r="AW2468" s="13" t="s">
        <v>31</v>
      </c>
      <c r="AX2468" s="13" t="s">
        <v>77</v>
      </c>
      <c r="AY2468" s="188" t="s">
        <v>574</v>
      </c>
    </row>
    <row r="2469" spans="2:65" s="13" customFormat="1" ht="12">
      <c r="B2469" s="187"/>
      <c r="D2469" s="181" t="s">
        <v>586</v>
      </c>
      <c r="E2469" s="188" t="s">
        <v>1</v>
      </c>
      <c r="F2469" s="189" t="s">
        <v>2574</v>
      </c>
      <c r="H2469" s="190">
        <v>0.218</v>
      </c>
      <c r="I2469" s="191"/>
      <c r="L2469" s="187"/>
      <c r="M2469" s="192"/>
      <c r="T2469" s="193"/>
      <c r="AT2469" s="188" t="s">
        <v>586</v>
      </c>
      <c r="AU2469" s="188" t="s">
        <v>89</v>
      </c>
      <c r="AV2469" s="13" t="s">
        <v>89</v>
      </c>
      <c r="AW2469" s="13" t="s">
        <v>31</v>
      </c>
      <c r="AX2469" s="13" t="s">
        <v>77</v>
      </c>
      <c r="AY2469" s="188" t="s">
        <v>574</v>
      </c>
    </row>
    <row r="2470" spans="2:65" s="15" customFormat="1" ht="12">
      <c r="B2470" s="201"/>
      <c r="D2470" s="181" t="s">
        <v>586</v>
      </c>
      <c r="E2470" s="202" t="s">
        <v>1</v>
      </c>
      <c r="F2470" s="203" t="s">
        <v>776</v>
      </c>
      <c r="H2470" s="204">
        <v>14.262</v>
      </c>
      <c r="I2470" s="205"/>
      <c r="L2470" s="201"/>
      <c r="M2470" s="206"/>
      <c r="T2470" s="207"/>
      <c r="AT2470" s="202" t="s">
        <v>586</v>
      </c>
      <c r="AU2470" s="202" t="s">
        <v>89</v>
      </c>
      <c r="AV2470" s="15" t="s">
        <v>597</v>
      </c>
      <c r="AW2470" s="15" t="s">
        <v>31</v>
      </c>
      <c r="AX2470" s="15" t="s">
        <v>77</v>
      </c>
      <c r="AY2470" s="202" t="s">
        <v>574</v>
      </c>
    </row>
    <row r="2471" spans="2:65" s="13" customFormat="1" ht="12">
      <c r="B2471" s="187"/>
      <c r="D2471" s="181" t="s">
        <v>586</v>
      </c>
      <c r="E2471" s="188" t="s">
        <v>1</v>
      </c>
      <c r="F2471" s="189" t="s">
        <v>2575</v>
      </c>
      <c r="H2471" s="190">
        <v>6.4820000000000002</v>
      </c>
      <c r="I2471" s="191"/>
      <c r="L2471" s="187"/>
      <c r="M2471" s="192"/>
      <c r="T2471" s="193"/>
      <c r="AT2471" s="188" t="s">
        <v>586</v>
      </c>
      <c r="AU2471" s="188" t="s">
        <v>89</v>
      </c>
      <c r="AV2471" s="13" t="s">
        <v>89</v>
      </c>
      <c r="AW2471" s="13" t="s">
        <v>31</v>
      </c>
      <c r="AX2471" s="13" t="s">
        <v>77</v>
      </c>
      <c r="AY2471" s="188" t="s">
        <v>574</v>
      </c>
    </row>
    <row r="2472" spans="2:65" s="13" customFormat="1" ht="12">
      <c r="B2472" s="187"/>
      <c r="D2472" s="181" t="s">
        <v>586</v>
      </c>
      <c r="E2472" s="188" t="s">
        <v>1</v>
      </c>
      <c r="F2472" s="189" t="s">
        <v>2573</v>
      </c>
      <c r="H2472" s="190">
        <v>1.044</v>
      </c>
      <c r="I2472" s="191"/>
      <c r="L2472" s="187"/>
      <c r="M2472" s="192"/>
      <c r="T2472" s="193"/>
      <c r="AT2472" s="188" t="s">
        <v>586</v>
      </c>
      <c r="AU2472" s="188" t="s">
        <v>89</v>
      </c>
      <c r="AV2472" s="13" t="s">
        <v>89</v>
      </c>
      <c r="AW2472" s="13" t="s">
        <v>31</v>
      </c>
      <c r="AX2472" s="13" t="s">
        <v>77</v>
      </c>
      <c r="AY2472" s="188" t="s">
        <v>574</v>
      </c>
    </row>
    <row r="2473" spans="2:65" s="13" customFormat="1" ht="12">
      <c r="B2473" s="187"/>
      <c r="D2473" s="181" t="s">
        <v>586</v>
      </c>
      <c r="E2473" s="188" t="s">
        <v>1</v>
      </c>
      <c r="F2473" s="189" t="s">
        <v>2576</v>
      </c>
      <c r="H2473" s="190">
        <v>5.4009999999999998</v>
      </c>
      <c r="I2473" s="191"/>
      <c r="L2473" s="187"/>
      <c r="M2473" s="192"/>
      <c r="T2473" s="193"/>
      <c r="AT2473" s="188" t="s">
        <v>586</v>
      </c>
      <c r="AU2473" s="188" t="s">
        <v>89</v>
      </c>
      <c r="AV2473" s="13" t="s">
        <v>89</v>
      </c>
      <c r="AW2473" s="13" t="s">
        <v>31</v>
      </c>
      <c r="AX2473" s="13" t="s">
        <v>77</v>
      </c>
      <c r="AY2473" s="188" t="s">
        <v>574</v>
      </c>
    </row>
    <row r="2474" spans="2:65" s="15" customFormat="1" ht="12">
      <c r="B2474" s="201"/>
      <c r="D2474" s="181" t="s">
        <v>586</v>
      </c>
      <c r="E2474" s="202" t="s">
        <v>1</v>
      </c>
      <c r="F2474" s="203" t="s">
        <v>776</v>
      </c>
      <c r="H2474" s="204">
        <v>12.927</v>
      </c>
      <c r="I2474" s="205"/>
      <c r="L2474" s="201"/>
      <c r="M2474" s="206"/>
      <c r="T2474" s="207"/>
      <c r="AT2474" s="202" t="s">
        <v>586</v>
      </c>
      <c r="AU2474" s="202" t="s">
        <v>89</v>
      </c>
      <c r="AV2474" s="15" t="s">
        <v>597</v>
      </c>
      <c r="AW2474" s="15" t="s">
        <v>31</v>
      </c>
      <c r="AX2474" s="15" t="s">
        <v>77</v>
      </c>
      <c r="AY2474" s="202" t="s">
        <v>574</v>
      </c>
    </row>
    <row r="2475" spans="2:65" s="14" customFormat="1" ht="12">
      <c r="B2475" s="194"/>
      <c r="D2475" s="181" t="s">
        <v>586</v>
      </c>
      <c r="E2475" s="195" t="s">
        <v>1</v>
      </c>
      <c r="F2475" s="196" t="s">
        <v>596</v>
      </c>
      <c r="H2475" s="197">
        <v>27.189</v>
      </c>
      <c r="I2475" s="198"/>
      <c r="L2475" s="194"/>
      <c r="M2475" s="199"/>
      <c r="T2475" s="200"/>
      <c r="AT2475" s="195" t="s">
        <v>586</v>
      </c>
      <c r="AU2475" s="195" t="s">
        <v>89</v>
      </c>
      <c r="AV2475" s="14" t="s">
        <v>580</v>
      </c>
      <c r="AW2475" s="14" t="s">
        <v>31</v>
      </c>
      <c r="AX2475" s="14" t="s">
        <v>84</v>
      </c>
      <c r="AY2475" s="195" t="s">
        <v>574</v>
      </c>
    </row>
    <row r="2476" spans="2:65" s="1" customFormat="1" ht="24.25" customHeight="1">
      <c r="B2476" s="140"/>
      <c r="C2476" s="168" t="s">
        <v>2577</v>
      </c>
      <c r="D2476" s="168" t="s">
        <v>576</v>
      </c>
      <c r="E2476" s="169" t="s">
        <v>2578</v>
      </c>
      <c r="F2476" s="170" t="s">
        <v>2579</v>
      </c>
      <c r="G2476" s="171" t="s">
        <v>584</v>
      </c>
      <c r="H2476" s="172">
        <v>23.524000000000001</v>
      </c>
      <c r="I2476" s="173"/>
      <c r="J2476" s="174">
        <f>ROUND(I2476*H2476,2)</f>
        <v>0</v>
      </c>
      <c r="K2476" s="175"/>
      <c r="L2476" s="34"/>
      <c r="M2476" s="176" t="s">
        <v>1</v>
      </c>
      <c r="N2476" s="139" t="s">
        <v>43</v>
      </c>
      <c r="P2476" s="177">
        <f>O2476*H2476</f>
        <v>0</v>
      </c>
      <c r="Q2476" s="177">
        <v>0</v>
      </c>
      <c r="R2476" s="177">
        <f>Q2476*H2476</f>
        <v>0</v>
      </c>
      <c r="S2476" s="177">
        <v>8.2000000000000003E-2</v>
      </c>
      <c r="T2476" s="178">
        <f>S2476*H2476</f>
        <v>1.9289680000000002</v>
      </c>
      <c r="AR2476" s="179" t="s">
        <v>580</v>
      </c>
      <c r="AT2476" s="179" t="s">
        <v>576</v>
      </c>
      <c r="AU2476" s="179" t="s">
        <v>89</v>
      </c>
      <c r="AY2476" s="17" t="s">
        <v>574</v>
      </c>
      <c r="BE2476" s="102">
        <f>IF(N2476="základná",J2476,0)</f>
        <v>0</v>
      </c>
      <c r="BF2476" s="102">
        <f>IF(N2476="znížená",J2476,0)</f>
        <v>0</v>
      </c>
      <c r="BG2476" s="102">
        <f>IF(N2476="zákl. prenesená",J2476,0)</f>
        <v>0</v>
      </c>
      <c r="BH2476" s="102">
        <f>IF(N2476="zníž. prenesená",J2476,0)</f>
        <v>0</v>
      </c>
      <c r="BI2476" s="102">
        <f>IF(N2476="nulová",J2476,0)</f>
        <v>0</v>
      </c>
      <c r="BJ2476" s="17" t="s">
        <v>89</v>
      </c>
      <c r="BK2476" s="102">
        <f>ROUND(I2476*H2476,2)</f>
        <v>0</v>
      </c>
      <c r="BL2476" s="17" t="s">
        <v>580</v>
      </c>
      <c r="BM2476" s="179" t="s">
        <v>2580</v>
      </c>
    </row>
    <row r="2477" spans="2:65" s="12" customFormat="1" ht="12">
      <c r="B2477" s="180"/>
      <c r="D2477" s="181" t="s">
        <v>586</v>
      </c>
      <c r="E2477" s="182" t="s">
        <v>1</v>
      </c>
      <c r="F2477" s="183" t="s">
        <v>2581</v>
      </c>
      <c r="H2477" s="182" t="s">
        <v>1</v>
      </c>
      <c r="I2477" s="184"/>
      <c r="L2477" s="180"/>
      <c r="M2477" s="185"/>
      <c r="T2477" s="186"/>
      <c r="AT2477" s="182" t="s">
        <v>586</v>
      </c>
      <c r="AU2477" s="182" t="s">
        <v>89</v>
      </c>
      <c r="AV2477" s="12" t="s">
        <v>84</v>
      </c>
      <c r="AW2477" s="12" t="s">
        <v>31</v>
      </c>
      <c r="AX2477" s="12" t="s">
        <v>77</v>
      </c>
      <c r="AY2477" s="182" t="s">
        <v>574</v>
      </c>
    </row>
    <row r="2478" spans="2:65" s="13" customFormat="1" ht="12">
      <c r="B2478" s="187"/>
      <c r="D2478" s="181" t="s">
        <v>586</v>
      </c>
      <c r="E2478" s="188" t="s">
        <v>1</v>
      </c>
      <c r="F2478" s="189" t="s">
        <v>2582</v>
      </c>
      <c r="H2478" s="190">
        <v>5.1239999999999997</v>
      </c>
      <c r="I2478" s="191"/>
      <c r="L2478" s="187"/>
      <c r="M2478" s="192"/>
      <c r="T2478" s="193"/>
      <c r="AT2478" s="188" t="s">
        <v>586</v>
      </c>
      <c r="AU2478" s="188" t="s">
        <v>89</v>
      </c>
      <c r="AV2478" s="13" t="s">
        <v>89</v>
      </c>
      <c r="AW2478" s="13" t="s">
        <v>31</v>
      </c>
      <c r="AX2478" s="13" t="s">
        <v>77</v>
      </c>
      <c r="AY2478" s="188" t="s">
        <v>574</v>
      </c>
    </row>
    <row r="2479" spans="2:65" s="15" customFormat="1" ht="12">
      <c r="B2479" s="201"/>
      <c r="D2479" s="181" t="s">
        <v>586</v>
      </c>
      <c r="E2479" s="202" t="s">
        <v>1</v>
      </c>
      <c r="F2479" s="203" t="s">
        <v>776</v>
      </c>
      <c r="H2479" s="204">
        <v>5.1239999999999997</v>
      </c>
      <c r="I2479" s="205"/>
      <c r="L2479" s="201"/>
      <c r="M2479" s="206"/>
      <c r="T2479" s="207"/>
      <c r="AT2479" s="202" t="s">
        <v>586</v>
      </c>
      <c r="AU2479" s="202" t="s">
        <v>89</v>
      </c>
      <c r="AV2479" s="15" t="s">
        <v>597</v>
      </c>
      <c r="AW2479" s="15" t="s">
        <v>31</v>
      </c>
      <c r="AX2479" s="15" t="s">
        <v>77</v>
      </c>
      <c r="AY2479" s="202" t="s">
        <v>574</v>
      </c>
    </row>
    <row r="2480" spans="2:65" s="12" customFormat="1" ht="12">
      <c r="B2480" s="180"/>
      <c r="D2480" s="181" t="s">
        <v>586</v>
      </c>
      <c r="E2480" s="182" t="s">
        <v>1</v>
      </c>
      <c r="F2480" s="183" t="s">
        <v>2583</v>
      </c>
      <c r="H2480" s="182" t="s">
        <v>1</v>
      </c>
      <c r="I2480" s="184"/>
      <c r="L2480" s="180"/>
      <c r="M2480" s="185"/>
      <c r="T2480" s="186"/>
      <c r="AT2480" s="182" t="s">
        <v>586</v>
      </c>
      <c r="AU2480" s="182" t="s">
        <v>89</v>
      </c>
      <c r="AV2480" s="12" t="s">
        <v>84</v>
      </c>
      <c r="AW2480" s="12" t="s">
        <v>31</v>
      </c>
      <c r="AX2480" s="12" t="s">
        <v>77</v>
      </c>
      <c r="AY2480" s="182" t="s">
        <v>574</v>
      </c>
    </row>
    <row r="2481" spans="2:65" s="13" customFormat="1" ht="12">
      <c r="B2481" s="187"/>
      <c r="D2481" s="181" t="s">
        <v>586</v>
      </c>
      <c r="E2481" s="188" t="s">
        <v>1</v>
      </c>
      <c r="F2481" s="189" t="s">
        <v>2584</v>
      </c>
      <c r="H2481" s="190">
        <v>7</v>
      </c>
      <c r="I2481" s="191"/>
      <c r="L2481" s="187"/>
      <c r="M2481" s="192"/>
      <c r="T2481" s="193"/>
      <c r="AT2481" s="188" t="s">
        <v>586</v>
      </c>
      <c r="AU2481" s="188" t="s">
        <v>89</v>
      </c>
      <c r="AV2481" s="13" t="s">
        <v>89</v>
      </c>
      <c r="AW2481" s="13" t="s">
        <v>31</v>
      </c>
      <c r="AX2481" s="13" t="s">
        <v>77</v>
      </c>
      <c r="AY2481" s="188" t="s">
        <v>574</v>
      </c>
    </row>
    <row r="2482" spans="2:65" s="13" customFormat="1" ht="12">
      <c r="B2482" s="187"/>
      <c r="D2482" s="181" t="s">
        <v>586</v>
      </c>
      <c r="E2482" s="188" t="s">
        <v>1</v>
      </c>
      <c r="F2482" s="189" t="s">
        <v>2585</v>
      </c>
      <c r="H2482" s="190">
        <v>11.4</v>
      </c>
      <c r="I2482" s="191"/>
      <c r="L2482" s="187"/>
      <c r="M2482" s="192"/>
      <c r="T2482" s="193"/>
      <c r="AT2482" s="188" t="s">
        <v>586</v>
      </c>
      <c r="AU2482" s="188" t="s">
        <v>89</v>
      </c>
      <c r="AV2482" s="13" t="s">
        <v>89</v>
      </c>
      <c r="AW2482" s="13" t="s">
        <v>31</v>
      </c>
      <c r="AX2482" s="13" t="s">
        <v>77</v>
      </c>
      <c r="AY2482" s="188" t="s">
        <v>574</v>
      </c>
    </row>
    <row r="2483" spans="2:65" s="15" customFormat="1" ht="12">
      <c r="B2483" s="201"/>
      <c r="D2483" s="181" t="s">
        <v>586</v>
      </c>
      <c r="E2483" s="202" t="s">
        <v>2586</v>
      </c>
      <c r="F2483" s="203" t="s">
        <v>776</v>
      </c>
      <c r="H2483" s="204">
        <v>18.399999999999999</v>
      </c>
      <c r="I2483" s="205"/>
      <c r="L2483" s="201"/>
      <c r="M2483" s="206"/>
      <c r="T2483" s="207"/>
      <c r="AT2483" s="202" t="s">
        <v>586</v>
      </c>
      <c r="AU2483" s="202" t="s">
        <v>89</v>
      </c>
      <c r="AV2483" s="15" t="s">
        <v>597</v>
      </c>
      <c r="AW2483" s="15" t="s">
        <v>31</v>
      </c>
      <c r="AX2483" s="15" t="s">
        <v>77</v>
      </c>
      <c r="AY2483" s="202" t="s">
        <v>574</v>
      </c>
    </row>
    <row r="2484" spans="2:65" s="14" customFormat="1" ht="12">
      <c r="B2484" s="194"/>
      <c r="D2484" s="181" t="s">
        <v>586</v>
      </c>
      <c r="E2484" s="195" t="s">
        <v>1</v>
      </c>
      <c r="F2484" s="196" t="s">
        <v>596</v>
      </c>
      <c r="H2484" s="197">
        <v>23.524000000000001</v>
      </c>
      <c r="I2484" s="198"/>
      <c r="L2484" s="194"/>
      <c r="M2484" s="199"/>
      <c r="T2484" s="200"/>
      <c r="AT2484" s="195" t="s">
        <v>586</v>
      </c>
      <c r="AU2484" s="195" t="s">
        <v>89</v>
      </c>
      <c r="AV2484" s="14" t="s">
        <v>580</v>
      </c>
      <c r="AW2484" s="14" t="s">
        <v>31</v>
      </c>
      <c r="AX2484" s="14" t="s">
        <v>84</v>
      </c>
      <c r="AY2484" s="195" t="s">
        <v>574</v>
      </c>
    </row>
    <row r="2485" spans="2:65" s="1" customFormat="1" ht="33" customHeight="1">
      <c r="B2485" s="140"/>
      <c r="C2485" s="168" t="s">
        <v>2587</v>
      </c>
      <c r="D2485" s="168" t="s">
        <v>576</v>
      </c>
      <c r="E2485" s="169" t="s">
        <v>2588</v>
      </c>
      <c r="F2485" s="170" t="s">
        <v>2589</v>
      </c>
      <c r="G2485" s="171" t="s">
        <v>584</v>
      </c>
      <c r="H2485" s="172">
        <v>423.36</v>
      </c>
      <c r="I2485" s="173"/>
      <c r="J2485" s="174">
        <f>ROUND(I2485*H2485,2)</f>
        <v>0</v>
      </c>
      <c r="K2485" s="175"/>
      <c r="L2485" s="34"/>
      <c r="M2485" s="176" t="s">
        <v>1</v>
      </c>
      <c r="N2485" s="139" t="s">
        <v>43</v>
      </c>
      <c r="P2485" s="177">
        <f>O2485*H2485</f>
        <v>0</v>
      </c>
      <c r="Q2485" s="177">
        <v>0</v>
      </c>
      <c r="R2485" s="177">
        <f>Q2485*H2485</f>
        <v>0</v>
      </c>
      <c r="S2485" s="177">
        <v>7.4999999999999997E-2</v>
      </c>
      <c r="T2485" s="178">
        <f>S2485*H2485</f>
        <v>31.751999999999999</v>
      </c>
      <c r="AR2485" s="179" t="s">
        <v>580</v>
      </c>
      <c r="AT2485" s="179" t="s">
        <v>576</v>
      </c>
      <c r="AU2485" s="179" t="s">
        <v>89</v>
      </c>
      <c r="AY2485" s="17" t="s">
        <v>574</v>
      </c>
      <c r="BE2485" s="102">
        <f>IF(N2485="základná",J2485,0)</f>
        <v>0</v>
      </c>
      <c r="BF2485" s="102">
        <f>IF(N2485="znížená",J2485,0)</f>
        <v>0</v>
      </c>
      <c r="BG2485" s="102">
        <f>IF(N2485="zákl. prenesená",J2485,0)</f>
        <v>0</v>
      </c>
      <c r="BH2485" s="102">
        <f>IF(N2485="zníž. prenesená",J2485,0)</f>
        <v>0</v>
      </c>
      <c r="BI2485" s="102">
        <f>IF(N2485="nulová",J2485,0)</f>
        <v>0</v>
      </c>
      <c r="BJ2485" s="17" t="s">
        <v>89</v>
      </c>
      <c r="BK2485" s="102">
        <f>ROUND(I2485*H2485,2)</f>
        <v>0</v>
      </c>
      <c r="BL2485" s="17" t="s">
        <v>580</v>
      </c>
      <c r="BM2485" s="179" t="s">
        <v>2590</v>
      </c>
    </row>
    <row r="2486" spans="2:65" s="12" customFormat="1" ht="12">
      <c r="B2486" s="180"/>
      <c r="D2486" s="181" t="s">
        <v>586</v>
      </c>
      <c r="E2486" s="182" t="s">
        <v>1</v>
      </c>
      <c r="F2486" s="183" t="s">
        <v>2524</v>
      </c>
      <c r="H2486" s="182" t="s">
        <v>1</v>
      </c>
      <c r="I2486" s="184"/>
      <c r="L2486" s="180"/>
      <c r="M2486" s="185"/>
      <c r="T2486" s="186"/>
      <c r="AT2486" s="182" t="s">
        <v>586</v>
      </c>
      <c r="AU2486" s="182" t="s">
        <v>89</v>
      </c>
      <c r="AV2486" s="12" t="s">
        <v>84</v>
      </c>
      <c r="AW2486" s="12" t="s">
        <v>31</v>
      </c>
      <c r="AX2486" s="12" t="s">
        <v>77</v>
      </c>
      <c r="AY2486" s="182" t="s">
        <v>574</v>
      </c>
    </row>
    <row r="2487" spans="2:65" s="12" customFormat="1" ht="12">
      <c r="B2487" s="180"/>
      <c r="D2487" s="181" t="s">
        <v>586</v>
      </c>
      <c r="E2487" s="182" t="s">
        <v>1</v>
      </c>
      <c r="F2487" s="183" t="s">
        <v>1019</v>
      </c>
      <c r="H2487" s="182" t="s">
        <v>1</v>
      </c>
      <c r="I2487" s="184"/>
      <c r="L2487" s="180"/>
      <c r="M2487" s="185"/>
      <c r="T2487" s="186"/>
      <c r="AT2487" s="182" t="s">
        <v>586</v>
      </c>
      <c r="AU2487" s="182" t="s">
        <v>89</v>
      </c>
      <c r="AV2487" s="12" t="s">
        <v>84</v>
      </c>
      <c r="AW2487" s="12" t="s">
        <v>31</v>
      </c>
      <c r="AX2487" s="12" t="s">
        <v>77</v>
      </c>
      <c r="AY2487" s="182" t="s">
        <v>574</v>
      </c>
    </row>
    <row r="2488" spans="2:65" s="13" customFormat="1" ht="12">
      <c r="B2488" s="187"/>
      <c r="D2488" s="181" t="s">
        <v>586</v>
      </c>
      <c r="E2488" s="188" t="s">
        <v>1</v>
      </c>
      <c r="F2488" s="189" t="s">
        <v>2591</v>
      </c>
      <c r="H2488" s="190">
        <v>135.66399999999999</v>
      </c>
      <c r="I2488" s="191"/>
      <c r="L2488" s="187"/>
      <c r="M2488" s="192"/>
      <c r="T2488" s="193"/>
      <c r="AT2488" s="188" t="s">
        <v>586</v>
      </c>
      <c r="AU2488" s="188" t="s">
        <v>89</v>
      </c>
      <c r="AV2488" s="13" t="s">
        <v>89</v>
      </c>
      <c r="AW2488" s="13" t="s">
        <v>31</v>
      </c>
      <c r="AX2488" s="13" t="s">
        <v>77</v>
      </c>
      <c r="AY2488" s="188" t="s">
        <v>574</v>
      </c>
    </row>
    <row r="2489" spans="2:65" s="13" customFormat="1" ht="12">
      <c r="B2489" s="187"/>
      <c r="D2489" s="181" t="s">
        <v>586</v>
      </c>
      <c r="E2489" s="188" t="s">
        <v>1</v>
      </c>
      <c r="F2489" s="189" t="s">
        <v>2592</v>
      </c>
      <c r="H2489" s="190">
        <v>156.51400000000001</v>
      </c>
      <c r="I2489" s="191"/>
      <c r="L2489" s="187"/>
      <c r="M2489" s="192"/>
      <c r="T2489" s="193"/>
      <c r="AT2489" s="188" t="s">
        <v>586</v>
      </c>
      <c r="AU2489" s="188" t="s">
        <v>89</v>
      </c>
      <c r="AV2489" s="13" t="s">
        <v>89</v>
      </c>
      <c r="AW2489" s="13" t="s">
        <v>31</v>
      </c>
      <c r="AX2489" s="13" t="s">
        <v>77</v>
      </c>
      <c r="AY2489" s="188" t="s">
        <v>574</v>
      </c>
    </row>
    <row r="2490" spans="2:65" s="13" customFormat="1" ht="12">
      <c r="B2490" s="187"/>
      <c r="D2490" s="181" t="s">
        <v>586</v>
      </c>
      <c r="E2490" s="188" t="s">
        <v>1</v>
      </c>
      <c r="F2490" s="189" t="s">
        <v>2593</v>
      </c>
      <c r="H2490" s="190">
        <v>-2.0499999999999998</v>
      </c>
      <c r="I2490" s="191"/>
      <c r="L2490" s="187"/>
      <c r="M2490" s="192"/>
      <c r="T2490" s="193"/>
      <c r="AT2490" s="188" t="s">
        <v>586</v>
      </c>
      <c r="AU2490" s="188" t="s">
        <v>89</v>
      </c>
      <c r="AV2490" s="13" t="s">
        <v>89</v>
      </c>
      <c r="AW2490" s="13" t="s">
        <v>31</v>
      </c>
      <c r="AX2490" s="13" t="s">
        <v>77</v>
      </c>
      <c r="AY2490" s="188" t="s">
        <v>574</v>
      </c>
    </row>
    <row r="2491" spans="2:65" s="12" customFormat="1" ht="12">
      <c r="B2491" s="180"/>
      <c r="D2491" s="181" t="s">
        <v>586</v>
      </c>
      <c r="E2491" s="182" t="s">
        <v>1</v>
      </c>
      <c r="F2491" s="183" t="s">
        <v>2486</v>
      </c>
      <c r="H2491" s="182" t="s">
        <v>1</v>
      </c>
      <c r="I2491" s="184"/>
      <c r="L2491" s="180"/>
      <c r="M2491" s="185"/>
      <c r="T2491" s="186"/>
      <c r="AT2491" s="182" t="s">
        <v>586</v>
      </c>
      <c r="AU2491" s="182" t="s">
        <v>89</v>
      </c>
      <c r="AV2491" s="12" t="s">
        <v>84</v>
      </c>
      <c r="AW2491" s="12" t="s">
        <v>31</v>
      </c>
      <c r="AX2491" s="12" t="s">
        <v>77</v>
      </c>
      <c r="AY2491" s="182" t="s">
        <v>574</v>
      </c>
    </row>
    <row r="2492" spans="2:65" s="13" customFormat="1" ht="12">
      <c r="B2492" s="187"/>
      <c r="D2492" s="181" t="s">
        <v>586</v>
      </c>
      <c r="E2492" s="188" t="s">
        <v>1</v>
      </c>
      <c r="F2492" s="189" t="s">
        <v>2594</v>
      </c>
      <c r="H2492" s="190">
        <v>137.33199999999999</v>
      </c>
      <c r="I2492" s="191"/>
      <c r="L2492" s="187"/>
      <c r="M2492" s="192"/>
      <c r="T2492" s="193"/>
      <c r="AT2492" s="188" t="s">
        <v>586</v>
      </c>
      <c r="AU2492" s="188" t="s">
        <v>89</v>
      </c>
      <c r="AV2492" s="13" t="s">
        <v>89</v>
      </c>
      <c r="AW2492" s="13" t="s">
        <v>31</v>
      </c>
      <c r="AX2492" s="13" t="s">
        <v>77</v>
      </c>
      <c r="AY2492" s="188" t="s">
        <v>574</v>
      </c>
    </row>
    <row r="2493" spans="2:65" s="13" customFormat="1" ht="12">
      <c r="B2493" s="187"/>
      <c r="D2493" s="181" t="s">
        <v>586</v>
      </c>
      <c r="E2493" s="188" t="s">
        <v>1</v>
      </c>
      <c r="F2493" s="189" t="s">
        <v>2595</v>
      </c>
      <c r="H2493" s="190">
        <v>-4.0999999999999996</v>
      </c>
      <c r="I2493" s="191"/>
      <c r="L2493" s="187"/>
      <c r="M2493" s="192"/>
      <c r="T2493" s="193"/>
      <c r="AT2493" s="188" t="s">
        <v>586</v>
      </c>
      <c r="AU2493" s="188" t="s">
        <v>89</v>
      </c>
      <c r="AV2493" s="13" t="s">
        <v>89</v>
      </c>
      <c r="AW2493" s="13" t="s">
        <v>31</v>
      </c>
      <c r="AX2493" s="13" t="s">
        <v>77</v>
      </c>
      <c r="AY2493" s="188" t="s">
        <v>574</v>
      </c>
    </row>
    <row r="2494" spans="2:65" s="14" customFormat="1" ht="12">
      <c r="B2494" s="194"/>
      <c r="D2494" s="181" t="s">
        <v>586</v>
      </c>
      <c r="E2494" s="195" t="s">
        <v>1</v>
      </c>
      <c r="F2494" s="196" t="s">
        <v>596</v>
      </c>
      <c r="H2494" s="197">
        <v>423.36</v>
      </c>
      <c r="I2494" s="198"/>
      <c r="L2494" s="194"/>
      <c r="M2494" s="199"/>
      <c r="T2494" s="200"/>
      <c r="AT2494" s="195" t="s">
        <v>586</v>
      </c>
      <c r="AU2494" s="195" t="s">
        <v>89</v>
      </c>
      <c r="AV2494" s="14" t="s">
        <v>580</v>
      </c>
      <c r="AW2494" s="14" t="s">
        <v>31</v>
      </c>
      <c r="AX2494" s="14" t="s">
        <v>84</v>
      </c>
      <c r="AY2494" s="195" t="s">
        <v>574</v>
      </c>
    </row>
    <row r="2495" spans="2:65" s="1" customFormat="1" ht="24.25" customHeight="1">
      <c r="B2495" s="140"/>
      <c r="C2495" s="168" t="s">
        <v>2596</v>
      </c>
      <c r="D2495" s="168" t="s">
        <v>576</v>
      </c>
      <c r="E2495" s="169" t="s">
        <v>2597</v>
      </c>
      <c r="F2495" s="170" t="s">
        <v>2598</v>
      </c>
      <c r="G2495" s="171" t="s">
        <v>584</v>
      </c>
      <c r="H2495" s="172">
        <v>43.225999999999999</v>
      </c>
      <c r="I2495" s="173"/>
      <c r="J2495" s="174">
        <f>ROUND(I2495*H2495,2)</f>
        <v>0</v>
      </c>
      <c r="K2495" s="175"/>
      <c r="L2495" s="34"/>
      <c r="M2495" s="176" t="s">
        <v>1</v>
      </c>
      <c r="N2495" s="139" t="s">
        <v>43</v>
      </c>
      <c r="P2495" s="177">
        <f>O2495*H2495</f>
        <v>0</v>
      </c>
      <c r="Q2495" s="177">
        <v>0</v>
      </c>
      <c r="R2495" s="177">
        <f>Q2495*H2495</f>
        <v>0</v>
      </c>
      <c r="S2495" s="177">
        <v>0.15</v>
      </c>
      <c r="T2495" s="178">
        <f>S2495*H2495</f>
        <v>6.4838999999999993</v>
      </c>
      <c r="AR2495" s="179" t="s">
        <v>580</v>
      </c>
      <c r="AT2495" s="179" t="s">
        <v>576</v>
      </c>
      <c r="AU2495" s="179" t="s">
        <v>89</v>
      </c>
      <c r="AY2495" s="17" t="s">
        <v>574</v>
      </c>
      <c r="BE2495" s="102">
        <f>IF(N2495="základná",J2495,0)</f>
        <v>0</v>
      </c>
      <c r="BF2495" s="102">
        <f>IF(N2495="znížená",J2495,0)</f>
        <v>0</v>
      </c>
      <c r="BG2495" s="102">
        <f>IF(N2495="zákl. prenesená",J2495,0)</f>
        <v>0</v>
      </c>
      <c r="BH2495" s="102">
        <f>IF(N2495="zníž. prenesená",J2495,0)</f>
        <v>0</v>
      </c>
      <c r="BI2495" s="102">
        <f>IF(N2495="nulová",J2495,0)</f>
        <v>0</v>
      </c>
      <c r="BJ2495" s="17" t="s">
        <v>89</v>
      </c>
      <c r="BK2495" s="102">
        <f>ROUND(I2495*H2495,2)</f>
        <v>0</v>
      </c>
      <c r="BL2495" s="17" t="s">
        <v>580</v>
      </c>
      <c r="BM2495" s="179" t="s">
        <v>2599</v>
      </c>
    </row>
    <row r="2496" spans="2:65" s="12" customFormat="1" ht="12">
      <c r="B2496" s="180"/>
      <c r="D2496" s="181" t="s">
        <v>586</v>
      </c>
      <c r="E2496" s="182" t="s">
        <v>1</v>
      </c>
      <c r="F2496" s="183" t="s">
        <v>2600</v>
      </c>
      <c r="H2496" s="182" t="s">
        <v>1</v>
      </c>
      <c r="I2496" s="184"/>
      <c r="L2496" s="180"/>
      <c r="M2496" s="185"/>
      <c r="T2496" s="186"/>
      <c r="AT2496" s="182" t="s">
        <v>586</v>
      </c>
      <c r="AU2496" s="182" t="s">
        <v>89</v>
      </c>
      <c r="AV2496" s="12" t="s">
        <v>84</v>
      </c>
      <c r="AW2496" s="12" t="s">
        <v>31</v>
      </c>
      <c r="AX2496" s="12" t="s">
        <v>77</v>
      </c>
      <c r="AY2496" s="182" t="s">
        <v>574</v>
      </c>
    </row>
    <row r="2497" spans="2:65" s="13" customFormat="1" ht="12">
      <c r="B2497" s="187"/>
      <c r="D2497" s="181" t="s">
        <v>586</v>
      </c>
      <c r="E2497" s="188" t="s">
        <v>1</v>
      </c>
      <c r="F2497" s="189" t="s">
        <v>2601</v>
      </c>
      <c r="H2497" s="190">
        <v>15.75</v>
      </c>
      <c r="I2497" s="191"/>
      <c r="L2497" s="187"/>
      <c r="M2497" s="192"/>
      <c r="T2497" s="193"/>
      <c r="AT2497" s="188" t="s">
        <v>586</v>
      </c>
      <c r="AU2497" s="188" t="s">
        <v>89</v>
      </c>
      <c r="AV2497" s="13" t="s">
        <v>89</v>
      </c>
      <c r="AW2497" s="13" t="s">
        <v>31</v>
      </c>
      <c r="AX2497" s="13" t="s">
        <v>77</v>
      </c>
      <c r="AY2497" s="188" t="s">
        <v>574</v>
      </c>
    </row>
    <row r="2498" spans="2:65" s="13" customFormat="1" ht="12">
      <c r="B2498" s="187"/>
      <c r="D2498" s="181" t="s">
        <v>586</v>
      </c>
      <c r="E2498" s="188" t="s">
        <v>1</v>
      </c>
      <c r="F2498" s="189" t="s">
        <v>2602</v>
      </c>
      <c r="H2498" s="190">
        <v>-3.15</v>
      </c>
      <c r="I2498" s="191"/>
      <c r="L2498" s="187"/>
      <c r="M2498" s="192"/>
      <c r="T2498" s="193"/>
      <c r="AT2498" s="188" t="s">
        <v>586</v>
      </c>
      <c r="AU2498" s="188" t="s">
        <v>89</v>
      </c>
      <c r="AV2498" s="13" t="s">
        <v>89</v>
      </c>
      <c r="AW2498" s="13" t="s">
        <v>31</v>
      </c>
      <c r="AX2498" s="13" t="s">
        <v>77</v>
      </c>
      <c r="AY2498" s="188" t="s">
        <v>574</v>
      </c>
    </row>
    <row r="2499" spans="2:65" s="13" customFormat="1" ht="12">
      <c r="B2499" s="187"/>
      <c r="D2499" s="181" t="s">
        <v>586</v>
      </c>
      <c r="E2499" s="188" t="s">
        <v>1</v>
      </c>
      <c r="F2499" s="189" t="s">
        <v>2603</v>
      </c>
      <c r="H2499" s="190">
        <v>15.75</v>
      </c>
      <c r="I2499" s="191"/>
      <c r="L2499" s="187"/>
      <c r="M2499" s="192"/>
      <c r="T2499" s="193"/>
      <c r="AT2499" s="188" t="s">
        <v>586</v>
      </c>
      <c r="AU2499" s="188" t="s">
        <v>89</v>
      </c>
      <c r="AV2499" s="13" t="s">
        <v>89</v>
      </c>
      <c r="AW2499" s="13" t="s">
        <v>31</v>
      </c>
      <c r="AX2499" s="13" t="s">
        <v>77</v>
      </c>
      <c r="AY2499" s="188" t="s">
        <v>574</v>
      </c>
    </row>
    <row r="2500" spans="2:65" s="13" customFormat="1" ht="12">
      <c r="B2500" s="187"/>
      <c r="D2500" s="181" t="s">
        <v>586</v>
      </c>
      <c r="E2500" s="188" t="s">
        <v>1</v>
      </c>
      <c r="F2500" s="189" t="s">
        <v>2604</v>
      </c>
      <c r="H2500" s="190">
        <v>-4.5</v>
      </c>
      <c r="I2500" s="191"/>
      <c r="L2500" s="187"/>
      <c r="M2500" s="192"/>
      <c r="T2500" s="193"/>
      <c r="AT2500" s="188" t="s">
        <v>586</v>
      </c>
      <c r="AU2500" s="188" t="s">
        <v>89</v>
      </c>
      <c r="AV2500" s="13" t="s">
        <v>89</v>
      </c>
      <c r="AW2500" s="13" t="s">
        <v>31</v>
      </c>
      <c r="AX2500" s="13" t="s">
        <v>77</v>
      </c>
      <c r="AY2500" s="188" t="s">
        <v>574</v>
      </c>
    </row>
    <row r="2501" spans="2:65" s="13" customFormat="1" ht="12">
      <c r="B2501" s="187"/>
      <c r="D2501" s="181" t="s">
        <v>586</v>
      </c>
      <c r="E2501" s="188" t="s">
        <v>1</v>
      </c>
      <c r="F2501" s="189" t="s">
        <v>2605</v>
      </c>
      <c r="H2501" s="190">
        <v>6.6029999999999998</v>
      </c>
      <c r="I2501" s="191"/>
      <c r="L2501" s="187"/>
      <c r="M2501" s="192"/>
      <c r="T2501" s="193"/>
      <c r="AT2501" s="188" t="s">
        <v>586</v>
      </c>
      <c r="AU2501" s="188" t="s">
        <v>89</v>
      </c>
      <c r="AV2501" s="13" t="s">
        <v>89</v>
      </c>
      <c r="AW2501" s="13" t="s">
        <v>31</v>
      </c>
      <c r="AX2501" s="13" t="s">
        <v>77</v>
      </c>
      <c r="AY2501" s="188" t="s">
        <v>574</v>
      </c>
    </row>
    <row r="2502" spans="2:65" s="13" customFormat="1" ht="12">
      <c r="B2502" s="187"/>
      <c r="D2502" s="181" t="s">
        <v>586</v>
      </c>
      <c r="E2502" s="188" t="s">
        <v>1</v>
      </c>
      <c r="F2502" s="189" t="s">
        <v>2606</v>
      </c>
      <c r="H2502" s="190">
        <v>19.492999999999999</v>
      </c>
      <c r="I2502" s="191"/>
      <c r="L2502" s="187"/>
      <c r="M2502" s="192"/>
      <c r="T2502" s="193"/>
      <c r="AT2502" s="188" t="s">
        <v>586</v>
      </c>
      <c r="AU2502" s="188" t="s">
        <v>89</v>
      </c>
      <c r="AV2502" s="13" t="s">
        <v>89</v>
      </c>
      <c r="AW2502" s="13" t="s">
        <v>31</v>
      </c>
      <c r="AX2502" s="13" t="s">
        <v>77</v>
      </c>
      <c r="AY2502" s="188" t="s">
        <v>574</v>
      </c>
    </row>
    <row r="2503" spans="2:65" s="13" customFormat="1" ht="12">
      <c r="B2503" s="187"/>
      <c r="D2503" s="181" t="s">
        <v>586</v>
      </c>
      <c r="E2503" s="188" t="s">
        <v>1</v>
      </c>
      <c r="F2503" s="189" t="s">
        <v>2607</v>
      </c>
      <c r="H2503" s="190">
        <v>-6.72</v>
      </c>
      <c r="I2503" s="191"/>
      <c r="L2503" s="187"/>
      <c r="M2503" s="192"/>
      <c r="T2503" s="193"/>
      <c r="AT2503" s="188" t="s">
        <v>586</v>
      </c>
      <c r="AU2503" s="188" t="s">
        <v>89</v>
      </c>
      <c r="AV2503" s="13" t="s">
        <v>89</v>
      </c>
      <c r="AW2503" s="13" t="s">
        <v>31</v>
      </c>
      <c r="AX2503" s="13" t="s">
        <v>77</v>
      </c>
      <c r="AY2503" s="188" t="s">
        <v>574</v>
      </c>
    </row>
    <row r="2504" spans="2:65" s="14" customFormat="1" ht="12">
      <c r="B2504" s="194"/>
      <c r="D2504" s="181" t="s">
        <v>586</v>
      </c>
      <c r="E2504" s="195" t="s">
        <v>1</v>
      </c>
      <c r="F2504" s="196" t="s">
        <v>596</v>
      </c>
      <c r="H2504" s="197">
        <v>43.225999999999999</v>
      </c>
      <c r="I2504" s="198"/>
      <c r="L2504" s="194"/>
      <c r="M2504" s="199"/>
      <c r="T2504" s="200"/>
      <c r="AT2504" s="195" t="s">
        <v>586</v>
      </c>
      <c r="AU2504" s="195" t="s">
        <v>89</v>
      </c>
      <c r="AV2504" s="14" t="s">
        <v>580</v>
      </c>
      <c r="AW2504" s="14" t="s">
        <v>31</v>
      </c>
      <c r="AX2504" s="14" t="s">
        <v>84</v>
      </c>
      <c r="AY2504" s="195" t="s">
        <v>574</v>
      </c>
    </row>
    <row r="2505" spans="2:65" s="1" customFormat="1" ht="38" customHeight="1">
      <c r="B2505" s="140"/>
      <c r="C2505" s="168" t="s">
        <v>2608</v>
      </c>
      <c r="D2505" s="168" t="s">
        <v>576</v>
      </c>
      <c r="E2505" s="169" t="s">
        <v>2609</v>
      </c>
      <c r="F2505" s="170" t="s">
        <v>2610</v>
      </c>
      <c r="G2505" s="171" t="s">
        <v>629</v>
      </c>
      <c r="H2505" s="172">
        <v>185.446</v>
      </c>
      <c r="I2505" s="173"/>
      <c r="J2505" s="174">
        <f>ROUND(I2505*H2505,2)</f>
        <v>0</v>
      </c>
      <c r="K2505" s="175"/>
      <c r="L2505" s="34"/>
      <c r="M2505" s="176" t="s">
        <v>1</v>
      </c>
      <c r="N2505" s="139" t="s">
        <v>43</v>
      </c>
      <c r="P2505" s="177">
        <f>O2505*H2505</f>
        <v>0</v>
      </c>
      <c r="Q2505" s="177">
        <v>0</v>
      </c>
      <c r="R2505" s="177">
        <f>Q2505*H2505</f>
        <v>0</v>
      </c>
      <c r="S2505" s="177">
        <v>1.6</v>
      </c>
      <c r="T2505" s="178">
        <f>S2505*H2505</f>
        <v>296.71359999999999</v>
      </c>
      <c r="AR2505" s="179" t="s">
        <v>580</v>
      </c>
      <c r="AT2505" s="179" t="s">
        <v>576</v>
      </c>
      <c r="AU2505" s="179" t="s">
        <v>89</v>
      </c>
      <c r="AY2505" s="17" t="s">
        <v>574</v>
      </c>
      <c r="BE2505" s="102">
        <f>IF(N2505="základná",J2505,0)</f>
        <v>0</v>
      </c>
      <c r="BF2505" s="102">
        <f>IF(N2505="znížená",J2505,0)</f>
        <v>0</v>
      </c>
      <c r="BG2505" s="102">
        <f>IF(N2505="zákl. prenesená",J2505,0)</f>
        <v>0</v>
      </c>
      <c r="BH2505" s="102">
        <f>IF(N2505="zníž. prenesená",J2505,0)</f>
        <v>0</v>
      </c>
      <c r="BI2505" s="102">
        <f>IF(N2505="nulová",J2505,0)</f>
        <v>0</v>
      </c>
      <c r="BJ2505" s="17" t="s">
        <v>89</v>
      </c>
      <c r="BK2505" s="102">
        <f>ROUND(I2505*H2505,2)</f>
        <v>0</v>
      </c>
      <c r="BL2505" s="17" t="s">
        <v>580</v>
      </c>
      <c r="BM2505" s="179" t="s">
        <v>2611</v>
      </c>
    </row>
    <row r="2506" spans="2:65" s="12" customFormat="1" ht="12">
      <c r="B2506" s="180"/>
      <c r="D2506" s="181" t="s">
        <v>586</v>
      </c>
      <c r="E2506" s="182" t="s">
        <v>1</v>
      </c>
      <c r="F2506" s="183" t="s">
        <v>2612</v>
      </c>
      <c r="H2506" s="182" t="s">
        <v>1</v>
      </c>
      <c r="I2506" s="184"/>
      <c r="L2506" s="180"/>
      <c r="M2506" s="185"/>
      <c r="T2506" s="186"/>
      <c r="AT2506" s="182" t="s">
        <v>586</v>
      </c>
      <c r="AU2506" s="182" t="s">
        <v>89</v>
      </c>
      <c r="AV2506" s="12" t="s">
        <v>84</v>
      </c>
      <c r="AW2506" s="12" t="s">
        <v>31</v>
      </c>
      <c r="AX2506" s="12" t="s">
        <v>77</v>
      </c>
      <c r="AY2506" s="182" t="s">
        <v>574</v>
      </c>
    </row>
    <row r="2507" spans="2:65" s="12" customFormat="1" ht="12">
      <c r="B2507" s="180"/>
      <c r="D2507" s="181" t="s">
        <v>586</v>
      </c>
      <c r="E2507" s="182" t="s">
        <v>1</v>
      </c>
      <c r="F2507" s="183" t="s">
        <v>2613</v>
      </c>
      <c r="H2507" s="182" t="s">
        <v>1</v>
      </c>
      <c r="I2507" s="184"/>
      <c r="L2507" s="180"/>
      <c r="M2507" s="185"/>
      <c r="T2507" s="186"/>
      <c r="AT2507" s="182" t="s">
        <v>586</v>
      </c>
      <c r="AU2507" s="182" t="s">
        <v>89</v>
      </c>
      <c r="AV2507" s="12" t="s">
        <v>84</v>
      </c>
      <c r="AW2507" s="12" t="s">
        <v>31</v>
      </c>
      <c r="AX2507" s="12" t="s">
        <v>77</v>
      </c>
      <c r="AY2507" s="182" t="s">
        <v>574</v>
      </c>
    </row>
    <row r="2508" spans="2:65" s="13" customFormat="1" ht="12">
      <c r="B2508" s="187"/>
      <c r="D2508" s="181" t="s">
        <v>586</v>
      </c>
      <c r="E2508" s="188" t="s">
        <v>1</v>
      </c>
      <c r="F2508" s="189" t="s">
        <v>2614</v>
      </c>
      <c r="H2508" s="190">
        <v>4.1340000000000003</v>
      </c>
      <c r="I2508" s="191"/>
      <c r="L2508" s="187"/>
      <c r="M2508" s="192"/>
      <c r="T2508" s="193"/>
      <c r="AT2508" s="188" t="s">
        <v>586</v>
      </c>
      <c r="AU2508" s="188" t="s">
        <v>89</v>
      </c>
      <c r="AV2508" s="13" t="s">
        <v>89</v>
      </c>
      <c r="AW2508" s="13" t="s">
        <v>31</v>
      </c>
      <c r="AX2508" s="13" t="s">
        <v>77</v>
      </c>
      <c r="AY2508" s="188" t="s">
        <v>574</v>
      </c>
    </row>
    <row r="2509" spans="2:65" s="12" customFormat="1" ht="12">
      <c r="B2509" s="180"/>
      <c r="D2509" s="181" t="s">
        <v>586</v>
      </c>
      <c r="E2509" s="182" t="s">
        <v>1</v>
      </c>
      <c r="F2509" s="183" t="s">
        <v>2615</v>
      </c>
      <c r="H2509" s="182" t="s">
        <v>1</v>
      </c>
      <c r="I2509" s="184"/>
      <c r="L2509" s="180"/>
      <c r="M2509" s="185"/>
      <c r="T2509" s="186"/>
      <c r="AT2509" s="182" t="s">
        <v>586</v>
      </c>
      <c r="AU2509" s="182" t="s">
        <v>89</v>
      </c>
      <c r="AV2509" s="12" t="s">
        <v>84</v>
      </c>
      <c r="AW2509" s="12" t="s">
        <v>31</v>
      </c>
      <c r="AX2509" s="12" t="s">
        <v>77</v>
      </c>
      <c r="AY2509" s="182" t="s">
        <v>574</v>
      </c>
    </row>
    <row r="2510" spans="2:65" s="13" customFormat="1" ht="36">
      <c r="B2510" s="187"/>
      <c r="D2510" s="181" t="s">
        <v>586</v>
      </c>
      <c r="E2510" s="188" t="s">
        <v>1</v>
      </c>
      <c r="F2510" s="189" t="s">
        <v>2616</v>
      </c>
      <c r="H2510" s="190">
        <v>101.502</v>
      </c>
      <c r="I2510" s="191"/>
      <c r="L2510" s="187"/>
      <c r="M2510" s="192"/>
      <c r="T2510" s="193"/>
      <c r="AT2510" s="188" t="s">
        <v>586</v>
      </c>
      <c r="AU2510" s="188" t="s">
        <v>89</v>
      </c>
      <c r="AV2510" s="13" t="s">
        <v>89</v>
      </c>
      <c r="AW2510" s="13" t="s">
        <v>31</v>
      </c>
      <c r="AX2510" s="13" t="s">
        <v>77</v>
      </c>
      <c r="AY2510" s="188" t="s">
        <v>574</v>
      </c>
    </row>
    <row r="2511" spans="2:65" s="12" customFormat="1" ht="12">
      <c r="B2511" s="180"/>
      <c r="D2511" s="181" t="s">
        <v>586</v>
      </c>
      <c r="E2511" s="182" t="s">
        <v>1</v>
      </c>
      <c r="F2511" s="183" t="s">
        <v>2617</v>
      </c>
      <c r="H2511" s="182" t="s">
        <v>1</v>
      </c>
      <c r="I2511" s="184"/>
      <c r="L2511" s="180"/>
      <c r="M2511" s="185"/>
      <c r="T2511" s="186"/>
      <c r="AT2511" s="182" t="s">
        <v>586</v>
      </c>
      <c r="AU2511" s="182" t="s">
        <v>89</v>
      </c>
      <c r="AV2511" s="12" t="s">
        <v>84</v>
      </c>
      <c r="AW2511" s="12" t="s">
        <v>31</v>
      </c>
      <c r="AX2511" s="12" t="s">
        <v>77</v>
      </c>
      <c r="AY2511" s="182" t="s">
        <v>574</v>
      </c>
    </row>
    <row r="2512" spans="2:65" s="13" customFormat="1" ht="36">
      <c r="B2512" s="187"/>
      <c r="D2512" s="181" t="s">
        <v>586</v>
      </c>
      <c r="E2512" s="188" t="s">
        <v>1</v>
      </c>
      <c r="F2512" s="189" t="s">
        <v>2618</v>
      </c>
      <c r="H2512" s="190">
        <v>62.296999999999997</v>
      </c>
      <c r="I2512" s="191"/>
      <c r="L2512" s="187"/>
      <c r="M2512" s="192"/>
      <c r="T2512" s="193"/>
      <c r="AT2512" s="188" t="s">
        <v>586</v>
      </c>
      <c r="AU2512" s="188" t="s">
        <v>89</v>
      </c>
      <c r="AV2512" s="13" t="s">
        <v>89</v>
      </c>
      <c r="AW2512" s="13" t="s">
        <v>31</v>
      </c>
      <c r="AX2512" s="13" t="s">
        <v>77</v>
      </c>
      <c r="AY2512" s="188" t="s">
        <v>574</v>
      </c>
    </row>
    <row r="2513" spans="2:65" s="12" customFormat="1" ht="12">
      <c r="B2513" s="180"/>
      <c r="D2513" s="181" t="s">
        <v>586</v>
      </c>
      <c r="E2513" s="182" t="s">
        <v>1</v>
      </c>
      <c r="F2513" s="183" t="s">
        <v>2619</v>
      </c>
      <c r="H2513" s="182" t="s">
        <v>1</v>
      </c>
      <c r="I2513" s="184"/>
      <c r="L2513" s="180"/>
      <c r="M2513" s="185"/>
      <c r="T2513" s="186"/>
      <c r="AT2513" s="182" t="s">
        <v>586</v>
      </c>
      <c r="AU2513" s="182" t="s">
        <v>89</v>
      </c>
      <c r="AV2513" s="12" t="s">
        <v>84</v>
      </c>
      <c r="AW2513" s="12" t="s">
        <v>31</v>
      </c>
      <c r="AX2513" s="12" t="s">
        <v>77</v>
      </c>
      <c r="AY2513" s="182" t="s">
        <v>574</v>
      </c>
    </row>
    <row r="2514" spans="2:65" s="13" customFormat="1" ht="12">
      <c r="B2514" s="187"/>
      <c r="D2514" s="181" t="s">
        <v>586</v>
      </c>
      <c r="E2514" s="188" t="s">
        <v>1</v>
      </c>
      <c r="F2514" s="189" t="s">
        <v>2620</v>
      </c>
      <c r="H2514" s="190">
        <v>17.513000000000002</v>
      </c>
      <c r="I2514" s="191"/>
      <c r="L2514" s="187"/>
      <c r="M2514" s="192"/>
      <c r="T2514" s="193"/>
      <c r="AT2514" s="188" t="s">
        <v>586</v>
      </c>
      <c r="AU2514" s="188" t="s">
        <v>89</v>
      </c>
      <c r="AV2514" s="13" t="s">
        <v>89</v>
      </c>
      <c r="AW2514" s="13" t="s">
        <v>31</v>
      </c>
      <c r="AX2514" s="13" t="s">
        <v>77</v>
      </c>
      <c r="AY2514" s="188" t="s">
        <v>574</v>
      </c>
    </row>
    <row r="2515" spans="2:65" s="14" customFormat="1" ht="12">
      <c r="B2515" s="194"/>
      <c r="D2515" s="181" t="s">
        <v>586</v>
      </c>
      <c r="E2515" s="195" t="s">
        <v>179</v>
      </c>
      <c r="F2515" s="196" t="s">
        <v>596</v>
      </c>
      <c r="H2515" s="197">
        <v>185.446</v>
      </c>
      <c r="I2515" s="198"/>
      <c r="L2515" s="194"/>
      <c r="M2515" s="199"/>
      <c r="T2515" s="200"/>
      <c r="AT2515" s="195" t="s">
        <v>586</v>
      </c>
      <c r="AU2515" s="195" t="s">
        <v>89</v>
      </c>
      <c r="AV2515" s="14" t="s">
        <v>580</v>
      </c>
      <c r="AW2515" s="14" t="s">
        <v>31</v>
      </c>
      <c r="AX2515" s="14" t="s">
        <v>84</v>
      </c>
      <c r="AY2515" s="195" t="s">
        <v>574</v>
      </c>
    </row>
    <row r="2516" spans="2:65" s="1" customFormat="1" ht="24.25" customHeight="1">
      <c r="B2516" s="140"/>
      <c r="C2516" s="168" t="s">
        <v>2621</v>
      </c>
      <c r="D2516" s="168" t="s">
        <v>576</v>
      </c>
      <c r="E2516" s="169" t="s">
        <v>2622</v>
      </c>
      <c r="F2516" s="170" t="s">
        <v>2623</v>
      </c>
      <c r="G2516" s="171" t="s">
        <v>629</v>
      </c>
      <c r="H2516" s="172">
        <v>374.529</v>
      </c>
      <c r="I2516" s="173"/>
      <c r="J2516" s="174">
        <f>ROUND(I2516*H2516,2)</f>
        <v>0</v>
      </c>
      <c r="K2516" s="175"/>
      <c r="L2516" s="34"/>
      <c r="M2516" s="176" t="s">
        <v>1</v>
      </c>
      <c r="N2516" s="139" t="s">
        <v>43</v>
      </c>
      <c r="P2516" s="177">
        <f>O2516*H2516</f>
        <v>0</v>
      </c>
      <c r="Q2516" s="177">
        <v>0</v>
      </c>
      <c r="R2516" s="177">
        <f>Q2516*H2516</f>
        <v>0</v>
      </c>
      <c r="S2516" s="177">
        <v>1.6</v>
      </c>
      <c r="T2516" s="178">
        <f>S2516*H2516</f>
        <v>599.24639999999999</v>
      </c>
      <c r="AR2516" s="179" t="s">
        <v>580</v>
      </c>
      <c r="AT2516" s="179" t="s">
        <v>576</v>
      </c>
      <c r="AU2516" s="179" t="s">
        <v>89</v>
      </c>
      <c r="AY2516" s="17" t="s">
        <v>574</v>
      </c>
      <c r="BE2516" s="102">
        <f>IF(N2516="základná",J2516,0)</f>
        <v>0</v>
      </c>
      <c r="BF2516" s="102">
        <f>IF(N2516="znížená",J2516,0)</f>
        <v>0</v>
      </c>
      <c r="BG2516" s="102">
        <f>IF(N2516="zákl. prenesená",J2516,0)</f>
        <v>0</v>
      </c>
      <c r="BH2516" s="102">
        <f>IF(N2516="zníž. prenesená",J2516,0)</f>
        <v>0</v>
      </c>
      <c r="BI2516" s="102">
        <f>IF(N2516="nulová",J2516,0)</f>
        <v>0</v>
      </c>
      <c r="BJ2516" s="17" t="s">
        <v>89</v>
      </c>
      <c r="BK2516" s="102">
        <f>ROUND(I2516*H2516,2)</f>
        <v>0</v>
      </c>
      <c r="BL2516" s="17" t="s">
        <v>580</v>
      </c>
      <c r="BM2516" s="179" t="s">
        <v>2624</v>
      </c>
    </row>
    <row r="2517" spans="2:65" s="12" customFormat="1" ht="12">
      <c r="B2517" s="180"/>
      <c r="D2517" s="181" t="s">
        <v>586</v>
      </c>
      <c r="E2517" s="182" t="s">
        <v>1</v>
      </c>
      <c r="F2517" s="183" t="s">
        <v>2625</v>
      </c>
      <c r="H2517" s="182" t="s">
        <v>1</v>
      </c>
      <c r="I2517" s="184"/>
      <c r="L2517" s="180"/>
      <c r="M2517" s="185"/>
      <c r="T2517" s="186"/>
      <c r="AT2517" s="182" t="s">
        <v>586</v>
      </c>
      <c r="AU2517" s="182" t="s">
        <v>89</v>
      </c>
      <c r="AV2517" s="12" t="s">
        <v>84</v>
      </c>
      <c r="AW2517" s="12" t="s">
        <v>31</v>
      </c>
      <c r="AX2517" s="12" t="s">
        <v>77</v>
      </c>
      <c r="AY2517" s="182" t="s">
        <v>574</v>
      </c>
    </row>
    <row r="2518" spans="2:65" s="12" customFormat="1" ht="12">
      <c r="B2518" s="180"/>
      <c r="D2518" s="181" t="s">
        <v>586</v>
      </c>
      <c r="E2518" s="182" t="s">
        <v>1</v>
      </c>
      <c r="F2518" s="183" t="s">
        <v>2626</v>
      </c>
      <c r="H2518" s="182" t="s">
        <v>1</v>
      </c>
      <c r="I2518" s="184"/>
      <c r="L2518" s="180"/>
      <c r="M2518" s="185"/>
      <c r="T2518" s="186"/>
      <c r="AT2518" s="182" t="s">
        <v>586</v>
      </c>
      <c r="AU2518" s="182" t="s">
        <v>89</v>
      </c>
      <c r="AV2518" s="12" t="s">
        <v>84</v>
      </c>
      <c r="AW2518" s="12" t="s">
        <v>31</v>
      </c>
      <c r="AX2518" s="12" t="s">
        <v>77</v>
      </c>
      <c r="AY2518" s="182" t="s">
        <v>574</v>
      </c>
    </row>
    <row r="2519" spans="2:65" s="13" customFormat="1" ht="12">
      <c r="B2519" s="187"/>
      <c r="D2519" s="181" t="s">
        <v>586</v>
      </c>
      <c r="E2519" s="188" t="s">
        <v>1</v>
      </c>
      <c r="F2519" s="189" t="s">
        <v>2627</v>
      </c>
      <c r="H2519" s="190">
        <v>40.277999999999999</v>
      </c>
      <c r="I2519" s="191"/>
      <c r="L2519" s="187"/>
      <c r="M2519" s="192"/>
      <c r="T2519" s="193"/>
      <c r="AT2519" s="188" t="s">
        <v>586</v>
      </c>
      <c r="AU2519" s="188" t="s">
        <v>89</v>
      </c>
      <c r="AV2519" s="13" t="s">
        <v>89</v>
      </c>
      <c r="AW2519" s="13" t="s">
        <v>31</v>
      </c>
      <c r="AX2519" s="13" t="s">
        <v>77</v>
      </c>
      <c r="AY2519" s="188" t="s">
        <v>574</v>
      </c>
    </row>
    <row r="2520" spans="2:65" s="12" customFormat="1" ht="12">
      <c r="B2520" s="180"/>
      <c r="D2520" s="181" t="s">
        <v>586</v>
      </c>
      <c r="E2520" s="182" t="s">
        <v>1</v>
      </c>
      <c r="F2520" s="183" t="s">
        <v>2628</v>
      </c>
      <c r="H2520" s="182" t="s">
        <v>1</v>
      </c>
      <c r="I2520" s="184"/>
      <c r="L2520" s="180"/>
      <c r="M2520" s="185"/>
      <c r="T2520" s="186"/>
      <c r="AT2520" s="182" t="s">
        <v>586</v>
      </c>
      <c r="AU2520" s="182" t="s">
        <v>89</v>
      </c>
      <c r="AV2520" s="12" t="s">
        <v>84</v>
      </c>
      <c r="AW2520" s="12" t="s">
        <v>31</v>
      </c>
      <c r="AX2520" s="12" t="s">
        <v>77</v>
      </c>
      <c r="AY2520" s="182" t="s">
        <v>574</v>
      </c>
    </row>
    <row r="2521" spans="2:65" s="13" customFormat="1" ht="12">
      <c r="B2521" s="187"/>
      <c r="D2521" s="181" t="s">
        <v>586</v>
      </c>
      <c r="E2521" s="188" t="s">
        <v>1</v>
      </c>
      <c r="F2521" s="189" t="s">
        <v>2629</v>
      </c>
      <c r="H2521" s="190">
        <v>26.34</v>
      </c>
      <c r="I2521" s="191"/>
      <c r="L2521" s="187"/>
      <c r="M2521" s="192"/>
      <c r="T2521" s="193"/>
      <c r="AT2521" s="188" t="s">
        <v>586</v>
      </c>
      <c r="AU2521" s="188" t="s">
        <v>89</v>
      </c>
      <c r="AV2521" s="13" t="s">
        <v>89</v>
      </c>
      <c r="AW2521" s="13" t="s">
        <v>31</v>
      </c>
      <c r="AX2521" s="13" t="s">
        <v>77</v>
      </c>
      <c r="AY2521" s="188" t="s">
        <v>574</v>
      </c>
    </row>
    <row r="2522" spans="2:65" s="12" customFormat="1" ht="12">
      <c r="B2522" s="180"/>
      <c r="D2522" s="181" t="s">
        <v>586</v>
      </c>
      <c r="E2522" s="182" t="s">
        <v>1</v>
      </c>
      <c r="F2522" s="183" t="s">
        <v>2630</v>
      </c>
      <c r="H2522" s="182" t="s">
        <v>1</v>
      </c>
      <c r="I2522" s="184"/>
      <c r="L2522" s="180"/>
      <c r="M2522" s="185"/>
      <c r="T2522" s="186"/>
      <c r="AT2522" s="182" t="s">
        <v>586</v>
      </c>
      <c r="AU2522" s="182" t="s">
        <v>89</v>
      </c>
      <c r="AV2522" s="12" t="s">
        <v>84</v>
      </c>
      <c r="AW2522" s="12" t="s">
        <v>31</v>
      </c>
      <c r="AX2522" s="12" t="s">
        <v>77</v>
      </c>
      <c r="AY2522" s="182" t="s">
        <v>574</v>
      </c>
    </row>
    <row r="2523" spans="2:65" s="13" customFormat="1" ht="12">
      <c r="B2523" s="187"/>
      <c r="D2523" s="181" t="s">
        <v>586</v>
      </c>
      <c r="E2523" s="188" t="s">
        <v>1</v>
      </c>
      <c r="F2523" s="189" t="s">
        <v>2631</v>
      </c>
      <c r="H2523" s="190">
        <v>14.4</v>
      </c>
      <c r="I2523" s="191"/>
      <c r="L2523" s="187"/>
      <c r="M2523" s="192"/>
      <c r="T2523" s="193"/>
      <c r="AT2523" s="188" t="s">
        <v>586</v>
      </c>
      <c r="AU2523" s="188" t="s">
        <v>89</v>
      </c>
      <c r="AV2523" s="13" t="s">
        <v>89</v>
      </c>
      <c r="AW2523" s="13" t="s">
        <v>31</v>
      </c>
      <c r="AX2523" s="13" t="s">
        <v>77</v>
      </c>
      <c r="AY2523" s="188" t="s">
        <v>574</v>
      </c>
    </row>
    <row r="2524" spans="2:65" s="12" customFormat="1" ht="12">
      <c r="B2524" s="180"/>
      <c r="D2524" s="181" t="s">
        <v>586</v>
      </c>
      <c r="E2524" s="182" t="s">
        <v>1</v>
      </c>
      <c r="F2524" s="183" t="s">
        <v>2632</v>
      </c>
      <c r="H2524" s="182" t="s">
        <v>1</v>
      </c>
      <c r="I2524" s="184"/>
      <c r="L2524" s="180"/>
      <c r="M2524" s="185"/>
      <c r="T2524" s="186"/>
      <c r="AT2524" s="182" t="s">
        <v>586</v>
      </c>
      <c r="AU2524" s="182" t="s">
        <v>89</v>
      </c>
      <c r="AV2524" s="12" t="s">
        <v>84</v>
      </c>
      <c r="AW2524" s="12" t="s">
        <v>31</v>
      </c>
      <c r="AX2524" s="12" t="s">
        <v>77</v>
      </c>
      <c r="AY2524" s="182" t="s">
        <v>574</v>
      </c>
    </row>
    <row r="2525" spans="2:65" s="13" customFormat="1" ht="12">
      <c r="B2525" s="187"/>
      <c r="D2525" s="181" t="s">
        <v>586</v>
      </c>
      <c r="E2525" s="188" t="s">
        <v>1</v>
      </c>
      <c r="F2525" s="189" t="s">
        <v>2633</v>
      </c>
      <c r="H2525" s="190">
        <v>10.8</v>
      </c>
      <c r="I2525" s="191"/>
      <c r="L2525" s="187"/>
      <c r="M2525" s="192"/>
      <c r="T2525" s="193"/>
      <c r="AT2525" s="188" t="s">
        <v>586</v>
      </c>
      <c r="AU2525" s="188" t="s">
        <v>89</v>
      </c>
      <c r="AV2525" s="13" t="s">
        <v>89</v>
      </c>
      <c r="AW2525" s="13" t="s">
        <v>31</v>
      </c>
      <c r="AX2525" s="13" t="s">
        <v>77</v>
      </c>
      <c r="AY2525" s="188" t="s">
        <v>574</v>
      </c>
    </row>
    <row r="2526" spans="2:65" s="12" customFormat="1" ht="12">
      <c r="B2526" s="180"/>
      <c r="D2526" s="181" t="s">
        <v>586</v>
      </c>
      <c r="E2526" s="182" t="s">
        <v>1</v>
      </c>
      <c r="F2526" s="183" t="s">
        <v>2634</v>
      </c>
      <c r="H2526" s="182" t="s">
        <v>1</v>
      </c>
      <c r="I2526" s="184"/>
      <c r="L2526" s="180"/>
      <c r="M2526" s="185"/>
      <c r="T2526" s="186"/>
      <c r="AT2526" s="182" t="s">
        <v>586</v>
      </c>
      <c r="AU2526" s="182" t="s">
        <v>89</v>
      </c>
      <c r="AV2526" s="12" t="s">
        <v>84</v>
      </c>
      <c r="AW2526" s="12" t="s">
        <v>31</v>
      </c>
      <c r="AX2526" s="12" t="s">
        <v>77</v>
      </c>
      <c r="AY2526" s="182" t="s">
        <v>574</v>
      </c>
    </row>
    <row r="2527" spans="2:65" s="13" customFormat="1" ht="12">
      <c r="B2527" s="187"/>
      <c r="D2527" s="181" t="s">
        <v>586</v>
      </c>
      <c r="E2527" s="188" t="s">
        <v>1</v>
      </c>
      <c r="F2527" s="189" t="s">
        <v>2635</v>
      </c>
      <c r="H2527" s="190">
        <v>2.85</v>
      </c>
      <c r="I2527" s="191"/>
      <c r="L2527" s="187"/>
      <c r="M2527" s="192"/>
      <c r="T2527" s="193"/>
      <c r="AT2527" s="188" t="s">
        <v>586</v>
      </c>
      <c r="AU2527" s="188" t="s">
        <v>89</v>
      </c>
      <c r="AV2527" s="13" t="s">
        <v>89</v>
      </c>
      <c r="AW2527" s="13" t="s">
        <v>31</v>
      </c>
      <c r="AX2527" s="13" t="s">
        <v>77</v>
      </c>
      <c r="AY2527" s="188" t="s">
        <v>574</v>
      </c>
    </row>
    <row r="2528" spans="2:65" s="12" customFormat="1" ht="12">
      <c r="B2528" s="180"/>
      <c r="D2528" s="181" t="s">
        <v>586</v>
      </c>
      <c r="E2528" s="182" t="s">
        <v>1</v>
      </c>
      <c r="F2528" s="183" t="s">
        <v>2636</v>
      </c>
      <c r="H2528" s="182" t="s">
        <v>1</v>
      </c>
      <c r="I2528" s="184"/>
      <c r="L2528" s="180"/>
      <c r="M2528" s="185"/>
      <c r="T2528" s="186"/>
      <c r="AT2528" s="182" t="s">
        <v>586</v>
      </c>
      <c r="AU2528" s="182" t="s">
        <v>89</v>
      </c>
      <c r="AV2528" s="12" t="s">
        <v>84</v>
      </c>
      <c r="AW2528" s="12" t="s">
        <v>31</v>
      </c>
      <c r="AX2528" s="12" t="s">
        <v>77</v>
      </c>
      <c r="AY2528" s="182" t="s">
        <v>574</v>
      </c>
    </row>
    <row r="2529" spans="2:51" s="13" customFormat="1" ht="12">
      <c r="B2529" s="187"/>
      <c r="D2529" s="181" t="s">
        <v>586</v>
      </c>
      <c r="E2529" s="188" t="s">
        <v>1</v>
      </c>
      <c r="F2529" s="189" t="s">
        <v>2637</v>
      </c>
      <c r="H2529" s="190">
        <v>41.356999999999999</v>
      </c>
      <c r="I2529" s="191"/>
      <c r="L2529" s="187"/>
      <c r="M2529" s="192"/>
      <c r="T2529" s="193"/>
      <c r="AT2529" s="188" t="s">
        <v>586</v>
      </c>
      <c r="AU2529" s="188" t="s">
        <v>89</v>
      </c>
      <c r="AV2529" s="13" t="s">
        <v>89</v>
      </c>
      <c r="AW2529" s="13" t="s">
        <v>31</v>
      </c>
      <c r="AX2529" s="13" t="s">
        <v>77</v>
      </c>
      <c r="AY2529" s="188" t="s">
        <v>574</v>
      </c>
    </row>
    <row r="2530" spans="2:51" s="12" customFormat="1" ht="12">
      <c r="B2530" s="180"/>
      <c r="D2530" s="181" t="s">
        <v>586</v>
      </c>
      <c r="E2530" s="182" t="s">
        <v>1</v>
      </c>
      <c r="F2530" s="183" t="s">
        <v>2638</v>
      </c>
      <c r="H2530" s="182" t="s">
        <v>1</v>
      </c>
      <c r="I2530" s="184"/>
      <c r="L2530" s="180"/>
      <c r="M2530" s="185"/>
      <c r="T2530" s="186"/>
      <c r="AT2530" s="182" t="s">
        <v>586</v>
      </c>
      <c r="AU2530" s="182" t="s">
        <v>89</v>
      </c>
      <c r="AV2530" s="12" t="s">
        <v>84</v>
      </c>
      <c r="AW2530" s="12" t="s">
        <v>31</v>
      </c>
      <c r="AX2530" s="12" t="s">
        <v>77</v>
      </c>
      <c r="AY2530" s="182" t="s">
        <v>574</v>
      </c>
    </row>
    <row r="2531" spans="2:51" s="13" customFormat="1" ht="12">
      <c r="B2531" s="187"/>
      <c r="D2531" s="181" t="s">
        <v>586</v>
      </c>
      <c r="E2531" s="188" t="s">
        <v>1</v>
      </c>
      <c r="F2531" s="189" t="s">
        <v>2629</v>
      </c>
      <c r="H2531" s="190">
        <v>26.34</v>
      </c>
      <c r="I2531" s="191"/>
      <c r="L2531" s="187"/>
      <c r="M2531" s="192"/>
      <c r="T2531" s="193"/>
      <c r="AT2531" s="188" t="s">
        <v>586</v>
      </c>
      <c r="AU2531" s="188" t="s">
        <v>89</v>
      </c>
      <c r="AV2531" s="13" t="s">
        <v>89</v>
      </c>
      <c r="AW2531" s="13" t="s">
        <v>31</v>
      </c>
      <c r="AX2531" s="13" t="s">
        <v>77</v>
      </c>
      <c r="AY2531" s="188" t="s">
        <v>574</v>
      </c>
    </row>
    <row r="2532" spans="2:51" s="15" customFormat="1" ht="12">
      <c r="B2532" s="201"/>
      <c r="D2532" s="181" t="s">
        <v>586</v>
      </c>
      <c r="E2532" s="202" t="s">
        <v>1</v>
      </c>
      <c r="F2532" s="203" t="s">
        <v>776</v>
      </c>
      <c r="H2532" s="204">
        <v>162.36500000000001</v>
      </c>
      <c r="I2532" s="205"/>
      <c r="L2532" s="201"/>
      <c r="M2532" s="206"/>
      <c r="T2532" s="207"/>
      <c r="AT2532" s="202" t="s">
        <v>586</v>
      </c>
      <c r="AU2532" s="202" t="s">
        <v>89</v>
      </c>
      <c r="AV2532" s="15" t="s">
        <v>597</v>
      </c>
      <c r="AW2532" s="15" t="s">
        <v>31</v>
      </c>
      <c r="AX2532" s="15" t="s">
        <v>77</v>
      </c>
      <c r="AY2532" s="202" t="s">
        <v>574</v>
      </c>
    </row>
    <row r="2533" spans="2:51" s="12" customFormat="1" ht="12">
      <c r="B2533" s="180"/>
      <c r="D2533" s="181" t="s">
        <v>586</v>
      </c>
      <c r="E2533" s="182" t="s">
        <v>1</v>
      </c>
      <c r="F2533" s="183" t="s">
        <v>2639</v>
      </c>
      <c r="H2533" s="182" t="s">
        <v>1</v>
      </c>
      <c r="I2533" s="184"/>
      <c r="L2533" s="180"/>
      <c r="M2533" s="185"/>
      <c r="T2533" s="186"/>
      <c r="AT2533" s="182" t="s">
        <v>586</v>
      </c>
      <c r="AU2533" s="182" t="s">
        <v>89</v>
      </c>
      <c r="AV2533" s="12" t="s">
        <v>84</v>
      </c>
      <c r="AW2533" s="12" t="s">
        <v>31</v>
      </c>
      <c r="AX2533" s="12" t="s">
        <v>77</v>
      </c>
      <c r="AY2533" s="182" t="s">
        <v>574</v>
      </c>
    </row>
    <row r="2534" spans="2:51" s="12" customFormat="1" ht="12">
      <c r="B2534" s="180"/>
      <c r="D2534" s="181" t="s">
        <v>586</v>
      </c>
      <c r="E2534" s="182" t="s">
        <v>1</v>
      </c>
      <c r="F2534" s="183" t="s">
        <v>2626</v>
      </c>
      <c r="H2534" s="182" t="s">
        <v>1</v>
      </c>
      <c r="I2534" s="184"/>
      <c r="L2534" s="180"/>
      <c r="M2534" s="185"/>
      <c r="T2534" s="186"/>
      <c r="AT2534" s="182" t="s">
        <v>586</v>
      </c>
      <c r="AU2534" s="182" t="s">
        <v>89</v>
      </c>
      <c r="AV2534" s="12" t="s">
        <v>84</v>
      </c>
      <c r="AW2534" s="12" t="s">
        <v>31</v>
      </c>
      <c r="AX2534" s="12" t="s">
        <v>77</v>
      </c>
      <c r="AY2534" s="182" t="s">
        <v>574</v>
      </c>
    </row>
    <row r="2535" spans="2:51" s="13" customFormat="1" ht="12">
      <c r="B2535" s="187"/>
      <c r="D2535" s="181" t="s">
        <v>586</v>
      </c>
      <c r="E2535" s="188" t="s">
        <v>1</v>
      </c>
      <c r="F2535" s="189" t="s">
        <v>2640</v>
      </c>
      <c r="H2535" s="190">
        <v>21.69</v>
      </c>
      <c r="I2535" s="191"/>
      <c r="L2535" s="187"/>
      <c r="M2535" s="192"/>
      <c r="T2535" s="193"/>
      <c r="AT2535" s="188" t="s">
        <v>586</v>
      </c>
      <c r="AU2535" s="188" t="s">
        <v>89</v>
      </c>
      <c r="AV2535" s="13" t="s">
        <v>89</v>
      </c>
      <c r="AW2535" s="13" t="s">
        <v>31</v>
      </c>
      <c r="AX2535" s="13" t="s">
        <v>77</v>
      </c>
      <c r="AY2535" s="188" t="s">
        <v>574</v>
      </c>
    </row>
    <row r="2536" spans="2:51" s="12" customFormat="1" ht="12">
      <c r="B2536" s="180"/>
      <c r="D2536" s="181" t="s">
        <v>586</v>
      </c>
      <c r="E2536" s="182" t="s">
        <v>1</v>
      </c>
      <c r="F2536" s="183" t="s">
        <v>2628</v>
      </c>
      <c r="H2536" s="182" t="s">
        <v>1</v>
      </c>
      <c r="I2536" s="184"/>
      <c r="L2536" s="180"/>
      <c r="M2536" s="185"/>
      <c r="T2536" s="186"/>
      <c r="AT2536" s="182" t="s">
        <v>586</v>
      </c>
      <c r="AU2536" s="182" t="s">
        <v>89</v>
      </c>
      <c r="AV2536" s="12" t="s">
        <v>84</v>
      </c>
      <c r="AW2536" s="12" t="s">
        <v>31</v>
      </c>
      <c r="AX2536" s="12" t="s">
        <v>77</v>
      </c>
      <c r="AY2536" s="182" t="s">
        <v>574</v>
      </c>
    </row>
    <row r="2537" spans="2:51" s="13" customFormat="1" ht="12">
      <c r="B2537" s="187"/>
      <c r="D2537" s="181" t="s">
        <v>586</v>
      </c>
      <c r="E2537" s="188" t="s">
        <v>1</v>
      </c>
      <c r="F2537" s="189" t="s">
        <v>2641</v>
      </c>
      <c r="H2537" s="190">
        <v>6.585</v>
      </c>
      <c r="I2537" s="191"/>
      <c r="L2537" s="187"/>
      <c r="M2537" s="192"/>
      <c r="T2537" s="193"/>
      <c r="AT2537" s="188" t="s">
        <v>586</v>
      </c>
      <c r="AU2537" s="188" t="s">
        <v>89</v>
      </c>
      <c r="AV2537" s="13" t="s">
        <v>89</v>
      </c>
      <c r="AW2537" s="13" t="s">
        <v>31</v>
      </c>
      <c r="AX2537" s="13" t="s">
        <v>77</v>
      </c>
      <c r="AY2537" s="188" t="s">
        <v>574</v>
      </c>
    </row>
    <row r="2538" spans="2:51" s="12" customFormat="1" ht="12">
      <c r="B2538" s="180"/>
      <c r="D2538" s="181" t="s">
        <v>586</v>
      </c>
      <c r="E2538" s="182" t="s">
        <v>1</v>
      </c>
      <c r="F2538" s="183" t="s">
        <v>2630</v>
      </c>
      <c r="H2538" s="182" t="s">
        <v>1</v>
      </c>
      <c r="I2538" s="184"/>
      <c r="L2538" s="180"/>
      <c r="M2538" s="185"/>
      <c r="T2538" s="186"/>
      <c r="AT2538" s="182" t="s">
        <v>586</v>
      </c>
      <c r="AU2538" s="182" t="s">
        <v>89</v>
      </c>
      <c r="AV2538" s="12" t="s">
        <v>84</v>
      </c>
      <c r="AW2538" s="12" t="s">
        <v>31</v>
      </c>
      <c r="AX2538" s="12" t="s">
        <v>77</v>
      </c>
      <c r="AY2538" s="182" t="s">
        <v>574</v>
      </c>
    </row>
    <row r="2539" spans="2:51" s="13" customFormat="1" ht="12">
      <c r="B2539" s="187"/>
      <c r="D2539" s="181" t="s">
        <v>586</v>
      </c>
      <c r="E2539" s="188" t="s">
        <v>1</v>
      </c>
      <c r="F2539" s="189" t="s">
        <v>2642</v>
      </c>
      <c r="H2539" s="190">
        <v>7.2</v>
      </c>
      <c r="I2539" s="191"/>
      <c r="L2539" s="187"/>
      <c r="M2539" s="192"/>
      <c r="T2539" s="193"/>
      <c r="AT2539" s="188" t="s">
        <v>586</v>
      </c>
      <c r="AU2539" s="188" t="s">
        <v>89</v>
      </c>
      <c r="AV2539" s="13" t="s">
        <v>89</v>
      </c>
      <c r="AW2539" s="13" t="s">
        <v>31</v>
      </c>
      <c r="AX2539" s="13" t="s">
        <v>77</v>
      </c>
      <c r="AY2539" s="188" t="s">
        <v>574</v>
      </c>
    </row>
    <row r="2540" spans="2:51" s="12" customFormat="1" ht="12">
      <c r="B2540" s="180"/>
      <c r="D2540" s="181" t="s">
        <v>586</v>
      </c>
      <c r="E2540" s="182" t="s">
        <v>1</v>
      </c>
      <c r="F2540" s="183" t="s">
        <v>2632</v>
      </c>
      <c r="H2540" s="182" t="s">
        <v>1</v>
      </c>
      <c r="I2540" s="184"/>
      <c r="L2540" s="180"/>
      <c r="M2540" s="185"/>
      <c r="T2540" s="186"/>
      <c r="AT2540" s="182" t="s">
        <v>586</v>
      </c>
      <c r="AU2540" s="182" t="s">
        <v>89</v>
      </c>
      <c r="AV2540" s="12" t="s">
        <v>84</v>
      </c>
      <c r="AW2540" s="12" t="s">
        <v>31</v>
      </c>
      <c r="AX2540" s="12" t="s">
        <v>77</v>
      </c>
      <c r="AY2540" s="182" t="s">
        <v>574</v>
      </c>
    </row>
    <row r="2541" spans="2:51" s="13" customFormat="1" ht="12">
      <c r="B2541" s="187"/>
      <c r="D2541" s="181" t="s">
        <v>586</v>
      </c>
      <c r="E2541" s="188" t="s">
        <v>1</v>
      </c>
      <c r="F2541" s="189" t="s">
        <v>2642</v>
      </c>
      <c r="H2541" s="190">
        <v>7.2</v>
      </c>
      <c r="I2541" s="191"/>
      <c r="L2541" s="187"/>
      <c r="M2541" s="192"/>
      <c r="T2541" s="193"/>
      <c r="AT2541" s="188" t="s">
        <v>586</v>
      </c>
      <c r="AU2541" s="188" t="s">
        <v>89</v>
      </c>
      <c r="AV2541" s="13" t="s">
        <v>89</v>
      </c>
      <c r="AW2541" s="13" t="s">
        <v>31</v>
      </c>
      <c r="AX2541" s="13" t="s">
        <v>77</v>
      </c>
      <c r="AY2541" s="188" t="s">
        <v>574</v>
      </c>
    </row>
    <row r="2542" spans="2:51" s="12" customFormat="1" ht="12">
      <c r="B2542" s="180"/>
      <c r="D2542" s="181" t="s">
        <v>586</v>
      </c>
      <c r="E2542" s="182" t="s">
        <v>1</v>
      </c>
      <c r="F2542" s="183" t="s">
        <v>2634</v>
      </c>
      <c r="H2542" s="182" t="s">
        <v>1</v>
      </c>
      <c r="I2542" s="184"/>
      <c r="L2542" s="180"/>
      <c r="M2542" s="185"/>
      <c r="T2542" s="186"/>
      <c r="AT2542" s="182" t="s">
        <v>586</v>
      </c>
      <c r="AU2542" s="182" t="s">
        <v>89</v>
      </c>
      <c r="AV2542" s="12" t="s">
        <v>84</v>
      </c>
      <c r="AW2542" s="12" t="s">
        <v>31</v>
      </c>
      <c r="AX2542" s="12" t="s">
        <v>77</v>
      </c>
      <c r="AY2542" s="182" t="s">
        <v>574</v>
      </c>
    </row>
    <row r="2543" spans="2:51" s="13" customFormat="1" ht="12">
      <c r="B2543" s="187"/>
      <c r="D2543" s="181" t="s">
        <v>586</v>
      </c>
      <c r="E2543" s="188" t="s">
        <v>1</v>
      </c>
      <c r="F2543" s="189" t="s">
        <v>2642</v>
      </c>
      <c r="H2543" s="190">
        <v>7.2</v>
      </c>
      <c r="I2543" s="191"/>
      <c r="L2543" s="187"/>
      <c r="M2543" s="192"/>
      <c r="T2543" s="193"/>
      <c r="AT2543" s="188" t="s">
        <v>586</v>
      </c>
      <c r="AU2543" s="188" t="s">
        <v>89</v>
      </c>
      <c r="AV2543" s="13" t="s">
        <v>89</v>
      </c>
      <c r="AW2543" s="13" t="s">
        <v>31</v>
      </c>
      <c r="AX2543" s="13" t="s">
        <v>77</v>
      </c>
      <c r="AY2543" s="188" t="s">
        <v>574</v>
      </c>
    </row>
    <row r="2544" spans="2:51" s="12" customFormat="1" ht="12">
      <c r="B2544" s="180"/>
      <c r="D2544" s="181" t="s">
        <v>586</v>
      </c>
      <c r="E2544" s="182" t="s">
        <v>1</v>
      </c>
      <c r="F2544" s="183" t="s">
        <v>2636</v>
      </c>
      <c r="H2544" s="182" t="s">
        <v>1</v>
      </c>
      <c r="I2544" s="184"/>
      <c r="L2544" s="180"/>
      <c r="M2544" s="185"/>
      <c r="T2544" s="186"/>
      <c r="AT2544" s="182" t="s">
        <v>586</v>
      </c>
      <c r="AU2544" s="182" t="s">
        <v>89</v>
      </c>
      <c r="AV2544" s="12" t="s">
        <v>84</v>
      </c>
      <c r="AW2544" s="12" t="s">
        <v>31</v>
      </c>
      <c r="AX2544" s="12" t="s">
        <v>77</v>
      </c>
      <c r="AY2544" s="182" t="s">
        <v>574</v>
      </c>
    </row>
    <row r="2545" spans="2:51" s="13" customFormat="1" ht="12">
      <c r="B2545" s="187"/>
      <c r="D2545" s="181" t="s">
        <v>586</v>
      </c>
      <c r="E2545" s="188" t="s">
        <v>1</v>
      </c>
      <c r="F2545" s="189" t="s">
        <v>2640</v>
      </c>
      <c r="H2545" s="190">
        <v>21.69</v>
      </c>
      <c r="I2545" s="191"/>
      <c r="L2545" s="187"/>
      <c r="M2545" s="192"/>
      <c r="T2545" s="193"/>
      <c r="AT2545" s="188" t="s">
        <v>586</v>
      </c>
      <c r="AU2545" s="188" t="s">
        <v>89</v>
      </c>
      <c r="AV2545" s="13" t="s">
        <v>89</v>
      </c>
      <c r="AW2545" s="13" t="s">
        <v>31</v>
      </c>
      <c r="AX2545" s="13" t="s">
        <v>77</v>
      </c>
      <c r="AY2545" s="188" t="s">
        <v>574</v>
      </c>
    </row>
    <row r="2546" spans="2:51" s="12" customFormat="1" ht="12">
      <c r="B2546" s="180"/>
      <c r="D2546" s="181" t="s">
        <v>586</v>
      </c>
      <c r="E2546" s="182" t="s">
        <v>1</v>
      </c>
      <c r="F2546" s="183" t="s">
        <v>2638</v>
      </c>
      <c r="H2546" s="182" t="s">
        <v>1</v>
      </c>
      <c r="I2546" s="184"/>
      <c r="L2546" s="180"/>
      <c r="M2546" s="185"/>
      <c r="T2546" s="186"/>
      <c r="AT2546" s="182" t="s">
        <v>586</v>
      </c>
      <c r="AU2546" s="182" t="s">
        <v>89</v>
      </c>
      <c r="AV2546" s="12" t="s">
        <v>84</v>
      </c>
      <c r="AW2546" s="12" t="s">
        <v>31</v>
      </c>
      <c r="AX2546" s="12" t="s">
        <v>77</v>
      </c>
      <c r="AY2546" s="182" t="s">
        <v>574</v>
      </c>
    </row>
    <row r="2547" spans="2:51" s="13" customFormat="1" ht="12">
      <c r="B2547" s="187"/>
      <c r="D2547" s="181" t="s">
        <v>586</v>
      </c>
      <c r="E2547" s="188" t="s">
        <v>1</v>
      </c>
      <c r="F2547" s="189" t="s">
        <v>2643</v>
      </c>
      <c r="H2547" s="190">
        <v>17.489999999999998</v>
      </c>
      <c r="I2547" s="191"/>
      <c r="L2547" s="187"/>
      <c r="M2547" s="192"/>
      <c r="T2547" s="193"/>
      <c r="AT2547" s="188" t="s">
        <v>586</v>
      </c>
      <c r="AU2547" s="188" t="s">
        <v>89</v>
      </c>
      <c r="AV2547" s="13" t="s">
        <v>89</v>
      </c>
      <c r="AW2547" s="13" t="s">
        <v>31</v>
      </c>
      <c r="AX2547" s="13" t="s">
        <v>77</v>
      </c>
      <c r="AY2547" s="188" t="s">
        <v>574</v>
      </c>
    </row>
    <row r="2548" spans="2:51" s="13" customFormat="1" ht="12">
      <c r="B2548" s="187"/>
      <c r="D2548" s="181" t="s">
        <v>586</v>
      </c>
      <c r="E2548" s="188" t="s">
        <v>1</v>
      </c>
      <c r="F2548" s="189" t="s">
        <v>2644</v>
      </c>
      <c r="H2548" s="190">
        <v>1.651</v>
      </c>
      <c r="I2548" s="191"/>
      <c r="L2548" s="187"/>
      <c r="M2548" s="192"/>
      <c r="T2548" s="193"/>
      <c r="AT2548" s="188" t="s">
        <v>586</v>
      </c>
      <c r="AU2548" s="188" t="s">
        <v>89</v>
      </c>
      <c r="AV2548" s="13" t="s">
        <v>89</v>
      </c>
      <c r="AW2548" s="13" t="s">
        <v>31</v>
      </c>
      <c r="AX2548" s="13" t="s">
        <v>77</v>
      </c>
      <c r="AY2548" s="188" t="s">
        <v>574</v>
      </c>
    </row>
    <row r="2549" spans="2:51" s="15" customFormat="1" ht="12">
      <c r="B2549" s="201"/>
      <c r="D2549" s="181" t="s">
        <v>586</v>
      </c>
      <c r="E2549" s="202" t="s">
        <v>1</v>
      </c>
      <c r="F2549" s="203" t="s">
        <v>776</v>
      </c>
      <c r="H2549" s="204">
        <v>90.706000000000003</v>
      </c>
      <c r="I2549" s="205"/>
      <c r="L2549" s="201"/>
      <c r="M2549" s="206"/>
      <c r="T2549" s="207"/>
      <c r="AT2549" s="202" t="s">
        <v>586</v>
      </c>
      <c r="AU2549" s="202" t="s">
        <v>89</v>
      </c>
      <c r="AV2549" s="15" t="s">
        <v>597</v>
      </c>
      <c r="AW2549" s="15" t="s">
        <v>31</v>
      </c>
      <c r="AX2549" s="15" t="s">
        <v>77</v>
      </c>
      <c r="AY2549" s="202" t="s">
        <v>574</v>
      </c>
    </row>
    <row r="2550" spans="2:51" s="12" customFormat="1" ht="12">
      <c r="B2550" s="180"/>
      <c r="D2550" s="181" t="s">
        <v>586</v>
      </c>
      <c r="E2550" s="182" t="s">
        <v>1</v>
      </c>
      <c r="F2550" s="183" t="s">
        <v>2645</v>
      </c>
      <c r="H2550" s="182" t="s">
        <v>1</v>
      </c>
      <c r="I2550" s="184"/>
      <c r="L2550" s="180"/>
      <c r="M2550" s="185"/>
      <c r="T2550" s="186"/>
      <c r="AT2550" s="182" t="s">
        <v>586</v>
      </c>
      <c r="AU2550" s="182" t="s">
        <v>89</v>
      </c>
      <c r="AV2550" s="12" t="s">
        <v>84</v>
      </c>
      <c r="AW2550" s="12" t="s">
        <v>31</v>
      </c>
      <c r="AX2550" s="12" t="s">
        <v>77</v>
      </c>
      <c r="AY2550" s="182" t="s">
        <v>574</v>
      </c>
    </row>
    <row r="2551" spans="2:51" s="13" customFormat="1" ht="12">
      <c r="B2551" s="187"/>
      <c r="D2551" s="181" t="s">
        <v>586</v>
      </c>
      <c r="E2551" s="188" t="s">
        <v>1</v>
      </c>
      <c r="F2551" s="189" t="s">
        <v>2646</v>
      </c>
      <c r="H2551" s="190">
        <v>100.8</v>
      </c>
      <c r="I2551" s="191"/>
      <c r="L2551" s="187"/>
      <c r="M2551" s="192"/>
      <c r="T2551" s="193"/>
      <c r="AT2551" s="188" t="s">
        <v>586</v>
      </c>
      <c r="AU2551" s="188" t="s">
        <v>89</v>
      </c>
      <c r="AV2551" s="13" t="s">
        <v>89</v>
      </c>
      <c r="AW2551" s="13" t="s">
        <v>31</v>
      </c>
      <c r="AX2551" s="13" t="s">
        <v>77</v>
      </c>
      <c r="AY2551" s="188" t="s">
        <v>574</v>
      </c>
    </row>
    <row r="2552" spans="2:51" s="13" customFormat="1" ht="12">
      <c r="B2552" s="187"/>
      <c r="D2552" s="181" t="s">
        <v>586</v>
      </c>
      <c r="E2552" s="188" t="s">
        <v>1</v>
      </c>
      <c r="F2552" s="189" t="s">
        <v>2647</v>
      </c>
      <c r="H2552" s="190">
        <v>-0.76400000000000001</v>
      </c>
      <c r="I2552" s="191"/>
      <c r="L2552" s="187"/>
      <c r="M2552" s="192"/>
      <c r="T2552" s="193"/>
      <c r="AT2552" s="188" t="s">
        <v>586</v>
      </c>
      <c r="AU2552" s="188" t="s">
        <v>89</v>
      </c>
      <c r="AV2552" s="13" t="s">
        <v>89</v>
      </c>
      <c r="AW2552" s="13" t="s">
        <v>31</v>
      </c>
      <c r="AX2552" s="13" t="s">
        <v>77</v>
      </c>
      <c r="AY2552" s="188" t="s">
        <v>574</v>
      </c>
    </row>
    <row r="2553" spans="2:51" s="15" customFormat="1" ht="12">
      <c r="B2553" s="201"/>
      <c r="D2553" s="181" t="s">
        <v>586</v>
      </c>
      <c r="E2553" s="202" t="s">
        <v>1</v>
      </c>
      <c r="F2553" s="203" t="s">
        <v>776</v>
      </c>
      <c r="H2553" s="204">
        <v>100.036</v>
      </c>
      <c r="I2553" s="205"/>
      <c r="L2553" s="201"/>
      <c r="M2553" s="206"/>
      <c r="T2553" s="207"/>
      <c r="AT2553" s="202" t="s">
        <v>586</v>
      </c>
      <c r="AU2553" s="202" t="s">
        <v>89</v>
      </c>
      <c r="AV2553" s="15" t="s">
        <v>597</v>
      </c>
      <c r="AW2553" s="15" t="s">
        <v>31</v>
      </c>
      <c r="AX2553" s="15" t="s">
        <v>77</v>
      </c>
      <c r="AY2553" s="202" t="s">
        <v>574</v>
      </c>
    </row>
    <row r="2554" spans="2:51" s="12" customFormat="1" ht="12">
      <c r="B2554" s="180"/>
      <c r="D2554" s="181" t="s">
        <v>586</v>
      </c>
      <c r="E2554" s="182" t="s">
        <v>1</v>
      </c>
      <c r="F2554" s="183" t="s">
        <v>2648</v>
      </c>
      <c r="H2554" s="182" t="s">
        <v>1</v>
      </c>
      <c r="I2554" s="184"/>
      <c r="L2554" s="180"/>
      <c r="M2554" s="185"/>
      <c r="T2554" s="186"/>
      <c r="AT2554" s="182" t="s">
        <v>586</v>
      </c>
      <c r="AU2554" s="182" t="s">
        <v>89</v>
      </c>
      <c r="AV2554" s="12" t="s">
        <v>84</v>
      </c>
      <c r="AW2554" s="12" t="s">
        <v>31</v>
      </c>
      <c r="AX2554" s="12" t="s">
        <v>77</v>
      </c>
      <c r="AY2554" s="182" t="s">
        <v>574</v>
      </c>
    </row>
    <row r="2555" spans="2:51" s="12" customFormat="1" ht="12">
      <c r="B2555" s="180"/>
      <c r="D2555" s="181" t="s">
        <v>586</v>
      </c>
      <c r="E2555" s="182" t="s">
        <v>1</v>
      </c>
      <c r="F2555" s="183" t="s">
        <v>2649</v>
      </c>
      <c r="H2555" s="182" t="s">
        <v>1</v>
      </c>
      <c r="I2555" s="184"/>
      <c r="L2555" s="180"/>
      <c r="M2555" s="185"/>
      <c r="T2555" s="186"/>
      <c r="AT2555" s="182" t="s">
        <v>586</v>
      </c>
      <c r="AU2555" s="182" t="s">
        <v>89</v>
      </c>
      <c r="AV2555" s="12" t="s">
        <v>84</v>
      </c>
      <c r="AW2555" s="12" t="s">
        <v>31</v>
      </c>
      <c r="AX2555" s="12" t="s">
        <v>77</v>
      </c>
      <c r="AY2555" s="182" t="s">
        <v>574</v>
      </c>
    </row>
    <row r="2556" spans="2:51" s="13" customFormat="1" ht="12">
      <c r="B2556" s="187"/>
      <c r="D2556" s="181" t="s">
        <v>586</v>
      </c>
      <c r="E2556" s="188" t="s">
        <v>1</v>
      </c>
      <c r="F2556" s="189" t="s">
        <v>2650</v>
      </c>
      <c r="H2556" s="190">
        <v>6.8000000000000005E-2</v>
      </c>
      <c r="I2556" s="191"/>
      <c r="L2556" s="187"/>
      <c r="M2556" s="192"/>
      <c r="T2556" s="193"/>
      <c r="AT2556" s="188" t="s">
        <v>586</v>
      </c>
      <c r="AU2556" s="188" t="s">
        <v>89</v>
      </c>
      <c r="AV2556" s="13" t="s">
        <v>89</v>
      </c>
      <c r="AW2556" s="13" t="s">
        <v>31</v>
      </c>
      <c r="AX2556" s="13" t="s">
        <v>77</v>
      </c>
      <c r="AY2556" s="188" t="s">
        <v>574</v>
      </c>
    </row>
    <row r="2557" spans="2:51" s="13" customFormat="1" ht="12">
      <c r="B2557" s="187"/>
      <c r="D2557" s="181" t="s">
        <v>586</v>
      </c>
      <c r="E2557" s="188" t="s">
        <v>1</v>
      </c>
      <c r="F2557" s="189" t="s">
        <v>2651</v>
      </c>
      <c r="H2557" s="190">
        <v>0.40500000000000003</v>
      </c>
      <c r="I2557" s="191"/>
      <c r="L2557" s="187"/>
      <c r="M2557" s="192"/>
      <c r="T2557" s="193"/>
      <c r="AT2557" s="188" t="s">
        <v>586</v>
      </c>
      <c r="AU2557" s="188" t="s">
        <v>89</v>
      </c>
      <c r="AV2557" s="13" t="s">
        <v>89</v>
      </c>
      <c r="AW2557" s="13" t="s">
        <v>31</v>
      </c>
      <c r="AX2557" s="13" t="s">
        <v>77</v>
      </c>
      <c r="AY2557" s="188" t="s">
        <v>574</v>
      </c>
    </row>
    <row r="2558" spans="2:51" s="13" customFormat="1" ht="12">
      <c r="B2558" s="187"/>
      <c r="D2558" s="181" t="s">
        <v>586</v>
      </c>
      <c r="E2558" s="188" t="s">
        <v>1</v>
      </c>
      <c r="F2558" s="189" t="s">
        <v>2652</v>
      </c>
      <c r="H2558" s="190">
        <v>9.8000000000000004E-2</v>
      </c>
      <c r="I2558" s="191"/>
      <c r="L2558" s="187"/>
      <c r="M2558" s="192"/>
      <c r="T2558" s="193"/>
      <c r="AT2558" s="188" t="s">
        <v>586</v>
      </c>
      <c r="AU2558" s="188" t="s">
        <v>89</v>
      </c>
      <c r="AV2558" s="13" t="s">
        <v>89</v>
      </c>
      <c r="AW2558" s="13" t="s">
        <v>31</v>
      </c>
      <c r="AX2558" s="13" t="s">
        <v>77</v>
      </c>
      <c r="AY2558" s="188" t="s">
        <v>574</v>
      </c>
    </row>
    <row r="2559" spans="2:51" s="15" customFormat="1" ht="12">
      <c r="B2559" s="201"/>
      <c r="D2559" s="181" t="s">
        <v>586</v>
      </c>
      <c r="E2559" s="202" t="s">
        <v>1</v>
      </c>
      <c r="F2559" s="203" t="s">
        <v>776</v>
      </c>
      <c r="H2559" s="204">
        <v>0.57099999999999995</v>
      </c>
      <c r="I2559" s="205"/>
      <c r="L2559" s="201"/>
      <c r="M2559" s="206"/>
      <c r="T2559" s="207"/>
      <c r="AT2559" s="202" t="s">
        <v>586</v>
      </c>
      <c r="AU2559" s="202" t="s">
        <v>89</v>
      </c>
      <c r="AV2559" s="15" t="s">
        <v>597</v>
      </c>
      <c r="AW2559" s="15" t="s">
        <v>31</v>
      </c>
      <c r="AX2559" s="15" t="s">
        <v>77</v>
      </c>
      <c r="AY2559" s="202" t="s">
        <v>574</v>
      </c>
    </row>
    <row r="2560" spans="2:51" s="12" customFormat="1" ht="12">
      <c r="B2560" s="180"/>
      <c r="D2560" s="181" t="s">
        <v>586</v>
      </c>
      <c r="E2560" s="182" t="s">
        <v>1</v>
      </c>
      <c r="F2560" s="183" t="s">
        <v>2653</v>
      </c>
      <c r="H2560" s="182" t="s">
        <v>1</v>
      </c>
      <c r="I2560" s="184"/>
      <c r="L2560" s="180"/>
      <c r="M2560" s="185"/>
      <c r="T2560" s="186"/>
      <c r="AT2560" s="182" t="s">
        <v>586</v>
      </c>
      <c r="AU2560" s="182" t="s">
        <v>89</v>
      </c>
      <c r="AV2560" s="12" t="s">
        <v>84</v>
      </c>
      <c r="AW2560" s="12" t="s">
        <v>31</v>
      </c>
      <c r="AX2560" s="12" t="s">
        <v>77</v>
      </c>
      <c r="AY2560" s="182" t="s">
        <v>574</v>
      </c>
    </row>
    <row r="2561" spans="2:65" s="12" customFormat="1" ht="12">
      <c r="B2561" s="180"/>
      <c r="D2561" s="181" t="s">
        <v>586</v>
      </c>
      <c r="E2561" s="182" t="s">
        <v>1</v>
      </c>
      <c r="F2561" s="183" t="s">
        <v>2654</v>
      </c>
      <c r="H2561" s="182" t="s">
        <v>1</v>
      </c>
      <c r="I2561" s="184"/>
      <c r="L2561" s="180"/>
      <c r="M2561" s="185"/>
      <c r="T2561" s="186"/>
      <c r="AT2561" s="182" t="s">
        <v>586</v>
      </c>
      <c r="AU2561" s="182" t="s">
        <v>89</v>
      </c>
      <c r="AV2561" s="12" t="s">
        <v>84</v>
      </c>
      <c r="AW2561" s="12" t="s">
        <v>31</v>
      </c>
      <c r="AX2561" s="12" t="s">
        <v>77</v>
      </c>
      <c r="AY2561" s="182" t="s">
        <v>574</v>
      </c>
    </row>
    <row r="2562" spans="2:65" s="13" customFormat="1" ht="12">
      <c r="B2562" s="187"/>
      <c r="D2562" s="181" t="s">
        <v>586</v>
      </c>
      <c r="E2562" s="188" t="s">
        <v>1</v>
      </c>
      <c r="F2562" s="189" t="s">
        <v>2655</v>
      </c>
      <c r="H2562" s="190">
        <v>0.75900000000000001</v>
      </c>
      <c r="I2562" s="191"/>
      <c r="L2562" s="187"/>
      <c r="M2562" s="192"/>
      <c r="T2562" s="193"/>
      <c r="AT2562" s="188" t="s">
        <v>586</v>
      </c>
      <c r="AU2562" s="188" t="s">
        <v>89</v>
      </c>
      <c r="AV2562" s="13" t="s">
        <v>89</v>
      </c>
      <c r="AW2562" s="13" t="s">
        <v>31</v>
      </c>
      <c r="AX2562" s="13" t="s">
        <v>77</v>
      </c>
      <c r="AY2562" s="188" t="s">
        <v>574</v>
      </c>
    </row>
    <row r="2563" spans="2:65" s="15" customFormat="1" ht="12">
      <c r="B2563" s="201"/>
      <c r="D2563" s="181" t="s">
        <v>586</v>
      </c>
      <c r="E2563" s="202" t="s">
        <v>1</v>
      </c>
      <c r="F2563" s="203" t="s">
        <v>776</v>
      </c>
      <c r="H2563" s="204">
        <v>0.75900000000000001</v>
      </c>
      <c r="I2563" s="205"/>
      <c r="L2563" s="201"/>
      <c r="M2563" s="206"/>
      <c r="T2563" s="207"/>
      <c r="AT2563" s="202" t="s">
        <v>586</v>
      </c>
      <c r="AU2563" s="202" t="s">
        <v>89</v>
      </c>
      <c r="AV2563" s="15" t="s">
        <v>597</v>
      </c>
      <c r="AW2563" s="15" t="s">
        <v>31</v>
      </c>
      <c r="AX2563" s="15" t="s">
        <v>77</v>
      </c>
      <c r="AY2563" s="202" t="s">
        <v>574</v>
      </c>
    </row>
    <row r="2564" spans="2:65" s="12" customFormat="1" ht="12">
      <c r="B2564" s="180"/>
      <c r="D2564" s="181" t="s">
        <v>586</v>
      </c>
      <c r="E2564" s="182" t="s">
        <v>1</v>
      </c>
      <c r="F2564" s="183" t="s">
        <v>2656</v>
      </c>
      <c r="H2564" s="182" t="s">
        <v>1</v>
      </c>
      <c r="I2564" s="184"/>
      <c r="L2564" s="180"/>
      <c r="M2564" s="185"/>
      <c r="T2564" s="186"/>
      <c r="AT2564" s="182" t="s">
        <v>586</v>
      </c>
      <c r="AU2564" s="182" t="s">
        <v>89</v>
      </c>
      <c r="AV2564" s="12" t="s">
        <v>84</v>
      </c>
      <c r="AW2564" s="12" t="s">
        <v>31</v>
      </c>
      <c r="AX2564" s="12" t="s">
        <v>77</v>
      </c>
      <c r="AY2564" s="182" t="s">
        <v>574</v>
      </c>
    </row>
    <row r="2565" spans="2:65" s="12" customFormat="1" ht="12">
      <c r="B2565" s="180"/>
      <c r="D2565" s="181" t="s">
        <v>586</v>
      </c>
      <c r="E2565" s="182" t="s">
        <v>1</v>
      </c>
      <c r="F2565" s="183" t="s">
        <v>2657</v>
      </c>
      <c r="H2565" s="182" t="s">
        <v>1</v>
      </c>
      <c r="I2565" s="184"/>
      <c r="L2565" s="180"/>
      <c r="M2565" s="185"/>
      <c r="T2565" s="186"/>
      <c r="AT2565" s="182" t="s">
        <v>586</v>
      </c>
      <c r="AU2565" s="182" t="s">
        <v>89</v>
      </c>
      <c r="AV2565" s="12" t="s">
        <v>84</v>
      </c>
      <c r="AW2565" s="12" t="s">
        <v>31</v>
      </c>
      <c r="AX2565" s="12" t="s">
        <v>77</v>
      </c>
      <c r="AY2565" s="182" t="s">
        <v>574</v>
      </c>
    </row>
    <row r="2566" spans="2:65" s="13" customFormat="1" ht="12">
      <c r="B2566" s="187"/>
      <c r="D2566" s="181" t="s">
        <v>586</v>
      </c>
      <c r="E2566" s="188" t="s">
        <v>1</v>
      </c>
      <c r="F2566" s="189" t="s">
        <v>2658</v>
      </c>
      <c r="H2566" s="190">
        <v>10.045999999999999</v>
      </c>
      <c r="I2566" s="191"/>
      <c r="L2566" s="187"/>
      <c r="M2566" s="192"/>
      <c r="T2566" s="193"/>
      <c r="AT2566" s="188" t="s">
        <v>586</v>
      </c>
      <c r="AU2566" s="188" t="s">
        <v>89</v>
      </c>
      <c r="AV2566" s="13" t="s">
        <v>89</v>
      </c>
      <c r="AW2566" s="13" t="s">
        <v>31</v>
      </c>
      <c r="AX2566" s="13" t="s">
        <v>77</v>
      </c>
      <c r="AY2566" s="188" t="s">
        <v>574</v>
      </c>
    </row>
    <row r="2567" spans="2:65" s="12" customFormat="1" ht="12">
      <c r="B2567" s="180"/>
      <c r="D2567" s="181" t="s">
        <v>586</v>
      </c>
      <c r="E2567" s="182" t="s">
        <v>1</v>
      </c>
      <c r="F2567" s="183" t="s">
        <v>2659</v>
      </c>
      <c r="H2567" s="182" t="s">
        <v>1</v>
      </c>
      <c r="I2567" s="184"/>
      <c r="L2567" s="180"/>
      <c r="M2567" s="185"/>
      <c r="T2567" s="186"/>
      <c r="AT2567" s="182" t="s">
        <v>586</v>
      </c>
      <c r="AU2567" s="182" t="s">
        <v>89</v>
      </c>
      <c r="AV2567" s="12" t="s">
        <v>84</v>
      </c>
      <c r="AW2567" s="12" t="s">
        <v>31</v>
      </c>
      <c r="AX2567" s="12" t="s">
        <v>77</v>
      </c>
      <c r="AY2567" s="182" t="s">
        <v>574</v>
      </c>
    </row>
    <row r="2568" spans="2:65" s="13" customFormat="1" ht="12">
      <c r="B2568" s="187"/>
      <c r="D2568" s="181" t="s">
        <v>586</v>
      </c>
      <c r="E2568" s="188" t="s">
        <v>1</v>
      </c>
      <c r="F2568" s="189" t="s">
        <v>2658</v>
      </c>
      <c r="H2568" s="190">
        <v>10.045999999999999</v>
      </c>
      <c r="I2568" s="191"/>
      <c r="L2568" s="187"/>
      <c r="M2568" s="192"/>
      <c r="T2568" s="193"/>
      <c r="AT2568" s="188" t="s">
        <v>586</v>
      </c>
      <c r="AU2568" s="188" t="s">
        <v>89</v>
      </c>
      <c r="AV2568" s="13" t="s">
        <v>89</v>
      </c>
      <c r="AW2568" s="13" t="s">
        <v>31</v>
      </c>
      <c r="AX2568" s="13" t="s">
        <v>77</v>
      </c>
      <c r="AY2568" s="188" t="s">
        <v>574</v>
      </c>
    </row>
    <row r="2569" spans="2:65" s="15" customFormat="1" ht="12">
      <c r="B2569" s="201"/>
      <c r="D2569" s="181" t="s">
        <v>586</v>
      </c>
      <c r="E2569" s="202" t="s">
        <v>1</v>
      </c>
      <c r="F2569" s="203" t="s">
        <v>776</v>
      </c>
      <c r="H2569" s="204">
        <v>20.091999999999999</v>
      </c>
      <c r="I2569" s="205"/>
      <c r="L2569" s="201"/>
      <c r="M2569" s="206"/>
      <c r="T2569" s="207"/>
      <c r="AT2569" s="202" t="s">
        <v>586</v>
      </c>
      <c r="AU2569" s="202" t="s">
        <v>89</v>
      </c>
      <c r="AV2569" s="15" t="s">
        <v>597</v>
      </c>
      <c r="AW2569" s="15" t="s">
        <v>31</v>
      </c>
      <c r="AX2569" s="15" t="s">
        <v>77</v>
      </c>
      <c r="AY2569" s="202" t="s">
        <v>574</v>
      </c>
    </row>
    <row r="2570" spans="2:65" s="14" customFormat="1" ht="12">
      <c r="B2570" s="194"/>
      <c r="D2570" s="181" t="s">
        <v>586</v>
      </c>
      <c r="E2570" s="195" t="s">
        <v>1</v>
      </c>
      <c r="F2570" s="196" t="s">
        <v>596</v>
      </c>
      <c r="H2570" s="197">
        <v>374.529</v>
      </c>
      <c r="I2570" s="198"/>
      <c r="L2570" s="194"/>
      <c r="M2570" s="199"/>
      <c r="T2570" s="200"/>
      <c r="AT2570" s="195" t="s">
        <v>586</v>
      </c>
      <c r="AU2570" s="195" t="s">
        <v>89</v>
      </c>
      <c r="AV2570" s="14" t="s">
        <v>580</v>
      </c>
      <c r="AW2570" s="14" t="s">
        <v>31</v>
      </c>
      <c r="AX2570" s="14" t="s">
        <v>84</v>
      </c>
      <c r="AY2570" s="195" t="s">
        <v>574</v>
      </c>
    </row>
    <row r="2571" spans="2:65" s="1" customFormat="1" ht="24.25" customHeight="1">
      <c r="B2571" s="140"/>
      <c r="C2571" s="168" t="s">
        <v>2660</v>
      </c>
      <c r="D2571" s="168" t="s">
        <v>576</v>
      </c>
      <c r="E2571" s="169" t="s">
        <v>2661</v>
      </c>
      <c r="F2571" s="170" t="s">
        <v>2662</v>
      </c>
      <c r="G2571" s="171" t="s">
        <v>629</v>
      </c>
      <c r="H2571" s="172">
        <v>4.9859999999999998</v>
      </c>
      <c r="I2571" s="173"/>
      <c r="J2571" s="174">
        <f>ROUND(I2571*H2571,2)</f>
        <v>0</v>
      </c>
      <c r="K2571" s="175"/>
      <c r="L2571" s="34"/>
      <c r="M2571" s="176" t="s">
        <v>1</v>
      </c>
      <c r="N2571" s="139" t="s">
        <v>43</v>
      </c>
      <c r="P2571" s="177">
        <f>O2571*H2571</f>
        <v>0</v>
      </c>
      <c r="Q2571" s="177">
        <v>0</v>
      </c>
      <c r="R2571" s="177">
        <f>Q2571*H2571</f>
        <v>0</v>
      </c>
      <c r="S2571" s="177">
        <v>1.6</v>
      </c>
      <c r="T2571" s="178">
        <f>S2571*H2571</f>
        <v>7.9775999999999998</v>
      </c>
      <c r="AR2571" s="179" t="s">
        <v>580</v>
      </c>
      <c r="AT2571" s="179" t="s">
        <v>576</v>
      </c>
      <c r="AU2571" s="179" t="s">
        <v>89</v>
      </c>
      <c r="AY2571" s="17" t="s">
        <v>574</v>
      </c>
      <c r="BE2571" s="102">
        <f>IF(N2571="základná",J2571,0)</f>
        <v>0</v>
      </c>
      <c r="BF2571" s="102">
        <f>IF(N2571="znížená",J2571,0)</f>
        <v>0</v>
      </c>
      <c r="BG2571" s="102">
        <f>IF(N2571="zákl. prenesená",J2571,0)</f>
        <v>0</v>
      </c>
      <c r="BH2571" s="102">
        <f>IF(N2571="zníž. prenesená",J2571,0)</f>
        <v>0</v>
      </c>
      <c r="BI2571" s="102">
        <f>IF(N2571="nulová",J2571,0)</f>
        <v>0</v>
      </c>
      <c r="BJ2571" s="17" t="s">
        <v>89</v>
      </c>
      <c r="BK2571" s="102">
        <f>ROUND(I2571*H2571,2)</f>
        <v>0</v>
      </c>
      <c r="BL2571" s="17" t="s">
        <v>580</v>
      </c>
      <c r="BM2571" s="179" t="s">
        <v>2663</v>
      </c>
    </row>
    <row r="2572" spans="2:65" s="12" customFormat="1" ht="12">
      <c r="B2572" s="180"/>
      <c r="D2572" s="181" t="s">
        <v>586</v>
      </c>
      <c r="E2572" s="182" t="s">
        <v>1</v>
      </c>
      <c r="F2572" s="183" t="s">
        <v>2664</v>
      </c>
      <c r="H2572" s="182" t="s">
        <v>1</v>
      </c>
      <c r="I2572" s="184"/>
      <c r="L2572" s="180"/>
      <c r="M2572" s="185"/>
      <c r="T2572" s="186"/>
      <c r="AT2572" s="182" t="s">
        <v>586</v>
      </c>
      <c r="AU2572" s="182" t="s">
        <v>89</v>
      </c>
      <c r="AV2572" s="12" t="s">
        <v>84</v>
      </c>
      <c r="AW2572" s="12" t="s">
        <v>31</v>
      </c>
      <c r="AX2572" s="12" t="s">
        <v>77</v>
      </c>
      <c r="AY2572" s="182" t="s">
        <v>574</v>
      </c>
    </row>
    <row r="2573" spans="2:65" s="13" customFormat="1" ht="12">
      <c r="B2573" s="187"/>
      <c r="D2573" s="181" t="s">
        <v>586</v>
      </c>
      <c r="E2573" s="188" t="s">
        <v>1</v>
      </c>
      <c r="F2573" s="189" t="s">
        <v>2665</v>
      </c>
      <c r="H2573" s="190">
        <v>4.1689999999999996</v>
      </c>
      <c r="I2573" s="191"/>
      <c r="L2573" s="187"/>
      <c r="M2573" s="192"/>
      <c r="T2573" s="193"/>
      <c r="AT2573" s="188" t="s">
        <v>586</v>
      </c>
      <c r="AU2573" s="188" t="s">
        <v>89</v>
      </c>
      <c r="AV2573" s="13" t="s">
        <v>89</v>
      </c>
      <c r="AW2573" s="13" t="s">
        <v>31</v>
      </c>
      <c r="AX2573" s="13" t="s">
        <v>77</v>
      </c>
      <c r="AY2573" s="188" t="s">
        <v>574</v>
      </c>
    </row>
    <row r="2574" spans="2:65" s="12" customFormat="1" ht="12">
      <c r="B2574" s="180"/>
      <c r="D2574" s="181" t="s">
        <v>586</v>
      </c>
      <c r="E2574" s="182" t="s">
        <v>1</v>
      </c>
      <c r="F2574" s="183" t="s">
        <v>2666</v>
      </c>
      <c r="H2574" s="182" t="s">
        <v>1</v>
      </c>
      <c r="I2574" s="184"/>
      <c r="L2574" s="180"/>
      <c r="M2574" s="185"/>
      <c r="T2574" s="186"/>
      <c r="AT2574" s="182" t="s">
        <v>586</v>
      </c>
      <c r="AU2574" s="182" t="s">
        <v>89</v>
      </c>
      <c r="AV2574" s="12" t="s">
        <v>84</v>
      </c>
      <c r="AW2574" s="12" t="s">
        <v>31</v>
      </c>
      <c r="AX2574" s="12" t="s">
        <v>77</v>
      </c>
      <c r="AY2574" s="182" t="s">
        <v>574</v>
      </c>
    </row>
    <row r="2575" spans="2:65" s="13" customFormat="1" ht="12">
      <c r="B2575" s="187"/>
      <c r="D2575" s="181" t="s">
        <v>586</v>
      </c>
      <c r="E2575" s="188" t="s">
        <v>1</v>
      </c>
      <c r="F2575" s="189" t="s">
        <v>2667</v>
      </c>
      <c r="H2575" s="190">
        <v>0.81699999999999995</v>
      </c>
      <c r="I2575" s="191"/>
      <c r="L2575" s="187"/>
      <c r="M2575" s="192"/>
      <c r="T2575" s="193"/>
      <c r="AT2575" s="188" t="s">
        <v>586</v>
      </c>
      <c r="AU2575" s="188" t="s">
        <v>89</v>
      </c>
      <c r="AV2575" s="13" t="s">
        <v>89</v>
      </c>
      <c r="AW2575" s="13" t="s">
        <v>31</v>
      </c>
      <c r="AX2575" s="13" t="s">
        <v>77</v>
      </c>
      <c r="AY2575" s="188" t="s">
        <v>574</v>
      </c>
    </row>
    <row r="2576" spans="2:65" s="14" customFormat="1" ht="12">
      <c r="B2576" s="194"/>
      <c r="D2576" s="181" t="s">
        <v>586</v>
      </c>
      <c r="E2576" s="195" t="s">
        <v>1</v>
      </c>
      <c r="F2576" s="196" t="s">
        <v>596</v>
      </c>
      <c r="H2576" s="197">
        <v>4.9859999999999998</v>
      </c>
      <c r="I2576" s="198"/>
      <c r="L2576" s="194"/>
      <c r="M2576" s="199"/>
      <c r="T2576" s="200"/>
      <c r="AT2576" s="195" t="s">
        <v>586</v>
      </c>
      <c r="AU2576" s="195" t="s">
        <v>89</v>
      </c>
      <c r="AV2576" s="14" t="s">
        <v>580</v>
      </c>
      <c r="AW2576" s="14" t="s">
        <v>31</v>
      </c>
      <c r="AX2576" s="14" t="s">
        <v>84</v>
      </c>
      <c r="AY2576" s="195" t="s">
        <v>574</v>
      </c>
    </row>
    <row r="2577" spans="2:65" s="1" customFormat="1" ht="33" customHeight="1">
      <c r="B2577" s="140"/>
      <c r="C2577" s="168" t="s">
        <v>2668</v>
      </c>
      <c r="D2577" s="168" t="s">
        <v>576</v>
      </c>
      <c r="E2577" s="169" t="s">
        <v>2669</v>
      </c>
      <c r="F2577" s="170" t="s">
        <v>2670</v>
      </c>
      <c r="G2577" s="171" t="s">
        <v>629</v>
      </c>
      <c r="H2577" s="172">
        <v>507.488</v>
      </c>
      <c r="I2577" s="173"/>
      <c r="J2577" s="174">
        <f>ROUND(I2577*H2577,2)</f>
        <v>0</v>
      </c>
      <c r="K2577" s="175"/>
      <c r="L2577" s="34"/>
      <c r="M2577" s="176" t="s">
        <v>1</v>
      </c>
      <c r="N2577" s="139" t="s">
        <v>43</v>
      </c>
      <c r="P2577" s="177">
        <f>O2577*H2577</f>
        <v>0</v>
      </c>
      <c r="Q2577" s="177">
        <v>0</v>
      </c>
      <c r="R2577" s="177">
        <f>Q2577*H2577</f>
        <v>0</v>
      </c>
      <c r="S2577" s="177">
        <v>1.6</v>
      </c>
      <c r="T2577" s="178">
        <f>S2577*H2577</f>
        <v>811.98080000000004</v>
      </c>
      <c r="AR2577" s="179" t="s">
        <v>580</v>
      </c>
      <c r="AT2577" s="179" t="s">
        <v>576</v>
      </c>
      <c r="AU2577" s="179" t="s">
        <v>89</v>
      </c>
      <c r="AY2577" s="17" t="s">
        <v>574</v>
      </c>
      <c r="BE2577" s="102">
        <f>IF(N2577="základná",J2577,0)</f>
        <v>0</v>
      </c>
      <c r="BF2577" s="102">
        <f>IF(N2577="znížená",J2577,0)</f>
        <v>0</v>
      </c>
      <c r="BG2577" s="102">
        <f>IF(N2577="zákl. prenesená",J2577,0)</f>
        <v>0</v>
      </c>
      <c r="BH2577" s="102">
        <f>IF(N2577="zníž. prenesená",J2577,0)</f>
        <v>0</v>
      </c>
      <c r="BI2577" s="102">
        <f>IF(N2577="nulová",J2577,0)</f>
        <v>0</v>
      </c>
      <c r="BJ2577" s="17" t="s">
        <v>89</v>
      </c>
      <c r="BK2577" s="102">
        <f>ROUND(I2577*H2577,2)</f>
        <v>0</v>
      </c>
      <c r="BL2577" s="17" t="s">
        <v>580</v>
      </c>
      <c r="BM2577" s="179" t="s">
        <v>2671</v>
      </c>
    </row>
    <row r="2578" spans="2:65" s="12" customFormat="1" ht="24">
      <c r="B2578" s="180"/>
      <c r="D2578" s="181" t="s">
        <v>586</v>
      </c>
      <c r="E2578" s="182" t="s">
        <v>1</v>
      </c>
      <c r="F2578" s="183" t="s">
        <v>2672</v>
      </c>
      <c r="H2578" s="182" t="s">
        <v>1</v>
      </c>
      <c r="I2578" s="184"/>
      <c r="L2578" s="180"/>
      <c r="M2578" s="185"/>
      <c r="T2578" s="186"/>
      <c r="AT2578" s="182" t="s">
        <v>586</v>
      </c>
      <c r="AU2578" s="182" t="s">
        <v>89</v>
      </c>
      <c r="AV2578" s="12" t="s">
        <v>84</v>
      </c>
      <c r="AW2578" s="12" t="s">
        <v>31</v>
      </c>
      <c r="AX2578" s="12" t="s">
        <v>77</v>
      </c>
      <c r="AY2578" s="182" t="s">
        <v>574</v>
      </c>
    </row>
    <row r="2579" spans="2:65" s="13" customFormat="1" ht="12">
      <c r="B2579" s="187"/>
      <c r="D2579" s="181" t="s">
        <v>586</v>
      </c>
      <c r="E2579" s="188" t="s">
        <v>1</v>
      </c>
      <c r="F2579" s="189" t="s">
        <v>2673</v>
      </c>
      <c r="H2579" s="190">
        <v>507.488</v>
      </c>
      <c r="I2579" s="191"/>
      <c r="L2579" s="187"/>
      <c r="M2579" s="192"/>
      <c r="T2579" s="193"/>
      <c r="AT2579" s="188" t="s">
        <v>586</v>
      </c>
      <c r="AU2579" s="188" t="s">
        <v>89</v>
      </c>
      <c r="AV2579" s="13" t="s">
        <v>89</v>
      </c>
      <c r="AW2579" s="13" t="s">
        <v>31</v>
      </c>
      <c r="AX2579" s="13" t="s">
        <v>77</v>
      </c>
      <c r="AY2579" s="188" t="s">
        <v>574</v>
      </c>
    </row>
    <row r="2580" spans="2:65" s="14" customFormat="1" ht="12">
      <c r="B2580" s="194"/>
      <c r="D2580" s="181" t="s">
        <v>586</v>
      </c>
      <c r="E2580" s="195" t="s">
        <v>1</v>
      </c>
      <c r="F2580" s="196" t="s">
        <v>596</v>
      </c>
      <c r="H2580" s="197">
        <v>507.488</v>
      </c>
      <c r="I2580" s="198"/>
      <c r="L2580" s="194"/>
      <c r="M2580" s="199"/>
      <c r="T2580" s="200"/>
      <c r="AT2580" s="195" t="s">
        <v>586</v>
      </c>
      <c r="AU2580" s="195" t="s">
        <v>89</v>
      </c>
      <c r="AV2580" s="14" t="s">
        <v>580</v>
      </c>
      <c r="AW2580" s="14" t="s">
        <v>31</v>
      </c>
      <c r="AX2580" s="14" t="s">
        <v>84</v>
      </c>
      <c r="AY2580" s="195" t="s">
        <v>574</v>
      </c>
    </row>
    <row r="2581" spans="2:65" s="1" customFormat="1" ht="33" customHeight="1">
      <c r="B2581" s="140"/>
      <c r="C2581" s="168" t="s">
        <v>2674</v>
      </c>
      <c r="D2581" s="168" t="s">
        <v>576</v>
      </c>
      <c r="E2581" s="169" t="s">
        <v>2675</v>
      </c>
      <c r="F2581" s="170" t="s">
        <v>2676</v>
      </c>
      <c r="G2581" s="171" t="s">
        <v>629</v>
      </c>
      <c r="H2581" s="172">
        <v>26.582999999999998</v>
      </c>
      <c r="I2581" s="173"/>
      <c r="J2581" s="174">
        <f>ROUND(I2581*H2581,2)</f>
        <v>0</v>
      </c>
      <c r="K2581" s="175"/>
      <c r="L2581" s="34"/>
      <c r="M2581" s="176" t="s">
        <v>1</v>
      </c>
      <c r="N2581" s="139" t="s">
        <v>43</v>
      </c>
      <c r="P2581" s="177">
        <f>O2581*H2581</f>
        <v>0</v>
      </c>
      <c r="Q2581" s="177">
        <v>0</v>
      </c>
      <c r="R2581" s="177">
        <f>Q2581*H2581</f>
        <v>0</v>
      </c>
      <c r="S2581" s="177">
        <v>5.8000000000000003E-2</v>
      </c>
      <c r="T2581" s="178">
        <f>S2581*H2581</f>
        <v>1.541814</v>
      </c>
      <c r="AR2581" s="179" t="s">
        <v>580</v>
      </c>
      <c r="AT2581" s="179" t="s">
        <v>576</v>
      </c>
      <c r="AU2581" s="179" t="s">
        <v>89</v>
      </c>
      <c r="AY2581" s="17" t="s">
        <v>574</v>
      </c>
      <c r="BE2581" s="102">
        <f>IF(N2581="základná",J2581,0)</f>
        <v>0</v>
      </c>
      <c r="BF2581" s="102">
        <f>IF(N2581="znížená",J2581,0)</f>
        <v>0</v>
      </c>
      <c r="BG2581" s="102">
        <f>IF(N2581="zákl. prenesená",J2581,0)</f>
        <v>0</v>
      </c>
      <c r="BH2581" s="102">
        <f>IF(N2581="zníž. prenesená",J2581,0)</f>
        <v>0</v>
      </c>
      <c r="BI2581" s="102">
        <f>IF(N2581="nulová",J2581,0)</f>
        <v>0</v>
      </c>
      <c r="BJ2581" s="17" t="s">
        <v>89</v>
      </c>
      <c r="BK2581" s="102">
        <f>ROUND(I2581*H2581,2)</f>
        <v>0</v>
      </c>
      <c r="BL2581" s="17" t="s">
        <v>580</v>
      </c>
      <c r="BM2581" s="179" t="s">
        <v>2677</v>
      </c>
    </row>
    <row r="2582" spans="2:65" s="12" customFormat="1" ht="12">
      <c r="B2582" s="180"/>
      <c r="D2582" s="181" t="s">
        <v>586</v>
      </c>
      <c r="E2582" s="182" t="s">
        <v>1</v>
      </c>
      <c r="F2582" s="183" t="s">
        <v>2678</v>
      </c>
      <c r="H2582" s="182" t="s">
        <v>1</v>
      </c>
      <c r="I2582" s="184"/>
      <c r="L2582" s="180"/>
      <c r="M2582" s="185"/>
      <c r="T2582" s="186"/>
      <c r="AT2582" s="182" t="s">
        <v>586</v>
      </c>
      <c r="AU2582" s="182" t="s">
        <v>89</v>
      </c>
      <c r="AV2582" s="12" t="s">
        <v>84</v>
      </c>
      <c r="AW2582" s="12" t="s">
        <v>31</v>
      </c>
      <c r="AX2582" s="12" t="s">
        <v>77</v>
      </c>
      <c r="AY2582" s="182" t="s">
        <v>574</v>
      </c>
    </row>
    <row r="2583" spans="2:65" s="13" customFormat="1" ht="24">
      <c r="B2583" s="187"/>
      <c r="D2583" s="181" t="s">
        <v>586</v>
      </c>
      <c r="E2583" s="188" t="s">
        <v>1</v>
      </c>
      <c r="F2583" s="189" t="s">
        <v>2679</v>
      </c>
      <c r="H2583" s="190">
        <v>3.226</v>
      </c>
      <c r="I2583" s="191"/>
      <c r="L2583" s="187"/>
      <c r="M2583" s="192"/>
      <c r="T2583" s="193"/>
      <c r="AT2583" s="188" t="s">
        <v>586</v>
      </c>
      <c r="AU2583" s="188" t="s">
        <v>89</v>
      </c>
      <c r="AV2583" s="13" t="s">
        <v>89</v>
      </c>
      <c r="AW2583" s="13" t="s">
        <v>31</v>
      </c>
      <c r="AX2583" s="13" t="s">
        <v>77</v>
      </c>
      <c r="AY2583" s="188" t="s">
        <v>574</v>
      </c>
    </row>
    <row r="2584" spans="2:65" s="13" customFormat="1" ht="12">
      <c r="B2584" s="187"/>
      <c r="D2584" s="181" t="s">
        <v>586</v>
      </c>
      <c r="E2584" s="188" t="s">
        <v>1</v>
      </c>
      <c r="F2584" s="189" t="s">
        <v>2680</v>
      </c>
      <c r="H2584" s="190">
        <v>14.24</v>
      </c>
      <c r="I2584" s="191"/>
      <c r="L2584" s="187"/>
      <c r="M2584" s="192"/>
      <c r="T2584" s="193"/>
      <c r="AT2584" s="188" t="s">
        <v>586</v>
      </c>
      <c r="AU2584" s="188" t="s">
        <v>89</v>
      </c>
      <c r="AV2584" s="13" t="s">
        <v>89</v>
      </c>
      <c r="AW2584" s="13" t="s">
        <v>31</v>
      </c>
      <c r="AX2584" s="13" t="s">
        <v>77</v>
      </c>
      <c r="AY2584" s="188" t="s">
        <v>574</v>
      </c>
    </row>
    <row r="2585" spans="2:65" s="12" customFormat="1" ht="12">
      <c r="B2585" s="180"/>
      <c r="D2585" s="181" t="s">
        <v>586</v>
      </c>
      <c r="E2585" s="182" t="s">
        <v>1</v>
      </c>
      <c r="F2585" s="183" t="s">
        <v>2681</v>
      </c>
      <c r="H2585" s="182" t="s">
        <v>1</v>
      </c>
      <c r="I2585" s="184"/>
      <c r="L2585" s="180"/>
      <c r="M2585" s="185"/>
      <c r="T2585" s="186"/>
      <c r="AT2585" s="182" t="s">
        <v>586</v>
      </c>
      <c r="AU2585" s="182" t="s">
        <v>89</v>
      </c>
      <c r="AV2585" s="12" t="s">
        <v>84</v>
      </c>
      <c r="AW2585" s="12" t="s">
        <v>31</v>
      </c>
      <c r="AX2585" s="12" t="s">
        <v>77</v>
      </c>
      <c r="AY2585" s="182" t="s">
        <v>574</v>
      </c>
    </row>
    <row r="2586" spans="2:65" s="13" customFormat="1" ht="12">
      <c r="B2586" s="187"/>
      <c r="D2586" s="181" t="s">
        <v>586</v>
      </c>
      <c r="E2586" s="188" t="s">
        <v>1</v>
      </c>
      <c r="F2586" s="189" t="s">
        <v>2682</v>
      </c>
      <c r="H2586" s="190">
        <v>3.93</v>
      </c>
      <c r="I2586" s="191"/>
      <c r="L2586" s="187"/>
      <c r="M2586" s="192"/>
      <c r="T2586" s="193"/>
      <c r="AT2586" s="188" t="s">
        <v>586</v>
      </c>
      <c r="AU2586" s="188" t="s">
        <v>89</v>
      </c>
      <c r="AV2586" s="13" t="s">
        <v>89</v>
      </c>
      <c r="AW2586" s="13" t="s">
        <v>31</v>
      </c>
      <c r="AX2586" s="13" t="s">
        <v>77</v>
      </c>
      <c r="AY2586" s="188" t="s">
        <v>574</v>
      </c>
    </row>
    <row r="2587" spans="2:65" s="13" customFormat="1" ht="12">
      <c r="B2587" s="187"/>
      <c r="D2587" s="181" t="s">
        <v>586</v>
      </c>
      <c r="E2587" s="188" t="s">
        <v>1</v>
      </c>
      <c r="F2587" s="189" t="s">
        <v>2683</v>
      </c>
      <c r="H2587" s="190">
        <v>5.1870000000000003</v>
      </c>
      <c r="I2587" s="191"/>
      <c r="L2587" s="187"/>
      <c r="M2587" s="192"/>
      <c r="T2587" s="193"/>
      <c r="AT2587" s="188" t="s">
        <v>586</v>
      </c>
      <c r="AU2587" s="188" t="s">
        <v>89</v>
      </c>
      <c r="AV2587" s="13" t="s">
        <v>89</v>
      </c>
      <c r="AW2587" s="13" t="s">
        <v>31</v>
      </c>
      <c r="AX2587" s="13" t="s">
        <v>77</v>
      </c>
      <c r="AY2587" s="188" t="s">
        <v>574</v>
      </c>
    </row>
    <row r="2588" spans="2:65" s="14" customFormat="1" ht="12">
      <c r="B2588" s="194"/>
      <c r="D2588" s="181" t="s">
        <v>586</v>
      </c>
      <c r="E2588" s="195" t="s">
        <v>1</v>
      </c>
      <c r="F2588" s="196" t="s">
        <v>596</v>
      </c>
      <c r="H2588" s="197">
        <v>26.582999999999998</v>
      </c>
      <c r="I2588" s="198"/>
      <c r="L2588" s="194"/>
      <c r="M2588" s="199"/>
      <c r="T2588" s="200"/>
      <c r="AT2588" s="195" t="s">
        <v>586</v>
      </c>
      <c r="AU2588" s="195" t="s">
        <v>89</v>
      </c>
      <c r="AV2588" s="14" t="s">
        <v>580</v>
      </c>
      <c r="AW2588" s="14" t="s">
        <v>31</v>
      </c>
      <c r="AX2588" s="14" t="s">
        <v>84</v>
      </c>
      <c r="AY2588" s="195" t="s">
        <v>574</v>
      </c>
    </row>
    <row r="2589" spans="2:65" s="1" customFormat="1" ht="24.25" customHeight="1">
      <c r="B2589" s="140"/>
      <c r="C2589" s="168" t="s">
        <v>2684</v>
      </c>
      <c r="D2589" s="168" t="s">
        <v>576</v>
      </c>
      <c r="E2589" s="169" t="s">
        <v>2685</v>
      </c>
      <c r="F2589" s="170" t="s">
        <v>2686</v>
      </c>
      <c r="G2589" s="171" t="s">
        <v>629</v>
      </c>
      <c r="H2589" s="172">
        <v>14.677</v>
      </c>
      <c r="I2589" s="173"/>
      <c r="J2589" s="174">
        <f>ROUND(I2589*H2589,2)</f>
        <v>0</v>
      </c>
      <c r="K2589" s="175"/>
      <c r="L2589" s="34"/>
      <c r="M2589" s="176" t="s">
        <v>1</v>
      </c>
      <c r="N2589" s="139" t="s">
        <v>43</v>
      </c>
      <c r="P2589" s="177">
        <f>O2589*H2589</f>
        <v>0</v>
      </c>
      <c r="Q2589" s="177">
        <v>0</v>
      </c>
      <c r="R2589" s="177">
        <f>Q2589*H2589</f>
        <v>0</v>
      </c>
      <c r="S2589" s="177">
        <v>2.4</v>
      </c>
      <c r="T2589" s="178">
        <f>S2589*H2589</f>
        <v>35.224799999999995</v>
      </c>
      <c r="AR2589" s="179" t="s">
        <v>580</v>
      </c>
      <c r="AT2589" s="179" t="s">
        <v>576</v>
      </c>
      <c r="AU2589" s="179" t="s">
        <v>89</v>
      </c>
      <c r="AY2589" s="17" t="s">
        <v>574</v>
      </c>
      <c r="BE2589" s="102">
        <f>IF(N2589="základná",J2589,0)</f>
        <v>0</v>
      </c>
      <c r="BF2589" s="102">
        <f>IF(N2589="znížená",J2589,0)</f>
        <v>0</v>
      </c>
      <c r="BG2589" s="102">
        <f>IF(N2589="zákl. prenesená",J2589,0)</f>
        <v>0</v>
      </c>
      <c r="BH2589" s="102">
        <f>IF(N2589="zníž. prenesená",J2589,0)</f>
        <v>0</v>
      </c>
      <c r="BI2589" s="102">
        <f>IF(N2589="nulová",J2589,0)</f>
        <v>0</v>
      </c>
      <c r="BJ2589" s="17" t="s">
        <v>89</v>
      </c>
      <c r="BK2589" s="102">
        <f>ROUND(I2589*H2589,2)</f>
        <v>0</v>
      </c>
      <c r="BL2589" s="17" t="s">
        <v>580</v>
      </c>
      <c r="BM2589" s="179" t="s">
        <v>2687</v>
      </c>
    </row>
    <row r="2590" spans="2:65" s="12" customFormat="1" ht="12">
      <c r="B2590" s="180"/>
      <c r="D2590" s="181" t="s">
        <v>586</v>
      </c>
      <c r="E2590" s="182" t="s">
        <v>1</v>
      </c>
      <c r="F2590" s="183" t="s">
        <v>2688</v>
      </c>
      <c r="H2590" s="182" t="s">
        <v>1</v>
      </c>
      <c r="I2590" s="184"/>
      <c r="L2590" s="180"/>
      <c r="M2590" s="185"/>
      <c r="T2590" s="186"/>
      <c r="AT2590" s="182" t="s">
        <v>586</v>
      </c>
      <c r="AU2590" s="182" t="s">
        <v>89</v>
      </c>
      <c r="AV2590" s="12" t="s">
        <v>84</v>
      </c>
      <c r="AW2590" s="12" t="s">
        <v>31</v>
      </c>
      <c r="AX2590" s="12" t="s">
        <v>77</v>
      </c>
      <c r="AY2590" s="182" t="s">
        <v>574</v>
      </c>
    </row>
    <row r="2591" spans="2:65" s="13" customFormat="1" ht="12">
      <c r="B2591" s="187"/>
      <c r="D2591" s="181" t="s">
        <v>586</v>
      </c>
      <c r="E2591" s="188" t="s">
        <v>1</v>
      </c>
      <c r="F2591" s="189" t="s">
        <v>2689</v>
      </c>
      <c r="H2591" s="190">
        <v>5.8760000000000003</v>
      </c>
      <c r="I2591" s="191"/>
      <c r="L2591" s="187"/>
      <c r="M2591" s="192"/>
      <c r="T2591" s="193"/>
      <c r="AT2591" s="188" t="s">
        <v>586</v>
      </c>
      <c r="AU2591" s="188" t="s">
        <v>89</v>
      </c>
      <c r="AV2591" s="13" t="s">
        <v>89</v>
      </c>
      <c r="AW2591" s="13" t="s">
        <v>31</v>
      </c>
      <c r="AX2591" s="13" t="s">
        <v>77</v>
      </c>
      <c r="AY2591" s="188" t="s">
        <v>574</v>
      </c>
    </row>
    <row r="2592" spans="2:65" s="13" customFormat="1" ht="12">
      <c r="B2592" s="187"/>
      <c r="D2592" s="181" t="s">
        <v>586</v>
      </c>
      <c r="E2592" s="188" t="s">
        <v>1</v>
      </c>
      <c r="F2592" s="189" t="s">
        <v>2690</v>
      </c>
      <c r="H2592" s="190">
        <v>3.9769999999999999</v>
      </c>
      <c r="I2592" s="191"/>
      <c r="L2592" s="187"/>
      <c r="M2592" s="192"/>
      <c r="T2592" s="193"/>
      <c r="AT2592" s="188" t="s">
        <v>586</v>
      </c>
      <c r="AU2592" s="188" t="s">
        <v>89</v>
      </c>
      <c r="AV2592" s="13" t="s">
        <v>89</v>
      </c>
      <c r="AW2592" s="13" t="s">
        <v>31</v>
      </c>
      <c r="AX2592" s="13" t="s">
        <v>77</v>
      </c>
      <c r="AY2592" s="188" t="s">
        <v>574</v>
      </c>
    </row>
    <row r="2593" spans="2:65" s="13" customFormat="1" ht="12">
      <c r="B2593" s="187"/>
      <c r="D2593" s="181" t="s">
        <v>586</v>
      </c>
      <c r="E2593" s="188" t="s">
        <v>1</v>
      </c>
      <c r="F2593" s="189" t="s">
        <v>2691</v>
      </c>
      <c r="H2593" s="190">
        <v>0.96</v>
      </c>
      <c r="I2593" s="191"/>
      <c r="L2593" s="187"/>
      <c r="M2593" s="192"/>
      <c r="T2593" s="193"/>
      <c r="AT2593" s="188" t="s">
        <v>586</v>
      </c>
      <c r="AU2593" s="188" t="s">
        <v>89</v>
      </c>
      <c r="AV2593" s="13" t="s">
        <v>89</v>
      </c>
      <c r="AW2593" s="13" t="s">
        <v>31</v>
      </c>
      <c r="AX2593" s="13" t="s">
        <v>77</v>
      </c>
      <c r="AY2593" s="188" t="s">
        <v>574</v>
      </c>
    </row>
    <row r="2594" spans="2:65" s="13" customFormat="1" ht="12">
      <c r="B2594" s="187"/>
      <c r="D2594" s="181" t="s">
        <v>586</v>
      </c>
      <c r="E2594" s="188" t="s">
        <v>1</v>
      </c>
      <c r="F2594" s="189" t="s">
        <v>2692</v>
      </c>
      <c r="H2594" s="190">
        <v>0.35099999999999998</v>
      </c>
      <c r="I2594" s="191"/>
      <c r="L2594" s="187"/>
      <c r="M2594" s="192"/>
      <c r="T2594" s="193"/>
      <c r="AT2594" s="188" t="s">
        <v>586</v>
      </c>
      <c r="AU2594" s="188" t="s">
        <v>89</v>
      </c>
      <c r="AV2594" s="13" t="s">
        <v>89</v>
      </c>
      <c r="AW2594" s="13" t="s">
        <v>31</v>
      </c>
      <c r="AX2594" s="13" t="s">
        <v>77</v>
      </c>
      <c r="AY2594" s="188" t="s">
        <v>574</v>
      </c>
    </row>
    <row r="2595" spans="2:65" s="13" customFormat="1" ht="12">
      <c r="B2595" s="187"/>
      <c r="D2595" s="181" t="s">
        <v>586</v>
      </c>
      <c r="E2595" s="188" t="s">
        <v>1</v>
      </c>
      <c r="F2595" s="189" t="s">
        <v>2693</v>
      </c>
      <c r="H2595" s="190">
        <v>1.2849999999999999</v>
      </c>
      <c r="I2595" s="191"/>
      <c r="L2595" s="187"/>
      <c r="M2595" s="192"/>
      <c r="T2595" s="193"/>
      <c r="AT2595" s="188" t="s">
        <v>586</v>
      </c>
      <c r="AU2595" s="188" t="s">
        <v>89</v>
      </c>
      <c r="AV2595" s="13" t="s">
        <v>89</v>
      </c>
      <c r="AW2595" s="13" t="s">
        <v>31</v>
      </c>
      <c r="AX2595" s="13" t="s">
        <v>77</v>
      </c>
      <c r="AY2595" s="188" t="s">
        <v>574</v>
      </c>
    </row>
    <row r="2596" spans="2:65" s="13" customFormat="1" ht="12">
      <c r="B2596" s="187"/>
      <c r="D2596" s="181" t="s">
        <v>586</v>
      </c>
      <c r="E2596" s="188" t="s">
        <v>1</v>
      </c>
      <c r="F2596" s="189" t="s">
        <v>2694</v>
      </c>
      <c r="H2596" s="190">
        <v>0.48799999999999999</v>
      </c>
      <c r="I2596" s="191"/>
      <c r="L2596" s="187"/>
      <c r="M2596" s="192"/>
      <c r="T2596" s="193"/>
      <c r="AT2596" s="188" t="s">
        <v>586</v>
      </c>
      <c r="AU2596" s="188" t="s">
        <v>89</v>
      </c>
      <c r="AV2596" s="13" t="s">
        <v>89</v>
      </c>
      <c r="AW2596" s="13" t="s">
        <v>31</v>
      </c>
      <c r="AX2596" s="13" t="s">
        <v>77</v>
      </c>
      <c r="AY2596" s="188" t="s">
        <v>574</v>
      </c>
    </row>
    <row r="2597" spans="2:65" s="13" customFormat="1" ht="12">
      <c r="B2597" s="187"/>
      <c r="D2597" s="181" t="s">
        <v>586</v>
      </c>
      <c r="E2597" s="188" t="s">
        <v>1</v>
      </c>
      <c r="F2597" s="189" t="s">
        <v>2695</v>
      </c>
      <c r="H2597" s="190">
        <v>0.89800000000000002</v>
      </c>
      <c r="I2597" s="191"/>
      <c r="L2597" s="187"/>
      <c r="M2597" s="192"/>
      <c r="T2597" s="193"/>
      <c r="AT2597" s="188" t="s">
        <v>586</v>
      </c>
      <c r="AU2597" s="188" t="s">
        <v>89</v>
      </c>
      <c r="AV2597" s="13" t="s">
        <v>89</v>
      </c>
      <c r="AW2597" s="13" t="s">
        <v>31</v>
      </c>
      <c r="AX2597" s="13" t="s">
        <v>77</v>
      </c>
      <c r="AY2597" s="188" t="s">
        <v>574</v>
      </c>
    </row>
    <row r="2598" spans="2:65" s="13" customFormat="1" ht="12">
      <c r="B2598" s="187"/>
      <c r="D2598" s="181" t="s">
        <v>586</v>
      </c>
      <c r="E2598" s="188" t="s">
        <v>1</v>
      </c>
      <c r="F2598" s="189" t="s">
        <v>2696</v>
      </c>
      <c r="H2598" s="190">
        <v>7.8E-2</v>
      </c>
      <c r="I2598" s="191"/>
      <c r="L2598" s="187"/>
      <c r="M2598" s="192"/>
      <c r="T2598" s="193"/>
      <c r="AT2598" s="188" t="s">
        <v>586</v>
      </c>
      <c r="AU2598" s="188" t="s">
        <v>89</v>
      </c>
      <c r="AV2598" s="13" t="s">
        <v>89</v>
      </c>
      <c r="AW2598" s="13" t="s">
        <v>31</v>
      </c>
      <c r="AX2598" s="13" t="s">
        <v>77</v>
      </c>
      <c r="AY2598" s="188" t="s">
        <v>574</v>
      </c>
    </row>
    <row r="2599" spans="2:65" s="13" customFormat="1" ht="12">
      <c r="B2599" s="187"/>
      <c r="D2599" s="181" t="s">
        <v>586</v>
      </c>
      <c r="E2599" s="188" t="s">
        <v>1</v>
      </c>
      <c r="F2599" s="189" t="s">
        <v>2697</v>
      </c>
      <c r="H2599" s="190">
        <v>0.76400000000000001</v>
      </c>
      <c r="I2599" s="191"/>
      <c r="L2599" s="187"/>
      <c r="M2599" s="192"/>
      <c r="T2599" s="193"/>
      <c r="AT2599" s="188" t="s">
        <v>586</v>
      </c>
      <c r="AU2599" s="188" t="s">
        <v>89</v>
      </c>
      <c r="AV2599" s="13" t="s">
        <v>89</v>
      </c>
      <c r="AW2599" s="13" t="s">
        <v>31</v>
      </c>
      <c r="AX2599" s="13" t="s">
        <v>77</v>
      </c>
      <c r="AY2599" s="188" t="s">
        <v>574</v>
      </c>
    </row>
    <row r="2600" spans="2:65" s="14" customFormat="1" ht="12">
      <c r="B2600" s="194"/>
      <c r="D2600" s="181" t="s">
        <v>586</v>
      </c>
      <c r="E2600" s="195" t="s">
        <v>1</v>
      </c>
      <c r="F2600" s="196" t="s">
        <v>596</v>
      </c>
      <c r="H2600" s="197">
        <v>14.677</v>
      </c>
      <c r="I2600" s="198"/>
      <c r="L2600" s="194"/>
      <c r="M2600" s="199"/>
      <c r="T2600" s="200"/>
      <c r="AT2600" s="195" t="s">
        <v>586</v>
      </c>
      <c r="AU2600" s="195" t="s">
        <v>89</v>
      </c>
      <c r="AV2600" s="14" t="s">
        <v>580</v>
      </c>
      <c r="AW2600" s="14" t="s">
        <v>31</v>
      </c>
      <c r="AX2600" s="14" t="s">
        <v>84</v>
      </c>
      <c r="AY2600" s="195" t="s">
        <v>574</v>
      </c>
    </row>
    <row r="2601" spans="2:65" s="1" customFormat="1" ht="24.25" customHeight="1">
      <c r="B2601" s="140"/>
      <c r="C2601" s="168" t="s">
        <v>2698</v>
      </c>
      <c r="D2601" s="168" t="s">
        <v>576</v>
      </c>
      <c r="E2601" s="169" t="s">
        <v>2699</v>
      </c>
      <c r="F2601" s="170" t="s">
        <v>2700</v>
      </c>
      <c r="G2601" s="171" t="s">
        <v>584</v>
      </c>
      <c r="H2601" s="172">
        <v>47.180999999999997</v>
      </c>
      <c r="I2601" s="173"/>
      <c r="J2601" s="174">
        <f>ROUND(I2601*H2601,2)</f>
        <v>0</v>
      </c>
      <c r="K2601" s="175"/>
      <c r="L2601" s="34"/>
      <c r="M2601" s="176" t="s">
        <v>1</v>
      </c>
      <c r="N2601" s="139" t="s">
        <v>43</v>
      </c>
      <c r="P2601" s="177">
        <f>O2601*H2601</f>
        <v>0</v>
      </c>
      <c r="Q2601" s="177">
        <v>0</v>
      </c>
      <c r="R2601" s="177">
        <f>Q2601*H2601</f>
        <v>0</v>
      </c>
      <c r="S2601" s="177">
        <v>0.39200000000000002</v>
      </c>
      <c r="T2601" s="178">
        <f>S2601*H2601</f>
        <v>18.494952000000001</v>
      </c>
      <c r="AR2601" s="179" t="s">
        <v>580</v>
      </c>
      <c r="AT2601" s="179" t="s">
        <v>576</v>
      </c>
      <c r="AU2601" s="179" t="s">
        <v>89</v>
      </c>
      <c r="AY2601" s="17" t="s">
        <v>574</v>
      </c>
      <c r="BE2601" s="102">
        <f>IF(N2601="základná",J2601,0)</f>
        <v>0</v>
      </c>
      <c r="BF2601" s="102">
        <f>IF(N2601="znížená",J2601,0)</f>
        <v>0</v>
      </c>
      <c r="BG2601" s="102">
        <f>IF(N2601="zákl. prenesená",J2601,0)</f>
        <v>0</v>
      </c>
      <c r="BH2601" s="102">
        <f>IF(N2601="zníž. prenesená",J2601,0)</f>
        <v>0</v>
      </c>
      <c r="BI2601" s="102">
        <f>IF(N2601="nulová",J2601,0)</f>
        <v>0</v>
      </c>
      <c r="BJ2601" s="17" t="s">
        <v>89</v>
      </c>
      <c r="BK2601" s="102">
        <f>ROUND(I2601*H2601,2)</f>
        <v>0</v>
      </c>
      <c r="BL2601" s="17" t="s">
        <v>580</v>
      </c>
      <c r="BM2601" s="179" t="s">
        <v>2701</v>
      </c>
    </row>
    <row r="2602" spans="2:65" s="12" customFormat="1" ht="12">
      <c r="B2602" s="180"/>
      <c r="D2602" s="181" t="s">
        <v>586</v>
      </c>
      <c r="E2602" s="182" t="s">
        <v>1</v>
      </c>
      <c r="F2602" s="183" t="s">
        <v>2702</v>
      </c>
      <c r="H2602" s="182" t="s">
        <v>1</v>
      </c>
      <c r="I2602" s="184"/>
      <c r="L2602" s="180"/>
      <c r="M2602" s="185"/>
      <c r="T2602" s="186"/>
      <c r="AT2602" s="182" t="s">
        <v>586</v>
      </c>
      <c r="AU2602" s="182" t="s">
        <v>89</v>
      </c>
      <c r="AV2602" s="12" t="s">
        <v>84</v>
      </c>
      <c r="AW2602" s="12" t="s">
        <v>31</v>
      </c>
      <c r="AX2602" s="12" t="s">
        <v>77</v>
      </c>
      <c r="AY2602" s="182" t="s">
        <v>574</v>
      </c>
    </row>
    <row r="2603" spans="2:65" s="13" customFormat="1" ht="12">
      <c r="B2603" s="187"/>
      <c r="D2603" s="181" t="s">
        <v>586</v>
      </c>
      <c r="E2603" s="188" t="s">
        <v>1</v>
      </c>
      <c r="F2603" s="189" t="s">
        <v>2703</v>
      </c>
      <c r="H2603" s="190">
        <v>4.1399999999999997</v>
      </c>
      <c r="I2603" s="191"/>
      <c r="L2603" s="187"/>
      <c r="M2603" s="192"/>
      <c r="T2603" s="193"/>
      <c r="AT2603" s="188" t="s">
        <v>586</v>
      </c>
      <c r="AU2603" s="188" t="s">
        <v>89</v>
      </c>
      <c r="AV2603" s="13" t="s">
        <v>89</v>
      </c>
      <c r="AW2603" s="13" t="s">
        <v>31</v>
      </c>
      <c r="AX2603" s="13" t="s">
        <v>77</v>
      </c>
      <c r="AY2603" s="188" t="s">
        <v>574</v>
      </c>
    </row>
    <row r="2604" spans="2:65" s="12" customFormat="1" ht="12">
      <c r="B2604" s="180"/>
      <c r="D2604" s="181" t="s">
        <v>586</v>
      </c>
      <c r="E2604" s="182" t="s">
        <v>1</v>
      </c>
      <c r="F2604" s="183" t="s">
        <v>2704</v>
      </c>
      <c r="H2604" s="182" t="s">
        <v>1</v>
      </c>
      <c r="I2604" s="184"/>
      <c r="L2604" s="180"/>
      <c r="M2604" s="185"/>
      <c r="T2604" s="186"/>
      <c r="AT2604" s="182" t="s">
        <v>586</v>
      </c>
      <c r="AU2604" s="182" t="s">
        <v>89</v>
      </c>
      <c r="AV2604" s="12" t="s">
        <v>84</v>
      </c>
      <c r="AW2604" s="12" t="s">
        <v>31</v>
      </c>
      <c r="AX2604" s="12" t="s">
        <v>77</v>
      </c>
      <c r="AY2604" s="182" t="s">
        <v>574</v>
      </c>
    </row>
    <row r="2605" spans="2:65" s="13" customFormat="1" ht="12">
      <c r="B2605" s="187"/>
      <c r="D2605" s="181" t="s">
        <v>586</v>
      </c>
      <c r="E2605" s="188" t="s">
        <v>1</v>
      </c>
      <c r="F2605" s="189" t="s">
        <v>2705</v>
      </c>
      <c r="H2605" s="190">
        <v>6.5490000000000004</v>
      </c>
      <c r="I2605" s="191"/>
      <c r="L2605" s="187"/>
      <c r="M2605" s="192"/>
      <c r="T2605" s="193"/>
      <c r="AT2605" s="188" t="s">
        <v>586</v>
      </c>
      <c r="AU2605" s="188" t="s">
        <v>89</v>
      </c>
      <c r="AV2605" s="13" t="s">
        <v>89</v>
      </c>
      <c r="AW2605" s="13" t="s">
        <v>31</v>
      </c>
      <c r="AX2605" s="13" t="s">
        <v>77</v>
      </c>
      <c r="AY2605" s="188" t="s">
        <v>574</v>
      </c>
    </row>
    <row r="2606" spans="2:65" s="12" customFormat="1" ht="12">
      <c r="B2606" s="180"/>
      <c r="D2606" s="181" t="s">
        <v>586</v>
      </c>
      <c r="E2606" s="182" t="s">
        <v>1</v>
      </c>
      <c r="F2606" s="183" t="s">
        <v>2706</v>
      </c>
      <c r="H2606" s="182" t="s">
        <v>1</v>
      </c>
      <c r="I2606" s="184"/>
      <c r="L2606" s="180"/>
      <c r="M2606" s="185"/>
      <c r="T2606" s="186"/>
      <c r="AT2606" s="182" t="s">
        <v>586</v>
      </c>
      <c r="AU2606" s="182" t="s">
        <v>89</v>
      </c>
      <c r="AV2606" s="12" t="s">
        <v>84</v>
      </c>
      <c r="AW2606" s="12" t="s">
        <v>31</v>
      </c>
      <c r="AX2606" s="12" t="s">
        <v>77</v>
      </c>
      <c r="AY2606" s="182" t="s">
        <v>574</v>
      </c>
    </row>
    <row r="2607" spans="2:65" s="13" customFormat="1" ht="12">
      <c r="B2607" s="187"/>
      <c r="D2607" s="181" t="s">
        <v>586</v>
      </c>
      <c r="E2607" s="188" t="s">
        <v>1</v>
      </c>
      <c r="F2607" s="189" t="s">
        <v>2707</v>
      </c>
      <c r="H2607" s="190">
        <v>7.6769999999999996</v>
      </c>
      <c r="I2607" s="191"/>
      <c r="L2607" s="187"/>
      <c r="M2607" s="192"/>
      <c r="T2607" s="193"/>
      <c r="AT2607" s="188" t="s">
        <v>586</v>
      </c>
      <c r="AU2607" s="188" t="s">
        <v>89</v>
      </c>
      <c r="AV2607" s="13" t="s">
        <v>89</v>
      </c>
      <c r="AW2607" s="13" t="s">
        <v>31</v>
      </c>
      <c r="AX2607" s="13" t="s">
        <v>77</v>
      </c>
      <c r="AY2607" s="188" t="s">
        <v>574</v>
      </c>
    </row>
    <row r="2608" spans="2:65" s="12" customFormat="1" ht="12">
      <c r="B2608" s="180"/>
      <c r="D2608" s="181" t="s">
        <v>586</v>
      </c>
      <c r="E2608" s="182" t="s">
        <v>1</v>
      </c>
      <c r="F2608" s="183" t="s">
        <v>2708</v>
      </c>
      <c r="H2608" s="182" t="s">
        <v>1</v>
      </c>
      <c r="I2608" s="184"/>
      <c r="L2608" s="180"/>
      <c r="M2608" s="185"/>
      <c r="T2608" s="186"/>
      <c r="AT2608" s="182" t="s">
        <v>586</v>
      </c>
      <c r="AU2608" s="182" t="s">
        <v>89</v>
      </c>
      <c r="AV2608" s="12" t="s">
        <v>84</v>
      </c>
      <c r="AW2608" s="12" t="s">
        <v>31</v>
      </c>
      <c r="AX2608" s="12" t="s">
        <v>77</v>
      </c>
      <c r="AY2608" s="182" t="s">
        <v>574</v>
      </c>
    </row>
    <row r="2609" spans="2:65" s="13" customFormat="1" ht="12">
      <c r="B2609" s="187"/>
      <c r="D2609" s="181" t="s">
        <v>586</v>
      </c>
      <c r="E2609" s="188" t="s">
        <v>1</v>
      </c>
      <c r="F2609" s="189" t="s">
        <v>2709</v>
      </c>
      <c r="H2609" s="190">
        <v>4.351</v>
      </c>
      <c r="I2609" s="191"/>
      <c r="L2609" s="187"/>
      <c r="M2609" s="192"/>
      <c r="T2609" s="193"/>
      <c r="AT2609" s="188" t="s">
        <v>586</v>
      </c>
      <c r="AU2609" s="188" t="s">
        <v>89</v>
      </c>
      <c r="AV2609" s="13" t="s">
        <v>89</v>
      </c>
      <c r="AW2609" s="13" t="s">
        <v>31</v>
      </c>
      <c r="AX2609" s="13" t="s">
        <v>77</v>
      </c>
      <c r="AY2609" s="188" t="s">
        <v>574</v>
      </c>
    </row>
    <row r="2610" spans="2:65" s="12" customFormat="1" ht="12">
      <c r="B2610" s="180"/>
      <c r="D2610" s="181" t="s">
        <v>586</v>
      </c>
      <c r="E2610" s="182" t="s">
        <v>1</v>
      </c>
      <c r="F2610" s="183" t="s">
        <v>2710</v>
      </c>
      <c r="H2610" s="182" t="s">
        <v>1</v>
      </c>
      <c r="I2610" s="184"/>
      <c r="L2610" s="180"/>
      <c r="M2610" s="185"/>
      <c r="T2610" s="186"/>
      <c r="AT2610" s="182" t="s">
        <v>586</v>
      </c>
      <c r="AU2610" s="182" t="s">
        <v>89</v>
      </c>
      <c r="AV2610" s="12" t="s">
        <v>84</v>
      </c>
      <c r="AW2610" s="12" t="s">
        <v>31</v>
      </c>
      <c r="AX2610" s="12" t="s">
        <v>77</v>
      </c>
      <c r="AY2610" s="182" t="s">
        <v>574</v>
      </c>
    </row>
    <row r="2611" spans="2:65" s="13" customFormat="1" ht="12">
      <c r="B2611" s="187"/>
      <c r="D2611" s="181" t="s">
        <v>586</v>
      </c>
      <c r="E2611" s="188" t="s">
        <v>1</v>
      </c>
      <c r="F2611" s="189" t="s">
        <v>2711</v>
      </c>
      <c r="H2611" s="190">
        <v>7.7919999999999998</v>
      </c>
      <c r="I2611" s="191"/>
      <c r="L2611" s="187"/>
      <c r="M2611" s="192"/>
      <c r="T2611" s="193"/>
      <c r="AT2611" s="188" t="s">
        <v>586</v>
      </c>
      <c r="AU2611" s="188" t="s">
        <v>89</v>
      </c>
      <c r="AV2611" s="13" t="s">
        <v>89</v>
      </c>
      <c r="AW2611" s="13" t="s">
        <v>31</v>
      </c>
      <c r="AX2611" s="13" t="s">
        <v>77</v>
      </c>
      <c r="AY2611" s="188" t="s">
        <v>574</v>
      </c>
    </row>
    <row r="2612" spans="2:65" s="12" customFormat="1" ht="12">
      <c r="B2612" s="180"/>
      <c r="D2612" s="181" t="s">
        <v>586</v>
      </c>
      <c r="E2612" s="182" t="s">
        <v>1</v>
      </c>
      <c r="F2612" s="183" t="s">
        <v>2712</v>
      </c>
      <c r="H2612" s="182" t="s">
        <v>1</v>
      </c>
      <c r="I2612" s="184"/>
      <c r="L2612" s="180"/>
      <c r="M2612" s="185"/>
      <c r="T2612" s="186"/>
      <c r="AT2612" s="182" t="s">
        <v>586</v>
      </c>
      <c r="AU2612" s="182" t="s">
        <v>89</v>
      </c>
      <c r="AV2612" s="12" t="s">
        <v>84</v>
      </c>
      <c r="AW2612" s="12" t="s">
        <v>31</v>
      </c>
      <c r="AX2612" s="12" t="s">
        <v>77</v>
      </c>
      <c r="AY2612" s="182" t="s">
        <v>574</v>
      </c>
    </row>
    <row r="2613" spans="2:65" s="13" customFormat="1" ht="12">
      <c r="B2613" s="187"/>
      <c r="D2613" s="181" t="s">
        <v>586</v>
      </c>
      <c r="E2613" s="188" t="s">
        <v>1</v>
      </c>
      <c r="F2613" s="189" t="s">
        <v>2713</v>
      </c>
      <c r="H2613" s="190">
        <v>16.672000000000001</v>
      </c>
      <c r="I2613" s="191"/>
      <c r="L2613" s="187"/>
      <c r="M2613" s="192"/>
      <c r="T2613" s="193"/>
      <c r="AT2613" s="188" t="s">
        <v>586</v>
      </c>
      <c r="AU2613" s="188" t="s">
        <v>89</v>
      </c>
      <c r="AV2613" s="13" t="s">
        <v>89</v>
      </c>
      <c r="AW2613" s="13" t="s">
        <v>31</v>
      </c>
      <c r="AX2613" s="13" t="s">
        <v>77</v>
      </c>
      <c r="AY2613" s="188" t="s">
        <v>574</v>
      </c>
    </row>
    <row r="2614" spans="2:65" s="14" customFormat="1" ht="12">
      <c r="B2614" s="194"/>
      <c r="D2614" s="181" t="s">
        <v>586</v>
      </c>
      <c r="E2614" s="195" t="s">
        <v>1</v>
      </c>
      <c r="F2614" s="196" t="s">
        <v>596</v>
      </c>
      <c r="H2614" s="197">
        <v>47.180999999999997</v>
      </c>
      <c r="I2614" s="198"/>
      <c r="L2614" s="194"/>
      <c r="M2614" s="199"/>
      <c r="T2614" s="200"/>
      <c r="AT2614" s="195" t="s">
        <v>586</v>
      </c>
      <c r="AU2614" s="195" t="s">
        <v>89</v>
      </c>
      <c r="AV2614" s="14" t="s">
        <v>580</v>
      </c>
      <c r="AW2614" s="14" t="s">
        <v>31</v>
      </c>
      <c r="AX2614" s="14" t="s">
        <v>84</v>
      </c>
      <c r="AY2614" s="195" t="s">
        <v>574</v>
      </c>
    </row>
    <row r="2615" spans="2:65" s="1" customFormat="1" ht="38" customHeight="1">
      <c r="B2615" s="140"/>
      <c r="C2615" s="168" t="s">
        <v>2714</v>
      </c>
      <c r="D2615" s="168" t="s">
        <v>576</v>
      </c>
      <c r="E2615" s="169" t="s">
        <v>2715</v>
      </c>
      <c r="F2615" s="170" t="s">
        <v>2716</v>
      </c>
      <c r="G2615" s="171" t="s">
        <v>629</v>
      </c>
      <c r="H2615" s="172">
        <v>236.36199999999999</v>
      </c>
      <c r="I2615" s="173"/>
      <c r="J2615" s="174">
        <f>ROUND(I2615*H2615,2)</f>
        <v>0</v>
      </c>
      <c r="K2615" s="175"/>
      <c r="L2615" s="34"/>
      <c r="M2615" s="176" t="s">
        <v>1</v>
      </c>
      <c r="N2615" s="139" t="s">
        <v>43</v>
      </c>
      <c r="P2615" s="177">
        <f>O2615*H2615</f>
        <v>0</v>
      </c>
      <c r="Q2615" s="177">
        <v>0</v>
      </c>
      <c r="R2615" s="177">
        <f>Q2615*H2615</f>
        <v>0</v>
      </c>
      <c r="S2615" s="177">
        <v>2.2000000000000002</v>
      </c>
      <c r="T2615" s="178">
        <f>S2615*H2615</f>
        <v>519.99639999999999</v>
      </c>
      <c r="AR2615" s="179" t="s">
        <v>580</v>
      </c>
      <c r="AT2615" s="179" t="s">
        <v>576</v>
      </c>
      <c r="AU2615" s="179" t="s">
        <v>89</v>
      </c>
      <c r="AY2615" s="17" t="s">
        <v>574</v>
      </c>
      <c r="BE2615" s="102">
        <f>IF(N2615="základná",J2615,0)</f>
        <v>0</v>
      </c>
      <c r="BF2615" s="102">
        <f>IF(N2615="znížená",J2615,0)</f>
        <v>0</v>
      </c>
      <c r="BG2615" s="102">
        <f>IF(N2615="zákl. prenesená",J2615,0)</f>
        <v>0</v>
      </c>
      <c r="BH2615" s="102">
        <f>IF(N2615="zníž. prenesená",J2615,0)</f>
        <v>0</v>
      </c>
      <c r="BI2615" s="102">
        <f>IF(N2615="nulová",J2615,0)</f>
        <v>0</v>
      </c>
      <c r="BJ2615" s="17" t="s">
        <v>89</v>
      </c>
      <c r="BK2615" s="102">
        <f>ROUND(I2615*H2615,2)</f>
        <v>0</v>
      </c>
      <c r="BL2615" s="17" t="s">
        <v>580</v>
      </c>
      <c r="BM2615" s="179" t="s">
        <v>2717</v>
      </c>
    </row>
    <row r="2616" spans="2:65" s="12" customFormat="1" ht="12">
      <c r="B2616" s="180"/>
      <c r="D2616" s="181" t="s">
        <v>586</v>
      </c>
      <c r="E2616" s="182" t="s">
        <v>1</v>
      </c>
      <c r="F2616" s="183" t="s">
        <v>2718</v>
      </c>
      <c r="H2616" s="182" t="s">
        <v>1</v>
      </c>
      <c r="I2616" s="184"/>
      <c r="L2616" s="180"/>
      <c r="M2616" s="185"/>
      <c r="T2616" s="186"/>
      <c r="AT2616" s="182" t="s">
        <v>586</v>
      </c>
      <c r="AU2616" s="182" t="s">
        <v>89</v>
      </c>
      <c r="AV2616" s="12" t="s">
        <v>84</v>
      </c>
      <c r="AW2616" s="12" t="s">
        <v>31</v>
      </c>
      <c r="AX2616" s="12" t="s">
        <v>77</v>
      </c>
      <c r="AY2616" s="182" t="s">
        <v>574</v>
      </c>
    </row>
    <row r="2617" spans="2:65" s="12" customFormat="1" ht="12">
      <c r="B2617" s="180"/>
      <c r="D2617" s="181" t="s">
        <v>586</v>
      </c>
      <c r="E2617" s="182" t="s">
        <v>1</v>
      </c>
      <c r="F2617" s="183" t="s">
        <v>997</v>
      </c>
      <c r="H2617" s="182" t="s">
        <v>1</v>
      </c>
      <c r="I2617" s="184"/>
      <c r="L2617" s="180"/>
      <c r="M2617" s="185"/>
      <c r="T2617" s="186"/>
      <c r="AT2617" s="182" t="s">
        <v>586</v>
      </c>
      <c r="AU2617" s="182" t="s">
        <v>89</v>
      </c>
      <c r="AV2617" s="12" t="s">
        <v>84</v>
      </c>
      <c r="AW2617" s="12" t="s">
        <v>31</v>
      </c>
      <c r="AX2617" s="12" t="s">
        <v>77</v>
      </c>
      <c r="AY2617" s="182" t="s">
        <v>574</v>
      </c>
    </row>
    <row r="2618" spans="2:65" s="13" customFormat="1" ht="24">
      <c r="B2618" s="187"/>
      <c r="D2618" s="181" t="s">
        <v>586</v>
      </c>
      <c r="E2618" s="188" t="s">
        <v>1</v>
      </c>
      <c r="F2618" s="189" t="s">
        <v>2719</v>
      </c>
      <c r="H2618" s="190">
        <v>11.696</v>
      </c>
      <c r="I2618" s="191"/>
      <c r="L2618" s="187"/>
      <c r="M2618" s="192"/>
      <c r="T2618" s="193"/>
      <c r="AT2618" s="188" t="s">
        <v>586</v>
      </c>
      <c r="AU2618" s="188" t="s">
        <v>89</v>
      </c>
      <c r="AV2618" s="13" t="s">
        <v>89</v>
      </c>
      <c r="AW2618" s="13" t="s">
        <v>31</v>
      </c>
      <c r="AX2618" s="13" t="s">
        <v>77</v>
      </c>
      <c r="AY2618" s="188" t="s">
        <v>574</v>
      </c>
    </row>
    <row r="2619" spans="2:65" s="15" customFormat="1" ht="12">
      <c r="B2619" s="201"/>
      <c r="D2619" s="181" t="s">
        <v>586</v>
      </c>
      <c r="E2619" s="202" t="s">
        <v>1</v>
      </c>
      <c r="F2619" s="203" t="s">
        <v>776</v>
      </c>
      <c r="H2619" s="204">
        <v>11.696</v>
      </c>
      <c r="I2619" s="205"/>
      <c r="L2619" s="201"/>
      <c r="M2619" s="206"/>
      <c r="T2619" s="207"/>
      <c r="AT2619" s="202" t="s">
        <v>586</v>
      </c>
      <c r="AU2619" s="202" t="s">
        <v>89</v>
      </c>
      <c r="AV2619" s="15" t="s">
        <v>597</v>
      </c>
      <c r="AW2619" s="15" t="s">
        <v>31</v>
      </c>
      <c r="AX2619" s="15" t="s">
        <v>77</v>
      </c>
      <c r="AY2619" s="202" t="s">
        <v>574</v>
      </c>
    </row>
    <row r="2620" spans="2:65" s="13" customFormat="1" ht="12">
      <c r="B2620" s="187"/>
      <c r="D2620" s="181" t="s">
        <v>586</v>
      </c>
      <c r="E2620" s="188" t="s">
        <v>1</v>
      </c>
      <c r="F2620" s="189" t="s">
        <v>2720</v>
      </c>
      <c r="H2620" s="190">
        <v>55.866999999999997</v>
      </c>
      <c r="I2620" s="191"/>
      <c r="L2620" s="187"/>
      <c r="M2620" s="192"/>
      <c r="T2620" s="193"/>
      <c r="AT2620" s="188" t="s">
        <v>586</v>
      </c>
      <c r="AU2620" s="188" t="s">
        <v>89</v>
      </c>
      <c r="AV2620" s="13" t="s">
        <v>89</v>
      </c>
      <c r="AW2620" s="13" t="s">
        <v>31</v>
      </c>
      <c r="AX2620" s="13" t="s">
        <v>77</v>
      </c>
      <c r="AY2620" s="188" t="s">
        <v>574</v>
      </c>
    </row>
    <row r="2621" spans="2:65" s="13" customFormat="1" ht="24">
      <c r="B2621" s="187"/>
      <c r="D2621" s="181" t="s">
        <v>586</v>
      </c>
      <c r="E2621" s="188" t="s">
        <v>1</v>
      </c>
      <c r="F2621" s="189" t="s">
        <v>2721</v>
      </c>
      <c r="H2621" s="190">
        <v>2.9449999999999998</v>
      </c>
      <c r="I2621" s="191"/>
      <c r="L2621" s="187"/>
      <c r="M2621" s="192"/>
      <c r="T2621" s="193"/>
      <c r="AT2621" s="188" t="s">
        <v>586</v>
      </c>
      <c r="AU2621" s="188" t="s">
        <v>89</v>
      </c>
      <c r="AV2621" s="13" t="s">
        <v>89</v>
      </c>
      <c r="AW2621" s="13" t="s">
        <v>31</v>
      </c>
      <c r="AX2621" s="13" t="s">
        <v>77</v>
      </c>
      <c r="AY2621" s="188" t="s">
        <v>574</v>
      </c>
    </row>
    <row r="2622" spans="2:65" s="13" customFormat="1" ht="12">
      <c r="B2622" s="187"/>
      <c r="D2622" s="181" t="s">
        <v>586</v>
      </c>
      <c r="E2622" s="188" t="s">
        <v>1</v>
      </c>
      <c r="F2622" s="189" t="s">
        <v>2722</v>
      </c>
      <c r="H2622" s="190">
        <v>119.01</v>
      </c>
      <c r="I2622" s="191"/>
      <c r="L2622" s="187"/>
      <c r="M2622" s="192"/>
      <c r="T2622" s="193"/>
      <c r="AT2622" s="188" t="s">
        <v>586</v>
      </c>
      <c r="AU2622" s="188" t="s">
        <v>89</v>
      </c>
      <c r="AV2622" s="13" t="s">
        <v>89</v>
      </c>
      <c r="AW2622" s="13" t="s">
        <v>31</v>
      </c>
      <c r="AX2622" s="13" t="s">
        <v>77</v>
      </c>
      <c r="AY2622" s="188" t="s">
        <v>574</v>
      </c>
    </row>
    <row r="2623" spans="2:65" s="13" customFormat="1" ht="24">
      <c r="B2623" s="187"/>
      <c r="D2623" s="181" t="s">
        <v>586</v>
      </c>
      <c r="E2623" s="188" t="s">
        <v>1</v>
      </c>
      <c r="F2623" s="189" t="s">
        <v>2723</v>
      </c>
      <c r="H2623" s="190">
        <v>46.844000000000001</v>
      </c>
      <c r="I2623" s="191"/>
      <c r="L2623" s="187"/>
      <c r="M2623" s="192"/>
      <c r="T2623" s="193"/>
      <c r="AT2623" s="188" t="s">
        <v>586</v>
      </c>
      <c r="AU2623" s="188" t="s">
        <v>89</v>
      </c>
      <c r="AV2623" s="13" t="s">
        <v>89</v>
      </c>
      <c r="AW2623" s="13" t="s">
        <v>31</v>
      </c>
      <c r="AX2623" s="13" t="s">
        <v>77</v>
      </c>
      <c r="AY2623" s="188" t="s">
        <v>574</v>
      </c>
    </row>
    <row r="2624" spans="2:65" s="15" customFormat="1" ht="12">
      <c r="B2624" s="201"/>
      <c r="D2624" s="181" t="s">
        <v>586</v>
      </c>
      <c r="E2624" s="202" t="s">
        <v>1</v>
      </c>
      <c r="F2624" s="203" t="s">
        <v>776</v>
      </c>
      <c r="H2624" s="204">
        <v>224.666</v>
      </c>
      <c r="I2624" s="205"/>
      <c r="L2624" s="201"/>
      <c r="M2624" s="206"/>
      <c r="T2624" s="207"/>
      <c r="AT2624" s="202" t="s">
        <v>586</v>
      </c>
      <c r="AU2624" s="202" t="s">
        <v>89</v>
      </c>
      <c r="AV2624" s="15" t="s">
        <v>597</v>
      </c>
      <c r="AW2624" s="15" t="s">
        <v>31</v>
      </c>
      <c r="AX2624" s="15" t="s">
        <v>77</v>
      </c>
      <c r="AY2624" s="202" t="s">
        <v>574</v>
      </c>
    </row>
    <row r="2625" spans="2:65" s="14" customFormat="1" ht="12">
      <c r="B2625" s="194"/>
      <c r="D2625" s="181" t="s">
        <v>586</v>
      </c>
      <c r="E2625" s="195" t="s">
        <v>1</v>
      </c>
      <c r="F2625" s="196" t="s">
        <v>596</v>
      </c>
      <c r="H2625" s="197">
        <v>236.36199999999999</v>
      </c>
      <c r="I2625" s="198"/>
      <c r="L2625" s="194"/>
      <c r="M2625" s="199"/>
      <c r="T2625" s="200"/>
      <c r="AT2625" s="195" t="s">
        <v>586</v>
      </c>
      <c r="AU2625" s="195" t="s">
        <v>89</v>
      </c>
      <c r="AV2625" s="14" t="s">
        <v>580</v>
      </c>
      <c r="AW2625" s="14" t="s">
        <v>31</v>
      </c>
      <c r="AX2625" s="14" t="s">
        <v>84</v>
      </c>
      <c r="AY2625" s="195" t="s">
        <v>574</v>
      </c>
    </row>
    <row r="2626" spans="2:65" s="1" customFormat="1" ht="33" customHeight="1">
      <c r="B2626" s="140"/>
      <c r="C2626" s="168" t="s">
        <v>2724</v>
      </c>
      <c r="D2626" s="168" t="s">
        <v>576</v>
      </c>
      <c r="E2626" s="169" t="s">
        <v>2725</v>
      </c>
      <c r="F2626" s="170" t="s">
        <v>2726</v>
      </c>
      <c r="G2626" s="171" t="s">
        <v>629</v>
      </c>
      <c r="H2626" s="172">
        <v>116.706</v>
      </c>
      <c r="I2626" s="173"/>
      <c r="J2626" s="174">
        <f>ROUND(I2626*H2626,2)</f>
        <v>0</v>
      </c>
      <c r="K2626" s="175"/>
      <c r="L2626" s="34"/>
      <c r="M2626" s="176" t="s">
        <v>1</v>
      </c>
      <c r="N2626" s="139" t="s">
        <v>43</v>
      </c>
      <c r="P2626" s="177">
        <f>O2626*H2626</f>
        <v>0</v>
      </c>
      <c r="Q2626" s="177">
        <v>0</v>
      </c>
      <c r="R2626" s="177">
        <f>Q2626*H2626</f>
        <v>0</v>
      </c>
      <c r="S2626" s="177">
        <v>0</v>
      </c>
      <c r="T2626" s="178">
        <f>S2626*H2626</f>
        <v>0</v>
      </c>
      <c r="AR2626" s="179" t="s">
        <v>580</v>
      </c>
      <c r="AT2626" s="179" t="s">
        <v>576</v>
      </c>
      <c r="AU2626" s="179" t="s">
        <v>89</v>
      </c>
      <c r="AY2626" s="17" t="s">
        <v>574</v>
      </c>
      <c r="BE2626" s="102">
        <f>IF(N2626="základná",J2626,0)</f>
        <v>0</v>
      </c>
      <c r="BF2626" s="102">
        <f>IF(N2626="znížená",J2626,0)</f>
        <v>0</v>
      </c>
      <c r="BG2626" s="102">
        <f>IF(N2626="zákl. prenesená",J2626,0)</f>
        <v>0</v>
      </c>
      <c r="BH2626" s="102">
        <f>IF(N2626="zníž. prenesená",J2626,0)</f>
        <v>0</v>
      </c>
      <c r="BI2626" s="102">
        <f>IF(N2626="nulová",J2626,0)</f>
        <v>0</v>
      </c>
      <c r="BJ2626" s="17" t="s">
        <v>89</v>
      </c>
      <c r="BK2626" s="102">
        <f>ROUND(I2626*H2626,2)</f>
        <v>0</v>
      </c>
      <c r="BL2626" s="17" t="s">
        <v>580</v>
      </c>
      <c r="BM2626" s="179" t="s">
        <v>2727</v>
      </c>
    </row>
    <row r="2627" spans="2:65" s="12" customFormat="1" ht="12">
      <c r="B2627" s="180"/>
      <c r="D2627" s="181" t="s">
        <v>586</v>
      </c>
      <c r="E2627" s="182" t="s">
        <v>1</v>
      </c>
      <c r="F2627" s="183" t="s">
        <v>625</v>
      </c>
      <c r="H2627" s="182" t="s">
        <v>1</v>
      </c>
      <c r="I2627" s="184"/>
      <c r="L2627" s="180"/>
      <c r="M2627" s="185"/>
      <c r="T2627" s="186"/>
      <c r="AT2627" s="182" t="s">
        <v>586</v>
      </c>
      <c r="AU2627" s="182" t="s">
        <v>89</v>
      </c>
      <c r="AV2627" s="12" t="s">
        <v>84</v>
      </c>
      <c r="AW2627" s="12" t="s">
        <v>31</v>
      </c>
      <c r="AX2627" s="12" t="s">
        <v>77</v>
      </c>
      <c r="AY2627" s="182" t="s">
        <v>574</v>
      </c>
    </row>
    <row r="2628" spans="2:65" s="13" customFormat="1" ht="12">
      <c r="B2628" s="187"/>
      <c r="D2628" s="181" t="s">
        <v>586</v>
      </c>
      <c r="E2628" s="188" t="s">
        <v>1</v>
      </c>
      <c r="F2628" s="189" t="s">
        <v>2728</v>
      </c>
      <c r="H2628" s="190">
        <v>116.706</v>
      </c>
      <c r="I2628" s="191"/>
      <c r="L2628" s="187"/>
      <c r="M2628" s="192"/>
      <c r="T2628" s="193"/>
      <c r="AT2628" s="188" t="s">
        <v>586</v>
      </c>
      <c r="AU2628" s="188" t="s">
        <v>89</v>
      </c>
      <c r="AV2628" s="13" t="s">
        <v>89</v>
      </c>
      <c r="AW2628" s="13" t="s">
        <v>31</v>
      </c>
      <c r="AX2628" s="13" t="s">
        <v>77</v>
      </c>
      <c r="AY2628" s="188" t="s">
        <v>574</v>
      </c>
    </row>
    <row r="2629" spans="2:65" s="14" customFormat="1" ht="12">
      <c r="B2629" s="194"/>
      <c r="D2629" s="181" t="s">
        <v>586</v>
      </c>
      <c r="E2629" s="195" t="s">
        <v>1</v>
      </c>
      <c r="F2629" s="196" t="s">
        <v>596</v>
      </c>
      <c r="H2629" s="197">
        <v>116.706</v>
      </c>
      <c r="I2629" s="198"/>
      <c r="L2629" s="194"/>
      <c r="M2629" s="199"/>
      <c r="T2629" s="200"/>
      <c r="AT2629" s="195" t="s">
        <v>586</v>
      </c>
      <c r="AU2629" s="195" t="s">
        <v>89</v>
      </c>
      <c r="AV2629" s="14" t="s">
        <v>580</v>
      </c>
      <c r="AW2629" s="14" t="s">
        <v>31</v>
      </c>
      <c r="AX2629" s="14" t="s">
        <v>84</v>
      </c>
      <c r="AY2629" s="195" t="s">
        <v>574</v>
      </c>
    </row>
    <row r="2630" spans="2:65" s="1" customFormat="1" ht="33" customHeight="1">
      <c r="B2630" s="140"/>
      <c r="C2630" s="168" t="s">
        <v>2729</v>
      </c>
      <c r="D2630" s="168" t="s">
        <v>576</v>
      </c>
      <c r="E2630" s="169" t="s">
        <v>2730</v>
      </c>
      <c r="F2630" s="170" t="s">
        <v>2731</v>
      </c>
      <c r="G2630" s="171" t="s">
        <v>584</v>
      </c>
      <c r="H2630" s="172">
        <v>821.03700000000003</v>
      </c>
      <c r="I2630" s="173"/>
      <c r="J2630" s="174">
        <f>ROUND(I2630*H2630,2)</f>
        <v>0</v>
      </c>
      <c r="K2630" s="175"/>
      <c r="L2630" s="34"/>
      <c r="M2630" s="176" t="s">
        <v>1</v>
      </c>
      <c r="N2630" s="139" t="s">
        <v>43</v>
      </c>
      <c r="P2630" s="177">
        <f>O2630*H2630</f>
        <v>0</v>
      </c>
      <c r="Q2630" s="177">
        <v>0</v>
      </c>
      <c r="R2630" s="177">
        <f>Q2630*H2630</f>
        <v>0</v>
      </c>
      <c r="S2630" s="177">
        <v>0.02</v>
      </c>
      <c r="T2630" s="178">
        <f>S2630*H2630</f>
        <v>16.420740000000002</v>
      </c>
      <c r="AR2630" s="179" t="s">
        <v>580</v>
      </c>
      <c r="AT2630" s="179" t="s">
        <v>576</v>
      </c>
      <c r="AU2630" s="179" t="s">
        <v>89</v>
      </c>
      <c r="AY2630" s="17" t="s">
        <v>574</v>
      </c>
      <c r="BE2630" s="102">
        <f>IF(N2630="základná",J2630,0)</f>
        <v>0</v>
      </c>
      <c r="BF2630" s="102">
        <f>IF(N2630="znížená",J2630,0)</f>
        <v>0</v>
      </c>
      <c r="BG2630" s="102">
        <f>IF(N2630="zákl. prenesená",J2630,0)</f>
        <v>0</v>
      </c>
      <c r="BH2630" s="102">
        <f>IF(N2630="zníž. prenesená",J2630,0)</f>
        <v>0</v>
      </c>
      <c r="BI2630" s="102">
        <f>IF(N2630="nulová",J2630,0)</f>
        <v>0</v>
      </c>
      <c r="BJ2630" s="17" t="s">
        <v>89</v>
      </c>
      <c r="BK2630" s="102">
        <f>ROUND(I2630*H2630,2)</f>
        <v>0</v>
      </c>
      <c r="BL2630" s="17" t="s">
        <v>580</v>
      </c>
      <c r="BM2630" s="179" t="s">
        <v>2732</v>
      </c>
    </row>
    <row r="2631" spans="2:65" s="12" customFormat="1" ht="12">
      <c r="B2631" s="180"/>
      <c r="D2631" s="181" t="s">
        <v>586</v>
      </c>
      <c r="E2631" s="182" t="s">
        <v>1</v>
      </c>
      <c r="F2631" s="183" t="s">
        <v>2733</v>
      </c>
      <c r="H2631" s="182" t="s">
        <v>1</v>
      </c>
      <c r="I2631" s="184"/>
      <c r="L2631" s="180"/>
      <c r="M2631" s="185"/>
      <c r="T2631" s="186"/>
      <c r="AT2631" s="182" t="s">
        <v>586</v>
      </c>
      <c r="AU2631" s="182" t="s">
        <v>89</v>
      </c>
      <c r="AV2631" s="12" t="s">
        <v>84</v>
      </c>
      <c r="AW2631" s="12" t="s">
        <v>31</v>
      </c>
      <c r="AX2631" s="12" t="s">
        <v>77</v>
      </c>
      <c r="AY2631" s="182" t="s">
        <v>574</v>
      </c>
    </row>
    <row r="2632" spans="2:65" s="12" customFormat="1" ht="12">
      <c r="B2632" s="180"/>
      <c r="D2632" s="181" t="s">
        <v>586</v>
      </c>
      <c r="E2632" s="182" t="s">
        <v>1</v>
      </c>
      <c r="F2632" s="183" t="s">
        <v>1019</v>
      </c>
      <c r="H2632" s="182" t="s">
        <v>1</v>
      </c>
      <c r="I2632" s="184"/>
      <c r="L2632" s="180"/>
      <c r="M2632" s="185"/>
      <c r="T2632" s="186"/>
      <c r="AT2632" s="182" t="s">
        <v>586</v>
      </c>
      <c r="AU2632" s="182" t="s">
        <v>89</v>
      </c>
      <c r="AV2632" s="12" t="s">
        <v>84</v>
      </c>
      <c r="AW2632" s="12" t="s">
        <v>31</v>
      </c>
      <c r="AX2632" s="12" t="s">
        <v>77</v>
      </c>
      <c r="AY2632" s="182" t="s">
        <v>574</v>
      </c>
    </row>
    <row r="2633" spans="2:65" s="13" customFormat="1" ht="36">
      <c r="B2633" s="187"/>
      <c r="D2633" s="181" t="s">
        <v>586</v>
      </c>
      <c r="E2633" s="188" t="s">
        <v>1</v>
      </c>
      <c r="F2633" s="189" t="s">
        <v>2734</v>
      </c>
      <c r="H2633" s="190">
        <v>87.561000000000007</v>
      </c>
      <c r="I2633" s="191"/>
      <c r="L2633" s="187"/>
      <c r="M2633" s="192"/>
      <c r="T2633" s="193"/>
      <c r="AT2633" s="188" t="s">
        <v>586</v>
      </c>
      <c r="AU2633" s="188" t="s">
        <v>89</v>
      </c>
      <c r="AV2633" s="13" t="s">
        <v>89</v>
      </c>
      <c r="AW2633" s="13" t="s">
        <v>31</v>
      </c>
      <c r="AX2633" s="13" t="s">
        <v>77</v>
      </c>
      <c r="AY2633" s="188" t="s">
        <v>574</v>
      </c>
    </row>
    <row r="2634" spans="2:65" s="13" customFormat="1" ht="24">
      <c r="B2634" s="187"/>
      <c r="D2634" s="181" t="s">
        <v>586</v>
      </c>
      <c r="E2634" s="188" t="s">
        <v>1</v>
      </c>
      <c r="F2634" s="189" t="s">
        <v>2735</v>
      </c>
      <c r="H2634" s="190">
        <v>562.09799999999996</v>
      </c>
      <c r="I2634" s="191"/>
      <c r="L2634" s="187"/>
      <c r="M2634" s="192"/>
      <c r="T2634" s="193"/>
      <c r="AT2634" s="188" t="s">
        <v>586</v>
      </c>
      <c r="AU2634" s="188" t="s">
        <v>89</v>
      </c>
      <c r="AV2634" s="13" t="s">
        <v>89</v>
      </c>
      <c r="AW2634" s="13" t="s">
        <v>31</v>
      </c>
      <c r="AX2634" s="13" t="s">
        <v>77</v>
      </c>
      <c r="AY2634" s="188" t="s">
        <v>574</v>
      </c>
    </row>
    <row r="2635" spans="2:65" s="13" customFormat="1" ht="12">
      <c r="B2635" s="187"/>
      <c r="D2635" s="181" t="s">
        <v>586</v>
      </c>
      <c r="E2635" s="188" t="s">
        <v>1</v>
      </c>
      <c r="F2635" s="189" t="s">
        <v>2736</v>
      </c>
      <c r="H2635" s="190">
        <v>48.680999999999997</v>
      </c>
      <c r="I2635" s="191"/>
      <c r="L2635" s="187"/>
      <c r="M2635" s="192"/>
      <c r="T2635" s="193"/>
      <c r="AT2635" s="188" t="s">
        <v>586</v>
      </c>
      <c r="AU2635" s="188" t="s">
        <v>89</v>
      </c>
      <c r="AV2635" s="13" t="s">
        <v>89</v>
      </c>
      <c r="AW2635" s="13" t="s">
        <v>31</v>
      </c>
      <c r="AX2635" s="13" t="s">
        <v>77</v>
      </c>
      <c r="AY2635" s="188" t="s">
        <v>574</v>
      </c>
    </row>
    <row r="2636" spans="2:65" s="15" customFormat="1" ht="12">
      <c r="B2636" s="201"/>
      <c r="D2636" s="181" t="s">
        <v>586</v>
      </c>
      <c r="E2636" s="202" t="s">
        <v>183</v>
      </c>
      <c r="F2636" s="203" t="s">
        <v>776</v>
      </c>
      <c r="H2636" s="204">
        <v>698.34</v>
      </c>
      <c r="I2636" s="205"/>
      <c r="L2636" s="201"/>
      <c r="M2636" s="206"/>
      <c r="T2636" s="207"/>
      <c r="AT2636" s="202" t="s">
        <v>586</v>
      </c>
      <c r="AU2636" s="202" t="s">
        <v>89</v>
      </c>
      <c r="AV2636" s="15" t="s">
        <v>597</v>
      </c>
      <c r="AW2636" s="15" t="s">
        <v>31</v>
      </c>
      <c r="AX2636" s="15" t="s">
        <v>77</v>
      </c>
      <c r="AY2636" s="202" t="s">
        <v>574</v>
      </c>
    </row>
    <row r="2637" spans="2:65" s="12" customFormat="1" ht="12">
      <c r="B2637" s="180"/>
      <c r="D2637" s="181" t="s">
        <v>586</v>
      </c>
      <c r="E2637" s="182" t="s">
        <v>1</v>
      </c>
      <c r="F2637" s="183" t="s">
        <v>1043</v>
      </c>
      <c r="H2637" s="182" t="s">
        <v>1</v>
      </c>
      <c r="I2637" s="184"/>
      <c r="L2637" s="180"/>
      <c r="M2637" s="185"/>
      <c r="T2637" s="186"/>
      <c r="AT2637" s="182" t="s">
        <v>586</v>
      </c>
      <c r="AU2637" s="182" t="s">
        <v>89</v>
      </c>
      <c r="AV2637" s="12" t="s">
        <v>84</v>
      </c>
      <c r="AW2637" s="12" t="s">
        <v>31</v>
      </c>
      <c r="AX2637" s="12" t="s">
        <v>77</v>
      </c>
      <c r="AY2637" s="182" t="s">
        <v>574</v>
      </c>
    </row>
    <row r="2638" spans="2:65" s="13" customFormat="1" ht="36">
      <c r="B2638" s="187"/>
      <c r="D2638" s="181" t="s">
        <v>586</v>
      </c>
      <c r="E2638" s="188" t="s">
        <v>1</v>
      </c>
      <c r="F2638" s="189" t="s">
        <v>2737</v>
      </c>
      <c r="H2638" s="190">
        <v>122.697</v>
      </c>
      <c r="I2638" s="191"/>
      <c r="L2638" s="187"/>
      <c r="M2638" s="192"/>
      <c r="T2638" s="193"/>
      <c r="AT2638" s="188" t="s">
        <v>586</v>
      </c>
      <c r="AU2638" s="188" t="s">
        <v>89</v>
      </c>
      <c r="AV2638" s="13" t="s">
        <v>89</v>
      </c>
      <c r="AW2638" s="13" t="s">
        <v>31</v>
      </c>
      <c r="AX2638" s="13" t="s">
        <v>77</v>
      </c>
      <c r="AY2638" s="188" t="s">
        <v>574</v>
      </c>
    </row>
    <row r="2639" spans="2:65" s="15" customFormat="1" ht="12">
      <c r="B2639" s="201"/>
      <c r="D2639" s="181" t="s">
        <v>586</v>
      </c>
      <c r="E2639" s="202" t="s">
        <v>187</v>
      </c>
      <c r="F2639" s="203" t="s">
        <v>776</v>
      </c>
      <c r="H2639" s="204">
        <v>122.697</v>
      </c>
      <c r="I2639" s="205"/>
      <c r="L2639" s="201"/>
      <c r="M2639" s="206"/>
      <c r="T2639" s="207"/>
      <c r="AT2639" s="202" t="s">
        <v>586</v>
      </c>
      <c r="AU2639" s="202" t="s">
        <v>89</v>
      </c>
      <c r="AV2639" s="15" t="s">
        <v>597</v>
      </c>
      <c r="AW2639" s="15" t="s">
        <v>31</v>
      </c>
      <c r="AX2639" s="15" t="s">
        <v>77</v>
      </c>
      <c r="AY2639" s="202" t="s">
        <v>574</v>
      </c>
    </row>
    <row r="2640" spans="2:65" s="14" customFormat="1" ht="12">
      <c r="B2640" s="194"/>
      <c r="D2640" s="181" t="s">
        <v>586</v>
      </c>
      <c r="E2640" s="195" t="s">
        <v>2738</v>
      </c>
      <c r="F2640" s="196" t="s">
        <v>596</v>
      </c>
      <c r="H2640" s="197">
        <v>821.03700000000003</v>
      </c>
      <c r="I2640" s="198"/>
      <c r="L2640" s="194"/>
      <c r="M2640" s="199"/>
      <c r="T2640" s="200"/>
      <c r="AT2640" s="195" t="s">
        <v>586</v>
      </c>
      <c r="AU2640" s="195" t="s">
        <v>89</v>
      </c>
      <c r="AV2640" s="14" t="s">
        <v>580</v>
      </c>
      <c r="AW2640" s="14" t="s">
        <v>31</v>
      </c>
      <c r="AX2640" s="14" t="s">
        <v>84</v>
      </c>
      <c r="AY2640" s="195" t="s">
        <v>574</v>
      </c>
    </row>
    <row r="2641" spans="2:65" s="1" customFormat="1" ht="24.25" customHeight="1">
      <c r="B2641" s="140"/>
      <c r="C2641" s="168" t="s">
        <v>2739</v>
      </c>
      <c r="D2641" s="168" t="s">
        <v>576</v>
      </c>
      <c r="E2641" s="169" t="s">
        <v>2740</v>
      </c>
      <c r="F2641" s="170" t="s">
        <v>2741</v>
      </c>
      <c r="G2641" s="171" t="s">
        <v>579</v>
      </c>
      <c r="H2641" s="172">
        <v>12</v>
      </c>
      <c r="I2641" s="173"/>
      <c r="J2641" s="174">
        <f>ROUND(I2641*H2641,2)</f>
        <v>0</v>
      </c>
      <c r="K2641" s="175"/>
      <c r="L2641" s="34"/>
      <c r="M2641" s="176" t="s">
        <v>1</v>
      </c>
      <c r="N2641" s="139" t="s">
        <v>43</v>
      </c>
      <c r="P2641" s="177">
        <f>O2641*H2641</f>
        <v>0</v>
      </c>
      <c r="Q2641" s="177">
        <v>0</v>
      </c>
      <c r="R2641" s="177">
        <f>Q2641*H2641</f>
        <v>0</v>
      </c>
      <c r="S2641" s="177">
        <v>1.2E-2</v>
      </c>
      <c r="T2641" s="178">
        <f>S2641*H2641</f>
        <v>0.14400000000000002</v>
      </c>
      <c r="AR2641" s="179" t="s">
        <v>580</v>
      </c>
      <c r="AT2641" s="179" t="s">
        <v>576</v>
      </c>
      <c r="AU2641" s="179" t="s">
        <v>89</v>
      </c>
      <c r="AY2641" s="17" t="s">
        <v>574</v>
      </c>
      <c r="BE2641" s="102">
        <f>IF(N2641="základná",J2641,0)</f>
        <v>0</v>
      </c>
      <c r="BF2641" s="102">
        <f>IF(N2641="znížená",J2641,0)</f>
        <v>0</v>
      </c>
      <c r="BG2641" s="102">
        <f>IF(N2641="zákl. prenesená",J2641,0)</f>
        <v>0</v>
      </c>
      <c r="BH2641" s="102">
        <f>IF(N2641="zníž. prenesená",J2641,0)</f>
        <v>0</v>
      </c>
      <c r="BI2641" s="102">
        <f>IF(N2641="nulová",J2641,0)</f>
        <v>0</v>
      </c>
      <c r="BJ2641" s="17" t="s">
        <v>89</v>
      </c>
      <c r="BK2641" s="102">
        <f>ROUND(I2641*H2641,2)</f>
        <v>0</v>
      </c>
      <c r="BL2641" s="17" t="s">
        <v>580</v>
      </c>
      <c r="BM2641" s="179" t="s">
        <v>2742</v>
      </c>
    </row>
    <row r="2642" spans="2:65" s="12" customFormat="1" ht="12">
      <c r="B2642" s="180"/>
      <c r="D2642" s="181" t="s">
        <v>586</v>
      </c>
      <c r="E2642" s="182" t="s">
        <v>1</v>
      </c>
      <c r="F2642" s="183" t="s">
        <v>2743</v>
      </c>
      <c r="H2642" s="182" t="s">
        <v>1</v>
      </c>
      <c r="I2642" s="184"/>
      <c r="L2642" s="180"/>
      <c r="M2642" s="185"/>
      <c r="T2642" s="186"/>
      <c r="AT2642" s="182" t="s">
        <v>586</v>
      </c>
      <c r="AU2642" s="182" t="s">
        <v>89</v>
      </c>
      <c r="AV2642" s="12" t="s">
        <v>84</v>
      </c>
      <c r="AW2642" s="12" t="s">
        <v>31</v>
      </c>
      <c r="AX2642" s="12" t="s">
        <v>77</v>
      </c>
      <c r="AY2642" s="182" t="s">
        <v>574</v>
      </c>
    </row>
    <row r="2643" spans="2:65" s="12" customFormat="1" ht="12">
      <c r="B2643" s="180"/>
      <c r="D2643" s="181" t="s">
        <v>586</v>
      </c>
      <c r="E2643" s="182" t="s">
        <v>1</v>
      </c>
      <c r="F2643" s="183" t="s">
        <v>997</v>
      </c>
      <c r="H2643" s="182" t="s">
        <v>1</v>
      </c>
      <c r="I2643" s="184"/>
      <c r="L2643" s="180"/>
      <c r="M2643" s="185"/>
      <c r="T2643" s="186"/>
      <c r="AT2643" s="182" t="s">
        <v>586</v>
      </c>
      <c r="AU2643" s="182" t="s">
        <v>89</v>
      </c>
      <c r="AV2643" s="12" t="s">
        <v>84</v>
      </c>
      <c r="AW2643" s="12" t="s">
        <v>31</v>
      </c>
      <c r="AX2643" s="12" t="s">
        <v>77</v>
      </c>
      <c r="AY2643" s="182" t="s">
        <v>574</v>
      </c>
    </row>
    <row r="2644" spans="2:65" s="12" customFormat="1" ht="12">
      <c r="B2644" s="180"/>
      <c r="D2644" s="181" t="s">
        <v>586</v>
      </c>
      <c r="E2644" s="182" t="s">
        <v>1</v>
      </c>
      <c r="F2644" s="183" t="s">
        <v>2744</v>
      </c>
      <c r="H2644" s="182" t="s">
        <v>1</v>
      </c>
      <c r="I2644" s="184"/>
      <c r="L2644" s="180"/>
      <c r="M2644" s="185"/>
      <c r="T2644" s="186"/>
      <c r="AT2644" s="182" t="s">
        <v>586</v>
      </c>
      <c r="AU2644" s="182" t="s">
        <v>89</v>
      </c>
      <c r="AV2644" s="12" t="s">
        <v>84</v>
      </c>
      <c r="AW2644" s="12" t="s">
        <v>31</v>
      </c>
      <c r="AX2644" s="12" t="s">
        <v>77</v>
      </c>
      <c r="AY2644" s="182" t="s">
        <v>574</v>
      </c>
    </row>
    <row r="2645" spans="2:65" s="13" customFormat="1" ht="12">
      <c r="B2645" s="187"/>
      <c r="D2645" s="181" t="s">
        <v>586</v>
      </c>
      <c r="E2645" s="188" t="s">
        <v>1</v>
      </c>
      <c r="F2645" s="189" t="s">
        <v>84</v>
      </c>
      <c r="H2645" s="190">
        <v>1</v>
      </c>
      <c r="I2645" s="191"/>
      <c r="L2645" s="187"/>
      <c r="M2645" s="192"/>
      <c r="T2645" s="193"/>
      <c r="AT2645" s="188" t="s">
        <v>586</v>
      </c>
      <c r="AU2645" s="188" t="s">
        <v>89</v>
      </c>
      <c r="AV2645" s="13" t="s">
        <v>89</v>
      </c>
      <c r="AW2645" s="13" t="s">
        <v>31</v>
      </c>
      <c r="AX2645" s="13" t="s">
        <v>77</v>
      </c>
      <c r="AY2645" s="188" t="s">
        <v>574</v>
      </c>
    </row>
    <row r="2646" spans="2:65" s="12" customFormat="1" ht="12">
      <c r="B2646" s="180"/>
      <c r="D2646" s="181" t="s">
        <v>586</v>
      </c>
      <c r="E2646" s="182" t="s">
        <v>1</v>
      </c>
      <c r="F2646" s="183" t="s">
        <v>2745</v>
      </c>
      <c r="H2646" s="182" t="s">
        <v>1</v>
      </c>
      <c r="I2646" s="184"/>
      <c r="L2646" s="180"/>
      <c r="M2646" s="185"/>
      <c r="T2646" s="186"/>
      <c r="AT2646" s="182" t="s">
        <v>586</v>
      </c>
      <c r="AU2646" s="182" t="s">
        <v>89</v>
      </c>
      <c r="AV2646" s="12" t="s">
        <v>84</v>
      </c>
      <c r="AW2646" s="12" t="s">
        <v>31</v>
      </c>
      <c r="AX2646" s="12" t="s">
        <v>77</v>
      </c>
      <c r="AY2646" s="182" t="s">
        <v>574</v>
      </c>
    </row>
    <row r="2647" spans="2:65" s="13" customFormat="1" ht="12">
      <c r="B2647" s="187"/>
      <c r="D2647" s="181" t="s">
        <v>586</v>
      </c>
      <c r="E2647" s="188" t="s">
        <v>1</v>
      </c>
      <c r="F2647" s="189" t="s">
        <v>597</v>
      </c>
      <c r="H2647" s="190">
        <v>3</v>
      </c>
      <c r="I2647" s="191"/>
      <c r="L2647" s="187"/>
      <c r="M2647" s="192"/>
      <c r="T2647" s="193"/>
      <c r="AT2647" s="188" t="s">
        <v>586</v>
      </c>
      <c r="AU2647" s="188" t="s">
        <v>89</v>
      </c>
      <c r="AV2647" s="13" t="s">
        <v>89</v>
      </c>
      <c r="AW2647" s="13" t="s">
        <v>31</v>
      </c>
      <c r="AX2647" s="13" t="s">
        <v>77</v>
      </c>
      <c r="AY2647" s="188" t="s">
        <v>574</v>
      </c>
    </row>
    <row r="2648" spans="2:65" s="12" customFormat="1" ht="12">
      <c r="B2648" s="180"/>
      <c r="D2648" s="181" t="s">
        <v>586</v>
      </c>
      <c r="E2648" s="182" t="s">
        <v>1</v>
      </c>
      <c r="F2648" s="183" t="s">
        <v>1019</v>
      </c>
      <c r="H2648" s="182" t="s">
        <v>1</v>
      </c>
      <c r="I2648" s="184"/>
      <c r="L2648" s="180"/>
      <c r="M2648" s="185"/>
      <c r="T2648" s="186"/>
      <c r="AT2648" s="182" t="s">
        <v>586</v>
      </c>
      <c r="AU2648" s="182" t="s">
        <v>89</v>
      </c>
      <c r="AV2648" s="12" t="s">
        <v>84</v>
      </c>
      <c r="AW2648" s="12" t="s">
        <v>31</v>
      </c>
      <c r="AX2648" s="12" t="s">
        <v>77</v>
      </c>
      <c r="AY2648" s="182" t="s">
        <v>574</v>
      </c>
    </row>
    <row r="2649" spans="2:65" s="12" customFormat="1" ht="12">
      <c r="B2649" s="180"/>
      <c r="D2649" s="181" t="s">
        <v>586</v>
      </c>
      <c r="E2649" s="182" t="s">
        <v>1</v>
      </c>
      <c r="F2649" s="183" t="s">
        <v>2746</v>
      </c>
      <c r="H2649" s="182" t="s">
        <v>1</v>
      </c>
      <c r="I2649" s="184"/>
      <c r="L2649" s="180"/>
      <c r="M2649" s="185"/>
      <c r="T2649" s="186"/>
      <c r="AT2649" s="182" t="s">
        <v>586</v>
      </c>
      <c r="AU2649" s="182" t="s">
        <v>89</v>
      </c>
      <c r="AV2649" s="12" t="s">
        <v>84</v>
      </c>
      <c r="AW2649" s="12" t="s">
        <v>31</v>
      </c>
      <c r="AX2649" s="12" t="s">
        <v>77</v>
      </c>
      <c r="AY2649" s="182" t="s">
        <v>574</v>
      </c>
    </row>
    <row r="2650" spans="2:65" s="13" customFormat="1" ht="12">
      <c r="B2650" s="187"/>
      <c r="D2650" s="181" t="s">
        <v>586</v>
      </c>
      <c r="E2650" s="188" t="s">
        <v>1</v>
      </c>
      <c r="F2650" s="189" t="s">
        <v>84</v>
      </c>
      <c r="H2650" s="190">
        <v>1</v>
      </c>
      <c r="I2650" s="191"/>
      <c r="L2650" s="187"/>
      <c r="M2650" s="192"/>
      <c r="T2650" s="193"/>
      <c r="AT2650" s="188" t="s">
        <v>586</v>
      </c>
      <c r="AU2650" s="188" t="s">
        <v>89</v>
      </c>
      <c r="AV2650" s="13" t="s">
        <v>89</v>
      </c>
      <c r="AW2650" s="13" t="s">
        <v>31</v>
      </c>
      <c r="AX2650" s="13" t="s">
        <v>77</v>
      </c>
      <c r="AY2650" s="188" t="s">
        <v>574</v>
      </c>
    </row>
    <row r="2651" spans="2:65" s="12" customFormat="1" ht="12">
      <c r="B2651" s="180"/>
      <c r="D2651" s="181" t="s">
        <v>586</v>
      </c>
      <c r="E2651" s="182" t="s">
        <v>1</v>
      </c>
      <c r="F2651" s="183" t="s">
        <v>2747</v>
      </c>
      <c r="H2651" s="182" t="s">
        <v>1</v>
      </c>
      <c r="I2651" s="184"/>
      <c r="L2651" s="180"/>
      <c r="M2651" s="185"/>
      <c r="T2651" s="186"/>
      <c r="AT2651" s="182" t="s">
        <v>586</v>
      </c>
      <c r="AU2651" s="182" t="s">
        <v>89</v>
      </c>
      <c r="AV2651" s="12" t="s">
        <v>84</v>
      </c>
      <c r="AW2651" s="12" t="s">
        <v>31</v>
      </c>
      <c r="AX2651" s="12" t="s">
        <v>77</v>
      </c>
      <c r="AY2651" s="182" t="s">
        <v>574</v>
      </c>
    </row>
    <row r="2652" spans="2:65" s="13" customFormat="1" ht="12">
      <c r="B2652" s="187"/>
      <c r="D2652" s="181" t="s">
        <v>586</v>
      </c>
      <c r="E2652" s="188" t="s">
        <v>1</v>
      </c>
      <c r="F2652" s="189" t="s">
        <v>84</v>
      </c>
      <c r="H2652" s="190">
        <v>1</v>
      </c>
      <c r="I2652" s="191"/>
      <c r="L2652" s="187"/>
      <c r="M2652" s="192"/>
      <c r="T2652" s="193"/>
      <c r="AT2652" s="188" t="s">
        <v>586</v>
      </c>
      <c r="AU2652" s="188" t="s">
        <v>89</v>
      </c>
      <c r="AV2652" s="13" t="s">
        <v>89</v>
      </c>
      <c r="AW2652" s="13" t="s">
        <v>31</v>
      </c>
      <c r="AX2652" s="13" t="s">
        <v>77</v>
      </c>
      <c r="AY2652" s="188" t="s">
        <v>574</v>
      </c>
    </row>
    <row r="2653" spans="2:65" s="12" customFormat="1" ht="12">
      <c r="B2653" s="180"/>
      <c r="D2653" s="181" t="s">
        <v>586</v>
      </c>
      <c r="E2653" s="182" t="s">
        <v>1</v>
      </c>
      <c r="F2653" s="183" t="s">
        <v>2748</v>
      </c>
      <c r="H2653" s="182" t="s">
        <v>1</v>
      </c>
      <c r="I2653" s="184"/>
      <c r="L2653" s="180"/>
      <c r="M2653" s="185"/>
      <c r="T2653" s="186"/>
      <c r="AT2653" s="182" t="s">
        <v>586</v>
      </c>
      <c r="AU2653" s="182" t="s">
        <v>89</v>
      </c>
      <c r="AV2653" s="12" t="s">
        <v>84</v>
      </c>
      <c r="AW2653" s="12" t="s">
        <v>31</v>
      </c>
      <c r="AX2653" s="12" t="s">
        <v>77</v>
      </c>
      <c r="AY2653" s="182" t="s">
        <v>574</v>
      </c>
    </row>
    <row r="2654" spans="2:65" s="13" customFormat="1" ht="12">
      <c r="B2654" s="187"/>
      <c r="D2654" s="181" t="s">
        <v>586</v>
      </c>
      <c r="E2654" s="188" t="s">
        <v>1</v>
      </c>
      <c r="F2654" s="189" t="s">
        <v>84</v>
      </c>
      <c r="H2654" s="190">
        <v>1</v>
      </c>
      <c r="I2654" s="191"/>
      <c r="L2654" s="187"/>
      <c r="M2654" s="192"/>
      <c r="T2654" s="193"/>
      <c r="AT2654" s="188" t="s">
        <v>586</v>
      </c>
      <c r="AU2654" s="188" t="s">
        <v>89</v>
      </c>
      <c r="AV2654" s="13" t="s">
        <v>89</v>
      </c>
      <c r="AW2654" s="13" t="s">
        <v>31</v>
      </c>
      <c r="AX2654" s="13" t="s">
        <v>77</v>
      </c>
      <c r="AY2654" s="188" t="s">
        <v>574</v>
      </c>
    </row>
    <row r="2655" spans="2:65" s="12" customFormat="1" ht="12">
      <c r="B2655" s="180"/>
      <c r="D2655" s="181" t="s">
        <v>586</v>
      </c>
      <c r="E2655" s="182" t="s">
        <v>1</v>
      </c>
      <c r="F2655" s="183" t="s">
        <v>2749</v>
      </c>
      <c r="H2655" s="182" t="s">
        <v>1</v>
      </c>
      <c r="I2655" s="184"/>
      <c r="L2655" s="180"/>
      <c r="M2655" s="185"/>
      <c r="T2655" s="186"/>
      <c r="AT2655" s="182" t="s">
        <v>586</v>
      </c>
      <c r="AU2655" s="182" t="s">
        <v>89</v>
      </c>
      <c r="AV2655" s="12" t="s">
        <v>84</v>
      </c>
      <c r="AW2655" s="12" t="s">
        <v>31</v>
      </c>
      <c r="AX2655" s="12" t="s">
        <v>77</v>
      </c>
      <c r="AY2655" s="182" t="s">
        <v>574</v>
      </c>
    </row>
    <row r="2656" spans="2:65" s="12" customFormat="1" ht="12">
      <c r="B2656" s="180"/>
      <c r="D2656" s="181" t="s">
        <v>586</v>
      </c>
      <c r="E2656" s="182" t="s">
        <v>1</v>
      </c>
      <c r="F2656" s="183" t="s">
        <v>997</v>
      </c>
      <c r="H2656" s="182" t="s">
        <v>1</v>
      </c>
      <c r="I2656" s="184"/>
      <c r="L2656" s="180"/>
      <c r="M2656" s="185"/>
      <c r="T2656" s="186"/>
      <c r="AT2656" s="182" t="s">
        <v>586</v>
      </c>
      <c r="AU2656" s="182" t="s">
        <v>89</v>
      </c>
      <c r="AV2656" s="12" t="s">
        <v>84</v>
      </c>
      <c r="AW2656" s="12" t="s">
        <v>31</v>
      </c>
      <c r="AX2656" s="12" t="s">
        <v>77</v>
      </c>
      <c r="AY2656" s="182" t="s">
        <v>574</v>
      </c>
    </row>
    <row r="2657" spans="2:65" s="12" customFormat="1" ht="12">
      <c r="B2657" s="180"/>
      <c r="D2657" s="181" t="s">
        <v>586</v>
      </c>
      <c r="E2657" s="182" t="s">
        <v>1</v>
      </c>
      <c r="F2657" s="183" t="s">
        <v>2750</v>
      </c>
      <c r="H2657" s="182" t="s">
        <v>1</v>
      </c>
      <c r="I2657" s="184"/>
      <c r="L2657" s="180"/>
      <c r="M2657" s="185"/>
      <c r="T2657" s="186"/>
      <c r="AT2657" s="182" t="s">
        <v>586</v>
      </c>
      <c r="AU2657" s="182" t="s">
        <v>89</v>
      </c>
      <c r="AV2657" s="12" t="s">
        <v>84</v>
      </c>
      <c r="AW2657" s="12" t="s">
        <v>31</v>
      </c>
      <c r="AX2657" s="12" t="s">
        <v>77</v>
      </c>
      <c r="AY2657" s="182" t="s">
        <v>574</v>
      </c>
    </row>
    <row r="2658" spans="2:65" s="13" customFormat="1" ht="12">
      <c r="B2658" s="187"/>
      <c r="D2658" s="181" t="s">
        <v>586</v>
      </c>
      <c r="E2658" s="188" t="s">
        <v>1</v>
      </c>
      <c r="F2658" s="189" t="s">
        <v>597</v>
      </c>
      <c r="H2658" s="190">
        <v>3</v>
      </c>
      <c r="I2658" s="191"/>
      <c r="L2658" s="187"/>
      <c r="M2658" s="192"/>
      <c r="T2658" s="193"/>
      <c r="AT2658" s="188" t="s">
        <v>586</v>
      </c>
      <c r="AU2658" s="188" t="s">
        <v>89</v>
      </c>
      <c r="AV2658" s="13" t="s">
        <v>89</v>
      </c>
      <c r="AW2658" s="13" t="s">
        <v>31</v>
      </c>
      <c r="AX2658" s="13" t="s">
        <v>77</v>
      </c>
      <c r="AY2658" s="188" t="s">
        <v>574</v>
      </c>
    </row>
    <row r="2659" spans="2:65" s="12" customFormat="1" ht="12">
      <c r="B2659" s="180"/>
      <c r="D2659" s="181" t="s">
        <v>586</v>
      </c>
      <c r="E2659" s="182" t="s">
        <v>1</v>
      </c>
      <c r="F2659" s="183" t="s">
        <v>2751</v>
      </c>
      <c r="H2659" s="182" t="s">
        <v>1</v>
      </c>
      <c r="I2659" s="184"/>
      <c r="L2659" s="180"/>
      <c r="M2659" s="185"/>
      <c r="T2659" s="186"/>
      <c r="AT2659" s="182" t="s">
        <v>586</v>
      </c>
      <c r="AU2659" s="182" t="s">
        <v>89</v>
      </c>
      <c r="AV2659" s="12" t="s">
        <v>84</v>
      </c>
      <c r="AW2659" s="12" t="s">
        <v>31</v>
      </c>
      <c r="AX2659" s="12" t="s">
        <v>77</v>
      </c>
      <c r="AY2659" s="182" t="s">
        <v>574</v>
      </c>
    </row>
    <row r="2660" spans="2:65" s="13" customFormat="1" ht="12">
      <c r="B2660" s="187"/>
      <c r="D2660" s="181" t="s">
        <v>586</v>
      </c>
      <c r="E2660" s="188" t="s">
        <v>1</v>
      </c>
      <c r="F2660" s="189" t="s">
        <v>89</v>
      </c>
      <c r="H2660" s="190">
        <v>2</v>
      </c>
      <c r="I2660" s="191"/>
      <c r="L2660" s="187"/>
      <c r="M2660" s="192"/>
      <c r="T2660" s="193"/>
      <c r="AT2660" s="188" t="s">
        <v>586</v>
      </c>
      <c r="AU2660" s="188" t="s">
        <v>89</v>
      </c>
      <c r="AV2660" s="13" t="s">
        <v>89</v>
      </c>
      <c r="AW2660" s="13" t="s">
        <v>31</v>
      </c>
      <c r="AX2660" s="13" t="s">
        <v>77</v>
      </c>
      <c r="AY2660" s="188" t="s">
        <v>574</v>
      </c>
    </row>
    <row r="2661" spans="2:65" s="14" customFormat="1" ht="12">
      <c r="B2661" s="194"/>
      <c r="D2661" s="181" t="s">
        <v>586</v>
      </c>
      <c r="E2661" s="195" t="s">
        <v>1</v>
      </c>
      <c r="F2661" s="196" t="s">
        <v>596</v>
      </c>
      <c r="H2661" s="197">
        <v>12</v>
      </c>
      <c r="I2661" s="198"/>
      <c r="L2661" s="194"/>
      <c r="M2661" s="199"/>
      <c r="T2661" s="200"/>
      <c r="AT2661" s="195" t="s">
        <v>586</v>
      </c>
      <c r="AU2661" s="195" t="s">
        <v>89</v>
      </c>
      <c r="AV2661" s="14" t="s">
        <v>580</v>
      </c>
      <c r="AW2661" s="14" t="s">
        <v>31</v>
      </c>
      <c r="AX2661" s="14" t="s">
        <v>84</v>
      </c>
      <c r="AY2661" s="195" t="s">
        <v>574</v>
      </c>
    </row>
    <row r="2662" spans="2:65" s="1" customFormat="1" ht="24.25" customHeight="1">
      <c r="B2662" s="140"/>
      <c r="C2662" s="168" t="s">
        <v>2752</v>
      </c>
      <c r="D2662" s="168" t="s">
        <v>576</v>
      </c>
      <c r="E2662" s="169" t="s">
        <v>2753</v>
      </c>
      <c r="F2662" s="170" t="s">
        <v>2754</v>
      </c>
      <c r="G2662" s="171" t="s">
        <v>579</v>
      </c>
      <c r="H2662" s="172">
        <v>3</v>
      </c>
      <c r="I2662" s="173"/>
      <c r="J2662" s="174">
        <f>ROUND(I2662*H2662,2)</f>
        <v>0</v>
      </c>
      <c r="K2662" s="175"/>
      <c r="L2662" s="34"/>
      <c r="M2662" s="176" t="s">
        <v>1</v>
      </c>
      <c r="N2662" s="139" t="s">
        <v>43</v>
      </c>
      <c r="P2662" s="177">
        <f>O2662*H2662</f>
        <v>0</v>
      </c>
      <c r="Q2662" s="177">
        <v>0</v>
      </c>
      <c r="R2662" s="177">
        <f>Q2662*H2662</f>
        <v>0</v>
      </c>
      <c r="S2662" s="177">
        <v>1.6E-2</v>
      </c>
      <c r="T2662" s="178">
        <f>S2662*H2662</f>
        <v>4.8000000000000001E-2</v>
      </c>
      <c r="AR2662" s="179" t="s">
        <v>580</v>
      </c>
      <c r="AT2662" s="179" t="s">
        <v>576</v>
      </c>
      <c r="AU2662" s="179" t="s">
        <v>89</v>
      </c>
      <c r="AY2662" s="17" t="s">
        <v>574</v>
      </c>
      <c r="BE2662" s="102">
        <f>IF(N2662="základná",J2662,0)</f>
        <v>0</v>
      </c>
      <c r="BF2662" s="102">
        <f>IF(N2662="znížená",J2662,0)</f>
        <v>0</v>
      </c>
      <c r="BG2662" s="102">
        <f>IF(N2662="zákl. prenesená",J2662,0)</f>
        <v>0</v>
      </c>
      <c r="BH2662" s="102">
        <f>IF(N2662="zníž. prenesená",J2662,0)</f>
        <v>0</v>
      </c>
      <c r="BI2662" s="102">
        <f>IF(N2662="nulová",J2662,0)</f>
        <v>0</v>
      </c>
      <c r="BJ2662" s="17" t="s">
        <v>89</v>
      </c>
      <c r="BK2662" s="102">
        <f>ROUND(I2662*H2662,2)</f>
        <v>0</v>
      </c>
      <c r="BL2662" s="17" t="s">
        <v>580</v>
      </c>
      <c r="BM2662" s="179" t="s">
        <v>2755</v>
      </c>
    </row>
    <row r="2663" spans="2:65" s="12" customFormat="1" ht="12">
      <c r="B2663" s="180"/>
      <c r="D2663" s="181" t="s">
        <v>586</v>
      </c>
      <c r="E2663" s="182" t="s">
        <v>1</v>
      </c>
      <c r="F2663" s="183" t="s">
        <v>2743</v>
      </c>
      <c r="H2663" s="182" t="s">
        <v>1</v>
      </c>
      <c r="I2663" s="184"/>
      <c r="L2663" s="180"/>
      <c r="M2663" s="185"/>
      <c r="T2663" s="186"/>
      <c r="AT2663" s="182" t="s">
        <v>586</v>
      </c>
      <c r="AU2663" s="182" t="s">
        <v>89</v>
      </c>
      <c r="AV2663" s="12" t="s">
        <v>84</v>
      </c>
      <c r="AW2663" s="12" t="s">
        <v>31</v>
      </c>
      <c r="AX2663" s="12" t="s">
        <v>77</v>
      </c>
      <c r="AY2663" s="182" t="s">
        <v>574</v>
      </c>
    </row>
    <row r="2664" spans="2:65" s="12" customFormat="1" ht="12">
      <c r="B2664" s="180"/>
      <c r="D2664" s="181" t="s">
        <v>586</v>
      </c>
      <c r="E2664" s="182" t="s">
        <v>1</v>
      </c>
      <c r="F2664" s="183" t="s">
        <v>1019</v>
      </c>
      <c r="H2664" s="182" t="s">
        <v>1</v>
      </c>
      <c r="I2664" s="184"/>
      <c r="L2664" s="180"/>
      <c r="M2664" s="185"/>
      <c r="T2664" s="186"/>
      <c r="AT2664" s="182" t="s">
        <v>586</v>
      </c>
      <c r="AU2664" s="182" t="s">
        <v>89</v>
      </c>
      <c r="AV2664" s="12" t="s">
        <v>84</v>
      </c>
      <c r="AW2664" s="12" t="s">
        <v>31</v>
      </c>
      <c r="AX2664" s="12" t="s">
        <v>77</v>
      </c>
      <c r="AY2664" s="182" t="s">
        <v>574</v>
      </c>
    </row>
    <row r="2665" spans="2:65" s="13" customFormat="1" ht="12">
      <c r="B2665" s="187"/>
      <c r="D2665" s="181" t="s">
        <v>586</v>
      </c>
      <c r="E2665" s="188" t="s">
        <v>1</v>
      </c>
      <c r="F2665" s="189" t="s">
        <v>2756</v>
      </c>
      <c r="H2665" s="190">
        <v>3</v>
      </c>
      <c r="I2665" s="191"/>
      <c r="L2665" s="187"/>
      <c r="M2665" s="192"/>
      <c r="T2665" s="193"/>
      <c r="AT2665" s="188" t="s">
        <v>586</v>
      </c>
      <c r="AU2665" s="188" t="s">
        <v>89</v>
      </c>
      <c r="AV2665" s="13" t="s">
        <v>89</v>
      </c>
      <c r="AW2665" s="13" t="s">
        <v>31</v>
      </c>
      <c r="AX2665" s="13" t="s">
        <v>77</v>
      </c>
      <c r="AY2665" s="188" t="s">
        <v>574</v>
      </c>
    </row>
    <row r="2666" spans="2:65" s="14" customFormat="1" ht="12">
      <c r="B2666" s="194"/>
      <c r="D2666" s="181" t="s">
        <v>586</v>
      </c>
      <c r="E2666" s="195" t="s">
        <v>1</v>
      </c>
      <c r="F2666" s="196" t="s">
        <v>596</v>
      </c>
      <c r="H2666" s="197">
        <v>3</v>
      </c>
      <c r="I2666" s="198"/>
      <c r="L2666" s="194"/>
      <c r="M2666" s="199"/>
      <c r="T2666" s="200"/>
      <c r="AT2666" s="195" t="s">
        <v>586</v>
      </c>
      <c r="AU2666" s="195" t="s">
        <v>89</v>
      </c>
      <c r="AV2666" s="14" t="s">
        <v>580</v>
      </c>
      <c r="AW2666" s="14" t="s">
        <v>31</v>
      </c>
      <c r="AX2666" s="14" t="s">
        <v>84</v>
      </c>
      <c r="AY2666" s="195" t="s">
        <v>574</v>
      </c>
    </row>
    <row r="2667" spans="2:65" s="1" customFormat="1" ht="24.25" customHeight="1">
      <c r="B2667" s="140"/>
      <c r="C2667" s="168" t="s">
        <v>2757</v>
      </c>
      <c r="D2667" s="168" t="s">
        <v>576</v>
      </c>
      <c r="E2667" s="169" t="s">
        <v>2758</v>
      </c>
      <c r="F2667" s="170" t="s">
        <v>2759</v>
      </c>
      <c r="G2667" s="171" t="s">
        <v>579</v>
      </c>
      <c r="H2667" s="172">
        <v>106</v>
      </c>
      <c r="I2667" s="173"/>
      <c r="J2667" s="174">
        <f>ROUND(I2667*H2667,2)</f>
        <v>0</v>
      </c>
      <c r="K2667" s="175"/>
      <c r="L2667" s="34"/>
      <c r="M2667" s="176" t="s">
        <v>1</v>
      </c>
      <c r="N2667" s="139" t="s">
        <v>43</v>
      </c>
      <c r="P2667" s="177">
        <f>O2667*H2667</f>
        <v>0</v>
      </c>
      <c r="Q2667" s="177">
        <v>0</v>
      </c>
      <c r="R2667" s="177">
        <f>Q2667*H2667</f>
        <v>0</v>
      </c>
      <c r="S2667" s="177">
        <v>2.4E-2</v>
      </c>
      <c r="T2667" s="178">
        <f>S2667*H2667</f>
        <v>2.544</v>
      </c>
      <c r="AR2667" s="179" t="s">
        <v>580</v>
      </c>
      <c r="AT2667" s="179" t="s">
        <v>576</v>
      </c>
      <c r="AU2667" s="179" t="s">
        <v>89</v>
      </c>
      <c r="AY2667" s="17" t="s">
        <v>574</v>
      </c>
      <c r="BE2667" s="102">
        <f>IF(N2667="základná",J2667,0)</f>
        <v>0</v>
      </c>
      <c r="BF2667" s="102">
        <f>IF(N2667="znížená",J2667,0)</f>
        <v>0</v>
      </c>
      <c r="BG2667" s="102">
        <f>IF(N2667="zákl. prenesená",J2667,0)</f>
        <v>0</v>
      </c>
      <c r="BH2667" s="102">
        <f>IF(N2667="zníž. prenesená",J2667,0)</f>
        <v>0</v>
      </c>
      <c r="BI2667" s="102">
        <f>IF(N2667="nulová",J2667,0)</f>
        <v>0</v>
      </c>
      <c r="BJ2667" s="17" t="s">
        <v>89</v>
      </c>
      <c r="BK2667" s="102">
        <f>ROUND(I2667*H2667,2)</f>
        <v>0</v>
      </c>
      <c r="BL2667" s="17" t="s">
        <v>580</v>
      </c>
      <c r="BM2667" s="179" t="s">
        <v>2760</v>
      </c>
    </row>
    <row r="2668" spans="2:65" s="12" customFormat="1" ht="12">
      <c r="B2668" s="180"/>
      <c r="D2668" s="181" t="s">
        <v>586</v>
      </c>
      <c r="E2668" s="182" t="s">
        <v>1</v>
      </c>
      <c r="F2668" s="183" t="s">
        <v>2761</v>
      </c>
      <c r="H2668" s="182" t="s">
        <v>1</v>
      </c>
      <c r="I2668" s="184"/>
      <c r="L2668" s="180"/>
      <c r="M2668" s="185"/>
      <c r="T2668" s="186"/>
      <c r="AT2668" s="182" t="s">
        <v>586</v>
      </c>
      <c r="AU2668" s="182" t="s">
        <v>89</v>
      </c>
      <c r="AV2668" s="12" t="s">
        <v>84</v>
      </c>
      <c r="AW2668" s="12" t="s">
        <v>31</v>
      </c>
      <c r="AX2668" s="12" t="s">
        <v>77</v>
      </c>
      <c r="AY2668" s="182" t="s">
        <v>574</v>
      </c>
    </row>
    <row r="2669" spans="2:65" s="12" customFormat="1" ht="12">
      <c r="B2669" s="180"/>
      <c r="D2669" s="181" t="s">
        <v>586</v>
      </c>
      <c r="E2669" s="182" t="s">
        <v>1</v>
      </c>
      <c r="F2669" s="183" t="s">
        <v>997</v>
      </c>
      <c r="H2669" s="182" t="s">
        <v>1</v>
      </c>
      <c r="I2669" s="184"/>
      <c r="L2669" s="180"/>
      <c r="M2669" s="185"/>
      <c r="T2669" s="186"/>
      <c r="AT2669" s="182" t="s">
        <v>586</v>
      </c>
      <c r="AU2669" s="182" t="s">
        <v>89</v>
      </c>
      <c r="AV2669" s="12" t="s">
        <v>84</v>
      </c>
      <c r="AW2669" s="12" t="s">
        <v>31</v>
      </c>
      <c r="AX2669" s="12" t="s">
        <v>77</v>
      </c>
      <c r="AY2669" s="182" t="s">
        <v>574</v>
      </c>
    </row>
    <row r="2670" spans="2:65" s="13" customFormat="1" ht="12">
      <c r="B2670" s="187"/>
      <c r="D2670" s="181" t="s">
        <v>586</v>
      </c>
      <c r="E2670" s="188" t="s">
        <v>1</v>
      </c>
      <c r="F2670" s="189" t="s">
        <v>2762</v>
      </c>
      <c r="H2670" s="190">
        <v>8</v>
      </c>
      <c r="I2670" s="191"/>
      <c r="L2670" s="187"/>
      <c r="M2670" s="192"/>
      <c r="T2670" s="193"/>
      <c r="AT2670" s="188" t="s">
        <v>586</v>
      </c>
      <c r="AU2670" s="188" t="s">
        <v>89</v>
      </c>
      <c r="AV2670" s="13" t="s">
        <v>89</v>
      </c>
      <c r="AW2670" s="13" t="s">
        <v>31</v>
      </c>
      <c r="AX2670" s="13" t="s">
        <v>77</v>
      </c>
      <c r="AY2670" s="188" t="s">
        <v>574</v>
      </c>
    </row>
    <row r="2671" spans="2:65" s="12" customFormat="1" ht="12">
      <c r="B2671" s="180"/>
      <c r="D2671" s="181" t="s">
        <v>586</v>
      </c>
      <c r="E2671" s="182" t="s">
        <v>1</v>
      </c>
      <c r="F2671" s="183" t="s">
        <v>1019</v>
      </c>
      <c r="H2671" s="182" t="s">
        <v>1</v>
      </c>
      <c r="I2671" s="184"/>
      <c r="L2671" s="180"/>
      <c r="M2671" s="185"/>
      <c r="T2671" s="186"/>
      <c r="AT2671" s="182" t="s">
        <v>586</v>
      </c>
      <c r="AU2671" s="182" t="s">
        <v>89</v>
      </c>
      <c r="AV2671" s="12" t="s">
        <v>84</v>
      </c>
      <c r="AW2671" s="12" t="s">
        <v>31</v>
      </c>
      <c r="AX2671" s="12" t="s">
        <v>77</v>
      </c>
      <c r="AY2671" s="182" t="s">
        <v>574</v>
      </c>
    </row>
    <row r="2672" spans="2:65" s="13" customFormat="1" ht="12">
      <c r="B2672" s="187"/>
      <c r="D2672" s="181" t="s">
        <v>586</v>
      </c>
      <c r="E2672" s="188" t="s">
        <v>1</v>
      </c>
      <c r="F2672" s="189" t="s">
        <v>2763</v>
      </c>
      <c r="H2672" s="190">
        <v>11</v>
      </c>
      <c r="I2672" s="191"/>
      <c r="L2672" s="187"/>
      <c r="M2672" s="192"/>
      <c r="T2672" s="193"/>
      <c r="AT2672" s="188" t="s">
        <v>586</v>
      </c>
      <c r="AU2672" s="188" t="s">
        <v>89</v>
      </c>
      <c r="AV2672" s="13" t="s">
        <v>89</v>
      </c>
      <c r="AW2672" s="13" t="s">
        <v>31</v>
      </c>
      <c r="AX2672" s="13" t="s">
        <v>77</v>
      </c>
      <c r="AY2672" s="188" t="s">
        <v>574</v>
      </c>
    </row>
    <row r="2673" spans="2:65" s="13" customFormat="1" ht="12">
      <c r="B2673" s="187"/>
      <c r="D2673" s="181" t="s">
        <v>586</v>
      </c>
      <c r="E2673" s="188" t="s">
        <v>1</v>
      </c>
      <c r="F2673" s="189" t="s">
        <v>2764</v>
      </c>
      <c r="H2673" s="190">
        <v>36</v>
      </c>
      <c r="I2673" s="191"/>
      <c r="L2673" s="187"/>
      <c r="M2673" s="192"/>
      <c r="T2673" s="193"/>
      <c r="AT2673" s="188" t="s">
        <v>586</v>
      </c>
      <c r="AU2673" s="188" t="s">
        <v>89</v>
      </c>
      <c r="AV2673" s="13" t="s">
        <v>89</v>
      </c>
      <c r="AW2673" s="13" t="s">
        <v>31</v>
      </c>
      <c r="AX2673" s="13" t="s">
        <v>77</v>
      </c>
      <c r="AY2673" s="188" t="s">
        <v>574</v>
      </c>
    </row>
    <row r="2674" spans="2:65" s="13" customFormat="1" ht="12">
      <c r="B2674" s="187"/>
      <c r="D2674" s="181" t="s">
        <v>586</v>
      </c>
      <c r="E2674" s="188" t="s">
        <v>1</v>
      </c>
      <c r="F2674" s="189" t="s">
        <v>2765</v>
      </c>
      <c r="H2674" s="190">
        <v>3</v>
      </c>
      <c r="I2674" s="191"/>
      <c r="L2674" s="187"/>
      <c r="M2674" s="192"/>
      <c r="T2674" s="193"/>
      <c r="AT2674" s="188" t="s">
        <v>586</v>
      </c>
      <c r="AU2674" s="188" t="s">
        <v>89</v>
      </c>
      <c r="AV2674" s="13" t="s">
        <v>89</v>
      </c>
      <c r="AW2674" s="13" t="s">
        <v>31</v>
      </c>
      <c r="AX2674" s="13" t="s">
        <v>77</v>
      </c>
      <c r="AY2674" s="188" t="s">
        <v>574</v>
      </c>
    </row>
    <row r="2675" spans="2:65" s="13" customFormat="1" ht="12">
      <c r="B2675" s="187"/>
      <c r="D2675" s="181" t="s">
        <v>586</v>
      </c>
      <c r="E2675" s="188" t="s">
        <v>1</v>
      </c>
      <c r="F2675" s="189" t="s">
        <v>2766</v>
      </c>
      <c r="H2675" s="190">
        <v>4</v>
      </c>
      <c r="I2675" s="191"/>
      <c r="L2675" s="187"/>
      <c r="M2675" s="192"/>
      <c r="T2675" s="193"/>
      <c r="AT2675" s="188" t="s">
        <v>586</v>
      </c>
      <c r="AU2675" s="188" t="s">
        <v>89</v>
      </c>
      <c r="AV2675" s="13" t="s">
        <v>89</v>
      </c>
      <c r="AW2675" s="13" t="s">
        <v>31</v>
      </c>
      <c r="AX2675" s="13" t="s">
        <v>77</v>
      </c>
      <c r="AY2675" s="188" t="s">
        <v>574</v>
      </c>
    </row>
    <row r="2676" spans="2:65" s="12" customFormat="1" ht="12">
      <c r="B2676" s="180"/>
      <c r="D2676" s="181" t="s">
        <v>586</v>
      </c>
      <c r="E2676" s="182" t="s">
        <v>1</v>
      </c>
      <c r="F2676" s="183" t="s">
        <v>1043</v>
      </c>
      <c r="H2676" s="182" t="s">
        <v>1</v>
      </c>
      <c r="I2676" s="184"/>
      <c r="L2676" s="180"/>
      <c r="M2676" s="185"/>
      <c r="T2676" s="186"/>
      <c r="AT2676" s="182" t="s">
        <v>586</v>
      </c>
      <c r="AU2676" s="182" t="s">
        <v>89</v>
      </c>
      <c r="AV2676" s="12" t="s">
        <v>84</v>
      </c>
      <c r="AW2676" s="12" t="s">
        <v>31</v>
      </c>
      <c r="AX2676" s="12" t="s">
        <v>77</v>
      </c>
      <c r="AY2676" s="182" t="s">
        <v>574</v>
      </c>
    </row>
    <row r="2677" spans="2:65" s="13" customFormat="1" ht="12">
      <c r="B2677" s="187"/>
      <c r="D2677" s="181" t="s">
        <v>586</v>
      </c>
      <c r="E2677" s="188" t="s">
        <v>1</v>
      </c>
      <c r="F2677" s="189" t="s">
        <v>2767</v>
      </c>
      <c r="H2677" s="190">
        <v>25</v>
      </c>
      <c r="I2677" s="191"/>
      <c r="L2677" s="187"/>
      <c r="M2677" s="192"/>
      <c r="T2677" s="193"/>
      <c r="AT2677" s="188" t="s">
        <v>586</v>
      </c>
      <c r="AU2677" s="188" t="s">
        <v>89</v>
      </c>
      <c r="AV2677" s="13" t="s">
        <v>89</v>
      </c>
      <c r="AW2677" s="13" t="s">
        <v>31</v>
      </c>
      <c r="AX2677" s="13" t="s">
        <v>77</v>
      </c>
      <c r="AY2677" s="188" t="s">
        <v>574</v>
      </c>
    </row>
    <row r="2678" spans="2:65" s="13" customFormat="1" ht="12">
      <c r="B2678" s="187"/>
      <c r="D2678" s="181" t="s">
        <v>586</v>
      </c>
      <c r="E2678" s="188" t="s">
        <v>1</v>
      </c>
      <c r="F2678" s="189" t="s">
        <v>2768</v>
      </c>
      <c r="H2678" s="190">
        <v>6</v>
      </c>
      <c r="I2678" s="191"/>
      <c r="L2678" s="187"/>
      <c r="M2678" s="192"/>
      <c r="T2678" s="193"/>
      <c r="AT2678" s="188" t="s">
        <v>586</v>
      </c>
      <c r="AU2678" s="188" t="s">
        <v>89</v>
      </c>
      <c r="AV2678" s="13" t="s">
        <v>89</v>
      </c>
      <c r="AW2678" s="13" t="s">
        <v>31</v>
      </c>
      <c r="AX2678" s="13" t="s">
        <v>77</v>
      </c>
      <c r="AY2678" s="188" t="s">
        <v>574</v>
      </c>
    </row>
    <row r="2679" spans="2:65" s="12" customFormat="1" ht="12">
      <c r="B2679" s="180"/>
      <c r="D2679" s="181" t="s">
        <v>586</v>
      </c>
      <c r="E2679" s="182" t="s">
        <v>1</v>
      </c>
      <c r="F2679" s="183" t="s">
        <v>2769</v>
      </c>
      <c r="H2679" s="182" t="s">
        <v>1</v>
      </c>
      <c r="I2679" s="184"/>
      <c r="L2679" s="180"/>
      <c r="M2679" s="185"/>
      <c r="T2679" s="186"/>
      <c r="AT2679" s="182" t="s">
        <v>586</v>
      </c>
      <c r="AU2679" s="182" t="s">
        <v>89</v>
      </c>
      <c r="AV2679" s="12" t="s">
        <v>84</v>
      </c>
      <c r="AW2679" s="12" t="s">
        <v>31</v>
      </c>
      <c r="AX2679" s="12" t="s">
        <v>77</v>
      </c>
      <c r="AY2679" s="182" t="s">
        <v>574</v>
      </c>
    </row>
    <row r="2680" spans="2:65" s="13" customFormat="1" ht="12">
      <c r="B2680" s="187"/>
      <c r="D2680" s="181" t="s">
        <v>586</v>
      </c>
      <c r="E2680" s="188" t="s">
        <v>1</v>
      </c>
      <c r="F2680" s="189" t="s">
        <v>2770</v>
      </c>
      <c r="H2680" s="190">
        <v>1</v>
      </c>
      <c r="I2680" s="191"/>
      <c r="L2680" s="187"/>
      <c r="M2680" s="192"/>
      <c r="T2680" s="193"/>
      <c r="AT2680" s="188" t="s">
        <v>586</v>
      </c>
      <c r="AU2680" s="188" t="s">
        <v>89</v>
      </c>
      <c r="AV2680" s="13" t="s">
        <v>89</v>
      </c>
      <c r="AW2680" s="13" t="s">
        <v>31</v>
      </c>
      <c r="AX2680" s="13" t="s">
        <v>77</v>
      </c>
      <c r="AY2680" s="188" t="s">
        <v>574</v>
      </c>
    </row>
    <row r="2681" spans="2:65" s="13" customFormat="1" ht="12">
      <c r="B2681" s="187"/>
      <c r="D2681" s="181" t="s">
        <v>586</v>
      </c>
      <c r="E2681" s="188" t="s">
        <v>1</v>
      </c>
      <c r="F2681" s="189" t="s">
        <v>2771</v>
      </c>
      <c r="H2681" s="190">
        <v>4</v>
      </c>
      <c r="I2681" s="191"/>
      <c r="L2681" s="187"/>
      <c r="M2681" s="192"/>
      <c r="T2681" s="193"/>
      <c r="AT2681" s="188" t="s">
        <v>586</v>
      </c>
      <c r="AU2681" s="188" t="s">
        <v>89</v>
      </c>
      <c r="AV2681" s="13" t="s">
        <v>89</v>
      </c>
      <c r="AW2681" s="13" t="s">
        <v>31</v>
      </c>
      <c r="AX2681" s="13" t="s">
        <v>77</v>
      </c>
      <c r="AY2681" s="188" t="s">
        <v>574</v>
      </c>
    </row>
    <row r="2682" spans="2:65" s="13" customFormat="1" ht="12">
      <c r="B2682" s="187"/>
      <c r="D2682" s="181" t="s">
        <v>586</v>
      </c>
      <c r="E2682" s="188" t="s">
        <v>1</v>
      </c>
      <c r="F2682" s="189" t="s">
        <v>2772</v>
      </c>
      <c r="H2682" s="190">
        <v>2</v>
      </c>
      <c r="I2682" s="191"/>
      <c r="L2682" s="187"/>
      <c r="M2682" s="192"/>
      <c r="T2682" s="193"/>
      <c r="AT2682" s="188" t="s">
        <v>586</v>
      </c>
      <c r="AU2682" s="188" t="s">
        <v>89</v>
      </c>
      <c r="AV2682" s="13" t="s">
        <v>89</v>
      </c>
      <c r="AW2682" s="13" t="s">
        <v>31</v>
      </c>
      <c r="AX2682" s="13" t="s">
        <v>77</v>
      </c>
      <c r="AY2682" s="188" t="s">
        <v>574</v>
      </c>
    </row>
    <row r="2683" spans="2:65" s="13" customFormat="1" ht="12">
      <c r="B2683" s="187"/>
      <c r="D2683" s="181" t="s">
        <v>586</v>
      </c>
      <c r="E2683" s="188" t="s">
        <v>1</v>
      </c>
      <c r="F2683" s="189" t="s">
        <v>2773</v>
      </c>
      <c r="H2683" s="190">
        <v>6</v>
      </c>
      <c r="I2683" s="191"/>
      <c r="L2683" s="187"/>
      <c r="M2683" s="192"/>
      <c r="T2683" s="193"/>
      <c r="AT2683" s="188" t="s">
        <v>586</v>
      </c>
      <c r="AU2683" s="188" t="s">
        <v>89</v>
      </c>
      <c r="AV2683" s="13" t="s">
        <v>89</v>
      </c>
      <c r="AW2683" s="13" t="s">
        <v>31</v>
      </c>
      <c r="AX2683" s="13" t="s">
        <v>77</v>
      </c>
      <c r="AY2683" s="188" t="s">
        <v>574</v>
      </c>
    </row>
    <row r="2684" spans="2:65" s="14" customFormat="1" ht="12">
      <c r="B2684" s="194"/>
      <c r="D2684" s="181" t="s">
        <v>586</v>
      </c>
      <c r="E2684" s="195" t="s">
        <v>1</v>
      </c>
      <c r="F2684" s="196" t="s">
        <v>596</v>
      </c>
      <c r="H2684" s="197">
        <v>106</v>
      </c>
      <c r="I2684" s="198"/>
      <c r="L2684" s="194"/>
      <c r="M2684" s="199"/>
      <c r="T2684" s="200"/>
      <c r="AT2684" s="195" t="s">
        <v>586</v>
      </c>
      <c r="AU2684" s="195" t="s">
        <v>89</v>
      </c>
      <c r="AV2684" s="14" t="s">
        <v>580</v>
      </c>
      <c r="AW2684" s="14" t="s">
        <v>31</v>
      </c>
      <c r="AX2684" s="14" t="s">
        <v>84</v>
      </c>
      <c r="AY2684" s="195" t="s">
        <v>574</v>
      </c>
    </row>
    <row r="2685" spans="2:65" s="1" customFormat="1" ht="38" customHeight="1">
      <c r="B2685" s="140"/>
      <c r="C2685" s="168" t="s">
        <v>2774</v>
      </c>
      <c r="D2685" s="168" t="s">
        <v>576</v>
      </c>
      <c r="E2685" s="169" t="s">
        <v>2775</v>
      </c>
      <c r="F2685" s="170" t="s">
        <v>2776</v>
      </c>
      <c r="G2685" s="171" t="s">
        <v>584</v>
      </c>
      <c r="H2685" s="172">
        <v>3.282</v>
      </c>
      <c r="I2685" s="173"/>
      <c r="J2685" s="174">
        <f>ROUND(I2685*H2685,2)</f>
        <v>0</v>
      </c>
      <c r="K2685" s="175"/>
      <c r="L2685" s="34"/>
      <c r="M2685" s="176" t="s">
        <v>1</v>
      </c>
      <c r="N2685" s="139" t="s">
        <v>43</v>
      </c>
      <c r="P2685" s="177">
        <f>O2685*H2685</f>
        <v>0</v>
      </c>
      <c r="Q2685" s="177">
        <v>0</v>
      </c>
      <c r="R2685" s="177">
        <f>Q2685*H2685</f>
        <v>0</v>
      </c>
      <c r="S2685" s="177">
        <v>4.1000000000000002E-2</v>
      </c>
      <c r="T2685" s="178">
        <f>S2685*H2685</f>
        <v>0.13456200000000001</v>
      </c>
      <c r="AR2685" s="179" t="s">
        <v>580</v>
      </c>
      <c r="AT2685" s="179" t="s">
        <v>576</v>
      </c>
      <c r="AU2685" s="179" t="s">
        <v>89</v>
      </c>
      <c r="AY2685" s="17" t="s">
        <v>574</v>
      </c>
      <c r="BE2685" s="102">
        <f>IF(N2685="základná",J2685,0)</f>
        <v>0</v>
      </c>
      <c r="BF2685" s="102">
        <f>IF(N2685="znížená",J2685,0)</f>
        <v>0</v>
      </c>
      <c r="BG2685" s="102">
        <f>IF(N2685="zákl. prenesená",J2685,0)</f>
        <v>0</v>
      </c>
      <c r="BH2685" s="102">
        <f>IF(N2685="zníž. prenesená",J2685,0)</f>
        <v>0</v>
      </c>
      <c r="BI2685" s="102">
        <f>IF(N2685="nulová",J2685,0)</f>
        <v>0</v>
      </c>
      <c r="BJ2685" s="17" t="s">
        <v>89</v>
      </c>
      <c r="BK2685" s="102">
        <f>ROUND(I2685*H2685,2)</f>
        <v>0</v>
      </c>
      <c r="BL2685" s="17" t="s">
        <v>580</v>
      </c>
      <c r="BM2685" s="179" t="s">
        <v>2777</v>
      </c>
    </row>
    <row r="2686" spans="2:65" s="12" customFormat="1" ht="12">
      <c r="B2686" s="180"/>
      <c r="D2686" s="181" t="s">
        <v>586</v>
      </c>
      <c r="E2686" s="182" t="s">
        <v>1</v>
      </c>
      <c r="F2686" s="183" t="s">
        <v>2743</v>
      </c>
      <c r="H2686" s="182" t="s">
        <v>1</v>
      </c>
      <c r="I2686" s="184"/>
      <c r="L2686" s="180"/>
      <c r="M2686" s="185"/>
      <c r="T2686" s="186"/>
      <c r="AT2686" s="182" t="s">
        <v>586</v>
      </c>
      <c r="AU2686" s="182" t="s">
        <v>89</v>
      </c>
      <c r="AV2686" s="12" t="s">
        <v>84</v>
      </c>
      <c r="AW2686" s="12" t="s">
        <v>31</v>
      </c>
      <c r="AX2686" s="12" t="s">
        <v>77</v>
      </c>
      <c r="AY2686" s="182" t="s">
        <v>574</v>
      </c>
    </row>
    <row r="2687" spans="2:65" s="12" customFormat="1" ht="12">
      <c r="B2687" s="180"/>
      <c r="D2687" s="181" t="s">
        <v>586</v>
      </c>
      <c r="E2687" s="182" t="s">
        <v>1</v>
      </c>
      <c r="F2687" s="183" t="s">
        <v>997</v>
      </c>
      <c r="H2687" s="182" t="s">
        <v>1</v>
      </c>
      <c r="I2687" s="184"/>
      <c r="L2687" s="180"/>
      <c r="M2687" s="185"/>
      <c r="T2687" s="186"/>
      <c r="AT2687" s="182" t="s">
        <v>586</v>
      </c>
      <c r="AU2687" s="182" t="s">
        <v>89</v>
      </c>
      <c r="AV2687" s="12" t="s">
        <v>84</v>
      </c>
      <c r="AW2687" s="12" t="s">
        <v>31</v>
      </c>
      <c r="AX2687" s="12" t="s">
        <v>77</v>
      </c>
      <c r="AY2687" s="182" t="s">
        <v>574</v>
      </c>
    </row>
    <row r="2688" spans="2:65" s="12" customFormat="1" ht="12">
      <c r="B2688" s="180"/>
      <c r="D2688" s="181" t="s">
        <v>586</v>
      </c>
      <c r="E2688" s="182" t="s">
        <v>1</v>
      </c>
      <c r="F2688" s="183" t="s">
        <v>2744</v>
      </c>
      <c r="H2688" s="182" t="s">
        <v>1</v>
      </c>
      <c r="I2688" s="184"/>
      <c r="L2688" s="180"/>
      <c r="M2688" s="185"/>
      <c r="T2688" s="186"/>
      <c r="AT2688" s="182" t="s">
        <v>586</v>
      </c>
      <c r="AU2688" s="182" t="s">
        <v>89</v>
      </c>
      <c r="AV2688" s="12" t="s">
        <v>84</v>
      </c>
      <c r="AW2688" s="12" t="s">
        <v>31</v>
      </c>
      <c r="AX2688" s="12" t="s">
        <v>77</v>
      </c>
      <c r="AY2688" s="182" t="s">
        <v>574</v>
      </c>
    </row>
    <row r="2689" spans="2:65" s="13" customFormat="1" ht="12">
      <c r="B2689" s="187"/>
      <c r="D2689" s="181" t="s">
        <v>586</v>
      </c>
      <c r="E2689" s="188" t="s">
        <v>1</v>
      </c>
      <c r="F2689" s="189" t="s">
        <v>2778</v>
      </c>
      <c r="H2689" s="190">
        <v>0.54</v>
      </c>
      <c r="I2689" s="191"/>
      <c r="L2689" s="187"/>
      <c r="M2689" s="192"/>
      <c r="T2689" s="193"/>
      <c r="AT2689" s="188" t="s">
        <v>586</v>
      </c>
      <c r="AU2689" s="188" t="s">
        <v>89</v>
      </c>
      <c r="AV2689" s="13" t="s">
        <v>89</v>
      </c>
      <c r="AW2689" s="13" t="s">
        <v>31</v>
      </c>
      <c r="AX2689" s="13" t="s">
        <v>77</v>
      </c>
      <c r="AY2689" s="188" t="s">
        <v>574</v>
      </c>
    </row>
    <row r="2690" spans="2:65" s="12" customFormat="1" ht="12">
      <c r="B2690" s="180"/>
      <c r="D2690" s="181" t="s">
        <v>586</v>
      </c>
      <c r="E2690" s="182" t="s">
        <v>1</v>
      </c>
      <c r="F2690" s="183" t="s">
        <v>1019</v>
      </c>
      <c r="H2690" s="182" t="s">
        <v>1</v>
      </c>
      <c r="I2690" s="184"/>
      <c r="L2690" s="180"/>
      <c r="M2690" s="185"/>
      <c r="T2690" s="186"/>
      <c r="AT2690" s="182" t="s">
        <v>586</v>
      </c>
      <c r="AU2690" s="182" t="s">
        <v>89</v>
      </c>
      <c r="AV2690" s="12" t="s">
        <v>84</v>
      </c>
      <c r="AW2690" s="12" t="s">
        <v>31</v>
      </c>
      <c r="AX2690" s="12" t="s">
        <v>77</v>
      </c>
      <c r="AY2690" s="182" t="s">
        <v>574</v>
      </c>
    </row>
    <row r="2691" spans="2:65" s="12" customFormat="1" ht="12">
      <c r="B2691" s="180"/>
      <c r="D2691" s="181" t="s">
        <v>586</v>
      </c>
      <c r="E2691" s="182" t="s">
        <v>1</v>
      </c>
      <c r="F2691" s="183" t="s">
        <v>2746</v>
      </c>
      <c r="H2691" s="182" t="s">
        <v>1</v>
      </c>
      <c r="I2691" s="184"/>
      <c r="L2691" s="180"/>
      <c r="M2691" s="185"/>
      <c r="T2691" s="186"/>
      <c r="AT2691" s="182" t="s">
        <v>586</v>
      </c>
      <c r="AU2691" s="182" t="s">
        <v>89</v>
      </c>
      <c r="AV2691" s="12" t="s">
        <v>84</v>
      </c>
      <c r="AW2691" s="12" t="s">
        <v>31</v>
      </c>
      <c r="AX2691" s="12" t="s">
        <v>77</v>
      </c>
      <c r="AY2691" s="182" t="s">
        <v>574</v>
      </c>
    </row>
    <row r="2692" spans="2:65" s="13" customFormat="1" ht="12">
      <c r="B2692" s="187"/>
      <c r="D2692" s="181" t="s">
        <v>586</v>
      </c>
      <c r="E2692" s="188" t="s">
        <v>1</v>
      </c>
      <c r="F2692" s="189" t="s">
        <v>2779</v>
      </c>
      <c r="H2692" s="190">
        <v>0.40200000000000002</v>
      </c>
      <c r="I2692" s="191"/>
      <c r="L2692" s="187"/>
      <c r="M2692" s="192"/>
      <c r="T2692" s="193"/>
      <c r="AT2692" s="188" t="s">
        <v>586</v>
      </c>
      <c r="AU2692" s="188" t="s">
        <v>89</v>
      </c>
      <c r="AV2692" s="13" t="s">
        <v>89</v>
      </c>
      <c r="AW2692" s="13" t="s">
        <v>31</v>
      </c>
      <c r="AX2692" s="13" t="s">
        <v>77</v>
      </c>
      <c r="AY2692" s="188" t="s">
        <v>574</v>
      </c>
    </row>
    <row r="2693" spans="2:65" s="12" customFormat="1" ht="12">
      <c r="B2693" s="180"/>
      <c r="D2693" s="181" t="s">
        <v>586</v>
      </c>
      <c r="E2693" s="182" t="s">
        <v>1</v>
      </c>
      <c r="F2693" s="183" t="s">
        <v>2747</v>
      </c>
      <c r="H2693" s="182" t="s">
        <v>1</v>
      </c>
      <c r="I2693" s="184"/>
      <c r="L2693" s="180"/>
      <c r="M2693" s="185"/>
      <c r="T2693" s="186"/>
      <c r="AT2693" s="182" t="s">
        <v>586</v>
      </c>
      <c r="AU2693" s="182" t="s">
        <v>89</v>
      </c>
      <c r="AV2693" s="12" t="s">
        <v>84</v>
      </c>
      <c r="AW2693" s="12" t="s">
        <v>31</v>
      </c>
      <c r="AX2693" s="12" t="s">
        <v>77</v>
      </c>
      <c r="AY2693" s="182" t="s">
        <v>574</v>
      </c>
    </row>
    <row r="2694" spans="2:65" s="13" customFormat="1" ht="12">
      <c r="B2694" s="187"/>
      <c r="D2694" s="181" t="s">
        <v>586</v>
      </c>
      <c r="E2694" s="188" t="s">
        <v>1</v>
      </c>
      <c r="F2694" s="189" t="s">
        <v>2780</v>
      </c>
      <c r="H2694" s="190">
        <v>0.36</v>
      </c>
      <c r="I2694" s="191"/>
      <c r="L2694" s="187"/>
      <c r="M2694" s="192"/>
      <c r="T2694" s="193"/>
      <c r="AT2694" s="188" t="s">
        <v>586</v>
      </c>
      <c r="AU2694" s="188" t="s">
        <v>89</v>
      </c>
      <c r="AV2694" s="13" t="s">
        <v>89</v>
      </c>
      <c r="AW2694" s="13" t="s">
        <v>31</v>
      </c>
      <c r="AX2694" s="13" t="s">
        <v>77</v>
      </c>
      <c r="AY2694" s="188" t="s">
        <v>574</v>
      </c>
    </row>
    <row r="2695" spans="2:65" s="12" customFormat="1" ht="12">
      <c r="B2695" s="180"/>
      <c r="D2695" s="181" t="s">
        <v>586</v>
      </c>
      <c r="E2695" s="182" t="s">
        <v>1</v>
      </c>
      <c r="F2695" s="183" t="s">
        <v>2748</v>
      </c>
      <c r="H2695" s="182" t="s">
        <v>1</v>
      </c>
      <c r="I2695" s="184"/>
      <c r="L2695" s="180"/>
      <c r="M2695" s="185"/>
      <c r="T2695" s="186"/>
      <c r="AT2695" s="182" t="s">
        <v>586</v>
      </c>
      <c r="AU2695" s="182" t="s">
        <v>89</v>
      </c>
      <c r="AV2695" s="12" t="s">
        <v>84</v>
      </c>
      <c r="AW2695" s="12" t="s">
        <v>31</v>
      </c>
      <c r="AX2695" s="12" t="s">
        <v>77</v>
      </c>
      <c r="AY2695" s="182" t="s">
        <v>574</v>
      </c>
    </row>
    <row r="2696" spans="2:65" s="13" customFormat="1" ht="12">
      <c r="B2696" s="187"/>
      <c r="D2696" s="181" t="s">
        <v>586</v>
      </c>
      <c r="E2696" s="188" t="s">
        <v>1</v>
      </c>
      <c r="F2696" s="189" t="s">
        <v>2778</v>
      </c>
      <c r="H2696" s="190">
        <v>0.54</v>
      </c>
      <c r="I2696" s="191"/>
      <c r="L2696" s="187"/>
      <c r="M2696" s="192"/>
      <c r="T2696" s="193"/>
      <c r="AT2696" s="188" t="s">
        <v>586</v>
      </c>
      <c r="AU2696" s="188" t="s">
        <v>89</v>
      </c>
      <c r="AV2696" s="13" t="s">
        <v>89</v>
      </c>
      <c r="AW2696" s="13" t="s">
        <v>31</v>
      </c>
      <c r="AX2696" s="13" t="s">
        <v>77</v>
      </c>
      <c r="AY2696" s="188" t="s">
        <v>574</v>
      </c>
    </row>
    <row r="2697" spans="2:65" s="12" customFormat="1" ht="12">
      <c r="B2697" s="180"/>
      <c r="D2697" s="181" t="s">
        <v>586</v>
      </c>
      <c r="E2697" s="182" t="s">
        <v>1</v>
      </c>
      <c r="F2697" s="183" t="s">
        <v>2749</v>
      </c>
      <c r="H2697" s="182" t="s">
        <v>1</v>
      </c>
      <c r="I2697" s="184"/>
      <c r="L2697" s="180"/>
      <c r="M2697" s="185"/>
      <c r="T2697" s="186"/>
      <c r="AT2697" s="182" t="s">
        <v>586</v>
      </c>
      <c r="AU2697" s="182" t="s">
        <v>89</v>
      </c>
      <c r="AV2697" s="12" t="s">
        <v>84</v>
      </c>
      <c r="AW2697" s="12" t="s">
        <v>31</v>
      </c>
      <c r="AX2697" s="12" t="s">
        <v>77</v>
      </c>
      <c r="AY2697" s="182" t="s">
        <v>574</v>
      </c>
    </row>
    <row r="2698" spans="2:65" s="12" customFormat="1" ht="12">
      <c r="B2698" s="180"/>
      <c r="D2698" s="181" t="s">
        <v>586</v>
      </c>
      <c r="E2698" s="182" t="s">
        <v>1</v>
      </c>
      <c r="F2698" s="183" t="s">
        <v>997</v>
      </c>
      <c r="H2698" s="182" t="s">
        <v>1</v>
      </c>
      <c r="I2698" s="184"/>
      <c r="L2698" s="180"/>
      <c r="M2698" s="185"/>
      <c r="T2698" s="186"/>
      <c r="AT2698" s="182" t="s">
        <v>586</v>
      </c>
      <c r="AU2698" s="182" t="s">
        <v>89</v>
      </c>
      <c r="AV2698" s="12" t="s">
        <v>84</v>
      </c>
      <c r="AW2698" s="12" t="s">
        <v>31</v>
      </c>
      <c r="AX2698" s="12" t="s">
        <v>77</v>
      </c>
      <c r="AY2698" s="182" t="s">
        <v>574</v>
      </c>
    </row>
    <row r="2699" spans="2:65" s="12" customFormat="1" ht="12">
      <c r="B2699" s="180"/>
      <c r="D2699" s="181" t="s">
        <v>586</v>
      </c>
      <c r="E2699" s="182" t="s">
        <v>1</v>
      </c>
      <c r="F2699" s="183" t="s">
        <v>2781</v>
      </c>
      <c r="H2699" s="182" t="s">
        <v>1</v>
      </c>
      <c r="I2699" s="184"/>
      <c r="L2699" s="180"/>
      <c r="M2699" s="185"/>
      <c r="T2699" s="186"/>
      <c r="AT2699" s="182" t="s">
        <v>586</v>
      </c>
      <c r="AU2699" s="182" t="s">
        <v>89</v>
      </c>
      <c r="AV2699" s="12" t="s">
        <v>84</v>
      </c>
      <c r="AW2699" s="12" t="s">
        <v>31</v>
      </c>
      <c r="AX2699" s="12" t="s">
        <v>77</v>
      </c>
      <c r="AY2699" s="182" t="s">
        <v>574</v>
      </c>
    </row>
    <row r="2700" spans="2:65" s="13" customFormat="1" ht="12">
      <c r="B2700" s="187"/>
      <c r="D2700" s="181" t="s">
        <v>586</v>
      </c>
      <c r="E2700" s="188" t="s">
        <v>1</v>
      </c>
      <c r="F2700" s="189" t="s">
        <v>2782</v>
      </c>
      <c r="H2700" s="190">
        <v>1.44</v>
      </c>
      <c r="I2700" s="191"/>
      <c r="L2700" s="187"/>
      <c r="M2700" s="192"/>
      <c r="T2700" s="193"/>
      <c r="AT2700" s="188" t="s">
        <v>586</v>
      </c>
      <c r="AU2700" s="188" t="s">
        <v>89</v>
      </c>
      <c r="AV2700" s="13" t="s">
        <v>89</v>
      </c>
      <c r="AW2700" s="13" t="s">
        <v>31</v>
      </c>
      <c r="AX2700" s="13" t="s">
        <v>77</v>
      </c>
      <c r="AY2700" s="188" t="s">
        <v>574</v>
      </c>
    </row>
    <row r="2701" spans="2:65" s="14" customFormat="1" ht="12">
      <c r="B2701" s="194"/>
      <c r="D2701" s="181" t="s">
        <v>586</v>
      </c>
      <c r="E2701" s="195" t="s">
        <v>1</v>
      </c>
      <c r="F2701" s="196" t="s">
        <v>596</v>
      </c>
      <c r="H2701" s="197">
        <v>3.282</v>
      </c>
      <c r="I2701" s="198"/>
      <c r="L2701" s="194"/>
      <c r="M2701" s="199"/>
      <c r="T2701" s="200"/>
      <c r="AT2701" s="195" t="s">
        <v>586</v>
      </c>
      <c r="AU2701" s="195" t="s">
        <v>89</v>
      </c>
      <c r="AV2701" s="14" t="s">
        <v>580</v>
      </c>
      <c r="AW2701" s="14" t="s">
        <v>31</v>
      </c>
      <c r="AX2701" s="14" t="s">
        <v>84</v>
      </c>
      <c r="AY2701" s="195" t="s">
        <v>574</v>
      </c>
    </row>
    <row r="2702" spans="2:65" s="1" customFormat="1" ht="38" customHeight="1">
      <c r="B2702" s="140"/>
      <c r="C2702" s="168" t="s">
        <v>2783</v>
      </c>
      <c r="D2702" s="168" t="s">
        <v>576</v>
      </c>
      <c r="E2702" s="169" t="s">
        <v>2784</v>
      </c>
      <c r="F2702" s="170" t="s">
        <v>2785</v>
      </c>
      <c r="G2702" s="171" t="s">
        <v>584</v>
      </c>
      <c r="H2702" s="172">
        <v>14.31</v>
      </c>
      <c r="I2702" s="173"/>
      <c r="J2702" s="174">
        <f>ROUND(I2702*H2702,2)</f>
        <v>0</v>
      </c>
      <c r="K2702" s="175"/>
      <c r="L2702" s="34"/>
      <c r="M2702" s="176" t="s">
        <v>1</v>
      </c>
      <c r="N2702" s="139" t="s">
        <v>43</v>
      </c>
      <c r="P2702" s="177">
        <f>O2702*H2702</f>
        <v>0</v>
      </c>
      <c r="Q2702" s="177">
        <v>0</v>
      </c>
      <c r="R2702" s="177">
        <f>Q2702*H2702</f>
        <v>0</v>
      </c>
      <c r="S2702" s="177">
        <v>3.1E-2</v>
      </c>
      <c r="T2702" s="178">
        <f>S2702*H2702</f>
        <v>0.44361</v>
      </c>
      <c r="AR2702" s="179" t="s">
        <v>580</v>
      </c>
      <c r="AT2702" s="179" t="s">
        <v>576</v>
      </c>
      <c r="AU2702" s="179" t="s">
        <v>89</v>
      </c>
      <c r="AY2702" s="17" t="s">
        <v>574</v>
      </c>
      <c r="BE2702" s="102">
        <f>IF(N2702="základná",J2702,0)</f>
        <v>0</v>
      </c>
      <c r="BF2702" s="102">
        <f>IF(N2702="znížená",J2702,0)</f>
        <v>0</v>
      </c>
      <c r="BG2702" s="102">
        <f>IF(N2702="zákl. prenesená",J2702,0)</f>
        <v>0</v>
      </c>
      <c r="BH2702" s="102">
        <f>IF(N2702="zníž. prenesená",J2702,0)</f>
        <v>0</v>
      </c>
      <c r="BI2702" s="102">
        <f>IF(N2702="nulová",J2702,0)</f>
        <v>0</v>
      </c>
      <c r="BJ2702" s="17" t="s">
        <v>89</v>
      </c>
      <c r="BK2702" s="102">
        <f>ROUND(I2702*H2702,2)</f>
        <v>0</v>
      </c>
      <c r="BL2702" s="17" t="s">
        <v>580</v>
      </c>
      <c r="BM2702" s="179" t="s">
        <v>2786</v>
      </c>
    </row>
    <row r="2703" spans="2:65" s="12" customFormat="1" ht="12">
      <c r="B2703" s="180"/>
      <c r="D2703" s="181" t="s">
        <v>586</v>
      </c>
      <c r="E2703" s="182" t="s">
        <v>1</v>
      </c>
      <c r="F2703" s="183" t="s">
        <v>2743</v>
      </c>
      <c r="H2703" s="182" t="s">
        <v>1</v>
      </c>
      <c r="I2703" s="184"/>
      <c r="L2703" s="180"/>
      <c r="M2703" s="185"/>
      <c r="T2703" s="186"/>
      <c r="AT2703" s="182" t="s">
        <v>586</v>
      </c>
      <c r="AU2703" s="182" t="s">
        <v>89</v>
      </c>
      <c r="AV2703" s="12" t="s">
        <v>84</v>
      </c>
      <c r="AW2703" s="12" t="s">
        <v>31</v>
      </c>
      <c r="AX2703" s="12" t="s">
        <v>77</v>
      </c>
      <c r="AY2703" s="182" t="s">
        <v>574</v>
      </c>
    </row>
    <row r="2704" spans="2:65" s="12" customFormat="1" ht="12">
      <c r="B2704" s="180"/>
      <c r="D2704" s="181" t="s">
        <v>586</v>
      </c>
      <c r="E2704" s="182" t="s">
        <v>1</v>
      </c>
      <c r="F2704" s="183" t="s">
        <v>997</v>
      </c>
      <c r="H2704" s="182" t="s">
        <v>1</v>
      </c>
      <c r="I2704" s="184"/>
      <c r="L2704" s="180"/>
      <c r="M2704" s="185"/>
      <c r="T2704" s="186"/>
      <c r="AT2704" s="182" t="s">
        <v>586</v>
      </c>
      <c r="AU2704" s="182" t="s">
        <v>89</v>
      </c>
      <c r="AV2704" s="12" t="s">
        <v>84</v>
      </c>
      <c r="AW2704" s="12" t="s">
        <v>31</v>
      </c>
      <c r="AX2704" s="12" t="s">
        <v>77</v>
      </c>
      <c r="AY2704" s="182" t="s">
        <v>574</v>
      </c>
    </row>
    <row r="2705" spans="2:65" s="12" customFormat="1" ht="12">
      <c r="B2705" s="180"/>
      <c r="D2705" s="181" t="s">
        <v>586</v>
      </c>
      <c r="E2705" s="182" t="s">
        <v>1</v>
      </c>
      <c r="F2705" s="183" t="s">
        <v>2745</v>
      </c>
      <c r="H2705" s="182" t="s">
        <v>1</v>
      </c>
      <c r="I2705" s="184"/>
      <c r="L2705" s="180"/>
      <c r="M2705" s="185"/>
      <c r="T2705" s="186"/>
      <c r="AT2705" s="182" t="s">
        <v>586</v>
      </c>
      <c r="AU2705" s="182" t="s">
        <v>89</v>
      </c>
      <c r="AV2705" s="12" t="s">
        <v>84</v>
      </c>
      <c r="AW2705" s="12" t="s">
        <v>31</v>
      </c>
      <c r="AX2705" s="12" t="s">
        <v>77</v>
      </c>
      <c r="AY2705" s="182" t="s">
        <v>574</v>
      </c>
    </row>
    <row r="2706" spans="2:65" s="13" customFormat="1" ht="12">
      <c r="B2706" s="187"/>
      <c r="D2706" s="181" t="s">
        <v>586</v>
      </c>
      <c r="E2706" s="188" t="s">
        <v>1</v>
      </c>
      <c r="F2706" s="189" t="s">
        <v>2787</v>
      </c>
      <c r="H2706" s="190">
        <v>3.24</v>
      </c>
      <c r="I2706" s="191"/>
      <c r="L2706" s="187"/>
      <c r="M2706" s="192"/>
      <c r="T2706" s="193"/>
      <c r="AT2706" s="188" t="s">
        <v>586</v>
      </c>
      <c r="AU2706" s="188" t="s">
        <v>89</v>
      </c>
      <c r="AV2706" s="13" t="s">
        <v>89</v>
      </c>
      <c r="AW2706" s="13" t="s">
        <v>31</v>
      </c>
      <c r="AX2706" s="13" t="s">
        <v>77</v>
      </c>
      <c r="AY2706" s="188" t="s">
        <v>574</v>
      </c>
    </row>
    <row r="2707" spans="2:65" s="12" customFormat="1" ht="12">
      <c r="B2707" s="180"/>
      <c r="D2707" s="181" t="s">
        <v>586</v>
      </c>
      <c r="E2707" s="182" t="s">
        <v>1</v>
      </c>
      <c r="F2707" s="183" t="s">
        <v>2749</v>
      </c>
      <c r="H2707" s="182" t="s">
        <v>1</v>
      </c>
      <c r="I2707" s="184"/>
      <c r="L2707" s="180"/>
      <c r="M2707" s="185"/>
      <c r="T2707" s="186"/>
      <c r="AT2707" s="182" t="s">
        <v>586</v>
      </c>
      <c r="AU2707" s="182" t="s">
        <v>89</v>
      </c>
      <c r="AV2707" s="12" t="s">
        <v>84</v>
      </c>
      <c r="AW2707" s="12" t="s">
        <v>31</v>
      </c>
      <c r="AX2707" s="12" t="s">
        <v>77</v>
      </c>
      <c r="AY2707" s="182" t="s">
        <v>574</v>
      </c>
    </row>
    <row r="2708" spans="2:65" s="12" customFormat="1" ht="12">
      <c r="B2708" s="180"/>
      <c r="D2708" s="181" t="s">
        <v>586</v>
      </c>
      <c r="E2708" s="182" t="s">
        <v>1</v>
      </c>
      <c r="F2708" s="183" t="s">
        <v>997</v>
      </c>
      <c r="H2708" s="182" t="s">
        <v>1</v>
      </c>
      <c r="I2708" s="184"/>
      <c r="L2708" s="180"/>
      <c r="M2708" s="185"/>
      <c r="T2708" s="186"/>
      <c r="AT2708" s="182" t="s">
        <v>586</v>
      </c>
      <c r="AU2708" s="182" t="s">
        <v>89</v>
      </c>
      <c r="AV2708" s="12" t="s">
        <v>84</v>
      </c>
      <c r="AW2708" s="12" t="s">
        <v>31</v>
      </c>
      <c r="AX2708" s="12" t="s">
        <v>77</v>
      </c>
      <c r="AY2708" s="182" t="s">
        <v>574</v>
      </c>
    </row>
    <row r="2709" spans="2:65" s="12" customFormat="1" ht="12">
      <c r="B2709" s="180"/>
      <c r="D2709" s="181" t="s">
        <v>586</v>
      </c>
      <c r="E2709" s="182" t="s">
        <v>1</v>
      </c>
      <c r="F2709" s="183" t="s">
        <v>2750</v>
      </c>
      <c r="H2709" s="182" t="s">
        <v>1</v>
      </c>
      <c r="I2709" s="184"/>
      <c r="L2709" s="180"/>
      <c r="M2709" s="185"/>
      <c r="T2709" s="186"/>
      <c r="AT2709" s="182" t="s">
        <v>586</v>
      </c>
      <c r="AU2709" s="182" t="s">
        <v>89</v>
      </c>
      <c r="AV2709" s="12" t="s">
        <v>84</v>
      </c>
      <c r="AW2709" s="12" t="s">
        <v>31</v>
      </c>
      <c r="AX2709" s="12" t="s">
        <v>77</v>
      </c>
      <c r="AY2709" s="182" t="s">
        <v>574</v>
      </c>
    </row>
    <row r="2710" spans="2:65" s="13" customFormat="1" ht="12">
      <c r="B2710" s="187"/>
      <c r="D2710" s="181" t="s">
        <v>586</v>
      </c>
      <c r="E2710" s="188" t="s">
        <v>1</v>
      </c>
      <c r="F2710" s="189" t="s">
        <v>2788</v>
      </c>
      <c r="H2710" s="190">
        <v>4.32</v>
      </c>
      <c r="I2710" s="191"/>
      <c r="L2710" s="187"/>
      <c r="M2710" s="192"/>
      <c r="T2710" s="193"/>
      <c r="AT2710" s="188" t="s">
        <v>586</v>
      </c>
      <c r="AU2710" s="188" t="s">
        <v>89</v>
      </c>
      <c r="AV2710" s="13" t="s">
        <v>89</v>
      </c>
      <c r="AW2710" s="13" t="s">
        <v>31</v>
      </c>
      <c r="AX2710" s="13" t="s">
        <v>77</v>
      </c>
      <c r="AY2710" s="188" t="s">
        <v>574</v>
      </c>
    </row>
    <row r="2711" spans="2:65" s="12" customFormat="1" ht="12">
      <c r="B2711" s="180"/>
      <c r="D2711" s="181" t="s">
        <v>586</v>
      </c>
      <c r="E2711" s="182" t="s">
        <v>1</v>
      </c>
      <c r="F2711" s="183" t="s">
        <v>2743</v>
      </c>
      <c r="H2711" s="182" t="s">
        <v>1</v>
      </c>
      <c r="I2711" s="184"/>
      <c r="L2711" s="180"/>
      <c r="M2711" s="185"/>
      <c r="T2711" s="186"/>
      <c r="AT2711" s="182" t="s">
        <v>586</v>
      </c>
      <c r="AU2711" s="182" t="s">
        <v>89</v>
      </c>
      <c r="AV2711" s="12" t="s">
        <v>84</v>
      </c>
      <c r="AW2711" s="12" t="s">
        <v>31</v>
      </c>
      <c r="AX2711" s="12" t="s">
        <v>77</v>
      </c>
      <c r="AY2711" s="182" t="s">
        <v>574</v>
      </c>
    </row>
    <row r="2712" spans="2:65" s="12" customFormat="1" ht="12">
      <c r="B2712" s="180"/>
      <c r="D2712" s="181" t="s">
        <v>586</v>
      </c>
      <c r="E2712" s="182" t="s">
        <v>1</v>
      </c>
      <c r="F2712" s="183" t="s">
        <v>1019</v>
      </c>
      <c r="H2712" s="182" t="s">
        <v>1</v>
      </c>
      <c r="I2712" s="184"/>
      <c r="L2712" s="180"/>
      <c r="M2712" s="185"/>
      <c r="T2712" s="186"/>
      <c r="AT2712" s="182" t="s">
        <v>586</v>
      </c>
      <c r="AU2712" s="182" t="s">
        <v>89</v>
      </c>
      <c r="AV2712" s="12" t="s">
        <v>84</v>
      </c>
      <c r="AW2712" s="12" t="s">
        <v>31</v>
      </c>
      <c r="AX2712" s="12" t="s">
        <v>77</v>
      </c>
      <c r="AY2712" s="182" t="s">
        <v>574</v>
      </c>
    </row>
    <row r="2713" spans="2:65" s="12" customFormat="1" ht="12">
      <c r="B2713" s="180"/>
      <c r="D2713" s="181" t="s">
        <v>586</v>
      </c>
      <c r="E2713" s="182" t="s">
        <v>1</v>
      </c>
      <c r="F2713" s="183" t="s">
        <v>2789</v>
      </c>
      <c r="H2713" s="182" t="s">
        <v>1</v>
      </c>
      <c r="I2713" s="184"/>
      <c r="L2713" s="180"/>
      <c r="M2713" s="185"/>
      <c r="T2713" s="186"/>
      <c r="AT2713" s="182" t="s">
        <v>586</v>
      </c>
      <c r="AU2713" s="182" t="s">
        <v>89</v>
      </c>
      <c r="AV2713" s="12" t="s">
        <v>84</v>
      </c>
      <c r="AW2713" s="12" t="s">
        <v>31</v>
      </c>
      <c r="AX2713" s="12" t="s">
        <v>77</v>
      </c>
      <c r="AY2713" s="182" t="s">
        <v>574</v>
      </c>
    </row>
    <row r="2714" spans="2:65" s="13" customFormat="1" ht="12">
      <c r="B2714" s="187"/>
      <c r="D2714" s="181" t="s">
        <v>586</v>
      </c>
      <c r="E2714" s="188" t="s">
        <v>1</v>
      </c>
      <c r="F2714" s="189" t="s">
        <v>2790</v>
      </c>
      <c r="H2714" s="190">
        <v>6.75</v>
      </c>
      <c r="I2714" s="191"/>
      <c r="L2714" s="187"/>
      <c r="M2714" s="192"/>
      <c r="T2714" s="193"/>
      <c r="AT2714" s="188" t="s">
        <v>586</v>
      </c>
      <c r="AU2714" s="188" t="s">
        <v>89</v>
      </c>
      <c r="AV2714" s="13" t="s">
        <v>89</v>
      </c>
      <c r="AW2714" s="13" t="s">
        <v>31</v>
      </c>
      <c r="AX2714" s="13" t="s">
        <v>77</v>
      </c>
      <c r="AY2714" s="188" t="s">
        <v>574</v>
      </c>
    </row>
    <row r="2715" spans="2:65" s="14" customFormat="1" ht="12">
      <c r="B2715" s="194"/>
      <c r="D2715" s="181" t="s">
        <v>586</v>
      </c>
      <c r="E2715" s="195" t="s">
        <v>1</v>
      </c>
      <c r="F2715" s="196" t="s">
        <v>596</v>
      </c>
      <c r="H2715" s="197">
        <v>14.31</v>
      </c>
      <c r="I2715" s="198"/>
      <c r="L2715" s="194"/>
      <c r="M2715" s="199"/>
      <c r="T2715" s="200"/>
      <c r="AT2715" s="195" t="s">
        <v>586</v>
      </c>
      <c r="AU2715" s="195" t="s">
        <v>89</v>
      </c>
      <c r="AV2715" s="14" t="s">
        <v>580</v>
      </c>
      <c r="AW2715" s="14" t="s">
        <v>31</v>
      </c>
      <c r="AX2715" s="14" t="s">
        <v>84</v>
      </c>
      <c r="AY2715" s="195" t="s">
        <v>574</v>
      </c>
    </row>
    <row r="2716" spans="2:65" s="1" customFormat="1" ht="33" customHeight="1">
      <c r="B2716" s="140"/>
      <c r="C2716" s="168" t="s">
        <v>2791</v>
      </c>
      <c r="D2716" s="168" t="s">
        <v>576</v>
      </c>
      <c r="E2716" s="169" t="s">
        <v>2792</v>
      </c>
      <c r="F2716" s="170" t="s">
        <v>2793</v>
      </c>
      <c r="G2716" s="171" t="s">
        <v>584</v>
      </c>
      <c r="H2716" s="172">
        <v>1144.607</v>
      </c>
      <c r="I2716" s="173"/>
      <c r="J2716" s="174">
        <f>ROUND(I2716*H2716,2)</f>
        <v>0</v>
      </c>
      <c r="K2716" s="175"/>
      <c r="L2716" s="34"/>
      <c r="M2716" s="176" t="s">
        <v>1</v>
      </c>
      <c r="N2716" s="139" t="s">
        <v>43</v>
      </c>
      <c r="P2716" s="177">
        <f>O2716*H2716</f>
        <v>0</v>
      </c>
      <c r="Q2716" s="177">
        <v>0</v>
      </c>
      <c r="R2716" s="177">
        <f>Q2716*H2716</f>
        <v>0</v>
      </c>
      <c r="S2716" s="177">
        <v>2.4E-2</v>
      </c>
      <c r="T2716" s="178">
        <f>S2716*H2716</f>
        <v>27.470568</v>
      </c>
      <c r="AR2716" s="179" t="s">
        <v>580</v>
      </c>
      <c r="AT2716" s="179" t="s">
        <v>576</v>
      </c>
      <c r="AU2716" s="179" t="s">
        <v>89</v>
      </c>
      <c r="AY2716" s="17" t="s">
        <v>574</v>
      </c>
      <c r="BE2716" s="102">
        <f>IF(N2716="základná",J2716,0)</f>
        <v>0</v>
      </c>
      <c r="BF2716" s="102">
        <f>IF(N2716="znížená",J2716,0)</f>
        <v>0</v>
      </c>
      <c r="BG2716" s="102">
        <f>IF(N2716="zákl. prenesená",J2716,0)</f>
        <v>0</v>
      </c>
      <c r="BH2716" s="102">
        <f>IF(N2716="zníž. prenesená",J2716,0)</f>
        <v>0</v>
      </c>
      <c r="BI2716" s="102">
        <f>IF(N2716="nulová",J2716,0)</f>
        <v>0</v>
      </c>
      <c r="BJ2716" s="17" t="s">
        <v>89</v>
      </c>
      <c r="BK2716" s="102">
        <f>ROUND(I2716*H2716,2)</f>
        <v>0</v>
      </c>
      <c r="BL2716" s="17" t="s">
        <v>580</v>
      </c>
      <c r="BM2716" s="179" t="s">
        <v>2794</v>
      </c>
    </row>
    <row r="2717" spans="2:65" s="12" customFormat="1" ht="12">
      <c r="B2717" s="180"/>
      <c r="D2717" s="181" t="s">
        <v>586</v>
      </c>
      <c r="E2717" s="182" t="s">
        <v>1</v>
      </c>
      <c r="F2717" s="183" t="s">
        <v>2795</v>
      </c>
      <c r="H2717" s="182" t="s">
        <v>1</v>
      </c>
      <c r="I2717" s="184"/>
      <c r="L2717" s="180"/>
      <c r="M2717" s="185"/>
      <c r="T2717" s="186"/>
      <c r="AT2717" s="182" t="s">
        <v>586</v>
      </c>
      <c r="AU2717" s="182" t="s">
        <v>89</v>
      </c>
      <c r="AV2717" s="12" t="s">
        <v>84</v>
      </c>
      <c r="AW2717" s="12" t="s">
        <v>31</v>
      </c>
      <c r="AX2717" s="12" t="s">
        <v>77</v>
      </c>
      <c r="AY2717" s="182" t="s">
        <v>574</v>
      </c>
    </row>
    <row r="2718" spans="2:65" s="12" customFormat="1" ht="12">
      <c r="B2718" s="180"/>
      <c r="D2718" s="181" t="s">
        <v>586</v>
      </c>
      <c r="E2718" s="182" t="s">
        <v>1</v>
      </c>
      <c r="F2718" s="183" t="s">
        <v>2796</v>
      </c>
      <c r="H2718" s="182" t="s">
        <v>1</v>
      </c>
      <c r="I2718" s="184"/>
      <c r="L2718" s="180"/>
      <c r="M2718" s="185"/>
      <c r="T2718" s="186"/>
      <c r="AT2718" s="182" t="s">
        <v>586</v>
      </c>
      <c r="AU2718" s="182" t="s">
        <v>89</v>
      </c>
      <c r="AV2718" s="12" t="s">
        <v>84</v>
      </c>
      <c r="AW2718" s="12" t="s">
        <v>31</v>
      </c>
      <c r="AX2718" s="12" t="s">
        <v>77</v>
      </c>
      <c r="AY2718" s="182" t="s">
        <v>574</v>
      </c>
    </row>
    <row r="2719" spans="2:65" s="13" customFormat="1" ht="12">
      <c r="B2719" s="187"/>
      <c r="D2719" s="181" t="s">
        <v>586</v>
      </c>
      <c r="E2719" s="188" t="s">
        <v>1</v>
      </c>
      <c r="F2719" s="189" t="s">
        <v>2797</v>
      </c>
      <c r="H2719" s="190">
        <v>267.75</v>
      </c>
      <c r="I2719" s="191"/>
      <c r="L2719" s="187"/>
      <c r="M2719" s="192"/>
      <c r="T2719" s="193"/>
      <c r="AT2719" s="188" t="s">
        <v>586</v>
      </c>
      <c r="AU2719" s="188" t="s">
        <v>89</v>
      </c>
      <c r="AV2719" s="13" t="s">
        <v>89</v>
      </c>
      <c r="AW2719" s="13" t="s">
        <v>31</v>
      </c>
      <c r="AX2719" s="13" t="s">
        <v>77</v>
      </c>
      <c r="AY2719" s="188" t="s">
        <v>574</v>
      </c>
    </row>
    <row r="2720" spans="2:65" s="13" customFormat="1" ht="12">
      <c r="B2720" s="187"/>
      <c r="D2720" s="181" t="s">
        <v>586</v>
      </c>
      <c r="E2720" s="188" t="s">
        <v>1</v>
      </c>
      <c r="F2720" s="189" t="s">
        <v>2798</v>
      </c>
      <c r="H2720" s="190">
        <v>29.276</v>
      </c>
      <c r="I2720" s="191"/>
      <c r="L2720" s="187"/>
      <c r="M2720" s="192"/>
      <c r="T2720" s="193"/>
      <c r="AT2720" s="188" t="s">
        <v>586</v>
      </c>
      <c r="AU2720" s="188" t="s">
        <v>89</v>
      </c>
      <c r="AV2720" s="13" t="s">
        <v>89</v>
      </c>
      <c r="AW2720" s="13" t="s">
        <v>31</v>
      </c>
      <c r="AX2720" s="13" t="s">
        <v>77</v>
      </c>
      <c r="AY2720" s="188" t="s">
        <v>574</v>
      </c>
    </row>
    <row r="2721" spans="2:65" s="12" customFormat="1" ht="12">
      <c r="B2721" s="180"/>
      <c r="D2721" s="181" t="s">
        <v>586</v>
      </c>
      <c r="E2721" s="182" t="s">
        <v>1</v>
      </c>
      <c r="F2721" s="183" t="s">
        <v>2799</v>
      </c>
      <c r="H2721" s="182" t="s">
        <v>1</v>
      </c>
      <c r="I2721" s="184"/>
      <c r="L2721" s="180"/>
      <c r="M2721" s="185"/>
      <c r="T2721" s="186"/>
      <c r="AT2721" s="182" t="s">
        <v>586</v>
      </c>
      <c r="AU2721" s="182" t="s">
        <v>89</v>
      </c>
      <c r="AV2721" s="12" t="s">
        <v>84</v>
      </c>
      <c r="AW2721" s="12" t="s">
        <v>31</v>
      </c>
      <c r="AX2721" s="12" t="s">
        <v>77</v>
      </c>
      <c r="AY2721" s="182" t="s">
        <v>574</v>
      </c>
    </row>
    <row r="2722" spans="2:65" s="13" customFormat="1" ht="12">
      <c r="B2722" s="187"/>
      <c r="D2722" s="181" t="s">
        <v>586</v>
      </c>
      <c r="E2722" s="188" t="s">
        <v>1</v>
      </c>
      <c r="F2722" s="189" t="s">
        <v>2800</v>
      </c>
      <c r="H2722" s="190">
        <v>182.91</v>
      </c>
      <c r="I2722" s="191"/>
      <c r="L2722" s="187"/>
      <c r="M2722" s="192"/>
      <c r="T2722" s="193"/>
      <c r="AT2722" s="188" t="s">
        <v>586</v>
      </c>
      <c r="AU2722" s="188" t="s">
        <v>89</v>
      </c>
      <c r="AV2722" s="13" t="s">
        <v>89</v>
      </c>
      <c r="AW2722" s="13" t="s">
        <v>31</v>
      </c>
      <c r="AX2722" s="13" t="s">
        <v>77</v>
      </c>
      <c r="AY2722" s="188" t="s">
        <v>574</v>
      </c>
    </row>
    <row r="2723" spans="2:65" s="12" customFormat="1" ht="12">
      <c r="B2723" s="180"/>
      <c r="D2723" s="181" t="s">
        <v>586</v>
      </c>
      <c r="E2723" s="182" t="s">
        <v>1</v>
      </c>
      <c r="F2723" s="183" t="s">
        <v>2801</v>
      </c>
      <c r="H2723" s="182" t="s">
        <v>1</v>
      </c>
      <c r="I2723" s="184"/>
      <c r="L2723" s="180"/>
      <c r="M2723" s="185"/>
      <c r="T2723" s="186"/>
      <c r="AT2723" s="182" t="s">
        <v>586</v>
      </c>
      <c r="AU2723" s="182" t="s">
        <v>89</v>
      </c>
      <c r="AV2723" s="12" t="s">
        <v>84</v>
      </c>
      <c r="AW2723" s="12" t="s">
        <v>31</v>
      </c>
      <c r="AX2723" s="12" t="s">
        <v>77</v>
      </c>
      <c r="AY2723" s="182" t="s">
        <v>574</v>
      </c>
    </row>
    <row r="2724" spans="2:65" s="13" customFormat="1" ht="12">
      <c r="B2724" s="187"/>
      <c r="D2724" s="181" t="s">
        <v>586</v>
      </c>
      <c r="E2724" s="188" t="s">
        <v>1</v>
      </c>
      <c r="F2724" s="189" t="s">
        <v>2802</v>
      </c>
      <c r="H2724" s="190">
        <v>296.20499999999998</v>
      </c>
      <c r="I2724" s="191"/>
      <c r="L2724" s="187"/>
      <c r="M2724" s="192"/>
      <c r="T2724" s="193"/>
      <c r="AT2724" s="188" t="s">
        <v>586</v>
      </c>
      <c r="AU2724" s="188" t="s">
        <v>89</v>
      </c>
      <c r="AV2724" s="13" t="s">
        <v>89</v>
      </c>
      <c r="AW2724" s="13" t="s">
        <v>31</v>
      </c>
      <c r="AX2724" s="13" t="s">
        <v>77</v>
      </c>
      <c r="AY2724" s="188" t="s">
        <v>574</v>
      </c>
    </row>
    <row r="2725" spans="2:65" s="12" customFormat="1" ht="12">
      <c r="B2725" s="180"/>
      <c r="D2725" s="181" t="s">
        <v>586</v>
      </c>
      <c r="E2725" s="182" t="s">
        <v>1</v>
      </c>
      <c r="F2725" s="183" t="s">
        <v>2803</v>
      </c>
      <c r="H2725" s="182" t="s">
        <v>1</v>
      </c>
      <c r="I2725" s="184"/>
      <c r="L2725" s="180"/>
      <c r="M2725" s="185"/>
      <c r="T2725" s="186"/>
      <c r="AT2725" s="182" t="s">
        <v>586</v>
      </c>
      <c r="AU2725" s="182" t="s">
        <v>89</v>
      </c>
      <c r="AV2725" s="12" t="s">
        <v>84</v>
      </c>
      <c r="AW2725" s="12" t="s">
        <v>31</v>
      </c>
      <c r="AX2725" s="12" t="s">
        <v>77</v>
      </c>
      <c r="AY2725" s="182" t="s">
        <v>574</v>
      </c>
    </row>
    <row r="2726" spans="2:65" s="13" customFormat="1" ht="12">
      <c r="B2726" s="187"/>
      <c r="D2726" s="181" t="s">
        <v>586</v>
      </c>
      <c r="E2726" s="188" t="s">
        <v>1</v>
      </c>
      <c r="F2726" s="189" t="s">
        <v>2804</v>
      </c>
      <c r="H2726" s="190">
        <v>199.5</v>
      </c>
      <c r="I2726" s="191"/>
      <c r="L2726" s="187"/>
      <c r="M2726" s="192"/>
      <c r="T2726" s="193"/>
      <c r="AT2726" s="188" t="s">
        <v>586</v>
      </c>
      <c r="AU2726" s="188" t="s">
        <v>89</v>
      </c>
      <c r="AV2726" s="13" t="s">
        <v>89</v>
      </c>
      <c r="AW2726" s="13" t="s">
        <v>31</v>
      </c>
      <c r="AX2726" s="13" t="s">
        <v>77</v>
      </c>
      <c r="AY2726" s="188" t="s">
        <v>574</v>
      </c>
    </row>
    <row r="2727" spans="2:65" s="12" customFormat="1" ht="12">
      <c r="B2727" s="180"/>
      <c r="D2727" s="181" t="s">
        <v>586</v>
      </c>
      <c r="E2727" s="182" t="s">
        <v>1</v>
      </c>
      <c r="F2727" s="183" t="s">
        <v>2805</v>
      </c>
      <c r="H2727" s="182" t="s">
        <v>1</v>
      </c>
      <c r="I2727" s="184"/>
      <c r="L2727" s="180"/>
      <c r="M2727" s="185"/>
      <c r="T2727" s="186"/>
      <c r="AT2727" s="182" t="s">
        <v>586</v>
      </c>
      <c r="AU2727" s="182" t="s">
        <v>89</v>
      </c>
      <c r="AV2727" s="12" t="s">
        <v>84</v>
      </c>
      <c r="AW2727" s="12" t="s">
        <v>31</v>
      </c>
      <c r="AX2727" s="12" t="s">
        <v>77</v>
      </c>
      <c r="AY2727" s="182" t="s">
        <v>574</v>
      </c>
    </row>
    <row r="2728" spans="2:65" s="13" customFormat="1" ht="12">
      <c r="B2728" s="187"/>
      <c r="D2728" s="181" t="s">
        <v>586</v>
      </c>
      <c r="E2728" s="188" t="s">
        <v>1</v>
      </c>
      <c r="F2728" s="189" t="s">
        <v>2806</v>
      </c>
      <c r="H2728" s="190">
        <v>86.742000000000004</v>
      </c>
      <c r="I2728" s="191"/>
      <c r="L2728" s="187"/>
      <c r="M2728" s="192"/>
      <c r="T2728" s="193"/>
      <c r="AT2728" s="188" t="s">
        <v>586</v>
      </c>
      <c r="AU2728" s="188" t="s">
        <v>89</v>
      </c>
      <c r="AV2728" s="13" t="s">
        <v>89</v>
      </c>
      <c r="AW2728" s="13" t="s">
        <v>31</v>
      </c>
      <c r="AX2728" s="13" t="s">
        <v>77</v>
      </c>
      <c r="AY2728" s="188" t="s">
        <v>574</v>
      </c>
    </row>
    <row r="2729" spans="2:65" s="12" customFormat="1" ht="12">
      <c r="B2729" s="180"/>
      <c r="D2729" s="181" t="s">
        <v>586</v>
      </c>
      <c r="E2729" s="182" t="s">
        <v>1</v>
      </c>
      <c r="F2729" s="183" t="s">
        <v>2807</v>
      </c>
      <c r="H2729" s="182" t="s">
        <v>1</v>
      </c>
      <c r="I2729" s="184"/>
      <c r="L2729" s="180"/>
      <c r="M2729" s="185"/>
      <c r="T2729" s="186"/>
      <c r="AT2729" s="182" t="s">
        <v>586</v>
      </c>
      <c r="AU2729" s="182" t="s">
        <v>89</v>
      </c>
      <c r="AV2729" s="12" t="s">
        <v>84</v>
      </c>
      <c r="AW2729" s="12" t="s">
        <v>31</v>
      </c>
      <c r="AX2729" s="12" t="s">
        <v>77</v>
      </c>
      <c r="AY2729" s="182" t="s">
        <v>574</v>
      </c>
    </row>
    <row r="2730" spans="2:65" s="13" customFormat="1" ht="12">
      <c r="B2730" s="187"/>
      <c r="D2730" s="181" t="s">
        <v>586</v>
      </c>
      <c r="E2730" s="188" t="s">
        <v>1</v>
      </c>
      <c r="F2730" s="189" t="s">
        <v>2808</v>
      </c>
      <c r="H2730" s="190">
        <v>7.56</v>
      </c>
      <c r="I2730" s="191"/>
      <c r="L2730" s="187"/>
      <c r="M2730" s="192"/>
      <c r="T2730" s="193"/>
      <c r="AT2730" s="188" t="s">
        <v>586</v>
      </c>
      <c r="AU2730" s="188" t="s">
        <v>89</v>
      </c>
      <c r="AV2730" s="13" t="s">
        <v>89</v>
      </c>
      <c r="AW2730" s="13" t="s">
        <v>31</v>
      </c>
      <c r="AX2730" s="13" t="s">
        <v>77</v>
      </c>
      <c r="AY2730" s="188" t="s">
        <v>574</v>
      </c>
    </row>
    <row r="2731" spans="2:65" s="13" customFormat="1" ht="12">
      <c r="B2731" s="187"/>
      <c r="D2731" s="181" t="s">
        <v>586</v>
      </c>
      <c r="E2731" s="188" t="s">
        <v>1</v>
      </c>
      <c r="F2731" s="189" t="s">
        <v>2809</v>
      </c>
      <c r="H2731" s="190">
        <v>74.664000000000001</v>
      </c>
      <c r="I2731" s="191"/>
      <c r="L2731" s="187"/>
      <c r="M2731" s="192"/>
      <c r="T2731" s="193"/>
      <c r="AT2731" s="188" t="s">
        <v>586</v>
      </c>
      <c r="AU2731" s="188" t="s">
        <v>89</v>
      </c>
      <c r="AV2731" s="13" t="s">
        <v>89</v>
      </c>
      <c r="AW2731" s="13" t="s">
        <v>31</v>
      </c>
      <c r="AX2731" s="13" t="s">
        <v>77</v>
      </c>
      <c r="AY2731" s="188" t="s">
        <v>574</v>
      </c>
    </row>
    <row r="2732" spans="2:65" s="14" customFormat="1" ht="12">
      <c r="B2732" s="194"/>
      <c r="D2732" s="181" t="s">
        <v>586</v>
      </c>
      <c r="E2732" s="195" t="s">
        <v>1</v>
      </c>
      <c r="F2732" s="196" t="s">
        <v>596</v>
      </c>
      <c r="H2732" s="197">
        <v>1144.607</v>
      </c>
      <c r="I2732" s="198"/>
      <c r="L2732" s="194"/>
      <c r="M2732" s="199"/>
      <c r="T2732" s="200"/>
      <c r="AT2732" s="195" t="s">
        <v>586</v>
      </c>
      <c r="AU2732" s="195" t="s">
        <v>89</v>
      </c>
      <c r="AV2732" s="14" t="s">
        <v>580</v>
      </c>
      <c r="AW2732" s="14" t="s">
        <v>31</v>
      </c>
      <c r="AX2732" s="14" t="s">
        <v>84</v>
      </c>
      <c r="AY2732" s="195" t="s">
        <v>574</v>
      </c>
    </row>
    <row r="2733" spans="2:65" s="1" customFormat="1" ht="24.25" customHeight="1">
      <c r="B2733" s="140"/>
      <c r="C2733" s="168" t="s">
        <v>2810</v>
      </c>
      <c r="D2733" s="168" t="s">
        <v>576</v>
      </c>
      <c r="E2733" s="169" t="s">
        <v>2811</v>
      </c>
      <c r="F2733" s="170" t="s">
        <v>2812</v>
      </c>
      <c r="G2733" s="171" t="s">
        <v>584</v>
      </c>
      <c r="H2733" s="172">
        <v>48.527999999999999</v>
      </c>
      <c r="I2733" s="173"/>
      <c r="J2733" s="174">
        <f>ROUND(I2733*H2733,2)</f>
        <v>0</v>
      </c>
      <c r="K2733" s="175"/>
      <c r="L2733" s="34"/>
      <c r="M2733" s="176" t="s">
        <v>1</v>
      </c>
      <c r="N2733" s="139" t="s">
        <v>43</v>
      </c>
      <c r="P2733" s="177">
        <f>O2733*H2733</f>
        <v>0</v>
      </c>
      <c r="Q2733" s="177">
        <v>0</v>
      </c>
      <c r="R2733" s="177">
        <f>Q2733*H2733</f>
        <v>0</v>
      </c>
      <c r="S2733" s="177">
        <v>2.4E-2</v>
      </c>
      <c r="T2733" s="178">
        <f>S2733*H2733</f>
        <v>1.1646719999999999</v>
      </c>
      <c r="AR2733" s="179" t="s">
        <v>580</v>
      </c>
      <c r="AT2733" s="179" t="s">
        <v>576</v>
      </c>
      <c r="AU2733" s="179" t="s">
        <v>89</v>
      </c>
      <c r="AY2733" s="17" t="s">
        <v>574</v>
      </c>
      <c r="BE2733" s="102">
        <f>IF(N2733="základná",J2733,0)</f>
        <v>0</v>
      </c>
      <c r="BF2733" s="102">
        <f>IF(N2733="znížená",J2733,0)</f>
        <v>0</v>
      </c>
      <c r="BG2733" s="102">
        <f>IF(N2733="zákl. prenesená",J2733,0)</f>
        <v>0</v>
      </c>
      <c r="BH2733" s="102">
        <f>IF(N2733="zníž. prenesená",J2733,0)</f>
        <v>0</v>
      </c>
      <c r="BI2733" s="102">
        <f>IF(N2733="nulová",J2733,0)</f>
        <v>0</v>
      </c>
      <c r="BJ2733" s="17" t="s">
        <v>89</v>
      </c>
      <c r="BK2733" s="102">
        <f>ROUND(I2733*H2733,2)</f>
        <v>0</v>
      </c>
      <c r="BL2733" s="17" t="s">
        <v>580</v>
      </c>
      <c r="BM2733" s="179" t="s">
        <v>2813</v>
      </c>
    </row>
    <row r="2734" spans="2:65" s="12" customFormat="1" ht="12">
      <c r="B2734" s="180"/>
      <c r="D2734" s="181" t="s">
        <v>586</v>
      </c>
      <c r="E2734" s="182" t="s">
        <v>1</v>
      </c>
      <c r="F2734" s="183" t="s">
        <v>2814</v>
      </c>
      <c r="H2734" s="182" t="s">
        <v>1</v>
      </c>
      <c r="I2734" s="184"/>
      <c r="L2734" s="180"/>
      <c r="M2734" s="185"/>
      <c r="T2734" s="186"/>
      <c r="AT2734" s="182" t="s">
        <v>586</v>
      </c>
      <c r="AU2734" s="182" t="s">
        <v>89</v>
      </c>
      <c r="AV2734" s="12" t="s">
        <v>84</v>
      </c>
      <c r="AW2734" s="12" t="s">
        <v>31</v>
      </c>
      <c r="AX2734" s="12" t="s">
        <v>77</v>
      </c>
      <c r="AY2734" s="182" t="s">
        <v>574</v>
      </c>
    </row>
    <row r="2735" spans="2:65" s="13" customFormat="1" ht="12">
      <c r="B2735" s="187"/>
      <c r="D2735" s="181" t="s">
        <v>586</v>
      </c>
      <c r="E2735" s="188" t="s">
        <v>1</v>
      </c>
      <c r="F2735" s="189" t="s">
        <v>2815</v>
      </c>
      <c r="H2735" s="190">
        <v>7.3440000000000003</v>
      </c>
      <c r="I2735" s="191"/>
      <c r="L2735" s="187"/>
      <c r="M2735" s="192"/>
      <c r="T2735" s="193"/>
      <c r="AT2735" s="188" t="s">
        <v>586</v>
      </c>
      <c r="AU2735" s="188" t="s">
        <v>89</v>
      </c>
      <c r="AV2735" s="13" t="s">
        <v>89</v>
      </c>
      <c r="AW2735" s="13" t="s">
        <v>31</v>
      </c>
      <c r="AX2735" s="13" t="s">
        <v>77</v>
      </c>
      <c r="AY2735" s="188" t="s">
        <v>574</v>
      </c>
    </row>
    <row r="2736" spans="2:65" s="12" customFormat="1" ht="12">
      <c r="B2736" s="180"/>
      <c r="D2736" s="181" t="s">
        <v>586</v>
      </c>
      <c r="E2736" s="182" t="s">
        <v>1</v>
      </c>
      <c r="F2736" s="183" t="s">
        <v>2816</v>
      </c>
      <c r="H2736" s="182" t="s">
        <v>1</v>
      </c>
      <c r="I2736" s="184"/>
      <c r="L2736" s="180"/>
      <c r="M2736" s="185"/>
      <c r="T2736" s="186"/>
      <c r="AT2736" s="182" t="s">
        <v>586</v>
      </c>
      <c r="AU2736" s="182" t="s">
        <v>89</v>
      </c>
      <c r="AV2736" s="12" t="s">
        <v>84</v>
      </c>
      <c r="AW2736" s="12" t="s">
        <v>31</v>
      </c>
      <c r="AX2736" s="12" t="s">
        <v>77</v>
      </c>
      <c r="AY2736" s="182" t="s">
        <v>574</v>
      </c>
    </row>
    <row r="2737" spans="2:65" s="13" customFormat="1" ht="12">
      <c r="B2737" s="187"/>
      <c r="D2737" s="181" t="s">
        <v>586</v>
      </c>
      <c r="E2737" s="188" t="s">
        <v>1</v>
      </c>
      <c r="F2737" s="189" t="s">
        <v>2817</v>
      </c>
      <c r="H2737" s="190">
        <v>4.8959999999999999</v>
      </c>
      <c r="I2737" s="191"/>
      <c r="L2737" s="187"/>
      <c r="M2737" s="192"/>
      <c r="T2737" s="193"/>
      <c r="AT2737" s="188" t="s">
        <v>586</v>
      </c>
      <c r="AU2737" s="188" t="s">
        <v>89</v>
      </c>
      <c r="AV2737" s="13" t="s">
        <v>89</v>
      </c>
      <c r="AW2737" s="13" t="s">
        <v>31</v>
      </c>
      <c r="AX2737" s="13" t="s">
        <v>77</v>
      </c>
      <c r="AY2737" s="188" t="s">
        <v>574</v>
      </c>
    </row>
    <row r="2738" spans="2:65" s="12" customFormat="1" ht="12">
      <c r="B2738" s="180"/>
      <c r="D2738" s="181" t="s">
        <v>586</v>
      </c>
      <c r="E2738" s="182" t="s">
        <v>1</v>
      </c>
      <c r="F2738" s="183" t="s">
        <v>2818</v>
      </c>
      <c r="H2738" s="182" t="s">
        <v>1</v>
      </c>
      <c r="I2738" s="184"/>
      <c r="L2738" s="180"/>
      <c r="M2738" s="185"/>
      <c r="T2738" s="186"/>
      <c r="AT2738" s="182" t="s">
        <v>586</v>
      </c>
      <c r="AU2738" s="182" t="s">
        <v>89</v>
      </c>
      <c r="AV2738" s="12" t="s">
        <v>84</v>
      </c>
      <c r="AW2738" s="12" t="s">
        <v>31</v>
      </c>
      <c r="AX2738" s="12" t="s">
        <v>77</v>
      </c>
      <c r="AY2738" s="182" t="s">
        <v>574</v>
      </c>
    </row>
    <row r="2739" spans="2:65" s="13" customFormat="1" ht="12">
      <c r="B2739" s="187"/>
      <c r="D2739" s="181" t="s">
        <v>586</v>
      </c>
      <c r="E2739" s="188" t="s">
        <v>1</v>
      </c>
      <c r="F2739" s="189" t="s">
        <v>2817</v>
      </c>
      <c r="H2739" s="190">
        <v>4.8959999999999999</v>
      </c>
      <c r="I2739" s="191"/>
      <c r="L2739" s="187"/>
      <c r="M2739" s="192"/>
      <c r="T2739" s="193"/>
      <c r="AT2739" s="188" t="s">
        <v>586</v>
      </c>
      <c r="AU2739" s="188" t="s">
        <v>89</v>
      </c>
      <c r="AV2739" s="13" t="s">
        <v>89</v>
      </c>
      <c r="AW2739" s="13" t="s">
        <v>31</v>
      </c>
      <c r="AX2739" s="13" t="s">
        <v>77</v>
      </c>
      <c r="AY2739" s="188" t="s">
        <v>574</v>
      </c>
    </row>
    <row r="2740" spans="2:65" s="12" customFormat="1" ht="12">
      <c r="B2740" s="180"/>
      <c r="D2740" s="181" t="s">
        <v>586</v>
      </c>
      <c r="E2740" s="182" t="s">
        <v>1</v>
      </c>
      <c r="F2740" s="183" t="s">
        <v>2819</v>
      </c>
      <c r="H2740" s="182" t="s">
        <v>1</v>
      </c>
      <c r="I2740" s="184"/>
      <c r="L2740" s="180"/>
      <c r="M2740" s="185"/>
      <c r="T2740" s="186"/>
      <c r="AT2740" s="182" t="s">
        <v>586</v>
      </c>
      <c r="AU2740" s="182" t="s">
        <v>89</v>
      </c>
      <c r="AV2740" s="12" t="s">
        <v>84</v>
      </c>
      <c r="AW2740" s="12" t="s">
        <v>31</v>
      </c>
      <c r="AX2740" s="12" t="s">
        <v>77</v>
      </c>
      <c r="AY2740" s="182" t="s">
        <v>574</v>
      </c>
    </row>
    <row r="2741" spans="2:65" s="13" customFormat="1" ht="12">
      <c r="B2741" s="187"/>
      <c r="D2741" s="181" t="s">
        <v>586</v>
      </c>
      <c r="E2741" s="188" t="s">
        <v>1</v>
      </c>
      <c r="F2741" s="189" t="s">
        <v>2820</v>
      </c>
      <c r="H2741" s="190">
        <v>19.152000000000001</v>
      </c>
      <c r="I2741" s="191"/>
      <c r="L2741" s="187"/>
      <c r="M2741" s="192"/>
      <c r="T2741" s="193"/>
      <c r="AT2741" s="188" t="s">
        <v>586</v>
      </c>
      <c r="AU2741" s="188" t="s">
        <v>89</v>
      </c>
      <c r="AV2741" s="13" t="s">
        <v>89</v>
      </c>
      <c r="AW2741" s="13" t="s">
        <v>31</v>
      </c>
      <c r="AX2741" s="13" t="s">
        <v>77</v>
      </c>
      <c r="AY2741" s="188" t="s">
        <v>574</v>
      </c>
    </row>
    <row r="2742" spans="2:65" s="12" customFormat="1" ht="12">
      <c r="B2742" s="180"/>
      <c r="D2742" s="181" t="s">
        <v>586</v>
      </c>
      <c r="E2742" s="182" t="s">
        <v>1</v>
      </c>
      <c r="F2742" s="183" t="s">
        <v>2821</v>
      </c>
      <c r="H2742" s="182" t="s">
        <v>1</v>
      </c>
      <c r="I2742" s="184"/>
      <c r="L2742" s="180"/>
      <c r="M2742" s="185"/>
      <c r="T2742" s="186"/>
      <c r="AT2742" s="182" t="s">
        <v>586</v>
      </c>
      <c r="AU2742" s="182" t="s">
        <v>89</v>
      </c>
      <c r="AV2742" s="12" t="s">
        <v>84</v>
      </c>
      <c r="AW2742" s="12" t="s">
        <v>31</v>
      </c>
      <c r="AX2742" s="12" t="s">
        <v>77</v>
      </c>
      <c r="AY2742" s="182" t="s">
        <v>574</v>
      </c>
    </row>
    <row r="2743" spans="2:65" s="13" customFormat="1" ht="12">
      <c r="B2743" s="187"/>
      <c r="D2743" s="181" t="s">
        <v>586</v>
      </c>
      <c r="E2743" s="188" t="s">
        <v>1</v>
      </c>
      <c r="F2743" s="189" t="s">
        <v>2815</v>
      </c>
      <c r="H2743" s="190">
        <v>7.3440000000000003</v>
      </c>
      <c r="I2743" s="191"/>
      <c r="L2743" s="187"/>
      <c r="M2743" s="192"/>
      <c r="T2743" s="193"/>
      <c r="AT2743" s="188" t="s">
        <v>586</v>
      </c>
      <c r="AU2743" s="188" t="s">
        <v>89</v>
      </c>
      <c r="AV2743" s="13" t="s">
        <v>89</v>
      </c>
      <c r="AW2743" s="13" t="s">
        <v>31</v>
      </c>
      <c r="AX2743" s="13" t="s">
        <v>77</v>
      </c>
      <c r="AY2743" s="188" t="s">
        <v>574</v>
      </c>
    </row>
    <row r="2744" spans="2:65" s="12" customFormat="1" ht="12">
      <c r="B2744" s="180"/>
      <c r="D2744" s="181" t="s">
        <v>586</v>
      </c>
      <c r="E2744" s="182" t="s">
        <v>1</v>
      </c>
      <c r="F2744" s="183" t="s">
        <v>2822</v>
      </c>
      <c r="H2744" s="182" t="s">
        <v>1</v>
      </c>
      <c r="I2744" s="184"/>
      <c r="L2744" s="180"/>
      <c r="M2744" s="185"/>
      <c r="T2744" s="186"/>
      <c r="AT2744" s="182" t="s">
        <v>586</v>
      </c>
      <c r="AU2744" s="182" t="s">
        <v>89</v>
      </c>
      <c r="AV2744" s="12" t="s">
        <v>84</v>
      </c>
      <c r="AW2744" s="12" t="s">
        <v>31</v>
      </c>
      <c r="AX2744" s="12" t="s">
        <v>77</v>
      </c>
      <c r="AY2744" s="182" t="s">
        <v>574</v>
      </c>
    </row>
    <row r="2745" spans="2:65" s="13" customFormat="1" ht="12">
      <c r="B2745" s="187"/>
      <c r="D2745" s="181" t="s">
        <v>586</v>
      </c>
      <c r="E2745" s="188" t="s">
        <v>1</v>
      </c>
      <c r="F2745" s="189" t="s">
        <v>2817</v>
      </c>
      <c r="H2745" s="190">
        <v>4.8959999999999999</v>
      </c>
      <c r="I2745" s="191"/>
      <c r="L2745" s="187"/>
      <c r="M2745" s="192"/>
      <c r="T2745" s="193"/>
      <c r="AT2745" s="188" t="s">
        <v>586</v>
      </c>
      <c r="AU2745" s="188" t="s">
        <v>89</v>
      </c>
      <c r="AV2745" s="13" t="s">
        <v>89</v>
      </c>
      <c r="AW2745" s="13" t="s">
        <v>31</v>
      </c>
      <c r="AX2745" s="13" t="s">
        <v>77</v>
      </c>
      <c r="AY2745" s="188" t="s">
        <v>574</v>
      </c>
    </row>
    <row r="2746" spans="2:65" s="14" customFormat="1" ht="12">
      <c r="B2746" s="194"/>
      <c r="D2746" s="181" t="s">
        <v>586</v>
      </c>
      <c r="E2746" s="195" t="s">
        <v>1</v>
      </c>
      <c r="F2746" s="196" t="s">
        <v>596</v>
      </c>
      <c r="H2746" s="197">
        <v>48.527999999999999</v>
      </c>
      <c r="I2746" s="198"/>
      <c r="L2746" s="194"/>
      <c r="M2746" s="199"/>
      <c r="T2746" s="200"/>
      <c r="AT2746" s="195" t="s">
        <v>586</v>
      </c>
      <c r="AU2746" s="195" t="s">
        <v>89</v>
      </c>
      <c r="AV2746" s="14" t="s">
        <v>580</v>
      </c>
      <c r="AW2746" s="14" t="s">
        <v>31</v>
      </c>
      <c r="AX2746" s="14" t="s">
        <v>84</v>
      </c>
      <c r="AY2746" s="195" t="s">
        <v>574</v>
      </c>
    </row>
    <row r="2747" spans="2:65" s="1" customFormat="1" ht="24.25" customHeight="1">
      <c r="B2747" s="140"/>
      <c r="C2747" s="168" t="s">
        <v>2823</v>
      </c>
      <c r="D2747" s="168" t="s">
        <v>576</v>
      </c>
      <c r="E2747" s="169" t="s">
        <v>2824</v>
      </c>
      <c r="F2747" s="170" t="s">
        <v>2825</v>
      </c>
      <c r="G2747" s="171" t="s">
        <v>584</v>
      </c>
      <c r="H2747" s="172">
        <v>137.703</v>
      </c>
      <c r="I2747" s="173"/>
      <c r="J2747" s="174">
        <f>ROUND(I2747*H2747,2)</f>
        <v>0</v>
      </c>
      <c r="K2747" s="175"/>
      <c r="L2747" s="34"/>
      <c r="M2747" s="176" t="s">
        <v>1</v>
      </c>
      <c r="N2747" s="139" t="s">
        <v>43</v>
      </c>
      <c r="P2747" s="177">
        <f>O2747*H2747</f>
        <v>0</v>
      </c>
      <c r="Q2747" s="177">
        <v>0</v>
      </c>
      <c r="R2747" s="177">
        <f>Q2747*H2747</f>
        <v>0</v>
      </c>
      <c r="S2747" s="177">
        <v>7.5999999999999998E-2</v>
      </c>
      <c r="T2747" s="178">
        <f>S2747*H2747</f>
        <v>10.465427999999999</v>
      </c>
      <c r="AR2747" s="179" t="s">
        <v>580</v>
      </c>
      <c r="AT2747" s="179" t="s">
        <v>576</v>
      </c>
      <c r="AU2747" s="179" t="s">
        <v>89</v>
      </c>
      <c r="AY2747" s="17" t="s">
        <v>574</v>
      </c>
      <c r="BE2747" s="102">
        <f>IF(N2747="základná",J2747,0)</f>
        <v>0</v>
      </c>
      <c r="BF2747" s="102">
        <f>IF(N2747="znížená",J2747,0)</f>
        <v>0</v>
      </c>
      <c r="BG2747" s="102">
        <f>IF(N2747="zákl. prenesená",J2747,0)</f>
        <v>0</v>
      </c>
      <c r="BH2747" s="102">
        <f>IF(N2747="zníž. prenesená",J2747,0)</f>
        <v>0</v>
      </c>
      <c r="BI2747" s="102">
        <f>IF(N2747="nulová",J2747,0)</f>
        <v>0</v>
      </c>
      <c r="BJ2747" s="17" t="s">
        <v>89</v>
      </c>
      <c r="BK2747" s="102">
        <f>ROUND(I2747*H2747,2)</f>
        <v>0</v>
      </c>
      <c r="BL2747" s="17" t="s">
        <v>580</v>
      </c>
      <c r="BM2747" s="179" t="s">
        <v>2826</v>
      </c>
    </row>
    <row r="2748" spans="2:65" s="12" customFormat="1" ht="12">
      <c r="B2748" s="180"/>
      <c r="D2748" s="181" t="s">
        <v>586</v>
      </c>
      <c r="E2748" s="182" t="s">
        <v>1</v>
      </c>
      <c r="F2748" s="183" t="s">
        <v>2761</v>
      </c>
      <c r="H2748" s="182" t="s">
        <v>1</v>
      </c>
      <c r="I2748" s="184"/>
      <c r="L2748" s="180"/>
      <c r="M2748" s="185"/>
      <c r="T2748" s="186"/>
      <c r="AT2748" s="182" t="s">
        <v>586</v>
      </c>
      <c r="AU2748" s="182" t="s">
        <v>89</v>
      </c>
      <c r="AV2748" s="12" t="s">
        <v>84</v>
      </c>
      <c r="AW2748" s="12" t="s">
        <v>31</v>
      </c>
      <c r="AX2748" s="12" t="s">
        <v>77</v>
      </c>
      <c r="AY2748" s="182" t="s">
        <v>574</v>
      </c>
    </row>
    <row r="2749" spans="2:65" s="12" customFormat="1" ht="12">
      <c r="B2749" s="180"/>
      <c r="D2749" s="181" t="s">
        <v>586</v>
      </c>
      <c r="E2749" s="182" t="s">
        <v>1</v>
      </c>
      <c r="F2749" s="183" t="s">
        <v>997</v>
      </c>
      <c r="H2749" s="182" t="s">
        <v>1</v>
      </c>
      <c r="I2749" s="184"/>
      <c r="L2749" s="180"/>
      <c r="M2749" s="185"/>
      <c r="T2749" s="186"/>
      <c r="AT2749" s="182" t="s">
        <v>586</v>
      </c>
      <c r="AU2749" s="182" t="s">
        <v>89</v>
      </c>
      <c r="AV2749" s="12" t="s">
        <v>84</v>
      </c>
      <c r="AW2749" s="12" t="s">
        <v>31</v>
      </c>
      <c r="AX2749" s="12" t="s">
        <v>77</v>
      </c>
      <c r="AY2749" s="182" t="s">
        <v>574</v>
      </c>
    </row>
    <row r="2750" spans="2:65" s="13" customFormat="1" ht="12">
      <c r="B2750" s="187"/>
      <c r="D2750" s="181" t="s">
        <v>586</v>
      </c>
      <c r="E2750" s="188" t="s">
        <v>1</v>
      </c>
      <c r="F2750" s="189" t="s">
        <v>2827</v>
      </c>
      <c r="H2750" s="190">
        <v>12.608000000000001</v>
      </c>
      <c r="I2750" s="191"/>
      <c r="L2750" s="187"/>
      <c r="M2750" s="192"/>
      <c r="T2750" s="193"/>
      <c r="AT2750" s="188" t="s">
        <v>586</v>
      </c>
      <c r="AU2750" s="188" t="s">
        <v>89</v>
      </c>
      <c r="AV2750" s="13" t="s">
        <v>89</v>
      </c>
      <c r="AW2750" s="13" t="s">
        <v>31</v>
      </c>
      <c r="AX2750" s="13" t="s">
        <v>77</v>
      </c>
      <c r="AY2750" s="188" t="s">
        <v>574</v>
      </c>
    </row>
    <row r="2751" spans="2:65" s="12" customFormat="1" ht="12">
      <c r="B2751" s="180"/>
      <c r="D2751" s="181" t="s">
        <v>586</v>
      </c>
      <c r="E2751" s="182" t="s">
        <v>1</v>
      </c>
      <c r="F2751" s="183" t="s">
        <v>1019</v>
      </c>
      <c r="H2751" s="182" t="s">
        <v>1</v>
      </c>
      <c r="I2751" s="184"/>
      <c r="L2751" s="180"/>
      <c r="M2751" s="185"/>
      <c r="T2751" s="186"/>
      <c r="AT2751" s="182" t="s">
        <v>586</v>
      </c>
      <c r="AU2751" s="182" t="s">
        <v>89</v>
      </c>
      <c r="AV2751" s="12" t="s">
        <v>84</v>
      </c>
      <c r="AW2751" s="12" t="s">
        <v>31</v>
      </c>
      <c r="AX2751" s="12" t="s">
        <v>77</v>
      </c>
      <c r="AY2751" s="182" t="s">
        <v>574</v>
      </c>
    </row>
    <row r="2752" spans="2:65" s="13" customFormat="1" ht="12">
      <c r="B2752" s="187"/>
      <c r="D2752" s="181" t="s">
        <v>586</v>
      </c>
      <c r="E2752" s="188" t="s">
        <v>1</v>
      </c>
      <c r="F2752" s="189" t="s">
        <v>2828</v>
      </c>
      <c r="H2752" s="190">
        <v>13.002000000000001</v>
      </c>
      <c r="I2752" s="191"/>
      <c r="L2752" s="187"/>
      <c r="M2752" s="192"/>
      <c r="T2752" s="193"/>
      <c r="AT2752" s="188" t="s">
        <v>586</v>
      </c>
      <c r="AU2752" s="188" t="s">
        <v>89</v>
      </c>
      <c r="AV2752" s="13" t="s">
        <v>89</v>
      </c>
      <c r="AW2752" s="13" t="s">
        <v>31</v>
      </c>
      <c r="AX2752" s="13" t="s">
        <v>77</v>
      </c>
      <c r="AY2752" s="188" t="s">
        <v>574</v>
      </c>
    </row>
    <row r="2753" spans="2:65" s="13" customFormat="1" ht="12">
      <c r="B2753" s="187"/>
      <c r="D2753" s="181" t="s">
        <v>586</v>
      </c>
      <c r="E2753" s="188" t="s">
        <v>1</v>
      </c>
      <c r="F2753" s="189" t="s">
        <v>2829</v>
      </c>
      <c r="H2753" s="190">
        <v>56.735999999999997</v>
      </c>
      <c r="I2753" s="191"/>
      <c r="L2753" s="187"/>
      <c r="M2753" s="192"/>
      <c r="T2753" s="193"/>
      <c r="AT2753" s="188" t="s">
        <v>586</v>
      </c>
      <c r="AU2753" s="188" t="s">
        <v>89</v>
      </c>
      <c r="AV2753" s="13" t="s">
        <v>89</v>
      </c>
      <c r="AW2753" s="13" t="s">
        <v>31</v>
      </c>
      <c r="AX2753" s="13" t="s">
        <v>77</v>
      </c>
      <c r="AY2753" s="188" t="s">
        <v>574</v>
      </c>
    </row>
    <row r="2754" spans="2:65" s="13" customFormat="1" ht="12">
      <c r="B2754" s="187"/>
      <c r="D2754" s="181" t="s">
        <v>586</v>
      </c>
      <c r="E2754" s="188" t="s">
        <v>1</v>
      </c>
      <c r="F2754" s="189" t="s">
        <v>2830</v>
      </c>
      <c r="H2754" s="190">
        <v>5.319</v>
      </c>
      <c r="I2754" s="191"/>
      <c r="L2754" s="187"/>
      <c r="M2754" s="192"/>
      <c r="T2754" s="193"/>
      <c r="AT2754" s="188" t="s">
        <v>586</v>
      </c>
      <c r="AU2754" s="188" t="s">
        <v>89</v>
      </c>
      <c r="AV2754" s="13" t="s">
        <v>89</v>
      </c>
      <c r="AW2754" s="13" t="s">
        <v>31</v>
      </c>
      <c r="AX2754" s="13" t="s">
        <v>77</v>
      </c>
      <c r="AY2754" s="188" t="s">
        <v>574</v>
      </c>
    </row>
    <row r="2755" spans="2:65" s="12" customFormat="1" ht="12">
      <c r="B2755" s="180"/>
      <c r="D2755" s="181" t="s">
        <v>586</v>
      </c>
      <c r="E2755" s="182" t="s">
        <v>1</v>
      </c>
      <c r="F2755" s="183" t="s">
        <v>1043</v>
      </c>
      <c r="H2755" s="182" t="s">
        <v>1</v>
      </c>
      <c r="I2755" s="184"/>
      <c r="L2755" s="180"/>
      <c r="M2755" s="185"/>
      <c r="T2755" s="186"/>
      <c r="AT2755" s="182" t="s">
        <v>586</v>
      </c>
      <c r="AU2755" s="182" t="s">
        <v>89</v>
      </c>
      <c r="AV2755" s="12" t="s">
        <v>84</v>
      </c>
      <c r="AW2755" s="12" t="s">
        <v>31</v>
      </c>
      <c r="AX2755" s="12" t="s">
        <v>77</v>
      </c>
      <c r="AY2755" s="182" t="s">
        <v>574</v>
      </c>
    </row>
    <row r="2756" spans="2:65" s="13" customFormat="1" ht="12">
      <c r="B2756" s="187"/>
      <c r="D2756" s="181" t="s">
        <v>586</v>
      </c>
      <c r="E2756" s="188" t="s">
        <v>1</v>
      </c>
      <c r="F2756" s="189" t="s">
        <v>2831</v>
      </c>
      <c r="H2756" s="190">
        <v>39.4</v>
      </c>
      <c r="I2756" s="191"/>
      <c r="L2756" s="187"/>
      <c r="M2756" s="192"/>
      <c r="T2756" s="193"/>
      <c r="AT2756" s="188" t="s">
        <v>586</v>
      </c>
      <c r="AU2756" s="188" t="s">
        <v>89</v>
      </c>
      <c r="AV2756" s="13" t="s">
        <v>89</v>
      </c>
      <c r="AW2756" s="13" t="s">
        <v>31</v>
      </c>
      <c r="AX2756" s="13" t="s">
        <v>77</v>
      </c>
      <c r="AY2756" s="188" t="s">
        <v>574</v>
      </c>
    </row>
    <row r="2757" spans="2:65" s="13" customFormat="1" ht="12">
      <c r="B2757" s="187"/>
      <c r="D2757" s="181" t="s">
        <v>586</v>
      </c>
      <c r="E2757" s="188" t="s">
        <v>1</v>
      </c>
      <c r="F2757" s="189" t="s">
        <v>2832</v>
      </c>
      <c r="H2757" s="190">
        <v>10.638</v>
      </c>
      <c r="I2757" s="191"/>
      <c r="L2757" s="187"/>
      <c r="M2757" s="192"/>
      <c r="T2757" s="193"/>
      <c r="AT2757" s="188" t="s">
        <v>586</v>
      </c>
      <c r="AU2757" s="188" t="s">
        <v>89</v>
      </c>
      <c r="AV2757" s="13" t="s">
        <v>89</v>
      </c>
      <c r="AW2757" s="13" t="s">
        <v>31</v>
      </c>
      <c r="AX2757" s="13" t="s">
        <v>77</v>
      </c>
      <c r="AY2757" s="188" t="s">
        <v>574</v>
      </c>
    </row>
    <row r="2758" spans="2:65" s="14" customFormat="1" ht="12">
      <c r="B2758" s="194"/>
      <c r="D2758" s="181" t="s">
        <v>586</v>
      </c>
      <c r="E2758" s="195" t="s">
        <v>1</v>
      </c>
      <c r="F2758" s="196" t="s">
        <v>596</v>
      </c>
      <c r="H2758" s="197">
        <v>137.703</v>
      </c>
      <c r="I2758" s="198"/>
      <c r="L2758" s="194"/>
      <c r="M2758" s="199"/>
      <c r="T2758" s="200"/>
      <c r="AT2758" s="195" t="s">
        <v>586</v>
      </c>
      <c r="AU2758" s="195" t="s">
        <v>89</v>
      </c>
      <c r="AV2758" s="14" t="s">
        <v>580</v>
      </c>
      <c r="AW2758" s="14" t="s">
        <v>31</v>
      </c>
      <c r="AX2758" s="14" t="s">
        <v>84</v>
      </c>
      <c r="AY2758" s="195" t="s">
        <v>574</v>
      </c>
    </row>
    <row r="2759" spans="2:65" s="1" customFormat="1" ht="24.25" customHeight="1">
      <c r="B2759" s="140"/>
      <c r="C2759" s="168" t="s">
        <v>2833</v>
      </c>
      <c r="D2759" s="168" t="s">
        <v>576</v>
      </c>
      <c r="E2759" s="169" t="s">
        <v>2834</v>
      </c>
      <c r="F2759" s="170" t="s">
        <v>2835</v>
      </c>
      <c r="G2759" s="171" t="s">
        <v>584</v>
      </c>
      <c r="H2759" s="172">
        <v>5.7130000000000001</v>
      </c>
      <c r="I2759" s="173"/>
      <c r="J2759" s="174">
        <f>ROUND(I2759*H2759,2)</f>
        <v>0</v>
      </c>
      <c r="K2759" s="175"/>
      <c r="L2759" s="34"/>
      <c r="M2759" s="176" t="s">
        <v>1</v>
      </c>
      <c r="N2759" s="139" t="s">
        <v>43</v>
      </c>
      <c r="P2759" s="177">
        <f>O2759*H2759</f>
        <v>0</v>
      </c>
      <c r="Q2759" s="177">
        <v>0</v>
      </c>
      <c r="R2759" s="177">
        <f>Q2759*H2759</f>
        <v>0</v>
      </c>
      <c r="S2759" s="177">
        <v>6.3E-2</v>
      </c>
      <c r="T2759" s="178">
        <f>S2759*H2759</f>
        <v>0.35991899999999999</v>
      </c>
      <c r="AR2759" s="179" t="s">
        <v>580</v>
      </c>
      <c r="AT2759" s="179" t="s">
        <v>576</v>
      </c>
      <c r="AU2759" s="179" t="s">
        <v>89</v>
      </c>
      <c r="AY2759" s="17" t="s">
        <v>574</v>
      </c>
      <c r="BE2759" s="102">
        <f>IF(N2759="základná",J2759,0)</f>
        <v>0</v>
      </c>
      <c r="BF2759" s="102">
        <f>IF(N2759="znížená",J2759,0)</f>
        <v>0</v>
      </c>
      <c r="BG2759" s="102">
        <f>IF(N2759="zákl. prenesená",J2759,0)</f>
        <v>0</v>
      </c>
      <c r="BH2759" s="102">
        <f>IF(N2759="zníž. prenesená",J2759,0)</f>
        <v>0</v>
      </c>
      <c r="BI2759" s="102">
        <f>IF(N2759="nulová",J2759,0)</f>
        <v>0</v>
      </c>
      <c r="BJ2759" s="17" t="s">
        <v>89</v>
      </c>
      <c r="BK2759" s="102">
        <f>ROUND(I2759*H2759,2)</f>
        <v>0</v>
      </c>
      <c r="BL2759" s="17" t="s">
        <v>580</v>
      </c>
      <c r="BM2759" s="179" t="s">
        <v>2836</v>
      </c>
    </row>
    <row r="2760" spans="2:65" s="12" customFormat="1" ht="12">
      <c r="B2760" s="180"/>
      <c r="D2760" s="181" t="s">
        <v>586</v>
      </c>
      <c r="E2760" s="182" t="s">
        <v>1</v>
      </c>
      <c r="F2760" s="183" t="s">
        <v>2761</v>
      </c>
      <c r="H2760" s="182" t="s">
        <v>1</v>
      </c>
      <c r="I2760" s="184"/>
      <c r="L2760" s="180"/>
      <c r="M2760" s="185"/>
      <c r="T2760" s="186"/>
      <c r="AT2760" s="182" t="s">
        <v>586</v>
      </c>
      <c r="AU2760" s="182" t="s">
        <v>89</v>
      </c>
      <c r="AV2760" s="12" t="s">
        <v>84</v>
      </c>
      <c r="AW2760" s="12" t="s">
        <v>31</v>
      </c>
      <c r="AX2760" s="12" t="s">
        <v>77</v>
      </c>
      <c r="AY2760" s="182" t="s">
        <v>574</v>
      </c>
    </row>
    <row r="2761" spans="2:65" s="12" customFormat="1" ht="12">
      <c r="B2761" s="180"/>
      <c r="D2761" s="181" t="s">
        <v>586</v>
      </c>
      <c r="E2761" s="182" t="s">
        <v>1</v>
      </c>
      <c r="F2761" s="183" t="s">
        <v>1019</v>
      </c>
      <c r="H2761" s="182" t="s">
        <v>1</v>
      </c>
      <c r="I2761" s="184"/>
      <c r="L2761" s="180"/>
      <c r="M2761" s="185"/>
      <c r="T2761" s="186"/>
      <c r="AT2761" s="182" t="s">
        <v>586</v>
      </c>
      <c r="AU2761" s="182" t="s">
        <v>89</v>
      </c>
      <c r="AV2761" s="12" t="s">
        <v>84</v>
      </c>
      <c r="AW2761" s="12" t="s">
        <v>31</v>
      </c>
      <c r="AX2761" s="12" t="s">
        <v>77</v>
      </c>
      <c r="AY2761" s="182" t="s">
        <v>574</v>
      </c>
    </row>
    <row r="2762" spans="2:65" s="13" customFormat="1" ht="12">
      <c r="B2762" s="187"/>
      <c r="D2762" s="181" t="s">
        <v>586</v>
      </c>
      <c r="E2762" s="188" t="s">
        <v>1</v>
      </c>
      <c r="F2762" s="189" t="s">
        <v>2837</v>
      </c>
      <c r="H2762" s="190">
        <v>5.7130000000000001</v>
      </c>
      <c r="I2762" s="191"/>
      <c r="L2762" s="187"/>
      <c r="M2762" s="192"/>
      <c r="T2762" s="193"/>
      <c r="AT2762" s="188" t="s">
        <v>586</v>
      </c>
      <c r="AU2762" s="188" t="s">
        <v>89</v>
      </c>
      <c r="AV2762" s="13" t="s">
        <v>89</v>
      </c>
      <c r="AW2762" s="13" t="s">
        <v>31</v>
      </c>
      <c r="AX2762" s="13" t="s">
        <v>77</v>
      </c>
      <c r="AY2762" s="188" t="s">
        <v>574</v>
      </c>
    </row>
    <row r="2763" spans="2:65" s="14" customFormat="1" ht="12">
      <c r="B2763" s="194"/>
      <c r="D2763" s="181" t="s">
        <v>586</v>
      </c>
      <c r="E2763" s="195" t="s">
        <v>1</v>
      </c>
      <c r="F2763" s="196" t="s">
        <v>596</v>
      </c>
      <c r="H2763" s="197">
        <v>5.7130000000000001</v>
      </c>
      <c r="I2763" s="198"/>
      <c r="L2763" s="194"/>
      <c r="M2763" s="199"/>
      <c r="T2763" s="200"/>
      <c r="AT2763" s="195" t="s">
        <v>586</v>
      </c>
      <c r="AU2763" s="195" t="s">
        <v>89</v>
      </c>
      <c r="AV2763" s="14" t="s">
        <v>580</v>
      </c>
      <c r="AW2763" s="14" t="s">
        <v>31</v>
      </c>
      <c r="AX2763" s="14" t="s">
        <v>84</v>
      </c>
      <c r="AY2763" s="195" t="s">
        <v>574</v>
      </c>
    </row>
    <row r="2764" spans="2:65" s="1" customFormat="1" ht="24.25" customHeight="1">
      <c r="B2764" s="140"/>
      <c r="C2764" s="168" t="s">
        <v>2838</v>
      </c>
      <c r="D2764" s="168" t="s">
        <v>576</v>
      </c>
      <c r="E2764" s="169" t="s">
        <v>2839</v>
      </c>
      <c r="F2764" s="170" t="s">
        <v>2840</v>
      </c>
      <c r="G2764" s="171" t="s">
        <v>611</v>
      </c>
      <c r="H2764" s="172">
        <v>844.22</v>
      </c>
      <c r="I2764" s="173"/>
      <c r="J2764" s="174">
        <f>ROUND(I2764*H2764,2)</f>
        <v>0</v>
      </c>
      <c r="K2764" s="175"/>
      <c r="L2764" s="34"/>
      <c r="M2764" s="176" t="s">
        <v>1</v>
      </c>
      <c r="N2764" s="139" t="s">
        <v>43</v>
      </c>
      <c r="P2764" s="177">
        <f>O2764*H2764</f>
        <v>0</v>
      </c>
      <c r="Q2764" s="177">
        <v>5.04E-6</v>
      </c>
      <c r="R2764" s="177">
        <f>Q2764*H2764</f>
        <v>4.2548688000000005E-3</v>
      </c>
      <c r="S2764" s="177">
        <v>0</v>
      </c>
      <c r="T2764" s="178">
        <f>S2764*H2764</f>
        <v>0</v>
      </c>
      <c r="AR2764" s="179" t="s">
        <v>580</v>
      </c>
      <c r="AT2764" s="179" t="s">
        <v>576</v>
      </c>
      <c r="AU2764" s="179" t="s">
        <v>89</v>
      </c>
      <c r="AY2764" s="17" t="s">
        <v>574</v>
      </c>
      <c r="BE2764" s="102">
        <f>IF(N2764="základná",J2764,0)</f>
        <v>0</v>
      </c>
      <c r="BF2764" s="102">
        <f>IF(N2764="znížená",J2764,0)</f>
        <v>0</v>
      </c>
      <c r="BG2764" s="102">
        <f>IF(N2764="zákl. prenesená",J2764,0)</f>
        <v>0</v>
      </c>
      <c r="BH2764" s="102">
        <f>IF(N2764="zníž. prenesená",J2764,0)</f>
        <v>0</v>
      </c>
      <c r="BI2764" s="102">
        <f>IF(N2764="nulová",J2764,0)</f>
        <v>0</v>
      </c>
      <c r="BJ2764" s="17" t="s">
        <v>89</v>
      </c>
      <c r="BK2764" s="102">
        <f>ROUND(I2764*H2764,2)</f>
        <v>0</v>
      </c>
      <c r="BL2764" s="17" t="s">
        <v>580</v>
      </c>
      <c r="BM2764" s="179" t="s">
        <v>2841</v>
      </c>
    </row>
    <row r="2765" spans="2:65" s="12" customFormat="1" ht="12">
      <c r="B2765" s="180"/>
      <c r="D2765" s="181" t="s">
        <v>586</v>
      </c>
      <c r="E2765" s="182" t="s">
        <v>1</v>
      </c>
      <c r="F2765" s="183" t="s">
        <v>2842</v>
      </c>
      <c r="H2765" s="182" t="s">
        <v>1</v>
      </c>
      <c r="I2765" s="184"/>
      <c r="L2765" s="180"/>
      <c r="M2765" s="185"/>
      <c r="T2765" s="186"/>
      <c r="AT2765" s="182" t="s">
        <v>586</v>
      </c>
      <c r="AU2765" s="182" t="s">
        <v>89</v>
      </c>
      <c r="AV2765" s="12" t="s">
        <v>84</v>
      </c>
      <c r="AW2765" s="12" t="s">
        <v>31</v>
      </c>
      <c r="AX2765" s="12" t="s">
        <v>77</v>
      </c>
      <c r="AY2765" s="182" t="s">
        <v>574</v>
      </c>
    </row>
    <row r="2766" spans="2:65" s="13" customFormat="1" ht="12">
      <c r="B2766" s="187"/>
      <c r="D2766" s="181" t="s">
        <v>586</v>
      </c>
      <c r="E2766" s="188" t="s">
        <v>1</v>
      </c>
      <c r="F2766" s="189" t="s">
        <v>2843</v>
      </c>
      <c r="H2766" s="190">
        <v>77.959000000000003</v>
      </c>
      <c r="I2766" s="191"/>
      <c r="L2766" s="187"/>
      <c r="M2766" s="192"/>
      <c r="T2766" s="193"/>
      <c r="AT2766" s="188" t="s">
        <v>586</v>
      </c>
      <c r="AU2766" s="188" t="s">
        <v>89</v>
      </c>
      <c r="AV2766" s="13" t="s">
        <v>89</v>
      </c>
      <c r="AW2766" s="13" t="s">
        <v>31</v>
      </c>
      <c r="AX2766" s="13" t="s">
        <v>77</v>
      </c>
      <c r="AY2766" s="188" t="s">
        <v>574</v>
      </c>
    </row>
    <row r="2767" spans="2:65" s="12" customFormat="1" ht="12">
      <c r="B2767" s="180"/>
      <c r="D2767" s="181" t="s">
        <v>586</v>
      </c>
      <c r="E2767" s="182" t="s">
        <v>1</v>
      </c>
      <c r="F2767" s="183" t="s">
        <v>2844</v>
      </c>
      <c r="H2767" s="182" t="s">
        <v>1</v>
      </c>
      <c r="I2767" s="184"/>
      <c r="L2767" s="180"/>
      <c r="M2767" s="185"/>
      <c r="T2767" s="186"/>
      <c r="AT2767" s="182" t="s">
        <v>586</v>
      </c>
      <c r="AU2767" s="182" t="s">
        <v>89</v>
      </c>
      <c r="AV2767" s="12" t="s">
        <v>84</v>
      </c>
      <c r="AW2767" s="12" t="s">
        <v>31</v>
      </c>
      <c r="AX2767" s="12" t="s">
        <v>77</v>
      </c>
      <c r="AY2767" s="182" t="s">
        <v>574</v>
      </c>
    </row>
    <row r="2768" spans="2:65" s="13" customFormat="1" ht="24">
      <c r="B2768" s="187"/>
      <c r="D2768" s="181" t="s">
        <v>586</v>
      </c>
      <c r="E2768" s="188" t="s">
        <v>1</v>
      </c>
      <c r="F2768" s="189" t="s">
        <v>2845</v>
      </c>
      <c r="H2768" s="190">
        <v>180.69300000000001</v>
      </c>
      <c r="I2768" s="191"/>
      <c r="L2768" s="187"/>
      <c r="M2768" s="192"/>
      <c r="T2768" s="193"/>
      <c r="AT2768" s="188" t="s">
        <v>586</v>
      </c>
      <c r="AU2768" s="188" t="s">
        <v>89</v>
      </c>
      <c r="AV2768" s="13" t="s">
        <v>89</v>
      </c>
      <c r="AW2768" s="13" t="s">
        <v>31</v>
      </c>
      <c r="AX2768" s="13" t="s">
        <v>77</v>
      </c>
      <c r="AY2768" s="188" t="s">
        <v>574</v>
      </c>
    </row>
    <row r="2769" spans="2:65" s="13" customFormat="1" ht="36">
      <c r="B2769" s="187"/>
      <c r="D2769" s="181" t="s">
        <v>586</v>
      </c>
      <c r="E2769" s="188" t="s">
        <v>1</v>
      </c>
      <c r="F2769" s="189" t="s">
        <v>2846</v>
      </c>
      <c r="H2769" s="190">
        <v>298.488</v>
      </c>
      <c r="I2769" s="191"/>
      <c r="L2769" s="187"/>
      <c r="M2769" s="192"/>
      <c r="T2769" s="193"/>
      <c r="AT2769" s="188" t="s">
        <v>586</v>
      </c>
      <c r="AU2769" s="188" t="s">
        <v>89</v>
      </c>
      <c r="AV2769" s="13" t="s">
        <v>89</v>
      </c>
      <c r="AW2769" s="13" t="s">
        <v>31</v>
      </c>
      <c r="AX2769" s="13" t="s">
        <v>77</v>
      </c>
      <c r="AY2769" s="188" t="s">
        <v>574</v>
      </c>
    </row>
    <row r="2770" spans="2:65" s="13" customFormat="1" ht="36">
      <c r="B2770" s="187"/>
      <c r="D2770" s="181" t="s">
        <v>586</v>
      </c>
      <c r="E2770" s="188" t="s">
        <v>1</v>
      </c>
      <c r="F2770" s="189" t="s">
        <v>2847</v>
      </c>
      <c r="H2770" s="190">
        <v>287.08</v>
      </c>
      <c r="I2770" s="191"/>
      <c r="L2770" s="187"/>
      <c r="M2770" s="192"/>
      <c r="T2770" s="193"/>
      <c r="AT2770" s="188" t="s">
        <v>586</v>
      </c>
      <c r="AU2770" s="188" t="s">
        <v>89</v>
      </c>
      <c r="AV2770" s="13" t="s">
        <v>89</v>
      </c>
      <c r="AW2770" s="13" t="s">
        <v>31</v>
      </c>
      <c r="AX2770" s="13" t="s">
        <v>77</v>
      </c>
      <c r="AY2770" s="188" t="s">
        <v>574</v>
      </c>
    </row>
    <row r="2771" spans="2:65" s="14" customFormat="1" ht="12">
      <c r="B2771" s="194"/>
      <c r="D2771" s="181" t="s">
        <v>586</v>
      </c>
      <c r="E2771" s="195" t="s">
        <v>1</v>
      </c>
      <c r="F2771" s="196" t="s">
        <v>596</v>
      </c>
      <c r="H2771" s="197">
        <v>844.22</v>
      </c>
      <c r="I2771" s="198"/>
      <c r="L2771" s="194"/>
      <c r="M2771" s="199"/>
      <c r="T2771" s="200"/>
      <c r="AT2771" s="195" t="s">
        <v>586</v>
      </c>
      <c r="AU2771" s="195" t="s">
        <v>89</v>
      </c>
      <c r="AV2771" s="14" t="s">
        <v>580</v>
      </c>
      <c r="AW2771" s="14" t="s">
        <v>31</v>
      </c>
      <c r="AX2771" s="14" t="s">
        <v>84</v>
      </c>
      <c r="AY2771" s="195" t="s">
        <v>574</v>
      </c>
    </row>
    <row r="2772" spans="2:65" s="12" customFormat="1" ht="24">
      <c r="B2772" s="180"/>
      <c r="D2772" s="181" t="s">
        <v>586</v>
      </c>
      <c r="E2772" s="182" t="s">
        <v>1</v>
      </c>
      <c r="F2772" s="183" t="s">
        <v>2848</v>
      </c>
      <c r="H2772" s="182" t="s">
        <v>1</v>
      </c>
      <c r="I2772" s="184"/>
      <c r="L2772" s="180"/>
      <c r="M2772" s="185"/>
      <c r="T2772" s="186"/>
      <c r="AT2772" s="182" t="s">
        <v>586</v>
      </c>
      <c r="AU2772" s="182" t="s">
        <v>89</v>
      </c>
      <c r="AV2772" s="12" t="s">
        <v>84</v>
      </c>
      <c r="AW2772" s="12" t="s">
        <v>31</v>
      </c>
      <c r="AX2772" s="12" t="s">
        <v>77</v>
      </c>
      <c r="AY2772" s="182" t="s">
        <v>574</v>
      </c>
    </row>
    <row r="2773" spans="2:65" s="1" customFormat="1" ht="24.25" customHeight="1">
      <c r="B2773" s="140"/>
      <c r="C2773" s="289" t="s">
        <v>2849</v>
      </c>
      <c r="D2773" s="289" t="s">
        <v>576</v>
      </c>
      <c r="E2773" s="290" t="s">
        <v>2850</v>
      </c>
      <c r="F2773" s="291" t="s">
        <v>2851</v>
      </c>
      <c r="G2773" s="292" t="s">
        <v>611</v>
      </c>
      <c r="H2773" s="293">
        <v>144.57</v>
      </c>
      <c r="I2773" s="294"/>
      <c r="J2773" s="294">
        <f>ROUND(I2773*H2773,2)</f>
        <v>0</v>
      </c>
      <c r="K2773" s="175"/>
      <c r="L2773" s="34" t="s">
        <v>12098</v>
      </c>
      <c r="M2773" s="176" t="s">
        <v>1</v>
      </c>
      <c r="N2773" s="139" t="s">
        <v>43</v>
      </c>
      <c r="P2773" s="177">
        <f>O2773*H2773</f>
        <v>0</v>
      </c>
      <c r="Q2773" s="177">
        <v>0</v>
      </c>
      <c r="R2773" s="177">
        <f>Q2773*H2773</f>
        <v>0</v>
      </c>
      <c r="S2773" s="177">
        <v>0</v>
      </c>
      <c r="T2773" s="178">
        <f>S2773*H2773</f>
        <v>0</v>
      </c>
      <c r="AR2773" s="179" t="s">
        <v>580</v>
      </c>
      <c r="AT2773" s="179" t="s">
        <v>576</v>
      </c>
      <c r="AU2773" s="179" t="s">
        <v>89</v>
      </c>
      <c r="AY2773" s="17" t="s">
        <v>574</v>
      </c>
      <c r="BE2773" s="102">
        <f>IF(N2773="základná",J2773,0)</f>
        <v>0</v>
      </c>
      <c r="BF2773" s="102">
        <f>IF(N2773="znížená",J2773,0)</f>
        <v>0</v>
      </c>
      <c r="BG2773" s="102">
        <f>IF(N2773="zákl. prenesená",J2773,0)</f>
        <v>0</v>
      </c>
      <c r="BH2773" s="102">
        <f>IF(N2773="zníž. prenesená",J2773,0)</f>
        <v>0</v>
      </c>
      <c r="BI2773" s="102">
        <f>IF(N2773="nulová",J2773,0)</f>
        <v>0</v>
      </c>
      <c r="BJ2773" s="17" t="s">
        <v>89</v>
      </c>
      <c r="BK2773" s="102">
        <f>ROUND(I2773*H2773,2)</f>
        <v>0</v>
      </c>
      <c r="BL2773" s="17" t="s">
        <v>580</v>
      </c>
      <c r="BM2773" s="179" t="s">
        <v>2852</v>
      </c>
    </row>
    <row r="2774" spans="2:65" s="12" customFormat="1" ht="12">
      <c r="B2774" s="180"/>
      <c r="D2774" s="181" t="s">
        <v>586</v>
      </c>
      <c r="E2774" s="182" t="s">
        <v>1</v>
      </c>
      <c r="F2774" s="183" t="s">
        <v>2853</v>
      </c>
      <c r="H2774" s="182" t="s">
        <v>1</v>
      </c>
      <c r="I2774" s="184"/>
      <c r="L2774" s="180"/>
      <c r="M2774" s="185"/>
      <c r="T2774" s="186"/>
      <c r="AT2774" s="182" t="s">
        <v>586</v>
      </c>
      <c r="AU2774" s="182" t="s">
        <v>89</v>
      </c>
      <c r="AV2774" s="12" t="s">
        <v>84</v>
      </c>
      <c r="AW2774" s="12" t="s">
        <v>31</v>
      </c>
      <c r="AX2774" s="12" t="s">
        <v>77</v>
      </c>
      <c r="AY2774" s="182" t="s">
        <v>574</v>
      </c>
    </row>
    <row r="2775" spans="2:65" s="13" customFormat="1" ht="12">
      <c r="B2775" s="187"/>
      <c r="D2775" s="181" t="s">
        <v>586</v>
      </c>
      <c r="E2775" s="188" t="s">
        <v>1</v>
      </c>
      <c r="F2775" s="189" t="s">
        <v>2854</v>
      </c>
      <c r="H2775" s="190">
        <v>144.57</v>
      </c>
      <c r="I2775" s="191"/>
      <c r="L2775" s="187"/>
      <c r="M2775" s="192"/>
      <c r="T2775" s="193"/>
      <c r="AT2775" s="188" t="s">
        <v>586</v>
      </c>
      <c r="AU2775" s="188" t="s">
        <v>89</v>
      </c>
      <c r="AV2775" s="13" t="s">
        <v>89</v>
      </c>
      <c r="AW2775" s="13" t="s">
        <v>31</v>
      </c>
      <c r="AX2775" s="13" t="s">
        <v>77</v>
      </c>
      <c r="AY2775" s="188" t="s">
        <v>574</v>
      </c>
    </row>
    <row r="2776" spans="2:65" s="14" customFormat="1" ht="12">
      <c r="B2776" s="194"/>
      <c r="D2776" s="181" t="s">
        <v>586</v>
      </c>
      <c r="E2776" s="195" t="s">
        <v>1</v>
      </c>
      <c r="F2776" s="196" t="s">
        <v>596</v>
      </c>
      <c r="H2776" s="197">
        <v>144.57</v>
      </c>
      <c r="I2776" s="198"/>
      <c r="L2776" s="194"/>
      <c r="M2776" s="199"/>
      <c r="T2776" s="200"/>
      <c r="AT2776" s="195" t="s">
        <v>586</v>
      </c>
      <c r="AU2776" s="195" t="s">
        <v>89</v>
      </c>
      <c r="AV2776" s="14" t="s">
        <v>580</v>
      </c>
      <c r="AW2776" s="14" t="s">
        <v>31</v>
      </c>
      <c r="AX2776" s="14" t="s">
        <v>84</v>
      </c>
      <c r="AY2776" s="195" t="s">
        <v>574</v>
      </c>
    </row>
    <row r="2777" spans="2:65" s="1" customFormat="1" ht="16.5" customHeight="1">
      <c r="B2777" s="140"/>
      <c r="C2777" s="168" t="s">
        <v>2855</v>
      </c>
      <c r="D2777" s="168" t="s">
        <v>576</v>
      </c>
      <c r="E2777" s="169" t="s">
        <v>2856</v>
      </c>
      <c r="F2777" s="170" t="s">
        <v>2857</v>
      </c>
      <c r="G2777" s="171" t="s">
        <v>611</v>
      </c>
      <c r="H2777" s="172">
        <v>40.6</v>
      </c>
      <c r="I2777" s="173"/>
      <c r="J2777" s="174">
        <f>ROUND(I2777*H2777,2)</f>
        <v>0</v>
      </c>
      <c r="K2777" s="175"/>
      <c r="L2777" s="34"/>
      <c r="M2777" s="176" t="s">
        <v>1</v>
      </c>
      <c r="N2777" s="139" t="s">
        <v>43</v>
      </c>
      <c r="P2777" s="177">
        <f>O2777*H2777</f>
        <v>0</v>
      </c>
      <c r="Q2777" s="177">
        <v>0</v>
      </c>
      <c r="R2777" s="177">
        <f>Q2777*H2777</f>
        <v>0</v>
      </c>
      <c r="S2777" s="177">
        <v>0.34499999999999997</v>
      </c>
      <c r="T2777" s="178">
        <f>S2777*H2777</f>
        <v>14.007</v>
      </c>
      <c r="AR2777" s="179" t="s">
        <v>580</v>
      </c>
      <c r="AT2777" s="179" t="s">
        <v>576</v>
      </c>
      <c r="AU2777" s="179" t="s">
        <v>89</v>
      </c>
      <c r="AY2777" s="17" t="s">
        <v>574</v>
      </c>
      <c r="BE2777" s="102">
        <f>IF(N2777="základná",J2777,0)</f>
        <v>0</v>
      </c>
      <c r="BF2777" s="102">
        <f>IF(N2777="znížená",J2777,0)</f>
        <v>0</v>
      </c>
      <c r="BG2777" s="102">
        <f>IF(N2777="zákl. prenesená",J2777,0)</f>
        <v>0</v>
      </c>
      <c r="BH2777" s="102">
        <f>IF(N2777="zníž. prenesená",J2777,0)</f>
        <v>0</v>
      </c>
      <c r="BI2777" s="102">
        <f>IF(N2777="nulová",J2777,0)</f>
        <v>0</v>
      </c>
      <c r="BJ2777" s="17" t="s">
        <v>89</v>
      </c>
      <c r="BK2777" s="102">
        <f>ROUND(I2777*H2777,2)</f>
        <v>0</v>
      </c>
      <c r="BL2777" s="17" t="s">
        <v>580</v>
      </c>
      <c r="BM2777" s="179" t="s">
        <v>2858</v>
      </c>
    </row>
    <row r="2778" spans="2:65" s="12" customFormat="1" ht="12">
      <c r="B2778" s="180"/>
      <c r="D2778" s="181" t="s">
        <v>586</v>
      </c>
      <c r="E2778" s="182" t="s">
        <v>1</v>
      </c>
      <c r="F2778" s="183" t="s">
        <v>2859</v>
      </c>
      <c r="H2778" s="182" t="s">
        <v>1</v>
      </c>
      <c r="I2778" s="184"/>
      <c r="L2778" s="180"/>
      <c r="M2778" s="185"/>
      <c r="T2778" s="186"/>
      <c r="AT2778" s="182" t="s">
        <v>586</v>
      </c>
      <c r="AU2778" s="182" t="s">
        <v>89</v>
      </c>
      <c r="AV2778" s="12" t="s">
        <v>84</v>
      </c>
      <c r="AW2778" s="12" t="s">
        <v>31</v>
      </c>
      <c r="AX2778" s="12" t="s">
        <v>77</v>
      </c>
      <c r="AY2778" s="182" t="s">
        <v>574</v>
      </c>
    </row>
    <row r="2779" spans="2:65" s="13" customFormat="1" ht="12">
      <c r="B2779" s="187"/>
      <c r="D2779" s="181" t="s">
        <v>586</v>
      </c>
      <c r="E2779" s="188" t="s">
        <v>1</v>
      </c>
      <c r="F2779" s="189" t="s">
        <v>2860</v>
      </c>
      <c r="H2779" s="190">
        <v>40.6</v>
      </c>
      <c r="I2779" s="191"/>
      <c r="L2779" s="187"/>
      <c r="M2779" s="192"/>
      <c r="T2779" s="193"/>
      <c r="AT2779" s="188" t="s">
        <v>586</v>
      </c>
      <c r="AU2779" s="188" t="s">
        <v>89</v>
      </c>
      <c r="AV2779" s="13" t="s">
        <v>89</v>
      </c>
      <c r="AW2779" s="13" t="s">
        <v>31</v>
      </c>
      <c r="AX2779" s="13" t="s">
        <v>77</v>
      </c>
      <c r="AY2779" s="188" t="s">
        <v>574</v>
      </c>
    </row>
    <row r="2780" spans="2:65" s="14" customFormat="1" ht="12">
      <c r="B2780" s="194"/>
      <c r="D2780" s="181" t="s">
        <v>586</v>
      </c>
      <c r="E2780" s="195" t="s">
        <v>1</v>
      </c>
      <c r="F2780" s="196" t="s">
        <v>596</v>
      </c>
      <c r="H2780" s="197">
        <v>40.6</v>
      </c>
      <c r="I2780" s="198"/>
      <c r="L2780" s="194"/>
      <c r="M2780" s="199"/>
      <c r="T2780" s="200"/>
      <c r="AT2780" s="195" t="s">
        <v>586</v>
      </c>
      <c r="AU2780" s="195" t="s">
        <v>89</v>
      </c>
      <c r="AV2780" s="14" t="s">
        <v>580</v>
      </c>
      <c r="AW2780" s="14" t="s">
        <v>31</v>
      </c>
      <c r="AX2780" s="14" t="s">
        <v>84</v>
      </c>
      <c r="AY2780" s="195" t="s">
        <v>574</v>
      </c>
    </row>
    <row r="2781" spans="2:65" s="1" customFormat="1" ht="33" customHeight="1">
      <c r="B2781" s="140"/>
      <c r="C2781" s="168" t="s">
        <v>2861</v>
      </c>
      <c r="D2781" s="168" t="s">
        <v>576</v>
      </c>
      <c r="E2781" s="169" t="s">
        <v>2862</v>
      </c>
      <c r="F2781" s="170" t="s">
        <v>2863</v>
      </c>
      <c r="G2781" s="171" t="s">
        <v>584</v>
      </c>
      <c r="H2781" s="172">
        <v>3486.748</v>
      </c>
      <c r="I2781" s="173"/>
      <c r="J2781" s="174">
        <f>ROUND(I2781*H2781,2)</f>
        <v>0</v>
      </c>
      <c r="K2781" s="175"/>
      <c r="L2781" s="34"/>
      <c r="M2781" s="176" t="s">
        <v>1</v>
      </c>
      <c r="N2781" s="139" t="s">
        <v>43</v>
      </c>
      <c r="P2781" s="177">
        <f>O2781*H2781</f>
        <v>0</v>
      </c>
      <c r="Q2781" s="177">
        <v>0</v>
      </c>
      <c r="R2781" s="177">
        <f>Q2781*H2781</f>
        <v>0</v>
      </c>
      <c r="S2781" s="177">
        <v>0.05</v>
      </c>
      <c r="T2781" s="178">
        <f>S2781*H2781</f>
        <v>174.3374</v>
      </c>
      <c r="AR2781" s="179" t="s">
        <v>580</v>
      </c>
      <c r="AT2781" s="179" t="s">
        <v>576</v>
      </c>
      <c r="AU2781" s="179" t="s">
        <v>89</v>
      </c>
      <c r="AY2781" s="17" t="s">
        <v>574</v>
      </c>
      <c r="BE2781" s="102">
        <f>IF(N2781="základná",J2781,0)</f>
        <v>0</v>
      </c>
      <c r="BF2781" s="102">
        <f>IF(N2781="znížená",J2781,0)</f>
        <v>0</v>
      </c>
      <c r="BG2781" s="102">
        <f>IF(N2781="zákl. prenesená",J2781,0)</f>
        <v>0</v>
      </c>
      <c r="BH2781" s="102">
        <f>IF(N2781="zníž. prenesená",J2781,0)</f>
        <v>0</v>
      </c>
      <c r="BI2781" s="102">
        <f>IF(N2781="nulová",J2781,0)</f>
        <v>0</v>
      </c>
      <c r="BJ2781" s="17" t="s">
        <v>89</v>
      </c>
      <c r="BK2781" s="102">
        <f>ROUND(I2781*H2781,2)</f>
        <v>0</v>
      </c>
      <c r="BL2781" s="17" t="s">
        <v>580</v>
      </c>
      <c r="BM2781" s="179" t="s">
        <v>2864</v>
      </c>
    </row>
    <row r="2782" spans="2:65" s="12" customFormat="1" ht="12">
      <c r="B2782" s="180"/>
      <c r="D2782" s="181" t="s">
        <v>586</v>
      </c>
      <c r="E2782" s="182" t="s">
        <v>1</v>
      </c>
      <c r="F2782" s="183" t="s">
        <v>2865</v>
      </c>
      <c r="H2782" s="182" t="s">
        <v>1</v>
      </c>
      <c r="I2782" s="184"/>
      <c r="L2782" s="180"/>
      <c r="M2782" s="185"/>
      <c r="T2782" s="186"/>
      <c r="AT2782" s="182" t="s">
        <v>586</v>
      </c>
      <c r="AU2782" s="182" t="s">
        <v>89</v>
      </c>
      <c r="AV2782" s="12" t="s">
        <v>84</v>
      </c>
      <c r="AW2782" s="12" t="s">
        <v>31</v>
      </c>
      <c r="AX2782" s="12" t="s">
        <v>77</v>
      </c>
      <c r="AY2782" s="182" t="s">
        <v>574</v>
      </c>
    </row>
    <row r="2783" spans="2:65" s="12" customFormat="1" ht="12">
      <c r="B2783" s="180"/>
      <c r="D2783" s="181" t="s">
        <v>586</v>
      </c>
      <c r="E2783" s="182" t="s">
        <v>1</v>
      </c>
      <c r="F2783" s="183" t="s">
        <v>997</v>
      </c>
      <c r="H2783" s="182" t="s">
        <v>1</v>
      </c>
      <c r="I2783" s="184"/>
      <c r="L2783" s="180"/>
      <c r="M2783" s="185"/>
      <c r="T2783" s="186"/>
      <c r="AT2783" s="182" t="s">
        <v>586</v>
      </c>
      <c r="AU2783" s="182" t="s">
        <v>89</v>
      </c>
      <c r="AV2783" s="12" t="s">
        <v>84</v>
      </c>
      <c r="AW2783" s="12" t="s">
        <v>31</v>
      </c>
      <c r="AX2783" s="12" t="s">
        <v>77</v>
      </c>
      <c r="AY2783" s="182" t="s">
        <v>574</v>
      </c>
    </row>
    <row r="2784" spans="2:65" s="13" customFormat="1" ht="24">
      <c r="B2784" s="187"/>
      <c r="D2784" s="181" t="s">
        <v>586</v>
      </c>
      <c r="E2784" s="188" t="s">
        <v>1</v>
      </c>
      <c r="F2784" s="189" t="s">
        <v>2866</v>
      </c>
      <c r="H2784" s="190">
        <v>146.20599999999999</v>
      </c>
      <c r="I2784" s="191"/>
      <c r="L2784" s="187"/>
      <c r="M2784" s="192"/>
      <c r="T2784" s="193"/>
      <c r="AT2784" s="188" t="s">
        <v>586</v>
      </c>
      <c r="AU2784" s="188" t="s">
        <v>89</v>
      </c>
      <c r="AV2784" s="13" t="s">
        <v>89</v>
      </c>
      <c r="AW2784" s="13" t="s">
        <v>31</v>
      </c>
      <c r="AX2784" s="13" t="s">
        <v>77</v>
      </c>
      <c r="AY2784" s="188" t="s">
        <v>574</v>
      </c>
    </row>
    <row r="2785" spans="2:65" s="15" customFormat="1" ht="12">
      <c r="B2785" s="201"/>
      <c r="D2785" s="181" t="s">
        <v>586</v>
      </c>
      <c r="E2785" s="202" t="s">
        <v>1</v>
      </c>
      <c r="F2785" s="203" t="s">
        <v>776</v>
      </c>
      <c r="H2785" s="204">
        <v>146.20599999999999</v>
      </c>
      <c r="I2785" s="205"/>
      <c r="L2785" s="201"/>
      <c r="M2785" s="206"/>
      <c r="T2785" s="207"/>
      <c r="AT2785" s="202" t="s">
        <v>586</v>
      </c>
      <c r="AU2785" s="202" t="s">
        <v>89</v>
      </c>
      <c r="AV2785" s="15" t="s">
        <v>597</v>
      </c>
      <c r="AW2785" s="15" t="s">
        <v>31</v>
      </c>
      <c r="AX2785" s="15" t="s">
        <v>77</v>
      </c>
      <c r="AY2785" s="202" t="s">
        <v>574</v>
      </c>
    </row>
    <row r="2786" spans="2:65" s="12" customFormat="1" ht="12">
      <c r="B2786" s="180"/>
      <c r="D2786" s="181" t="s">
        <v>586</v>
      </c>
      <c r="E2786" s="182" t="s">
        <v>1</v>
      </c>
      <c r="F2786" s="183" t="s">
        <v>1019</v>
      </c>
      <c r="H2786" s="182" t="s">
        <v>1</v>
      </c>
      <c r="I2786" s="184"/>
      <c r="L2786" s="180"/>
      <c r="M2786" s="185"/>
      <c r="T2786" s="186"/>
      <c r="AT2786" s="182" t="s">
        <v>586</v>
      </c>
      <c r="AU2786" s="182" t="s">
        <v>89</v>
      </c>
      <c r="AV2786" s="12" t="s">
        <v>84</v>
      </c>
      <c r="AW2786" s="12" t="s">
        <v>31</v>
      </c>
      <c r="AX2786" s="12" t="s">
        <v>77</v>
      </c>
      <c r="AY2786" s="182" t="s">
        <v>574</v>
      </c>
    </row>
    <row r="2787" spans="2:65" s="13" customFormat="1" ht="48">
      <c r="B2787" s="187"/>
      <c r="D2787" s="181" t="s">
        <v>586</v>
      </c>
      <c r="E2787" s="188" t="s">
        <v>1</v>
      </c>
      <c r="F2787" s="189" t="s">
        <v>2867</v>
      </c>
      <c r="H2787" s="190">
        <v>686.077</v>
      </c>
      <c r="I2787" s="191"/>
      <c r="L2787" s="187"/>
      <c r="M2787" s="192"/>
      <c r="T2787" s="193"/>
      <c r="AT2787" s="188" t="s">
        <v>586</v>
      </c>
      <c r="AU2787" s="188" t="s">
        <v>89</v>
      </c>
      <c r="AV2787" s="13" t="s">
        <v>89</v>
      </c>
      <c r="AW2787" s="13" t="s">
        <v>31</v>
      </c>
      <c r="AX2787" s="13" t="s">
        <v>77</v>
      </c>
      <c r="AY2787" s="188" t="s">
        <v>574</v>
      </c>
    </row>
    <row r="2788" spans="2:65" s="13" customFormat="1" ht="12">
      <c r="B2788" s="187"/>
      <c r="D2788" s="181" t="s">
        <v>586</v>
      </c>
      <c r="E2788" s="188" t="s">
        <v>1</v>
      </c>
      <c r="F2788" s="189" t="s">
        <v>2868</v>
      </c>
      <c r="H2788" s="190">
        <v>72.248999999999995</v>
      </c>
      <c r="I2788" s="191"/>
      <c r="L2788" s="187"/>
      <c r="M2788" s="192"/>
      <c r="T2788" s="193"/>
      <c r="AT2788" s="188" t="s">
        <v>586</v>
      </c>
      <c r="AU2788" s="188" t="s">
        <v>89</v>
      </c>
      <c r="AV2788" s="13" t="s">
        <v>89</v>
      </c>
      <c r="AW2788" s="13" t="s">
        <v>31</v>
      </c>
      <c r="AX2788" s="13" t="s">
        <v>77</v>
      </c>
      <c r="AY2788" s="188" t="s">
        <v>574</v>
      </c>
    </row>
    <row r="2789" spans="2:65" s="13" customFormat="1" ht="24">
      <c r="B2789" s="187"/>
      <c r="D2789" s="181" t="s">
        <v>586</v>
      </c>
      <c r="E2789" s="188" t="s">
        <v>1</v>
      </c>
      <c r="F2789" s="189" t="s">
        <v>2869</v>
      </c>
      <c r="H2789" s="190">
        <v>631.03399999999999</v>
      </c>
      <c r="I2789" s="191"/>
      <c r="L2789" s="187"/>
      <c r="M2789" s="192"/>
      <c r="T2789" s="193"/>
      <c r="AT2789" s="188" t="s">
        <v>586</v>
      </c>
      <c r="AU2789" s="188" t="s">
        <v>89</v>
      </c>
      <c r="AV2789" s="13" t="s">
        <v>89</v>
      </c>
      <c r="AW2789" s="13" t="s">
        <v>31</v>
      </c>
      <c r="AX2789" s="13" t="s">
        <v>77</v>
      </c>
      <c r="AY2789" s="188" t="s">
        <v>574</v>
      </c>
    </row>
    <row r="2790" spans="2:65" s="13" customFormat="1" ht="48">
      <c r="B2790" s="187"/>
      <c r="D2790" s="181" t="s">
        <v>586</v>
      </c>
      <c r="E2790" s="188" t="s">
        <v>1</v>
      </c>
      <c r="F2790" s="189" t="s">
        <v>2870</v>
      </c>
      <c r="H2790" s="190">
        <v>735.31200000000001</v>
      </c>
      <c r="I2790" s="191"/>
      <c r="L2790" s="187"/>
      <c r="M2790" s="192"/>
      <c r="T2790" s="193"/>
      <c r="AT2790" s="188" t="s">
        <v>586</v>
      </c>
      <c r="AU2790" s="188" t="s">
        <v>89</v>
      </c>
      <c r="AV2790" s="13" t="s">
        <v>89</v>
      </c>
      <c r="AW2790" s="13" t="s">
        <v>31</v>
      </c>
      <c r="AX2790" s="13" t="s">
        <v>77</v>
      </c>
      <c r="AY2790" s="188" t="s">
        <v>574</v>
      </c>
    </row>
    <row r="2791" spans="2:65" s="15" customFormat="1" ht="12">
      <c r="B2791" s="201"/>
      <c r="D2791" s="181" t="s">
        <v>586</v>
      </c>
      <c r="E2791" s="202" t="s">
        <v>1</v>
      </c>
      <c r="F2791" s="203" t="s">
        <v>776</v>
      </c>
      <c r="H2791" s="204">
        <v>2124.672</v>
      </c>
      <c r="I2791" s="205"/>
      <c r="L2791" s="201"/>
      <c r="M2791" s="206"/>
      <c r="T2791" s="207"/>
      <c r="AT2791" s="202" t="s">
        <v>586</v>
      </c>
      <c r="AU2791" s="202" t="s">
        <v>89</v>
      </c>
      <c r="AV2791" s="15" t="s">
        <v>597</v>
      </c>
      <c r="AW2791" s="15" t="s">
        <v>31</v>
      </c>
      <c r="AX2791" s="15" t="s">
        <v>77</v>
      </c>
      <c r="AY2791" s="202" t="s">
        <v>574</v>
      </c>
    </row>
    <row r="2792" spans="2:65" s="12" customFormat="1" ht="12">
      <c r="B2792" s="180"/>
      <c r="D2792" s="181" t="s">
        <v>586</v>
      </c>
      <c r="E2792" s="182" t="s">
        <v>1</v>
      </c>
      <c r="F2792" s="183" t="s">
        <v>1043</v>
      </c>
      <c r="H2792" s="182" t="s">
        <v>1</v>
      </c>
      <c r="I2792" s="184"/>
      <c r="L2792" s="180"/>
      <c r="M2792" s="185"/>
      <c r="T2792" s="186"/>
      <c r="AT2792" s="182" t="s">
        <v>586</v>
      </c>
      <c r="AU2792" s="182" t="s">
        <v>89</v>
      </c>
      <c r="AV2792" s="12" t="s">
        <v>84</v>
      </c>
      <c r="AW2792" s="12" t="s">
        <v>31</v>
      </c>
      <c r="AX2792" s="12" t="s">
        <v>77</v>
      </c>
      <c r="AY2792" s="182" t="s">
        <v>574</v>
      </c>
    </row>
    <row r="2793" spans="2:65" s="13" customFormat="1" ht="36">
      <c r="B2793" s="187"/>
      <c r="D2793" s="181" t="s">
        <v>586</v>
      </c>
      <c r="E2793" s="188" t="s">
        <v>1</v>
      </c>
      <c r="F2793" s="189" t="s">
        <v>2871</v>
      </c>
      <c r="H2793" s="190">
        <v>738.12699999999995</v>
      </c>
      <c r="I2793" s="191"/>
      <c r="L2793" s="187"/>
      <c r="M2793" s="192"/>
      <c r="T2793" s="193"/>
      <c r="AT2793" s="188" t="s">
        <v>586</v>
      </c>
      <c r="AU2793" s="188" t="s">
        <v>89</v>
      </c>
      <c r="AV2793" s="13" t="s">
        <v>89</v>
      </c>
      <c r="AW2793" s="13" t="s">
        <v>31</v>
      </c>
      <c r="AX2793" s="13" t="s">
        <v>77</v>
      </c>
      <c r="AY2793" s="188" t="s">
        <v>574</v>
      </c>
    </row>
    <row r="2794" spans="2:65" s="13" customFormat="1" ht="24">
      <c r="B2794" s="187"/>
      <c r="D2794" s="181" t="s">
        <v>586</v>
      </c>
      <c r="E2794" s="188" t="s">
        <v>1</v>
      </c>
      <c r="F2794" s="189" t="s">
        <v>2872</v>
      </c>
      <c r="H2794" s="190">
        <v>481.98399999999998</v>
      </c>
      <c r="I2794" s="191"/>
      <c r="L2794" s="187"/>
      <c r="M2794" s="192"/>
      <c r="T2794" s="193"/>
      <c r="AT2794" s="188" t="s">
        <v>586</v>
      </c>
      <c r="AU2794" s="188" t="s">
        <v>89</v>
      </c>
      <c r="AV2794" s="13" t="s">
        <v>89</v>
      </c>
      <c r="AW2794" s="13" t="s">
        <v>31</v>
      </c>
      <c r="AX2794" s="13" t="s">
        <v>77</v>
      </c>
      <c r="AY2794" s="188" t="s">
        <v>574</v>
      </c>
    </row>
    <row r="2795" spans="2:65" s="13" customFormat="1" ht="36">
      <c r="B2795" s="187"/>
      <c r="D2795" s="181" t="s">
        <v>586</v>
      </c>
      <c r="E2795" s="188" t="s">
        <v>1</v>
      </c>
      <c r="F2795" s="189" t="s">
        <v>2873</v>
      </c>
      <c r="H2795" s="190">
        <v>737.54300000000001</v>
      </c>
      <c r="I2795" s="191"/>
      <c r="L2795" s="187"/>
      <c r="M2795" s="192"/>
      <c r="T2795" s="193"/>
      <c r="AT2795" s="188" t="s">
        <v>586</v>
      </c>
      <c r="AU2795" s="188" t="s">
        <v>89</v>
      </c>
      <c r="AV2795" s="13" t="s">
        <v>89</v>
      </c>
      <c r="AW2795" s="13" t="s">
        <v>31</v>
      </c>
      <c r="AX2795" s="13" t="s">
        <v>77</v>
      </c>
      <c r="AY2795" s="188" t="s">
        <v>574</v>
      </c>
    </row>
    <row r="2796" spans="2:65" s="15" customFormat="1" ht="12">
      <c r="B2796" s="201"/>
      <c r="D2796" s="181" t="s">
        <v>586</v>
      </c>
      <c r="E2796" s="202" t="s">
        <v>1</v>
      </c>
      <c r="F2796" s="203" t="s">
        <v>776</v>
      </c>
      <c r="H2796" s="204">
        <v>1957.654</v>
      </c>
      <c r="I2796" s="205"/>
      <c r="L2796" s="201"/>
      <c r="M2796" s="206"/>
      <c r="T2796" s="207"/>
      <c r="AT2796" s="202" t="s">
        <v>586</v>
      </c>
      <c r="AU2796" s="202" t="s">
        <v>89</v>
      </c>
      <c r="AV2796" s="15" t="s">
        <v>597</v>
      </c>
      <c r="AW2796" s="15" t="s">
        <v>31</v>
      </c>
      <c r="AX2796" s="15" t="s">
        <v>77</v>
      </c>
      <c r="AY2796" s="202" t="s">
        <v>574</v>
      </c>
    </row>
    <row r="2797" spans="2:65" s="13" customFormat="1" ht="12">
      <c r="B2797" s="187"/>
      <c r="D2797" s="181" t="s">
        <v>586</v>
      </c>
      <c r="E2797" s="188" t="s">
        <v>1</v>
      </c>
      <c r="F2797" s="189" t="s">
        <v>2874</v>
      </c>
      <c r="H2797" s="190">
        <v>-741.78399999999999</v>
      </c>
      <c r="I2797" s="191"/>
      <c r="L2797" s="187"/>
      <c r="M2797" s="192"/>
      <c r="T2797" s="193"/>
      <c r="AT2797" s="188" t="s">
        <v>586</v>
      </c>
      <c r="AU2797" s="188" t="s">
        <v>89</v>
      </c>
      <c r="AV2797" s="13" t="s">
        <v>89</v>
      </c>
      <c r="AW2797" s="13" t="s">
        <v>31</v>
      </c>
      <c r="AX2797" s="13" t="s">
        <v>77</v>
      </c>
      <c r="AY2797" s="188" t="s">
        <v>574</v>
      </c>
    </row>
    <row r="2798" spans="2:65" s="15" customFormat="1" ht="12">
      <c r="B2798" s="201"/>
      <c r="D2798" s="181" t="s">
        <v>586</v>
      </c>
      <c r="E2798" s="202" t="s">
        <v>1</v>
      </c>
      <c r="F2798" s="203" t="s">
        <v>776</v>
      </c>
      <c r="H2798" s="204">
        <v>-741.78399999999999</v>
      </c>
      <c r="I2798" s="205"/>
      <c r="L2798" s="201"/>
      <c r="M2798" s="206"/>
      <c r="T2798" s="207"/>
      <c r="AT2798" s="202" t="s">
        <v>586</v>
      </c>
      <c r="AU2798" s="202" t="s">
        <v>89</v>
      </c>
      <c r="AV2798" s="15" t="s">
        <v>597</v>
      </c>
      <c r="AW2798" s="15" t="s">
        <v>31</v>
      </c>
      <c r="AX2798" s="15" t="s">
        <v>77</v>
      </c>
      <c r="AY2798" s="202" t="s">
        <v>574</v>
      </c>
    </row>
    <row r="2799" spans="2:65" s="14" customFormat="1" ht="12">
      <c r="B2799" s="194"/>
      <c r="D2799" s="181" t="s">
        <v>586</v>
      </c>
      <c r="E2799" s="195" t="s">
        <v>1</v>
      </c>
      <c r="F2799" s="196" t="s">
        <v>596</v>
      </c>
      <c r="H2799" s="197">
        <v>3486.748</v>
      </c>
      <c r="I2799" s="198"/>
      <c r="L2799" s="194"/>
      <c r="M2799" s="199"/>
      <c r="T2799" s="200"/>
      <c r="AT2799" s="195" t="s">
        <v>586</v>
      </c>
      <c r="AU2799" s="195" t="s">
        <v>89</v>
      </c>
      <c r="AV2799" s="14" t="s">
        <v>580</v>
      </c>
      <c r="AW2799" s="14" t="s">
        <v>31</v>
      </c>
      <c r="AX2799" s="14" t="s">
        <v>84</v>
      </c>
      <c r="AY2799" s="195" t="s">
        <v>574</v>
      </c>
    </row>
    <row r="2800" spans="2:65" s="1" customFormat="1" ht="33" customHeight="1">
      <c r="B2800" s="140"/>
      <c r="C2800" s="168" t="s">
        <v>2875</v>
      </c>
      <c r="D2800" s="168" t="s">
        <v>576</v>
      </c>
      <c r="E2800" s="169" t="s">
        <v>2876</v>
      </c>
      <c r="F2800" s="170" t="s">
        <v>2877</v>
      </c>
      <c r="G2800" s="171" t="s">
        <v>584</v>
      </c>
      <c r="H2800" s="172">
        <v>708.34400000000005</v>
      </c>
      <c r="I2800" s="173"/>
      <c r="J2800" s="174">
        <f>ROUND(I2800*H2800,2)</f>
        <v>0</v>
      </c>
      <c r="K2800" s="175"/>
      <c r="L2800" s="34"/>
      <c r="M2800" s="176" t="s">
        <v>1</v>
      </c>
      <c r="N2800" s="139" t="s">
        <v>43</v>
      </c>
      <c r="P2800" s="177">
        <f>O2800*H2800</f>
        <v>0</v>
      </c>
      <c r="Q2800" s="177">
        <v>0</v>
      </c>
      <c r="R2800" s="177">
        <f>Q2800*H2800</f>
        <v>0</v>
      </c>
      <c r="S2800" s="177">
        <v>4.5999999999999999E-2</v>
      </c>
      <c r="T2800" s="178">
        <f>S2800*H2800</f>
        <v>32.583824</v>
      </c>
      <c r="AR2800" s="179" t="s">
        <v>580</v>
      </c>
      <c r="AT2800" s="179" t="s">
        <v>576</v>
      </c>
      <c r="AU2800" s="179" t="s">
        <v>89</v>
      </c>
      <c r="AY2800" s="17" t="s">
        <v>574</v>
      </c>
      <c r="BE2800" s="102">
        <f>IF(N2800="základná",J2800,0)</f>
        <v>0</v>
      </c>
      <c r="BF2800" s="102">
        <f>IF(N2800="znížená",J2800,0)</f>
        <v>0</v>
      </c>
      <c r="BG2800" s="102">
        <f>IF(N2800="zákl. prenesená",J2800,0)</f>
        <v>0</v>
      </c>
      <c r="BH2800" s="102">
        <f>IF(N2800="zníž. prenesená",J2800,0)</f>
        <v>0</v>
      </c>
      <c r="BI2800" s="102">
        <f>IF(N2800="nulová",J2800,0)</f>
        <v>0</v>
      </c>
      <c r="BJ2800" s="17" t="s">
        <v>89</v>
      </c>
      <c r="BK2800" s="102">
        <f>ROUND(I2800*H2800,2)</f>
        <v>0</v>
      </c>
      <c r="BL2800" s="17" t="s">
        <v>580</v>
      </c>
      <c r="BM2800" s="179" t="s">
        <v>2878</v>
      </c>
    </row>
    <row r="2801" spans="2:65" s="12" customFormat="1" ht="12">
      <c r="B2801" s="180"/>
      <c r="D2801" s="181" t="s">
        <v>586</v>
      </c>
      <c r="E2801" s="182" t="s">
        <v>1</v>
      </c>
      <c r="F2801" s="183" t="s">
        <v>2879</v>
      </c>
      <c r="H2801" s="182" t="s">
        <v>1</v>
      </c>
      <c r="I2801" s="184"/>
      <c r="L2801" s="180"/>
      <c r="M2801" s="185"/>
      <c r="T2801" s="186"/>
      <c r="AT2801" s="182" t="s">
        <v>586</v>
      </c>
      <c r="AU2801" s="182" t="s">
        <v>89</v>
      </c>
      <c r="AV2801" s="12" t="s">
        <v>84</v>
      </c>
      <c r="AW2801" s="12" t="s">
        <v>31</v>
      </c>
      <c r="AX2801" s="12" t="s">
        <v>77</v>
      </c>
      <c r="AY2801" s="182" t="s">
        <v>574</v>
      </c>
    </row>
    <row r="2802" spans="2:65" s="12" customFormat="1" ht="12">
      <c r="B2802" s="180"/>
      <c r="D2802" s="181" t="s">
        <v>586</v>
      </c>
      <c r="E2802" s="182" t="s">
        <v>1</v>
      </c>
      <c r="F2802" s="183" t="s">
        <v>1019</v>
      </c>
      <c r="H2802" s="182" t="s">
        <v>1</v>
      </c>
      <c r="I2802" s="184"/>
      <c r="L2802" s="180"/>
      <c r="M2802" s="185"/>
      <c r="T2802" s="186"/>
      <c r="AT2802" s="182" t="s">
        <v>586</v>
      </c>
      <c r="AU2802" s="182" t="s">
        <v>89</v>
      </c>
      <c r="AV2802" s="12" t="s">
        <v>84</v>
      </c>
      <c r="AW2802" s="12" t="s">
        <v>31</v>
      </c>
      <c r="AX2802" s="12" t="s">
        <v>77</v>
      </c>
      <c r="AY2802" s="182" t="s">
        <v>574</v>
      </c>
    </row>
    <row r="2803" spans="2:65" s="13" customFormat="1" ht="12">
      <c r="B2803" s="187"/>
      <c r="D2803" s="181" t="s">
        <v>586</v>
      </c>
      <c r="E2803" s="188" t="s">
        <v>1</v>
      </c>
      <c r="F2803" s="189" t="s">
        <v>2880</v>
      </c>
      <c r="H2803" s="190">
        <v>354.17200000000003</v>
      </c>
      <c r="I2803" s="191"/>
      <c r="L2803" s="187"/>
      <c r="M2803" s="192"/>
      <c r="T2803" s="193"/>
      <c r="AT2803" s="188" t="s">
        <v>586</v>
      </c>
      <c r="AU2803" s="188" t="s">
        <v>89</v>
      </c>
      <c r="AV2803" s="13" t="s">
        <v>89</v>
      </c>
      <c r="AW2803" s="13" t="s">
        <v>31</v>
      </c>
      <c r="AX2803" s="13" t="s">
        <v>77</v>
      </c>
      <c r="AY2803" s="188" t="s">
        <v>574</v>
      </c>
    </row>
    <row r="2804" spans="2:65" s="12" customFormat="1" ht="12">
      <c r="B2804" s="180"/>
      <c r="D2804" s="181" t="s">
        <v>586</v>
      </c>
      <c r="E2804" s="182" t="s">
        <v>1</v>
      </c>
      <c r="F2804" s="183" t="s">
        <v>1043</v>
      </c>
      <c r="H2804" s="182" t="s">
        <v>1</v>
      </c>
      <c r="I2804" s="184"/>
      <c r="L2804" s="180"/>
      <c r="M2804" s="185"/>
      <c r="T2804" s="186"/>
      <c r="AT2804" s="182" t="s">
        <v>586</v>
      </c>
      <c r="AU2804" s="182" t="s">
        <v>89</v>
      </c>
      <c r="AV2804" s="12" t="s">
        <v>84</v>
      </c>
      <c r="AW2804" s="12" t="s">
        <v>31</v>
      </c>
      <c r="AX2804" s="12" t="s">
        <v>77</v>
      </c>
      <c r="AY2804" s="182" t="s">
        <v>574</v>
      </c>
    </row>
    <row r="2805" spans="2:65" s="13" customFormat="1" ht="12">
      <c r="B2805" s="187"/>
      <c r="D2805" s="181" t="s">
        <v>586</v>
      </c>
      <c r="E2805" s="188" t="s">
        <v>1</v>
      </c>
      <c r="F2805" s="189" t="s">
        <v>2880</v>
      </c>
      <c r="H2805" s="190">
        <v>354.17200000000003</v>
      </c>
      <c r="I2805" s="191"/>
      <c r="L2805" s="187"/>
      <c r="M2805" s="192"/>
      <c r="T2805" s="193"/>
      <c r="AT2805" s="188" t="s">
        <v>586</v>
      </c>
      <c r="AU2805" s="188" t="s">
        <v>89</v>
      </c>
      <c r="AV2805" s="13" t="s">
        <v>89</v>
      </c>
      <c r="AW2805" s="13" t="s">
        <v>31</v>
      </c>
      <c r="AX2805" s="13" t="s">
        <v>77</v>
      </c>
      <c r="AY2805" s="188" t="s">
        <v>574</v>
      </c>
    </row>
    <row r="2806" spans="2:65" s="14" customFormat="1" ht="12">
      <c r="B2806" s="194"/>
      <c r="D2806" s="181" t="s">
        <v>586</v>
      </c>
      <c r="E2806" s="195" t="s">
        <v>1</v>
      </c>
      <c r="F2806" s="196" t="s">
        <v>596</v>
      </c>
      <c r="H2806" s="197">
        <v>708.34400000000005</v>
      </c>
      <c r="I2806" s="198"/>
      <c r="L2806" s="194"/>
      <c r="M2806" s="199"/>
      <c r="T2806" s="200"/>
      <c r="AT2806" s="195" t="s">
        <v>586</v>
      </c>
      <c r="AU2806" s="195" t="s">
        <v>89</v>
      </c>
      <c r="AV2806" s="14" t="s">
        <v>580</v>
      </c>
      <c r="AW2806" s="14" t="s">
        <v>31</v>
      </c>
      <c r="AX2806" s="14" t="s">
        <v>84</v>
      </c>
      <c r="AY2806" s="195" t="s">
        <v>574</v>
      </c>
    </row>
    <row r="2807" spans="2:65" s="1" customFormat="1" ht="38" customHeight="1">
      <c r="B2807" s="140"/>
      <c r="C2807" s="168" t="s">
        <v>545</v>
      </c>
      <c r="D2807" s="168" t="s">
        <v>576</v>
      </c>
      <c r="E2807" s="169" t="s">
        <v>2881</v>
      </c>
      <c r="F2807" s="170" t="s">
        <v>2882</v>
      </c>
      <c r="G2807" s="171" t="s">
        <v>584</v>
      </c>
      <c r="H2807" s="172">
        <v>702.23</v>
      </c>
      <c r="I2807" s="173"/>
      <c r="J2807" s="174">
        <f>ROUND(I2807*H2807,2)</f>
        <v>0</v>
      </c>
      <c r="K2807" s="175"/>
      <c r="L2807" s="34"/>
      <c r="M2807" s="176" t="s">
        <v>1</v>
      </c>
      <c r="N2807" s="139" t="s">
        <v>43</v>
      </c>
      <c r="P2807" s="177">
        <f>O2807*H2807</f>
        <v>0</v>
      </c>
      <c r="Q2807" s="177">
        <v>0</v>
      </c>
      <c r="R2807" s="177">
        <f>Q2807*H2807</f>
        <v>0</v>
      </c>
      <c r="S2807" s="177">
        <v>6.8000000000000005E-2</v>
      </c>
      <c r="T2807" s="178">
        <f>S2807*H2807</f>
        <v>47.751640000000002</v>
      </c>
      <c r="AR2807" s="179" t="s">
        <v>580</v>
      </c>
      <c r="AT2807" s="179" t="s">
        <v>576</v>
      </c>
      <c r="AU2807" s="179" t="s">
        <v>89</v>
      </c>
      <c r="AY2807" s="17" t="s">
        <v>574</v>
      </c>
      <c r="BE2807" s="102">
        <f>IF(N2807="základná",J2807,0)</f>
        <v>0</v>
      </c>
      <c r="BF2807" s="102">
        <f>IF(N2807="znížená",J2807,0)</f>
        <v>0</v>
      </c>
      <c r="BG2807" s="102">
        <f>IF(N2807="zákl. prenesená",J2807,0)</f>
        <v>0</v>
      </c>
      <c r="BH2807" s="102">
        <f>IF(N2807="zníž. prenesená",J2807,0)</f>
        <v>0</v>
      </c>
      <c r="BI2807" s="102">
        <f>IF(N2807="nulová",J2807,0)</f>
        <v>0</v>
      </c>
      <c r="BJ2807" s="17" t="s">
        <v>89</v>
      </c>
      <c r="BK2807" s="102">
        <f>ROUND(I2807*H2807,2)</f>
        <v>0</v>
      </c>
      <c r="BL2807" s="17" t="s">
        <v>580</v>
      </c>
      <c r="BM2807" s="179" t="s">
        <v>2883</v>
      </c>
    </row>
    <row r="2808" spans="2:65" s="12" customFormat="1" ht="12">
      <c r="B2808" s="180"/>
      <c r="D2808" s="181" t="s">
        <v>586</v>
      </c>
      <c r="E2808" s="182" t="s">
        <v>1</v>
      </c>
      <c r="F2808" s="183" t="s">
        <v>2884</v>
      </c>
      <c r="H2808" s="182" t="s">
        <v>1</v>
      </c>
      <c r="I2808" s="184"/>
      <c r="L2808" s="180"/>
      <c r="M2808" s="185"/>
      <c r="T2808" s="186"/>
      <c r="AT2808" s="182" t="s">
        <v>586</v>
      </c>
      <c r="AU2808" s="182" t="s">
        <v>89</v>
      </c>
      <c r="AV2808" s="12" t="s">
        <v>84</v>
      </c>
      <c r="AW2808" s="12" t="s">
        <v>31</v>
      </c>
      <c r="AX2808" s="12" t="s">
        <v>77</v>
      </c>
      <c r="AY2808" s="182" t="s">
        <v>574</v>
      </c>
    </row>
    <row r="2809" spans="2:65" s="12" customFormat="1" ht="12">
      <c r="B2809" s="180"/>
      <c r="D2809" s="181" t="s">
        <v>586</v>
      </c>
      <c r="E2809" s="182" t="s">
        <v>1</v>
      </c>
      <c r="F2809" s="183" t="s">
        <v>2885</v>
      </c>
      <c r="H2809" s="182" t="s">
        <v>1</v>
      </c>
      <c r="I2809" s="184"/>
      <c r="L2809" s="180"/>
      <c r="M2809" s="185"/>
      <c r="T2809" s="186"/>
      <c r="AT2809" s="182" t="s">
        <v>586</v>
      </c>
      <c r="AU2809" s="182" t="s">
        <v>89</v>
      </c>
      <c r="AV2809" s="12" t="s">
        <v>84</v>
      </c>
      <c r="AW2809" s="12" t="s">
        <v>31</v>
      </c>
      <c r="AX2809" s="12" t="s">
        <v>77</v>
      </c>
      <c r="AY2809" s="182" t="s">
        <v>574</v>
      </c>
    </row>
    <row r="2810" spans="2:65" s="12" customFormat="1" ht="12">
      <c r="B2810" s="180"/>
      <c r="D2810" s="181" t="s">
        <v>586</v>
      </c>
      <c r="E2810" s="182" t="s">
        <v>1</v>
      </c>
      <c r="F2810" s="183" t="s">
        <v>1019</v>
      </c>
      <c r="H2810" s="182" t="s">
        <v>1</v>
      </c>
      <c r="I2810" s="184"/>
      <c r="L2810" s="180"/>
      <c r="M2810" s="185"/>
      <c r="T2810" s="186"/>
      <c r="AT2810" s="182" t="s">
        <v>586</v>
      </c>
      <c r="AU2810" s="182" t="s">
        <v>89</v>
      </c>
      <c r="AV2810" s="12" t="s">
        <v>84</v>
      </c>
      <c r="AW2810" s="12" t="s">
        <v>31</v>
      </c>
      <c r="AX2810" s="12" t="s">
        <v>77</v>
      </c>
      <c r="AY2810" s="182" t="s">
        <v>574</v>
      </c>
    </row>
    <row r="2811" spans="2:65" s="13" customFormat="1" ht="12">
      <c r="B2811" s="187"/>
      <c r="D2811" s="181" t="s">
        <v>586</v>
      </c>
      <c r="E2811" s="188" t="s">
        <v>1</v>
      </c>
      <c r="F2811" s="189" t="s">
        <v>2886</v>
      </c>
      <c r="H2811" s="190">
        <v>15.93</v>
      </c>
      <c r="I2811" s="191"/>
      <c r="L2811" s="187"/>
      <c r="M2811" s="192"/>
      <c r="T2811" s="193"/>
      <c r="AT2811" s="188" t="s">
        <v>586</v>
      </c>
      <c r="AU2811" s="188" t="s">
        <v>89</v>
      </c>
      <c r="AV2811" s="13" t="s">
        <v>89</v>
      </c>
      <c r="AW2811" s="13" t="s">
        <v>31</v>
      </c>
      <c r="AX2811" s="13" t="s">
        <v>77</v>
      </c>
      <c r="AY2811" s="188" t="s">
        <v>574</v>
      </c>
    </row>
    <row r="2812" spans="2:65" s="13" customFormat="1" ht="12">
      <c r="B2812" s="187"/>
      <c r="D2812" s="181" t="s">
        <v>586</v>
      </c>
      <c r="E2812" s="188" t="s">
        <v>1</v>
      </c>
      <c r="F2812" s="189" t="s">
        <v>2887</v>
      </c>
      <c r="H2812" s="190">
        <v>-3.24</v>
      </c>
      <c r="I2812" s="191"/>
      <c r="L2812" s="187"/>
      <c r="M2812" s="192"/>
      <c r="T2812" s="193"/>
      <c r="AT2812" s="188" t="s">
        <v>586</v>
      </c>
      <c r="AU2812" s="188" t="s">
        <v>89</v>
      </c>
      <c r="AV2812" s="13" t="s">
        <v>89</v>
      </c>
      <c r="AW2812" s="13" t="s">
        <v>31</v>
      </c>
      <c r="AX2812" s="13" t="s">
        <v>77</v>
      </c>
      <c r="AY2812" s="188" t="s">
        <v>574</v>
      </c>
    </row>
    <row r="2813" spans="2:65" s="13" customFormat="1" ht="12">
      <c r="B2813" s="187"/>
      <c r="D2813" s="181" t="s">
        <v>586</v>
      </c>
      <c r="E2813" s="188" t="s">
        <v>1</v>
      </c>
      <c r="F2813" s="189" t="s">
        <v>2888</v>
      </c>
      <c r="H2813" s="190">
        <v>21.06</v>
      </c>
      <c r="I2813" s="191"/>
      <c r="L2813" s="187"/>
      <c r="M2813" s="192"/>
      <c r="T2813" s="193"/>
      <c r="AT2813" s="188" t="s">
        <v>586</v>
      </c>
      <c r="AU2813" s="188" t="s">
        <v>89</v>
      </c>
      <c r="AV2813" s="13" t="s">
        <v>89</v>
      </c>
      <c r="AW2813" s="13" t="s">
        <v>31</v>
      </c>
      <c r="AX2813" s="13" t="s">
        <v>77</v>
      </c>
      <c r="AY2813" s="188" t="s">
        <v>574</v>
      </c>
    </row>
    <row r="2814" spans="2:65" s="13" customFormat="1" ht="12">
      <c r="B2814" s="187"/>
      <c r="D2814" s="181" t="s">
        <v>586</v>
      </c>
      <c r="E2814" s="188" t="s">
        <v>1</v>
      </c>
      <c r="F2814" s="189" t="s">
        <v>2889</v>
      </c>
      <c r="H2814" s="190">
        <v>-1.62</v>
      </c>
      <c r="I2814" s="191"/>
      <c r="L2814" s="187"/>
      <c r="M2814" s="192"/>
      <c r="T2814" s="193"/>
      <c r="AT2814" s="188" t="s">
        <v>586</v>
      </c>
      <c r="AU2814" s="188" t="s">
        <v>89</v>
      </c>
      <c r="AV2814" s="13" t="s">
        <v>89</v>
      </c>
      <c r="AW2814" s="13" t="s">
        <v>31</v>
      </c>
      <c r="AX2814" s="13" t="s">
        <v>77</v>
      </c>
      <c r="AY2814" s="188" t="s">
        <v>574</v>
      </c>
    </row>
    <row r="2815" spans="2:65" s="13" customFormat="1" ht="12">
      <c r="B2815" s="187"/>
      <c r="D2815" s="181" t="s">
        <v>586</v>
      </c>
      <c r="E2815" s="188" t="s">
        <v>1</v>
      </c>
      <c r="F2815" s="189" t="s">
        <v>2890</v>
      </c>
      <c r="H2815" s="190">
        <v>12.33</v>
      </c>
      <c r="I2815" s="191"/>
      <c r="L2815" s="187"/>
      <c r="M2815" s="192"/>
      <c r="T2815" s="193"/>
      <c r="AT2815" s="188" t="s">
        <v>586</v>
      </c>
      <c r="AU2815" s="188" t="s">
        <v>89</v>
      </c>
      <c r="AV2815" s="13" t="s">
        <v>89</v>
      </c>
      <c r="AW2815" s="13" t="s">
        <v>31</v>
      </c>
      <c r="AX2815" s="13" t="s">
        <v>77</v>
      </c>
      <c r="AY2815" s="188" t="s">
        <v>574</v>
      </c>
    </row>
    <row r="2816" spans="2:65" s="13" customFormat="1" ht="12">
      <c r="B2816" s="187"/>
      <c r="D2816" s="181" t="s">
        <v>586</v>
      </c>
      <c r="E2816" s="188" t="s">
        <v>1</v>
      </c>
      <c r="F2816" s="189" t="s">
        <v>2889</v>
      </c>
      <c r="H2816" s="190">
        <v>-1.62</v>
      </c>
      <c r="I2816" s="191"/>
      <c r="L2816" s="187"/>
      <c r="M2816" s="192"/>
      <c r="T2816" s="193"/>
      <c r="AT2816" s="188" t="s">
        <v>586</v>
      </c>
      <c r="AU2816" s="188" t="s">
        <v>89</v>
      </c>
      <c r="AV2816" s="13" t="s">
        <v>89</v>
      </c>
      <c r="AW2816" s="13" t="s">
        <v>31</v>
      </c>
      <c r="AX2816" s="13" t="s">
        <v>77</v>
      </c>
      <c r="AY2816" s="188" t="s">
        <v>574</v>
      </c>
    </row>
    <row r="2817" spans="2:51" s="13" customFormat="1" ht="12">
      <c r="B2817" s="187"/>
      <c r="D2817" s="181" t="s">
        <v>586</v>
      </c>
      <c r="E2817" s="188" t="s">
        <v>1</v>
      </c>
      <c r="F2817" s="189" t="s">
        <v>2891</v>
      </c>
      <c r="H2817" s="190">
        <v>15.48</v>
      </c>
      <c r="I2817" s="191"/>
      <c r="L2817" s="187"/>
      <c r="M2817" s="192"/>
      <c r="T2817" s="193"/>
      <c r="AT2817" s="188" t="s">
        <v>586</v>
      </c>
      <c r="AU2817" s="188" t="s">
        <v>89</v>
      </c>
      <c r="AV2817" s="13" t="s">
        <v>89</v>
      </c>
      <c r="AW2817" s="13" t="s">
        <v>31</v>
      </c>
      <c r="AX2817" s="13" t="s">
        <v>77</v>
      </c>
      <c r="AY2817" s="188" t="s">
        <v>574</v>
      </c>
    </row>
    <row r="2818" spans="2:51" s="13" customFormat="1" ht="12">
      <c r="B2818" s="187"/>
      <c r="D2818" s="181" t="s">
        <v>586</v>
      </c>
      <c r="E2818" s="188" t="s">
        <v>1</v>
      </c>
      <c r="F2818" s="189" t="s">
        <v>2887</v>
      </c>
      <c r="H2818" s="190">
        <v>-3.24</v>
      </c>
      <c r="I2818" s="191"/>
      <c r="L2818" s="187"/>
      <c r="M2818" s="192"/>
      <c r="T2818" s="193"/>
      <c r="AT2818" s="188" t="s">
        <v>586</v>
      </c>
      <c r="AU2818" s="188" t="s">
        <v>89</v>
      </c>
      <c r="AV2818" s="13" t="s">
        <v>89</v>
      </c>
      <c r="AW2818" s="13" t="s">
        <v>31</v>
      </c>
      <c r="AX2818" s="13" t="s">
        <v>77</v>
      </c>
      <c r="AY2818" s="188" t="s">
        <v>574</v>
      </c>
    </row>
    <row r="2819" spans="2:51" s="13" customFormat="1" ht="12">
      <c r="B2819" s="187"/>
      <c r="D2819" s="181" t="s">
        <v>586</v>
      </c>
      <c r="E2819" s="188" t="s">
        <v>1</v>
      </c>
      <c r="F2819" s="189" t="s">
        <v>2892</v>
      </c>
      <c r="H2819" s="190">
        <v>25.65</v>
      </c>
      <c r="I2819" s="191"/>
      <c r="L2819" s="187"/>
      <c r="M2819" s="192"/>
      <c r="T2819" s="193"/>
      <c r="AT2819" s="188" t="s">
        <v>586</v>
      </c>
      <c r="AU2819" s="188" t="s">
        <v>89</v>
      </c>
      <c r="AV2819" s="13" t="s">
        <v>89</v>
      </c>
      <c r="AW2819" s="13" t="s">
        <v>31</v>
      </c>
      <c r="AX2819" s="13" t="s">
        <v>77</v>
      </c>
      <c r="AY2819" s="188" t="s">
        <v>574</v>
      </c>
    </row>
    <row r="2820" spans="2:51" s="13" customFormat="1" ht="12">
      <c r="B2820" s="187"/>
      <c r="D2820" s="181" t="s">
        <v>586</v>
      </c>
      <c r="E2820" s="188" t="s">
        <v>1</v>
      </c>
      <c r="F2820" s="189" t="s">
        <v>2889</v>
      </c>
      <c r="H2820" s="190">
        <v>-1.62</v>
      </c>
      <c r="I2820" s="191"/>
      <c r="L2820" s="187"/>
      <c r="M2820" s="192"/>
      <c r="T2820" s="193"/>
      <c r="AT2820" s="188" t="s">
        <v>586</v>
      </c>
      <c r="AU2820" s="188" t="s">
        <v>89</v>
      </c>
      <c r="AV2820" s="13" t="s">
        <v>89</v>
      </c>
      <c r="AW2820" s="13" t="s">
        <v>31</v>
      </c>
      <c r="AX2820" s="13" t="s">
        <v>77</v>
      </c>
      <c r="AY2820" s="188" t="s">
        <v>574</v>
      </c>
    </row>
    <row r="2821" spans="2:51" s="13" customFormat="1" ht="12">
      <c r="B2821" s="187"/>
      <c r="D2821" s="181" t="s">
        <v>586</v>
      </c>
      <c r="E2821" s="188" t="s">
        <v>1</v>
      </c>
      <c r="F2821" s="189" t="s">
        <v>2893</v>
      </c>
      <c r="H2821" s="190">
        <v>17.100000000000001</v>
      </c>
      <c r="I2821" s="191"/>
      <c r="L2821" s="187"/>
      <c r="M2821" s="192"/>
      <c r="T2821" s="193"/>
      <c r="AT2821" s="188" t="s">
        <v>586</v>
      </c>
      <c r="AU2821" s="188" t="s">
        <v>89</v>
      </c>
      <c r="AV2821" s="13" t="s">
        <v>89</v>
      </c>
      <c r="AW2821" s="13" t="s">
        <v>31</v>
      </c>
      <c r="AX2821" s="13" t="s">
        <v>77</v>
      </c>
      <c r="AY2821" s="188" t="s">
        <v>574</v>
      </c>
    </row>
    <row r="2822" spans="2:51" s="13" customFormat="1" ht="12">
      <c r="B2822" s="187"/>
      <c r="D2822" s="181" t="s">
        <v>586</v>
      </c>
      <c r="E2822" s="188" t="s">
        <v>1</v>
      </c>
      <c r="F2822" s="189" t="s">
        <v>2894</v>
      </c>
      <c r="H2822" s="190">
        <v>15.3</v>
      </c>
      <c r="I2822" s="191"/>
      <c r="L2822" s="187"/>
      <c r="M2822" s="192"/>
      <c r="T2822" s="193"/>
      <c r="AT2822" s="188" t="s">
        <v>586</v>
      </c>
      <c r="AU2822" s="188" t="s">
        <v>89</v>
      </c>
      <c r="AV2822" s="13" t="s">
        <v>89</v>
      </c>
      <c r="AW2822" s="13" t="s">
        <v>31</v>
      </c>
      <c r="AX2822" s="13" t="s">
        <v>77</v>
      </c>
      <c r="AY2822" s="188" t="s">
        <v>574</v>
      </c>
    </row>
    <row r="2823" spans="2:51" s="13" customFormat="1" ht="12">
      <c r="B2823" s="187"/>
      <c r="D2823" s="181" t="s">
        <v>586</v>
      </c>
      <c r="E2823" s="188" t="s">
        <v>1</v>
      </c>
      <c r="F2823" s="189" t="s">
        <v>2895</v>
      </c>
      <c r="H2823" s="190">
        <v>-2.52</v>
      </c>
      <c r="I2823" s="191"/>
      <c r="L2823" s="187"/>
      <c r="M2823" s="192"/>
      <c r="T2823" s="193"/>
      <c r="AT2823" s="188" t="s">
        <v>586</v>
      </c>
      <c r="AU2823" s="188" t="s">
        <v>89</v>
      </c>
      <c r="AV2823" s="13" t="s">
        <v>89</v>
      </c>
      <c r="AW2823" s="13" t="s">
        <v>31</v>
      </c>
      <c r="AX2823" s="13" t="s">
        <v>77</v>
      </c>
      <c r="AY2823" s="188" t="s">
        <v>574</v>
      </c>
    </row>
    <row r="2824" spans="2:51" s="13" customFormat="1" ht="12">
      <c r="B2824" s="187"/>
      <c r="D2824" s="181" t="s">
        <v>586</v>
      </c>
      <c r="E2824" s="188" t="s">
        <v>1</v>
      </c>
      <c r="F2824" s="189" t="s">
        <v>2896</v>
      </c>
      <c r="H2824" s="190">
        <v>4.9409999999999998</v>
      </c>
      <c r="I2824" s="191"/>
      <c r="L2824" s="187"/>
      <c r="M2824" s="192"/>
      <c r="T2824" s="193"/>
      <c r="AT2824" s="188" t="s">
        <v>586</v>
      </c>
      <c r="AU2824" s="188" t="s">
        <v>89</v>
      </c>
      <c r="AV2824" s="13" t="s">
        <v>89</v>
      </c>
      <c r="AW2824" s="13" t="s">
        <v>31</v>
      </c>
      <c r="AX2824" s="13" t="s">
        <v>77</v>
      </c>
      <c r="AY2824" s="188" t="s">
        <v>574</v>
      </c>
    </row>
    <row r="2825" spans="2:51" s="13" customFormat="1" ht="12">
      <c r="B2825" s="187"/>
      <c r="D2825" s="181" t="s">
        <v>586</v>
      </c>
      <c r="E2825" s="188" t="s">
        <v>1</v>
      </c>
      <c r="F2825" s="189" t="s">
        <v>2897</v>
      </c>
      <c r="H2825" s="190">
        <v>8.1</v>
      </c>
      <c r="I2825" s="191"/>
      <c r="L2825" s="187"/>
      <c r="M2825" s="192"/>
      <c r="T2825" s="193"/>
      <c r="AT2825" s="188" t="s">
        <v>586</v>
      </c>
      <c r="AU2825" s="188" t="s">
        <v>89</v>
      </c>
      <c r="AV2825" s="13" t="s">
        <v>89</v>
      </c>
      <c r="AW2825" s="13" t="s">
        <v>31</v>
      </c>
      <c r="AX2825" s="13" t="s">
        <v>77</v>
      </c>
      <c r="AY2825" s="188" t="s">
        <v>574</v>
      </c>
    </row>
    <row r="2826" spans="2:51" s="13" customFormat="1" ht="12">
      <c r="B2826" s="187"/>
      <c r="D2826" s="181" t="s">
        <v>586</v>
      </c>
      <c r="E2826" s="188" t="s">
        <v>1</v>
      </c>
      <c r="F2826" s="189" t="s">
        <v>2898</v>
      </c>
      <c r="H2826" s="190">
        <v>11.52</v>
      </c>
      <c r="I2826" s="191"/>
      <c r="L2826" s="187"/>
      <c r="M2826" s="192"/>
      <c r="T2826" s="193"/>
      <c r="AT2826" s="188" t="s">
        <v>586</v>
      </c>
      <c r="AU2826" s="188" t="s">
        <v>89</v>
      </c>
      <c r="AV2826" s="13" t="s">
        <v>89</v>
      </c>
      <c r="AW2826" s="13" t="s">
        <v>31</v>
      </c>
      <c r="AX2826" s="13" t="s">
        <v>77</v>
      </c>
      <c r="AY2826" s="188" t="s">
        <v>574</v>
      </c>
    </row>
    <row r="2827" spans="2:51" s="13" customFormat="1" ht="12">
      <c r="B2827" s="187"/>
      <c r="D2827" s="181" t="s">
        <v>586</v>
      </c>
      <c r="E2827" s="188" t="s">
        <v>1</v>
      </c>
      <c r="F2827" s="189" t="s">
        <v>2899</v>
      </c>
      <c r="H2827" s="190">
        <v>-1.26</v>
      </c>
      <c r="I2827" s="191"/>
      <c r="L2827" s="187"/>
      <c r="M2827" s="192"/>
      <c r="T2827" s="193"/>
      <c r="AT2827" s="188" t="s">
        <v>586</v>
      </c>
      <c r="AU2827" s="188" t="s">
        <v>89</v>
      </c>
      <c r="AV2827" s="13" t="s">
        <v>89</v>
      </c>
      <c r="AW2827" s="13" t="s">
        <v>31</v>
      </c>
      <c r="AX2827" s="13" t="s">
        <v>77</v>
      </c>
      <c r="AY2827" s="188" t="s">
        <v>574</v>
      </c>
    </row>
    <row r="2828" spans="2:51" s="13" customFormat="1" ht="12">
      <c r="B2828" s="187"/>
      <c r="D2828" s="181" t="s">
        <v>586</v>
      </c>
      <c r="E2828" s="188" t="s">
        <v>1</v>
      </c>
      <c r="F2828" s="189" t="s">
        <v>2900</v>
      </c>
      <c r="H2828" s="190">
        <v>14.94</v>
      </c>
      <c r="I2828" s="191"/>
      <c r="L2828" s="187"/>
      <c r="M2828" s="192"/>
      <c r="T2828" s="193"/>
      <c r="AT2828" s="188" t="s">
        <v>586</v>
      </c>
      <c r="AU2828" s="188" t="s">
        <v>89</v>
      </c>
      <c r="AV2828" s="13" t="s">
        <v>89</v>
      </c>
      <c r="AW2828" s="13" t="s">
        <v>31</v>
      </c>
      <c r="AX2828" s="13" t="s">
        <v>77</v>
      </c>
      <c r="AY2828" s="188" t="s">
        <v>574</v>
      </c>
    </row>
    <row r="2829" spans="2:51" s="13" customFormat="1" ht="12">
      <c r="B2829" s="187"/>
      <c r="D2829" s="181" t="s">
        <v>586</v>
      </c>
      <c r="E2829" s="188" t="s">
        <v>1</v>
      </c>
      <c r="F2829" s="189" t="s">
        <v>2899</v>
      </c>
      <c r="H2829" s="190">
        <v>-1.26</v>
      </c>
      <c r="I2829" s="191"/>
      <c r="L2829" s="187"/>
      <c r="M2829" s="192"/>
      <c r="T2829" s="193"/>
      <c r="AT2829" s="188" t="s">
        <v>586</v>
      </c>
      <c r="AU2829" s="188" t="s">
        <v>89</v>
      </c>
      <c r="AV2829" s="13" t="s">
        <v>89</v>
      </c>
      <c r="AW2829" s="13" t="s">
        <v>31</v>
      </c>
      <c r="AX2829" s="13" t="s">
        <v>77</v>
      </c>
      <c r="AY2829" s="188" t="s">
        <v>574</v>
      </c>
    </row>
    <row r="2830" spans="2:51" s="13" customFormat="1" ht="12">
      <c r="B2830" s="187"/>
      <c r="D2830" s="181" t="s">
        <v>586</v>
      </c>
      <c r="E2830" s="188" t="s">
        <v>1</v>
      </c>
      <c r="F2830" s="189" t="s">
        <v>2901</v>
      </c>
      <c r="H2830" s="190">
        <v>4.734</v>
      </c>
      <c r="I2830" s="191"/>
      <c r="L2830" s="187"/>
      <c r="M2830" s="192"/>
      <c r="T2830" s="193"/>
      <c r="AT2830" s="188" t="s">
        <v>586</v>
      </c>
      <c r="AU2830" s="188" t="s">
        <v>89</v>
      </c>
      <c r="AV2830" s="13" t="s">
        <v>89</v>
      </c>
      <c r="AW2830" s="13" t="s">
        <v>31</v>
      </c>
      <c r="AX2830" s="13" t="s">
        <v>77</v>
      </c>
      <c r="AY2830" s="188" t="s">
        <v>574</v>
      </c>
    </row>
    <row r="2831" spans="2:51" s="13" customFormat="1" ht="12">
      <c r="B2831" s="187"/>
      <c r="D2831" s="181" t="s">
        <v>586</v>
      </c>
      <c r="E2831" s="188" t="s">
        <v>1</v>
      </c>
      <c r="F2831" s="189" t="s">
        <v>2902</v>
      </c>
      <c r="H2831" s="190">
        <v>16.155000000000001</v>
      </c>
      <c r="I2831" s="191"/>
      <c r="L2831" s="187"/>
      <c r="M2831" s="192"/>
      <c r="T2831" s="193"/>
      <c r="AT2831" s="188" t="s">
        <v>586</v>
      </c>
      <c r="AU2831" s="188" t="s">
        <v>89</v>
      </c>
      <c r="AV2831" s="13" t="s">
        <v>89</v>
      </c>
      <c r="AW2831" s="13" t="s">
        <v>31</v>
      </c>
      <c r="AX2831" s="13" t="s">
        <v>77</v>
      </c>
      <c r="AY2831" s="188" t="s">
        <v>574</v>
      </c>
    </row>
    <row r="2832" spans="2:51" s="13" customFormat="1" ht="12">
      <c r="B2832" s="187"/>
      <c r="D2832" s="181" t="s">
        <v>586</v>
      </c>
      <c r="E2832" s="188" t="s">
        <v>1</v>
      </c>
      <c r="F2832" s="189" t="s">
        <v>2903</v>
      </c>
      <c r="H2832" s="190">
        <v>8.1359999999999992</v>
      </c>
      <c r="I2832" s="191"/>
      <c r="L2832" s="187"/>
      <c r="M2832" s="192"/>
      <c r="T2832" s="193"/>
      <c r="AT2832" s="188" t="s">
        <v>586</v>
      </c>
      <c r="AU2832" s="188" t="s">
        <v>89</v>
      </c>
      <c r="AV2832" s="13" t="s">
        <v>89</v>
      </c>
      <c r="AW2832" s="13" t="s">
        <v>31</v>
      </c>
      <c r="AX2832" s="13" t="s">
        <v>77</v>
      </c>
      <c r="AY2832" s="188" t="s">
        <v>574</v>
      </c>
    </row>
    <row r="2833" spans="2:51" s="13" customFormat="1" ht="12">
      <c r="B2833" s="187"/>
      <c r="D2833" s="181" t="s">
        <v>586</v>
      </c>
      <c r="E2833" s="188" t="s">
        <v>1</v>
      </c>
      <c r="F2833" s="189" t="s">
        <v>2895</v>
      </c>
      <c r="H2833" s="190">
        <v>-2.52</v>
      </c>
      <c r="I2833" s="191"/>
      <c r="L2833" s="187"/>
      <c r="M2833" s="192"/>
      <c r="T2833" s="193"/>
      <c r="AT2833" s="188" t="s">
        <v>586</v>
      </c>
      <c r="AU2833" s="188" t="s">
        <v>89</v>
      </c>
      <c r="AV2833" s="13" t="s">
        <v>89</v>
      </c>
      <c r="AW2833" s="13" t="s">
        <v>31</v>
      </c>
      <c r="AX2833" s="13" t="s">
        <v>77</v>
      </c>
      <c r="AY2833" s="188" t="s">
        <v>574</v>
      </c>
    </row>
    <row r="2834" spans="2:51" s="13" customFormat="1" ht="12">
      <c r="B2834" s="187"/>
      <c r="D2834" s="181" t="s">
        <v>586</v>
      </c>
      <c r="E2834" s="188" t="s">
        <v>1</v>
      </c>
      <c r="F2834" s="189" t="s">
        <v>2904</v>
      </c>
      <c r="H2834" s="190">
        <v>7.4160000000000004</v>
      </c>
      <c r="I2834" s="191"/>
      <c r="L2834" s="187"/>
      <c r="M2834" s="192"/>
      <c r="T2834" s="193"/>
      <c r="AT2834" s="188" t="s">
        <v>586</v>
      </c>
      <c r="AU2834" s="188" t="s">
        <v>89</v>
      </c>
      <c r="AV2834" s="13" t="s">
        <v>89</v>
      </c>
      <c r="AW2834" s="13" t="s">
        <v>31</v>
      </c>
      <c r="AX2834" s="13" t="s">
        <v>77</v>
      </c>
      <c r="AY2834" s="188" t="s">
        <v>574</v>
      </c>
    </row>
    <row r="2835" spans="2:51" s="13" customFormat="1" ht="12">
      <c r="B2835" s="187"/>
      <c r="D2835" s="181" t="s">
        <v>586</v>
      </c>
      <c r="E2835" s="188" t="s">
        <v>1</v>
      </c>
      <c r="F2835" s="189" t="s">
        <v>2899</v>
      </c>
      <c r="H2835" s="190">
        <v>-1.26</v>
      </c>
      <c r="I2835" s="191"/>
      <c r="L2835" s="187"/>
      <c r="M2835" s="192"/>
      <c r="T2835" s="193"/>
      <c r="AT2835" s="188" t="s">
        <v>586</v>
      </c>
      <c r="AU2835" s="188" t="s">
        <v>89</v>
      </c>
      <c r="AV2835" s="13" t="s">
        <v>89</v>
      </c>
      <c r="AW2835" s="13" t="s">
        <v>31</v>
      </c>
      <c r="AX2835" s="13" t="s">
        <v>77</v>
      </c>
      <c r="AY2835" s="188" t="s">
        <v>574</v>
      </c>
    </row>
    <row r="2836" spans="2:51" s="13" customFormat="1" ht="12">
      <c r="B2836" s="187"/>
      <c r="D2836" s="181" t="s">
        <v>586</v>
      </c>
      <c r="E2836" s="188" t="s">
        <v>1</v>
      </c>
      <c r="F2836" s="189" t="s">
        <v>2905</v>
      </c>
      <c r="H2836" s="190">
        <v>8.1539999999999999</v>
      </c>
      <c r="I2836" s="191"/>
      <c r="L2836" s="187"/>
      <c r="M2836" s="192"/>
      <c r="T2836" s="193"/>
      <c r="AT2836" s="188" t="s">
        <v>586</v>
      </c>
      <c r="AU2836" s="188" t="s">
        <v>89</v>
      </c>
      <c r="AV2836" s="13" t="s">
        <v>89</v>
      </c>
      <c r="AW2836" s="13" t="s">
        <v>31</v>
      </c>
      <c r="AX2836" s="13" t="s">
        <v>77</v>
      </c>
      <c r="AY2836" s="188" t="s">
        <v>574</v>
      </c>
    </row>
    <row r="2837" spans="2:51" s="13" customFormat="1" ht="12">
      <c r="B2837" s="187"/>
      <c r="D2837" s="181" t="s">
        <v>586</v>
      </c>
      <c r="E2837" s="188" t="s">
        <v>1</v>
      </c>
      <c r="F2837" s="189" t="s">
        <v>2895</v>
      </c>
      <c r="H2837" s="190">
        <v>-2.52</v>
      </c>
      <c r="I2837" s="191"/>
      <c r="L2837" s="187"/>
      <c r="M2837" s="192"/>
      <c r="T2837" s="193"/>
      <c r="AT2837" s="188" t="s">
        <v>586</v>
      </c>
      <c r="AU2837" s="188" t="s">
        <v>89</v>
      </c>
      <c r="AV2837" s="13" t="s">
        <v>89</v>
      </c>
      <c r="AW2837" s="13" t="s">
        <v>31</v>
      </c>
      <c r="AX2837" s="13" t="s">
        <v>77</v>
      </c>
      <c r="AY2837" s="188" t="s">
        <v>574</v>
      </c>
    </row>
    <row r="2838" spans="2:51" s="13" customFormat="1" ht="12">
      <c r="B2838" s="187"/>
      <c r="D2838" s="181" t="s">
        <v>586</v>
      </c>
      <c r="E2838" s="188" t="s">
        <v>1</v>
      </c>
      <c r="F2838" s="189" t="s">
        <v>2906</v>
      </c>
      <c r="H2838" s="190">
        <v>7.3710000000000004</v>
      </c>
      <c r="I2838" s="191"/>
      <c r="L2838" s="187"/>
      <c r="M2838" s="192"/>
      <c r="T2838" s="193"/>
      <c r="AT2838" s="188" t="s">
        <v>586</v>
      </c>
      <c r="AU2838" s="188" t="s">
        <v>89</v>
      </c>
      <c r="AV2838" s="13" t="s">
        <v>89</v>
      </c>
      <c r="AW2838" s="13" t="s">
        <v>31</v>
      </c>
      <c r="AX2838" s="13" t="s">
        <v>77</v>
      </c>
      <c r="AY2838" s="188" t="s">
        <v>574</v>
      </c>
    </row>
    <row r="2839" spans="2:51" s="13" customFormat="1" ht="12">
      <c r="B2839" s="187"/>
      <c r="D2839" s="181" t="s">
        <v>586</v>
      </c>
      <c r="E2839" s="188" t="s">
        <v>1</v>
      </c>
      <c r="F2839" s="189" t="s">
        <v>2899</v>
      </c>
      <c r="H2839" s="190">
        <v>-1.26</v>
      </c>
      <c r="I2839" s="191"/>
      <c r="L2839" s="187"/>
      <c r="M2839" s="192"/>
      <c r="T2839" s="193"/>
      <c r="AT2839" s="188" t="s">
        <v>586</v>
      </c>
      <c r="AU2839" s="188" t="s">
        <v>89</v>
      </c>
      <c r="AV2839" s="13" t="s">
        <v>89</v>
      </c>
      <c r="AW2839" s="13" t="s">
        <v>31</v>
      </c>
      <c r="AX2839" s="13" t="s">
        <v>77</v>
      </c>
      <c r="AY2839" s="188" t="s">
        <v>574</v>
      </c>
    </row>
    <row r="2840" spans="2:51" s="13" customFormat="1" ht="12">
      <c r="B2840" s="187"/>
      <c r="D2840" s="181" t="s">
        <v>586</v>
      </c>
      <c r="E2840" s="188" t="s">
        <v>1</v>
      </c>
      <c r="F2840" s="189" t="s">
        <v>2907</v>
      </c>
      <c r="H2840" s="190">
        <v>15.102</v>
      </c>
      <c r="I2840" s="191"/>
      <c r="L2840" s="187"/>
      <c r="M2840" s="192"/>
      <c r="T2840" s="193"/>
      <c r="AT2840" s="188" t="s">
        <v>586</v>
      </c>
      <c r="AU2840" s="188" t="s">
        <v>89</v>
      </c>
      <c r="AV2840" s="13" t="s">
        <v>89</v>
      </c>
      <c r="AW2840" s="13" t="s">
        <v>31</v>
      </c>
      <c r="AX2840" s="13" t="s">
        <v>77</v>
      </c>
      <c r="AY2840" s="188" t="s">
        <v>574</v>
      </c>
    </row>
    <row r="2841" spans="2:51" s="13" customFormat="1" ht="12">
      <c r="B2841" s="187"/>
      <c r="D2841" s="181" t="s">
        <v>586</v>
      </c>
      <c r="E2841" s="188" t="s">
        <v>1</v>
      </c>
      <c r="F2841" s="189" t="s">
        <v>2887</v>
      </c>
      <c r="H2841" s="190">
        <v>-3.24</v>
      </c>
      <c r="I2841" s="191"/>
      <c r="L2841" s="187"/>
      <c r="M2841" s="192"/>
      <c r="T2841" s="193"/>
      <c r="AT2841" s="188" t="s">
        <v>586</v>
      </c>
      <c r="AU2841" s="188" t="s">
        <v>89</v>
      </c>
      <c r="AV2841" s="13" t="s">
        <v>89</v>
      </c>
      <c r="AW2841" s="13" t="s">
        <v>31</v>
      </c>
      <c r="AX2841" s="13" t="s">
        <v>77</v>
      </c>
      <c r="AY2841" s="188" t="s">
        <v>574</v>
      </c>
    </row>
    <row r="2842" spans="2:51" s="13" customFormat="1" ht="12">
      <c r="B2842" s="187"/>
      <c r="D2842" s="181" t="s">
        <v>586</v>
      </c>
      <c r="E2842" s="188" t="s">
        <v>1</v>
      </c>
      <c r="F2842" s="189" t="s">
        <v>2908</v>
      </c>
      <c r="H2842" s="190">
        <v>24.408000000000001</v>
      </c>
      <c r="I2842" s="191"/>
      <c r="L2842" s="187"/>
      <c r="M2842" s="192"/>
      <c r="T2842" s="193"/>
      <c r="AT2842" s="188" t="s">
        <v>586</v>
      </c>
      <c r="AU2842" s="188" t="s">
        <v>89</v>
      </c>
      <c r="AV2842" s="13" t="s">
        <v>89</v>
      </c>
      <c r="AW2842" s="13" t="s">
        <v>31</v>
      </c>
      <c r="AX2842" s="13" t="s">
        <v>77</v>
      </c>
      <c r="AY2842" s="188" t="s">
        <v>574</v>
      </c>
    </row>
    <row r="2843" spans="2:51" s="13" customFormat="1" ht="12">
      <c r="B2843" s="187"/>
      <c r="D2843" s="181" t="s">
        <v>586</v>
      </c>
      <c r="E2843" s="188" t="s">
        <v>1</v>
      </c>
      <c r="F2843" s="189" t="s">
        <v>2889</v>
      </c>
      <c r="H2843" s="190">
        <v>-1.62</v>
      </c>
      <c r="I2843" s="191"/>
      <c r="L2843" s="187"/>
      <c r="M2843" s="192"/>
      <c r="T2843" s="193"/>
      <c r="AT2843" s="188" t="s">
        <v>586</v>
      </c>
      <c r="AU2843" s="188" t="s">
        <v>89</v>
      </c>
      <c r="AV2843" s="13" t="s">
        <v>89</v>
      </c>
      <c r="AW2843" s="13" t="s">
        <v>31</v>
      </c>
      <c r="AX2843" s="13" t="s">
        <v>77</v>
      </c>
      <c r="AY2843" s="188" t="s">
        <v>574</v>
      </c>
    </row>
    <row r="2844" spans="2:51" s="12" customFormat="1" ht="12">
      <c r="B2844" s="180"/>
      <c r="D2844" s="181" t="s">
        <v>586</v>
      </c>
      <c r="E2844" s="182" t="s">
        <v>1</v>
      </c>
      <c r="F2844" s="183" t="s">
        <v>1043</v>
      </c>
      <c r="H2844" s="182" t="s">
        <v>1</v>
      </c>
      <c r="I2844" s="184"/>
      <c r="L2844" s="180"/>
      <c r="M2844" s="185"/>
      <c r="T2844" s="186"/>
      <c r="AT2844" s="182" t="s">
        <v>586</v>
      </c>
      <c r="AU2844" s="182" t="s">
        <v>89</v>
      </c>
      <c r="AV2844" s="12" t="s">
        <v>84</v>
      </c>
      <c r="AW2844" s="12" t="s">
        <v>31</v>
      </c>
      <c r="AX2844" s="12" t="s">
        <v>77</v>
      </c>
      <c r="AY2844" s="182" t="s">
        <v>574</v>
      </c>
    </row>
    <row r="2845" spans="2:51" s="13" customFormat="1" ht="12">
      <c r="B2845" s="187"/>
      <c r="D2845" s="181" t="s">
        <v>586</v>
      </c>
      <c r="E2845" s="188" t="s">
        <v>1</v>
      </c>
      <c r="F2845" s="189" t="s">
        <v>2886</v>
      </c>
      <c r="H2845" s="190">
        <v>15.93</v>
      </c>
      <c r="I2845" s="191"/>
      <c r="L2845" s="187"/>
      <c r="M2845" s="192"/>
      <c r="T2845" s="193"/>
      <c r="AT2845" s="188" t="s">
        <v>586</v>
      </c>
      <c r="AU2845" s="188" t="s">
        <v>89</v>
      </c>
      <c r="AV2845" s="13" t="s">
        <v>89</v>
      </c>
      <c r="AW2845" s="13" t="s">
        <v>31</v>
      </c>
      <c r="AX2845" s="13" t="s">
        <v>77</v>
      </c>
      <c r="AY2845" s="188" t="s">
        <v>574</v>
      </c>
    </row>
    <row r="2846" spans="2:51" s="13" customFormat="1" ht="12">
      <c r="B2846" s="187"/>
      <c r="D2846" s="181" t="s">
        <v>586</v>
      </c>
      <c r="E2846" s="188" t="s">
        <v>1</v>
      </c>
      <c r="F2846" s="189" t="s">
        <v>2887</v>
      </c>
      <c r="H2846" s="190">
        <v>-3.24</v>
      </c>
      <c r="I2846" s="191"/>
      <c r="L2846" s="187"/>
      <c r="M2846" s="192"/>
      <c r="T2846" s="193"/>
      <c r="AT2846" s="188" t="s">
        <v>586</v>
      </c>
      <c r="AU2846" s="188" t="s">
        <v>89</v>
      </c>
      <c r="AV2846" s="13" t="s">
        <v>89</v>
      </c>
      <c r="AW2846" s="13" t="s">
        <v>31</v>
      </c>
      <c r="AX2846" s="13" t="s">
        <v>77</v>
      </c>
      <c r="AY2846" s="188" t="s">
        <v>574</v>
      </c>
    </row>
    <row r="2847" spans="2:51" s="13" customFormat="1" ht="12">
      <c r="B2847" s="187"/>
      <c r="D2847" s="181" t="s">
        <v>586</v>
      </c>
      <c r="E2847" s="188" t="s">
        <v>1</v>
      </c>
      <c r="F2847" s="189" t="s">
        <v>2909</v>
      </c>
      <c r="H2847" s="190">
        <v>33.426000000000002</v>
      </c>
      <c r="I2847" s="191"/>
      <c r="L2847" s="187"/>
      <c r="M2847" s="192"/>
      <c r="T2847" s="193"/>
      <c r="AT2847" s="188" t="s">
        <v>586</v>
      </c>
      <c r="AU2847" s="188" t="s">
        <v>89</v>
      </c>
      <c r="AV2847" s="13" t="s">
        <v>89</v>
      </c>
      <c r="AW2847" s="13" t="s">
        <v>31</v>
      </c>
      <c r="AX2847" s="13" t="s">
        <v>77</v>
      </c>
      <c r="AY2847" s="188" t="s">
        <v>574</v>
      </c>
    </row>
    <row r="2848" spans="2:51" s="13" customFormat="1" ht="12">
      <c r="B2848" s="187"/>
      <c r="D2848" s="181" t="s">
        <v>586</v>
      </c>
      <c r="E2848" s="188" t="s">
        <v>1</v>
      </c>
      <c r="F2848" s="189" t="s">
        <v>2889</v>
      </c>
      <c r="H2848" s="190">
        <v>-1.62</v>
      </c>
      <c r="I2848" s="191"/>
      <c r="L2848" s="187"/>
      <c r="M2848" s="192"/>
      <c r="T2848" s="193"/>
      <c r="AT2848" s="188" t="s">
        <v>586</v>
      </c>
      <c r="AU2848" s="188" t="s">
        <v>89</v>
      </c>
      <c r="AV2848" s="13" t="s">
        <v>89</v>
      </c>
      <c r="AW2848" s="13" t="s">
        <v>31</v>
      </c>
      <c r="AX2848" s="13" t="s">
        <v>77</v>
      </c>
      <c r="AY2848" s="188" t="s">
        <v>574</v>
      </c>
    </row>
    <row r="2849" spans="2:51" s="13" customFormat="1" ht="12">
      <c r="B2849" s="187"/>
      <c r="D2849" s="181" t="s">
        <v>586</v>
      </c>
      <c r="E2849" s="188" t="s">
        <v>1</v>
      </c>
      <c r="F2849" s="189" t="s">
        <v>2910</v>
      </c>
      <c r="H2849" s="190">
        <v>13.23</v>
      </c>
      <c r="I2849" s="191"/>
      <c r="L2849" s="187"/>
      <c r="M2849" s="192"/>
      <c r="T2849" s="193"/>
      <c r="AT2849" s="188" t="s">
        <v>586</v>
      </c>
      <c r="AU2849" s="188" t="s">
        <v>89</v>
      </c>
      <c r="AV2849" s="13" t="s">
        <v>89</v>
      </c>
      <c r="AW2849" s="13" t="s">
        <v>31</v>
      </c>
      <c r="AX2849" s="13" t="s">
        <v>77</v>
      </c>
      <c r="AY2849" s="188" t="s">
        <v>574</v>
      </c>
    </row>
    <row r="2850" spans="2:51" s="13" customFormat="1" ht="12">
      <c r="B2850" s="187"/>
      <c r="D2850" s="181" t="s">
        <v>586</v>
      </c>
      <c r="E2850" s="188" t="s">
        <v>1</v>
      </c>
      <c r="F2850" s="189" t="s">
        <v>2889</v>
      </c>
      <c r="H2850" s="190">
        <v>-1.62</v>
      </c>
      <c r="I2850" s="191"/>
      <c r="L2850" s="187"/>
      <c r="M2850" s="192"/>
      <c r="T2850" s="193"/>
      <c r="AT2850" s="188" t="s">
        <v>586</v>
      </c>
      <c r="AU2850" s="188" t="s">
        <v>89</v>
      </c>
      <c r="AV2850" s="13" t="s">
        <v>89</v>
      </c>
      <c r="AW2850" s="13" t="s">
        <v>31</v>
      </c>
      <c r="AX2850" s="13" t="s">
        <v>77</v>
      </c>
      <c r="AY2850" s="188" t="s">
        <v>574</v>
      </c>
    </row>
    <row r="2851" spans="2:51" s="13" customFormat="1" ht="12">
      <c r="B2851" s="187"/>
      <c r="D2851" s="181" t="s">
        <v>586</v>
      </c>
      <c r="E2851" s="188" t="s">
        <v>1</v>
      </c>
      <c r="F2851" s="189" t="s">
        <v>2891</v>
      </c>
      <c r="H2851" s="190">
        <v>15.48</v>
      </c>
      <c r="I2851" s="191"/>
      <c r="L2851" s="187"/>
      <c r="M2851" s="192"/>
      <c r="T2851" s="193"/>
      <c r="AT2851" s="188" t="s">
        <v>586</v>
      </c>
      <c r="AU2851" s="188" t="s">
        <v>89</v>
      </c>
      <c r="AV2851" s="13" t="s">
        <v>89</v>
      </c>
      <c r="AW2851" s="13" t="s">
        <v>31</v>
      </c>
      <c r="AX2851" s="13" t="s">
        <v>77</v>
      </c>
      <c r="AY2851" s="188" t="s">
        <v>574</v>
      </c>
    </row>
    <row r="2852" spans="2:51" s="13" customFormat="1" ht="12">
      <c r="B2852" s="187"/>
      <c r="D2852" s="181" t="s">
        <v>586</v>
      </c>
      <c r="E2852" s="188" t="s">
        <v>1</v>
      </c>
      <c r="F2852" s="189" t="s">
        <v>2887</v>
      </c>
      <c r="H2852" s="190">
        <v>-3.24</v>
      </c>
      <c r="I2852" s="191"/>
      <c r="L2852" s="187"/>
      <c r="M2852" s="192"/>
      <c r="T2852" s="193"/>
      <c r="AT2852" s="188" t="s">
        <v>586</v>
      </c>
      <c r="AU2852" s="188" t="s">
        <v>89</v>
      </c>
      <c r="AV2852" s="13" t="s">
        <v>89</v>
      </c>
      <c r="AW2852" s="13" t="s">
        <v>31</v>
      </c>
      <c r="AX2852" s="13" t="s">
        <v>77</v>
      </c>
      <c r="AY2852" s="188" t="s">
        <v>574</v>
      </c>
    </row>
    <row r="2853" spans="2:51" s="13" customFormat="1" ht="12">
      <c r="B2853" s="187"/>
      <c r="D2853" s="181" t="s">
        <v>586</v>
      </c>
      <c r="E2853" s="188" t="s">
        <v>1</v>
      </c>
      <c r="F2853" s="189" t="s">
        <v>2911</v>
      </c>
      <c r="H2853" s="190">
        <v>26.783999999999999</v>
      </c>
      <c r="I2853" s="191"/>
      <c r="L2853" s="187"/>
      <c r="M2853" s="192"/>
      <c r="T2853" s="193"/>
      <c r="AT2853" s="188" t="s">
        <v>586</v>
      </c>
      <c r="AU2853" s="188" t="s">
        <v>89</v>
      </c>
      <c r="AV2853" s="13" t="s">
        <v>89</v>
      </c>
      <c r="AW2853" s="13" t="s">
        <v>31</v>
      </c>
      <c r="AX2853" s="13" t="s">
        <v>77</v>
      </c>
      <c r="AY2853" s="188" t="s">
        <v>574</v>
      </c>
    </row>
    <row r="2854" spans="2:51" s="13" customFormat="1" ht="12">
      <c r="B2854" s="187"/>
      <c r="D2854" s="181" t="s">
        <v>586</v>
      </c>
      <c r="E2854" s="188" t="s">
        <v>1</v>
      </c>
      <c r="F2854" s="189" t="s">
        <v>2889</v>
      </c>
      <c r="H2854" s="190">
        <v>-1.62</v>
      </c>
      <c r="I2854" s="191"/>
      <c r="L2854" s="187"/>
      <c r="M2854" s="192"/>
      <c r="T2854" s="193"/>
      <c r="AT2854" s="188" t="s">
        <v>586</v>
      </c>
      <c r="AU2854" s="188" t="s">
        <v>89</v>
      </c>
      <c r="AV2854" s="13" t="s">
        <v>89</v>
      </c>
      <c r="AW2854" s="13" t="s">
        <v>31</v>
      </c>
      <c r="AX2854" s="13" t="s">
        <v>77</v>
      </c>
      <c r="AY2854" s="188" t="s">
        <v>574</v>
      </c>
    </row>
    <row r="2855" spans="2:51" s="13" customFormat="1" ht="12">
      <c r="B2855" s="187"/>
      <c r="D2855" s="181" t="s">
        <v>586</v>
      </c>
      <c r="E2855" s="188" t="s">
        <v>1</v>
      </c>
      <c r="F2855" s="189" t="s">
        <v>2912</v>
      </c>
      <c r="H2855" s="190">
        <v>13.5</v>
      </c>
      <c r="I2855" s="191"/>
      <c r="L2855" s="187"/>
      <c r="M2855" s="192"/>
      <c r="T2855" s="193"/>
      <c r="AT2855" s="188" t="s">
        <v>586</v>
      </c>
      <c r="AU2855" s="188" t="s">
        <v>89</v>
      </c>
      <c r="AV2855" s="13" t="s">
        <v>89</v>
      </c>
      <c r="AW2855" s="13" t="s">
        <v>31</v>
      </c>
      <c r="AX2855" s="13" t="s">
        <v>77</v>
      </c>
      <c r="AY2855" s="188" t="s">
        <v>574</v>
      </c>
    </row>
    <row r="2856" spans="2:51" s="13" customFormat="1" ht="12">
      <c r="B2856" s="187"/>
      <c r="D2856" s="181" t="s">
        <v>586</v>
      </c>
      <c r="E2856" s="188" t="s">
        <v>1</v>
      </c>
      <c r="F2856" s="189" t="s">
        <v>2887</v>
      </c>
      <c r="H2856" s="190">
        <v>-3.24</v>
      </c>
      <c r="I2856" s="191"/>
      <c r="L2856" s="187"/>
      <c r="M2856" s="192"/>
      <c r="T2856" s="193"/>
      <c r="AT2856" s="188" t="s">
        <v>586</v>
      </c>
      <c r="AU2856" s="188" t="s">
        <v>89</v>
      </c>
      <c r="AV2856" s="13" t="s">
        <v>89</v>
      </c>
      <c r="AW2856" s="13" t="s">
        <v>31</v>
      </c>
      <c r="AX2856" s="13" t="s">
        <v>77</v>
      </c>
      <c r="AY2856" s="188" t="s">
        <v>574</v>
      </c>
    </row>
    <row r="2857" spans="2:51" s="13" customFormat="1" ht="12">
      <c r="B2857" s="187"/>
      <c r="D2857" s="181" t="s">
        <v>586</v>
      </c>
      <c r="E2857" s="188" t="s">
        <v>1</v>
      </c>
      <c r="F2857" s="189" t="s">
        <v>2913</v>
      </c>
      <c r="H2857" s="190">
        <v>31.14</v>
      </c>
      <c r="I2857" s="191"/>
      <c r="L2857" s="187"/>
      <c r="M2857" s="192"/>
      <c r="T2857" s="193"/>
      <c r="AT2857" s="188" t="s">
        <v>586</v>
      </c>
      <c r="AU2857" s="188" t="s">
        <v>89</v>
      </c>
      <c r="AV2857" s="13" t="s">
        <v>89</v>
      </c>
      <c r="AW2857" s="13" t="s">
        <v>31</v>
      </c>
      <c r="AX2857" s="13" t="s">
        <v>77</v>
      </c>
      <c r="AY2857" s="188" t="s">
        <v>574</v>
      </c>
    </row>
    <row r="2858" spans="2:51" s="13" customFormat="1" ht="12">
      <c r="B2858" s="187"/>
      <c r="D2858" s="181" t="s">
        <v>586</v>
      </c>
      <c r="E2858" s="188" t="s">
        <v>1</v>
      </c>
      <c r="F2858" s="189" t="s">
        <v>2889</v>
      </c>
      <c r="H2858" s="190">
        <v>-1.62</v>
      </c>
      <c r="I2858" s="191"/>
      <c r="L2858" s="187"/>
      <c r="M2858" s="192"/>
      <c r="T2858" s="193"/>
      <c r="AT2858" s="188" t="s">
        <v>586</v>
      </c>
      <c r="AU2858" s="188" t="s">
        <v>89</v>
      </c>
      <c r="AV2858" s="13" t="s">
        <v>89</v>
      </c>
      <c r="AW2858" s="13" t="s">
        <v>31</v>
      </c>
      <c r="AX2858" s="13" t="s">
        <v>77</v>
      </c>
      <c r="AY2858" s="188" t="s">
        <v>574</v>
      </c>
    </row>
    <row r="2859" spans="2:51" s="13" customFormat="1" ht="12">
      <c r="B2859" s="187"/>
      <c r="D2859" s="181" t="s">
        <v>586</v>
      </c>
      <c r="E2859" s="188" t="s">
        <v>1</v>
      </c>
      <c r="F2859" s="189" t="s">
        <v>2914</v>
      </c>
      <c r="H2859" s="190">
        <v>14.183999999999999</v>
      </c>
      <c r="I2859" s="191"/>
      <c r="L2859" s="187"/>
      <c r="M2859" s="192"/>
      <c r="T2859" s="193"/>
      <c r="AT2859" s="188" t="s">
        <v>586</v>
      </c>
      <c r="AU2859" s="188" t="s">
        <v>89</v>
      </c>
      <c r="AV2859" s="13" t="s">
        <v>89</v>
      </c>
      <c r="AW2859" s="13" t="s">
        <v>31</v>
      </c>
      <c r="AX2859" s="13" t="s">
        <v>77</v>
      </c>
      <c r="AY2859" s="188" t="s">
        <v>574</v>
      </c>
    </row>
    <row r="2860" spans="2:51" s="13" customFormat="1" ht="12">
      <c r="B2860" s="187"/>
      <c r="D2860" s="181" t="s">
        <v>586</v>
      </c>
      <c r="E2860" s="188" t="s">
        <v>1</v>
      </c>
      <c r="F2860" s="189" t="s">
        <v>2887</v>
      </c>
      <c r="H2860" s="190">
        <v>-3.24</v>
      </c>
      <c r="I2860" s="191"/>
      <c r="L2860" s="187"/>
      <c r="M2860" s="192"/>
      <c r="T2860" s="193"/>
      <c r="AT2860" s="188" t="s">
        <v>586</v>
      </c>
      <c r="AU2860" s="188" t="s">
        <v>89</v>
      </c>
      <c r="AV2860" s="13" t="s">
        <v>89</v>
      </c>
      <c r="AW2860" s="13" t="s">
        <v>31</v>
      </c>
      <c r="AX2860" s="13" t="s">
        <v>77</v>
      </c>
      <c r="AY2860" s="188" t="s">
        <v>574</v>
      </c>
    </row>
    <row r="2861" spans="2:51" s="13" customFormat="1" ht="12">
      <c r="B2861" s="187"/>
      <c r="D2861" s="181" t="s">
        <v>586</v>
      </c>
      <c r="E2861" s="188" t="s">
        <v>1</v>
      </c>
      <c r="F2861" s="189" t="s">
        <v>2915</v>
      </c>
      <c r="H2861" s="190">
        <v>29.751999999999999</v>
      </c>
      <c r="I2861" s="191"/>
      <c r="L2861" s="187"/>
      <c r="M2861" s="192"/>
      <c r="T2861" s="193"/>
      <c r="AT2861" s="188" t="s">
        <v>586</v>
      </c>
      <c r="AU2861" s="188" t="s">
        <v>89</v>
      </c>
      <c r="AV2861" s="13" t="s">
        <v>89</v>
      </c>
      <c r="AW2861" s="13" t="s">
        <v>31</v>
      </c>
      <c r="AX2861" s="13" t="s">
        <v>77</v>
      </c>
      <c r="AY2861" s="188" t="s">
        <v>574</v>
      </c>
    </row>
    <row r="2862" spans="2:51" s="13" customFormat="1" ht="12">
      <c r="B2862" s="187"/>
      <c r="D2862" s="181" t="s">
        <v>586</v>
      </c>
      <c r="E2862" s="188" t="s">
        <v>1</v>
      </c>
      <c r="F2862" s="189" t="s">
        <v>2889</v>
      </c>
      <c r="H2862" s="190">
        <v>-1.62</v>
      </c>
      <c r="I2862" s="191"/>
      <c r="L2862" s="187"/>
      <c r="M2862" s="192"/>
      <c r="T2862" s="193"/>
      <c r="AT2862" s="188" t="s">
        <v>586</v>
      </c>
      <c r="AU2862" s="188" t="s">
        <v>89</v>
      </c>
      <c r="AV2862" s="13" t="s">
        <v>89</v>
      </c>
      <c r="AW2862" s="13" t="s">
        <v>31</v>
      </c>
      <c r="AX2862" s="13" t="s">
        <v>77</v>
      </c>
      <c r="AY2862" s="188" t="s">
        <v>574</v>
      </c>
    </row>
    <row r="2863" spans="2:51" s="13" customFormat="1" ht="12">
      <c r="B2863" s="187"/>
      <c r="D2863" s="181" t="s">
        <v>586</v>
      </c>
      <c r="E2863" s="188" t="s">
        <v>1</v>
      </c>
      <c r="F2863" s="189" t="s">
        <v>2916</v>
      </c>
      <c r="H2863" s="190">
        <v>15.66</v>
      </c>
      <c r="I2863" s="191"/>
      <c r="L2863" s="187"/>
      <c r="M2863" s="192"/>
      <c r="T2863" s="193"/>
      <c r="AT2863" s="188" t="s">
        <v>586</v>
      </c>
      <c r="AU2863" s="188" t="s">
        <v>89</v>
      </c>
      <c r="AV2863" s="13" t="s">
        <v>89</v>
      </c>
      <c r="AW2863" s="13" t="s">
        <v>31</v>
      </c>
      <c r="AX2863" s="13" t="s">
        <v>77</v>
      </c>
      <c r="AY2863" s="188" t="s">
        <v>574</v>
      </c>
    </row>
    <row r="2864" spans="2:51" s="13" customFormat="1" ht="12">
      <c r="B2864" s="187"/>
      <c r="D2864" s="181" t="s">
        <v>586</v>
      </c>
      <c r="E2864" s="188" t="s">
        <v>1</v>
      </c>
      <c r="F2864" s="189" t="s">
        <v>2887</v>
      </c>
      <c r="H2864" s="190">
        <v>-3.24</v>
      </c>
      <c r="I2864" s="191"/>
      <c r="L2864" s="187"/>
      <c r="M2864" s="192"/>
      <c r="T2864" s="193"/>
      <c r="AT2864" s="188" t="s">
        <v>586</v>
      </c>
      <c r="AU2864" s="188" t="s">
        <v>89</v>
      </c>
      <c r="AV2864" s="13" t="s">
        <v>89</v>
      </c>
      <c r="AW2864" s="13" t="s">
        <v>31</v>
      </c>
      <c r="AX2864" s="13" t="s">
        <v>77</v>
      </c>
      <c r="AY2864" s="188" t="s">
        <v>574</v>
      </c>
    </row>
    <row r="2865" spans="2:51" s="13" customFormat="1" ht="12">
      <c r="B2865" s="187"/>
      <c r="D2865" s="181" t="s">
        <v>586</v>
      </c>
      <c r="E2865" s="188" t="s">
        <v>1</v>
      </c>
      <c r="F2865" s="189" t="s">
        <v>2917</v>
      </c>
      <c r="H2865" s="190">
        <v>16.209</v>
      </c>
      <c r="I2865" s="191"/>
      <c r="L2865" s="187"/>
      <c r="M2865" s="192"/>
      <c r="T2865" s="193"/>
      <c r="AT2865" s="188" t="s">
        <v>586</v>
      </c>
      <c r="AU2865" s="188" t="s">
        <v>89</v>
      </c>
      <c r="AV2865" s="13" t="s">
        <v>89</v>
      </c>
      <c r="AW2865" s="13" t="s">
        <v>31</v>
      </c>
      <c r="AX2865" s="13" t="s">
        <v>77</v>
      </c>
      <c r="AY2865" s="188" t="s">
        <v>574</v>
      </c>
    </row>
    <row r="2866" spans="2:51" s="13" customFormat="1" ht="12">
      <c r="B2866" s="187"/>
      <c r="D2866" s="181" t="s">
        <v>586</v>
      </c>
      <c r="E2866" s="188" t="s">
        <v>1</v>
      </c>
      <c r="F2866" s="189" t="s">
        <v>2889</v>
      </c>
      <c r="H2866" s="190">
        <v>-1.62</v>
      </c>
      <c r="I2866" s="191"/>
      <c r="L2866" s="187"/>
      <c r="M2866" s="192"/>
      <c r="T2866" s="193"/>
      <c r="AT2866" s="188" t="s">
        <v>586</v>
      </c>
      <c r="AU2866" s="188" t="s">
        <v>89</v>
      </c>
      <c r="AV2866" s="13" t="s">
        <v>89</v>
      </c>
      <c r="AW2866" s="13" t="s">
        <v>31</v>
      </c>
      <c r="AX2866" s="13" t="s">
        <v>77</v>
      </c>
      <c r="AY2866" s="188" t="s">
        <v>574</v>
      </c>
    </row>
    <row r="2867" spans="2:51" s="13" customFormat="1" ht="12">
      <c r="B2867" s="187"/>
      <c r="D2867" s="181" t="s">
        <v>586</v>
      </c>
      <c r="E2867" s="188" t="s">
        <v>1</v>
      </c>
      <c r="F2867" s="189" t="s">
        <v>2918</v>
      </c>
      <c r="H2867" s="190">
        <v>11.88</v>
      </c>
      <c r="I2867" s="191"/>
      <c r="L2867" s="187"/>
      <c r="M2867" s="192"/>
      <c r="T2867" s="193"/>
      <c r="AT2867" s="188" t="s">
        <v>586</v>
      </c>
      <c r="AU2867" s="188" t="s">
        <v>89</v>
      </c>
      <c r="AV2867" s="13" t="s">
        <v>89</v>
      </c>
      <c r="AW2867" s="13" t="s">
        <v>31</v>
      </c>
      <c r="AX2867" s="13" t="s">
        <v>77</v>
      </c>
      <c r="AY2867" s="188" t="s">
        <v>574</v>
      </c>
    </row>
    <row r="2868" spans="2:51" s="13" customFormat="1" ht="12">
      <c r="B2868" s="187"/>
      <c r="D2868" s="181" t="s">
        <v>586</v>
      </c>
      <c r="E2868" s="188" t="s">
        <v>1</v>
      </c>
      <c r="F2868" s="189" t="s">
        <v>2889</v>
      </c>
      <c r="H2868" s="190">
        <v>-1.62</v>
      </c>
      <c r="I2868" s="191"/>
      <c r="L2868" s="187"/>
      <c r="M2868" s="192"/>
      <c r="T2868" s="193"/>
      <c r="AT2868" s="188" t="s">
        <v>586</v>
      </c>
      <c r="AU2868" s="188" t="s">
        <v>89</v>
      </c>
      <c r="AV2868" s="13" t="s">
        <v>89</v>
      </c>
      <c r="AW2868" s="13" t="s">
        <v>31</v>
      </c>
      <c r="AX2868" s="13" t="s">
        <v>77</v>
      </c>
      <c r="AY2868" s="188" t="s">
        <v>574</v>
      </c>
    </row>
    <row r="2869" spans="2:51" s="13" customFormat="1" ht="12">
      <c r="B2869" s="187"/>
      <c r="D2869" s="181" t="s">
        <v>586</v>
      </c>
      <c r="E2869" s="188" t="s">
        <v>1</v>
      </c>
      <c r="F2869" s="189" t="s">
        <v>2907</v>
      </c>
      <c r="H2869" s="190">
        <v>15.102</v>
      </c>
      <c r="I2869" s="191"/>
      <c r="L2869" s="187"/>
      <c r="M2869" s="192"/>
      <c r="T2869" s="193"/>
      <c r="AT2869" s="188" t="s">
        <v>586</v>
      </c>
      <c r="AU2869" s="188" t="s">
        <v>89</v>
      </c>
      <c r="AV2869" s="13" t="s">
        <v>89</v>
      </c>
      <c r="AW2869" s="13" t="s">
        <v>31</v>
      </c>
      <c r="AX2869" s="13" t="s">
        <v>77</v>
      </c>
      <c r="AY2869" s="188" t="s">
        <v>574</v>
      </c>
    </row>
    <row r="2870" spans="2:51" s="13" customFormat="1" ht="12">
      <c r="B2870" s="187"/>
      <c r="D2870" s="181" t="s">
        <v>586</v>
      </c>
      <c r="E2870" s="188" t="s">
        <v>1</v>
      </c>
      <c r="F2870" s="189" t="s">
        <v>2887</v>
      </c>
      <c r="H2870" s="190">
        <v>-3.24</v>
      </c>
      <c r="I2870" s="191"/>
      <c r="L2870" s="187"/>
      <c r="M2870" s="192"/>
      <c r="T2870" s="193"/>
      <c r="AT2870" s="188" t="s">
        <v>586</v>
      </c>
      <c r="AU2870" s="188" t="s">
        <v>89</v>
      </c>
      <c r="AV2870" s="13" t="s">
        <v>89</v>
      </c>
      <c r="AW2870" s="13" t="s">
        <v>31</v>
      </c>
      <c r="AX2870" s="13" t="s">
        <v>77</v>
      </c>
      <c r="AY2870" s="188" t="s">
        <v>574</v>
      </c>
    </row>
    <row r="2871" spans="2:51" s="13" customFormat="1" ht="12">
      <c r="B2871" s="187"/>
      <c r="D2871" s="181" t="s">
        <v>586</v>
      </c>
      <c r="E2871" s="188" t="s">
        <v>1</v>
      </c>
      <c r="F2871" s="189" t="s">
        <v>2919</v>
      </c>
      <c r="H2871" s="190">
        <v>24.704999999999998</v>
      </c>
      <c r="I2871" s="191"/>
      <c r="L2871" s="187"/>
      <c r="M2871" s="192"/>
      <c r="T2871" s="193"/>
      <c r="AT2871" s="188" t="s">
        <v>586</v>
      </c>
      <c r="AU2871" s="188" t="s">
        <v>89</v>
      </c>
      <c r="AV2871" s="13" t="s">
        <v>89</v>
      </c>
      <c r="AW2871" s="13" t="s">
        <v>31</v>
      </c>
      <c r="AX2871" s="13" t="s">
        <v>77</v>
      </c>
      <c r="AY2871" s="188" t="s">
        <v>574</v>
      </c>
    </row>
    <row r="2872" spans="2:51" s="13" customFormat="1" ht="12">
      <c r="B2872" s="187"/>
      <c r="D2872" s="181" t="s">
        <v>586</v>
      </c>
      <c r="E2872" s="188" t="s">
        <v>1</v>
      </c>
      <c r="F2872" s="189" t="s">
        <v>2889</v>
      </c>
      <c r="H2872" s="190">
        <v>-1.62</v>
      </c>
      <c r="I2872" s="191"/>
      <c r="L2872" s="187"/>
      <c r="M2872" s="192"/>
      <c r="T2872" s="193"/>
      <c r="AT2872" s="188" t="s">
        <v>586</v>
      </c>
      <c r="AU2872" s="188" t="s">
        <v>89</v>
      </c>
      <c r="AV2872" s="13" t="s">
        <v>89</v>
      </c>
      <c r="AW2872" s="13" t="s">
        <v>31</v>
      </c>
      <c r="AX2872" s="13" t="s">
        <v>77</v>
      </c>
      <c r="AY2872" s="188" t="s">
        <v>574</v>
      </c>
    </row>
    <row r="2873" spans="2:51" s="13" customFormat="1" ht="12">
      <c r="B2873" s="187"/>
      <c r="D2873" s="181" t="s">
        <v>586</v>
      </c>
      <c r="E2873" s="188" t="s">
        <v>1</v>
      </c>
      <c r="F2873" s="189" t="s">
        <v>2920</v>
      </c>
      <c r="H2873" s="190">
        <v>5.8680000000000003</v>
      </c>
      <c r="I2873" s="191"/>
      <c r="L2873" s="187"/>
      <c r="M2873" s="192"/>
      <c r="T2873" s="193"/>
      <c r="AT2873" s="188" t="s">
        <v>586</v>
      </c>
      <c r="AU2873" s="188" t="s">
        <v>89</v>
      </c>
      <c r="AV2873" s="13" t="s">
        <v>89</v>
      </c>
      <c r="AW2873" s="13" t="s">
        <v>31</v>
      </c>
      <c r="AX2873" s="13" t="s">
        <v>77</v>
      </c>
      <c r="AY2873" s="188" t="s">
        <v>574</v>
      </c>
    </row>
    <row r="2874" spans="2:51" s="13" customFormat="1" ht="12">
      <c r="B2874" s="187"/>
      <c r="D2874" s="181" t="s">
        <v>586</v>
      </c>
      <c r="E2874" s="188" t="s">
        <v>1</v>
      </c>
      <c r="F2874" s="189" t="s">
        <v>2887</v>
      </c>
      <c r="H2874" s="190">
        <v>-3.24</v>
      </c>
      <c r="I2874" s="191"/>
      <c r="L2874" s="187"/>
      <c r="M2874" s="192"/>
      <c r="T2874" s="193"/>
      <c r="AT2874" s="188" t="s">
        <v>586</v>
      </c>
      <c r="AU2874" s="188" t="s">
        <v>89</v>
      </c>
      <c r="AV2874" s="13" t="s">
        <v>89</v>
      </c>
      <c r="AW2874" s="13" t="s">
        <v>31</v>
      </c>
      <c r="AX2874" s="13" t="s">
        <v>77</v>
      </c>
      <c r="AY2874" s="188" t="s">
        <v>574</v>
      </c>
    </row>
    <row r="2875" spans="2:51" s="13" customFormat="1" ht="12">
      <c r="B2875" s="187"/>
      <c r="D2875" s="181" t="s">
        <v>586</v>
      </c>
      <c r="E2875" s="188" t="s">
        <v>1</v>
      </c>
      <c r="F2875" s="189" t="s">
        <v>2921</v>
      </c>
      <c r="H2875" s="190">
        <v>35.143000000000001</v>
      </c>
      <c r="I2875" s="191"/>
      <c r="L2875" s="187"/>
      <c r="M2875" s="192"/>
      <c r="T2875" s="193"/>
      <c r="AT2875" s="188" t="s">
        <v>586</v>
      </c>
      <c r="AU2875" s="188" t="s">
        <v>89</v>
      </c>
      <c r="AV2875" s="13" t="s">
        <v>89</v>
      </c>
      <c r="AW2875" s="13" t="s">
        <v>31</v>
      </c>
      <c r="AX2875" s="13" t="s">
        <v>77</v>
      </c>
      <c r="AY2875" s="188" t="s">
        <v>574</v>
      </c>
    </row>
    <row r="2876" spans="2:51" s="13" customFormat="1" ht="12">
      <c r="B2876" s="187"/>
      <c r="D2876" s="181" t="s">
        <v>586</v>
      </c>
      <c r="E2876" s="188" t="s">
        <v>1</v>
      </c>
      <c r="F2876" s="189" t="s">
        <v>2889</v>
      </c>
      <c r="H2876" s="190">
        <v>-1.62</v>
      </c>
      <c r="I2876" s="191"/>
      <c r="L2876" s="187"/>
      <c r="M2876" s="192"/>
      <c r="T2876" s="193"/>
      <c r="AT2876" s="188" t="s">
        <v>586</v>
      </c>
      <c r="AU2876" s="188" t="s">
        <v>89</v>
      </c>
      <c r="AV2876" s="13" t="s">
        <v>89</v>
      </c>
      <c r="AW2876" s="13" t="s">
        <v>31</v>
      </c>
      <c r="AX2876" s="13" t="s">
        <v>77</v>
      </c>
      <c r="AY2876" s="188" t="s">
        <v>574</v>
      </c>
    </row>
    <row r="2877" spans="2:51" s="13" customFormat="1" ht="12">
      <c r="B2877" s="187"/>
      <c r="D2877" s="181" t="s">
        <v>586</v>
      </c>
      <c r="E2877" s="188" t="s">
        <v>1</v>
      </c>
      <c r="F2877" s="189" t="s">
        <v>2922</v>
      </c>
      <c r="H2877" s="190">
        <v>9.5449999999999999</v>
      </c>
      <c r="I2877" s="191"/>
      <c r="L2877" s="187"/>
      <c r="M2877" s="192"/>
      <c r="T2877" s="193"/>
      <c r="AT2877" s="188" t="s">
        <v>586</v>
      </c>
      <c r="AU2877" s="188" t="s">
        <v>89</v>
      </c>
      <c r="AV2877" s="13" t="s">
        <v>89</v>
      </c>
      <c r="AW2877" s="13" t="s">
        <v>31</v>
      </c>
      <c r="AX2877" s="13" t="s">
        <v>77</v>
      </c>
      <c r="AY2877" s="188" t="s">
        <v>574</v>
      </c>
    </row>
    <row r="2878" spans="2:51" s="13" customFormat="1" ht="12">
      <c r="B2878" s="187"/>
      <c r="D2878" s="181" t="s">
        <v>586</v>
      </c>
      <c r="E2878" s="188" t="s">
        <v>1</v>
      </c>
      <c r="F2878" s="189" t="s">
        <v>2887</v>
      </c>
      <c r="H2878" s="190">
        <v>-3.24</v>
      </c>
      <c r="I2878" s="191"/>
      <c r="L2878" s="187"/>
      <c r="M2878" s="192"/>
      <c r="T2878" s="193"/>
      <c r="AT2878" s="188" t="s">
        <v>586</v>
      </c>
      <c r="AU2878" s="188" t="s">
        <v>89</v>
      </c>
      <c r="AV2878" s="13" t="s">
        <v>89</v>
      </c>
      <c r="AW2878" s="13" t="s">
        <v>31</v>
      </c>
      <c r="AX2878" s="13" t="s">
        <v>77</v>
      </c>
      <c r="AY2878" s="188" t="s">
        <v>574</v>
      </c>
    </row>
    <row r="2879" spans="2:51" s="13" customFormat="1" ht="12">
      <c r="B2879" s="187"/>
      <c r="D2879" s="181" t="s">
        <v>586</v>
      </c>
      <c r="E2879" s="188" t="s">
        <v>1</v>
      </c>
      <c r="F2879" s="189" t="s">
        <v>2923</v>
      </c>
      <c r="H2879" s="190">
        <v>16.815999999999999</v>
      </c>
      <c r="I2879" s="191"/>
      <c r="L2879" s="187"/>
      <c r="M2879" s="192"/>
      <c r="T2879" s="193"/>
      <c r="AT2879" s="188" t="s">
        <v>586</v>
      </c>
      <c r="AU2879" s="188" t="s">
        <v>89</v>
      </c>
      <c r="AV2879" s="13" t="s">
        <v>89</v>
      </c>
      <c r="AW2879" s="13" t="s">
        <v>31</v>
      </c>
      <c r="AX2879" s="13" t="s">
        <v>77</v>
      </c>
      <c r="AY2879" s="188" t="s">
        <v>574</v>
      </c>
    </row>
    <row r="2880" spans="2:51" s="13" customFormat="1" ht="12">
      <c r="B2880" s="187"/>
      <c r="D2880" s="181" t="s">
        <v>586</v>
      </c>
      <c r="E2880" s="188" t="s">
        <v>1</v>
      </c>
      <c r="F2880" s="189" t="s">
        <v>2889</v>
      </c>
      <c r="H2880" s="190">
        <v>-1.62</v>
      </c>
      <c r="I2880" s="191"/>
      <c r="L2880" s="187"/>
      <c r="M2880" s="192"/>
      <c r="T2880" s="193"/>
      <c r="AT2880" s="188" t="s">
        <v>586</v>
      </c>
      <c r="AU2880" s="188" t="s">
        <v>89</v>
      </c>
      <c r="AV2880" s="13" t="s">
        <v>89</v>
      </c>
      <c r="AW2880" s="13" t="s">
        <v>31</v>
      </c>
      <c r="AX2880" s="13" t="s">
        <v>77</v>
      </c>
      <c r="AY2880" s="188" t="s">
        <v>574</v>
      </c>
    </row>
    <row r="2881" spans="2:51" s="15" customFormat="1" ht="12">
      <c r="B2881" s="201"/>
      <c r="D2881" s="181" t="s">
        <v>586</v>
      </c>
      <c r="E2881" s="202" t="s">
        <v>1</v>
      </c>
      <c r="F2881" s="203" t="s">
        <v>776</v>
      </c>
      <c r="H2881" s="204">
        <v>527.26099999999997</v>
      </c>
      <c r="I2881" s="205"/>
      <c r="L2881" s="201"/>
      <c r="M2881" s="206"/>
      <c r="T2881" s="207"/>
      <c r="AT2881" s="202" t="s">
        <v>586</v>
      </c>
      <c r="AU2881" s="202" t="s">
        <v>89</v>
      </c>
      <c r="AV2881" s="15" t="s">
        <v>597</v>
      </c>
      <c r="AW2881" s="15" t="s">
        <v>31</v>
      </c>
      <c r="AX2881" s="15" t="s">
        <v>77</v>
      </c>
      <c r="AY2881" s="202" t="s">
        <v>574</v>
      </c>
    </row>
    <row r="2882" spans="2:51" s="12" customFormat="1" ht="12">
      <c r="B2882" s="180"/>
      <c r="D2882" s="181" t="s">
        <v>586</v>
      </c>
      <c r="E2882" s="182" t="s">
        <v>1</v>
      </c>
      <c r="F2882" s="183" t="s">
        <v>2924</v>
      </c>
      <c r="H2882" s="182" t="s">
        <v>1</v>
      </c>
      <c r="I2882" s="184"/>
      <c r="L2882" s="180"/>
      <c r="M2882" s="185"/>
      <c r="T2882" s="186"/>
      <c r="AT2882" s="182" t="s">
        <v>586</v>
      </c>
      <c r="AU2882" s="182" t="s">
        <v>89</v>
      </c>
      <c r="AV2882" s="12" t="s">
        <v>84</v>
      </c>
      <c r="AW2882" s="12" t="s">
        <v>31</v>
      </c>
      <c r="AX2882" s="12" t="s">
        <v>77</v>
      </c>
      <c r="AY2882" s="182" t="s">
        <v>574</v>
      </c>
    </row>
    <row r="2883" spans="2:51" s="13" customFormat="1" ht="12">
      <c r="B2883" s="187"/>
      <c r="D2883" s="181" t="s">
        <v>586</v>
      </c>
      <c r="E2883" s="188" t="s">
        <v>1</v>
      </c>
      <c r="F2883" s="189" t="s">
        <v>2925</v>
      </c>
      <c r="H2883" s="190">
        <v>30.077999999999999</v>
      </c>
      <c r="I2883" s="191"/>
      <c r="L2883" s="187"/>
      <c r="M2883" s="192"/>
      <c r="T2883" s="193"/>
      <c r="AT2883" s="188" t="s">
        <v>586</v>
      </c>
      <c r="AU2883" s="188" t="s">
        <v>89</v>
      </c>
      <c r="AV2883" s="13" t="s">
        <v>89</v>
      </c>
      <c r="AW2883" s="13" t="s">
        <v>31</v>
      </c>
      <c r="AX2883" s="13" t="s">
        <v>77</v>
      </c>
      <c r="AY2883" s="188" t="s">
        <v>574</v>
      </c>
    </row>
    <row r="2884" spans="2:51" s="13" customFormat="1" ht="12">
      <c r="B2884" s="187"/>
      <c r="D2884" s="181" t="s">
        <v>586</v>
      </c>
      <c r="E2884" s="188" t="s">
        <v>1</v>
      </c>
      <c r="F2884" s="189" t="s">
        <v>2926</v>
      </c>
      <c r="H2884" s="190">
        <v>35.046999999999997</v>
      </c>
      <c r="I2884" s="191"/>
      <c r="L2884" s="187"/>
      <c r="M2884" s="192"/>
      <c r="T2884" s="193"/>
      <c r="AT2884" s="188" t="s">
        <v>586</v>
      </c>
      <c r="AU2884" s="188" t="s">
        <v>89</v>
      </c>
      <c r="AV2884" s="13" t="s">
        <v>89</v>
      </c>
      <c r="AW2884" s="13" t="s">
        <v>31</v>
      </c>
      <c r="AX2884" s="13" t="s">
        <v>77</v>
      </c>
      <c r="AY2884" s="188" t="s">
        <v>574</v>
      </c>
    </row>
    <row r="2885" spans="2:51" s="13" customFormat="1" ht="12">
      <c r="B2885" s="187"/>
      <c r="D2885" s="181" t="s">
        <v>586</v>
      </c>
      <c r="E2885" s="188" t="s">
        <v>1</v>
      </c>
      <c r="F2885" s="189" t="s">
        <v>2927</v>
      </c>
      <c r="H2885" s="190">
        <v>-5.4539999999999997</v>
      </c>
      <c r="I2885" s="191"/>
      <c r="L2885" s="187"/>
      <c r="M2885" s="192"/>
      <c r="T2885" s="193"/>
      <c r="AT2885" s="188" t="s">
        <v>586</v>
      </c>
      <c r="AU2885" s="188" t="s">
        <v>89</v>
      </c>
      <c r="AV2885" s="13" t="s">
        <v>89</v>
      </c>
      <c r="AW2885" s="13" t="s">
        <v>31</v>
      </c>
      <c r="AX2885" s="13" t="s">
        <v>77</v>
      </c>
      <c r="AY2885" s="188" t="s">
        <v>574</v>
      </c>
    </row>
    <row r="2886" spans="2:51" s="15" customFormat="1" ht="12">
      <c r="B2886" s="201"/>
      <c r="D2886" s="181" t="s">
        <v>586</v>
      </c>
      <c r="E2886" s="202" t="s">
        <v>1</v>
      </c>
      <c r="F2886" s="203" t="s">
        <v>776</v>
      </c>
      <c r="H2886" s="204">
        <v>59.670999999999999</v>
      </c>
      <c r="I2886" s="205"/>
      <c r="L2886" s="201"/>
      <c r="M2886" s="206"/>
      <c r="T2886" s="207"/>
      <c r="AT2886" s="202" t="s">
        <v>586</v>
      </c>
      <c r="AU2886" s="202" t="s">
        <v>89</v>
      </c>
      <c r="AV2886" s="15" t="s">
        <v>597</v>
      </c>
      <c r="AW2886" s="15" t="s">
        <v>31</v>
      </c>
      <c r="AX2886" s="15" t="s">
        <v>77</v>
      </c>
      <c r="AY2886" s="202" t="s">
        <v>574</v>
      </c>
    </row>
    <row r="2887" spans="2:51" s="12" customFormat="1" ht="12">
      <c r="B2887" s="180"/>
      <c r="D2887" s="181" t="s">
        <v>586</v>
      </c>
      <c r="E2887" s="182" t="s">
        <v>1</v>
      </c>
      <c r="F2887" s="183" t="s">
        <v>2928</v>
      </c>
      <c r="H2887" s="182" t="s">
        <v>1</v>
      </c>
      <c r="I2887" s="184"/>
      <c r="L2887" s="180"/>
      <c r="M2887" s="185"/>
      <c r="T2887" s="186"/>
      <c r="AT2887" s="182" t="s">
        <v>586</v>
      </c>
      <c r="AU2887" s="182" t="s">
        <v>89</v>
      </c>
      <c r="AV2887" s="12" t="s">
        <v>84</v>
      </c>
      <c r="AW2887" s="12" t="s">
        <v>31</v>
      </c>
      <c r="AX2887" s="12" t="s">
        <v>77</v>
      </c>
      <c r="AY2887" s="182" t="s">
        <v>574</v>
      </c>
    </row>
    <row r="2888" spans="2:51" s="12" customFormat="1" ht="12">
      <c r="B2888" s="180"/>
      <c r="D2888" s="181" t="s">
        <v>586</v>
      </c>
      <c r="E2888" s="182" t="s">
        <v>1</v>
      </c>
      <c r="F2888" s="183" t="s">
        <v>1019</v>
      </c>
      <c r="H2888" s="182" t="s">
        <v>1</v>
      </c>
      <c r="I2888" s="184"/>
      <c r="L2888" s="180"/>
      <c r="M2888" s="185"/>
      <c r="T2888" s="186"/>
      <c r="AT2888" s="182" t="s">
        <v>586</v>
      </c>
      <c r="AU2888" s="182" t="s">
        <v>89</v>
      </c>
      <c r="AV2888" s="12" t="s">
        <v>84</v>
      </c>
      <c r="AW2888" s="12" t="s">
        <v>31</v>
      </c>
      <c r="AX2888" s="12" t="s">
        <v>77</v>
      </c>
      <c r="AY2888" s="182" t="s">
        <v>574</v>
      </c>
    </row>
    <row r="2889" spans="2:51" s="13" customFormat="1" ht="12">
      <c r="B2889" s="187"/>
      <c r="D2889" s="181" t="s">
        <v>586</v>
      </c>
      <c r="E2889" s="188" t="s">
        <v>1</v>
      </c>
      <c r="F2889" s="189" t="s">
        <v>2929</v>
      </c>
      <c r="H2889" s="190">
        <v>37.799999999999997</v>
      </c>
      <c r="I2889" s="191"/>
      <c r="L2889" s="187"/>
      <c r="M2889" s="192"/>
      <c r="T2889" s="193"/>
      <c r="AT2889" s="188" t="s">
        <v>586</v>
      </c>
      <c r="AU2889" s="188" t="s">
        <v>89</v>
      </c>
      <c r="AV2889" s="13" t="s">
        <v>89</v>
      </c>
      <c r="AW2889" s="13" t="s">
        <v>31</v>
      </c>
      <c r="AX2889" s="13" t="s">
        <v>77</v>
      </c>
      <c r="AY2889" s="188" t="s">
        <v>574</v>
      </c>
    </row>
    <row r="2890" spans="2:51" s="13" customFormat="1" ht="12">
      <c r="B2890" s="187"/>
      <c r="D2890" s="181" t="s">
        <v>586</v>
      </c>
      <c r="E2890" s="188" t="s">
        <v>1</v>
      </c>
      <c r="F2890" s="189" t="s">
        <v>2930</v>
      </c>
      <c r="H2890" s="190">
        <v>18.899999999999999</v>
      </c>
      <c r="I2890" s="191"/>
      <c r="L2890" s="187"/>
      <c r="M2890" s="192"/>
      <c r="T2890" s="193"/>
      <c r="AT2890" s="188" t="s">
        <v>586</v>
      </c>
      <c r="AU2890" s="188" t="s">
        <v>89</v>
      </c>
      <c r="AV2890" s="13" t="s">
        <v>89</v>
      </c>
      <c r="AW2890" s="13" t="s">
        <v>31</v>
      </c>
      <c r="AX2890" s="13" t="s">
        <v>77</v>
      </c>
      <c r="AY2890" s="188" t="s">
        <v>574</v>
      </c>
    </row>
    <row r="2891" spans="2:51" s="13" customFormat="1" ht="12">
      <c r="B2891" s="187"/>
      <c r="D2891" s="181" t="s">
        <v>586</v>
      </c>
      <c r="E2891" s="188" t="s">
        <v>1</v>
      </c>
      <c r="F2891" s="189" t="s">
        <v>2931</v>
      </c>
      <c r="H2891" s="190">
        <v>3.375</v>
      </c>
      <c r="I2891" s="191"/>
      <c r="L2891" s="187"/>
      <c r="M2891" s="192"/>
      <c r="T2891" s="193"/>
      <c r="AT2891" s="188" t="s">
        <v>586</v>
      </c>
      <c r="AU2891" s="188" t="s">
        <v>89</v>
      </c>
      <c r="AV2891" s="13" t="s">
        <v>89</v>
      </c>
      <c r="AW2891" s="13" t="s">
        <v>31</v>
      </c>
      <c r="AX2891" s="13" t="s">
        <v>77</v>
      </c>
      <c r="AY2891" s="188" t="s">
        <v>574</v>
      </c>
    </row>
    <row r="2892" spans="2:51" s="12" customFormat="1" ht="12">
      <c r="B2892" s="180"/>
      <c r="D2892" s="181" t="s">
        <v>586</v>
      </c>
      <c r="E2892" s="182" t="s">
        <v>1</v>
      </c>
      <c r="F2892" s="183" t="s">
        <v>1043</v>
      </c>
      <c r="H2892" s="182" t="s">
        <v>1</v>
      </c>
      <c r="I2892" s="184"/>
      <c r="L2892" s="180"/>
      <c r="M2892" s="185"/>
      <c r="T2892" s="186"/>
      <c r="AT2892" s="182" t="s">
        <v>586</v>
      </c>
      <c r="AU2892" s="182" t="s">
        <v>89</v>
      </c>
      <c r="AV2892" s="12" t="s">
        <v>84</v>
      </c>
      <c r="AW2892" s="12" t="s">
        <v>31</v>
      </c>
      <c r="AX2892" s="12" t="s">
        <v>77</v>
      </c>
      <c r="AY2892" s="182" t="s">
        <v>574</v>
      </c>
    </row>
    <row r="2893" spans="2:51" s="13" customFormat="1" ht="12">
      <c r="B2893" s="187"/>
      <c r="D2893" s="181" t="s">
        <v>586</v>
      </c>
      <c r="E2893" s="188" t="s">
        <v>1</v>
      </c>
      <c r="F2893" s="189" t="s">
        <v>2930</v>
      </c>
      <c r="H2893" s="190">
        <v>18.899999999999999</v>
      </c>
      <c r="I2893" s="191"/>
      <c r="L2893" s="187"/>
      <c r="M2893" s="192"/>
      <c r="T2893" s="193"/>
      <c r="AT2893" s="188" t="s">
        <v>586</v>
      </c>
      <c r="AU2893" s="188" t="s">
        <v>89</v>
      </c>
      <c r="AV2893" s="13" t="s">
        <v>89</v>
      </c>
      <c r="AW2893" s="13" t="s">
        <v>31</v>
      </c>
      <c r="AX2893" s="13" t="s">
        <v>77</v>
      </c>
      <c r="AY2893" s="188" t="s">
        <v>574</v>
      </c>
    </row>
    <row r="2894" spans="2:51" s="13" customFormat="1" ht="12">
      <c r="B2894" s="187"/>
      <c r="D2894" s="181" t="s">
        <v>586</v>
      </c>
      <c r="E2894" s="188" t="s">
        <v>1</v>
      </c>
      <c r="F2894" s="189" t="s">
        <v>2932</v>
      </c>
      <c r="H2894" s="190">
        <v>3</v>
      </c>
      <c r="I2894" s="191"/>
      <c r="L2894" s="187"/>
      <c r="M2894" s="192"/>
      <c r="T2894" s="193"/>
      <c r="AT2894" s="188" t="s">
        <v>586</v>
      </c>
      <c r="AU2894" s="188" t="s">
        <v>89</v>
      </c>
      <c r="AV2894" s="13" t="s">
        <v>89</v>
      </c>
      <c r="AW2894" s="13" t="s">
        <v>31</v>
      </c>
      <c r="AX2894" s="13" t="s">
        <v>77</v>
      </c>
      <c r="AY2894" s="188" t="s">
        <v>574</v>
      </c>
    </row>
    <row r="2895" spans="2:51" s="13" customFormat="1" ht="12">
      <c r="B2895" s="187"/>
      <c r="D2895" s="181" t="s">
        <v>586</v>
      </c>
      <c r="E2895" s="188" t="s">
        <v>1</v>
      </c>
      <c r="F2895" s="189" t="s">
        <v>2933</v>
      </c>
      <c r="H2895" s="190">
        <v>3.173</v>
      </c>
      <c r="I2895" s="191"/>
      <c r="L2895" s="187"/>
      <c r="M2895" s="192"/>
      <c r="T2895" s="193"/>
      <c r="AT2895" s="188" t="s">
        <v>586</v>
      </c>
      <c r="AU2895" s="188" t="s">
        <v>89</v>
      </c>
      <c r="AV2895" s="13" t="s">
        <v>89</v>
      </c>
      <c r="AW2895" s="13" t="s">
        <v>31</v>
      </c>
      <c r="AX2895" s="13" t="s">
        <v>77</v>
      </c>
      <c r="AY2895" s="188" t="s">
        <v>574</v>
      </c>
    </row>
    <row r="2896" spans="2:51" s="13" customFormat="1" ht="12">
      <c r="B2896" s="187"/>
      <c r="D2896" s="181" t="s">
        <v>586</v>
      </c>
      <c r="E2896" s="188" t="s">
        <v>1</v>
      </c>
      <c r="F2896" s="189" t="s">
        <v>2934</v>
      </c>
      <c r="H2896" s="190">
        <v>2.7749999999999999</v>
      </c>
      <c r="I2896" s="191"/>
      <c r="L2896" s="187"/>
      <c r="M2896" s="192"/>
      <c r="T2896" s="193"/>
      <c r="AT2896" s="188" t="s">
        <v>586</v>
      </c>
      <c r="AU2896" s="188" t="s">
        <v>89</v>
      </c>
      <c r="AV2896" s="13" t="s">
        <v>89</v>
      </c>
      <c r="AW2896" s="13" t="s">
        <v>31</v>
      </c>
      <c r="AX2896" s="13" t="s">
        <v>77</v>
      </c>
      <c r="AY2896" s="188" t="s">
        <v>574</v>
      </c>
    </row>
    <row r="2897" spans="2:65" s="13" customFormat="1" ht="12">
      <c r="B2897" s="187"/>
      <c r="D2897" s="181" t="s">
        <v>586</v>
      </c>
      <c r="E2897" s="188" t="s">
        <v>1</v>
      </c>
      <c r="F2897" s="189" t="s">
        <v>2935</v>
      </c>
      <c r="H2897" s="190">
        <v>5.625</v>
      </c>
      <c r="I2897" s="191"/>
      <c r="L2897" s="187"/>
      <c r="M2897" s="192"/>
      <c r="T2897" s="193"/>
      <c r="AT2897" s="188" t="s">
        <v>586</v>
      </c>
      <c r="AU2897" s="188" t="s">
        <v>89</v>
      </c>
      <c r="AV2897" s="13" t="s">
        <v>89</v>
      </c>
      <c r="AW2897" s="13" t="s">
        <v>31</v>
      </c>
      <c r="AX2897" s="13" t="s">
        <v>77</v>
      </c>
      <c r="AY2897" s="188" t="s">
        <v>574</v>
      </c>
    </row>
    <row r="2898" spans="2:65" s="13" customFormat="1" ht="12">
      <c r="B2898" s="187"/>
      <c r="D2898" s="181" t="s">
        <v>586</v>
      </c>
      <c r="E2898" s="188" t="s">
        <v>1</v>
      </c>
      <c r="F2898" s="189" t="s">
        <v>2936</v>
      </c>
      <c r="H2898" s="190">
        <v>16.05</v>
      </c>
      <c r="I2898" s="191"/>
      <c r="L2898" s="187"/>
      <c r="M2898" s="192"/>
      <c r="T2898" s="193"/>
      <c r="AT2898" s="188" t="s">
        <v>586</v>
      </c>
      <c r="AU2898" s="188" t="s">
        <v>89</v>
      </c>
      <c r="AV2898" s="13" t="s">
        <v>89</v>
      </c>
      <c r="AW2898" s="13" t="s">
        <v>31</v>
      </c>
      <c r="AX2898" s="13" t="s">
        <v>77</v>
      </c>
      <c r="AY2898" s="188" t="s">
        <v>574</v>
      </c>
    </row>
    <row r="2899" spans="2:65" s="13" customFormat="1" ht="12">
      <c r="B2899" s="187"/>
      <c r="D2899" s="181" t="s">
        <v>586</v>
      </c>
      <c r="E2899" s="188" t="s">
        <v>1</v>
      </c>
      <c r="F2899" s="189" t="s">
        <v>2937</v>
      </c>
      <c r="H2899" s="190">
        <v>5.7</v>
      </c>
      <c r="I2899" s="191"/>
      <c r="L2899" s="187"/>
      <c r="M2899" s="192"/>
      <c r="T2899" s="193"/>
      <c r="AT2899" s="188" t="s">
        <v>586</v>
      </c>
      <c r="AU2899" s="188" t="s">
        <v>89</v>
      </c>
      <c r="AV2899" s="13" t="s">
        <v>89</v>
      </c>
      <c r="AW2899" s="13" t="s">
        <v>31</v>
      </c>
      <c r="AX2899" s="13" t="s">
        <v>77</v>
      </c>
      <c r="AY2899" s="188" t="s">
        <v>574</v>
      </c>
    </row>
    <row r="2900" spans="2:65" s="15" customFormat="1" ht="12">
      <c r="B2900" s="201"/>
      <c r="D2900" s="181" t="s">
        <v>586</v>
      </c>
      <c r="E2900" s="202" t="s">
        <v>1</v>
      </c>
      <c r="F2900" s="203" t="s">
        <v>776</v>
      </c>
      <c r="H2900" s="204">
        <v>115.298</v>
      </c>
      <c r="I2900" s="205"/>
      <c r="L2900" s="201"/>
      <c r="M2900" s="206"/>
      <c r="T2900" s="207"/>
      <c r="AT2900" s="202" t="s">
        <v>586</v>
      </c>
      <c r="AU2900" s="202" t="s">
        <v>89</v>
      </c>
      <c r="AV2900" s="15" t="s">
        <v>597</v>
      </c>
      <c r="AW2900" s="15" t="s">
        <v>31</v>
      </c>
      <c r="AX2900" s="15" t="s">
        <v>77</v>
      </c>
      <c r="AY2900" s="202" t="s">
        <v>574</v>
      </c>
    </row>
    <row r="2901" spans="2:65" s="14" customFormat="1" ht="12">
      <c r="B2901" s="194"/>
      <c r="D2901" s="181" t="s">
        <v>586</v>
      </c>
      <c r="E2901" s="195" t="s">
        <v>1</v>
      </c>
      <c r="F2901" s="196" t="s">
        <v>596</v>
      </c>
      <c r="H2901" s="197">
        <v>702.23</v>
      </c>
      <c r="I2901" s="198"/>
      <c r="L2901" s="194"/>
      <c r="M2901" s="199"/>
      <c r="T2901" s="200"/>
      <c r="AT2901" s="195" t="s">
        <v>586</v>
      </c>
      <c r="AU2901" s="195" t="s">
        <v>89</v>
      </c>
      <c r="AV2901" s="14" t="s">
        <v>580</v>
      </c>
      <c r="AW2901" s="14" t="s">
        <v>31</v>
      </c>
      <c r="AX2901" s="14" t="s">
        <v>84</v>
      </c>
      <c r="AY2901" s="195" t="s">
        <v>574</v>
      </c>
    </row>
    <row r="2902" spans="2:65" s="1" customFormat="1" ht="38" customHeight="1">
      <c r="B2902" s="140"/>
      <c r="C2902" s="168" t="s">
        <v>2938</v>
      </c>
      <c r="D2902" s="168" t="s">
        <v>576</v>
      </c>
      <c r="E2902" s="169" t="s">
        <v>2939</v>
      </c>
      <c r="F2902" s="170" t="s">
        <v>2940</v>
      </c>
      <c r="G2902" s="171" t="s">
        <v>584</v>
      </c>
      <c r="H2902" s="172">
        <v>22.442</v>
      </c>
      <c r="I2902" s="173"/>
      <c r="J2902" s="174">
        <f>ROUND(I2902*H2902,2)</f>
        <v>0</v>
      </c>
      <c r="K2902" s="175"/>
      <c r="L2902" s="34"/>
      <c r="M2902" s="176" t="s">
        <v>1</v>
      </c>
      <c r="N2902" s="139" t="s">
        <v>43</v>
      </c>
      <c r="P2902" s="177">
        <f>O2902*H2902</f>
        <v>0</v>
      </c>
      <c r="Q2902" s="177">
        <v>0</v>
      </c>
      <c r="R2902" s="177">
        <f>Q2902*H2902</f>
        <v>0</v>
      </c>
      <c r="S2902" s="177">
        <v>8.8999999999999996E-2</v>
      </c>
      <c r="T2902" s="178">
        <f>S2902*H2902</f>
        <v>1.9973379999999998</v>
      </c>
      <c r="AR2902" s="179" t="s">
        <v>580</v>
      </c>
      <c r="AT2902" s="179" t="s">
        <v>576</v>
      </c>
      <c r="AU2902" s="179" t="s">
        <v>89</v>
      </c>
      <c r="AY2902" s="17" t="s">
        <v>574</v>
      </c>
      <c r="BE2902" s="102">
        <f>IF(N2902="základná",J2902,0)</f>
        <v>0</v>
      </c>
      <c r="BF2902" s="102">
        <f>IF(N2902="znížená",J2902,0)</f>
        <v>0</v>
      </c>
      <c r="BG2902" s="102">
        <f>IF(N2902="zákl. prenesená",J2902,0)</f>
        <v>0</v>
      </c>
      <c r="BH2902" s="102">
        <f>IF(N2902="zníž. prenesená",J2902,0)</f>
        <v>0</v>
      </c>
      <c r="BI2902" s="102">
        <f>IF(N2902="nulová",J2902,0)</f>
        <v>0</v>
      </c>
      <c r="BJ2902" s="17" t="s">
        <v>89</v>
      </c>
      <c r="BK2902" s="102">
        <f>ROUND(I2902*H2902,2)</f>
        <v>0</v>
      </c>
      <c r="BL2902" s="17" t="s">
        <v>580</v>
      </c>
      <c r="BM2902" s="179" t="s">
        <v>2941</v>
      </c>
    </row>
    <row r="2903" spans="2:65" s="12" customFormat="1" ht="12">
      <c r="B2903" s="180"/>
      <c r="D2903" s="181" t="s">
        <v>586</v>
      </c>
      <c r="E2903" s="182" t="s">
        <v>1</v>
      </c>
      <c r="F2903" s="183" t="s">
        <v>2942</v>
      </c>
      <c r="H2903" s="182" t="s">
        <v>1</v>
      </c>
      <c r="I2903" s="184"/>
      <c r="L2903" s="180"/>
      <c r="M2903" s="185"/>
      <c r="T2903" s="186"/>
      <c r="AT2903" s="182" t="s">
        <v>586</v>
      </c>
      <c r="AU2903" s="182" t="s">
        <v>89</v>
      </c>
      <c r="AV2903" s="12" t="s">
        <v>84</v>
      </c>
      <c r="AW2903" s="12" t="s">
        <v>31</v>
      </c>
      <c r="AX2903" s="12" t="s">
        <v>77</v>
      </c>
      <c r="AY2903" s="182" t="s">
        <v>574</v>
      </c>
    </row>
    <row r="2904" spans="2:65" s="12" customFormat="1" ht="12">
      <c r="B2904" s="180"/>
      <c r="D2904" s="181" t="s">
        <v>586</v>
      </c>
      <c r="E2904" s="182" t="s">
        <v>1</v>
      </c>
      <c r="F2904" s="183" t="s">
        <v>2796</v>
      </c>
      <c r="H2904" s="182" t="s">
        <v>1</v>
      </c>
      <c r="I2904" s="184"/>
      <c r="L2904" s="180"/>
      <c r="M2904" s="185"/>
      <c r="T2904" s="186"/>
      <c r="AT2904" s="182" t="s">
        <v>586</v>
      </c>
      <c r="AU2904" s="182" t="s">
        <v>89</v>
      </c>
      <c r="AV2904" s="12" t="s">
        <v>84</v>
      </c>
      <c r="AW2904" s="12" t="s">
        <v>31</v>
      </c>
      <c r="AX2904" s="12" t="s">
        <v>77</v>
      </c>
      <c r="AY2904" s="182" t="s">
        <v>574</v>
      </c>
    </row>
    <row r="2905" spans="2:65" s="13" customFormat="1" ht="12">
      <c r="B2905" s="187"/>
      <c r="D2905" s="181" t="s">
        <v>586</v>
      </c>
      <c r="E2905" s="188" t="s">
        <v>1</v>
      </c>
      <c r="F2905" s="189" t="s">
        <v>2943</v>
      </c>
      <c r="H2905" s="190">
        <v>3.218</v>
      </c>
      <c r="I2905" s="191"/>
      <c r="L2905" s="187"/>
      <c r="M2905" s="192"/>
      <c r="T2905" s="193"/>
      <c r="AT2905" s="188" t="s">
        <v>586</v>
      </c>
      <c r="AU2905" s="188" t="s">
        <v>89</v>
      </c>
      <c r="AV2905" s="13" t="s">
        <v>89</v>
      </c>
      <c r="AW2905" s="13" t="s">
        <v>31</v>
      </c>
      <c r="AX2905" s="13" t="s">
        <v>77</v>
      </c>
      <c r="AY2905" s="188" t="s">
        <v>574</v>
      </c>
    </row>
    <row r="2906" spans="2:65" s="12" customFormat="1" ht="12">
      <c r="B2906" s="180"/>
      <c r="D2906" s="181" t="s">
        <v>586</v>
      </c>
      <c r="E2906" s="182" t="s">
        <v>1</v>
      </c>
      <c r="F2906" s="183" t="s">
        <v>2801</v>
      </c>
      <c r="H2906" s="182" t="s">
        <v>1</v>
      </c>
      <c r="I2906" s="184"/>
      <c r="L2906" s="180"/>
      <c r="M2906" s="185"/>
      <c r="T2906" s="186"/>
      <c r="AT2906" s="182" t="s">
        <v>586</v>
      </c>
      <c r="AU2906" s="182" t="s">
        <v>89</v>
      </c>
      <c r="AV2906" s="12" t="s">
        <v>84</v>
      </c>
      <c r="AW2906" s="12" t="s">
        <v>31</v>
      </c>
      <c r="AX2906" s="12" t="s">
        <v>77</v>
      </c>
      <c r="AY2906" s="182" t="s">
        <v>574</v>
      </c>
    </row>
    <row r="2907" spans="2:65" s="13" customFormat="1" ht="12">
      <c r="B2907" s="187"/>
      <c r="D2907" s="181" t="s">
        <v>586</v>
      </c>
      <c r="E2907" s="188" t="s">
        <v>1</v>
      </c>
      <c r="F2907" s="189" t="s">
        <v>2944</v>
      </c>
      <c r="H2907" s="190">
        <v>7.8719999999999999</v>
      </c>
      <c r="I2907" s="191"/>
      <c r="L2907" s="187"/>
      <c r="M2907" s="192"/>
      <c r="T2907" s="193"/>
      <c r="AT2907" s="188" t="s">
        <v>586</v>
      </c>
      <c r="AU2907" s="188" t="s">
        <v>89</v>
      </c>
      <c r="AV2907" s="13" t="s">
        <v>89</v>
      </c>
      <c r="AW2907" s="13" t="s">
        <v>31</v>
      </c>
      <c r="AX2907" s="13" t="s">
        <v>77</v>
      </c>
      <c r="AY2907" s="188" t="s">
        <v>574</v>
      </c>
    </row>
    <row r="2908" spans="2:65" s="12" customFormat="1" ht="12">
      <c r="B2908" s="180"/>
      <c r="D2908" s="181" t="s">
        <v>586</v>
      </c>
      <c r="E2908" s="182" t="s">
        <v>1</v>
      </c>
      <c r="F2908" s="183" t="s">
        <v>2638</v>
      </c>
      <c r="H2908" s="182" t="s">
        <v>1</v>
      </c>
      <c r="I2908" s="184"/>
      <c r="L2908" s="180"/>
      <c r="M2908" s="185"/>
      <c r="T2908" s="186"/>
      <c r="AT2908" s="182" t="s">
        <v>586</v>
      </c>
      <c r="AU2908" s="182" t="s">
        <v>89</v>
      </c>
      <c r="AV2908" s="12" t="s">
        <v>84</v>
      </c>
      <c r="AW2908" s="12" t="s">
        <v>31</v>
      </c>
      <c r="AX2908" s="12" t="s">
        <v>77</v>
      </c>
      <c r="AY2908" s="182" t="s">
        <v>574</v>
      </c>
    </row>
    <row r="2909" spans="2:65" s="13" customFormat="1" ht="12">
      <c r="B2909" s="187"/>
      <c r="D2909" s="181" t="s">
        <v>586</v>
      </c>
      <c r="E2909" s="188" t="s">
        <v>1</v>
      </c>
      <c r="F2909" s="189" t="s">
        <v>2945</v>
      </c>
      <c r="H2909" s="190">
        <v>1.8</v>
      </c>
      <c r="I2909" s="191"/>
      <c r="L2909" s="187"/>
      <c r="M2909" s="192"/>
      <c r="T2909" s="193"/>
      <c r="AT2909" s="188" t="s">
        <v>586</v>
      </c>
      <c r="AU2909" s="188" t="s">
        <v>89</v>
      </c>
      <c r="AV2909" s="13" t="s">
        <v>89</v>
      </c>
      <c r="AW2909" s="13" t="s">
        <v>31</v>
      </c>
      <c r="AX2909" s="13" t="s">
        <v>77</v>
      </c>
      <c r="AY2909" s="188" t="s">
        <v>574</v>
      </c>
    </row>
    <row r="2910" spans="2:65" s="12" customFormat="1" ht="12">
      <c r="B2910" s="180"/>
      <c r="D2910" s="181" t="s">
        <v>586</v>
      </c>
      <c r="E2910" s="182" t="s">
        <v>1</v>
      </c>
      <c r="F2910" s="183" t="s">
        <v>2628</v>
      </c>
      <c r="H2910" s="182" t="s">
        <v>1</v>
      </c>
      <c r="I2910" s="184"/>
      <c r="L2910" s="180"/>
      <c r="M2910" s="185"/>
      <c r="T2910" s="186"/>
      <c r="AT2910" s="182" t="s">
        <v>586</v>
      </c>
      <c r="AU2910" s="182" t="s">
        <v>89</v>
      </c>
      <c r="AV2910" s="12" t="s">
        <v>84</v>
      </c>
      <c r="AW2910" s="12" t="s">
        <v>31</v>
      </c>
      <c r="AX2910" s="12" t="s">
        <v>77</v>
      </c>
      <c r="AY2910" s="182" t="s">
        <v>574</v>
      </c>
    </row>
    <row r="2911" spans="2:65" s="13" customFormat="1" ht="12">
      <c r="B2911" s="187"/>
      <c r="D2911" s="181" t="s">
        <v>586</v>
      </c>
      <c r="E2911" s="188" t="s">
        <v>1</v>
      </c>
      <c r="F2911" s="189" t="s">
        <v>2946</v>
      </c>
      <c r="H2911" s="190">
        <v>5.3159999999999998</v>
      </c>
      <c r="I2911" s="191"/>
      <c r="L2911" s="187"/>
      <c r="M2911" s="192"/>
      <c r="T2911" s="193"/>
      <c r="AT2911" s="188" t="s">
        <v>586</v>
      </c>
      <c r="AU2911" s="188" t="s">
        <v>89</v>
      </c>
      <c r="AV2911" s="13" t="s">
        <v>89</v>
      </c>
      <c r="AW2911" s="13" t="s">
        <v>31</v>
      </c>
      <c r="AX2911" s="13" t="s">
        <v>77</v>
      </c>
      <c r="AY2911" s="188" t="s">
        <v>574</v>
      </c>
    </row>
    <row r="2912" spans="2:65" s="12" customFormat="1" ht="12">
      <c r="B2912" s="180"/>
      <c r="D2912" s="181" t="s">
        <v>586</v>
      </c>
      <c r="E2912" s="182" t="s">
        <v>1</v>
      </c>
      <c r="F2912" s="183" t="s">
        <v>2805</v>
      </c>
      <c r="H2912" s="182" t="s">
        <v>1</v>
      </c>
      <c r="I2912" s="184"/>
      <c r="L2912" s="180"/>
      <c r="M2912" s="185"/>
      <c r="T2912" s="186"/>
      <c r="AT2912" s="182" t="s">
        <v>586</v>
      </c>
      <c r="AU2912" s="182" t="s">
        <v>89</v>
      </c>
      <c r="AV2912" s="12" t="s">
        <v>84</v>
      </c>
      <c r="AW2912" s="12" t="s">
        <v>31</v>
      </c>
      <c r="AX2912" s="12" t="s">
        <v>77</v>
      </c>
      <c r="AY2912" s="182" t="s">
        <v>574</v>
      </c>
    </row>
    <row r="2913" spans="2:65" s="13" customFormat="1" ht="12">
      <c r="B2913" s="187"/>
      <c r="D2913" s="181" t="s">
        <v>586</v>
      </c>
      <c r="E2913" s="188" t="s">
        <v>1</v>
      </c>
      <c r="F2913" s="189" t="s">
        <v>2947</v>
      </c>
      <c r="H2913" s="190">
        <v>2.8559999999999999</v>
      </c>
      <c r="I2913" s="191"/>
      <c r="L2913" s="187"/>
      <c r="M2913" s="192"/>
      <c r="T2913" s="193"/>
      <c r="AT2913" s="188" t="s">
        <v>586</v>
      </c>
      <c r="AU2913" s="188" t="s">
        <v>89</v>
      </c>
      <c r="AV2913" s="13" t="s">
        <v>89</v>
      </c>
      <c r="AW2913" s="13" t="s">
        <v>31</v>
      </c>
      <c r="AX2913" s="13" t="s">
        <v>77</v>
      </c>
      <c r="AY2913" s="188" t="s">
        <v>574</v>
      </c>
    </row>
    <row r="2914" spans="2:65" s="12" customFormat="1" ht="12">
      <c r="B2914" s="180"/>
      <c r="D2914" s="181" t="s">
        <v>586</v>
      </c>
      <c r="E2914" s="182" t="s">
        <v>1</v>
      </c>
      <c r="F2914" s="183" t="s">
        <v>2807</v>
      </c>
      <c r="H2914" s="182" t="s">
        <v>1</v>
      </c>
      <c r="I2914" s="184"/>
      <c r="L2914" s="180"/>
      <c r="M2914" s="185"/>
      <c r="T2914" s="186"/>
      <c r="AT2914" s="182" t="s">
        <v>586</v>
      </c>
      <c r="AU2914" s="182" t="s">
        <v>89</v>
      </c>
      <c r="AV2914" s="12" t="s">
        <v>84</v>
      </c>
      <c r="AW2914" s="12" t="s">
        <v>31</v>
      </c>
      <c r="AX2914" s="12" t="s">
        <v>77</v>
      </c>
      <c r="AY2914" s="182" t="s">
        <v>574</v>
      </c>
    </row>
    <row r="2915" spans="2:65" s="13" customFormat="1" ht="12">
      <c r="B2915" s="187"/>
      <c r="D2915" s="181" t="s">
        <v>586</v>
      </c>
      <c r="E2915" s="188" t="s">
        <v>1</v>
      </c>
      <c r="F2915" s="189" t="s">
        <v>2948</v>
      </c>
      <c r="H2915" s="190">
        <v>1.38</v>
      </c>
      <c r="I2915" s="191"/>
      <c r="L2915" s="187"/>
      <c r="M2915" s="192"/>
      <c r="T2915" s="193"/>
      <c r="AT2915" s="188" t="s">
        <v>586</v>
      </c>
      <c r="AU2915" s="188" t="s">
        <v>89</v>
      </c>
      <c r="AV2915" s="13" t="s">
        <v>89</v>
      </c>
      <c r="AW2915" s="13" t="s">
        <v>31</v>
      </c>
      <c r="AX2915" s="13" t="s">
        <v>77</v>
      </c>
      <c r="AY2915" s="188" t="s">
        <v>574</v>
      </c>
    </row>
    <row r="2916" spans="2:65" s="14" customFormat="1" ht="12">
      <c r="B2916" s="194"/>
      <c r="D2916" s="181" t="s">
        <v>586</v>
      </c>
      <c r="E2916" s="195" t="s">
        <v>1</v>
      </c>
      <c r="F2916" s="196" t="s">
        <v>596</v>
      </c>
      <c r="H2916" s="197">
        <v>22.442</v>
      </c>
      <c r="I2916" s="198"/>
      <c r="L2916" s="194"/>
      <c r="M2916" s="199"/>
      <c r="T2916" s="200"/>
      <c r="AT2916" s="195" t="s">
        <v>586</v>
      </c>
      <c r="AU2916" s="195" t="s">
        <v>89</v>
      </c>
      <c r="AV2916" s="14" t="s">
        <v>580</v>
      </c>
      <c r="AW2916" s="14" t="s">
        <v>31</v>
      </c>
      <c r="AX2916" s="14" t="s">
        <v>84</v>
      </c>
      <c r="AY2916" s="195" t="s">
        <v>574</v>
      </c>
    </row>
    <row r="2917" spans="2:65" s="1" customFormat="1" ht="21.75" customHeight="1">
      <c r="B2917" s="140"/>
      <c r="C2917" s="168" t="s">
        <v>2949</v>
      </c>
      <c r="D2917" s="168" t="s">
        <v>576</v>
      </c>
      <c r="E2917" s="169" t="s">
        <v>2950</v>
      </c>
      <c r="F2917" s="170" t="s">
        <v>2951</v>
      </c>
      <c r="G2917" s="171" t="s">
        <v>694</v>
      </c>
      <c r="H2917" s="172">
        <v>4788.1890000000003</v>
      </c>
      <c r="I2917" s="173"/>
      <c r="J2917" s="174">
        <f>ROUND(I2917*H2917,2)</f>
        <v>0</v>
      </c>
      <c r="K2917" s="175"/>
      <c r="L2917" s="34"/>
      <c r="M2917" s="176" t="s">
        <v>1</v>
      </c>
      <c r="N2917" s="139" t="s">
        <v>43</v>
      </c>
      <c r="P2917" s="177">
        <f>O2917*H2917</f>
        <v>0</v>
      </c>
      <c r="Q2917" s="177">
        <v>0</v>
      </c>
      <c r="R2917" s="177">
        <f>Q2917*H2917</f>
        <v>0</v>
      </c>
      <c r="S2917" s="177">
        <v>0</v>
      </c>
      <c r="T2917" s="178">
        <f>S2917*H2917</f>
        <v>0</v>
      </c>
      <c r="AR2917" s="179" t="s">
        <v>580</v>
      </c>
      <c r="AT2917" s="179" t="s">
        <v>576</v>
      </c>
      <c r="AU2917" s="179" t="s">
        <v>89</v>
      </c>
      <c r="AY2917" s="17" t="s">
        <v>574</v>
      </c>
      <c r="BE2917" s="102">
        <f>IF(N2917="základná",J2917,0)</f>
        <v>0</v>
      </c>
      <c r="BF2917" s="102">
        <f>IF(N2917="znížená",J2917,0)</f>
        <v>0</v>
      </c>
      <c r="BG2917" s="102">
        <f>IF(N2917="zákl. prenesená",J2917,0)</f>
        <v>0</v>
      </c>
      <c r="BH2917" s="102">
        <f>IF(N2917="zníž. prenesená",J2917,0)</f>
        <v>0</v>
      </c>
      <c r="BI2917" s="102">
        <f>IF(N2917="nulová",J2917,0)</f>
        <v>0</v>
      </c>
      <c r="BJ2917" s="17" t="s">
        <v>89</v>
      </c>
      <c r="BK2917" s="102">
        <f>ROUND(I2917*H2917,2)</f>
        <v>0</v>
      </c>
      <c r="BL2917" s="17" t="s">
        <v>580</v>
      </c>
      <c r="BM2917" s="179" t="s">
        <v>2952</v>
      </c>
    </row>
    <row r="2918" spans="2:65" s="1" customFormat="1" ht="38" customHeight="1">
      <c r="B2918" s="140"/>
      <c r="C2918" s="168" t="s">
        <v>2953</v>
      </c>
      <c r="D2918" s="168" t="s">
        <v>576</v>
      </c>
      <c r="E2918" s="169" t="s">
        <v>2954</v>
      </c>
      <c r="F2918" s="170" t="s">
        <v>2955</v>
      </c>
      <c r="G2918" s="171" t="s">
        <v>694</v>
      </c>
      <c r="H2918" s="172">
        <v>67034.645999999993</v>
      </c>
      <c r="I2918" s="173"/>
      <c r="J2918" s="174">
        <f>ROUND(I2918*H2918,2)</f>
        <v>0</v>
      </c>
      <c r="K2918" s="175"/>
      <c r="L2918" s="34"/>
      <c r="M2918" s="176" t="s">
        <v>1</v>
      </c>
      <c r="N2918" s="139" t="s">
        <v>43</v>
      </c>
      <c r="P2918" s="177">
        <f>O2918*H2918</f>
        <v>0</v>
      </c>
      <c r="Q2918" s="177">
        <v>0</v>
      </c>
      <c r="R2918" s="177">
        <f>Q2918*H2918</f>
        <v>0</v>
      </c>
      <c r="S2918" s="177">
        <v>0</v>
      </c>
      <c r="T2918" s="178">
        <f>S2918*H2918</f>
        <v>0</v>
      </c>
      <c r="AR2918" s="179" t="s">
        <v>580</v>
      </c>
      <c r="AT2918" s="179" t="s">
        <v>576</v>
      </c>
      <c r="AU2918" s="179" t="s">
        <v>89</v>
      </c>
      <c r="AY2918" s="17" t="s">
        <v>574</v>
      </c>
      <c r="BE2918" s="102">
        <f>IF(N2918="základná",J2918,0)</f>
        <v>0</v>
      </c>
      <c r="BF2918" s="102">
        <f>IF(N2918="znížená",J2918,0)</f>
        <v>0</v>
      </c>
      <c r="BG2918" s="102">
        <f>IF(N2918="zákl. prenesená",J2918,0)</f>
        <v>0</v>
      </c>
      <c r="BH2918" s="102">
        <f>IF(N2918="zníž. prenesená",J2918,0)</f>
        <v>0</v>
      </c>
      <c r="BI2918" s="102">
        <f>IF(N2918="nulová",J2918,0)</f>
        <v>0</v>
      </c>
      <c r="BJ2918" s="17" t="s">
        <v>89</v>
      </c>
      <c r="BK2918" s="102">
        <f>ROUND(I2918*H2918,2)</f>
        <v>0</v>
      </c>
      <c r="BL2918" s="17" t="s">
        <v>580</v>
      </c>
      <c r="BM2918" s="179" t="s">
        <v>2956</v>
      </c>
    </row>
    <row r="2919" spans="2:65" s="13" customFormat="1" ht="12">
      <c r="B2919" s="187"/>
      <c r="D2919" s="181" t="s">
        <v>586</v>
      </c>
      <c r="F2919" s="189" t="s">
        <v>2957</v>
      </c>
      <c r="H2919" s="190">
        <v>67034.645999999993</v>
      </c>
      <c r="I2919" s="191"/>
      <c r="L2919" s="187"/>
      <c r="M2919" s="192"/>
      <c r="T2919" s="193"/>
      <c r="AT2919" s="188" t="s">
        <v>586</v>
      </c>
      <c r="AU2919" s="188" t="s">
        <v>89</v>
      </c>
      <c r="AV2919" s="13" t="s">
        <v>89</v>
      </c>
      <c r="AW2919" s="13" t="s">
        <v>3</v>
      </c>
      <c r="AX2919" s="13" t="s">
        <v>84</v>
      </c>
      <c r="AY2919" s="188" t="s">
        <v>574</v>
      </c>
    </row>
    <row r="2920" spans="2:65" s="1" customFormat="1" ht="24.25" customHeight="1">
      <c r="B2920" s="140"/>
      <c r="C2920" s="289" t="s">
        <v>2958</v>
      </c>
      <c r="D2920" s="289" t="s">
        <v>576</v>
      </c>
      <c r="E2920" s="290" t="s">
        <v>2959</v>
      </c>
      <c r="F2920" s="291" t="s">
        <v>2960</v>
      </c>
      <c r="G2920" s="292" t="s">
        <v>694</v>
      </c>
      <c r="H2920" s="293">
        <v>4788.1890000000003</v>
      </c>
      <c r="I2920" s="294"/>
      <c r="J2920" s="294">
        <f>ROUND(I2920*H2920,2)</f>
        <v>0</v>
      </c>
      <c r="K2920" s="175"/>
      <c r="L2920" s="34" t="s">
        <v>12099</v>
      </c>
      <c r="M2920" s="176" t="s">
        <v>1</v>
      </c>
      <c r="N2920" s="139" t="s">
        <v>43</v>
      </c>
      <c r="P2920" s="177">
        <f>O2920*H2920</f>
        <v>0</v>
      </c>
      <c r="Q2920" s="177">
        <v>0</v>
      </c>
      <c r="R2920" s="177">
        <f>Q2920*H2920</f>
        <v>0</v>
      </c>
      <c r="S2920" s="177">
        <v>0</v>
      </c>
      <c r="T2920" s="178">
        <f>S2920*H2920</f>
        <v>0</v>
      </c>
      <c r="AR2920" s="179" t="s">
        <v>580</v>
      </c>
      <c r="AT2920" s="179" t="s">
        <v>576</v>
      </c>
      <c r="AU2920" s="179" t="s">
        <v>89</v>
      </c>
      <c r="AY2920" s="17" t="s">
        <v>574</v>
      </c>
      <c r="BE2920" s="102">
        <f>IF(N2920="základná",J2920,0)</f>
        <v>0</v>
      </c>
      <c r="BF2920" s="102">
        <f>IF(N2920="znížená",J2920,0)</f>
        <v>0</v>
      </c>
      <c r="BG2920" s="102">
        <f>IF(N2920="zákl. prenesená",J2920,0)</f>
        <v>0</v>
      </c>
      <c r="BH2920" s="102">
        <f>IF(N2920="zníž. prenesená",J2920,0)</f>
        <v>0</v>
      </c>
      <c r="BI2920" s="102">
        <f>IF(N2920="nulová",J2920,0)</f>
        <v>0</v>
      </c>
      <c r="BJ2920" s="17" t="s">
        <v>89</v>
      </c>
      <c r="BK2920" s="102">
        <f>ROUND(I2920*H2920,2)</f>
        <v>0</v>
      </c>
      <c r="BL2920" s="17" t="s">
        <v>580</v>
      </c>
      <c r="BM2920" s="179" t="s">
        <v>2961</v>
      </c>
    </row>
    <row r="2921" spans="2:65" s="1" customFormat="1" ht="24.25" customHeight="1">
      <c r="B2921" s="140"/>
      <c r="C2921" s="289" t="s">
        <v>2962</v>
      </c>
      <c r="D2921" s="289" t="s">
        <v>576</v>
      </c>
      <c r="E2921" s="290" t="s">
        <v>2963</v>
      </c>
      <c r="F2921" s="291" t="s">
        <v>2964</v>
      </c>
      <c r="G2921" s="292" t="s">
        <v>694</v>
      </c>
      <c r="H2921" s="293">
        <v>19152.756000000001</v>
      </c>
      <c r="I2921" s="294"/>
      <c r="J2921" s="294">
        <f>ROUND(I2921*H2921,2)</f>
        <v>0</v>
      </c>
      <c r="K2921" s="175"/>
      <c r="L2921" s="34" t="s">
        <v>12099</v>
      </c>
      <c r="M2921" s="176" t="s">
        <v>1</v>
      </c>
      <c r="N2921" s="139" t="s">
        <v>43</v>
      </c>
      <c r="P2921" s="177">
        <f>O2921*H2921</f>
        <v>0</v>
      </c>
      <c r="Q2921" s="177">
        <v>0</v>
      </c>
      <c r="R2921" s="177">
        <f>Q2921*H2921</f>
        <v>0</v>
      </c>
      <c r="S2921" s="177">
        <v>0</v>
      </c>
      <c r="T2921" s="178">
        <f>S2921*H2921</f>
        <v>0</v>
      </c>
      <c r="AR2921" s="179" t="s">
        <v>580</v>
      </c>
      <c r="AT2921" s="179" t="s">
        <v>576</v>
      </c>
      <c r="AU2921" s="179" t="s">
        <v>89</v>
      </c>
      <c r="AY2921" s="17" t="s">
        <v>574</v>
      </c>
      <c r="BE2921" s="102">
        <f>IF(N2921="základná",J2921,0)</f>
        <v>0</v>
      </c>
      <c r="BF2921" s="102">
        <f>IF(N2921="znížená",J2921,0)</f>
        <v>0</v>
      </c>
      <c r="BG2921" s="102">
        <f>IF(N2921="zákl. prenesená",J2921,0)</f>
        <v>0</v>
      </c>
      <c r="BH2921" s="102">
        <f>IF(N2921="zníž. prenesená",J2921,0)</f>
        <v>0</v>
      </c>
      <c r="BI2921" s="102">
        <f>IF(N2921="nulová",J2921,0)</f>
        <v>0</v>
      </c>
      <c r="BJ2921" s="17" t="s">
        <v>89</v>
      </c>
      <c r="BK2921" s="102">
        <f>ROUND(I2921*H2921,2)</f>
        <v>0</v>
      </c>
      <c r="BL2921" s="17" t="s">
        <v>580</v>
      </c>
      <c r="BM2921" s="179" t="s">
        <v>2965</v>
      </c>
    </row>
    <row r="2922" spans="2:65" s="13" customFormat="1" ht="12">
      <c r="B2922" s="187"/>
      <c r="D2922" s="181" t="s">
        <v>586</v>
      </c>
      <c r="F2922" s="189" t="s">
        <v>2966</v>
      </c>
      <c r="H2922" s="190">
        <v>19152.756000000001</v>
      </c>
      <c r="I2922" s="191"/>
      <c r="L2922" s="187"/>
      <c r="M2922" s="192"/>
      <c r="T2922" s="193"/>
      <c r="AT2922" s="188" t="s">
        <v>586</v>
      </c>
      <c r="AU2922" s="188" t="s">
        <v>89</v>
      </c>
      <c r="AV2922" s="13" t="s">
        <v>89</v>
      </c>
      <c r="AW2922" s="13" t="s">
        <v>3</v>
      </c>
      <c r="AX2922" s="13" t="s">
        <v>84</v>
      </c>
      <c r="AY2922" s="188" t="s">
        <v>574</v>
      </c>
    </row>
    <row r="2923" spans="2:65" s="1" customFormat="1" ht="24.25" customHeight="1">
      <c r="B2923" s="140"/>
      <c r="C2923" s="168" t="s">
        <v>2967</v>
      </c>
      <c r="D2923" s="168" t="s">
        <v>576</v>
      </c>
      <c r="E2923" s="169" t="s">
        <v>2968</v>
      </c>
      <c r="F2923" s="170" t="s">
        <v>2969</v>
      </c>
      <c r="G2923" s="171" t="s">
        <v>694</v>
      </c>
      <c r="H2923" s="172">
        <v>949.17399999999998</v>
      </c>
      <c r="I2923" s="173"/>
      <c r="J2923" s="174">
        <f>ROUND(I2923*H2923,2)</f>
        <v>0</v>
      </c>
      <c r="K2923" s="175"/>
      <c r="L2923" s="34"/>
      <c r="M2923" s="176" t="s">
        <v>1</v>
      </c>
      <c r="N2923" s="139" t="s">
        <v>43</v>
      </c>
      <c r="P2923" s="177">
        <f>O2923*H2923</f>
        <v>0</v>
      </c>
      <c r="Q2923" s="177">
        <v>0</v>
      </c>
      <c r="R2923" s="177">
        <f>Q2923*H2923</f>
        <v>0</v>
      </c>
      <c r="S2923" s="177">
        <v>0</v>
      </c>
      <c r="T2923" s="178">
        <f>S2923*H2923</f>
        <v>0</v>
      </c>
      <c r="AR2923" s="179" t="s">
        <v>580</v>
      </c>
      <c r="AT2923" s="179" t="s">
        <v>576</v>
      </c>
      <c r="AU2923" s="179" t="s">
        <v>89</v>
      </c>
      <c r="AY2923" s="17" t="s">
        <v>574</v>
      </c>
      <c r="BE2923" s="102">
        <f>IF(N2923="základná",J2923,0)</f>
        <v>0</v>
      </c>
      <c r="BF2923" s="102">
        <f>IF(N2923="znížená",J2923,0)</f>
        <v>0</v>
      </c>
      <c r="BG2923" s="102">
        <f>IF(N2923="zákl. prenesená",J2923,0)</f>
        <v>0</v>
      </c>
      <c r="BH2923" s="102">
        <f>IF(N2923="zníž. prenesená",J2923,0)</f>
        <v>0</v>
      </c>
      <c r="BI2923" s="102">
        <f>IF(N2923="nulová",J2923,0)</f>
        <v>0</v>
      </c>
      <c r="BJ2923" s="17" t="s">
        <v>89</v>
      </c>
      <c r="BK2923" s="102">
        <f>ROUND(I2923*H2923,2)</f>
        <v>0</v>
      </c>
      <c r="BL2923" s="17" t="s">
        <v>580</v>
      </c>
      <c r="BM2923" s="179" t="s">
        <v>2970</v>
      </c>
    </row>
    <row r="2924" spans="2:65" s="13" customFormat="1" ht="12">
      <c r="B2924" s="187"/>
      <c r="D2924" s="181" t="s">
        <v>586</v>
      </c>
      <c r="E2924" s="188" t="s">
        <v>1</v>
      </c>
      <c r="F2924" s="189" t="s">
        <v>2971</v>
      </c>
      <c r="H2924" s="190">
        <v>4788.1890000000003</v>
      </c>
      <c r="I2924" s="191"/>
      <c r="L2924" s="187"/>
      <c r="M2924" s="192"/>
      <c r="T2924" s="193"/>
      <c r="AT2924" s="188" t="s">
        <v>586</v>
      </c>
      <c r="AU2924" s="188" t="s">
        <v>89</v>
      </c>
      <c r="AV2924" s="13" t="s">
        <v>89</v>
      </c>
      <c r="AW2924" s="13" t="s">
        <v>31</v>
      </c>
      <c r="AX2924" s="13" t="s">
        <v>77</v>
      </c>
      <c r="AY2924" s="188" t="s">
        <v>574</v>
      </c>
    </row>
    <row r="2925" spans="2:65" s="13" customFormat="1" ht="12">
      <c r="B2925" s="187"/>
      <c r="D2925" s="181" t="s">
        <v>586</v>
      </c>
      <c r="E2925" s="188" t="s">
        <v>1</v>
      </c>
      <c r="F2925" s="189" t="s">
        <v>2972</v>
      </c>
      <c r="H2925" s="190">
        <v>-3704.0509999999999</v>
      </c>
      <c r="I2925" s="191"/>
      <c r="L2925" s="187"/>
      <c r="M2925" s="192"/>
      <c r="T2925" s="193"/>
      <c r="AT2925" s="188" t="s">
        <v>586</v>
      </c>
      <c r="AU2925" s="188" t="s">
        <v>89</v>
      </c>
      <c r="AV2925" s="13" t="s">
        <v>89</v>
      </c>
      <c r="AW2925" s="13" t="s">
        <v>31</v>
      </c>
      <c r="AX2925" s="13" t="s">
        <v>77</v>
      </c>
      <c r="AY2925" s="188" t="s">
        <v>574</v>
      </c>
    </row>
    <row r="2926" spans="2:65" s="13" customFormat="1" ht="12">
      <c r="B2926" s="187"/>
      <c r="D2926" s="181" t="s">
        <v>586</v>
      </c>
      <c r="E2926" s="188" t="s">
        <v>1</v>
      </c>
      <c r="F2926" s="189" t="s">
        <v>2973</v>
      </c>
      <c r="H2926" s="190">
        <v>-31.35</v>
      </c>
      <c r="I2926" s="191"/>
      <c r="L2926" s="187"/>
      <c r="M2926" s="192"/>
      <c r="T2926" s="193"/>
      <c r="X2926" s="295"/>
      <c r="AT2926" s="188" t="s">
        <v>586</v>
      </c>
      <c r="AU2926" s="188" t="s">
        <v>89</v>
      </c>
      <c r="AV2926" s="13" t="s">
        <v>89</v>
      </c>
      <c r="AW2926" s="13" t="s">
        <v>31</v>
      </c>
      <c r="AX2926" s="13" t="s">
        <v>77</v>
      </c>
      <c r="AY2926" s="188" t="s">
        <v>574</v>
      </c>
    </row>
    <row r="2927" spans="2:65" s="13" customFormat="1" ht="12">
      <c r="B2927" s="187"/>
      <c r="D2927" s="181" t="s">
        <v>586</v>
      </c>
      <c r="E2927" s="188" t="s">
        <v>1</v>
      </c>
      <c r="F2927" s="189" t="s">
        <v>2974</v>
      </c>
      <c r="H2927" s="190">
        <v>-63.898000000000003</v>
      </c>
      <c r="I2927" s="191"/>
      <c r="L2927" s="187"/>
      <c r="M2927" s="192"/>
      <c r="T2927" s="193"/>
      <c r="AT2927" s="188" t="s">
        <v>586</v>
      </c>
      <c r="AU2927" s="188" t="s">
        <v>89</v>
      </c>
      <c r="AV2927" s="13" t="s">
        <v>89</v>
      </c>
      <c r="AW2927" s="13" t="s">
        <v>31</v>
      </c>
      <c r="AX2927" s="13" t="s">
        <v>77</v>
      </c>
      <c r="AY2927" s="188" t="s">
        <v>574</v>
      </c>
    </row>
    <row r="2928" spans="2:65" s="13" customFormat="1" ht="12">
      <c r="B2928" s="187"/>
      <c r="D2928" s="181" t="s">
        <v>586</v>
      </c>
      <c r="E2928" s="188" t="s">
        <v>1</v>
      </c>
      <c r="F2928" s="189" t="s">
        <v>2975</v>
      </c>
      <c r="H2928" s="190">
        <v>-39.716000000000001</v>
      </c>
      <c r="I2928" s="191"/>
      <c r="L2928" s="187"/>
      <c r="M2928" s="192"/>
      <c r="T2928" s="193"/>
      <c r="AT2928" s="188" t="s">
        <v>586</v>
      </c>
      <c r="AU2928" s="188" t="s">
        <v>89</v>
      </c>
      <c r="AV2928" s="13" t="s">
        <v>89</v>
      </c>
      <c r="AW2928" s="13" t="s">
        <v>31</v>
      </c>
      <c r="AX2928" s="13" t="s">
        <v>77</v>
      </c>
      <c r="AY2928" s="188" t="s">
        <v>574</v>
      </c>
    </row>
    <row r="2929" spans="2:65" s="14" customFormat="1" ht="12">
      <c r="B2929" s="194"/>
      <c r="D2929" s="181" t="s">
        <v>586</v>
      </c>
      <c r="E2929" s="195" t="s">
        <v>1</v>
      </c>
      <c r="F2929" s="196" t="s">
        <v>596</v>
      </c>
      <c r="H2929" s="197">
        <v>949.17399999999998</v>
      </c>
      <c r="I2929" s="198"/>
      <c r="L2929" s="194"/>
      <c r="M2929" s="199"/>
      <c r="T2929" s="200"/>
      <c r="AT2929" s="195" t="s">
        <v>586</v>
      </c>
      <c r="AU2929" s="195" t="s">
        <v>89</v>
      </c>
      <c r="AV2929" s="14" t="s">
        <v>580</v>
      </c>
      <c r="AW2929" s="14" t="s">
        <v>31</v>
      </c>
      <c r="AX2929" s="14" t="s">
        <v>84</v>
      </c>
      <c r="AY2929" s="195" t="s">
        <v>574</v>
      </c>
    </row>
    <row r="2930" spans="2:65" s="1" customFormat="1" ht="16.5" customHeight="1">
      <c r="B2930" s="140"/>
      <c r="C2930" s="289" t="s">
        <v>2976</v>
      </c>
      <c r="D2930" s="289" t="s">
        <v>576</v>
      </c>
      <c r="E2930" s="290" t="s">
        <v>2977</v>
      </c>
      <c r="F2930" s="291" t="s">
        <v>2978</v>
      </c>
      <c r="G2930" s="292" t="s">
        <v>694</v>
      </c>
      <c r="H2930" s="293">
        <v>3704.0509999999999</v>
      </c>
      <c r="I2930" s="294"/>
      <c r="J2930" s="294">
        <f>ROUND(I2930*H2930,2)</f>
        <v>0</v>
      </c>
      <c r="K2930" s="175"/>
      <c r="L2930" s="34" t="s">
        <v>12099</v>
      </c>
      <c r="M2930" s="176" t="s">
        <v>1</v>
      </c>
      <c r="N2930" s="139" t="s">
        <v>43</v>
      </c>
      <c r="P2930" s="177">
        <f>O2930*H2930</f>
        <v>0</v>
      </c>
      <c r="Q2930" s="177">
        <v>0</v>
      </c>
      <c r="R2930" s="177">
        <f>Q2930*H2930</f>
        <v>0</v>
      </c>
      <c r="S2930" s="177">
        <v>0</v>
      </c>
      <c r="T2930" s="178">
        <f>S2930*H2930</f>
        <v>0</v>
      </c>
      <c r="AR2930" s="179" t="s">
        <v>580</v>
      </c>
      <c r="AT2930" s="179" t="s">
        <v>576</v>
      </c>
      <c r="AU2930" s="179" t="s">
        <v>89</v>
      </c>
      <c r="AY2930" s="17" t="s">
        <v>574</v>
      </c>
      <c r="BE2930" s="102">
        <f>IF(N2930="základná",J2930,0)</f>
        <v>0</v>
      </c>
      <c r="BF2930" s="102">
        <f>IF(N2930="znížená",J2930,0)</f>
        <v>0</v>
      </c>
      <c r="BG2930" s="102">
        <f>IF(N2930="zákl. prenesená",J2930,0)</f>
        <v>0</v>
      </c>
      <c r="BH2930" s="102">
        <f>IF(N2930="zníž. prenesená",J2930,0)</f>
        <v>0</v>
      </c>
      <c r="BI2930" s="102">
        <f>IF(N2930="nulová",J2930,0)</f>
        <v>0</v>
      </c>
      <c r="BJ2930" s="17" t="s">
        <v>89</v>
      </c>
      <c r="BK2930" s="102">
        <f>ROUND(I2930*H2930,2)</f>
        <v>0</v>
      </c>
      <c r="BL2930" s="17" t="s">
        <v>580</v>
      </c>
      <c r="BM2930" s="179" t="s">
        <v>2979</v>
      </c>
    </row>
    <row r="2931" spans="2:65" s="13" customFormat="1" ht="24">
      <c r="B2931" s="187"/>
      <c r="D2931" s="181" t="s">
        <v>586</v>
      </c>
      <c r="E2931" s="188" t="s">
        <v>1</v>
      </c>
      <c r="F2931" s="189" t="s">
        <v>2980</v>
      </c>
      <c r="H2931" s="190">
        <v>2573.0949999999998</v>
      </c>
      <c r="I2931" s="191"/>
      <c r="L2931" s="187"/>
      <c r="M2931" s="192"/>
      <c r="T2931" s="193"/>
      <c r="AT2931" s="188" t="s">
        <v>586</v>
      </c>
      <c r="AU2931" s="188" t="s">
        <v>89</v>
      </c>
      <c r="AV2931" s="13" t="s">
        <v>89</v>
      </c>
      <c r="AW2931" s="13" t="s">
        <v>31</v>
      </c>
      <c r="AX2931" s="13" t="s">
        <v>77</v>
      </c>
      <c r="AY2931" s="188" t="s">
        <v>574</v>
      </c>
    </row>
    <row r="2932" spans="2:65" s="13" customFormat="1" ht="24">
      <c r="B2932" s="187"/>
      <c r="D2932" s="181" t="s">
        <v>586</v>
      </c>
      <c r="E2932" s="188" t="s">
        <v>1</v>
      </c>
      <c r="F2932" s="189" t="s">
        <v>2981</v>
      </c>
      <c r="H2932" s="190">
        <v>1130.9559999999999</v>
      </c>
      <c r="I2932" s="191"/>
      <c r="L2932" s="187"/>
      <c r="M2932" s="192"/>
      <c r="T2932" s="193"/>
      <c r="AT2932" s="188" t="s">
        <v>586</v>
      </c>
      <c r="AU2932" s="188" t="s">
        <v>89</v>
      </c>
      <c r="AV2932" s="13" t="s">
        <v>89</v>
      </c>
      <c r="AW2932" s="13" t="s">
        <v>31</v>
      </c>
      <c r="AX2932" s="13" t="s">
        <v>77</v>
      </c>
      <c r="AY2932" s="188" t="s">
        <v>574</v>
      </c>
    </row>
    <row r="2933" spans="2:65" s="14" customFormat="1" ht="12">
      <c r="B2933" s="194"/>
      <c r="D2933" s="181" t="s">
        <v>586</v>
      </c>
      <c r="E2933" s="195" t="s">
        <v>173</v>
      </c>
      <c r="F2933" s="196" t="s">
        <v>596</v>
      </c>
      <c r="H2933" s="197">
        <v>3704.0509999999999</v>
      </c>
      <c r="I2933" s="198"/>
      <c r="L2933" s="194"/>
      <c r="M2933" s="199"/>
      <c r="T2933" s="200"/>
      <c r="AT2933" s="195" t="s">
        <v>586</v>
      </c>
      <c r="AU2933" s="195" t="s">
        <v>89</v>
      </c>
      <c r="AV2933" s="14" t="s">
        <v>580</v>
      </c>
      <c r="AW2933" s="14" t="s">
        <v>31</v>
      </c>
      <c r="AX2933" s="14" t="s">
        <v>84</v>
      </c>
      <c r="AY2933" s="195" t="s">
        <v>574</v>
      </c>
    </row>
    <row r="2934" spans="2:65" s="1" customFormat="1" ht="24.25" customHeight="1">
      <c r="B2934" s="140"/>
      <c r="C2934" s="168" t="s">
        <v>2982</v>
      </c>
      <c r="D2934" s="168" t="s">
        <v>576</v>
      </c>
      <c r="E2934" s="169" t="s">
        <v>2983</v>
      </c>
      <c r="F2934" s="170" t="s">
        <v>2984</v>
      </c>
      <c r="G2934" s="171" t="s">
        <v>694</v>
      </c>
      <c r="H2934" s="172">
        <v>31.35</v>
      </c>
      <c r="I2934" s="173"/>
      <c r="J2934" s="174">
        <f>ROUND(I2934*H2934,2)</f>
        <v>0</v>
      </c>
      <c r="K2934" s="175"/>
      <c r="L2934" s="34"/>
      <c r="M2934" s="176" t="s">
        <v>1</v>
      </c>
      <c r="N2934" s="139" t="s">
        <v>43</v>
      </c>
      <c r="P2934" s="177">
        <f>O2934*H2934</f>
        <v>0</v>
      </c>
      <c r="Q2934" s="177">
        <v>0</v>
      </c>
      <c r="R2934" s="177">
        <f>Q2934*H2934</f>
        <v>0</v>
      </c>
      <c r="S2934" s="177">
        <v>0</v>
      </c>
      <c r="T2934" s="178">
        <f>S2934*H2934</f>
        <v>0</v>
      </c>
      <c r="AR2934" s="179" t="s">
        <v>580</v>
      </c>
      <c r="AT2934" s="179" t="s">
        <v>576</v>
      </c>
      <c r="AU2934" s="179" t="s">
        <v>89</v>
      </c>
      <c r="AY2934" s="17" t="s">
        <v>574</v>
      </c>
      <c r="BE2934" s="102">
        <f>IF(N2934="základná",J2934,0)</f>
        <v>0</v>
      </c>
      <c r="BF2934" s="102">
        <f>IF(N2934="znížená",J2934,0)</f>
        <v>0</v>
      </c>
      <c r="BG2934" s="102">
        <f>IF(N2934="zákl. prenesená",J2934,0)</f>
        <v>0</v>
      </c>
      <c r="BH2934" s="102">
        <f>IF(N2934="zníž. prenesená",J2934,0)</f>
        <v>0</v>
      </c>
      <c r="BI2934" s="102">
        <f>IF(N2934="nulová",J2934,0)</f>
        <v>0</v>
      </c>
      <c r="BJ2934" s="17" t="s">
        <v>89</v>
      </c>
      <c r="BK2934" s="102">
        <f>ROUND(I2934*H2934,2)</f>
        <v>0</v>
      </c>
      <c r="BL2934" s="17" t="s">
        <v>580</v>
      </c>
      <c r="BM2934" s="179" t="s">
        <v>2985</v>
      </c>
    </row>
    <row r="2935" spans="2:65" s="13" customFormat="1" ht="12">
      <c r="B2935" s="187"/>
      <c r="D2935" s="181" t="s">
        <v>586</v>
      </c>
      <c r="E2935" s="188" t="s">
        <v>1</v>
      </c>
      <c r="F2935" s="189" t="s">
        <v>2986</v>
      </c>
      <c r="H2935" s="190">
        <v>31.35</v>
      </c>
      <c r="I2935" s="191"/>
      <c r="L2935" s="187"/>
      <c r="M2935" s="192"/>
      <c r="T2935" s="193"/>
      <c r="AT2935" s="188" t="s">
        <v>586</v>
      </c>
      <c r="AU2935" s="188" t="s">
        <v>89</v>
      </c>
      <c r="AV2935" s="13" t="s">
        <v>89</v>
      </c>
      <c r="AW2935" s="13" t="s">
        <v>31</v>
      </c>
      <c r="AX2935" s="13" t="s">
        <v>77</v>
      </c>
      <c r="AY2935" s="188" t="s">
        <v>574</v>
      </c>
    </row>
    <row r="2936" spans="2:65" s="14" customFormat="1" ht="12">
      <c r="B2936" s="194"/>
      <c r="D2936" s="181" t="s">
        <v>586</v>
      </c>
      <c r="E2936" s="195" t="s">
        <v>170</v>
      </c>
      <c r="F2936" s="196" t="s">
        <v>596</v>
      </c>
      <c r="H2936" s="197">
        <v>31.35</v>
      </c>
      <c r="I2936" s="198"/>
      <c r="L2936" s="194"/>
      <c r="M2936" s="199"/>
      <c r="T2936" s="200"/>
      <c r="AT2936" s="195" t="s">
        <v>586</v>
      </c>
      <c r="AU2936" s="195" t="s">
        <v>89</v>
      </c>
      <c r="AV2936" s="14" t="s">
        <v>580</v>
      </c>
      <c r="AW2936" s="14" t="s">
        <v>31</v>
      </c>
      <c r="AX2936" s="14" t="s">
        <v>84</v>
      </c>
      <c r="AY2936" s="195" t="s">
        <v>574</v>
      </c>
    </row>
    <row r="2937" spans="2:65" s="1" customFormat="1" ht="24.25" customHeight="1">
      <c r="B2937" s="140"/>
      <c r="C2937" s="168" t="s">
        <v>2987</v>
      </c>
      <c r="D2937" s="168" t="s">
        <v>576</v>
      </c>
      <c r="E2937" s="169" t="s">
        <v>2988</v>
      </c>
      <c r="F2937" s="170" t="s">
        <v>2989</v>
      </c>
      <c r="G2937" s="171" t="s">
        <v>694</v>
      </c>
      <c r="H2937" s="172">
        <v>63.898000000000003</v>
      </c>
      <c r="I2937" s="173"/>
      <c r="J2937" s="174">
        <f>ROUND(I2937*H2937,2)</f>
        <v>0</v>
      </c>
      <c r="K2937" s="175"/>
      <c r="L2937" s="34"/>
      <c r="M2937" s="176" t="s">
        <v>1</v>
      </c>
      <c r="N2937" s="139" t="s">
        <v>43</v>
      </c>
      <c r="P2937" s="177">
        <f>O2937*H2937</f>
        <v>0</v>
      </c>
      <c r="Q2937" s="177">
        <v>0</v>
      </c>
      <c r="R2937" s="177">
        <f>Q2937*H2937</f>
        <v>0</v>
      </c>
      <c r="S2937" s="177">
        <v>0</v>
      </c>
      <c r="T2937" s="178">
        <f>S2937*H2937</f>
        <v>0</v>
      </c>
      <c r="AR2937" s="179" t="s">
        <v>580</v>
      </c>
      <c r="AT2937" s="179" t="s">
        <v>576</v>
      </c>
      <c r="AU2937" s="179" t="s">
        <v>89</v>
      </c>
      <c r="AY2937" s="17" t="s">
        <v>574</v>
      </c>
      <c r="BE2937" s="102">
        <f>IF(N2937="základná",J2937,0)</f>
        <v>0</v>
      </c>
      <c r="BF2937" s="102">
        <f>IF(N2937="znížená",J2937,0)</f>
        <v>0</v>
      </c>
      <c r="BG2937" s="102">
        <f>IF(N2937="zákl. prenesená",J2937,0)</f>
        <v>0</v>
      </c>
      <c r="BH2937" s="102">
        <f>IF(N2937="zníž. prenesená",J2937,0)</f>
        <v>0</v>
      </c>
      <c r="BI2937" s="102">
        <f>IF(N2937="nulová",J2937,0)</f>
        <v>0</v>
      </c>
      <c r="BJ2937" s="17" t="s">
        <v>89</v>
      </c>
      <c r="BK2937" s="102">
        <f>ROUND(I2937*H2937,2)</f>
        <v>0</v>
      </c>
      <c r="BL2937" s="17" t="s">
        <v>580</v>
      </c>
      <c r="BM2937" s="179" t="s">
        <v>2990</v>
      </c>
    </row>
    <row r="2938" spans="2:65" s="13" customFormat="1" ht="12">
      <c r="B2938" s="187"/>
      <c r="D2938" s="181" t="s">
        <v>586</v>
      </c>
      <c r="E2938" s="188" t="s">
        <v>1</v>
      </c>
      <c r="F2938" s="189" t="s">
        <v>2991</v>
      </c>
      <c r="H2938" s="190">
        <v>63.898000000000003</v>
      </c>
      <c r="I2938" s="191"/>
      <c r="L2938" s="187"/>
      <c r="M2938" s="192"/>
      <c r="T2938" s="193"/>
      <c r="AT2938" s="188" t="s">
        <v>586</v>
      </c>
      <c r="AU2938" s="188" t="s">
        <v>89</v>
      </c>
      <c r="AV2938" s="13" t="s">
        <v>89</v>
      </c>
      <c r="AW2938" s="13" t="s">
        <v>31</v>
      </c>
      <c r="AX2938" s="13" t="s">
        <v>77</v>
      </c>
      <c r="AY2938" s="188" t="s">
        <v>574</v>
      </c>
    </row>
    <row r="2939" spans="2:65" s="14" customFormat="1" ht="12">
      <c r="B2939" s="194"/>
      <c r="D2939" s="181" t="s">
        <v>586</v>
      </c>
      <c r="E2939" s="195" t="s">
        <v>166</v>
      </c>
      <c r="F2939" s="196" t="s">
        <v>596</v>
      </c>
      <c r="H2939" s="197">
        <v>63.898000000000003</v>
      </c>
      <c r="I2939" s="198"/>
      <c r="L2939" s="194"/>
      <c r="M2939" s="199"/>
      <c r="T2939" s="200"/>
      <c r="AT2939" s="195" t="s">
        <v>586</v>
      </c>
      <c r="AU2939" s="195" t="s">
        <v>89</v>
      </c>
      <c r="AV2939" s="14" t="s">
        <v>580</v>
      </c>
      <c r="AW2939" s="14" t="s">
        <v>31</v>
      </c>
      <c r="AX2939" s="14" t="s">
        <v>84</v>
      </c>
      <c r="AY2939" s="195" t="s">
        <v>574</v>
      </c>
    </row>
    <row r="2940" spans="2:65" s="1" customFormat="1" ht="38" customHeight="1">
      <c r="B2940" s="140"/>
      <c r="C2940" s="168" t="s">
        <v>2992</v>
      </c>
      <c r="D2940" s="168" t="s">
        <v>576</v>
      </c>
      <c r="E2940" s="169" t="s">
        <v>2993</v>
      </c>
      <c r="F2940" s="170" t="s">
        <v>2994</v>
      </c>
      <c r="G2940" s="171" t="s">
        <v>694</v>
      </c>
      <c r="H2940" s="172">
        <v>39.716000000000001</v>
      </c>
      <c r="I2940" s="173"/>
      <c r="J2940" s="174">
        <f>ROUND(I2940*H2940,2)</f>
        <v>0</v>
      </c>
      <c r="K2940" s="175"/>
      <c r="L2940" s="34"/>
      <c r="M2940" s="176" t="s">
        <v>1</v>
      </c>
      <c r="N2940" s="139" t="s">
        <v>43</v>
      </c>
      <c r="P2940" s="177">
        <f>O2940*H2940</f>
        <v>0</v>
      </c>
      <c r="Q2940" s="177">
        <v>0</v>
      </c>
      <c r="R2940" s="177">
        <f>Q2940*H2940</f>
        <v>0</v>
      </c>
      <c r="S2940" s="177">
        <v>0</v>
      </c>
      <c r="T2940" s="178">
        <f>S2940*H2940</f>
        <v>0</v>
      </c>
      <c r="AR2940" s="179" t="s">
        <v>580</v>
      </c>
      <c r="AT2940" s="179" t="s">
        <v>576</v>
      </c>
      <c r="AU2940" s="179" t="s">
        <v>89</v>
      </c>
      <c r="AY2940" s="17" t="s">
        <v>574</v>
      </c>
      <c r="BE2940" s="102">
        <f>IF(N2940="základná",J2940,0)</f>
        <v>0</v>
      </c>
      <c r="BF2940" s="102">
        <f>IF(N2940="znížená",J2940,0)</f>
        <v>0</v>
      </c>
      <c r="BG2940" s="102">
        <f>IF(N2940="zákl. prenesená",J2940,0)</f>
        <v>0</v>
      </c>
      <c r="BH2940" s="102">
        <f>IF(N2940="zníž. prenesená",J2940,0)</f>
        <v>0</v>
      </c>
      <c r="BI2940" s="102">
        <f>IF(N2940="nulová",J2940,0)</f>
        <v>0</v>
      </c>
      <c r="BJ2940" s="17" t="s">
        <v>89</v>
      </c>
      <c r="BK2940" s="102">
        <f>ROUND(I2940*H2940,2)</f>
        <v>0</v>
      </c>
      <c r="BL2940" s="17" t="s">
        <v>580</v>
      </c>
      <c r="BM2940" s="179" t="s">
        <v>2995</v>
      </c>
    </row>
    <row r="2941" spans="2:65" s="13" customFormat="1" ht="12">
      <c r="B2941" s="187"/>
      <c r="D2941" s="181" t="s">
        <v>586</v>
      </c>
      <c r="E2941" s="188" t="s">
        <v>1</v>
      </c>
      <c r="F2941" s="189" t="s">
        <v>178</v>
      </c>
      <c r="H2941" s="190">
        <v>39.716000000000001</v>
      </c>
      <c r="I2941" s="191"/>
      <c r="L2941" s="187"/>
      <c r="M2941" s="192"/>
      <c r="T2941" s="193"/>
      <c r="AT2941" s="188" t="s">
        <v>586</v>
      </c>
      <c r="AU2941" s="188" t="s">
        <v>89</v>
      </c>
      <c r="AV2941" s="13" t="s">
        <v>89</v>
      </c>
      <c r="AW2941" s="13" t="s">
        <v>31</v>
      </c>
      <c r="AX2941" s="13" t="s">
        <v>77</v>
      </c>
      <c r="AY2941" s="188" t="s">
        <v>574</v>
      </c>
    </row>
    <row r="2942" spans="2:65" s="14" customFormat="1" ht="12">
      <c r="B2942" s="194"/>
      <c r="D2942" s="181" t="s">
        <v>586</v>
      </c>
      <c r="E2942" s="195" t="s">
        <v>176</v>
      </c>
      <c r="F2942" s="196" t="s">
        <v>596</v>
      </c>
      <c r="H2942" s="197">
        <v>39.716000000000001</v>
      </c>
      <c r="I2942" s="198"/>
      <c r="L2942" s="194"/>
      <c r="M2942" s="199"/>
      <c r="T2942" s="200"/>
      <c r="AT2942" s="195" t="s">
        <v>586</v>
      </c>
      <c r="AU2942" s="195" t="s">
        <v>89</v>
      </c>
      <c r="AV2942" s="14" t="s">
        <v>580</v>
      </c>
      <c r="AW2942" s="14" t="s">
        <v>31</v>
      </c>
      <c r="AX2942" s="14" t="s">
        <v>84</v>
      </c>
      <c r="AY2942" s="195" t="s">
        <v>574</v>
      </c>
    </row>
    <row r="2943" spans="2:65" s="11" customFormat="1" ht="23" customHeight="1">
      <c r="B2943" s="156"/>
      <c r="D2943" s="157" t="s">
        <v>76</v>
      </c>
      <c r="E2943" s="166" t="s">
        <v>1733</v>
      </c>
      <c r="F2943" s="166" t="s">
        <v>2996</v>
      </c>
      <c r="I2943" s="159"/>
      <c r="J2943" s="167">
        <f>BK2943</f>
        <v>0</v>
      </c>
      <c r="L2943" s="156"/>
      <c r="M2943" s="161"/>
      <c r="P2943" s="162">
        <f>P2944</f>
        <v>0</v>
      </c>
      <c r="R2943" s="162">
        <f>R2944</f>
        <v>0</v>
      </c>
      <c r="T2943" s="163">
        <f>T2944</f>
        <v>0</v>
      </c>
      <c r="AR2943" s="157" t="s">
        <v>84</v>
      </c>
      <c r="AT2943" s="164" t="s">
        <v>76</v>
      </c>
      <c r="AU2943" s="164" t="s">
        <v>84</v>
      </c>
      <c r="AY2943" s="157" t="s">
        <v>574</v>
      </c>
      <c r="BK2943" s="165">
        <f>BK2944</f>
        <v>0</v>
      </c>
    </row>
    <row r="2944" spans="2:65" s="1" customFormat="1" ht="24.25" customHeight="1">
      <c r="B2944" s="140"/>
      <c r="C2944" s="168" t="s">
        <v>2997</v>
      </c>
      <c r="D2944" s="168" t="s">
        <v>576</v>
      </c>
      <c r="E2944" s="169" t="s">
        <v>2998</v>
      </c>
      <c r="F2944" s="170" t="s">
        <v>2999</v>
      </c>
      <c r="G2944" s="171" t="s">
        <v>694</v>
      </c>
      <c r="H2944" s="172">
        <v>7374.0919999999996</v>
      </c>
      <c r="I2944" s="173"/>
      <c r="J2944" s="174">
        <f>ROUND(I2944*H2944,2)</f>
        <v>0</v>
      </c>
      <c r="K2944" s="175"/>
      <c r="L2944" s="34"/>
      <c r="M2944" s="176" t="s">
        <v>1</v>
      </c>
      <c r="N2944" s="139" t="s">
        <v>43</v>
      </c>
      <c r="P2944" s="177">
        <f>O2944*H2944</f>
        <v>0</v>
      </c>
      <c r="Q2944" s="177">
        <v>0</v>
      </c>
      <c r="R2944" s="177">
        <f>Q2944*H2944</f>
        <v>0</v>
      </c>
      <c r="S2944" s="177">
        <v>0</v>
      </c>
      <c r="T2944" s="178">
        <f>S2944*H2944</f>
        <v>0</v>
      </c>
      <c r="AR2944" s="179" t="s">
        <v>580</v>
      </c>
      <c r="AT2944" s="179" t="s">
        <v>576</v>
      </c>
      <c r="AU2944" s="179" t="s">
        <v>89</v>
      </c>
      <c r="AY2944" s="17" t="s">
        <v>574</v>
      </c>
      <c r="BE2944" s="102">
        <f>IF(N2944="základná",J2944,0)</f>
        <v>0</v>
      </c>
      <c r="BF2944" s="102">
        <f>IF(N2944="znížená",J2944,0)</f>
        <v>0</v>
      </c>
      <c r="BG2944" s="102">
        <f>IF(N2944="zákl. prenesená",J2944,0)</f>
        <v>0</v>
      </c>
      <c r="BH2944" s="102">
        <f>IF(N2944="zníž. prenesená",J2944,0)</f>
        <v>0</v>
      </c>
      <c r="BI2944" s="102">
        <f>IF(N2944="nulová",J2944,0)</f>
        <v>0</v>
      </c>
      <c r="BJ2944" s="17" t="s">
        <v>89</v>
      </c>
      <c r="BK2944" s="102">
        <f>ROUND(I2944*H2944,2)</f>
        <v>0</v>
      </c>
      <c r="BL2944" s="17" t="s">
        <v>580</v>
      </c>
      <c r="BM2944" s="179" t="s">
        <v>3000</v>
      </c>
    </row>
    <row r="2945" spans="2:65" s="11" customFormat="1" ht="26" customHeight="1">
      <c r="B2945" s="156"/>
      <c r="D2945" s="157" t="s">
        <v>76</v>
      </c>
      <c r="E2945" s="158" t="s">
        <v>3001</v>
      </c>
      <c r="F2945" s="158" t="s">
        <v>3002</v>
      </c>
      <c r="I2945" s="159"/>
      <c r="J2945" s="160">
        <f>BK2945</f>
        <v>0</v>
      </c>
      <c r="L2945" s="156"/>
      <c r="M2945" s="161"/>
      <c r="P2945" s="162">
        <f>P2946+P3080+P3386+P3737+P3743+P3777+P3782+P3818+P4781+P4828+P4932+P5454+P5463+P5492+P6009+P6021</f>
        <v>0</v>
      </c>
      <c r="R2945" s="162">
        <f>R2946+R3080+R3386+R3737+R3743+R3777+R3782+R3818+R4781+R4828+R4932+R5454+R5463+R5492+R6009+R6021</f>
        <v>613.35531099709999</v>
      </c>
      <c r="T2945" s="163">
        <f>T2946+T3080+T3386+T3737+T3743+T3777+T3782+T3818+T4781+T4828+T4932+T5454+T5463+T5492+T6009+T6021</f>
        <v>110.00785764999998</v>
      </c>
      <c r="AR2945" s="157" t="s">
        <v>89</v>
      </c>
      <c r="AT2945" s="164" t="s">
        <v>76</v>
      </c>
      <c r="AU2945" s="164" t="s">
        <v>77</v>
      </c>
      <c r="AY2945" s="157" t="s">
        <v>574</v>
      </c>
      <c r="BK2945" s="165">
        <f>BK2946+BK3080+BK3386+BK3737+BK3743+BK3777+BK3782+BK3818+BK4781+BK4828+BK4932+BK5454+BK5463+BK5492+BK6009+BK6021</f>
        <v>0</v>
      </c>
    </row>
    <row r="2946" spans="2:65" s="11" customFormat="1" ht="23" customHeight="1">
      <c r="B2946" s="156"/>
      <c r="D2946" s="157" t="s">
        <v>76</v>
      </c>
      <c r="E2946" s="166" t="s">
        <v>3003</v>
      </c>
      <c r="F2946" s="166" t="s">
        <v>3004</v>
      </c>
      <c r="I2946" s="159"/>
      <c r="J2946" s="167">
        <f>BK2946</f>
        <v>0</v>
      </c>
      <c r="L2946" s="156"/>
      <c r="M2946" s="161"/>
      <c r="P2946" s="162">
        <f>SUM(P2947:P3079)</f>
        <v>0</v>
      </c>
      <c r="R2946" s="162">
        <f>SUM(R2947:R3079)</f>
        <v>21.828957951900001</v>
      </c>
      <c r="T2946" s="163">
        <f>SUM(T2947:T3079)</f>
        <v>0</v>
      </c>
      <c r="AR2946" s="157" t="s">
        <v>89</v>
      </c>
      <c r="AT2946" s="164" t="s">
        <v>76</v>
      </c>
      <c r="AU2946" s="164" t="s">
        <v>84</v>
      </c>
      <c r="AY2946" s="157" t="s">
        <v>574</v>
      </c>
      <c r="BK2946" s="165">
        <f>SUM(BK2947:BK3079)</f>
        <v>0</v>
      </c>
    </row>
    <row r="2947" spans="2:65" s="1" customFormat="1" ht="24.25" customHeight="1">
      <c r="B2947" s="140"/>
      <c r="C2947" s="168" t="s">
        <v>3005</v>
      </c>
      <c r="D2947" s="168" t="s">
        <v>576</v>
      </c>
      <c r="E2947" s="169" t="s">
        <v>3006</v>
      </c>
      <c r="F2947" s="170" t="s">
        <v>3007</v>
      </c>
      <c r="G2947" s="171" t="s">
        <v>584</v>
      </c>
      <c r="H2947" s="172">
        <v>3101.2460000000001</v>
      </c>
      <c r="I2947" s="173"/>
      <c r="J2947" s="174">
        <f>ROUND(I2947*H2947,2)</f>
        <v>0</v>
      </c>
      <c r="K2947" s="175"/>
      <c r="L2947" s="34"/>
      <c r="M2947" s="176" t="s">
        <v>1</v>
      </c>
      <c r="N2947" s="139" t="s">
        <v>43</v>
      </c>
      <c r="P2947" s="177">
        <f>O2947*H2947</f>
        <v>0</v>
      </c>
      <c r="Q2947" s="177">
        <v>0</v>
      </c>
      <c r="R2947" s="177">
        <f>Q2947*H2947</f>
        <v>0</v>
      </c>
      <c r="S2947" s="177">
        <v>0</v>
      </c>
      <c r="T2947" s="178">
        <f>S2947*H2947</f>
        <v>0</v>
      </c>
      <c r="AR2947" s="179" t="s">
        <v>680</v>
      </c>
      <c r="AT2947" s="179" t="s">
        <v>576</v>
      </c>
      <c r="AU2947" s="179" t="s">
        <v>89</v>
      </c>
      <c r="AY2947" s="17" t="s">
        <v>574</v>
      </c>
      <c r="BE2947" s="102">
        <f>IF(N2947="základná",J2947,0)</f>
        <v>0</v>
      </c>
      <c r="BF2947" s="102">
        <f>IF(N2947="znížená",J2947,0)</f>
        <v>0</v>
      </c>
      <c r="BG2947" s="102">
        <f>IF(N2947="zákl. prenesená",J2947,0)</f>
        <v>0</v>
      </c>
      <c r="BH2947" s="102">
        <f>IF(N2947="zníž. prenesená",J2947,0)</f>
        <v>0</v>
      </c>
      <c r="BI2947" s="102">
        <f>IF(N2947="nulová",J2947,0)</f>
        <v>0</v>
      </c>
      <c r="BJ2947" s="17" t="s">
        <v>89</v>
      </c>
      <c r="BK2947" s="102">
        <f>ROUND(I2947*H2947,2)</f>
        <v>0</v>
      </c>
      <c r="BL2947" s="17" t="s">
        <v>680</v>
      </c>
      <c r="BM2947" s="179" t="s">
        <v>3008</v>
      </c>
    </row>
    <row r="2948" spans="2:65" s="12" customFormat="1" ht="24">
      <c r="B2948" s="180"/>
      <c r="D2948" s="181" t="s">
        <v>586</v>
      </c>
      <c r="E2948" s="182" t="s">
        <v>1</v>
      </c>
      <c r="F2948" s="183" t="s">
        <v>2479</v>
      </c>
      <c r="H2948" s="182" t="s">
        <v>1</v>
      </c>
      <c r="I2948" s="184"/>
      <c r="L2948" s="180"/>
      <c r="M2948" s="185"/>
      <c r="T2948" s="186"/>
      <c r="AT2948" s="182" t="s">
        <v>586</v>
      </c>
      <c r="AU2948" s="182" t="s">
        <v>89</v>
      </c>
      <c r="AV2948" s="12" t="s">
        <v>84</v>
      </c>
      <c r="AW2948" s="12" t="s">
        <v>31</v>
      </c>
      <c r="AX2948" s="12" t="s">
        <v>77</v>
      </c>
      <c r="AY2948" s="182" t="s">
        <v>574</v>
      </c>
    </row>
    <row r="2949" spans="2:65" s="13" customFormat="1" ht="12">
      <c r="B2949" s="187"/>
      <c r="D2949" s="181" t="s">
        <v>586</v>
      </c>
      <c r="E2949" s="188" t="s">
        <v>1</v>
      </c>
      <c r="F2949" s="189" t="s">
        <v>280</v>
      </c>
      <c r="H2949" s="190">
        <v>1973.3140000000001</v>
      </c>
      <c r="I2949" s="191"/>
      <c r="L2949" s="187"/>
      <c r="M2949" s="192"/>
      <c r="T2949" s="193"/>
      <c r="AT2949" s="188" t="s">
        <v>586</v>
      </c>
      <c r="AU2949" s="188" t="s">
        <v>89</v>
      </c>
      <c r="AV2949" s="13" t="s">
        <v>89</v>
      </c>
      <c r="AW2949" s="13" t="s">
        <v>31</v>
      </c>
      <c r="AX2949" s="13" t="s">
        <v>77</v>
      </c>
      <c r="AY2949" s="188" t="s">
        <v>574</v>
      </c>
    </row>
    <row r="2950" spans="2:65" s="15" customFormat="1" ht="12">
      <c r="B2950" s="201"/>
      <c r="D2950" s="181" t="s">
        <v>586</v>
      </c>
      <c r="E2950" s="202" t="s">
        <v>278</v>
      </c>
      <c r="F2950" s="203" t="s">
        <v>776</v>
      </c>
      <c r="H2950" s="204">
        <v>1973.3140000000001</v>
      </c>
      <c r="I2950" s="205"/>
      <c r="L2950" s="201"/>
      <c r="M2950" s="206"/>
      <c r="T2950" s="207"/>
      <c r="AT2950" s="202" t="s">
        <v>586</v>
      </c>
      <c r="AU2950" s="202" t="s">
        <v>89</v>
      </c>
      <c r="AV2950" s="15" t="s">
        <v>597</v>
      </c>
      <c r="AW2950" s="15" t="s">
        <v>31</v>
      </c>
      <c r="AX2950" s="15" t="s">
        <v>77</v>
      </c>
      <c r="AY2950" s="202" t="s">
        <v>574</v>
      </c>
    </row>
    <row r="2951" spans="2:65" s="12" customFormat="1" ht="24">
      <c r="B2951" s="180"/>
      <c r="D2951" s="181" t="s">
        <v>586</v>
      </c>
      <c r="E2951" s="182" t="s">
        <v>1</v>
      </c>
      <c r="F2951" s="183" t="s">
        <v>3009</v>
      </c>
      <c r="H2951" s="182" t="s">
        <v>1</v>
      </c>
      <c r="I2951" s="184"/>
      <c r="L2951" s="180"/>
      <c r="M2951" s="185"/>
      <c r="T2951" s="186"/>
      <c r="AT2951" s="182" t="s">
        <v>586</v>
      </c>
      <c r="AU2951" s="182" t="s">
        <v>89</v>
      </c>
      <c r="AV2951" s="12" t="s">
        <v>84</v>
      </c>
      <c r="AW2951" s="12" t="s">
        <v>31</v>
      </c>
      <c r="AX2951" s="12" t="s">
        <v>77</v>
      </c>
      <c r="AY2951" s="182" t="s">
        <v>574</v>
      </c>
    </row>
    <row r="2952" spans="2:65" s="13" customFormat="1" ht="12">
      <c r="B2952" s="187"/>
      <c r="D2952" s="181" t="s">
        <v>586</v>
      </c>
      <c r="E2952" s="188" t="s">
        <v>1</v>
      </c>
      <c r="F2952" s="189" t="s">
        <v>243</v>
      </c>
      <c r="H2952" s="190">
        <v>984.15</v>
      </c>
      <c r="I2952" s="191"/>
      <c r="L2952" s="187"/>
      <c r="M2952" s="192"/>
      <c r="T2952" s="193"/>
      <c r="AT2952" s="188" t="s">
        <v>586</v>
      </c>
      <c r="AU2952" s="188" t="s">
        <v>89</v>
      </c>
      <c r="AV2952" s="13" t="s">
        <v>89</v>
      </c>
      <c r="AW2952" s="13" t="s">
        <v>31</v>
      </c>
      <c r="AX2952" s="13" t="s">
        <v>77</v>
      </c>
      <c r="AY2952" s="188" t="s">
        <v>574</v>
      </c>
    </row>
    <row r="2953" spans="2:65" s="15" customFormat="1" ht="12">
      <c r="B2953" s="201"/>
      <c r="D2953" s="181" t="s">
        <v>586</v>
      </c>
      <c r="E2953" s="202" t="s">
        <v>328</v>
      </c>
      <c r="F2953" s="203" t="s">
        <v>776</v>
      </c>
      <c r="H2953" s="204">
        <v>984.15</v>
      </c>
      <c r="I2953" s="205"/>
      <c r="L2953" s="201"/>
      <c r="M2953" s="206"/>
      <c r="T2953" s="207"/>
      <c r="AT2953" s="202" t="s">
        <v>586</v>
      </c>
      <c r="AU2953" s="202" t="s">
        <v>89</v>
      </c>
      <c r="AV2953" s="15" t="s">
        <v>597</v>
      </c>
      <c r="AW2953" s="15" t="s">
        <v>31</v>
      </c>
      <c r="AX2953" s="15" t="s">
        <v>77</v>
      </c>
      <c r="AY2953" s="202" t="s">
        <v>574</v>
      </c>
    </row>
    <row r="2954" spans="2:65" s="12" customFormat="1" ht="12">
      <c r="B2954" s="180"/>
      <c r="D2954" s="181" t="s">
        <v>586</v>
      </c>
      <c r="E2954" s="182" t="s">
        <v>1</v>
      </c>
      <c r="F2954" s="183" t="s">
        <v>1011</v>
      </c>
      <c r="H2954" s="182" t="s">
        <v>1</v>
      </c>
      <c r="I2954" s="184"/>
      <c r="L2954" s="180"/>
      <c r="M2954" s="185"/>
      <c r="T2954" s="186"/>
      <c r="AT2954" s="182" t="s">
        <v>586</v>
      </c>
      <c r="AU2954" s="182" t="s">
        <v>89</v>
      </c>
      <c r="AV2954" s="12" t="s">
        <v>84</v>
      </c>
      <c r="AW2954" s="12" t="s">
        <v>31</v>
      </c>
      <c r="AX2954" s="12" t="s">
        <v>77</v>
      </c>
      <c r="AY2954" s="182" t="s">
        <v>574</v>
      </c>
    </row>
    <row r="2955" spans="2:65" s="13" customFormat="1" ht="12">
      <c r="B2955" s="187"/>
      <c r="D2955" s="181" t="s">
        <v>586</v>
      </c>
      <c r="E2955" s="188" t="s">
        <v>1</v>
      </c>
      <c r="F2955" s="189" t="s">
        <v>3010</v>
      </c>
      <c r="H2955" s="190">
        <v>8.4890000000000008</v>
      </c>
      <c r="I2955" s="191"/>
      <c r="L2955" s="187"/>
      <c r="M2955" s="192"/>
      <c r="T2955" s="193"/>
      <c r="AT2955" s="188" t="s">
        <v>586</v>
      </c>
      <c r="AU2955" s="188" t="s">
        <v>89</v>
      </c>
      <c r="AV2955" s="13" t="s">
        <v>89</v>
      </c>
      <c r="AW2955" s="13" t="s">
        <v>31</v>
      </c>
      <c r="AX2955" s="13" t="s">
        <v>77</v>
      </c>
      <c r="AY2955" s="188" t="s">
        <v>574</v>
      </c>
    </row>
    <row r="2956" spans="2:65" s="12" customFormat="1" ht="12">
      <c r="B2956" s="180"/>
      <c r="D2956" s="181" t="s">
        <v>586</v>
      </c>
      <c r="E2956" s="182" t="s">
        <v>1</v>
      </c>
      <c r="F2956" s="183" t="s">
        <v>1013</v>
      </c>
      <c r="H2956" s="182" t="s">
        <v>1</v>
      </c>
      <c r="I2956" s="184"/>
      <c r="L2956" s="180"/>
      <c r="M2956" s="185"/>
      <c r="T2956" s="186"/>
      <c r="AT2956" s="182" t="s">
        <v>586</v>
      </c>
      <c r="AU2956" s="182" t="s">
        <v>89</v>
      </c>
      <c r="AV2956" s="12" t="s">
        <v>84</v>
      </c>
      <c r="AW2956" s="12" t="s">
        <v>31</v>
      </c>
      <c r="AX2956" s="12" t="s">
        <v>77</v>
      </c>
      <c r="AY2956" s="182" t="s">
        <v>574</v>
      </c>
    </row>
    <row r="2957" spans="2:65" s="13" customFormat="1" ht="12">
      <c r="B2957" s="187"/>
      <c r="D2957" s="181" t="s">
        <v>586</v>
      </c>
      <c r="E2957" s="188" t="s">
        <v>1</v>
      </c>
      <c r="F2957" s="189" t="s">
        <v>3011</v>
      </c>
      <c r="H2957" s="190">
        <v>6.577</v>
      </c>
      <c r="I2957" s="191"/>
      <c r="L2957" s="187"/>
      <c r="M2957" s="192"/>
      <c r="T2957" s="193"/>
      <c r="AT2957" s="188" t="s">
        <v>586</v>
      </c>
      <c r="AU2957" s="188" t="s">
        <v>89</v>
      </c>
      <c r="AV2957" s="13" t="s">
        <v>89</v>
      </c>
      <c r="AW2957" s="13" t="s">
        <v>31</v>
      </c>
      <c r="AX2957" s="13" t="s">
        <v>77</v>
      </c>
      <c r="AY2957" s="188" t="s">
        <v>574</v>
      </c>
    </row>
    <row r="2958" spans="2:65" s="15" customFormat="1" ht="12">
      <c r="B2958" s="201"/>
      <c r="D2958" s="181" t="s">
        <v>586</v>
      </c>
      <c r="E2958" s="202" t="s">
        <v>3012</v>
      </c>
      <c r="F2958" s="203" t="s">
        <v>776</v>
      </c>
      <c r="H2958" s="204">
        <v>15.066000000000001</v>
      </c>
      <c r="I2958" s="205"/>
      <c r="L2958" s="201"/>
      <c r="M2958" s="206"/>
      <c r="T2958" s="207"/>
      <c r="AT2958" s="202" t="s">
        <v>586</v>
      </c>
      <c r="AU2958" s="202" t="s">
        <v>89</v>
      </c>
      <c r="AV2958" s="15" t="s">
        <v>597</v>
      </c>
      <c r="AW2958" s="15" t="s">
        <v>31</v>
      </c>
      <c r="AX2958" s="15" t="s">
        <v>77</v>
      </c>
      <c r="AY2958" s="202" t="s">
        <v>574</v>
      </c>
    </row>
    <row r="2959" spans="2:65" s="13" customFormat="1" ht="12">
      <c r="B2959" s="187"/>
      <c r="D2959" s="181" t="s">
        <v>586</v>
      </c>
      <c r="E2959" s="188" t="s">
        <v>1</v>
      </c>
      <c r="F2959" s="189" t="s">
        <v>318</v>
      </c>
      <c r="H2959" s="190">
        <v>1.01</v>
      </c>
      <c r="I2959" s="191"/>
      <c r="L2959" s="187"/>
      <c r="M2959" s="192"/>
      <c r="T2959" s="193"/>
      <c r="AT2959" s="188" t="s">
        <v>586</v>
      </c>
      <c r="AU2959" s="188" t="s">
        <v>89</v>
      </c>
      <c r="AV2959" s="13" t="s">
        <v>89</v>
      </c>
      <c r="AW2959" s="13" t="s">
        <v>31</v>
      </c>
      <c r="AX2959" s="13" t="s">
        <v>77</v>
      </c>
      <c r="AY2959" s="188" t="s">
        <v>574</v>
      </c>
    </row>
    <row r="2960" spans="2:65" s="13" customFormat="1" ht="12">
      <c r="B2960" s="187"/>
      <c r="D2960" s="181" t="s">
        <v>586</v>
      </c>
      <c r="E2960" s="188" t="s">
        <v>1</v>
      </c>
      <c r="F2960" s="189" t="s">
        <v>3013</v>
      </c>
      <c r="H2960" s="190">
        <v>0.70399999999999996</v>
      </c>
      <c r="I2960" s="191"/>
      <c r="L2960" s="187"/>
      <c r="M2960" s="192"/>
      <c r="T2960" s="193"/>
      <c r="AT2960" s="188" t="s">
        <v>586</v>
      </c>
      <c r="AU2960" s="188" t="s">
        <v>89</v>
      </c>
      <c r="AV2960" s="13" t="s">
        <v>89</v>
      </c>
      <c r="AW2960" s="13" t="s">
        <v>31</v>
      </c>
      <c r="AX2960" s="13" t="s">
        <v>77</v>
      </c>
      <c r="AY2960" s="188" t="s">
        <v>574</v>
      </c>
    </row>
    <row r="2961" spans="2:65" s="15" customFormat="1" ht="12">
      <c r="B2961" s="201"/>
      <c r="D2961" s="181" t="s">
        <v>586</v>
      </c>
      <c r="E2961" s="202" t="s">
        <v>1</v>
      </c>
      <c r="F2961" s="203" t="s">
        <v>776</v>
      </c>
      <c r="H2961" s="204">
        <v>1.714</v>
      </c>
      <c r="I2961" s="205"/>
      <c r="L2961" s="201"/>
      <c r="M2961" s="206"/>
      <c r="T2961" s="207"/>
      <c r="AT2961" s="202" t="s">
        <v>586</v>
      </c>
      <c r="AU2961" s="202" t="s">
        <v>89</v>
      </c>
      <c r="AV2961" s="15" t="s">
        <v>597</v>
      </c>
      <c r="AW2961" s="15" t="s">
        <v>31</v>
      </c>
      <c r="AX2961" s="15" t="s">
        <v>77</v>
      </c>
      <c r="AY2961" s="202" t="s">
        <v>574</v>
      </c>
    </row>
    <row r="2962" spans="2:65" s="12" customFormat="1" ht="12">
      <c r="B2962" s="180"/>
      <c r="D2962" s="181" t="s">
        <v>586</v>
      </c>
      <c r="E2962" s="182" t="s">
        <v>1</v>
      </c>
      <c r="F2962" s="183" t="s">
        <v>3014</v>
      </c>
      <c r="H2962" s="182" t="s">
        <v>1</v>
      </c>
      <c r="I2962" s="184"/>
      <c r="L2962" s="180"/>
      <c r="M2962" s="185"/>
      <c r="T2962" s="186"/>
      <c r="AT2962" s="182" t="s">
        <v>586</v>
      </c>
      <c r="AU2962" s="182" t="s">
        <v>89</v>
      </c>
      <c r="AV2962" s="12" t="s">
        <v>84</v>
      </c>
      <c r="AW2962" s="12" t="s">
        <v>31</v>
      </c>
      <c r="AX2962" s="12" t="s">
        <v>77</v>
      </c>
      <c r="AY2962" s="182" t="s">
        <v>574</v>
      </c>
    </row>
    <row r="2963" spans="2:65" s="13" customFormat="1" ht="12">
      <c r="B2963" s="187"/>
      <c r="D2963" s="181" t="s">
        <v>586</v>
      </c>
      <c r="E2963" s="188" t="s">
        <v>1</v>
      </c>
      <c r="F2963" s="189" t="s">
        <v>3015</v>
      </c>
      <c r="H2963" s="190">
        <v>23.021000000000001</v>
      </c>
      <c r="I2963" s="191"/>
      <c r="L2963" s="187"/>
      <c r="M2963" s="192"/>
      <c r="T2963" s="193"/>
      <c r="AT2963" s="188" t="s">
        <v>586</v>
      </c>
      <c r="AU2963" s="188" t="s">
        <v>89</v>
      </c>
      <c r="AV2963" s="13" t="s">
        <v>89</v>
      </c>
      <c r="AW2963" s="13" t="s">
        <v>31</v>
      </c>
      <c r="AX2963" s="13" t="s">
        <v>77</v>
      </c>
      <c r="AY2963" s="188" t="s">
        <v>574</v>
      </c>
    </row>
    <row r="2964" spans="2:65" s="15" customFormat="1" ht="12">
      <c r="B2964" s="201"/>
      <c r="D2964" s="181" t="s">
        <v>586</v>
      </c>
      <c r="E2964" s="202" t="s">
        <v>1</v>
      </c>
      <c r="F2964" s="203" t="s">
        <v>776</v>
      </c>
      <c r="H2964" s="204">
        <v>23.021000000000001</v>
      </c>
      <c r="I2964" s="205"/>
      <c r="L2964" s="201"/>
      <c r="M2964" s="206"/>
      <c r="T2964" s="207"/>
      <c r="AT2964" s="202" t="s">
        <v>586</v>
      </c>
      <c r="AU2964" s="202" t="s">
        <v>89</v>
      </c>
      <c r="AV2964" s="15" t="s">
        <v>597</v>
      </c>
      <c r="AW2964" s="15" t="s">
        <v>31</v>
      </c>
      <c r="AX2964" s="15" t="s">
        <v>77</v>
      </c>
      <c r="AY2964" s="202" t="s">
        <v>574</v>
      </c>
    </row>
    <row r="2965" spans="2:65" s="12" customFormat="1" ht="12">
      <c r="B2965" s="180"/>
      <c r="D2965" s="181" t="s">
        <v>586</v>
      </c>
      <c r="E2965" s="182" t="s">
        <v>1</v>
      </c>
      <c r="F2965" s="183" t="s">
        <v>2193</v>
      </c>
      <c r="H2965" s="182" t="s">
        <v>1</v>
      </c>
      <c r="I2965" s="184"/>
      <c r="L2965" s="180"/>
      <c r="M2965" s="185"/>
      <c r="T2965" s="186"/>
      <c r="AT2965" s="182" t="s">
        <v>586</v>
      </c>
      <c r="AU2965" s="182" t="s">
        <v>89</v>
      </c>
      <c r="AV2965" s="12" t="s">
        <v>84</v>
      </c>
      <c r="AW2965" s="12" t="s">
        <v>31</v>
      </c>
      <c r="AX2965" s="12" t="s">
        <v>77</v>
      </c>
      <c r="AY2965" s="182" t="s">
        <v>574</v>
      </c>
    </row>
    <row r="2966" spans="2:65" s="13" customFormat="1" ht="12">
      <c r="B2966" s="187"/>
      <c r="D2966" s="181" t="s">
        <v>586</v>
      </c>
      <c r="E2966" s="188" t="s">
        <v>1</v>
      </c>
      <c r="F2966" s="189" t="s">
        <v>2215</v>
      </c>
      <c r="H2966" s="190">
        <v>28.535</v>
      </c>
      <c r="I2966" s="191"/>
      <c r="L2966" s="187"/>
      <c r="M2966" s="192"/>
      <c r="T2966" s="193"/>
      <c r="AT2966" s="188" t="s">
        <v>586</v>
      </c>
      <c r="AU2966" s="188" t="s">
        <v>89</v>
      </c>
      <c r="AV2966" s="13" t="s">
        <v>89</v>
      </c>
      <c r="AW2966" s="13" t="s">
        <v>31</v>
      </c>
      <c r="AX2966" s="13" t="s">
        <v>77</v>
      </c>
      <c r="AY2966" s="188" t="s">
        <v>574</v>
      </c>
    </row>
    <row r="2967" spans="2:65" s="12" customFormat="1" ht="12">
      <c r="B2967" s="180"/>
      <c r="D2967" s="181" t="s">
        <v>586</v>
      </c>
      <c r="E2967" s="182" t="s">
        <v>1</v>
      </c>
      <c r="F2967" s="183" t="s">
        <v>2195</v>
      </c>
      <c r="H2967" s="182" t="s">
        <v>1</v>
      </c>
      <c r="I2967" s="184"/>
      <c r="L2967" s="180"/>
      <c r="M2967" s="185"/>
      <c r="T2967" s="186"/>
      <c r="AT2967" s="182" t="s">
        <v>586</v>
      </c>
      <c r="AU2967" s="182" t="s">
        <v>89</v>
      </c>
      <c r="AV2967" s="12" t="s">
        <v>84</v>
      </c>
      <c r="AW2967" s="12" t="s">
        <v>31</v>
      </c>
      <c r="AX2967" s="12" t="s">
        <v>77</v>
      </c>
      <c r="AY2967" s="182" t="s">
        <v>574</v>
      </c>
    </row>
    <row r="2968" spans="2:65" s="13" customFormat="1" ht="12">
      <c r="B2968" s="187"/>
      <c r="D2968" s="181" t="s">
        <v>586</v>
      </c>
      <c r="E2968" s="188" t="s">
        <v>1</v>
      </c>
      <c r="F2968" s="189" t="s">
        <v>2216</v>
      </c>
      <c r="H2968" s="190">
        <v>17.045999999999999</v>
      </c>
      <c r="I2968" s="191"/>
      <c r="L2968" s="187"/>
      <c r="M2968" s="192"/>
      <c r="T2968" s="193"/>
      <c r="AT2968" s="188" t="s">
        <v>586</v>
      </c>
      <c r="AU2968" s="188" t="s">
        <v>89</v>
      </c>
      <c r="AV2968" s="13" t="s">
        <v>89</v>
      </c>
      <c r="AW2968" s="13" t="s">
        <v>31</v>
      </c>
      <c r="AX2968" s="13" t="s">
        <v>77</v>
      </c>
      <c r="AY2968" s="188" t="s">
        <v>574</v>
      </c>
    </row>
    <row r="2969" spans="2:65" s="15" customFormat="1" ht="12">
      <c r="B2969" s="201"/>
      <c r="D2969" s="181" t="s">
        <v>586</v>
      </c>
      <c r="E2969" s="202" t="s">
        <v>383</v>
      </c>
      <c r="F2969" s="203" t="s">
        <v>776</v>
      </c>
      <c r="H2969" s="204">
        <v>45.581000000000003</v>
      </c>
      <c r="I2969" s="205"/>
      <c r="L2969" s="201"/>
      <c r="M2969" s="206"/>
      <c r="T2969" s="207"/>
      <c r="AT2969" s="202" t="s">
        <v>586</v>
      </c>
      <c r="AU2969" s="202" t="s">
        <v>89</v>
      </c>
      <c r="AV2969" s="15" t="s">
        <v>597</v>
      </c>
      <c r="AW2969" s="15" t="s">
        <v>31</v>
      </c>
      <c r="AX2969" s="15" t="s">
        <v>77</v>
      </c>
      <c r="AY2969" s="202" t="s">
        <v>574</v>
      </c>
    </row>
    <row r="2970" spans="2:65" s="13" customFormat="1" ht="12">
      <c r="B2970" s="187"/>
      <c r="D2970" s="181" t="s">
        <v>586</v>
      </c>
      <c r="E2970" s="188" t="s">
        <v>1</v>
      </c>
      <c r="F2970" s="189" t="s">
        <v>553</v>
      </c>
      <c r="H2970" s="190">
        <v>20</v>
      </c>
      <c r="I2970" s="191"/>
      <c r="L2970" s="187"/>
      <c r="M2970" s="192"/>
      <c r="T2970" s="193"/>
      <c r="AT2970" s="188" t="s">
        <v>586</v>
      </c>
      <c r="AU2970" s="188" t="s">
        <v>89</v>
      </c>
      <c r="AV2970" s="13" t="s">
        <v>89</v>
      </c>
      <c r="AW2970" s="13" t="s">
        <v>31</v>
      </c>
      <c r="AX2970" s="13" t="s">
        <v>77</v>
      </c>
      <c r="AY2970" s="188" t="s">
        <v>574</v>
      </c>
    </row>
    <row r="2971" spans="2:65" s="13" customFormat="1" ht="12">
      <c r="B2971" s="187"/>
      <c r="D2971" s="181" t="s">
        <v>586</v>
      </c>
      <c r="E2971" s="188" t="s">
        <v>1</v>
      </c>
      <c r="F2971" s="189" t="s">
        <v>555</v>
      </c>
      <c r="H2971" s="190">
        <v>38.4</v>
      </c>
      <c r="I2971" s="191"/>
      <c r="L2971" s="187"/>
      <c r="M2971" s="192"/>
      <c r="T2971" s="193"/>
      <c r="AT2971" s="188" t="s">
        <v>586</v>
      </c>
      <c r="AU2971" s="188" t="s">
        <v>89</v>
      </c>
      <c r="AV2971" s="13" t="s">
        <v>89</v>
      </c>
      <c r="AW2971" s="13" t="s">
        <v>31</v>
      </c>
      <c r="AX2971" s="13" t="s">
        <v>77</v>
      </c>
      <c r="AY2971" s="188" t="s">
        <v>574</v>
      </c>
    </row>
    <row r="2972" spans="2:65" s="15" customFormat="1" ht="12">
      <c r="B2972" s="201"/>
      <c r="D2972" s="181" t="s">
        <v>586</v>
      </c>
      <c r="E2972" s="202" t="s">
        <v>1</v>
      </c>
      <c r="F2972" s="203" t="s">
        <v>776</v>
      </c>
      <c r="H2972" s="204">
        <v>58.4</v>
      </c>
      <c r="I2972" s="205"/>
      <c r="L2972" s="201"/>
      <c r="M2972" s="206"/>
      <c r="T2972" s="207"/>
      <c r="AT2972" s="202" t="s">
        <v>586</v>
      </c>
      <c r="AU2972" s="202" t="s">
        <v>89</v>
      </c>
      <c r="AV2972" s="15" t="s">
        <v>597</v>
      </c>
      <c r="AW2972" s="15" t="s">
        <v>31</v>
      </c>
      <c r="AX2972" s="15" t="s">
        <v>77</v>
      </c>
      <c r="AY2972" s="202" t="s">
        <v>574</v>
      </c>
    </row>
    <row r="2973" spans="2:65" s="14" customFormat="1" ht="12">
      <c r="B2973" s="194"/>
      <c r="D2973" s="181" t="s">
        <v>586</v>
      </c>
      <c r="E2973" s="195" t="s">
        <v>295</v>
      </c>
      <c r="F2973" s="196" t="s">
        <v>596</v>
      </c>
      <c r="H2973" s="197">
        <v>3101.2460000000001</v>
      </c>
      <c r="I2973" s="198"/>
      <c r="L2973" s="194"/>
      <c r="M2973" s="199"/>
      <c r="T2973" s="200"/>
      <c r="AT2973" s="195" t="s">
        <v>586</v>
      </c>
      <c r="AU2973" s="195" t="s">
        <v>89</v>
      </c>
      <c r="AV2973" s="14" t="s">
        <v>580</v>
      </c>
      <c r="AW2973" s="14" t="s">
        <v>31</v>
      </c>
      <c r="AX2973" s="14" t="s">
        <v>84</v>
      </c>
      <c r="AY2973" s="195" t="s">
        <v>574</v>
      </c>
    </row>
    <row r="2974" spans="2:65" s="1" customFormat="1" ht="16.5" customHeight="1">
      <c r="B2974" s="140"/>
      <c r="C2974" s="208" t="s">
        <v>3016</v>
      </c>
      <c r="D2974" s="208" t="s">
        <v>1858</v>
      </c>
      <c r="E2974" s="209" t="s">
        <v>3017</v>
      </c>
      <c r="F2974" s="210" t="s">
        <v>3018</v>
      </c>
      <c r="G2974" s="211" t="s">
        <v>694</v>
      </c>
      <c r="H2974" s="212">
        <v>0.93</v>
      </c>
      <c r="I2974" s="213"/>
      <c r="J2974" s="214">
        <f>ROUND(I2974*H2974,2)</f>
        <v>0</v>
      </c>
      <c r="K2974" s="215"/>
      <c r="L2974" s="216"/>
      <c r="M2974" s="217" t="s">
        <v>1</v>
      </c>
      <c r="N2974" s="218" t="s">
        <v>43</v>
      </c>
      <c r="P2974" s="177">
        <f>O2974*H2974</f>
        <v>0</v>
      </c>
      <c r="Q2974" s="177">
        <v>1</v>
      </c>
      <c r="R2974" s="177">
        <f>Q2974*H2974</f>
        <v>0.93</v>
      </c>
      <c r="S2974" s="177">
        <v>0</v>
      </c>
      <c r="T2974" s="178">
        <f>S2974*H2974</f>
        <v>0</v>
      </c>
      <c r="AR2974" s="179" t="s">
        <v>860</v>
      </c>
      <c r="AT2974" s="179" t="s">
        <v>1858</v>
      </c>
      <c r="AU2974" s="179" t="s">
        <v>89</v>
      </c>
      <c r="AY2974" s="17" t="s">
        <v>574</v>
      </c>
      <c r="BE2974" s="102">
        <f>IF(N2974="základná",J2974,0)</f>
        <v>0</v>
      </c>
      <c r="BF2974" s="102">
        <f>IF(N2974="znížená",J2974,0)</f>
        <v>0</v>
      </c>
      <c r="BG2974" s="102">
        <f>IF(N2974="zákl. prenesená",J2974,0)</f>
        <v>0</v>
      </c>
      <c r="BH2974" s="102">
        <f>IF(N2974="zníž. prenesená",J2974,0)</f>
        <v>0</v>
      </c>
      <c r="BI2974" s="102">
        <f>IF(N2974="nulová",J2974,0)</f>
        <v>0</v>
      </c>
      <c r="BJ2974" s="17" t="s">
        <v>89</v>
      </c>
      <c r="BK2974" s="102">
        <f>ROUND(I2974*H2974,2)</f>
        <v>0</v>
      </c>
      <c r="BL2974" s="17" t="s">
        <v>680</v>
      </c>
      <c r="BM2974" s="179" t="s">
        <v>3019</v>
      </c>
    </row>
    <row r="2975" spans="2:65" s="13" customFormat="1" ht="12">
      <c r="B2975" s="187"/>
      <c r="D2975" s="181" t="s">
        <v>586</v>
      </c>
      <c r="F2975" s="189" t="s">
        <v>3020</v>
      </c>
      <c r="H2975" s="190">
        <v>0.93</v>
      </c>
      <c r="I2975" s="191"/>
      <c r="L2975" s="187"/>
      <c r="M2975" s="192"/>
      <c r="T2975" s="193"/>
      <c r="AT2975" s="188" t="s">
        <v>586</v>
      </c>
      <c r="AU2975" s="188" t="s">
        <v>89</v>
      </c>
      <c r="AV2975" s="13" t="s">
        <v>89</v>
      </c>
      <c r="AW2975" s="13" t="s">
        <v>3</v>
      </c>
      <c r="AX2975" s="13" t="s">
        <v>84</v>
      </c>
      <c r="AY2975" s="188" t="s">
        <v>574</v>
      </c>
    </row>
    <row r="2976" spans="2:65" s="1" customFormat="1" ht="24.25" customHeight="1">
      <c r="B2976" s="140"/>
      <c r="C2976" s="168" t="s">
        <v>3021</v>
      </c>
      <c r="D2976" s="168" t="s">
        <v>576</v>
      </c>
      <c r="E2976" s="169" t="s">
        <v>3022</v>
      </c>
      <c r="F2976" s="170" t="s">
        <v>3023</v>
      </c>
      <c r="G2976" s="171" t="s">
        <v>584</v>
      </c>
      <c r="H2976" s="172">
        <v>503.815</v>
      </c>
      <c r="I2976" s="173"/>
      <c r="J2976" s="174">
        <f>ROUND(I2976*H2976,2)</f>
        <v>0</v>
      </c>
      <c r="K2976" s="175"/>
      <c r="L2976" s="34"/>
      <c r="M2976" s="176" t="s">
        <v>1</v>
      </c>
      <c r="N2976" s="139" t="s">
        <v>43</v>
      </c>
      <c r="P2976" s="177">
        <f>O2976*H2976</f>
        <v>0</v>
      </c>
      <c r="Q2976" s="177">
        <v>0</v>
      </c>
      <c r="R2976" s="177">
        <f>Q2976*H2976</f>
        <v>0</v>
      </c>
      <c r="S2976" s="177">
        <v>0</v>
      </c>
      <c r="T2976" s="178">
        <f>S2976*H2976</f>
        <v>0</v>
      </c>
      <c r="AR2976" s="179" t="s">
        <v>680</v>
      </c>
      <c r="AT2976" s="179" t="s">
        <v>576</v>
      </c>
      <c r="AU2976" s="179" t="s">
        <v>89</v>
      </c>
      <c r="AY2976" s="17" t="s">
        <v>574</v>
      </c>
      <c r="BE2976" s="102">
        <f>IF(N2976="základná",J2976,0)</f>
        <v>0</v>
      </c>
      <c r="BF2976" s="102">
        <f>IF(N2976="znížená",J2976,0)</f>
        <v>0</v>
      </c>
      <c r="BG2976" s="102">
        <f>IF(N2976="zákl. prenesená",J2976,0)</f>
        <v>0</v>
      </c>
      <c r="BH2976" s="102">
        <f>IF(N2976="zníž. prenesená",J2976,0)</f>
        <v>0</v>
      </c>
      <c r="BI2976" s="102">
        <f>IF(N2976="nulová",J2976,0)</f>
        <v>0</v>
      </c>
      <c r="BJ2976" s="17" t="s">
        <v>89</v>
      </c>
      <c r="BK2976" s="102">
        <f>ROUND(I2976*H2976,2)</f>
        <v>0</v>
      </c>
      <c r="BL2976" s="17" t="s">
        <v>680</v>
      </c>
      <c r="BM2976" s="179" t="s">
        <v>3024</v>
      </c>
    </row>
    <row r="2977" spans="2:51" s="12" customFormat="1" ht="12">
      <c r="B2977" s="180"/>
      <c r="D2977" s="181" t="s">
        <v>586</v>
      </c>
      <c r="E2977" s="182" t="s">
        <v>1</v>
      </c>
      <c r="F2977" s="183" t="s">
        <v>3025</v>
      </c>
      <c r="H2977" s="182" t="s">
        <v>1</v>
      </c>
      <c r="I2977" s="184"/>
      <c r="L2977" s="180"/>
      <c r="M2977" s="185"/>
      <c r="T2977" s="186"/>
      <c r="AT2977" s="182" t="s">
        <v>586</v>
      </c>
      <c r="AU2977" s="182" t="s">
        <v>89</v>
      </c>
      <c r="AV2977" s="12" t="s">
        <v>84</v>
      </c>
      <c r="AW2977" s="12" t="s">
        <v>31</v>
      </c>
      <c r="AX2977" s="12" t="s">
        <v>77</v>
      </c>
      <c r="AY2977" s="182" t="s">
        <v>574</v>
      </c>
    </row>
    <row r="2978" spans="2:51" s="13" customFormat="1" ht="12">
      <c r="B2978" s="187"/>
      <c r="D2978" s="181" t="s">
        <v>586</v>
      </c>
      <c r="E2978" s="188" t="s">
        <v>1</v>
      </c>
      <c r="F2978" s="189" t="s">
        <v>3026</v>
      </c>
      <c r="H2978" s="190">
        <v>25.742000000000001</v>
      </c>
      <c r="I2978" s="191"/>
      <c r="L2978" s="187"/>
      <c r="M2978" s="192"/>
      <c r="T2978" s="193"/>
      <c r="AT2978" s="188" t="s">
        <v>586</v>
      </c>
      <c r="AU2978" s="188" t="s">
        <v>89</v>
      </c>
      <c r="AV2978" s="13" t="s">
        <v>89</v>
      </c>
      <c r="AW2978" s="13" t="s">
        <v>31</v>
      </c>
      <c r="AX2978" s="13" t="s">
        <v>77</v>
      </c>
      <c r="AY2978" s="188" t="s">
        <v>574</v>
      </c>
    </row>
    <row r="2979" spans="2:51" s="13" customFormat="1" ht="12">
      <c r="B2979" s="187"/>
      <c r="D2979" s="181" t="s">
        <v>586</v>
      </c>
      <c r="E2979" s="188" t="s">
        <v>1</v>
      </c>
      <c r="F2979" s="189" t="s">
        <v>3027</v>
      </c>
      <c r="H2979" s="190">
        <v>8.3079999999999998</v>
      </c>
      <c r="I2979" s="191"/>
      <c r="L2979" s="187"/>
      <c r="M2979" s="192"/>
      <c r="T2979" s="193"/>
      <c r="AT2979" s="188" t="s">
        <v>586</v>
      </c>
      <c r="AU2979" s="188" t="s">
        <v>89</v>
      </c>
      <c r="AV2979" s="13" t="s">
        <v>89</v>
      </c>
      <c r="AW2979" s="13" t="s">
        <v>31</v>
      </c>
      <c r="AX2979" s="13" t="s">
        <v>77</v>
      </c>
      <c r="AY2979" s="188" t="s">
        <v>574</v>
      </c>
    </row>
    <row r="2980" spans="2:51" s="13" customFormat="1" ht="24">
      <c r="B2980" s="187"/>
      <c r="D2980" s="181" t="s">
        <v>586</v>
      </c>
      <c r="E2980" s="188" t="s">
        <v>1</v>
      </c>
      <c r="F2980" s="189" t="s">
        <v>3028</v>
      </c>
      <c r="H2980" s="190">
        <v>12.36</v>
      </c>
      <c r="I2980" s="191"/>
      <c r="L2980" s="187"/>
      <c r="M2980" s="192"/>
      <c r="T2980" s="193"/>
      <c r="AT2980" s="188" t="s">
        <v>586</v>
      </c>
      <c r="AU2980" s="188" t="s">
        <v>89</v>
      </c>
      <c r="AV2980" s="13" t="s">
        <v>89</v>
      </c>
      <c r="AW2980" s="13" t="s">
        <v>31</v>
      </c>
      <c r="AX2980" s="13" t="s">
        <v>77</v>
      </c>
      <c r="AY2980" s="188" t="s">
        <v>574</v>
      </c>
    </row>
    <row r="2981" spans="2:51" s="13" customFormat="1" ht="12">
      <c r="B2981" s="187"/>
      <c r="D2981" s="181" t="s">
        <v>586</v>
      </c>
      <c r="E2981" s="188" t="s">
        <v>1</v>
      </c>
      <c r="F2981" s="189" t="s">
        <v>3029</v>
      </c>
      <c r="H2981" s="190">
        <v>2.2599999999999998</v>
      </c>
      <c r="I2981" s="191"/>
      <c r="L2981" s="187"/>
      <c r="M2981" s="192"/>
      <c r="T2981" s="193"/>
      <c r="AT2981" s="188" t="s">
        <v>586</v>
      </c>
      <c r="AU2981" s="188" t="s">
        <v>89</v>
      </c>
      <c r="AV2981" s="13" t="s">
        <v>89</v>
      </c>
      <c r="AW2981" s="13" t="s">
        <v>31</v>
      </c>
      <c r="AX2981" s="13" t="s">
        <v>77</v>
      </c>
      <c r="AY2981" s="188" t="s">
        <v>574</v>
      </c>
    </row>
    <row r="2982" spans="2:51" s="13" customFormat="1" ht="12">
      <c r="B2982" s="187"/>
      <c r="D2982" s="181" t="s">
        <v>586</v>
      </c>
      <c r="E2982" s="188" t="s">
        <v>1</v>
      </c>
      <c r="F2982" s="189" t="s">
        <v>3030</v>
      </c>
      <c r="H2982" s="190">
        <v>38.313000000000002</v>
      </c>
      <c r="I2982" s="191"/>
      <c r="L2982" s="187"/>
      <c r="M2982" s="192"/>
      <c r="T2982" s="193"/>
      <c r="AT2982" s="188" t="s">
        <v>586</v>
      </c>
      <c r="AU2982" s="188" t="s">
        <v>89</v>
      </c>
      <c r="AV2982" s="13" t="s">
        <v>89</v>
      </c>
      <c r="AW2982" s="13" t="s">
        <v>31</v>
      </c>
      <c r="AX2982" s="13" t="s">
        <v>77</v>
      </c>
      <c r="AY2982" s="188" t="s">
        <v>574</v>
      </c>
    </row>
    <row r="2983" spans="2:51" s="13" customFormat="1" ht="12">
      <c r="B2983" s="187"/>
      <c r="D2983" s="181" t="s">
        <v>586</v>
      </c>
      <c r="E2983" s="188" t="s">
        <v>1</v>
      </c>
      <c r="F2983" s="189" t="s">
        <v>3031</v>
      </c>
      <c r="H2983" s="190">
        <v>14.64</v>
      </c>
      <c r="I2983" s="191"/>
      <c r="L2983" s="187"/>
      <c r="M2983" s="192"/>
      <c r="T2983" s="193"/>
      <c r="AT2983" s="188" t="s">
        <v>586</v>
      </c>
      <c r="AU2983" s="188" t="s">
        <v>89</v>
      </c>
      <c r="AV2983" s="13" t="s">
        <v>89</v>
      </c>
      <c r="AW2983" s="13" t="s">
        <v>31</v>
      </c>
      <c r="AX2983" s="13" t="s">
        <v>77</v>
      </c>
      <c r="AY2983" s="188" t="s">
        <v>574</v>
      </c>
    </row>
    <row r="2984" spans="2:51" s="13" customFormat="1" ht="12">
      <c r="B2984" s="187"/>
      <c r="D2984" s="181" t="s">
        <v>586</v>
      </c>
      <c r="E2984" s="188" t="s">
        <v>1</v>
      </c>
      <c r="F2984" s="189" t="s">
        <v>3032</v>
      </c>
      <c r="H2984" s="190">
        <v>6.9390000000000001</v>
      </c>
      <c r="I2984" s="191"/>
      <c r="L2984" s="187"/>
      <c r="M2984" s="192"/>
      <c r="T2984" s="193"/>
      <c r="AT2984" s="188" t="s">
        <v>586</v>
      </c>
      <c r="AU2984" s="188" t="s">
        <v>89</v>
      </c>
      <c r="AV2984" s="13" t="s">
        <v>89</v>
      </c>
      <c r="AW2984" s="13" t="s">
        <v>31</v>
      </c>
      <c r="AX2984" s="13" t="s">
        <v>77</v>
      </c>
      <c r="AY2984" s="188" t="s">
        <v>574</v>
      </c>
    </row>
    <row r="2985" spans="2:51" s="13" customFormat="1" ht="12">
      <c r="B2985" s="187"/>
      <c r="D2985" s="181" t="s">
        <v>586</v>
      </c>
      <c r="E2985" s="188" t="s">
        <v>1</v>
      </c>
      <c r="F2985" s="189" t="s">
        <v>3033</v>
      </c>
      <c r="H2985" s="190">
        <v>17.934000000000001</v>
      </c>
      <c r="I2985" s="191"/>
      <c r="L2985" s="187"/>
      <c r="M2985" s="192"/>
      <c r="T2985" s="193"/>
      <c r="AT2985" s="188" t="s">
        <v>586</v>
      </c>
      <c r="AU2985" s="188" t="s">
        <v>89</v>
      </c>
      <c r="AV2985" s="13" t="s">
        <v>89</v>
      </c>
      <c r="AW2985" s="13" t="s">
        <v>31</v>
      </c>
      <c r="AX2985" s="13" t="s">
        <v>77</v>
      </c>
      <c r="AY2985" s="188" t="s">
        <v>574</v>
      </c>
    </row>
    <row r="2986" spans="2:51" s="13" customFormat="1" ht="12">
      <c r="B2986" s="187"/>
      <c r="D2986" s="181" t="s">
        <v>586</v>
      </c>
      <c r="E2986" s="188" t="s">
        <v>1</v>
      </c>
      <c r="F2986" s="189" t="s">
        <v>3034</v>
      </c>
      <c r="H2986" s="190">
        <v>6.05</v>
      </c>
      <c r="I2986" s="191"/>
      <c r="L2986" s="187"/>
      <c r="M2986" s="192"/>
      <c r="T2986" s="193"/>
      <c r="AT2986" s="188" t="s">
        <v>586</v>
      </c>
      <c r="AU2986" s="188" t="s">
        <v>89</v>
      </c>
      <c r="AV2986" s="13" t="s">
        <v>89</v>
      </c>
      <c r="AW2986" s="13" t="s">
        <v>31</v>
      </c>
      <c r="AX2986" s="13" t="s">
        <v>77</v>
      </c>
      <c r="AY2986" s="188" t="s">
        <v>574</v>
      </c>
    </row>
    <row r="2987" spans="2:51" s="13" customFormat="1" ht="12">
      <c r="B2987" s="187"/>
      <c r="D2987" s="181" t="s">
        <v>586</v>
      </c>
      <c r="E2987" s="188" t="s">
        <v>1</v>
      </c>
      <c r="F2987" s="189" t="s">
        <v>3035</v>
      </c>
      <c r="H2987" s="190">
        <v>8.33</v>
      </c>
      <c r="I2987" s="191"/>
      <c r="L2987" s="187"/>
      <c r="M2987" s="192"/>
      <c r="T2987" s="193"/>
      <c r="AT2987" s="188" t="s">
        <v>586</v>
      </c>
      <c r="AU2987" s="188" t="s">
        <v>89</v>
      </c>
      <c r="AV2987" s="13" t="s">
        <v>89</v>
      </c>
      <c r="AW2987" s="13" t="s">
        <v>31</v>
      </c>
      <c r="AX2987" s="13" t="s">
        <v>77</v>
      </c>
      <c r="AY2987" s="188" t="s">
        <v>574</v>
      </c>
    </row>
    <row r="2988" spans="2:51" s="13" customFormat="1" ht="12">
      <c r="B2988" s="187"/>
      <c r="D2988" s="181" t="s">
        <v>586</v>
      </c>
      <c r="E2988" s="188" t="s">
        <v>1</v>
      </c>
      <c r="F2988" s="189" t="s">
        <v>3036</v>
      </c>
      <c r="H2988" s="190">
        <v>39.93</v>
      </c>
      <c r="I2988" s="191"/>
      <c r="L2988" s="187"/>
      <c r="M2988" s="192"/>
      <c r="T2988" s="193"/>
      <c r="AT2988" s="188" t="s">
        <v>586</v>
      </c>
      <c r="AU2988" s="188" t="s">
        <v>89</v>
      </c>
      <c r="AV2988" s="13" t="s">
        <v>89</v>
      </c>
      <c r="AW2988" s="13" t="s">
        <v>31</v>
      </c>
      <c r="AX2988" s="13" t="s">
        <v>77</v>
      </c>
      <c r="AY2988" s="188" t="s">
        <v>574</v>
      </c>
    </row>
    <row r="2989" spans="2:51" s="15" customFormat="1" ht="12">
      <c r="B2989" s="201"/>
      <c r="D2989" s="181" t="s">
        <v>586</v>
      </c>
      <c r="E2989" s="202" t="s">
        <v>1</v>
      </c>
      <c r="F2989" s="203" t="s">
        <v>776</v>
      </c>
      <c r="H2989" s="204">
        <v>180.80600000000001</v>
      </c>
      <c r="I2989" s="205"/>
      <c r="L2989" s="201"/>
      <c r="M2989" s="206"/>
      <c r="T2989" s="207"/>
      <c r="AT2989" s="202" t="s">
        <v>586</v>
      </c>
      <c r="AU2989" s="202" t="s">
        <v>89</v>
      </c>
      <c r="AV2989" s="15" t="s">
        <v>597</v>
      </c>
      <c r="AW2989" s="15" t="s">
        <v>31</v>
      </c>
      <c r="AX2989" s="15" t="s">
        <v>77</v>
      </c>
      <c r="AY2989" s="202" t="s">
        <v>574</v>
      </c>
    </row>
    <row r="2990" spans="2:51" s="12" customFormat="1" ht="12">
      <c r="B2990" s="180"/>
      <c r="D2990" s="181" t="s">
        <v>586</v>
      </c>
      <c r="E2990" s="182" t="s">
        <v>1</v>
      </c>
      <c r="F2990" s="183" t="s">
        <v>1011</v>
      </c>
      <c r="H2990" s="182" t="s">
        <v>1</v>
      </c>
      <c r="I2990" s="184"/>
      <c r="L2990" s="180"/>
      <c r="M2990" s="185"/>
      <c r="T2990" s="186"/>
      <c r="AT2990" s="182" t="s">
        <v>586</v>
      </c>
      <c r="AU2990" s="182" t="s">
        <v>89</v>
      </c>
      <c r="AV2990" s="12" t="s">
        <v>84</v>
      </c>
      <c r="AW2990" s="12" t="s">
        <v>31</v>
      </c>
      <c r="AX2990" s="12" t="s">
        <v>77</v>
      </c>
      <c r="AY2990" s="182" t="s">
        <v>574</v>
      </c>
    </row>
    <row r="2991" spans="2:51" s="13" customFormat="1" ht="12">
      <c r="B2991" s="187"/>
      <c r="D2991" s="181" t="s">
        <v>586</v>
      </c>
      <c r="E2991" s="188" t="s">
        <v>1</v>
      </c>
      <c r="F2991" s="189" t="s">
        <v>3037</v>
      </c>
      <c r="H2991" s="190">
        <v>15.249000000000001</v>
      </c>
      <c r="I2991" s="191"/>
      <c r="L2991" s="187"/>
      <c r="M2991" s="192"/>
      <c r="T2991" s="193"/>
      <c r="AT2991" s="188" t="s">
        <v>586</v>
      </c>
      <c r="AU2991" s="188" t="s">
        <v>89</v>
      </c>
      <c r="AV2991" s="13" t="s">
        <v>89</v>
      </c>
      <c r="AW2991" s="13" t="s">
        <v>31</v>
      </c>
      <c r="AX2991" s="13" t="s">
        <v>77</v>
      </c>
      <c r="AY2991" s="188" t="s">
        <v>574</v>
      </c>
    </row>
    <row r="2992" spans="2:51" s="12" customFormat="1" ht="12">
      <c r="B2992" s="180"/>
      <c r="D2992" s="181" t="s">
        <v>586</v>
      </c>
      <c r="E2992" s="182" t="s">
        <v>1</v>
      </c>
      <c r="F2992" s="183" t="s">
        <v>1013</v>
      </c>
      <c r="H2992" s="182" t="s">
        <v>1</v>
      </c>
      <c r="I2992" s="184"/>
      <c r="L2992" s="180"/>
      <c r="M2992" s="185"/>
      <c r="T2992" s="186"/>
      <c r="AT2992" s="182" t="s">
        <v>586</v>
      </c>
      <c r="AU2992" s="182" t="s">
        <v>89</v>
      </c>
      <c r="AV2992" s="12" t="s">
        <v>84</v>
      </c>
      <c r="AW2992" s="12" t="s">
        <v>31</v>
      </c>
      <c r="AX2992" s="12" t="s">
        <v>77</v>
      </c>
      <c r="AY2992" s="182" t="s">
        <v>574</v>
      </c>
    </row>
    <row r="2993" spans="2:51" s="13" customFormat="1" ht="12">
      <c r="B2993" s="187"/>
      <c r="D2993" s="181" t="s">
        <v>586</v>
      </c>
      <c r="E2993" s="188" t="s">
        <v>1</v>
      </c>
      <c r="F2993" s="189" t="s">
        <v>3038</v>
      </c>
      <c r="H2993" s="190">
        <v>13.532999999999999</v>
      </c>
      <c r="I2993" s="191"/>
      <c r="L2993" s="187"/>
      <c r="M2993" s="192"/>
      <c r="T2993" s="193"/>
      <c r="AT2993" s="188" t="s">
        <v>586</v>
      </c>
      <c r="AU2993" s="188" t="s">
        <v>89</v>
      </c>
      <c r="AV2993" s="13" t="s">
        <v>89</v>
      </c>
      <c r="AW2993" s="13" t="s">
        <v>31</v>
      </c>
      <c r="AX2993" s="13" t="s">
        <v>77</v>
      </c>
      <c r="AY2993" s="188" t="s">
        <v>574</v>
      </c>
    </row>
    <row r="2994" spans="2:51" s="15" customFormat="1" ht="12">
      <c r="B2994" s="201"/>
      <c r="D2994" s="181" t="s">
        <v>586</v>
      </c>
      <c r="E2994" s="202" t="s">
        <v>3039</v>
      </c>
      <c r="F2994" s="203" t="s">
        <v>776</v>
      </c>
      <c r="H2994" s="204">
        <v>28.782</v>
      </c>
      <c r="I2994" s="205"/>
      <c r="L2994" s="201"/>
      <c r="M2994" s="206"/>
      <c r="T2994" s="207"/>
      <c r="AT2994" s="202" t="s">
        <v>586</v>
      </c>
      <c r="AU2994" s="202" t="s">
        <v>89</v>
      </c>
      <c r="AV2994" s="15" t="s">
        <v>597</v>
      </c>
      <c r="AW2994" s="15" t="s">
        <v>31</v>
      </c>
      <c r="AX2994" s="15" t="s">
        <v>77</v>
      </c>
      <c r="AY2994" s="202" t="s">
        <v>574</v>
      </c>
    </row>
    <row r="2995" spans="2:51" s="12" customFormat="1" ht="12">
      <c r="B2995" s="180"/>
      <c r="D2995" s="181" t="s">
        <v>586</v>
      </c>
      <c r="E2995" s="182" t="s">
        <v>1</v>
      </c>
      <c r="F2995" s="183" t="s">
        <v>3040</v>
      </c>
      <c r="H2995" s="182" t="s">
        <v>1</v>
      </c>
      <c r="I2995" s="184"/>
      <c r="L2995" s="180"/>
      <c r="M2995" s="185"/>
      <c r="T2995" s="186"/>
      <c r="AT2995" s="182" t="s">
        <v>586</v>
      </c>
      <c r="AU2995" s="182" t="s">
        <v>89</v>
      </c>
      <c r="AV2995" s="12" t="s">
        <v>84</v>
      </c>
      <c r="AW2995" s="12" t="s">
        <v>31</v>
      </c>
      <c r="AX2995" s="12" t="s">
        <v>77</v>
      </c>
      <c r="AY2995" s="182" t="s">
        <v>574</v>
      </c>
    </row>
    <row r="2996" spans="2:51" s="13" customFormat="1" ht="12">
      <c r="B2996" s="187"/>
      <c r="D2996" s="181" t="s">
        <v>586</v>
      </c>
      <c r="E2996" s="188" t="s">
        <v>1</v>
      </c>
      <c r="F2996" s="189" t="s">
        <v>3041</v>
      </c>
      <c r="H2996" s="190">
        <v>74.281000000000006</v>
      </c>
      <c r="I2996" s="191"/>
      <c r="L2996" s="187"/>
      <c r="M2996" s="192"/>
      <c r="T2996" s="193"/>
      <c r="AT2996" s="188" t="s">
        <v>586</v>
      </c>
      <c r="AU2996" s="188" t="s">
        <v>89</v>
      </c>
      <c r="AV2996" s="13" t="s">
        <v>89</v>
      </c>
      <c r="AW2996" s="13" t="s">
        <v>31</v>
      </c>
      <c r="AX2996" s="13" t="s">
        <v>77</v>
      </c>
      <c r="AY2996" s="188" t="s">
        <v>574</v>
      </c>
    </row>
    <row r="2997" spans="2:51" s="13" customFormat="1" ht="12">
      <c r="B2997" s="187"/>
      <c r="D2997" s="181" t="s">
        <v>586</v>
      </c>
      <c r="E2997" s="188" t="s">
        <v>1</v>
      </c>
      <c r="F2997" s="189" t="s">
        <v>3042</v>
      </c>
      <c r="H2997" s="190">
        <v>-4.032</v>
      </c>
      <c r="I2997" s="191"/>
      <c r="L2997" s="187"/>
      <c r="M2997" s="192"/>
      <c r="T2997" s="193"/>
      <c r="AT2997" s="188" t="s">
        <v>586</v>
      </c>
      <c r="AU2997" s="188" t="s">
        <v>89</v>
      </c>
      <c r="AV2997" s="13" t="s">
        <v>89</v>
      </c>
      <c r="AW2997" s="13" t="s">
        <v>31</v>
      </c>
      <c r="AX2997" s="13" t="s">
        <v>77</v>
      </c>
      <c r="AY2997" s="188" t="s">
        <v>574</v>
      </c>
    </row>
    <row r="2998" spans="2:51" s="15" customFormat="1" ht="12">
      <c r="B2998" s="201"/>
      <c r="D2998" s="181" t="s">
        <v>586</v>
      </c>
      <c r="E2998" s="202" t="s">
        <v>1</v>
      </c>
      <c r="F2998" s="203" t="s">
        <v>776</v>
      </c>
      <c r="H2998" s="204">
        <v>70.248999999999995</v>
      </c>
      <c r="I2998" s="205"/>
      <c r="L2998" s="201"/>
      <c r="M2998" s="206"/>
      <c r="T2998" s="207"/>
      <c r="AT2998" s="202" t="s">
        <v>586</v>
      </c>
      <c r="AU2998" s="202" t="s">
        <v>89</v>
      </c>
      <c r="AV2998" s="15" t="s">
        <v>597</v>
      </c>
      <c r="AW2998" s="15" t="s">
        <v>31</v>
      </c>
      <c r="AX2998" s="15" t="s">
        <v>77</v>
      </c>
      <c r="AY2998" s="202" t="s">
        <v>574</v>
      </c>
    </row>
    <row r="2999" spans="2:51" s="12" customFormat="1" ht="12">
      <c r="B2999" s="180"/>
      <c r="D2999" s="181" t="s">
        <v>586</v>
      </c>
      <c r="E2999" s="182" t="s">
        <v>1</v>
      </c>
      <c r="F2999" s="183" t="s">
        <v>2193</v>
      </c>
      <c r="H2999" s="182" t="s">
        <v>1</v>
      </c>
      <c r="I2999" s="184"/>
      <c r="L2999" s="180"/>
      <c r="M2999" s="185"/>
      <c r="T2999" s="186"/>
      <c r="AT2999" s="182" t="s">
        <v>586</v>
      </c>
      <c r="AU2999" s="182" t="s">
        <v>89</v>
      </c>
      <c r="AV2999" s="12" t="s">
        <v>84</v>
      </c>
      <c r="AW2999" s="12" t="s">
        <v>31</v>
      </c>
      <c r="AX2999" s="12" t="s">
        <v>77</v>
      </c>
      <c r="AY2999" s="182" t="s">
        <v>574</v>
      </c>
    </row>
    <row r="3000" spans="2:51" s="13" customFormat="1" ht="12">
      <c r="B3000" s="187"/>
      <c r="D3000" s="181" t="s">
        <v>586</v>
      </c>
      <c r="E3000" s="188" t="s">
        <v>1</v>
      </c>
      <c r="F3000" s="189" t="s">
        <v>3043</v>
      </c>
      <c r="H3000" s="190">
        <v>77.236000000000004</v>
      </c>
      <c r="I3000" s="191"/>
      <c r="L3000" s="187"/>
      <c r="M3000" s="192"/>
      <c r="T3000" s="193"/>
      <c r="AT3000" s="188" t="s">
        <v>586</v>
      </c>
      <c r="AU3000" s="188" t="s">
        <v>89</v>
      </c>
      <c r="AV3000" s="13" t="s">
        <v>89</v>
      </c>
      <c r="AW3000" s="13" t="s">
        <v>31</v>
      </c>
      <c r="AX3000" s="13" t="s">
        <v>77</v>
      </c>
      <c r="AY3000" s="188" t="s">
        <v>574</v>
      </c>
    </row>
    <row r="3001" spans="2:51" s="12" customFormat="1" ht="12">
      <c r="B3001" s="180"/>
      <c r="D3001" s="181" t="s">
        <v>586</v>
      </c>
      <c r="E3001" s="182" t="s">
        <v>1</v>
      </c>
      <c r="F3001" s="183" t="s">
        <v>2195</v>
      </c>
      <c r="H3001" s="182" t="s">
        <v>1</v>
      </c>
      <c r="I3001" s="184"/>
      <c r="L3001" s="180"/>
      <c r="M3001" s="185"/>
      <c r="T3001" s="186"/>
      <c r="AT3001" s="182" t="s">
        <v>586</v>
      </c>
      <c r="AU3001" s="182" t="s">
        <v>89</v>
      </c>
      <c r="AV3001" s="12" t="s">
        <v>84</v>
      </c>
      <c r="AW3001" s="12" t="s">
        <v>31</v>
      </c>
      <c r="AX3001" s="12" t="s">
        <v>77</v>
      </c>
      <c r="AY3001" s="182" t="s">
        <v>574</v>
      </c>
    </row>
    <row r="3002" spans="2:51" s="13" customFormat="1" ht="12">
      <c r="B3002" s="187"/>
      <c r="D3002" s="181" t="s">
        <v>586</v>
      </c>
      <c r="E3002" s="188" t="s">
        <v>1</v>
      </c>
      <c r="F3002" s="189" t="s">
        <v>3044</v>
      </c>
      <c r="H3002" s="190">
        <v>45.462000000000003</v>
      </c>
      <c r="I3002" s="191"/>
      <c r="L3002" s="187"/>
      <c r="M3002" s="192"/>
      <c r="T3002" s="193"/>
      <c r="AT3002" s="188" t="s">
        <v>586</v>
      </c>
      <c r="AU3002" s="188" t="s">
        <v>89</v>
      </c>
      <c r="AV3002" s="13" t="s">
        <v>89</v>
      </c>
      <c r="AW3002" s="13" t="s">
        <v>31</v>
      </c>
      <c r="AX3002" s="13" t="s">
        <v>77</v>
      </c>
      <c r="AY3002" s="188" t="s">
        <v>574</v>
      </c>
    </row>
    <row r="3003" spans="2:51" s="15" customFormat="1" ht="12">
      <c r="B3003" s="201"/>
      <c r="D3003" s="181" t="s">
        <v>586</v>
      </c>
      <c r="E3003" s="202" t="s">
        <v>387</v>
      </c>
      <c r="F3003" s="203" t="s">
        <v>776</v>
      </c>
      <c r="H3003" s="204">
        <v>122.69799999999999</v>
      </c>
      <c r="I3003" s="205"/>
      <c r="L3003" s="201"/>
      <c r="M3003" s="206"/>
      <c r="T3003" s="207"/>
      <c r="AT3003" s="202" t="s">
        <v>586</v>
      </c>
      <c r="AU3003" s="202" t="s">
        <v>89</v>
      </c>
      <c r="AV3003" s="15" t="s">
        <v>597</v>
      </c>
      <c r="AW3003" s="15" t="s">
        <v>31</v>
      </c>
      <c r="AX3003" s="15" t="s">
        <v>77</v>
      </c>
      <c r="AY3003" s="202" t="s">
        <v>574</v>
      </c>
    </row>
    <row r="3004" spans="2:51" s="12" customFormat="1" ht="12">
      <c r="B3004" s="180"/>
      <c r="D3004" s="181" t="s">
        <v>586</v>
      </c>
      <c r="E3004" s="182" t="s">
        <v>1</v>
      </c>
      <c r="F3004" s="183" t="s">
        <v>3045</v>
      </c>
      <c r="H3004" s="182" t="s">
        <v>1</v>
      </c>
      <c r="I3004" s="184"/>
      <c r="L3004" s="180"/>
      <c r="M3004" s="185"/>
      <c r="T3004" s="186"/>
      <c r="AT3004" s="182" t="s">
        <v>586</v>
      </c>
      <c r="AU3004" s="182" t="s">
        <v>89</v>
      </c>
      <c r="AV3004" s="12" t="s">
        <v>84</v>
      </c>
      <c r="AW3004" s="12" t="s">
        <v>31</v>
      </c>
      <c r="AX3004" s="12" t="s">
        <v>77</v>
      </c>
      <c r="AY3004" s="182" t="s">
        <v>574</v>
      </c>
    </row>
    <row r="3005" spans="2:51" s="12" customFormat="1" ht="12">
      <c r="B3005" s="180"/>
      <c r="D3005" s="181" t="s">
        <v>586</v>
      </c>
      <c r="E3005" s="182" t="s">
        <v>1</v>
      </c>
      <c r="F3005" s="183" t="s">
        <v>3046</v>
      </c>
      <c r="H3005" s="182" t="s">
        <v>1</v>
      </c>
      <c r="I3005" s="184"/>
      <c r="L3005" s="180"/>
      <c r="M3005" s="185"/>
      <c r="T3005" s="186"/>
      <c r="AT3005" s="182" t="s">
        <v>586</v>
      </c>
      <c r="AU3005" s="182" t="s">
        <v>89</v>
      </c>
      <c r="AV3005" s="12" t="s">
        <v>84</v>
      </c>
      <c r="AW3005" s="12" t="s">
        <v>31</v>
      </c>
      <c r="AX3005" s="12" t="s">
        <v>77</v>
      </c>
      <c r="AY3005" s="182" t="s">
        <v>574</v>
      </c>
    </row>
    <row r="3006" spans="2:51" s="12" customFormat="1" ht="12">
      <c r="B3006" s="180"/>
      <c r="D3006" s="181" t="s">
        <v>586</v>
      </c>
      <c r="E3006" s="182" t="s">
        <v>1</v>
      </c>
      <c r="F3006" s="183" t="s">
        <v>3047</v>
      </c>
      <c r="H3006" s="182" t="s">
        <v>1</v>
      </c>
      <c r="I3006" s="184"/>
      <c r="L3006" s="180"/>
      <c r="M3006" s="185"/>
      <c r="T3006" s="186"/>
      <c r="AT3006" s="182" t="s">
        <v>586</v>
      </c>
      <c r="AU3006" s="182" t="s">
        <v>89</v>
      </c>
      <c r="AV3006" s="12" t="s">
        <v>84</v>
      </c>
      <c r="AW3006" s="12" t="s">
        <v>31</v>
      </c>
      <c r="AX3006" s="12" t="s">
        <v>77</v>
      </c>
      <c r="AY3006" s="182" t="s">
        <v>574</v>
      </c>
    </row>
    <row r="3007" spans="2:51" s="13" customFormat="1" ht="12">
      <c r="B3007" s="187"/>
      <c r="D3007" s="181" t="s">
        <v>586</v>
      </c>
      <c r="E3007" s="188" t="s">
        <v>1</v>
      </c>
      <c r="F3007" s="189" t="s">
        <v>3048</v>
      </c>
      <c r="H3007" s="190">
        <v>25.92</v>
      </c>
      <c r="I3007" s="191"/>
      <c r="L3007" s="187"/>
      <c r="M3007" s="192"/>
      <c r="T3007" s="193"/>
      <c r="AT3007" s="188" t="s">
        <v>586</v>
      </c>
      <c r="AU3007" s="188" t="s">
        <v>89</v>
      </c>
      <c r="AV3007" s="13" t="s">
        <v>89</v>
      </c>
      <c r="AW3007" s="13" t="s">
        <v>31</v>
      </c>
      <c r="AX3007" s="13" t="s">
        <v>77</v>
      </c>
      <c r="AY3007" s="188" t="s">
        <v>574</v>
      </c>
    </row>
    <row r="3008" spans="2:51" s="15" customFormat="1" ht="12">
      <c r="B3008" s="201"/>
      <c r="D3008" s="181" t="s">
        <v>586</v>
      </c>
      <c r="E3008" s="202" t="s">
        <v>1</v>
      </c>
      <c r="F3008" s="203" t="s">
        <v>776</v>
      </c>
      <c r="H3008" s="204">
        <v>25.92</v>
      </c>
      <c r="I3008" s="205"/>
      <c r="L3008" s="201"/>
      <c r="M3008" s="206"/>
      <c r="T3008" s="207"/>
      <c r="AT3008" s="202" t="s">
        <v>586</v>
      </c>
      <c r="AU3008" s="202" t="s">
        <v>89</v>
      </c>
      <c r="AV3008" s="15" t="s">
        <v>597</v>
      </c>
      <c r="AW3008" s="15" t="s">
        <v>31</v>
      </c>
      <c r="AX3008" s="15" t="s">
        <v>77</v>
      </c>
      <c r="AY3008" s="202" t="s">
        <v>574</v>
      </c>
    </row>
    <row r="3009" spans="2:65" s="12" customFormat="1" ht="12">
      <c r="B3009" s="180"/>
      <c r="D3009" s="181" t="s">
        <v>586</v>
      </c>
      <c r="E3009" s="182" t="s">
        <v>1</v>
      </c>
      <c r="F3009" s="183" t="s">
        <v>3049</v>
      </c>
      <c r="H3009" s="182" t="s">
        <v>1</v>
      </c>
      <c r="I3009" s="184"/>
      <c r="L3009" s="180"/>
      <c r="M3009" s="185"/>
      <c r="T3009" s="186"/>
      <c r="AT3009" s="182" t="s">
        <v>586</v>
      </c>
      <c r="AU3009" s="182" t="s">
        <v>89</v>
      </c>
      <c r="AV3009" s="12" t="s">
        <v>84</v>
      </c>
      <c r="AW3009" s="12" t="s">
        <v>31</v>
      </c>
      <c r="AX3009" s="12" t="s">
        <v>77</v>
      </c>
      <c r="AY3009" s="182" t="s">
        <v>574</v>
      </c>
    </row>
    <row r="3010" spans="2:65" s="12" customFormat="1" ht="12">
      <c r="B3010" s="180"/>
      <c r="D3010" s="181" t="s">
        <v>586</v>
      </c>
      <c r="E3010" s="182" t="s">
        <v>1</v>
      </c>
      <c r="F3010" s="183" t="s">
        <v>3050</v>
      </c>
      <c r="H3010" s="182" t="s">
        <v>1</v>
      </c>
      <c r="I3010" s="184"/>
      <c r="L3010" s="180"/>
      <c r="M3010" s="185"/>
      <c r="T3010" s="186"/>
      <c r="AT3010" s="182" t="s">
        <v>586</v>
      </c>
      <c r="AU3010" s="182" t="s">
        <v>89</v>
      </c>
      <c r="AV3010" s="12" t="s">
        <v>84</v>
      </c>
      <c r="AW3010" s="12" t="s">
        <v>31</v>
      </c>
      <c r="AX3010" s="12" t="s">
        <v>77</v>
      </c>
      <c r="AY3010" s="182" t="s">
        <v>574</v>
      </c>
    </row>
    <row r="3011" spans="2:65" s="13" customFormat="1" ht="12">
      <c r="B3011" s="187"/>
      <c r="D3011" s="181" t="s">
        <v>586</v>
      </c>
      <c r="E3011" s="188" t="s">
        <v>1</v>
      </c>
      <c r="F3011" s="189" t="s">
        <v>3051</v>
      </c>
      <c r="H3011" s="190">
        <v>38.4</v>
      </c>
      <c r="I3011" s="191"/>
      <c r="L3011" s="187"/>
      <c r="M3011" s="192"/>
      <c r="T3011" s="193"/>
      <c r="AT3011" s="188" t="s">
        <v>586</v>
      </c>
      <c r="AU3011" s="188" t="s">
        <v>89</v>
      </c>
      <c r="AV3011" s="13" t="s">
        <v>89</v>
      </c>
      <c r="AW3011" s="13" t="s">
        <v>31</v>
      </c>
      <c r="AX3011" s="13" t="s">
        <v>77</v>
      </c>
      <c r="AY3011" s="188" t="s">
        <v>574</v>
      </c>
    </row>
    <row r="3012" spans="2:65" s="13" customFormat="1" ht="12">
      <c r="B3012" s="187"/>
      <c r="D3012" s="181" t="s">
        <v>586</v>
      </c>
      <c r="E3012" s="188" t="s">
        <v>1</v>
      </c>
      <c r="F3012" s="189" t="s">
        <v>3052</v>
      </c>
      <c r="H3012" s="190">
        <v>36.96</v>
      </c>
      <c r="I3012" s="191"/>
      <c r="L3012" s="187"/>
      <c r="M3012" s="192"/>
      <c r="T3012" s="193"/>
      <c r="AT3012" s="188" t="s">
        <v>586</v>
      </c>
      <c r="AU3012" s="188" t="s">
        <v>89</v>
      </c>
      <c r="AV3012" s="13" t="s">
        <v>89</v>
      </c>
      <c r="AW3012" s="13" t="s">
        <v>31</v>
      </c>
      <c r="AX3012" s="13" t="s">
        <v>77</v>
      </c>
      <c r="AY3012" s="188" t="s">
        <v>574</v>
      </c>
    </row>
    <row r="3013" spans="2:65" s="15" customFormat="1" ht="12">
      <c r="B3013" s="201"/>
      <c r="D3013" s="181" t="s">
        <v>586</v>
      </c>
      <c r="E3013" s="202" t="s">
        <v>1</v>
      </c>
      <c r="F3013" s="203" t="s">
        <v>776</v>
      </c>
      <c r="H3013" s="204">
        <v>75.36</v>
      </c>
      <c r="I3013" s="205"/>
      <c r="L3013" s="201"/>
      <c r="M3013" s="206"/>
      <c r="T3013" s="207"/>
      <c r="AT3013" s="202" t="s">
        <v>586</v>
      </c>
      <c r="AU3013" s="202" t="s">
        <v>89</v>
      </c>
      <c r="AV3013" s="15" t="s">
        <v>597</v>
      </c>
      <c r="AW3013" s="15" t="s">
        <v>31</v>
      </c>
      <c r="AX3013" s="15" t="s">
        <v>77</v>
      </c>
      <c r="AY3013" s="202" t="s">
        <v>574</v>
      </c>
    </row>
    <row r="3014" spans="2:65" s="14" customFormat="1" ht="12">
      <c r="B3014" s="194"/>
      <c r="D3014" s="181" t="s">
        <v>586</v>
      </c>
      <c r="E3014" s="195" t="s">
        <v>329</v>
      </c>
      <c r="F3014" s="196" t="s">
        <v>596</v>
      </c>
      <c r="H3014" s="197">
        <v>503.815</v>
      </c>
      <c r="I3014" s="198"/>
      <c r="L3014" s="194"/>
      <c r="M3014" s="199"/>
      <c r="T3014" s="200"/>
      <c r="AT3014" s="195" t="s">
        <v>586</v>
      </c>
      <c r="AU3014" s="195" t="s">
        <v>89</v>
      </c>
      <c r="AV3014" s="14" t="s">
        <v>580</v>
      </c>
      <c r="AW3014" s="14" t="s">
        <v>31</v>
      </c>
      <c r="AX3014" s="14" t="s">
        <v>84</v>
      </c>
      <c r="AY3014" s="195" t="s">
        <v>574</v>
      </c>
    </row>
    <row r="3015" spans="2:65" s="1" customFormat="1" ht="16.5" customHeight="1">
      <c r="B3015" s="140"/>
      <c r="C3015" s="208" t="s">
        <v>3053</v>
      </c>
      <c r="D3015" s="208" t="s">
        <v>1858</v>
      </c>
      <c r="E3015" s="209" t="s">
        <v>3017</v>
      </c>
      <c r="F3015" s="210" t="s">
        <v>3018</v>
      </c>
      <c r="G3015" s="211" t="s">
        <v>694</v>
      </c>
      <c r="H3015" s="212">
        <v>0.17599999999999999</v>
      </c>
      <c r="I3015" s="213"/>
      <c r="J3015" s="214">
        <f>ROUND(I3015*H3015,2)</f>
        <v>0</v>
      </c>
      <c r="K3015" s="215"/>
      <c r="L3015" s="216"/>
      <c r="M3015" s="217" t="s">
        <v>1</v>
      </c>
      <c r="N3015" s="218" t="s">
        <v>43</v>
      </c>
      <c r="P3015" s="177">
        <f>O3015*H3015</f>
        <v>0</v>
      </c>
      <c r="Q3015" s="177">
        <v>1</v>
      </c>
      <c r="R3015" s="177">
        <f>Q3015*H3015</f>
        <v>0.17599999999999999</v>
      </c>
      <c r="S3015" s="177">
        <v>0</v>
      </c>
      <c r="T3015" s="178">
        <f>S3015*H3015</f>
        <v>0</v>
      </c>
      <c r="AR3015" s="179" t="s">
        <v>860</v>
      </c>
      <c r="AT3015" s="179" t="s">
        <v>1858</v>
      </c>
      <c r="AU3015" s="179" t="s">
        <v>89</v>
      </c>
      <c r="AY3015" s="17" t="s">
        <v>574</v>
      </c>
      <c r="BE3015" s="102">
        <f>IF(N3015="základná",J3015,0)</f>
        <v>0</v>
      </c>
      <c r="BF3015" s="102">
        <f>IF(N3015="znížená",J3015,0)</f>
        <v>0</v>
      </c>
      <c r="BG3015" s="102">
        <f>IF(N3015="zákl. prenesená",J3015,0)</f>
        <v>0</v>
      </c>
      <c r="BH3015" s="102">
        <f>IF(N3015="zníž. prenesená",J3015,0)</f>
        <v>0</v>
      </c>
      <c r="BI3015" s="102">
        <f>IF(N3015="nulová",J3015,0)</f>
        <v>0</v>
      </c>
      <c r="BJ3015" s="17" t="s">
        <v>89</v>
      </c>
      <c r="BK3015" s="102">
        <f>ROUND(I3015*H3015,2)</f>
        <v>0</v>
      </c>
      <c r="BL3015" s="17" t="s">
        <v>680</v>
      </c>
      <c r="BM3015" s="179" t="s">
        <v>3054</v>
      </c>
    </row>
    <row r="3016" spans="2:65" s="13" customFormat="1" ht="12">
      <c r="B3016" s="187"/>
      <c r="D3016" s="181" t="s">
        <v>586</v>
      </c>
      <c r="F3016" s="189" t="s">
        <v>3055</v>
      </c>
      <c r="H3016" s="190">
        <v>0.17599999999999999</v>
      </c>
      <c r="I3016" s="191"/>
      <c r="L3016" s="187"/>
      <c r="M3016" s="192"/>
      <c r="T3016" s="193"/>
      <c r="AT3016" s="188" t="s">
        <v>586</v>
      </c>
      <c r="AU3016" s="188" t="s">
        <v>89</v>
      </c>
      <c r="AV3016" s="13" t="s">
        <v>89</v>
      </c>
      <c r="AW3016" s="13" t="s">
        <v>3</v>
      </c>
      <c r="AX3016" s="13" t="s">
        <v>84</v>
      </c>
      <c r="AY3016" s="188" t="s">
        <v>574</v>
      </c>
    </row>
    <row r="3017" spans="2:65" s="1" customFormat="1" ht="33" customHeight="1">
      <c r="B3017" s="140"/>
      <c r="C3017" s="168" t="s">
        <v>3056</v>
      </c>
      <c r="D3017" s="168" t="s">
        <v>576</v>
      </c>
      <c r="E3017" s="169" t="s">
        <v>3057</v>
      </c>
      <c r="F3017" s="170" t="s">
        <v>3058</v>
      </c>
      <c r="G3017" s="171" t="s">
        <v>584</v>
      </c>
      <c r="H3017" s="172">
        <v>18.347000000000001</v>
      </c>
      <c r="I3017" s="173"/>
      <c r="J3017" s="174">
        <f>ROUND(I3017*H3017,2)</f>
        <v>0</v>
      </c>
      <c r="K3017" s="175"/>
      <c r="L3017" s="34"/>
      <c r="M3017" s="176" t="s">
        <v>1</v>
      </c>
      <c r="N3017" s="139" t="s">
        <v>43</v>
      </c>
      <c r="P3017" s="177">
        <f>O3017*H3017</f>
        <v>0</v>
      </c>
      <c r="Q3017" s="177">
        <v>3.5000000000000001E-3</v>
      </c>
      <c r="R3017" s="177">
        <f>Q3017*H3017</f>
        <v>6.4214500000000008E-2</v>
      </c>
      <c r="S3017" s="177">
        <v>0</v>
      </c>
      <c r="T3017" s="178">
        <f>S3017*H3017</f>
        <v>0</v>
      </c>
      <c r="AR3017" s="179" t="s">
        <v>680</v>
      </c>
      <c r="AT3017" s="179" t="s">
        <v>576</v>
      </c>
      <c r="AU3017" s="179" t="s">
        <v>89</v>
      </c>
      <c r="AY3017" s="17" t="s">
        <v>574</v>
      </c>
      <c r="BE3017" s="102">
        <f>IF(N3017="základná",J3017,0)</f>
        <v>0</v>
      </c>
      <c r="BF3017" s="102">
        <f>IF(N3017="znížená",J3017,0)</f>
        <v>0</v>
      </c>
      <c r="BG3017" s="102">
        <f>IF(N3017="zákl. prenesená",J3017,0)</f>
        <v>0</v>
      </c>
      <c r="BH3017" s="102">
        <f>IF(N3017="zníž. prenesená",J3017,0)</f>
        <v>0</v>
      </c>
      <c r="BI3017" s="102">
        <f>IF(N3017="nulová",J3017,0)</f>
        <v>0</v>
      </c>
      <c r="BJ3017" s="17" t="s">
        <v>89</v>
      </c>
      <c r="BK3017" s="102">
        <f>ROUND(I3017*H3017,2)</f>
        <v>0</v>
      </c>
      <c r="BL3017" s="17" t="s">
        <v>680</v>
      </c>
      <c r="BM3017" s="179" t="s">
        <v>3059</v>
      </c>
    </row>
    <row r="3018" spans="2:65" s="13" customFormat="1" ht="12">
      <c r="B3018" s="187"/>
      <c r="D3018" s="181" t="s">
        <v>586</v>
      </c>
      <c r="E3018" s="188" t="s">
        <v>1</v>
      </c>
      <c r="F3018" s="189" t="s">
        <v>204</v>
      </c>
      <c r="H3018" s="190">
        <v>13.989000000000001</v>
      </c>
      <c r="I3018" s="191"/>
      <c r="L3018" s="187"/>
      <c r="M3018" s="192"/>
      <c r="T3018" s="193"/>
      <c r="AT3018" s="188" t="s">
        <v>586</v>
      </c>
      <c r="AU3018" s="188" t="s">
        <v>89</v>
      </c>
      <c r="AV3018" s="13" t="s">
        <v>89</v>
      </c>
      <c r="AW3018" s="13" t="s">
        <v>31</v>
      </c>
      <c r="AX3018" s="13" t="s">
        <v>77</v>
      </c>
      <c r="AY3018" s="188" t="s">
        <v>574</v>
      </c>
    </row>
    <row r="3019" spans="2:65" s="12" customFormat="1" ht="12">
      <c r="B3019" s="180"/>
      <c r="D3019" s="181" t="s">
        <v>586</v>
      </c>
      <c r="E3019" s="182" t="s">
        <v>1</v>
      </c>
      <c r="F3019" s="183" t="s">
        <v>3060</v>
      </c>
      <c r="H3019" s="182" t="s">
        <v>1</v>
      </c>
      <c r="I3019" s="184"/>
      <c r="L3019" s="180"/>
      <c r="M3019" s="185"/>
      <c r="T3019" s="186"/>
      <c r="AT3019" s="182" t="s">
        <v>586</v>
      </c>
      <c r="AU3019" s="182" t="s">
        <v>89</v>
      </c>
      <c r="AV3019" s="12" t="s">
        <v>84</v>
      </c>
      <c r="AW3019" s="12" t="s">
        <v>31</v>
      </c>
      <c r="AX3019" s="12" t="s">
        <v>77</v>
      </c>
      <c r="AY3019" s="182" t="s">
        <v>574</v>
      </c>
    </row>
    <row r="3020" spans="2:65" s="13" customFormat="1" ht="12">
      <c r="B3020" s="187"/>
      <c r="D3020" s="181" t="s">
        <v>586</v>
      </c>
      <c r="E3020" s="188" t="s">
        <v>1</v>
      </c>
      <c r="F3020" s="189" t="s">
        <v>3061</v>
      </c>
      <c r="H3020" s="190">
        <v>1.0680000000000001</v>
      </c>
      <c r="I3020" s="191"/>
      <c r="L3020" s="187"/>
      <c r="M3020" s="192"/>
      <c r="T3020" s="193"/>
      <c r="AT3020" s="188" t="s">
        <v>586</v>
      </c>
      <c r="AU3020" s="188" t="s">
        <v>89</v>
      </c>
      <c r="AV3020" s="13" t="s">
        <v>89</v>
      </c>
      <c r="AW3020" s="13" t="s">
        <v>31</v>
      </c>
      <c r="AX3020" s="13" t="s">
        <v>77</v>
      </c>
      <c r="AY3020" s="188" t="s">
        <v>574</v>
      </c>
    </row>
    <row r="3021" spans="2:65" s="13" customFormat="1" ht="12">
      <c r="B3021" s="187"/>
      <c r="D3021" s="181" t="s">
        <v>586</v>
      </c>
      <c r="E3021" s="188" t="s">
        <v>1</v>
      </c>
      <c r="F3021" s="189" t="s">
        <v>3062</v>
      </c>
      <c r="H3021" s="190">
        <v>0.68899999999999995</v>
      </c>
      <c r="I3021" s="191"/>
      <c r="L3021" s="187"/>
      <c r="M3021" s="192"/>
      <c r="T3021" s="193"/>
      <c r="AT3021" s="188" t="s">
        <v>586</v>
      </c>
      <c r="AU3021" s="188" t="s">
        <v>89</v>
      </c>
      <c r="AV3021" s="13" t="s">
        <v>89</v>
      </c>
      <c r="AW3021" s="13" t="s">
        <v>31</v>
      </c>
      <c r="AX3021" s="13" t="s">
        <v>77</v>
      </c>
      <c r="AY3021" s="188" t="s">
        <v>574</v>
      </c>
    </row>
    <row r="3022" spans="2:65" s="13" customFormat="1" ht="12">
      <c r="B3022" s="187"/>
      <c r="D3022" s="181" t="s">
        <v>586</v>
      </c>
      <c r="E3022" s="188" t="s">
        <v>1</v>
      </c>
      <c r="F3022" s="189" t="s">
        <v>3063</v>
      </c>
      <c r="H3022" s="190">
        <v>0.84699999999999998</v>
      </c>
      <c r="I3022" s="191"/>
      <c r="L3022" s="187"/>
      <c r="M3022" s="192"/>
      <c r="T3022" s="193"/>
      <c r="AT3022" s="188" t="s">
        <v>586</v>
      </c>
      <c r="AU3022" s="188" t="s">
        <v>89</v>
      </c>
      <c r="AV3022" s="13" t="s">
        <v>89</v>
      </c>
      <c r="AW3022" s="13" t="s">
        <v>31</v>
      </c>
      <c r="AX3022" s="13" t="s">
        <v>77</v>
      </c>
      <c r="AY3022" s="188" t="s">
        <v>574</v>
      </c>
    </row>
    <row r="3023" spans="2:65" s="13" customFormat="1" ht="12">
      <c r="B3023" s="187"/>
      <c r="D3023" s="181" t="s">
        <v>586</v>
      </c>
      <c r="E3023" s="188" t="s">
        <v>1</v>
      </c>
      <c r="F3023" s="189" t="s">
        <v>3064</v>
      </c>
      <c r="H3023" s="190">
        <v>0.89</v>
      </c>
      <c r="I3023" s="191"/>
      <c r="L3023" s="187"/>
      <c r="M3023" s="192"/>
      <c r="T3023" s="193"/>
      <c r="AT3023" s="188" t="s">
        <v>586</v>
      </c>
      <c r="AU3023" s="188" t="s">
        <v>89</v>
      </c>
      <c r="AV3023" s="13" t="s">
        <v>89</v>
      </c>
      <c r="AW3023" s="13" t="s">
        <v>31</v>
      </c>
      <c r="AX3023" s="13" t="s">
        <v>77</v>
      </c>
      <c r="AY3023" s="188" t="s">
        <v>574</v>
      </c>
    </row>
    <row r="3024" spans="2:65" s="13" customFormat="1" ht="12">
      <c r="B3024" s="187"/>
      <c r="D3024" s="181" t="s">
        <v>586</v>
      </c>
      <c r="E3024" s="188" t="s">
        <v>1</v>
      </c>
      <c r="F3024" s="189" t="s">
        <v>3065</v>
      </c>
      <c r="H3024" s="190">
        <v>0.86399999999999999</v>
      </c>
      <c r="I3024" s="191"/>
      <c r="L3024" s="187"/>
      <c r="M3024" s="192"/>
      <c r="T3024" s="193"/>
      <c r="AT3024" s="188" t="s">
        <v>586</v>
      </c>
      <c r="AU3024" s="188" t="s">
        <v>89</v>
      </c>
      <c r="AV3024" s="13" t="s">
        <v>89</v>
      </c>
      <c r="AW3024" s="13" t="s">
        <v>31</v>
      </c>
      <c r="AX3024" s="13" t="s">
        <v>77</v>
      </c>
      <c r="AY3024" s="188" t="s">
        <v>574</v>
      </c>
    </row>
    <row r="3025" spans="2:65" s="14" customFormat="1" ht="12">
      <c r="B3025" s="194"/>
      <c r="D3025" s="181" t="s">
        <v>586</v>
      </c>
      <c r="E3025" s="195" t="s">
        <v>1</v>
      </c>
      <c r="F3025" s="196" t="s">
        <v>596</v>
      </c>
      <c r="H3025" s="197">
        <v>18.347000000000001</v>
      </c>
      <c r="I3025" s="198"/>
      <c r="L3025" s="194"/>
      <c r="M3025" s="199"/>
      <c r="T3025" s="200"/>
      <c r="AT3025" s="195" t="s">
        <v>586</v>
      </c>
      <c r="AU3025" s="195" t="s">
        <v>89</v>
      </c>
      <c r="AV3025" s="14" t="s">
        <v>580</v>
      </c>
      <c r="AW3025" s="14" t="s">
        <v>31</v>
      </c>
      <c r="AX3025" s="14" t="s">
        <v>84</v>
      </c>
      <c r="AY3025" s="195" t="s">
        <v>574</v>
      </c>
    </row>
    <row r="3026" spans="2:65" s="12" customFormat="1" ht="36">
      <c r="B3026" s="180"/>
      <c r="D3026" s="181" t="s">
        <v>586</v>
      </c>
      <c r="E3026" s="182" t="s">
        <v>1</v>
      </c>
      <c r="F3026" s="183" t="s">
        <v>3066</v>
      </c>
      <c r="H3026" s="182" t="s">
        <v>1</v>
      </c>
      <c r="I3026" s="184"/>
      <c r="L3026" s="180"/>
      <c r="M3026" s="185"/>
      <c r="T3026" s="186"/>
      <c r="AT3026" s="182" t="s">
        <v>586</v>
      </c>
      <c r="AU3026" s="182" t="s">
        <v>89</v>
      </c>
      <c r="AV3026" s="12" t="s">
        <v>84</v>
      </c>
      <c r="AW3026" s="12" t="s">
        <v>31</v>
      </c>
      <c r="AX3026" s="12" t="s">
        <v>77</v>
      </c>
      <c r="AY3026" s="182" t="s">
        <v>574</v>
      </c>
    </row>
    <row r="3027" spans="2:65" s="1" customFormat="1" ht="24.25" customHeight="1">
      <c r="B3027" s="140"/>
      <c r="C3027" s="168" t="s">
        <v>3067</v>
      </c>
      <c r="D3027" s="168" t="s">
        <v>576</v>
      </c>
      <c r="E3027" s="169" t="s">
        <v>3068</v>
      </c>
      <c r="F3027" s="170" t="s">
        <v>3069</v>
      </c>
      <c r="G3027" s="171" t="s">
        <v>584</v>
      </c>
      <c r="H3027" s="172">
        <v>5.7469999999999999</v>
      </c>
      <c r="I3027" s="173"/>
      <c r="J3027" s="174">
        <f>ROUND(I3027*H3027,2)</f>
        <v>0</v>
      </c>
      <c r="K3027" s="175"/>
      <c r="L3027" s="34"/>
      <c r="M3027" s="176" t="s">
        <v>1</v>
      </c>
      <c r="N3027" s="139" t="s">
        <v>43</v>
      </c>
      <c r="P3027" s="177">
        <f>O3027*H3027</f>
        <v>0</v>
      </c>
      <c r="Q3027" s="177">
        <v>3.5000000000000001E-3</v>
      </c>
      <c r="R3027" s="177">
        <f>Q3027*H3027</f>
        <v>2.01145E-2</v>
      </c>
      <c r="S3027" s="177">
        <v>0</v>
      </c>
      <c r="T3027" s="178">
        <f>S3027*H3027</f>
        <v>0</v>
      </c>
      <c r="AR3027" s="179" t="s">
        <v>680</v>
      </c>
      <c r="AT3027" s="179" t="s">
        <v>576</v>
      </c>
      <c r="AU3027" s="179" t="s">
        <v>89</v>
      </c>
      <c r="AY3027" s="17" t="s">
        <v>574</v>
      </c>
      <c r="BE3027" s="102">
        <f>IF(N3027="základná",J3027,0)</f>
        <v>0</v>
      </c>
      <c r="BF3027" s="102">
        <f>IF(N3027="znížená",J3027,0)</f>
        <v>0</v>
      </c>
      <c r="BG3027" s="102">
        <f>IF(N3027="zákl. prenesená",J3027,0)</f>
        <v>0</v>
      </c>
      <c r="BH3027" s="102">
        <f>IF(N3027="zníž. prenesená",J3027,0)</f>
        <v>0</v>
      </c>
      <c r="BI3027" s="102">
        <f>IF(N3027="nulová",J3027,0)</f>
        <v>0</v>
      </c>
      <c r="BJ3027" s="17" t="s">
        <v>89</v>
      </c>
      <c r="BK3027" s="102">
        <f>ROUND(I3027*H3027,2)</f>
        <v>0</v>
      </c>
      <c r="BL3027" s="17" t="s">
        <v>680</v>
      </c>
      <c r="BM3027" s="179" t="s">
        <v>3070</v>
      </c>
    </row>
    <row r="3028" spans="2:65" s="13" customFormat="1" ht="12">
      <c r="B3028" s="187"/>
      <c r="D3028" s="181" t="s">
        <v>586</v>
      </c>
      <c r="E3028" s="188" t="s">
        <v>1</v>
      </c>
      <c r="F3028" s="189" t="s">
        <v>315</v>
      </c>
      <c r="H3028" s="190">
        <v>4.53</v>
      </c>
      <c r="I3028" s="191"/>
      <c r="L3028" s="187"/>
      <c r="M3028" s="192"/>
      <c r="T3028" s="193"/>
      <c r="AT3028" s="188" t="s">
        <v>586</v>
      </c>
      <c r="AU3028" s="188" t="s">
        <v>89</v>
      </c>
      <c r="AV3028" s="13" t="s">
        <v>89</v>
      </c>
      <c r="AW3028" s="13" t="s">
        <v>31</v>
      </c>
      <c r="AX3028" s="13" t="s">
        <v>77</v>
      </c>
      <c r="AY3028" s="188" t="s">
        <v>574</v>
      </c>
    </row>
    <row r="3029" spans="2:65" s="13" customFormat="1" ht="12">
      <c r="B3029" s="187"/>
      <c r="D3029" s="181" t="s">
        <v>586</v>
      </c>
      <c r="E3029" s="188" t="s">
        <v>1</v>
      </c>
      <c r="F3029" s="189" t="s">
        <v>3071</v>
      </c>
      <c r="H3029" s="190">
        <v>1.2170000000000001</v>
      </c>
      <c r="I3029" s="191"/>
      <c r="L3029" s="187"/>
      <c r="M3029" s="192"/>
      <c r="T3029" s="193"/>
      <c r="AT3029" s="188" t="s">
        <v>586</v>
      </c>
      <c r="AU3029" s="188" t="s">
        <v>89</v>
      </c>
      <c r="AV3029" s="13" t="s">
        <v>89</v>
      </c>
      <c r="AW3029" s="13" t="s">
        <v>31</v>
      </c>
      <c r="AX3029" s="13" t="s">
        <v>77</v>
      </c>
      <c r="AY3029" s="188" t="s">
        <v>574</v>
      </c>
    </row>
    <row r="3030" spans="2:65" s="14" customFormat="1" ht="12">
      <c r="B3030" s="194"/>
      <c r="D3030" s="181" t="s">
        <v>586</v>
      </c>
      <c r="E3030" s="195" t="s">
        <v>1</v>
      </c>
      <c r="F3030" s="196" t="s">
        <v>596</v>
      </c>
      <c r="H3030" s="197">
        <v>5.7469999999999999</v>
      </c>
      <c r="I3030" s="198"/>
      <c r="L3030" s="194"/>
      <c r="M3030" s="199"/>
      <c r="T3030" s="200"/>
      <c r="AT3030" s="195" t="s">
        <v>586</v>
      </c>
      <c r="AU3030" s="195" t="s">
        <v>89</v>
      </c>
      <c r="AV3030" s="14" t="s">
        <v>580</v>
      </c>
      <c r="AW3030" s="14" t="s">
        <v>31</v>
      </c>
      <c r="AX3030" s="14" t="s">
        <v>84</v>
      </c>
      <c r="AY3030" s="195" t="s">
        <v>574</v>
      </c>
    </row>
    <row r="3031" spans="2:65" s="12" customFormat="1" ht="36">
      <c r="B3031" s="180"/>
      <c r="D3031" s="181" t="s">
        <v>586</v>
      </c>
      <c r="E3031" s="182" t="s">
        <v>1</v>
      </c>
      <c r="F3031" s="183" t="s">
        <v>3066</v>
      </c>
      <c r="H3031" s="182" t="s">
        <v>1</v>
      </c>
      <c r="I3031" s="184"/>
      <c r="L3031" s="180"/>
      <c r="M3031" s="185"/>
      <c r="T3031" s="186"/>
      <c r="AT3031" s="182" t="s">
        <v>586</v>
      </c>
      <c r="AU3031" s="182" t="s">
        <v>89</v>
      </c>
      <c r="AV3031" s="12" t="s">
        <v>84</v>
      </c>
      <c r="AW3031" s="12" t="s">
        <v>31</v>
      </c>
      <c r="AX3031" s="12" t="s">
        <v>77</v>
      </c>
      <c r="AY3031" s="182" t="s">
        <v>574</v>
      </c>
    </row>
    <row r="3032" spans="2:65" s="1" customFormat="1" ht="24.25" customHeight="1">
      <c r="B3032" s="140"/>
      <c r="C3032" s="168" t="s">
        <v>3072</v>
      </c>
      <c r="D3032" s="168" t="s">
        <v>576</v>
      </c>
      <c r="E3032" s="169" t="s">
        <v>3073</v>
      </c>
      <c r="F3032" s="170" t="s">
        <v>3074</v>
      </c>
      <c r="G3032" s="171" t="s">
        <v>584</v>
      </c>
      <c r="H3032" s="172">
        <v>5.54</v>
      </c>
      <c r="I3032" s="173"/>
      <c r="J3032" s="174">
        <f>ROUND(I3032*H3032,2)</f>
        <v>0</v>
      </c>
      <c r="K3032" s="175"/>
      <c r="L3032" s="34"/>
      <c r="M3032" s="176" t="s">
        <v>1</v>
      </c>
      <c r="N3032" s="139" t="s">
        <v>43</v>
      </c>
      <c r="P3032" s="177">
        <f>O3032*H3032</f>
        <v>0</v>
      </c>
      <c r="Q3032" s="177">
        <v>7.5000000000000002E-4</v>
      </c>
      <c r="R3032" s="177">
        <f>Q3032*H3032</f>
        <v>4.1549999999999998E-3</v>
      </c>
      <c r="S3032" s="177">
        <v>0</v>
      </c>
      <c r="T3032" s="178">
        <f>S3032*H3032</f>
        <v>0</v>
      </c>
      <c r="AR3032" s="179" t="s">
        <v>680</v>
      </c>
      <c r="AT3032" s="179" t="s">
        <v>576</v>
      </c>
      <c r="AU3032" s="179" t="s">
        <v>89</v>
      </c>
      <c r="AY3032" s="17" t="s">
        <v>574</v>
      </c>
      <c r="BE3032" s="102">
        <f>IF(N3032="základná",J3032,0)</f>
        <v>0</v>
      </c>
      <c r="BF3032" s="102">
        <f>IF(N3032="znížená",J3032,0)</f>
        <v>0</v>
      </c>
      <c r="BG3032" s="102">
        <f>IF(N3032="zákl. prenesená",J3032,0)</f>
        <v>0</v>
      </c>
      <c r="BH3032" s="102">
        <f>IF(N3032="zníž. prenesená",J3032,0)</f>
        <v>0</v>
      </c>
      <c r="BI3032" s="102">
        <f>IF(N3032="nulová",J3032,0)</f>
        <v>0</v>
      </c>
      <c r="BJ3032" s="17" t="s">
        <v>89</v>
      </c>
      <c r="BK3032" s="102">
        <f>ROUND(I3032*H3032,2)</f>
        <v>0</v>
      </c>
      <c r="BL3032" s="17" t="s">
        <v>680</v>
      </c>
      <c r="BM3032" s="179" t="s">
        <v>3075</v>
      </c>
    </row>
    <row r="3033" spans="2:65" s="13" customFormat="1" ht="12">
      <c r="B3033" s="187"/>
      <c r="D3033" s="181" t="s">
        <v>586</v>
      </c>
      <c r="E3033" s="188" t="s">
        <v>1</v>
      </c>
      <c r="F3033" s="189" t="s">
        <v>315</v>
      </c>
      <c r="H3033" s="190">
        <v>4.53</v>
      </c>
      <c r="I3033" s="191"/>
      <c r="L3033" s="187"/>
      <c r="M3033" s="192"/>
      <c r="T3033" s="193"/>
      <c r="AT3033" s="188" t="s">
        <v>586</v>
      </c>
      <c r="AU3033" s="188" t="s">
        <v>89</v>
      </c>
      <c r="AV3033" s="13" t="s">
        <v>89</v>
      </c>
      <c r="AW3033" s="13" t="s">
        <v>31</v>
      </c>
      <c r="AX3033" s="13" t="s">
        <v>77</v>
      </c>
      <c r="AY3033" s="188" t="s">
        <v>574</v>
      </c>
    </row>
    <row r="3034" spans="2:65" s="13" customFormat="1" ht="12">
      <c r="B3034" s="187"/>
      <c r="D3034" s="181" t="s">
        <v>586</v>
      </c>
      <c r="E3034" s="188" t="s">
        <v>1</v>
      </c>
      <c r="F3034" s="189" t="s">
        <v>318</v>
      </c>
      <c r="H3034" s="190">
        <v>1.01</v>
      </c>
      <c r="I3034" s="191"/>
      <c r="L3034" s="187"/>
      <c r="M3034" s="192"/>
      <c r="T3034" s="193"/>
      <c r="AT3034" s="188" t="s">
        <v>586</v>
      </c>
      <c r="AU3034" s="188" t="s">
        <v>89</v>
      </c>
      <c r="AV3034" s="13" t="s">
        <v>89</v>
      </c>
      <c r="AW3034" s="13" t="s">
        <v>31</v>
      </c>
      <c r="AX3034" s="13" t="s">
        <v>77</v>
      </c>
      <c r="AY3034" s="188" t="s">
        <v>574</v>
      </c>
    </row>
    <row r="3035" spans="2:65" s="14" customFormat="1" ht="12">
      <c r="B3035" s="194"/>
      <c r="D3035" s="181" t="s">
        <v>586</v>
      </c>
      <c r="E3035" s="195" t="s">
        <v>1</v>
      </c>
      <c r="F3035" s="196" t="s">
        <v>596</v>
      </c>
      <c r="H3035" s="197">
        <v>5.54</v>
      </c>
      <c r="I3035" s="198"/>
      <c r="L3035" s="194"/>
      <c r="M3035" s="199"/>
      <c r="T3035" s="200"/>
      <c r="AT3035" s="195" t="s">
        <v>586</v>
      </c>
      <c r="AU3035" s="195" t="s">
        <v>89</v>
      </c>
      <c r="AV3035" s="14" t="s">
        <v>580</v>
      </c>
      <c r="AW3035" s="14" t="s">
        <v>31</v>
      </c>
      <c r="AX3035" s="14" t="s">
        <v>84</v>
      </c>
      <c r="AY3035" s="195" t="s">
        <v>574</v>
      </c>
    </row>
    <row r="3036" spans="2:65" s="1" customFormat="1" ht="38" customHeight="1">
      <c r="B3036" s="140"/>
      <c r="C3036" s="208" t="s">
        <v>3076</v>
      </c>
      <c r="D3036" s="208" t="s">
        <v>1858</v>
      </c>
      <c r="E3036" s="209" t="s">
        <v>3077</v>
      </c>
      <c r="F3036" s="210" t="s">
        <v>3078</v>
      </c>
      <c r="G3036" s="211" t="s">
        <v>584</v>
      </c>
      <c r="H3036" s="212">
        <v>6.3710000000000004</v>
      </c>
      <c r="I3036" s="213"/>
      <c r="J3036" s="214">
        <f>ROUND(I3036*H3036,2)</f>
        <v>0</v>
      </c>
      <c r="K3036" s="215"/>
      <c r="L3036" s="216"/>
      <c r="M3036" s="217" t="s">
        <v>1</v>
      </c>
      <c r="N3036" s="218" t="s">
        <v>43</v>
      </c>
      <c r="P3036" s="177">
        <f>O3036*H3036</f>
        <v>0</v>
      </c>
      <c r="Q3036" s="177">
        <v>9.3999999999999997E-4</v>
      </c>
      <c r="R3036" s="177">
        <f>Q3036*H3036</f>
        <v>5.9887400000000002E-3</v>
      </c>
      <c r="S3036" s="177">
        <v>0</v>
      </c>
      <c r="T3036" s="178">
        <f>S3036*H3036</f>
        <v>0</v>
      </c>
      <c r="AR3036" s="179" t="s">
        <v>860</v>
      </c>
      <c r="AT3036" s="179" t="s">
        <v>1858</v>
      </c>
      <c r="AU3036" s="179" t="s">
        <v>89</v>
      </c>
      <c r="AY3036" s="17" t="s">
        <v>574</v>
      </c>
      <c r="BE3036" s="102">
        <f>IF(N3036="základná",J3036,0)</f>
        <v>0</v>
      </c>
      <c r="BF3036" s="102">
        <f>IF(N3036="znížená",J3036,0)</f>
        <v>0</v>
      </c>
      <c r="BG3036" s="102">
        <f>IF(N3036="zákl. prenesená",J3036,0)</f>
        <v>0</v>
      </c>
      <c r="BH3036" s="102">
        <f>IF(N3036="zníž. prenesená",J3036,0)</f>
        <v>0</v>
      </c>
      <c r="BI3036" s="102">
        <f>IF(N3036="nulová",J3036,0)</f>
        <v>0</v>
      </c>
      <c r="BJ3036" s="17" t="s">
        <v>89</v>
      </c>
      <c r="BK3036" s="102">
        <f>ROUND(I3036*H3036,2)</f>
        <v>0</v>
      </c>
      <c r="BL3036" s="17" t="s">
        <v>680</v>
      </c>
      <c r="BM3036" s="179" t="s">
        <v>3079</v>
      </c>
    </row>
    <row r="3037" spans="2:65" s="13" customFormat="1" ht="12">
      <c r="B3037" s="187"/>
      <c r="D3037" s="181" t="s">
        <v>586</v>
      </c>
      <c r="F3037" s="189" t="s">
        <v>3080</v>
      </c>
      <c r="H3037" s="190">
        <v>6.3710000000000004</v>
      </c>
      <c r="I3037" s="191"/>
      <c r="L3037" s="187"/>
      <c r="M3037" s="192"/>
      <c r="T3037" s="193"/>
      <c r="AT3037" s="188" t="s">
        <v>586</v>
      </c>
      <c r="AU3037" s="188" t="s">
        <v>89</v>
      </c>
      <c r="AV3037" s="13" t="s">
        <v>89</v>
      </c>
      <c r="AW3037" s="13" t="s">
        <v>3</v>
      </c>
      <c r="AX3037" s="13" t="s">
        <v>84</v>
      </c>
      <c r="AY3037" s="188" t="s">
        <v>574</v>
      </c>
    </row>
    <row r="3038" spans="2:65" s="1" customFormat="1" ht="24.25" customHeight="1">
      <c r="B3038" s="140"/>
      <c r="C3038" s="168" t="s">
        <v>3081</v>
      </c>
      <c r="D3038" s="168" t="s">
        <v>576</v>
      </c>
      <c r="E3038" s="169" t="s">
        <v>3082</v>
      </c>
      <c r="F3038" s="170" t="s">
        <v>3083</v>
      </c>
      <c r="G3038" s="171" t="s">
        <v>584</v>
      </c>
      <c r="H3038" s="172">
        <v>235.447</v>
      </c>
      <c r="I3038" s="173"/>
      <c r="J3038" s="174">
        <f>ROUND(I3038*H3038,2)</f>
        <v>0</v>
      </c>
      <c r="K3038" s="175"/>
      <c r="L3038" s="34"/>
      <c r="M3038" s="176" t="s">
        <v>1</v>
      </c>
      <c r="N3038" s="139" t="s">
        <v>43</v>
      </c>
      <c r="P3038" s="177">
        <f>O3038*H3038</f>
        <v>0</v>
      </c>
      <c r="Q3038" s="177">
        <v>7.5000000000000002E-4</v>
      </c>
      <c r="R3038" s="177">
        <f>Q3038*H3038</f>
        <v>0.17658525</v>
      </c>
      <c r="S3038" s="177">
        <v>0</v>
      </c>
      <c r="T3038" s="178">
        <f>S3038*H3038</f>
        <v>0</v>
      </c>
      <c r="AR3038" s="179" t="s">
        <v>680</v>
      </c>
      <c r="AT3038" s="179" t="s">
        <v>576</v>
      </c>
      <c r="AU3038" s="179" t="s">
        <v>89</v>
      </c>
      <c r="AY3038" s="17" t="s">
        <v>574</v>
      </c>
      <c r="BE3038" s="102">
        <f>IF(N3038="základná",J3038,0)</f>
        <v>0</v>
      </c>
      <c r="BF3038" s="102">
        <f>IF(N3038="znížená",J3038,0)</f>
        <v>0</v>
      </c>
      <c r="BG3038" s="102">
        <f>IF(N3038="zákl. prenesená",J3038,0)</f>
        <v>0</v>
      </c>
      <c r="BH3038" s="102">
        <f>IF(N3038="zníž. prenesená",J3038,0)</f>
        <v>0</v>
      </c>
      <c r="BI3038" s="102">
        <f>IF(N3038="nulová",J3038,0)</f>
        <v>0</v>
      </c>
      <c r="BJ3038" s="17" t="s">
        <v>89</v>
      </c>
      <c r="BK3038" s="102">
        <f>ROUND(I3038*H3038,2)</f>
        <v>0</v>
      </c>
      <c r="BL3038" s="17" t="s">
        <v>680</v>
      </c>
      <c r="BM3038" s="179" t="s">
        <v>3084</v>
      </c>
    </row>
    <row r="3039" spans="2:65" s="12" customFormat="1" ht="12">
      <c r="B3039" s="180"/>
      <c r="D3039" s="181" t="s">
        <v>586</v>
      </c>
      <c r="E3039" s="182" t="s">
        <v>1</v>
      </c>
      <c r="F3039" s="183" t="s">
        <v>3085</v>
      </c>
      <c r="H3039" s="182" t="s">
        <v>1</v>
      </c>
      <c r="I3039" s="184"/>
      <c r="L3039" s="180"/>
      <c r="M3039" s="185"/>
      <c r="T3039" s="186"/>
      <c r="AT3039" s="182" t="s">
        <v>586</v>
      </c>
      <c r="AU3039" s="182" t="s">
        <v>89</v>
      </c>
      <c r="AV3039" s="12" t="s">
        <v>84</v>
      </c>
      <c r="AW3039" s="12" t="s">
        <v>31</v>
      </c>
      <c r="AX3039" s="12" t="s">
        <v>77</v>
      </c>
      <c r="AY3039" s="182" t="s">
        <v>574</v>
      </c>
    </row>
    <row r="3040" spans="2:65" s="13" customFormat="1" ht="12">
      <c r="B3040" s="187"/>
      <c r="D3040" s="181" t="s">
        <v>586</v>
      </c>
      <c r="E3040" s="188" t="s">
        <v>1</v>
      </c>
      <c r="F3040" s="189" t="s">
        <v>433</v>
      </c>
      <c r="H3040" s="190">
        <v>235.447</v>
      </c>
      <c r="I3040" s="191"/>
      <c r="L3040" s="187"/>
      <c r="M3040" s="192"/>
      <c r="T3040" s="193"/>
      <c r="AT3040" s="188" t="s">
        <v>586</v>
      </c>
      <c r="AU3040" s="188" t="s">
        <v>89</v>
      </c>
      <c r="AV3040" s="13" t="s">
        <v>89</v>
      </c>
      <c r="AW3040" s="13" t="s">
        <v>31</v>
      </c>
      <c r="AX3040" s="13" t="s">
        <v>77</v>
      </c>
      <c r="AY3040" s="188" t="s">
        <v>574</v>
      </c>
    </row>
    <row r="3041" spans="2:65" s="14" customFormat="1" ht="12">
      <c r="B3041" s="194"/>
      <c r="D3041" s="181" t="s">
        <v>586</v>
      </c>
      <c r="E3041" s="195" t="s">
        <v>1</v>
      </c>
      <c r="F3041" s="196" t="s">
        <v>596</v>
      </c>
      <c r="H3041" s="197">
        <v>235.447</v>
      </c>
      <c r="I3041" s="198"/>
      <c r="L3041" s="194"/>
      <c r="M3041" s="199"/>
      <c r="T3041" s="200"/>
      <c r="AT3041" s="195" t="s">
        <v>586</v>
      </c>
      <c r="AU3041" s="195" t="s">
        <v>89</v>
      </c>
      <c r="AV3041" s="14" t="s">
        <v>580</v>
      </c>
      <c r="AW3041" s="14" t="s">
        <v>31</v>
      </c>
      <c r="AX3041" s="14" t="s">
        <v>84</v>
      </c>
      <c r="AY3041" s="195" t="s">
        <v>574</v>
      </c>
    </row>
    <row r="3042" spans="2:65" s="1" customFormat="1" ht="38" customHeight="1">
      <c r="B3042" s="140"/>
      <c r="C3042" s="208" t="s">
        <v>3086</v>
      </c>
      <c r="D3042" s="208" t="s">
        <v>1858</v>
      </c>
      <c r="E3042" s="209" t="s">
        <v>3087</v>
      </c>
      <c r="F3042" s="210" t="s">
        <v>3088</v>
      </c>
      <c r="G3042" s="211" t="s">
        <v>584</v>
      </c>
      <c r="H3042" s="212">
        <v>270.76400000000001</v>
      </c>
      <c r="I3042" s="213"/>
      <c r="J3042" s="214">
        <f>ROUND(I3042*H3042,2)</f>
        <v>0</v>
      </c>
      <c r="K3042" s="215"/>
      <c r="L3042" s="216"/>
      <c r="M3042" s="217" t="s">
        <v>1</v>
      </c>
      <c r="N3042" s="218" t="s">
        <v>43</v>
      </c>
      <c r="P3042" s="177">
        <f>O3042*H3042</f>
        <v>0</v>
      </c>
      <c r="Q3042" s="177">
        <v>2E-3</v>
      </c>
      <c r="R3042" s="177">
        <f>Q3042*H3042</f>
        <v>0.54152800000000001</v>
      </c>
      <c r="S3042" s="177">
        <v>0</v>
      </c>
      <c r="T3042" s="178">
        <f>S3042*H3042</f>
        <v>0</v>
      </c>
      <c r="AR3042" s="179" t="s">
        <v>860</v>
      </c>
      <c r="AT3042" s="179" t="s">
        <v>1858</v>
      </c>
      <c r="AU3042" s="179" t="s">
        <v>89</v>
      </c>
      <c r="AY3042" s="17" t="s">
        <v>574</v>
      </c>
      <c r="BE3042" s="102">
        <f>IF(N3042="základná",J3042,0)</f>
        <v>0</v>
      </c>
      <c r="BF3042" s="102">
        <f>IF(N3042="znížená",J3042,0)</f>
        <v>0</v>
      </c>
      <c r="BG3042" s="102">
        <f>IF(N3042="zákl. prenesená",J3042,0)</f>
        <v>0</v>
      </c>
      <c r="BH3042" s="102">
        <f>IF(N3042="zníž. prenesená",J3042,0)</f>
        <v>0</v>
      </c>
      <c r="BI3042" s="102">
        <f>IF(N3042="nulová",J3042,0)</f>
        <v>0</v>
      </c>
      <c r="BJ3042" s="17" t="s">
        <v>89</v>
      </c>
      <c r="BK3042" s="102">
        <f>ROUND(I3042*H3042,2)</f>
        <v>0</v>
      </c>
      <c r="BL3042" s="17" t="s">
        <v>680</v>
      </c>
      <c r="BM3042" s="179" t="s">
        <v>3089</v>
      </c>
    </row>
    <row r="3043" spans="2:65" s="13" customFormat="1" ht="12">
      <c r="B3043" s="187"/>
      <c r="D3043" s="181" t="s">
        <v>586</v>
      </c>
      <c r="E3043" s="188" t="s">
        <v>1</v>
      </c>
      <c r="F3043" s="189" t="s">
        <v>3090</v>
      </c>
      <c r="H3043" s="190">
        <v>270.76400000000001</v>
      </c>
      <c r="I3043" s="191"/>
      <c r="L3043" s="187"/>
      <c r="M3043" s="192"/>
      <c r="T3043" s="193"/>
      <c r="AT3043" s="188" t="s">
        <v>586</v>
      </c>
      <c r="AU3043" s="188" t="s">
        <v>89</v>
      </c>
      <c r="AV3043" s="13" t="s">
        <v>89</v>
      </c>
      <c r="AW3043" s="13" t="s">
        <v>31</v>
      </c>
      <c r="AX3043" s="13" t="s">
        <v>84</v>
      </c>
      <c r="AY3043" s="188" t="s">
        <v>574</v>
      </c>
    </row>
    <row r="3044" spans="2:65" s="1" customFormat="1" ht="24.25" customHeight="1">
      <c r="B3044" s="140"/>
      <c r="C3044" s="168" t="s">
        <v>3091</v>
      </c>
      <c r="D3044" s="168" t="s">
        <v>576</v>
      </c>
      <c r="E3044" s="169" t="s">
        <v>3092</v>
      </c>
      <c r="F3044" s="170" t="s">
        <v>3093</v>
      </c>
      <c r="G3044" s="171" t="s">
        <v>584</v>
      </c>
      <c r="H3044" s="172">
        <v>3101.2460000000001</v>
      </c>
      <c r="I3044" s="173"/>
      <c r="J3044" s="174">
        <f>ROUND(I3044*H3044,2)</f>
        <v>0</v>
      </c>
      <c r="K3044" s="175"/>
      <c r="L3044" s="34"/>
      <c r="M3044" s="176" t="s">
        <v>1</v>
      </c>
      <c r="N3044" s="139" t="s">
        <v>43</v>
      </c>
      <c r="P3044" s="177">
        <f>O3044*H3044</f>
        <v>0</v>
      </c>
      <c r="Q3044" s="177">
        <v>5.4000000000000001E-4</v>
      </c>
      <c r="R3044" s="177">
        <f>Q3044*H3044</f>
        <v>1.6746728400000002</v>
      </c>
      <c r="S3044" s="177">
        <v>0</v>
      </c>
      <c r="T3044" s="178">
        <f>S3044*H3044</f>
        <v>0</v>
      </c>
      <c r="AR3044" s="179" t="s">
        <v>680</v>
      </c>
      <c r="AT3044" s="179" t="s">
        <v>576</v>
      </c>
      <c r="AU3044" s="179" t="s">
        <v>89</v>
      </c>
      <c r="AY3044" s="17" t="s">
        <v>574</v>
      </c>
      <c r="BE3044" s="102">
        <f>IF(N3044="základná",J3044,0)</f>
        <v>0</v>
      </c>
      <c r="BF3044" s="102">
        <f>IF(N3044="znížená",J3044,0)</f>
        <v>0</v>
      </c>
      <c r="BG3044" s="102">
        <f>IF(N3044="zákl. prenesená",J3044,0)</f>
        <v>0</v>
      </c>
      <c r="BH3044" s="102">
        <f>IF(N3044="zníž. prenesená",J3044,0)</f>
        <v>0</v>
      </c>
      <c r="BI3044" s="102">
        <f>IF(N3044="nulová",J3044,0)</f>
        <v>0</v>
      </c>
      <c r="BJ3044" s="17" t="s">
        <v>89</v>
      </c>
      <c r="BK3044" s="102">
        <f>ROUND(I3044*H3044,2)</f>
        <v>0</v>
      </c>
      <c r="BL3044" s="17" t="s">
        <v>680</v>
      </c>
      <c r="BM3044" s="179" t="s">
        <v>3094</v>
      </c>
    </row>
    <row r="3045" spans="2:65" s="13" customFormat="1" ht="12">
      <c r="B3045" s="187"/>
      <c r="D3045" s="181" t="s">
        <v>586</v>
      </c>
      <c r="E3045" s="188" t="s">
        <v>1</v>
      </c>
      <c r="F3045" s="189" t="s">
        <v>295</v>
      </c>
      <c r="H3045" s="190">
        <v>3101.2460000000001</v>
      </c>
      <c r="I3045" s="191"/>
      <c r="L3045" s="187"/>
      <c r="M3045" s="192"/>
      <c r="T3045" s="193"/>
      <c r="AT3045" s="188" t="s">
        <v>586</v>
      </c>
      <c r="AU3045" s="188" t="s">
        <v>89</v>
      </c>
      <c r="AV3045" s="13" t="s">
        <v>89</v>
      </c>
      <c r="AW3045" s="13" t="s">
        <v>31</v>
      </c>
      <c r="AX3045" s="13" t="s">
        <v>77</v>
      </c>
      <c r="AY3045" s="188" t="s">
        <v>574</v>
      </c>
    </row>
    <row r="3046" spans="2:65" s="14" customFormat="1" ht="12">
      <c r="B3046" s="194"/>
      <c r="D3046" s="181" t="s">
        <v>586</v>
      </c>
      <c r="E3046" s="195" t="s">
        <v>1</v>
      </c>
      <c r="F3046" s="196" t="s">
        <v>596</v>
      </c>
      <c r="H3046" s="197">
        <v>3101.2460000000001</v>
      </c>
      <c r="I3046" s="198"/>
      <c r="L3046" s="194"/>
      <c r="M3046" s="199"/>
      <c r="T3046" s="200"/>
      <c r="AT3046" s="195" t="s">
        <v>586</v>
      </c>
      <c r="AU3046" s="195" t="s">
        <v>89</v>
      </c>
      <c r="AV3046" s="14" t="s">
        <v>580</v>
      </c>
      <c r="AW3046" s="14" t="s">
        <v>31</v>
      </c>
      <c r="AX3046" s="14" t="s">
        <v>84</v>
      </c>
      <c r="AY3046" s="195" t="s">
        <v>574</v>
      </c>
    </row>
    <row r="3047" spans="2:65" s="12" customFormat="1" ht="12">
      <c r="B3047" s="180"/>
      <c r="D3047" s="181" t="s">
        <v>586</v>
      </c>
      <c r="E3047" s="182" t="s">
        <v>1</v>
      </c>
      <c r="F3047" s="183" t="s">
        <v>3095</v>
      </c>
      <c r="H3047" s="182" t="s">
        <v>1</v>
      </c>
      <c r="I3047" s="184"/>
      <c r="L3047" s="180"/>
      <c r="M3047" s="185"/>
      <c r="T3047" s="186"/>
      <c r="AT3047" s="182" t="s">
        <v>586</v>
      </c>
      <c r="AU3047" s="182" t="s">
        <v>89</v>
      </c>
      <c r="AV3047" s="12" t="s">
        <v>84</v>
      </c>
      <c r="AW3047" s="12" t="s">
        <v>31</v>
      </c>
      <c r="AX3047" s="12" t="s">
        <v>77</v>
      </c>
      <c r="AY3047" s="182" t="s">
        <v>574</v>
      </c>
    </row>
    <row r="3048" spans="2:65" s="12" customFormat="1" ht="24">
      <c r="B3048" s="180"/>
      <c r="D3048" s="181" t="s">
        <v>586</v>
      </c>
      <c r="E3048" s="182" t="s">
        <v>1</v>
      </c>
      <c r="F3048" s="183" t="s">
        <v>3096</v>
      </c>
      <c r="H3048" s="182" t="s">
        <v>1</v>
      </c>
      <c r="I3048" s="184"/>
      <c r="L3048" s="180"/>
      <c r="M3048" s="185"/>
      <c r="T3048" s="186"/>
      <c r="AT3048" s="182" t="s">
        <v>586</v>
      </c>
      <c r="AU3048" s="182" t="s">
        <v>89</v>
      </c>
      <c r="AV3048" s="12" t="s">
        <v>84</v>
      </c>
      <c r="AW3048" s="12" t="s">
        <v>31</v>
      </c>
      <c r="AX3048" s="12" t="s">
        <v>77</v>
      </c>
      <c r="AY3048" s="182" t="s">
        <v>574</v>
      </c>
    </row>
    <row r="3049" spans="2:65" s="1" customFormat="1" ht="38" customHeight="1">
      <c r="B3049" s="140"/>
      <c r="C3049" s="208" t="s">
        <v>3097</v>
      </c>
      <c r="D3049" s="208" t="s">
        <v>1858</v>
      </c>
      <c r="E3049" s="209" t="s">
        <v>3098</v>
      </c>
      <c r="F3049" s="210" t="s">
        <v>3099</v>
      </c>
      <c r="G3049" s="211" t="s">
        <v>584</v>
      </c>
      <c r="H3049" s="212">
        <v>3566.433</v>
      </c>
      <c r="I3049" s="213"/>
      <c r="J3049" s="214">
        <f>ROUND(I3049*H3049,2)</f>
        <v>0</v>
      </c>
      <c r="K3049" s="215"/>
      <c r="L3049" s="216"/>
      <c r="M3049" s="217" t="s">
        <v>1</v>
      </c>
      <c r="N3049" s="218" t="s">
        <v>43</v>
      </c>
      <c r="P3049" s="177">
        <f>O3049*H3049</f>
        <v>0</v>
      </c>
      <c r="Q3049" s="177">
        <v>4.2500000000000003E-3</v>
      </c>
      <c r="R3049" s="177">
        <f>Q3049*H3049</f>
        <v>15.157340250000001</v>
      </c>
      <c r="S3049" s="177">
        <v>0</v>
      </c>
      <c r="T3049" s="178">
        <f>S3049*H3049</f>
        <v>0</v>
      </c>
      <c r="AR3049" s="179" t="s">
        <v>860</v>
      </c>
      <c r="AT3049" s="179" t="s">
        <v>1858</v>
      </c>
      <c r="AU3049" s="179" t="s">
        <v>89</v>
      </c>
      <c r="AY3049" s="17" t="s">
        <v>574</v>
      </c>
      <c r="BE3049" s="102">
        <f>IF(N3049="základná",J3049,0)</f>
        <v>0</v>
      </c>
      <c r="BF3049" s="102">
        <f>IF(N3049="znížená",J3049,0)</f>
        <v>0</v>
      </c>
      <c r="BG3049" s="102">
        <f>IF(N3049="zákl. prenesená",J3049,0)</f>
        <v>0</v>
      </c>
      <c r="BH3049" s="102">
        <f>IF(N3049="zníž. prenesená",J3049,0)</f>
        <v>0</v>
      </c>
      <c r="BI3049" s="102">
        <f>IF(N3049="nulová",J3049,0)</f>
        <v>0</v>
      </c>
      <c r="BJ3049" s="17" t="s">
        <v>89</v>
      </c>
      <c r="BK3049" s="102">
        <f>ROUND(I3049*H3049,2)</f>
        <v>0</v>
      </c>
      <c r="BL3049" s="17" t="s">
        <v>680</v>
      </c>
      <c r="BM3049" s="179" t="s">
        <v>3100</v>
      </c>
    </row>
    <row r="3050" spans="2:65" s="13" customFormat="1" ht="12">
      <c r="B3050" s="187"/>
      <c r="D3050" s="181" t="s">
        <v>586</v>
      </c>
      <c r="E3050" s="188" t="s">
        <v>1</v>
      </c>
      <c r="F3050" s="189" t="s">
        <v>3101</v>
      </c>
      <c r="H3050" s="190">
        <v>3566.433</v>
      </c>
      <c r="I3050" s="191"/>
      <c r="L3050" s="187"/>
      <c r="M3050" s="192"/>
      <c r="T3050" s="193"/>
      <c r="AT3050" s="188" t="s">
        <v>586</v>
      </c>
      <c r="AU3050" s="188" t="s">
        <v>89</v>
      </c>
      <c r="AV3050" s="13" t="s">
        <v>89</v>
      </c>
      <c r="AW3050" s="13" t="s">
        <v>31</v>
      </c>
      <c r="AX3050" s="13" t="s">
        <v>77</v>
      </c>
      <c r="AY3050" s="188" t="s">
        <v>574</v>
      </c>
    </row>
    <row r="3051" spans="2:65" s="14" customFormat="1" ht="12">
      <c r="B3051" s="194"/>
      <c r="D3051" s="181" t="s">
        <v>586</v>
      </c>
      <c r="E3051" s="195" t="s">
        <v>1</v>
      </c>
      <c r="F3051" s="196" t="s">
        <v>596</v>
      </c>
      <c r="H3051" s="197">
        <v>3566.433</v>
      </c>
      <c r="I3051" s="198"/>
      <c r="L3051" s="194"/>
      <c r="M3051" s="199"/>
      <c r="T3051" s="200"/>
      <c r="AT3051" s="195" t="s">
        <v>586</v>
      </c>
      <c r="AU3051" s="195" t="s">
        <v>89</v>
      </c>
      <c r="AV3051" s="14" t="s">
        <v>580</v>
      </c>
      <c r="AW3051" s="14" t="s">
        <v>31</v>
      </c>
      <c r="AX3051" s="14" t="s">
        <v>84</v>
      </c>
      <c r="AY3051" s="195" t="s">
        <v>574</v>
      </c>
    </row>
    <row r="3052" spans="2:65" s="1" customFormat="1" ht="24.25" customHeight="1">
      <c r="B3052" s="140"/>
      <c r="C3052" s="168" t="s">
        <v>3102</v>
      </c>
      <c r="D3052" s="168" t="s">
        <v>576</v>
      </c>
      <c r="E3052" s="169" t="s">
        <v>3103</v>
      </c>
      <c r="F3052" s="170" t="s">
        <v>3104</v>
      </c>
      <c r="G3052" s="171" t="s">
        <v>584</v>
      </c>
      <c r="H3052" s="172">
        <v>503.815</v>
      </c>
      <c r="I3052" s="173"/>
      <c r="J3052" s="174">
        <f>ROUND(I3052*H3052,2)</f>
        <v>0</v>
      </c>
      <c r="K3052" s="175"/>
      <c r="L3052" s="34"/>
      <c r="M3052" s="176" t="s">
        <v>1</v>
      </c>
      <c r="N3052" s="139" t="s">
        <v>43</v>
      </c>
      <c r="P3052" s="177">
        <f>O3052*H3052</f>
        <v>0</v>
      </c>
      <c r="Q3052" s="177">
        <v>5.4226000000000003E-4</v>
      </c>
      <c r="R3052" s="177">
        <f>Q3052*H3052</f>
        <v>0.2731987219</v>
      </c>
      <c r="S3052" s="177">
        <v>0</v>
      </c>
      <c r="T3052" s="178">
        <f>S3052*H3052</f>
        <v>0</v>
      </c>
      <c r="AR3052" s="179" t="s">
        <v>680</v>
      </c>
      <c r="AT3052" s="179" t="s">
        <v>576</v>
      </c>
      <c r="AU3052" s="179" t="s">
        <v>89</v>
      </c>
      <c r="AY3052" s="17" t="s">
        <v>574</v>
      </c>
      <c r="BE3052" s="102">
        <f>IF(N3052="základná",J3052,0)</f>
        <v>0</v>
      </c>
      <c r="BF3052" s="102">
        <f>IF(N3052="znížená",J3052,0)</f>
        <v>0</v>
      </c>
      <c r="BG3052" s="102">
        <f>IF(N3052="zákl. prenesená",J3052,0)</f>
        <v>0</v>
      </c>
      <c r="BH3052" s="102">
        <f>IF(N3052="zníž. prenesená",J3052,0)</f>
        <v>0</v>
      </c>
      <c r="BI3052" s="102">
        <f>IF(N3052="nulová",J3052,0)</f>
        <v>0</v>
      </c>
      <c r="BJ3052" s="17" t="s">
        <v>89</v>
      </c>
      <c r="BK3052" s="102">
        <f>ROUND(I3052*H3052,2)</f>
        <v>0</v>
      </c>
      <c r="BL3052" s="17" t="s">
        <v>680</v>
      </c>
      <c r="BM3052" s="179" t="s">
        <v>3105</v>
      </c>
    </row>
    <row r="3053" spans="2:65" s="13" customFormat="1" ht="12">
      <c r="B3053" s="187"/>
      <c r="D3053" s="181" t="s">
        <v>586</v>
      </c>
      <c r="E3053" s="188" t="s">
        <v>1</v>
      </c>
      <c r="F3053" s="189" t="s">
        <v>329</v>
      </c>
      <c r="H3053" s="190">
        <v>503.815</v>
      </c>
      <c r="I3053" s="191"/>
      <c r="L3053" s="187"/>
      <c r="M3053" s="192"/>
      <c r="T3053" s="193"/>
      <c r="AT3053" s="188" t="s">
        <v>586</v>
      </c>
      <c r="AU3053" s="188" t="s">
        <v>89</v>
      </c>
      <c r="AV3053" s="13" t="s">
        <v>89</v>
      </c>
      <c r="AW3053" s="13" t="s">
        <v>31</v>
      </c>
      <c r="AX3053" s="13" t="s">
        <v>77</v>
      </c>
      <c r="AY3053" s="188" t="s">
        <v>574</v>
      </c>
    </row>
    <row r="3054" spans="2:65" s="14" customFormat="1" ht="12">
      <c r="B3054" s="194"/>
      <c r="D3054" s="181" t="s">
        <v>586</v>
      </c>
      <c r="E3054" s="195" t="s">
        <v>298</v>
      </c>
      <c r="F3054" s="196" t="s">
        <v>596</v>
      </c>
      <c r="H3054" s="197">
        <v>503.815</v>
      </c>
      <c r="I3054" s="198"/>
      <c r="L3054" s="194"/>
      <c r="M3054" s="199"/>
      <c r="T3054" s="200"/>
      <c r="AT3054" s="195" t="s">
        <v>586</v>
      </c>
      <c r="AU3054" s="195" t="s">
        <v>89</v>
      </c>
      <c r="AV3054" s="14" t="s">
        <v>580</v>
      </c>
      <c r="AW3054" s="14" t="s">
        <v>31</v>
      </c>
      <c r="AX3054" s="14" t="s">
        <v>84</v>
      </c>
      <c r="AY3054" s="195" t="s">
        <v>574</v>
      </c>
    </row>
    <row r="3055" spans="2:65" s="1" customFormat="1" ht="38" customHeight="1">
      <c r="B3055" s="140"/>
      <c r="C3055" s="208" t="s">
        <v>3106</v>
      </c>
      <c r="D3055" s="208" t="s">
        <v>1858</v>
      </c>
      <c r="E3055" s="209" t="s">
        <v>3098</v>
      </c>
      <c r="F3055" s="210" t="s">
        <v>3099</v>
      </c>
      <c r="G3055" s="211" t="s">
        <v>584</v>
      </c>
      <c r="H3055" s="212">
        <v>579.38699999999994</v>
      </c>
      <c r="I3055" s="213"/>
      <c r="J3055" s="214">
        <f>ROUND(I3055*H3055,2)</f>
        <v>0</v>
      </c>
      <c r="K3055" s="215"/>
      <c r="L3055" s="216"/>
      <c r="M3055" s="217" t="s">
        <v>1</v>
      </c>
      <c r="N3055" s="218" t="s">
        <v>43</v>
      </c>
      <c r="P3055" s="177">
        <f>O3055*H3055</f>
        <v>0</v>
      </c>
      <c r="Q3055" s="177">
        <v>4.2500000000000003E-3</v>
      </c>
      <c r="R3055" s="177">
        <f>Q3055*H3055</f>
        <v>2.4623947500000001</v>
      </c>
      <c r="S3055" s="177">
        <v>0</v>
      </c>
      <c r="T3055" s="178">
        <f>S3055*H3055</f>
        <v>0</v>
      </c>
      <c r="AR3055" s="179" t="s">
        <v>860</v>
      </c>
      <c r="AT3055" s="179" t="s">
        <v>1858</v>
      </c>
      <c r="AU3055" s="179" t="s">
        <v>89</v>
      </c>
      <c r="AY3055" s="17" t="s">
        <v>574</v>
      </c>
      <c r="BE3055" s="102">
        <f>IF(N3055="základná",J3055,0)</f>
        <v>0</v>
      </c>
      <c r="BF3055" s="102">
        <f>IF(N3055="znížená",J3055,0)</f>
        <v>0</v>
      </c>
      <c r="BG3055" s="102">
        <f>IF(N3055="zákl. prenesená",J3055,0)</f>
        <v>0</v>
      </c>
      <c r="BH3055" s="102">
        <f>IF(N3055="zníž. prenesená",J3055,0)</f>
        <v>0</v>
      </c>
      <c r="BI3055" s="102">
        <f>IF(N3055="nulová",J3055,0)</f>
        <v>0</v>
      </c>
      <c r="BJ3055" s="17" t="s">
        <v>89</v>
      </c>
      <c r="BK3055" s="102">
        <f>ROUND(I3055*H3055,2)</f>
        <v>0</v>
      </c>
      <c r="BL3055" s="17" t="s">
        <v>680</v>
      </c>
      <c r="BM3055" s="179" t="s">
        <v>3107</v>
      </c>
    </row>
    <row r="3056" spans="2:65" s="13" customFormat="1" ht="12">
      <c r="B3056" s="187"/>
      <c r="D3056" s="181" t="s">
        <v>586</v>
      </c>
      <c r="E3056" s="188" t="s">
        <v>1</v>
      </c>
      <c r="F3056" s="189" t="s">
        <v>3108</v>
      </c>
      <c r="H3056" s="190">
        <v>579.38699999999994</v>
      </c>
      <c r="I3056" s="191"/>
      <c r="L3056" s="187"/>
      <c r="M3056" s="192"/>
      <c r="T3056" s="193"/>
      <c r="AT3056" s="188" t="s">
        <v>586</v>
      </c>
      <c r="AU3056" s="188" t="s">
        <v>89</v>
      </c>
      <c r="AV3056" s="13" t="s">
        <v>89</v>
      </c>
      <c r="AW3056" s="13" t="s">
        <v>31</v>
      </c>
      <c r="AX3056" s="13" t="s">
        <v>77</v>
      </c>
      <c r="AY3056" s="188" t="s">
        <v>574</v>
      </c>
    </row>
    <row r="3057" spans="2:65" s="14" customFormat="1" ht="12">
      <c r="B3057" s="194"/>
      <c r="D3057" s="181" t="s">
        <v>586</v>
      </c>
      <c r="E3057" s="195" t="s">
        <v>1</v>
      </c>
      <c r="F3057" s="196" t="s">
        <v>596</v>
      </c>
      <c r="H3057" s="197">
        <v>579.38699999999994</v>
      </c>
      <c r="I3057" s="198"/>
      <c r="L3057" s="194"/>
      <c r="M3057" s="199"/>
      <c r="T3057" s="200"/>
      <c r="AT3057" s="195" t="s">
        <v>586</v>
      </c>
      <c r="AU3057" s="195" t="s">
        <v>89</v>
      </c>
      <c r="AV3057" s="14" t="s">
        <v>580</v>
      </c>
      <c r="AW3057" s="14" t="s">
        <v>31</v>
      </c>
      <c r="AX3057" s="14" t="s">
        <v>84</v>
      </c>
      <c r="AY3057" s="195" t="s">
        <v>574</v>
      </c>
    </row>
    <row r="3058" spans="2:65" s="1" customFormat="1" ht="66.75" customHeight="1">
      <c r="B3058" s="140"/>
      <c r="C3058" s="168" t="s">
        <v>3109</v>
      </c>
      <c r="D3058" s="168" t="s">
        <v>576</v>
      </c>
      <c r="E3058" s="169" t="s">
        <v>3110</v>
      </c>
      <c r="F3058" s="170" t="s">
        <v>3111</v>
      </c>
      <c r="G3058" s="171" t="s">
        <v>584</v>
      </c>
      <c r="H3058" s="172">
        <v>49.683</v>
      </c>
      <c r="I3058" s="173"/>
      <c r="J3058" s="174">
        <f>ROUND(I3058*H3058,2)</f>
        <v>0</v>
      </c>
      <c r="K3058" s="175"/>
      <c r="L3058" s="34"/>
      <c r="M3058" s="176" t="s">
        <v>1</v>
      </c>
      <c r="N3058" s="139" t="s">
        <v>43</v>
      </c>
      <c r="P3058" s="177">
        <f>O3058*H3058</f>
        <v>0</v>
      </c>
      <c r="Q3058" s="177">
        <v>0</v>
      </c>
      <c r="R3058" s="177">
        <f>Q3058*H3058</f>
        <v>0</v>
      </c>
      <c r="S3058" s="177">
        <v>0</v>
      </c>
      <c r="T3058" s="178">
        <f>S3058*H3058</f>
        <v>0</v>
      </c>
      <c r="AR3058" s="179" t="s">
        <v>680</v>
      </c>
      <c r="AT3058" s="179" t="s">
        <v>576</v>
      </c>
      <c r="AU3058" s="179" t="s">
        <v>89</v>
      </c>
      <c r="AY3058" s="17" t="s">
        <v>574</v>
      </c>
      <c r="BE3058" s="102">
        <f>IF(N3058="základná",J3058,0)</f>
        <v>0</v>
      </c>
      <c r="BF3058" s="102">
        <f>IF(N3058="znížená",J3058,0)</f>
        <v>0</v>
      </c>
      <c r="BG3058" s="102">
        <f>IF(N3058="zákl. prenesená",J3058,0)</f>
        <v>0</v>
      </c>
      <c r="BH3058" s="102">
        <f>IF(N3058="zníž. prenesená",J3058,0)</f>
        <v>0</v>
      </c>
      <c r="BI3058" s="102">
        <f>IF(N3058="nulová",J3058,0)</f>
        <v>0</v>
      </c>
      <c r="BJ3058" s="17" t="s">
        <v>89</v>
      </c>
      <c r="BK3058" s="102">
        <f>ROUND(I3058*H3058,2)</f>
        <v>0</v>
      </c>
      <c r="BL3058" s="17" t="s">
        <v>680</v>
      </c>
      <c r="BM3058" s="179" t="s">
        <v>3112</v>
      </c>
    </row>
    <row r="3059" spans="2:65" s="12" customFormat="1" ht="12">
      <c r="B3059" s="180"/>
      <c r="D3059" s="181" t="s">
        <v>586</v>
      </c>
      <c r="E3059" s="182" t="s">
        <v>1</v>
      </c>
      <c r="F3059" s="183" t="s">
        <v>3113</v>
      </c>
      <c r="H3059" s="182" t="s">
        <v>1</v>
      </c>
      <c r="I3059" s="184"/>
      <c r="L3059" s="180"/>
      <c r="M3059" s="185"/>
      <c r="T3059" s="186"/>
      <c r="AT3059" s="182" t="s">
        <v>586</v>
      </c>
      <c r="AU3059" s="182" t="s">
        <v>89</v>
      </c>
      <c r="AV3059" s="12" t="s">
        <v>84</v>
      </c>
      <c r="AW3059" s="12" t="s">
        <v>31</v>
      </c>
      <c r="AX3059" s="12" t="s">
        <v>77</v>
      </c>
      <c r="AY3059" s="182" t="s">
        <v>574</v>
      </c>
    </row>
    <row r="3060" spans="2:65" s="13" customFormat="1" ht="12">
      <c r="B3060" s="187"/>
      <c r="D3060" s="181" t="s">
        <v>586</v>
      </c>
      <c r="E3060" s="188" t="s">
        <v>1</v>
      </c>
      <c r="F3060" s="189" t="s">
        <v>3114</v>
      </c>
      <c r="H3060" s="190">
        <v>12.6</v>
      </c>
      <c r="I3060" s="191"/>
      <c r="L3060" s="187"/>
      <c r="M3060" s="192"/>
      <c r="T3060" s="193"/>
      <c r="AT3060" s="188" t="s">
        <v>586</v>
      </c>
      <c r="AU3060" s="188" t="s">
        <v>89</v>
      </c>
      <c r="AV3060" s="13" t="s">
        <v>89</v>
      </c>
      <c r="AW3060" s="13" t="s">
        <v>31</v>
      </c>
      <c r="AX3060" s="13" t="s">
        <v>77</v>
      </c>
      <c r="AY3060" s="188" t="s">
        <v>574</v>
      </c>
    </row>
    <row r="3061" spans="2:65" s="13" customFormat="1" ht="12">
      <c r="B3061" s="187"/>
      <c r="D3061" s="181" t="s">
        <v>586</v>
      </c>
      <c r="E3061" s="188" t="s">
        <v>1</v>
      </c>
      <c r="F3061" s="189" t="s">
        <v>3115</v>
      </c>
      <c r="H3061" s="190">
        <v>37.082999999999998</v>
      </c>
      <c r="I3061" s="191"/>
      <c r="L3061" s="187"/>
      <c r="M3061" s="192"/>
      <c r="T3061" s="193"/>
      <c r="AT3061" s="188" t="s">
        <v>586</v>
      </c>
      <c r="AU3061" s="188" t="s">
        <v>89</v>
      </c>
      <c r="AV3061" s="13" t="s">
        <v>89</v>
      </c>
      <c r="AW3061" s="13" t="s">
        <v>31</v>
      </c>
      <c r="AX3061" s="13" t="s">
        <v>77</v>
      </c>
      <c r="AY3061" s="188" t="s">
        <v>574</v>
      </c>
    </row>
    <row r="3062" spans="2:65" s="14" customFormat="1" ht="12">
      <c r="B3062" s="194"/>
      <c r="D3062" s="181" t="s">
        <v>586</v>
      </c>
      <c r="E3062" s="195" t="s">
        <v>1</v>
      </c>
      <c r="F3062" s="196" t="s">
        <v>596</v>
      </c>
      <c r="H3062" s="197">
        <v>49.683</v>
      </c>
      <c r="I3062" s="198"/>
      <c r="L3062" s="194"/>
      <c r="M3062" s="199"/>
      <c r="T3062" s="200"/>
      <c r="AT3062" s="195" t="s">
        <v>586</v>
      </c>
      <c r="AU3062" s="195" t="s">
        <v>89</v>
      </c>
      <c r="AV3062" s="14" t="s">
        <v>580</v>
      </c>
      <c r="AW3062" s="14" t="s">
        <v>31</v>
      </c>
      <c r="AX3062" s="14" t="s">
        <v>84</v>
      </c>
      <c r="AY3062" s="195" t="s">
        <v>574</v>
      </c>
    </row>
    <row r="3063" spans="2:65" s="1" customFormat="1" ht="38" customHeight="1">
      <c r="B3063" s="140"/>
      <c r="C3063" s="168" t="s">
        <v>3116</v>
      </c>
      <c r="D3063" s="168" t="s">
        <v>576</v>
      </c>
      <c r="E3063" s="169" t="s">
        <v>3117</v>
      </c>
      <c r="F3063" s="170" t="s">
        <v>3118</v>
      </c>
      <c r="G3063" s="171" t="s">
        <v>584</v>
      </c>
      <c r="H3063" s="172">
        <v>58.4</v>
      </c>
      <c r="I3063" s="173"/>
      <c r="J3063" s="174">
        <f>ROUND(I3063*H3063,2)</f>
        <v>0</v>
      </c>
      <c r="K3063" s="175"/>
      <c r="L3063" s="34"/>
      <c r="M3063" s="176" t="s">
        <v>1</v>
      </c>
      <c r="N3063" s="139" t="s">
        <v>43</v>
      </c>
      <c r="P3063" s="177">
        <f>O3063*H3063</f>
        <v>0</v>
      </c>
      <c r="Q3063" s="177">
        <v>5.5999999999999999E-3</v>
      </c>
      <c r="R3063" s="177">
        <f>Q3063*H3063</f>
        <v>0.32704</v>
      </c>
      <c r="S3063" s="177">
        <v>0</v>
      </c>
      <c r="T3063" s="178">
        <f>S3063*H3063</f>
        <v>0</v>
      </c>
      <c r="AR3063" s="179" t="s">
        <v>680</v>
      </c>
      <c r="AT3063" s="179" t="s">
        <v>576</v>
      </c>
      <c r="AU3063" s="179" t="s">
        <v>89</v>
      </c>
      <c r="AY3063" s="17" t="s">
        <v>574</v>
      </c>
      <c r="BE3063" s="102">
        <f>IF(N3063="základná",J3063,0)</f>
        <v>0</v>
      </c>
      <c r="BF3063" s="102">
        <f>IF(N3063="znížená",J3063,0)</f>
        <v>0</v>
      </c>
      <c r="BG3063" s="102">
        <f>IF(N3063="zákl. prenesená",J3063,0)</f>
        <v>0</v>
      </c>
      <c r="BH3063" s="102">
        <f>IF(N3063="zníž. prenesená",J3063,0)</f>
        <v>0</v>
      </c>
      <c r="BI3063" s="102">
        <f>IF(N3063="nulová",J3063,0)</f>
        <v>0</v>
      </c>
      <c r="BJ3063" s="17" t="s">
        <v>89</v>
      </c>
      <c r="BK3063" s="102">
        <f>ROUND(I3063*H3063,2)</f>
        <v>0</v>
      </c>
      <c r="BL3063" s="17" t="s">
        <v>680</v>
      </c>
      <c r="BM3063" s="179" t="s">
        <v>3119</v>
      </c>
    </row>
    <row r="3064" spans="2:65" s="12" customFormat="1" ht="12">
      <c r="B3064" s="180"/>
      <c r="D3064" s="181" t="s">
        <v>586</v>
      </c>
      <c r="E3064" s="182" t="s">
        <v>1</v>
      </c>
      <c r="F3064" s="183" t="s">
        <v>3046</v>
      </c>
      <c r="H3064" s="182" t="s">
        <v>1</v>
      </c>
      <c r="I3064" s="184"/>
      <c r="L3064" s="180"/>
      <c r="M3064" s="185"/>
      <c r="T3064" s="186"/>
      <c r="AT3064" s="182" t="s">
        <v>586</v>
      </c>
      <c r="AU3064" s="182" t="s">
        <v>89</v>
      </c>
      <c r="AV3064" s="12" t="s">
        <v>84</v>
      </c>
      <c r="AW3064" s="12" t="s">
        <v>31</v>
      </c>
      <c r="AX3064" s="12" t="s">
        <v>77</v>
      </c>
      <c r="AY3064" s="182" t="s">
        <v>574</v>
      </c>
    </row>
    <row r="3065" spans="2:65" s="12" customFormat="1" ht="12">
      <c r="B3065" s="180"/>
      <c r="D3065" s="181" t="s">
        <v>586</v>
      </c>
      <c r="E3065" s="182" t="s">
        <v>1</v>
      </c>
      <c r="F3065" s="183" t="s">
        <v>3047</v>
      </c>
      <c r="H3065" s="182" t="s">
        <v>1</v>
      </c>
      <c r="I3065" s="184"/>
      <c r="L3065" s="180"/>
      <c r="M3065" s="185"/>
      <c r="T3065" s="186"/>
      <c r="AT3065" s="182" t="s">
        <v>586</v>
      </c>
      <c r="AU3065" s="182" t="s">
        <v>89</v>
      </c>
      <c r="AV3065" s="12" t="s">
        <v>84</v>
      </c>
      <c r="AW3065" s="12" t="s">
        <v>31</v>
      </c>
      <c r="AX3065" s="12" t="s">
        <v>77</v>
      </c>
      <c r="AY3065" s="182" t="s">
        <v>574</v>
      </c>
    </row>
    <row r="3066" spans="2:65" s="13" customFormat="1" ht="12">
      <c r="B3066" s="187"/>
      <c r="D3066" s="181" t="s">
        <v>586</v>
      </c>
      <c r="E3066" s="188" t="s">
        <v>1</v>
      </c>
      <c r="F3066" s="189" t="s">
        <v>3120</v>
      </c>
      <c r="H3066" s="190">
        <v>20</v>
      </c>
      <c r="I3066" s="191"/>
      <c r="L3066" s="187"/>
      <c r="M3066" s="192"/>
      <c r="T3066" s="193"/>
      <c r="AT3066" s="188" t="s">
        <v>586</v>
      </c>
      <c r="AU3066" s="188" t="s">
        <v>89</v>
      </c>
      <c r="AV3066" s="13" t="s">
        <v>89</v>
      </c>
      <c r="AW3066" s="13" t="s">
        <v>31</v>
      </c>
      <c r="AX3066" s="13" t="s">
        <v>77</v>
      </c>
      <c r="AY3066" s="188" t="s">
        <v>574</v>
      </c>
    </row>
    <row r="3067" spans="2:65" s="15" customFormat="1" ht="12">
      <c r="B3067" s="201"/>
      <c r="D3067" s="181" t="s">
        <v>586</v>
      </c>
      <c r="E3067" s="202" t="s">
        <v>553</v>
      </c>
      <c r="F3067" s="203" t="s">
        <v>776</v>
      </c>
      <c r="H3067" s="204">
        <v>20</v>
      </c>
      <c r="I3067" s="205"/>
      <c r="L3067" s="201"/>
      <c r="M3067" s="206"/>
      <c r="T3067" s="207"/>
      <c r="AT3067" s="202" t="s">
        <v>586</v>
      </c>
      <c r="AU3067" s="202" t="s">
        <v>89</v>
      </c>
      <c r="AV3067" s="15" t="s">
        <v>597</v>
      </c>
      <c r="AW3067" s="15" t="s">
        <v>31</v>
      </c>
      <c r="AX3067" s="15" t="s">
        <v>77</v>
      </c>
      <c r="AY3067" s="202" t="s">
        <v>574</v>
      </c>
    </row>
    <row r="3068" spans="2:65" s="12" customFormat="1" ht="12">
      <c r="B3068" s="180"/>
      <c r="D3068" s="181" t="s">
        <v>586</v>
      </c>
      <c r="E3068" s="182" t="s">
        <v>1</v>
      </c>
      <c r="F3068" s="183" t="s">
        <v>3049</v>
      </c>
      <c r="H3068" s="182" t="s">
        <v>1</v>
      </c>
      <c r="I3068" s="184"/>
      <c r="L3068" s="180"/>
      <c r="M3068" s="185"/>
      <c r="T3068" s="186"/>
      <c r="AT3068" s="182" t="s">
        <v>586</v>
      </c>
      <c r="AU3068" s="182" t="s">
        <v>89</v>
      </c>
      <c r="AV3068" s="12" t="s">
        <v>84</v>
      </c>
      <c r="AW3068" s="12" t="s">
        <v>31</v>
      </c>
      <c r="AX3068" s="12" t="s">
        <v>77</v>
      </c>
      <c r="AY3068" s="182" t="s">
        <v>574</v>
      </c>
    </row>
    <row r="3069" spans="2:65" s="12" customFormat="1" ht="12">
      <c r="B3069" s="180"/>
      <c r="D3069" s="181" t="s">
        <v>586</v>
      </c>
      <c r="E3069" s="182" t="s">
        <v>1</v>
      </c>
      <c r="F3069" s="183" t="s">
        <v>3121</v>
      </c>
      <c r="H3069" s="182" t="s">
        <v>1</v>
      </c>
      <c r="I3069" s="184"/>
      <c r="L3069" s="180"/>
      <c r="M3069" s="185"/>
      <c r="T3069" s="186"/>
      <c r="AT3069" s="182" t="s">
        <v>586</v>
      </c>
      <c r="AU3069" s="182" t="s">
        <v>89</v>
      </c>
      <c r="AV3069" s="12" t="s">
        <v>84</v>
      </c>
      <c r="AW3069" s="12" t="s">
        <v>31</v>
      </c>
      <c r="AX3069" s="12" t="s">
        <v>77</v>
      </c>
      <c r="AY3069" s="182" t="s">
        <v>574</v>
      </c>
    </row>
    <row r="3070" spans="2:65" s="13" customFormat="1" ht="12">
      <c r="B3070" s="187"/>
      <c r="D3070" s="181" t="s">
        <v>586</v>
      </c>
      <c r="E3070" s="188" t="s">
        <v>1</v>
      </c>
      <c r="F3070" s="189" t="s">
        <v>3051</v>
      </c>
      <c r="H3070" s="190">
        <v>38.4</v>
      </c>
      <c r="I3070" s="191"/>
      <c r="L3070" s="187"/>
      <c r="M3070" s="192"/>
      <c r="T3070" s="193"/>
      <c r="AT3070" s="188" t="s">
        <v>586</v>
      </c>
      <c r="AU3070" s="188" t="s">
        <v>89</v>
      </c>
      <c r="AV3070" s="13" t="s">
        <v>89</v>
      </c>
      <c r="AW3070" s="13" t="s">
        <v>31</v>
      </c>
      <c r="AX3070" s="13" t="s">
        <v>77</v>
      </c>
      <c r="AY3070" s="188" t="s">
        <v>574</v>
      </c>
    </row>
    <row r="3071" spans="2:65" s="15" customFormat="1" ht="12">
      <c r="B3071" s="201"/>
      <c r="D3071" s="181" t="s">
        <v>586</v>
      </c>
      <c r="E3071" s="202" t="s">
        <v>555</v>
      </c>
      <c r="F3071" s="203" t="s">
        <v>776</v>
      </c>
      <c r="H3071" s="204">
        <v>38.4</v>
      </c>
      <c r="I3071" s="205"/>
      <c r="L3071" s="201"/>
      <c r="M3071" s="206"/>
      <c r="T3071" s="207"/>
      <c r="AT3071" s="202" t="s">
        <v>586</v>
      </c>
      <c r="AU3071" s="202" t="s">
        <v>89</v>
      </c>
      <c r="AV3071" s="15" t="s">
        <v>597</v>
      </c>
      <c r="AW3071" s="15" t="s">
        <v>31</v>
      </c>
      <c r="AX3071" s="15" t="s">
        <v>77</v>
      </c>
      <c r="AY3071" s="202" t="s">
        <v>574</v>
      </c>
    </row>
    <row r="3072" spans="2:65" s="14" customFormat="1" ht="12">
      <c r="B3072" s="194"/>
      <c r="D3072" s="181" t="s">
        <v>586</v>
      </c>
      <c r="E3072" s="195" t="s">
        <v>1</v>
      </c>
      <c r="F3072" s="196" t="s">
        <v>596</v>
      </c>
      <c r="H3072" s="197">
        <v>58.4</v>
      </c>
      <c r="I3072" s="198"/>
      <c r="L3072" s="194"/>
      <c r="M3072" s="199"/>
      <c r="T3072" s="200"/>
      <c r="AT3072" s="195" t="s">
        <v>586</v>
      </c>
      <c r="AU3072" s="195" t="s">
        <v>89</v>
      </c>
      <c r="AV3072" s="14" t="s">
        <v>580</v>
      </c>
      <c r="AW3072" s="14" t="s">
        <v>31</v>
      </c>
      <c r="AX3072" s="14" t="s">
        <v>84</v>
      </c>
      <c r="AY3072" s="195" t="s">
        <v>574</v>
      </c>
    </row>
    <row r="3073" spans="2:65" s="1" customFormat="1" ht="38" customHeight="1">
      <c r="B3073" s="140"/>
      <c r="C3073" s="168" t="s">
        <v>3122</v>
      </c>
      <c r="D3073" s="168" t="s">
        <v>576</v>
      </c>
      <c r="E3073" s="169" t="s">
        <v>3123</v>
      </c>
      <c r="F3073" s="170" t="s">
        <v>3124</v>
      </c>
      <c r="G3073" s="171" t="s">
        <v>584</v>
      </c>
      <c r="H3073" s="172">
        <v>45.581000000000003</v>
      </c>
      <c r="I3073" s="173"/>
      <c r="J3073" s="174">
        <f>ROUND(I3073*H3073,2)</f>
        <v>0</v>
      </c>
      <c r="K3073" s="175"/>
      <c r="L3073" s="34"/>
      <c r="M3073" s="176" t="s">
        <v>1</v>
      </c>
      <c r="N3073" s="139" t="s">
        <v>43</v>
      </c>
      <c r="P3073" s="177">
        <f>O3073*H3073</f>
        <v>0</v>
      </c>
      <c r="Q3073" s="177">
        <v>0</v>
      </c>
      <c r="R3073" s="177">
        <f>Q3073*H3073</f>
        <v>0</v>
      </c>
      <c r="S3073" s="177">
        <v>0</v>
      </c>
      <c r="T3073" s="178">
        <f>S3073*H3073</f>
        <v>0</v>
      </c>
      <c r="AR3073" s="179" t="s">
        <v>680</v>
      </c>
      <c r="AT3073" s="179" t="s">
        <v>576</v>
      </c>
      <c r="AU3073" s="179" t="s">
        <v>89</v>
      </c>
      <c r="AY3073" s="17" t="s">
        <v>574</v>
      </c>
      <c r="BE3073" s="102">
        <f>IF(N3073="základná",J3073,0)</f>
        <v>0</v>
      </c>
      <c r="BF3073" s="102">
        <f>IF(N3073="znížená",J3073,0)</f>
        <v>0</v>
      </c>
      <c r="BG3073" s="102">
        <f>IF(N3073="zákl. prenesená",J3073,0)</f>
        <v>0</v>
      </c>
      <c r="BH3073" s="102">
        <f>IF(N3073="zníž. prenesená",J3073,0)</f>
        <v>0</v>
      </c>
      <c r="BI3073" s="102">
        <f>IF(N3073="nulová",J3073,0)</f>
        <v>0</v>
      </c>
      <c r="BJ3073" s="17" t="s">
        <v>89</v>
      </c>
      <c r="BK3073" s="102">
        <f>ROUND(I3073*H3073,2)</f>
        <v>0</v>
      </c>
      <c r="BL3073" s="17" t="s">
        <v>680</v>
      </c>
      <c r="BM3073" s="179" t="s">
        <v>3125</v>
      </c>
    </row>
    <row r="3074" spans="2:65" s="12" customFormat="1" ht="12">
      <c r="B3074" s="180"/>
      <c r="D3074" s="181" t="s">
        <v>586</v>
      </c>
      <c r="E3074" s="182" t="s">
        <v>1</v>
      </c>
      <c r="F3074" s="183" t="s">
        <v>3126</v>
      </c>
      <c r="H3074" s="182" t="s">
        <v>1</v>
      </c>
      <c r="I3074" s="184"/>
      <c r="L3074" s="180"/>
      <c r="M3074" s="185"/>
      <c r="T3074" s="186"/>
      <c r="AT3074" s="182" t="s">
        <v>586</v>
      </c>
      <c r="AU3074" s="182" t="s">
        <v>89</v>
      </c>
      <c r="AV3074" s="12" t="s">
        <v>84</v>
      </c>
      <c r="AW3074" s="12" t="s">
        <v>31</v>
      </c>
      <c r="AX3074" s="12" t="s">
        <v>77</v>
      </c>
      <c r="AY3074" s="182" t="s">
        <v>574</v>
      </c>
    </row>
    <row r="3075" spans="2:65" s="13" customFormat="1" ht="12">
      <c r="B3075" s="187"/>
      <c r="D3075" s="181" t="s">
        <v>586</v>
      </c>
      <c r="E3075" s="188" t="s">
        <v>1</v>
      </c>
      <c r="F3075" s="189" t="s">
        <v>383</v>
      </c>
      <c r="H3075" s="190">
        <v>45.581000000000003</v>
      </c>
      <c r="I3075" s="191"/>
      <c r="L3075" s="187"/>
      <c r="M3075" s="192"/>
      <c r="T3075" s="193"/>
      <c r="AT3075" s="188" t="s">
        <v>586</v>
      </c>
      <c r="AU3075" s="188" t="s">
        <v>89</v>
      </c>
      <c r="AV3075" s="13" t="s">
        <v>89</v>
      </c>
      <c r="AW3075" s="13" t="s">
        <v>31</v>
      </c>
      <c r="AX3075" s="13" t="s">
        <v>77</v>
      </c>
      <c r="AY3075" s="188" t="s">
        <v>574</v>
      </c>
    </row>
    <row r="3076" spans="2:65" s="14" customFormat="1" ht="12">
      <c r="B3076" s="194"/>
      <c r="D3076" s="181" t="s">
        <v>586</v>
      </c>
      <c r="E3076" s="195" t="s">
        <v>1</v>
      </c>
      <c r="F3076" s="196" t="s">
        <v>596</v>
      </c>
      <c r="H3076" s="197">
        <v>45.581000000000003</v>
      </c>
      <c r="I3076" s="198"/>
      <c r="L3076" s="194"/>
      <c r="M3076" s="199"/>
      <c r="T3076" s="200"/>
      <c r="AT3076" s="195" t="s">
        <v>586</v>
      </c>
      <c r="AU3076" s="195" t="s">
        <v>89</v>
      </c>
      <c r="AV3076" s="14" t="s">
        <v>580</v>
      </c>
      <c r="AW3076" s="14" t="s">
        <v>31</v>
      </c>
      <c r="AX3076" s="14" t="s">
        <v>84</v>
      </c>
      <c r="AY3076" s="195" t="s">
        <v>574</v>
      </c>
    </row>
    <row r="3077" spans="2:65" s="1" customFormat="1" ht="16.5" customHeight="1">
      <c r="B3077" s="140"/>
      <c r="C3077" s="208" t="s">
        <v>3127</v>
      </c>
      <c r="D3077" s="208" t="s">
        <v>1858</v>
      </c>
      <c r="E3077" s="209" t="s">
        <v>3128</v>
      </c>
      <c r="F3077" s="210" t="s">
        <v>3129</v>
      </c>
      <c r="G3077" s="211" t="s">
        <v>584</v>
      </c>
      <c r="H3077" s="212">
        <v>52.417999999999999</v>
      </c>
      <c r="I3077" s="213"/>
      <c r="J3077" s="214">
        <f>ROUND(I3077*H3077,2)</f>
        <v>0</v>
      </c>
      <c r="K3077" s="215"/>
      <c r="L3077" s="216"/>
      <c r="M3077" s="217" t="s">
        <v>1</v>
      </c>
      <c r="N3077" s="218" t="s">
        <v>43</v>
      </c>
      <c r="P3077" s="177">
        <f>O3077*H3077</f>
        <v>0</v>
      </c>
      <c r="Q3077" s="177">
        <v>2.9999999999999997E-4</v>
      </c>
      <c r="R3077" s="177">
        <f>Q3077*H3077</f>
        <v>1.5725399999999997E-2</v>
      </c>
      <c r="S3077" s="177">
        <v>0</v>
      </c>
      <c r="T3077" s="178">
        <f>S3077*H3077</f>
        <v>0</v>
      </c>
      <c r="AR3077" s="179" t="s">
        <v>860</v>
      </c>
      <c r="AT3077" s="179" t="s">
        <v>1858</v>
      </c>
      <c r="AU3077" s="179" t="s">
        <v>89</v>
      </c>
      <c r="AY3077" s="17" t="s">
        <v>574</v>
      </c>
      <c r="BE3077" s="102">
        <f>IF(N3077="základná",J3077,0)</f>
        <v>0</v>
      </c>
      <c r="BF3077" s="102">
        <f>IF(N3077="znížená",J3077,0)</f>
        <v>0</v>
      </c>
      <c r="BG3077" s="102">
        <f>IF(N3077="zákl. prenesená",J3077,0)</f>
        <v>0</v>
      </c>
      <c r="BH3077" s="102">
        <f>IF(N3077="zníž. prenesená",J3077,0)</f>
        <v>0</v>
      </c>
      <c r="BI3077" s="102">
        <f>IF(N3077="nulová",J3077,0)</f>
        <v>0</v>
      </c>
      <c r="BJ3077" s="17" t="s">
        <v>89</v>
      </c>
      <c r="BK3077" s="102">
        <f>ROUND(I3077*H3077,2)</f>
        <v>0</v>
      </c>
      <c r="BL3077" s="17" t="s">
        <v>680</v>
      </c>
      <c r="BM3077" s="179" t="s">
        <v>3130</v>
      </c>
    </row>
    <row r="3078" spans="2:65" s="13" customFormat="1" ht="12">
      <c r="B3078" s="187"/>
      <c r="D3078" s="181" t="s">
        <v>586</v>
      </c>
      <c r="F3078" s="189" t="s">
        <v>3131</v>
      </c>
      <c r="H3078" s="190">
        <v>52.417999999999999</v>
      </c>
      <c r="I3078" s="191"/>
      <c r="L3078" s="187"/>
      <c r="M3078" s="192"/>
      <c r="T3078" s="193"/>
      <c r="AT3078" s="188" t="s">
        <v>586</v>
      </c>
      <c r="AU3078" s="188" t="s">
        <v>89</v>
      </c>
      <c r="AV3078" s="13" t="s">
        <v>89</v>
      </c>
      <c r="AW3078" s="13" t="s">
        <v>3</v>
      </c>
      <c r="AX3078" s="13" t="s">
        <v>84</v>
      </c>
      <c r="AY3078" s="188" t="s">
        <v>574</v>
      </c>
    </row>
    <row r="3079" spans="2:65" s="1" customFormat="1" ht="24.25" customHeight="1">
      <c r="B3079" s="140"/>
      <c r="C3079" s="168" t="s">
        <v>3132</v>
      </c>
      <c r="D3079" s="168" t="s">
        <v>576</v>
      </c>
      <c r="E3079" s="169" t="s">
        <v>3133</v>
      </c>
      <c r="F3079" s="170" t="s">
        <v>3134</v>
      </c>
      <c r="G3079" s="171" t="s">
        <v>3135</v>
      </c>
      <c r="H3079" s="219"/>
      <c r="I3079" s="173"/>
      <c r="J3079" s="174">
        <f>ROUND(I3079*H3079,2)</f>
        <v>0</v>
      </c>
      <c r="K3079" s="175"/>
      <c r="L3079" s="34"/>
      <c r="M3079" s="176" t="s">
        <v>1</v>
      </c>
      <c r="N3079" s="139" t="s">
        <v>43</v>
      </c>
      <c r="P3079" s="177">
        <f>O3079*H3079</f>
        <v>0</v>
      </c>
      <c r="Q3079" s="177">
        <v>0</v>
      </c>
      <c r="R3079" s="177">
        <f>Q3079*H3079</f>
        <v>0</v>
      </c>
      <c r="S3079" s="177">
        <v>0</v>
      </c>
      <c r="T3079" s="178">
        <f>S3079*H3079</f>
        <v>0</v>
      </c>
      <c r="AR3079" s="179" t="s">
        <v>680</v>
      </c>
      <c r="AT3079" s="179" t="s">
        <v>576</v>
      </c>
      <c r="AU3079" s="179" t="s">
        <v>89</v>
      </c>
      <c r="AY3079" s="17" t="s">
        <v>574</v>
      </c>
      <c r="BE3079" s="102">
        <f>IF(N3079="základná",J3079,0)</f>
        <v>0</v>
      </c>
      <c r="BF3079" s="102">
        <f>IF(N3079="znížená",J3079,0)</f>
        <v>0</v>
      </c>
      <c r="BG3079" s="102">
        <f>IF(N3079="zákl. prenesená",J3079,0)</f>
        <v>0</v>
      </c>
      <c r="BH3079" s="102">
        <f>IF(N3079="zníž. prenesená",J3079,0)</f>
        <v>0</v>
      </c>
      <c r="BI3079" s="102">
        <f>IF(N3079="nulová",J3079,0)</f>
        <v>0</v>
      </c>
      <c r="BJ3079" s="17" t="s">
        <v>89</v>
      </c>
      <c r="BK3079" s="102">
        <f>ROUND(I3079*H3079,2)</f>
        <v>0</v>
      </c>
      <c r="BL3079" s="17" t="s">
        <v>680</v>
      </c>
      <c r="BM3079" s="179" t="s">
        <v>3136</v>
      </c>
    </row>
    <row r="3080" spans="2:65" s="11" customFormat="1" ht="23" customHeight="1">
      <c r="B3080" s="156"/>
      <c r="D3080" s="157" t="s">
        <v>76</v>
      </c>
      <c r="E3080" s="166" t="s">
        <v>3137</v>
      </c>
      <c r="F3080" s="166" t="s">
        <v>3138</v>
      </c>
      <c r="I3080" s="159"/>
      <c r="J3080" s="167">
        <f>BK3080</f>
        <v>0</v>
      </c>
      <c r="L3080" s="156"/>
      <c r="M3080" s="161"/>
      <c r="P3080" s="162">
        <f>SUM(P3081:P3385)</f>
        <v>0</v>
      </c>
      <c r="R3080" s="162">
        <f>SUM(R3081:R3385)</f>
        <v>21.212835729999998</v>
      </c>
      <c r="T3080" s="163">
        <f>SUM(T3081:T3385)</f>
        <v>63.898149999999994</v>
      </c>
      <c r="AR3080" s="157" t="s">
        <v>89</v>
      </c>
      <c r="AT3080" s="164" t="s">
        <v>76</v>
      </c>
      <c r="AU3080" s="164" t="s">
        <v>84</v>
      </c>
      <c r="AY3080" s="157" t="s">
        <v>574</v>
      </c>
      <c r="BK3080" s="165">
        <f>SUM(BK3081:BK3385)</f>
        <v>0</v>
      </c>
    </row>
    <row r="3081" spans="2:65" s="1" customFormat="1" ht="24.25" customHeight="1">
      <c r="B3081" s="140"/>
      <c r="C3081" s="168" t="s">
        <v>3139</v>
      </c>
      <c r="D3081" s="168" t="s">
        <v>576</v>
      </c>
      <c r="E3081" s="169" t="s">
        <v>3140</v>
      </c>
      <c r="F3081" s="170" t="s">
        <v>3141</v>
      </c>
      <c r="G3081" s="171" t="s">
        <v>584</v>
      </c>
      <c r="H3081" s="172">
        <v>2206.4699999999998</v>
      </c>
      <c r="I3081" s="173"/>
      <c r="J3081" s="174">
        <f>ROUND(I3081*H3081,2)</f>
        <v>0</v>
      </c>
      <c r="K3081" s="175"/>
      <c r="L3081" s="34"/>
      <c r="M3081" s="176" t="s">
        <v>1</v>
      </c>
      <c r="N3081" s="139" t="s">
        <v>43</v>
      </c>
      <c r="P3081" s="177">
        <f>O3081*H3081</f>
        <v>0</v>
      </c>
      <c r="Q3081" s="177">
        <v>0</v>
      </c>
      <c r="R3081" s="177">
        <f>Q3081*H3081</f>
        <v>0</v>
      </c>
      <c r="S3081" s="177">
        <v>6.0000000000000001E-3</v>
      </c>
      <c r="T3081" s="178">
        <f>S3081*H3081</f>
        <v>13.238819999999999</v>
      </c>
      <c r="AR3081" s="179" t="s">
        <v>680</v>
      </c>
      <c r="AT3081" s="179" t="s">
        <v>576</v>
      </c>
      <c r="AU3081" s="179" t="s">
        <v>89</v>
      </c>
      <c r="AY3081" s="17" t="s">
        <v>574</v>
      </c>
      <c r="BE3081" s="102">
        <f>IF(N3081="základná",J3081,0)</f>
        <v>0</v>
      </c>
      <c r="BF3081" s="102">
        <f>IF(N3081="znížená",J3081,0)</f>
        <v>0</v>
      </c>
      <c r="BG3081" s="102">
        <f>IF(N3081="zákl. prenesená",J3081,0)</f>
        <v>0</v>
      </c>
      <c r="BH3081" s="102">
        <f>IF(N3081="zníž. prenesená",J3081,0)</f>
        <v>0</v>
      </c>
      <c r="BI3081" s="102">
        <f>IF(N3081="nulová",J3081,0)</f>
        <v>0</v>
      </c>
      <c r="BJ3081" s="17" t="s">
        <v>89</v>
      </c>
      <c r="BK3081" s="102">
        <f>ROUND(I3081*H3081,2)</f>
        <v>0</v>
      </c>
      <c r="BL3081" s="17" t="s">
        <v>680</v>
      </c>
      <c r="BM3081" s="179" t="s">
        <v>3142</v>
      </c>
    </row>
    <row r="3082" spans="2:65" s="12" customFormat="1" ht="12">
      <c r="B3082" s="180"/>
      <c r="D3082" s="181" t="s">
        <v>586</v>
      </c>
      <c r="E3082" s="182" t="s">
        <v>1</v>
      </c>
      <c r="F3082" s="183" t="s">
        <v>3143</v>
      </c>
      <c r="H3082" s="182" t="s">
        <v>1</v>
      </c>
      <c r="I3082" s="184"/>
      <c r="L3082" s="180"/>
      <c r="M3082" s="185"/>
      <c r="T3082" s="186"/>
      <c r="AT3082" s="182" t="s">
        <v>586</v>
      </c>
      <c r="AU3082" s="182" t="s">
        <v>89</v>
      </c>
      <c r="AV3082" s="12" t="s">
        <v>84</v>
      </c>
      <c r="AW3082" s="12" t="s">
        <v>31</v>
      </c>
      <c r="AX3082" s="12" t="s">
        <v>77</v>
      </c>
      <c r="AY3082" s="182" t="s">
        <v>574</v>
      </c>
    </row>
    <row r="3083" spans="2:65" s="12" customFormat="1" ht="12">
      <c r="B3083" s="180"/>
      <c r="D3083" s="181" t="s">
        <v>586</v>
      </c>
      <c r="E3083" s="182" t="s">
        <v>1</v>
      </c>
      <c r="F3083" s="183" t="s">
        <v>3144</v>
      </c>
      <c r="H3083" s="182" t="s">
        <v>1</v>
      </c>
      <c r="I3083" s="184"/>
      <c r="L3083" s="180"/>
      <c r="M3083" s="185"/>
      <c r="T3083" s="186"/>
      <c r="AT3083" s="182" t="s">
        <v>586</v>
      </c>
      <c r="AU3083" s="182" t="s">
        <v>89</v>
      </c>
      <c r="AV3083" s="12" t="s">
        <v>84</v>
      </c>
      <c r="AW3083" s="12" t="s">
        <v>31</v>
      </c>
      <c r="AX3083" s="12" t="s">
        <v>77</v>
      </c>
      <c r="AY3083" s="182" t="s">
        <v>574</v>
      </c>
    </row>
    <row r="3084" spans="2:65" s="13" customFormat="1" ht="12">
      <c r="B3084" s="187"/>
      <c r="D3084" s="181" t="s">
        <v>586</v>
      </c>
      <c r="E3084" s="188" t="s">
        <v>1</v>
      </c>
      <c r="F3084" s="189" t="s">
        <v>3145</v>
      </c>
      <c r="H3084" s="190">
        <v>166.44</v>
      </c>
      <c r="I3084" s="191"/>
      <c r="L3084" s="187"/>
      <c r="M3084" s="192"/>
      <c r="T3084" s="193"/>
      <c r="AT3084" s="188" t="s">
        <v>586</v>
      </c>
      <c r="AU3084" s="188" t="s">
        <v>89</v>
      </c>
      <c r="AV3084" s="13" t="s">
        <v>89</v>
      </c>
      <c r="AW3084" s="13" t="s">
        <v>31</v>
      </c>
      <c r="AX3084" s="13" t="s">
        <v>77</v>
      </c>
      <c r="AY3084" s="188" t="s">
        <v>574</v>
      </c>
    </row>
    <row r="3085" spans="2:65" s="13" customFormat="1" ht="12">
      <c r="B3085" s="187"/>
      <c r="D3085" s="181" t="s">
        <v>586</v>
      </c>
      <c r="E3085" s="188" t="s">
        <v>1</v>
      </c>
      <c r="F3085" s="189" t="s">
        <v>3146</v>
      </c>
      <c r="H3085" s="190">
        <v>2040.03</v>
      </c>
      <c r="I3085" s="191"/>
      <c r="L3085" s="187"/>
      <c r="M3085" s="192"/>
      <c r="T3085" s="193"/>
      <c r="AT3085" s="188" t="s">
        <v>586</v>
      </c>
      <c r="AU3085" s="188" t="s">
        <v>89</v>
      </c>
      <c r="AV3085" s="13" t="s">
        <v>89</v>
      </c>
      <c r="AW3085" s="13" t="s">
        <v>31</v>
      </c>
      <c r="AX3085" s="13" t="s">
        <v>77</v>
      </c>
      <c r="AY3085" s="188" t="s">
        <v>574</v>
      </c>
    </row>
    <row r="3086" spans="2:65" s="14" customFormat="1" ht="12">
      <c r="B3086" s="194"/>
      <c r="D3086" s="181" t="s">
        <v>586</v>
      </c>
      <c r="E3086" s="195" t="s">
        <v>163</v>
      </c>
      <c r="F3086" s="196" t="s">
        <v>596</v>
      </c>
      <c r="H3086" s="197">
        <v>2206.4699999999998</v>
      </c>
      <c r="I3086" s="198"/>
      <c r="L3086" s="194"/>
      <c r="M3086" s="199"/>
      <c r="T3086" s="200"/>
      <c r="AT3086" s="195" t="s">
        <v>586</v>
      </c>
      <c r="AU3086" s="195" t="s">
        <v>89</v>
      </c>
      <c r="AV3086" s="14" t="s">
        <v>580</v>
      </c>
      <c r="AW3086" s="14" t="s">
        <v>31</v>
      </c>
      <c r="AX3086" s="14" t="s">
        <v>84</v>
      </c>
      <c r="AY3086" s="195" t="s">
        <v>574</v>
      </c>
    </row>
    <row r="3087" spans="2:65" s="1" customFormat="1" ht="24.25" customHeight="1">
      <c r="B3087" s="140"/>
      <c r="C3087" s="168" t="s">
        <v>3147</v>
      </c>
      <c r="D3087" s="168" t="s">
        <v>576</v>
      </c>
      <c r="E3087" s="169" t="s">
        <v>3148</v>
      </c>
      <c r="F3087" s="170" t="s">
        <v>3149</v>
      </c>
      <c r="G3087" s="171" t="s">
        <v>584</v>
      </c>
      <c r="H3087" s="172">
        <v>4412.9399999999996</v>
      </c>
      <c r="I3087" s="173"/>
      <c r="J3087" s="174">
        <f>ROUND(I3087*H3087,2)</f>
        <v>0</v>
      </c>
      <c r="K3087" s="175"/>
      <c r="L3087" s="34"/>
      <c r="M3087" s="176" t="s">
        <v>1</v>
      </c>
      <c r="N3087" s="139" t="s">
        <v>43</v>
      </c>
      <c r="P3087" s="177">
        <f>O3087*H3087</f>
        <v>0</v>
      </c>
      <c r="Q3087" s="177">
        <v>0</v>
      </c>
      <c r="R3087" s="177">
        <f>Q3087*H3087</f>
        <v>0</v>
      </c>
      <c r="S3087" s="177">
        <v>0.01</v>
      </c>
      <c r="T3087" s="178">
        <f>S3087*H3087</f>
        <v>44.129399999999997</v>
      </c>
      <c r="AR3087" s="179" t="s">
        <v>680</v>
      </c>
      <c r="AT3087" s="179" t="s">
        <v>576</v>
      </c>
      <c r="AU3087" s="179" t="s">
        <v>89</v>
      </c>
      <c r="AY3087" s="17" t="s">
        <v>574</v>
      </c>
      <c r="BE3087" s="102">
        <f>IF(N3087="základná",J3087,0)</f>
        <v>0</v>
      </c>
      <c r="BF3087" s="102">
        <f>IF(N3087="znížená",J3087,0)</f>
        <v>0</v>
      </c>
      <c r="BG3087" s="102">
        <f>IF(N3087="zákl. prenesená",J3087,0)</f>
        <v>0</v>
      </c>
      <c r="BH3087" s="102">
        <f>IF(N3087="zníž. prenesená",J3087,0)</f>
        <v>0</v>
      </c>
      <c r="BI3087" s="102">
        <f>IF(N3087="nulová",J3087,0)</f>
        <v>0</v>
      </c>
      <c r="BJ3087" s="17" t="s">
        <v>89</v>
      </c>
      <c r="BK3087" s="102">
        <f>ROUND(I3087*H3087,2)</f>
        <v>0</v>
      </c>
      <c r="BL3087" s="17" t="s">
        <v>680</v>
      </c>
      <c r="BM3087" s="179" t="s">
        <v>3150</v>
      </c>
    </row>
    <row r="3088" spans="2:65" s="12" customFormat="1" ht="12">
      <c r="B3088" s="180"/>
      <c r="D3088" s="181" t="s">
        <v>586</v>
      </c>
      <c r="E3088" s="182" t="s">
        <v>1</v>
      </c>
      <c r="F3088" s="183" t="s">
        <v>3151</v>
      </c>
      <c r="H3088" s="182" t="s">
        <v>1</v>
      </c>
      <c r="I3088" s="184"/>
      <c r="L3088" s="180"/>
      <c r="M3088" s="185"/>
      <c r="T3088" s="186"/>
      <c r="AT3088" s="182" t="s">
        <v>586</v>
      </c>
      <c r="AU3088" s="182" t="s">
        <v>89</v>
      </c>
      <c r="AV3088" s="12" t="s">
        <v>84</v>
      </c>
      <c r="AW3088" s="12" t="s">
        <v>31</v>
      </c>
      <c r="AX3088" s="12" t="s">
        <v>77</v>
      </c>
      <c r="AY3088" s="182" t="s">
        <v>574</v>
      </c>
    </row>
    <row r="3089" spans="2:65" s="12" customFormat="1" ht="12">
      <c r="B3089" s="180"/>
      <c r="D3089" s="181" t="s">
        <v>586</v>
      </c>
      <c r="E3089" s="182" t="s">
        <v>1</v>
      </c>
      <c r="F3089" s="183" t="s">
        <v>3152</v>
      </c>
      <c r="H3089" s="182" t="s">
        <v>1</v>
      </c>
      <c r="I3089" s="184"/>
      <c r="L3089" s="180"/>
      <c r="M3089" s="185"/>
      <c r="T3089" s="186"/>
      <c r="AT3089" s="182" t="s">
        <v>586</v>
      </c>
      <c r="AU3089" s="182" t="s">
        <v>89</v>
      </c>
      <c r="AV3089" s="12" t="s">
        <v>84</v>
      </c>
      <c r="AW3089" s="12" t="s">
        <v>31</v>
      </c>
      <c r="AX3089" s="12" t="s">
        <v>77</v>
      </c>
      <c r="AY3089" s="182" t="s">
        <v>574</v>
      </c>
    </row>
    <row r="3090" spans="2:65" s="13" customFormat="1" ht="12">
      <c r="B3090" s="187"/>
      <c r="D3090" s="181" t="s">
        <v>586</v>
      </c>
      <c r="E3090" s="188" t="s">
        <v>1</v>
      </c>
      <c r="F3090" s="189" t="s">
        <v>3153</v>
      </c>
      <c r="H3090" s="190">
        <v>4412.9399999999996</v>
      </c>
      <c r="I3090" s="191"/>
      <c r="L3090" s="187"/>
      <c r="M3090" s="192"/>
      <c r="T3090" s="193"/>
      <c r="AT3090" s="188" t="s">
        <v>586</v>
      </c>
      <c r="AU3090" s="188" t="s">
        <v>89</v>
      </c>
      <c r="AV3090" s="13" t="s">
        <v>89</v>
      </c>
      <c r="AW3090" s="13" t="s">
        <v>31</v>
      </c>
      <c r="AX3090" s="13" t="s">
        <v>77</v>
      </c>
      <c r="AY3090" s="188" t="s">
        <v>574</v>
      </c>
    </row>
    <row r="3091" spans="2:65" s="14" customFormat="1" ht="12">
      <c r="B3091" s="194"/>
      <c r="D3091" s="181" t="s">
        <v>586</v>
      </c>
      <c r="E3091" s="195" t="s">
        <v>1</v>
      </c>
      <c r="F3091" s="196" t="s">
        <v>596</v>
      </c>
      <c r="H3091" s="197">
        <v>4412.9399999999996</v>
      </c>
      <c r="I3091" s="198"/>
      <c r="L3091" s="194"/>
      <c r="M3091" s="199"/>
      <c r="T3091" s="200"/>
      <c r="AT3091" s="195" t="s">
        <v>586</v>
      </c>
      <c r="AU3091" s="195" t="s">
        <v>89</v>
      </c>
      <c r="AV3091" s="14" t="s">
        <v>580</v>
      </c>
      <c r="AW3091" s="14" t="s">
        <v>31</v>
      </c>
      <c r="AX3091" s="14" t="s">
        <v>84</v>
      </c>
      <c r="AY3091" s="195" t="s">
        <v>574</v>
      </c>
    </row>
    <row r="3092" spans="2:65" s="1" customFormat="1" ht="16.5" customHeight="1">
      <c r="B3092" s="140"/>
      <c r="C3092" s="168" t="s">
        <v>3154</v>
      </c>
      <c r="D3092" s="168" t="s">
        <v>576</v>
      </c>
      <c r="E3092" s="169" t="s">
        <v>3155</v>
      </c>
      <c r="F3092" s="170" t="s">
        <v>3156</v>
      </c>
      <c r="G3092" s="171" t="s">
        <v>584</v>
      </c>
      <c r="H3092" s="172">
        <v>652.99300000000005</v>
      </c>
      <c r="I3092" s="173"/>
      <c r="J3092" s="174">
        <f>ROUND(I3092*H3092,2)</f>
        <v>0</v>
      </c>
      <c r="K3092" s="175"/>
      <c r="L3092" s="34"/>
      <c r="M3092" s="176" t="s">
        <v>1</v>
      </c>
      <c r="N3092" s="139" t="s">
        <v>43</v>
      </c>
      <c r="P3092" s="177">
        <f>O3092*H3092</f>
        <v>0</v>
      </c>
      <c r="Q3092" s="177">
        <v>0</v>
      </c>
      <c r="R3092" s="177">
        <f>Q3092*H3092</f>
        <v>0</v>
      </c>
      <c r="S3092" s="177">
        <v>0.01</v>
      </c>
      <c r="T3092" s="178">
        <f>S3092*H3092</f>
        <v>6.5299300000000002</v>
      </c>
      <c r="AR3092" s="179" t="s">
        <v>680</v>
      </c>
      <c r="AT3092" s="179" t="s">
        <v>576</v>
      </c>
      <c r="AU3092" s="179" t="s">
        <v>89</v>
      </c>
      <c r="AY3092" s="17" t="s">
        <v>574</v>
      </c>
      <c r="BE3092" s="102">
        <f>IF(N3092="základná",J3092,0)</f>
        <v>0</v>
      </c>
      <c r="BF3092" s="102">
        <f>IF(N3092="znížená",J3092,0)</f>
        <v>0</v>
      </c>
      <c r="BG3092" s="102">
        <f>IF(N3092="zákl. prenesená",J3092,0)</f>
        <v>0</v>
      </c>
      <c r="BH3092" s="102">
        <f>IF(N3092="zníž. prenesená",J3092,0)</f>
        <v>0</v>
      </c>
      <c r="BI3092" s="102">
        <f>IF(N3092="nulová",J3092,0)</f>
        <v>0</v>
      </c>
      <c r="BJ3092" s="17" t="s">
        <v>89</v>
      </c>
      <c r="BK3092" s="102">
        <f>ROUND(I3092*H3092,2)</f>
        <v>0</v>
      </c>
      <c r="BL3092" s="17" t="s">
        <v>680</v>
      </c>
      <c r="BM3092" s="179" t="s">
        <v>3157</v>
      </c>
    </row>
    <row r="3093" spans="2:65" s="12" customFormat="1" ht="12">
      <c r="B3093" s="180"/>
      <c r="D3093" s="181" t="s">
        <v>586</v>
      </c>
      <c r="E3093" s="182" t="s">
        <v>1</v>
      </c>
      <c r="F3093" s="183" t="s">
        <v>3158</v>
      </c>
      <c r="H3093" s="182" t="s">
        <v>1</v>
      </c>
      <c r="I3093" s="184"/>
      <c r="L3093" s="180"/>
      <c r="M3093" s="185"/>
      <c r="T3093" s="186"/>
      <c r="AT3093" s="182" t="s">
        <v>586</v>
      </c>
      <c r="AU3093" s="182" t="s">
        <v>89</v>
      </c>
      <c r="AV3093" s="12" t="s">
        <v>84</v>
      </c>
      <c r="AW3093" s="12" t="s">
        <v>31</v>
      </c>
      <c r="AX3093" s="12" t="s">
        <v>77</v>
      </c>
      <c r="AY3093" s="182" t="s">
        <v>574</v>
      </c>
    </row>
    <row r="3094" spans="2:65" s="13" customFormat="1" ht="12">
      <c r="B3094" s="187"/>
      <c r="D3094" s="181" t="s">
        <v>586</v>
      </c>
      <c r="E3094" s="188" t="s">
        <v>1</v>
      </c>
      <c r="F3094" s="189" t="s">
        <v>3159</v>
      </c>
      <c r="H3094" s="190">
        <v>325.03699999999998</v>
      </c>
      <c r="I3094" s="191"/>
      <c r="L3094" s="187"/>
      <c r="M3094" s="192"/>
      <c r="T3094" s="193"/>
      <c r="AT3094" s="188" t="s">
        <v>586</v>
      </c>
      <c r="AU3094" s="188" t="s">
        <v>89</v>
      </c>
      <c r="AV3094" s="13" t="s">
        <v>89</v>
      </c>
      <c r="AW3094" s="13" t="s">
        <v>31</v>
      </c>
      <c r="AX3094" s="13" t="s">
        <v>77</v>
      </c>
      <c r="AY3094" s="188" t="s">
        <v>574</v>
      </c>
    </row>
    <row r="3095" spans="2:65" s="12" customFormat="1" ht="12">
      <c r="B3095" s="180"/>
      <c r="D3095" s="181" t="s">
        <v>586</v>
      </c>
      <c r="E3095" s="182" t="s">
        <v>1</v>
      </c>
      <c r="F3095" s="183" t="s">
        <v>2844</v>
      </c>
      <c r="H3095" s="182" t="s">
        <v>1</v>
      </c>
      <c r="I3095" s="184"/>
      <c r="L3095" s="180"/>
      <c r="M3095" s="185"/>
      <c r="T3095" s="186"/>
      <c r="AT3095" s="182" t="s">
        <v>586</v>
      </c>
      <c r="AU3095" s="182" t="s">
        <v>89</v>
      </c>
      <c r="AV3095" s="12" t="s">
        <v>84</v>
      </c>
      <c r="AW3095" s="12" t="s">
        <v>31</v>
      </c>
      <c r="AX3095" s="12" t="s">
        <v>77</v>
      </c>
      <c r="AY3095" s="182" t="s">
        <v>574</v>
      </c>
    </row>
    <row r="3096" spans="2:65" s="13" customFormat="1" ht="24">
      <c r="B3096" s="187"/>
      <c r="D3096" s="181" t="s">
        <v>586</v>
      </c>
      <c r="E3096" s="188" t="s">
        <v>1</v>
      </c>
      <c r="F3096" s="189" t="s">
        <v>3160</v>
      </c>
      <c r="H3096" s="190">
        <v>77.335999999999999</v>
      </c>
      <c r="I3096" s="191"/>
      <c r="L3096" s="187"/>
      <c r="M3096" s="192"/>
      <c r="T3096" s="193"/>
      <c r="AT3096" s="188" t="s">
        <v>586</v>
      </c>
      <c r="AU3096" s="188" t="s">
        <v>89</v>
      </c>
      <c r="AV3096" s="13" t="s">
        <v>89</v>
      </c>
      <c r="AW3096" s="13" t="s">
        <v>31</v>
      </c>
      <c r="AX3096" s="13" t="s">
        <v>77</v>
      </c>
      <c r="AY3096" s="188" t="s">
        <v>574</v>
      </c>
    </row>
    <row r="3097" spans="2:65" s="13" customFormat="1" ht="36">
      <c r="B3097" s="187"/>
      <c r="D3097" s="181" t="s">
        <v>586</v>
      </c>
      <c r="E3097" s="188" t="s">
        <v>1</v>
      </c>
      <c r="F3097" s="189" t="s">
        <v>3161</v>
      </c>
      <c r="H3097" s="190">
        <v>130.429</v>
      </c>
      <c r="I3097" s="191"/>
      <c r="L3097" s="187"/>
      <c r="M3097" s="192"/>
      <c r="T3097" s="193"/>
      <c r="AT3097" s="188" t="s">
        <v>586</v>
      </c>
      <c r="AU3097" s="188" t="s">
        <v>89</v>
      </c>
      <c r="AV3097" s="13" t="s">
        <v>89</v>
      </c>
      <c r="AW3097" s="13" t="s">
        <v>31</v>
      </c>
      <c r="AX3097" s="13" t="s">
        <v>77</v>
      </c>
      <c r="AY3097" s="188" t="s">
        <v>574</v>
      </c>
    </row>
    <row r="3098" spans="2:65" s="13" customFormat="1" ht="36">
      <c r="B3098" s="187"/>
      <c r="D3098" s="181" t="s">
        <v>586</v>
      </c>
      <c r="E3098" s="188" t="s">
        <v>1</v>
      </c>
      <c r="F3098" s="189" t="s">
        <v>3162</v>
      </c>
      <c r="H3098" s="190">
        <v>120.191</v>
      </c>
      <c r="I3098" s="191"/>
      <c r="L3098" s="187"/>
      <c r="M3098" s="192"/>
      <c r="T3098" s="193"/>
      <c r="AT3098" s="188" t="s">
        <v>586</v>
      </c>
      <c r="AU3098" s="188" t="s">
        <v>89</v>
      </c>
      <c r="AV3098" s="13" t="s">
        <v>89</v>
      </c>
      <c r="AW3098" s="13" t="s">
        <v>31</v>
      </c>
      <c r="AX3098" s="13" t="s">
        <v>77</v>
      </c>
      <c r="AY3098" s="188" t="s">
        <v>574</v>
      </c>
    </row>
    <row r="3099" spans="2:65" s="14" customFormat="1" ht="12">
      <c r="B3099" s="194"/>
      <c r="D3099" s="181" t="s">
        <v>586</v>
      </c>
      <c r="E3099" s="195" t="s">
        <v>1</v>
      </c>
      <c r="F3099" s="196" t="s">
        <v>596</v>
      </c>
      <c r="H3099" s="197">
        <v>652.99300000000005</v>
      </c>
      <c r="I3099" s="198"/>
      <c r="L3099" s="194"/>
      <c r="M3099" s="199"/>
      <c r="T3099" s="200"/>
      <c r="AT3099" s="195" t="s">
        <v>586</v>
      </c>
      <c r="AU3099" s="195" t="s">
        <v>89</v>
      </c>
      <c r="AV3099" s="14" t="s">
        <v>580</v>
      </c>
      <c r="AW3099" s="14" t="s">
        <v>31</v>
      </c>
      <c r="AX3099" s="14" t="s">
        <v>84</v>
      </c>
      <c r="AY3099" s="195" t="s">
        <v>574</v>
      </c>
    </row>
    <row r="3100" spans="2:65" s="1" customFormat="1" ht="24.25" customHeight="1">
      <c r="B3100" s="140"/>
      <c r="C3100" s="168" t="s">
        <v>3163</v>
      </c>
      <c r="D3100" s="168" t="s">
        <v>576</v>
      </c>
      <c r="E3100" s="169" t="s">
        <v>3164</v>
      </c>
      <c r="F3100" s="170" t="s">
        <v>3165</v>
      </c>
      <c r="G3100" s="171" t="s">
        <v>584</v>
      </c>
      <c r="H3100" s="172">
        <v>3398.5140000000001</v>
      </c>
      <c r="I3100" s="173"/>
      <c r="J3100" s="174">
        <f>ROUND(I3100*H3100,2)</f>
        <v>0</v>
      </c>
      <c r="K3100" s="175"/>
      <c r="L3100" s="34"/>
      <c r="M3100" s="176" t="s">
        <v>1</v>
      </c>
      <c r="N3100" s="139" t="s">
        <v>43</v>
      </c>
      <c r="P3100" s="177">
        <f>O3100*H3100</f>
        <v>0</v>
      </c>
      <c r="Q3100" s="177">
        <v>0</v>
      </c>
      <c r="R3100" s="177">
        <f>Q3100*H3100</f>
        <v>0</v>
      </c>
      <c r="S3100" s="177">
        <v>0</v>
      </c>
      <c r="T3100" s="178">
        <f>S3100*H3100</f>
        <v>0</v>
      </c>
      <c r="AR3100" s="179" t="s">
        <v>680</v>
      </c>
      <c r="AT3100" s="179" t="s">
        <v>576</v>
      </c>
      <c r="AU3100" s="179" t="s">
        <v>89</v>
      </c>
      <c r="AY3100" s="17" t="s">
        <v>574</v>
      </c>
      <c r="BE3100" s="102">
        <f>IF(N3100="základná",J3100,0)</f>
        <v>0</v>
      </c>
      <c r="BF3100" s="102">
        <f>IF(N3100="znížená",J3100,0)</f>
        <v>0</v>
      </c>
      <c r="BG3100" s="102">
        <f>IF(N3100="zákl. prenesená",J3100,0)</f>
        <v>0</v>
      </c>
      <c r="BH3100" s="102">
        <f>IF(N3100="zníž. prenesená",J3100,0)</f>
        <v>0</v>
      </c>
      <c r="BI3100" s="102">
        <f>IF(N3100="nulová",J3100,0)</f>
        <v>0</v>
      </c>
      <c r="BJ3100" s="17" t="s">
        <v>89</v>
      </c>
      <c r="BK3100" s="102">
        <f>ROUND(I3100*H3100,2)</f>
        <v>0</v>
      </c>
      <c r="BL3100" s="17" t="s">
        <v>680</v>
      </c>
      <c r="BM3100" s="179" t="s">
        <v>3166</v>
      </c>
    </row>
    <row r="3101" spans="2:65" s="12" customFormat="1" ht="12">
      <c r="B3101" s="180"/>
      <c r="D3101" s="181" t="s">
        <v>586</v>
      </c>
      <c r="E3101" s="182" t="s">
        <v>1</v>
      </c>
      <c r="F3101" s="183" t="s">
        <v>3167</v>
      </c>
      <c r="H3101" s="182" t="s">
        <v>1</v>
      </c>
      <c r="I3101" s="184"/>
      <c r="L3101" s="180"/>
      <c r="M3101" s="185"/>
      <c r="T3101" s="186"/>
      <c r="AT3101" s="182" t="s">
        <v>586</v>
      </c>
      <c r="AU3101" s="182" t="s">
        <v>89</v>
      </c>
      <c r="AV3101" s="12" t="s">
        <v>84</v>
      </c>
      <c r="AW3101" s="12" t="s">
        <v>31</v>
      </c>
      <c r="AX3101" s="12" t="s">
        <v>77</v>
      </c>
      <c r="AY3101" s="182" t="s">
        <v>574</v>
      </c>
    </row>
    <row r="3102" spans="2:65" s="13" customFormat="1" ht="12">
      <c r="B3102" s="187"/>
      <c r="D3102" s="181" t="s">
        <v>586</v>
      </c>
      <c r="E3102" s="188" t="s">
        <v>1</v>
      </c>
      <c r="F3102" s="189" t="s">
        <v>436</v>
      </c>
      <c r="H3102" s="190">
        <v>3398.5140000000001</v>
      </c>
      <c r="I3102" s="191"/>
      <c r="L3102" s="187"/>
      <c r="M3102" s="192"/>
      <c r="T3102" s="193"/>
      <c r="AT3102" s="188" t="s">
        <v>586</v>
      </c>
      <c r="AU3102" s="188" t="s">
        <v>89</v>
      </c>
      <c r="AV3102" s="13" t="s">
        <v>89</v>
      </c>
      <c r="AW3102" s="13" t="s">
        <v>31</v>
      </c>
      <c r="AX3102" s="13" t="s">
        <v>77</v>
      </c>
      <c r="AY3102" s="188" t="s">
        <v>574</v>
      </c>
    </row>
    <row r="3103" spans="2:65" s="14" customFormat="1" ht="12">
      <c r="B3103" s="194"/>
      <c r="D3103" s="181" t="s">
        <v>586</v>
      </c>
      <c r="E3103" s="195" t="s">
        <v>1</v>
      </c>
      <c r="F3103" s="196" t="s">
        <v>596</v>
      </c>
      <c r="H3103" s="197">
        <v>3398.5140000000001</v>
      </c>
      <c r="I3103" s="198"/>
      <c r="L3103" s="194"/>
      <c r="M3103" s="199"/>
      <c r="T3103" s="200"/>
      <c r="AT3103" s="195" t="s">
        <v>586</v>
      </c>
      <c r="AU3103" s="195" t="s">
        <v>89</v>
      </c>
      <c r="AV3103" s="14" t="s">
        <v>580</v>
      </c>
      <c r="AW3103" s="14" t="s">
        <v>31</v>
      </c>
      <c r="AX3103" s="14" t="s">
        <v>84</v>
      </c>
      <c r="AY3103" s="195" t="s">
        <v>574</v>
      </c>
    </row>
    <row r="3104" spans="2:65" s="1" customFormat="1" ht="38" customHeight="1">
      <c r="B3104" s="140"/>
      <c r="C3104" s="168" t="s">
        <v>3168</v>
      </c>
      <c r="D3104" s="168" t="s">
        <v>576</v>
      </c>
      <c r="E3104" s="169" t="s">
        <v>3169</v>
      </c>
      <c r="F3104" s="170" t="s">
        <v>3170</v>
      </c>
      <c r="G3104" s="171" t="s">
        <v>584</v>
      </c>
      <c r="H3104" s="172">
        <v>969.35599999999999</v>
      </c>
      <c r="I3104" s="173"/>
      <c r="J3104" s="174">
        <f>ROUND(I3104*H3104,2)</f>
        <v>0</v>
      </c>
      <c r="K3104" s="175"/>
      <c r="L3104" s="34"/>
      <c r="M3104" s="176" t="s">
        <v>1</v>
      </c>
      <c r="N3104" s="139" t="s">
        <v>43</v>
      </c>
      <c r="P3104" s="177">
        <f>O3104*H3104</f>
        <v>0</v>
      </c>
      <c r="Q3104" s="177">
        <v>5.5000000000000003E-4</v>
      </c>
      <c r="R3104" s="177">
        <f>Q3104*H3104</f>
        <v>0.5331458</v>
      </c>
      <c r="S3104" s="177">
        <v>0</v>
      </c>
      <c r="T3104" s="178">
        <f>S3104*H3104</f>
        <v>0</v>
      </c>
      <c r="AR3104" s="179" t="s">
        <v>680</v>
      </c>
      <c r="AT3104" s="179" t="s">
        <v>576</v>
      </c>
      <c r="AU3104" s="179" t="s">
        <v>89</v>
      </c>
      <c r="AY3104" s="17" t="s">
        <v>574</v>
      </c>
      <c r="BE3104" s="102">
        <f>IF(N3104="základná",J3104,0)</f>
        <v>0</v>
      </c>
      <c r="BF3104" s="102">
        <f>IF(N3104="znížená",J3104,0)</f>
        <v>0</v>
      </c>
      <c r="BG3104" s="102">
        <f>IF(N3104="zákl. prenesená",J3104,0)</f>
        <v>0</v>
      </c>
      <c r="BH3104" s="102">
        <f>IF(N3104="zníž. prenesená",J3104,0)</f>
        <v>0</v>
      </c>
      <c r="BI3104" s="102">
        <f>IF(N3104="nulová",J3104,0)</f>
        <v>0</v>
      </c>
      <c r="BJ3104" s="17" t="s">
        <v>89</v>
      </c>
      <c r="BK3104" s="102">
        <f>ROUND(I3104*H3104,2)</f>
        <v>0</v>
      </c>
      <c r="BL3104" s="17" t="s">
        <v>680</v>
      </c>
      <c r="BM3104" s="179" t="s">
        <v>3171</v>
      </c>
    </row>
    <row r="3105" spans="2:51" s="12" customFormat="1" ht="12">
      <c r="B3105" s="180"/>
      <c r="D3105" s="181" t="s">
        <v>586</v>
      </c>
      <c r="E3105" s="182" t="s">
        <v>1</v>
      </c>
      <c r="F3105" s="183" t="s">
        <v>3172</v>
      </c>
      <c r="H3105" s="182" t="s">
        <v>1</v>
      </c>
      <c r="I3105" s="184"/>
      <c r="L3105" s="180"/>
      <c r="M3105" s="185"/>
      <c r="T3105" s="186"/>
      <c r="AT3105" s="182" t="s">
        <v>586</v>
      </c>
      <c r="AU3105" s="182" t="s">
        <v>89</v>
      </c>
      <c r="AV3105" s="12" t="s">
        <v>84</v>
      </c>
      <c r="AW3105" s="12" t="s">
        <v>31</v>
      </c>
      <c r="AX3105" s="12" t="s">
        <v>77</v>
      </c>
      <c r="AY3105" s="182" t="s">
        <v>574</v>
      </c>
    </row>
    <row r="3106" spans="2:51" s="12" customFormat="1" ht="12">
      <c r="B3106" s="180"/>
      <c r="D3106" s="181" t="s">
        <v>586</v>
      </c>
      <c r="E3106" s="182" t="s">
        <v>1</v>
      </c>
      <c r="F3106" s="183" t="s">
        <v>1140</v>
      </c>
      <c r="H3106" s="182" t="s">
        <v>1</v>
      </c>
      <c r="I3106" s="184"/>
      <c r="L3106" s="180"/>
      <c r="M3106" s="185"/>
      <c r="T3106" s="186"/>
      <c r="AT3106" s="182" t="s">
        <v>586</v>
      </c>
      <c r="AU3106" s="182" t="s">
        <v>89</v>
      </c>
      <c r="AV3106" s="12" t="s">
        <v>84</v>
      </c>
      <c r="AW3106" s="12" t="s">
        <v>31</v>
      </c>
      <c r="AX3106" s="12" t="s">
        <v>77</v>
      </c>
      <c r="AY3106" s="182" t="s">
        <v>574</v>
      </c>
    </row>
    <row r="3107" spans="2:51" s="12" customFormat="1" ht="12">
      <c r="B3107" s="180"/>
      <c r="D3107" s="181" t="s">
        <v>586</v>
      </c>
      <c r="E3107" s="182" t="s">
        <v>1</v>
      </c>
      <c r="F3107" s="183" t="s">
        <v>3173</v>
      </c>
      <c r="H3107" s="182" t="s">
        <v>1</v>
      </c>
      <c r="I3107" s="184"/>
      <c r="L3107" s="180"/>
      <c r="M3107" s="185"/>
      <c r="T3107" s="186"/>
      <c r="AT3107" s="182" t="s">
        <v>586</v>
      </c>
      <c r="AU3107" s="182" t="s">
        <v>89</v>
      </c>
      <c r="AV3107" s="12" t="s">
        <v>84</v>
      </c>
      <c r="AW3107" s="12" t="s">
        <v>31</v>
      </c>
      <c r="AX3107" s="12" t="s">
        <v>77</v>
      </c>
      <c r="AY3107" s="182" t="s">
        <v>574</v>
      </c>
    </row>
    <row r="3108" spans="2:51" s="13" customFormat="1" ht="12">
      <c r="B3108" s="187"/>
      <c r="D3108" s="181" t="s">
        <v>586</v>
      </c>
      <c r="E3108" s="188" t="s">
        <v>1</v>
      </c>
      <c r="F3108" s="189" t="s">
        <v>3174</v>
      </c>
      <c r="H3108" s="190">
        <v>72.974999999999994</v>
      </c>
      <c r="I3108" s="191"/>
      <c r="L3108" s="187"/>
      <c r="M3108" s="192"/>
      <c r="T3108" s="193"/>
      <c r="AT3108" s="188" t="s">
        <v>586</v>
      </c>
      <c r="AU3108" s="188" t="s">
        <v>89</v>
      </c>
      <c r="AV3108" s="13" t="s">
        <v>89</v>
      </c>
      <c r="AW3108" s="13" t="s">
        <v>31</v>
      </c>
      <c r="AX3108" s="13" t="s">
        <v>77</v>
      </c>
      <c r="AY3108" s="188" t="s">
        <v>574</v>
      </c>
    </row>
    <row r="3109" spans="2:51" s="13" customFormat="1" ht="12">
      <c r="B3109" s="187"/>
      <c r="D3109" s="181" t="s">
        <v>586</v>
      </c>
      <c r="E3109" s="188" t="s">
        <v>1</v>
      </c>
      <c r="F3109" s="189" t="s">
        <v>3175</v>
      </c>
      <c r="H3109" s="190">
        <v>339.94</v>
      </c>
      <c r="I3109" s="191"/>
      <c r="L3109" s="187"/>
      <c r="M3109" s="192"/>
      <c r="T3109" s="193"/>
      <c r="AT3109" s="188" t="s">
        <v>586</v>
      </c>
      <c r="AU3109" s="188" t="s">
        <v>89</v>
      </c>
      <c r="AV3109" s="13" t="s">
        <v>89</v>
      </c>
      <c r="AW3109" s="13" t="s">
        <v>31</v>
      </c>
      <c r="AX3109" s="13" t="s">
        <v>77</v>
      </c>
      <c r="AY3109" s="188" t="s">
        <v>574</v>
      </c>
    </row>
    <row r="3110" spans="2:51" s="13" customFormat="1" ht="12">
      <c r="B3110" s="187"/>
      <c r="D3110" s="181" t="s">
        <v>586</v>
      </c>
      <c r="E3110" s="188" t="s">
        <v>1</v>
      </c>
      <c r="F3110" s="189" t="s">
        <v>3176</v>
      </c>
      <c r="H3110" s="190">
        <v>70.38</v>
      </c>
      <c r="I3110" s="191"/>
      <c r="L3110" s="187"/>
      <c r="M3110" s="192"/>
      <c r="T3110" s="193"/>
      <c r="AT3110" s="188" t="s">
        <v>586</v>
      </c>
      <c r="AU3110" s="188" t="s">
        <v>89</v>
      </c>
      <c r="AV3110" s="13" t="s">
        <v>89</v>
      </c>
      <c r="AW3110" s="13" t="s">
        <v>31</v>
      </c>
      <c r="AX3110" s="13" t="s">
        <v>77</v>
      </c>
      <c r="AY3110" s="188" t="s">
        <v>574</v>
      </c>
    </row>
    <row r="3111" spans="2:51" s="12" customFormat="1" ht="12">
      <c r="B3111" s="180"/>
      <c r="D3111" s="181" t="s">
        <v>586</v>
      </c>
      <c r="E3111" s="182" t="s">
        <v>1</v>
      </c>
      <c r="F3111" s="183" t="s">
        <v>3177</v>
      </c>
      <c r="H3111" s="182" t="s">
        <v>1</v>
      </c>
      <c r="I3111" s="184"/>
      <c r="L3111" s="180"/>
      <c r="M3111" s="185"/>
      <c r="T3111" s="186"/>
      <c r="AT3111" s="182" t="s">
        <v>586</v>
      </c>
      <c r="AU3111" s="182" t="s">
        <v>89</v>
      </c>
      <c r="AV3111" s="12" t="s">
        <v>84</v>
      </c>
      <c r="AW3111" s="12" t="s">
        <v>31</v>
      </c>
      <c r="AX3111" s="12" t="s">
        <v>77</v>
      </c>
      <c r="AY3111" s="182" t="s">
        <v>574</v>
      </c>
    </row>
    <row r="3112" spans="2:51" s="13" customFormat="1" ht="12">
      <c r="B3112" s="187"/>
      <c r="D3112" s="181" t="s">
        <v>586</v>
      </c>
      <c r="E3112" s="188" t="s">
        <v>1</v>
      </c>
      <c r="F3112" s="189" t="s">
        <v>3178</v>
      </c>
      <c r="H3112" s="190">
        <v>11.465999999999999</v>
      </c>
      <c r="I3112" s="191"/>
      <c r="L3112" s="187"/>
      <c r="M3112" s="192"/>
      <c r="T3112" s="193"/>
      <c r="AT3112" s="188" t="s">
        <v>586</v>
      </c>
      <c r="AU3112" s="188" t="s">
        <v>89</v>
      </c>
      <c r="AV3112" s="13" t="s">
        <v>89</v>
      </c>
      <c r="AW3112" s="13" t="s">
        <v>31</v>
      </c>
      <c r="AX3112" s="13" t="s">
        <v>77</v>
      </c>
      <c r="AY3112" s="188" t="s">
        <v>574</v>
      </c>
    </row>
    <row r="3113" spans="2:51" s="12" customFormat="1" ht="12">
      <c r="B3113" s="180"/>
      <c r="D3113" s="181" t="s">
        <v>586</v>
      </c>
      <c r="E3113" s="182" t="s">
        <v>1</v>
      </c>
      <c r="F3113" s="183" t="s">
        <v>3179</v>
      </c>
      <c r="H3113" s="182" t="s">
        <v>1</v>
      </c>
      <c r="I3113" s="184"/>
      <c r="L3113" s="180"/>
      <c r="M3113" s="185"/>
      <c r="T3113" s="186"/>
      <c r="AT3113" s="182" t="s">
        <v>586</v>
      </c>
      <c r="AU3113" s="182" t="s">
        <v>89</v>
      </c>
      <c r="AV3113" s="12" t="s">
        <v>84</v>
      </c>
      <c r="AW3113" s="12" t="s">
        <v>31</v>
      </c>
      <c r="AX3113" s="12" t="s">
        <v>77</v>
      </c>
      <c r="AY3113" s="182" t="s">
        <v>574</v>
      </c>
    </row>
    <row r="3114" spans="2:51" s="13" customFormat="1" ht="12">
      <c r="B3114" s="187"/>
      <c r="D3114" s="181" t="s">
        <v>586</v>
      </c>
      <c r="E3114" s="188" t="s">
        <v>1</v>
      </c>
      <c r="F3114" s="189" t="s">
        <v>3180</v>
      </c>
      <c r="H3114" s="190">
        <v>1.4750000000000001</v>
      </c>
      <c r="I3114" s="191"/>
      <c r="L3114" s="187"/>
      <c r="M3114" s="192"/>
      <c r="T3114" s="193"/>
      <c r="AT3114" s="188" t="s">
        <v>586</v>
      </c>
      <c r="AU3114" s="188" t="s">
        <v>89</v>
      </c>
      <c r="AV3114" s="13" t="s">
        <v>89</v>
      </c>
      <c r="AW3114" s="13" t="s">
        <v>31</v>
      </c>
      <c r="AX3114" s="13" t="s">
        <v>77</v>
      </c>
      <c r="AY3114" s="188" t="s">
        <v>574</v>
      </c>
    </row>
    <row r="3115" spans="2:51" s="12" customFormat="1" ht="12">
      <c r="B3115" s="180"/>
      <c r="D3115" s="181" t="s">
        <v>586</v>
      </c>
      <c r="E3115" s="182" t="s">
        <v>1</v>
      </c>
      <c r="F3115" s="183" t="s">
        <v>3181</v>
      </c>
      <c r="H3115" s="182" t="s">
        <v>1</v>
      </c>
      <c r="I3115" s="184"/>
      <c r="L3115" s="180"/>
      <c r="M3115" s="185"/>
      <c r="T3115" s="186"/>
      <c r="AT3115" s="182" t="s">
        <v>586</v>
      </c>
      <c r="AU3115" s="182" t="s">
        <v>89</v>
      </c>
      <c r="AV3115" s="12" t="s">
        <v>84</v>
      </c>
      <c r="AW3115" s="12" t="s">
        <v>31</v>
      </c>
      <c r="AX3115" s="12" t="s">
        <v>77</v>
      </c>
      <c r="AY3115" s="182" t="s">
        <v>574</v>
      </c>
    </row>
    <row r="3116" spans="2:51" s="13" customFormat="1" ht="24">
      <c r="B3116" s="187"/>
      <c r="D3116" s="181" t="s">
        <v>586</v>
      </c>
      <c r="E3116" s="188" t="s">
        <v>1</v>
      </c>
      <c r="F3116" s="189" t="s">
        <v>3182</v>
      </c>
      <c r="H3116" s="190">
        <v>25.2</v>
      </c>
      <c r="I3116" s="191"/>
      <c r="L3116" s="187"/>
      <c r="M3116" s="192"/>
      <c r="T3116" s="193"/>
      <c r="AT3116" s="188" t="s">
        <v>586</v>
      </c>
      <c r="AU3116" s="188" t="s">
        <v>89</v>
      </c>
      <c r="AV3116" s="13" t="s">
        <v>89</v>
      </c>
      <c r="AW3116" s="13" t="s">
        <v>31</v>
      </c>
      <c r="AX3116" s="13" t="s">
        <v>77</v>
      </c>
      <c r="AY3116" s="188" t="s">
        <v>574</v>
      </c>
    </row>
    <row r="3117" spans="2:51" s="13" customFormat="1" ht="24">
      <c r="B3117" s="187"/>
      <c r="D3117" s="181" t="s">
        <v>586</v>
      </c>
      <c r="E3117" s="188" t="s">
        <v>1</v>
      </c>
      <c r="F3117" s="189" t="s">
        <v>3183</v>
      </c>
      <c r="H3117" s="190">
        <v>12.324999999999999</v>
      </c>
      <c r="I3117" s="191"/>
      <c r="L3117" s="187"/>
      <c r="M3117" s="192"/>
      <c r="T3117" s="193"/>
      <c r="AT3117" s="188" t="s">
        <v>586</v>
      </c>
      <c r="AU3117" s="188" t="s">
        <v>89</v>
      </c>
      <c r="AV3117" s="13" t="s">
        <v>89</v>
      </c>
      <c r="AW3117" s="13" t="s">
        <v>31</v>
      </c>
      <c r="AX3117" s="13" t="s">
        <v>77</v>
      </c>
      <c r="AY3117" s="188" t="s">
        <v>574</v>
      </c>
    </row>
    <row r="3118" spans="2:51" s="13" customFormat="1" ht="36">
      <c r="B3118" s="187"/>
      <c r="D3118" s="181" t="s">
        <v>586</v>
      </c>
      <c r="E3118" s="188" t="s">
        <v>1</v>
      </c>
      <c r="F3118" s="189" t="s">
        <v>3184</v>
      </c>
      <c r="H3118" s="190">
        <v>37.392000000000003</v>
      </c>
      <c r="I3118" s="191"/>
      <c r="L3118" s="187"/>
      <c r="M3118" s="192"/>
      <c r="T3118" s="193"/>
      <c r="AT3118" s="188" t="s">
        <v>586</v>
      </c>
      <c r="AU3118" s="188" t="s">
        <v>89</v>
      </c>
      <c r="AV3118" s="13" t="s">
        <v>89</v>
      </c>
      <c r="AW3118" s="13" t="s">
        <v>31</v>
      </c>
      <c r="AX3118" s="13" t="s">
        <v>77</v>
      </c>
      <c r="AY3118" s="188" t="s">
        <v>574</v>
      </c>
    </row>
    <row r="3119" spans="2:51" s="13" customFormat="1" ht="24">
      <c r="B3119" s="187"/>
      <c r="D3119" s="181" t="s">
        <v>586</v>
      </c>
      <c r="E3119" s="188" t="s">
        <v>1</v>
      </c>
      <c r="F3119" s="189" t="s">
        <v>3185</v>
      </c>
      <c r="H3119" s="190">
        <v>12.032</v>
      </c>
      <c r="I3119" s="191"/>
      <c r="L3119" s="187"/>
      <c r="M3119" s="192"/>
      <c r="T3119" s="193"/>
      <c r="AT3119" s="188" t="s">
        <v>586</v>
      </c>
      <c r="AU3119" s="188" t="s">
        <v>89</v>
      </c>
      <c r="AV3119" s="13" t="s">
        <v>89</v>
      </c>
      <c r="AW3119" s="13" t="s">
        <v>31</v>
      </c>
      <c r="AX3119" s="13" t="s">
        <v>77</v>
      </c>
      <c r="AY3119" s="188" t="s">
        <v>574</v>
      </c>
    </row>
    <row r="3120" spans="2:51" s="13" customFormat="1" ht="12">
      <c r="B3120" s="187"/>
      <c r="D3120" s="181" t="s">
        <v>586</v>
      </c>
      <c r="E3120" s="188" t="s">
        <v>1</v>
      </c>
      <c r="F3120" s="189" t="s">
        <v>3186</v>
      </c>
      <c r="H3120" s="190">
        <v>10.375999999999999</v>
      </c>
      <c r="I3120" s="191"/>
      <c r="L3120" s="187"/>
      <c r="M3120" s="192"/>
      <c r="T3120" s="193"/>
      <c r="AT3120" s="188" t="s">
        <v>586</v>
      </c>
      <c r="AU3120" s="188" t="s">
        <v>89</v>
      </c>
      <c r="AV3120" s="13" t="s">
        <v>89</v>
      </c>
      <c r="AW3120" s="13" t="s">
        <v>31</v>
      </c>
      <c r="AX3120" s="13" t="s">
        <v>77</v>
      </c>
      <c r="AY3120" s="188" t="s">
        <v>574</v>
      </c>
    </row>
    <row r="3121" spans="2:51" s="13" customFormat="1" ht="36">
      <c r="B3121" s="187"/>
      <c r="D3121" s="181" t="s">
        <v>586</v>
      </c>
      <c r="E3121" s="188" t="s">
        <v>1</v>
      </c>
      <c r="F3121" s="189" t="s">
        <v>3187</v>
      </c>
      <c r="H3121" s="190">
        <v>22.76</v>
      </c>
      <c r="I3121" s="191"/>
      <c r="L3121" s="187"/>
      <c r="M3121" s="192"/>
      <c r="T3121" s="193"/>
      <c r="AT3121" s="188" t="s">
        <v>586</v>
      </c>
      <c r="AU3121" s="188" t="s">
        <v>89</v>
      </c>
      <c r="AV3121" s="13" t="s">
        <v>89</v>
      </c>
      <c r="AW3121" s="13" t="s">
        <v>31</v>
      </c>
      <c r="AX3121" s="13" t="s">
        <v>77</v>
      </c>
      <c r="AY3121" s="188" t="s">
        <v>574</v>
      </c>
    </row>
    <row r="3122" spans="2:51" s="13" customFormat="1" ht="24">
      <c r="B3122" s="187"/>
      <c r="D3122" s="181" t="s">
        <v>586</v>
      </c>
      <c r="E3122" s="188" t="s">
        <v>1</v>
      </c>
      <c r="F3122" s="189" t="s">
        <v>3188</v>
      </c>
      <c r="H3122" s="190">
        <v>14.135999999999999</v>
      </c>
      <c r="I3122" s="191"/>
      <c r="L3122" s="187"/>
      <c r="M3122" s="192"/>
      <c r="T3122" s="193"/>
      <c r="AT3122" s="188" t="s">
        <v>586</v>
      </c>
      <c r="AU3122" s="188" t="s">
        <v>89</v>
      </c>
      <c r="AV3122" s="13" t="s">
        <v>89</v>
      </c>
      <c r="AW3122" s="13" t="s">
        <v>31</v>
      </c>
      <c r="AX3122" s="13" t="s">
        <v>77</v>
      </c>
      <c r="AY3122" s="188" t="s">
        <v>574</v>
      </c>
    </row>
    <row r="3123" spans="2:51" s="15" customFormat="1" ht="12">
      <c r="B3123" s="201"/>
      <c r="D3123" s="181" t="s">
        <v>586</v>
      </c>
      <c r="E3123" s="202" t="s">
        <v>1</v>
      </c>
      <c r="F3123" s="203" t="s">
        <v>776</v>
      </c>
      <c r="H3123" s="204">
        <v>630.45699999999999</v>
      </c>
      <c r="I3123" s="205"/>
      <c r="L3123" s="201"/>
      <c r="M3123" s="206"/>
      <c r="T3123" s="207"/>
      <c r="AT3123" s="202" t="s">
        <v>586</v>
      </c>
      <c r="AU3123" s="202" t="s">
        <v>89</v>
      </c>
      <c r="AV3123" s="15" t="s">
        <v>597</v>
      </c>
      <c r="AW3123" s="15" t="s">
        <v>31</v>
      </c>
      <c r="AX3123" s="15" t="s">
        <v>77</v>
      </c>
      <c r="AY3123" s="202" t="s">
        <v>574</v>
      </c>
    </row>
    <row r="3124" spans="2:51" s="12" customFormat="1" ht="12">
      <c r="B3124" s="180"/>
      <c r="D3124" s="181" t="s">
        <v>586</v>
      </c>
      <c r="E3124" s="182" t="s">
        <v>1</v>
      </c>
      <c r="F3124" s="183" t="s">
        <v>1142</v>
      </c>
      <c r="H3124" s="182" t="s">
        <v>1</v>
      </c>
      <c r="I3124" s="184"/>
      <c r="L3124" s="180"/>
      <c r="M3124" s="185"/>
      <c r="T3124" s="186"/>
      <c r="AT3124" s="182" t="s">
        <v>586</v>
      </c>
      <c r="AU3124" s="182" t="s">
        <v>89</v>
      </c>
      <c r="AV3124" s="12" t="s">
        <v>84</v>
      </c>
      <c r="AW3124" s="12" t="s">
        <v>31</v>
      </c>
      <c r="AX3124" s="12" t="s">
        <v>77</v>
      </c>
      <c r="AY3124" s="182" t="s">
        <v>574</v>
      </c>
    </row>
    <row r="3125" spans="2:51" s="13" customFormat="1" ht="12">
      <c r="B3125" s="187"/>
      <c r="D3125" s="181" t="s">
        <v>586</v>
      </c>
      <c r="E3125" s="188" t="s">
        <v>1</v>
      </c>
      <c r="F3125" s="189" t="s">
        <v>3189</v>
      </c>
      <c r="H3125" s="190">
        <v>59.506</v>
      </c>
      <c r="I3125" s="191"/>
      <c r="L3125" s="187"/>
      <c r="M3125" s="192"/>
      <c r="T3125" s="193"/>
      <c r="AT3125" s="188" t="s">
        <v>586</v>
      </c>
      <c r="AU3125" s="188" t="s">
        <v>89</v>
      </c>
      <c r="AV3125" s="13" t="s">
        <v>89</v>
      </c>
      <c r="AW3125" s="13" t="s">
        <v>31</v>
      </c>
      <c r="AX3125" s="13" t="s">
        <v>77</v>
      </c>
      <c r="AY3125" s="188" t="s">
        <v>574</v>
      </c>
    </row>
    <row r="3126" spans="2:51" s="13" customFormat="1" ht="12">
      <c r="B3126" s="187"/>
      <c r="D3126" s="181" t="s">
        <v>586</v>
      </c>
      <c r="E3126" s="188" t="s">
        <v>1</v>
      </c>
      <c r="F3126" s="189" t="s">
        <v>3190</v>
      </c>
      <c r="H3126" s="190">
        <v>39.979999999999997</v>
      </c>
      <c r="I3126" s="191"/>
      <c r="L3126" s="187"/>
      <c r="M3126" s="192"/>
      <c r="T3126" s="193"/>
      <c r="AT3126" s="188" t="s">
        <v>586</v>
      </c>
      <c r="AU3126" s="188" t="s">
        <v>89</v>
      </c>
      <c r="AV3126" s="13" t="s">
        <v>89</v>
      </c>
      <c r="AW3126" s="13" t="s">
        <v>31</v>
      </c>
      <c r="AX3126" s="13" t="s">
        <v>77</v>
      </c>
      <c r="AY3126" s="188" t="s">
        <v>574</v>
      </c>
    </row>
    <row r="3127" spans="2:51" s="15" customFormat="1" ht="12">
      <c r="B3127" s="201"/>
      <c r="D3127" s="181" t="s">
        <v>586</v>
      </c>
      <c r="E3127" s="202" t="s">
        <v>1</v>
      </c>
      <c r="F3127" s="203" t="s">
        <v>776</v>
      </c>
      <c r="H3127" s="204">
        <v>99.486000000000004</v>
      </c>
      <c r="I3127" s="205"/>
      <c r="L3127" s="201"/>
      <c r="M3127" s="206"/>
      <c r="T3127" s="207"/>
      <c r="AT3127" s="202" t="s">
        <v>586</v>
      </c>
      <c r="AU3127" s="202" t="s">
        <v>89</v>
      </c>
      <c r="AV3127" s="15" t="s">
        <v>597</v>
      </c>
      <c r="AW3127" s="15" t="s">
        <v>31</v>
      </c>
      <c r="AX3127" s="15" t="s">
        <v>77</v>
      </c>
      <c r="AY3127" s="202" t="s">
        <v>574</v>
      </c>
    </row>
    <row r="3128" spans="2:51" s="12" customFormat="1" ht="12">
      <c r="B3128" s="180"/>
      <c r="D3128" s="181" t="s">
        <v>586</v>
      </c>
      <c r="E3128" s="182" t="s">
        <v>1</v>
      </c>
      <c r="F3128" s="183" t="s">
        <v>1144</v>
      </c>
      <c r="H3128" s="182" t="s">
        <v>1</v>
      </c>
      <c r="I3128" s="184"/>
      <c r="L3128" s="180"/>
      <c r="M3128" s="185"/>
      <c r="T3128" s="186"/>
      <c r="AT3128" s="182" t="s">
        <v>586</v>
      </c>
      <c r="AU3128" s="182" t="s">
        <v>89</v>
      </c>
      <c r="AV3128" s="12" t="s">
        <v>84</v>
      </c>
      <c r="AW3128" s="12" t="s">
        <v>31</v>
      </c>
      <c r="AX3128" s="12" t="s">
        <v>77</v>
      </c>
      <c r="AY3128" s="182" t="s">
        <v>574</v>
      </c>
    </row>
    <row r="3129" spans="2:51" s="13" customFormat="1" ht="12">
      <c r="B3129" s="187"/>
      <c r="D3129" s="181" t="s">
        <v>586</v>
      </c>
      <c r="E3129" s="188" t="s">
        <v>1</v>
      </c>
      <c r="F3129" s="189" t="s">
        <v>3191</v>
      </c>
      <c r="H3129" s="190">
        <v>22.420999999999999</v>
      </c>
      <c r="I3129" s="191"/>
      <c r="L3129" s="187"/>
      <c r="M3129" s="192"/>
      <c r="T3129" s="193"/>
      <c r="AT3129" s="188" t="s">
        <v>586</v>
      </c>
      <c r="AU3129" s="188" t="s">
        <v>89</v>
      </c>
      <c r="AV3129" s="13" t="s">
        <v>89</v>
      </c>
      <c r="AW3129" s="13" t="s">
        <v>31</v>
      </c>
      <c r="AX3129" s="13" t="s">
        <v>77</v>
      </c>
      <c r="AY3129" s="188" t="s">
        <v>574</v>
      </c>
    </row>
    <row r="3130" spans="2:51" s="13" customFormat="1" ht="12">
      <c r="B3130" s="187"/>
      <c r="D3130" s="181" t="s">
        <v>586</v>
      </c>
      <c r="E3130" s="188" t="s">
        <v>1</v>
      </c>
      <c r="F3130" s="189" t="s">
        <v>3192</v>
      </c>
      <c r="H3130" s="190">
        <v>59.83</v>
      </c>
      <c r="I3130" s="191"/>
      <c r="L3130" s="187"/>
      <c r="M3130" s="192"/>
      <c r="T3130" s="193"/>
      <c r="AT3130" s="188" t="s">
        <v>586</v>
      </c>
      <c r="AU3130" s="188" t="s">
        <v>89</v>
      </c>
      <c r="AV3130" s="13" t="s">
        <v>89</v>
      </c>
      <c r="AW3130" s="13" t="s">
        <v>31</v>
      </c>
      <c r="AX3130" s="13" t="s">
        <v>77</v>
      </c>
      <c r="AY3130" s="188" t="s">
        <v>574</v>
      </c>
    </row>
    <row r="3131" spans="2:51" s="15" customFormat="1" ht="12">
      <c r="B3131" s="201"/>
      <c r="D3131" s="181" t="s">
        <v>586</v>
      </c>
      <c r="E3131" s="202" t="s">
        <v>1</v>
      </c>
      <c r="F3131" s="203" t="s">
        <v>776</v>
      </c>
      <c r="H3131" s="204">
        <v>82.251000000000005</v>
      </c>
      <c r="I3131" s="205"/>
      <c r="L3131" s="201"/>
      <c r="M3131" s="206"/>
      <c r="T3131" s="207"/>
      <c r="AT3131" s="202" t="s">
        <v>586</v>
      </c>
      <c r="AU3131" s="202" t="s">
        <v>89</v>
      </c>
      <c r="AV3131" s="15" t="s">
        <v>597</v>
      </c>
      <c r="AW3131" s="15" t="s">
        <v>31</v>
      </c>
      <c r="AX3131" s="15" t="s">
        <v>77</v>
      </c>
      <c r="AY3131" s="202" t="s">
        <v>574</v>
      </c>
    </row>
    <row r="3132" spans="2:51" s="12" customFormat="1" ht="12">
      <c r="B3132" s="180"/>
      <c r="D3132" s="181" t="s">
        <v>586</v>
      </c>
      <c r="E3132" s="182" t="s">
        <v>1</v>
      </c>
      <c r="F3132" s="183" t="s">
        <v>3193</v>
      </c>
      <c r="H3132" s="182" t="s">
        <v>1</v>
      </c>
      <c r="I3132" s="184"/>
      <c r="L3132" s="180"/>
      <c r="M3132" s="185"/>
      <c r="T3132" s="186"/>
      <c r="AT3132" s="182" t="s">
        <v>586</v>
      </c>
      <c r="AU3132" s="182" t="s">
        <v>89</v>
      </c>
      <c r="AV3132" s="12" t="s">
        <v>84</v>
      </c>
      <c r="AW3132" s="12" t="s">
        <v>31</v>
      </c>
      <c r="AX3132" s="12" t="s">
        <v>77</v>
      </c>
      <c r="AY3132" s="182" t="s">
        <v>574</v>
      </c>
    </row>
    <row r="3133" spans="2:51" s="13" customFormat="1" ht="12">
      <c r="B3133" s="187"/>
      <c r="D3133" s="181" t="s">
        <v>586</v>
      </c>
      <c r="E3133" s="188" t="s">
        <v>1</v>
      </c>
      <c r="F3133" s="189" t="s">
        <v>3194</v>
      </c>
      <c r="H3133" s="190">
        <v>76.837999999999994</v>
      </c>
      <c r="I3133" s="191"/>
      <c r="L3133" s="187"/>
      <c r="M3133" s="192"/>
      <c r="T3133" s="193"/>
      <c r="AT3133" s="188" t="s">
        <v>586</v>
      </c>
      <c r="AU3133" s="188" t="s">
        <v>89</v>
      </c>
      <c r="AV3133" s="13" t="s">
        <v>89</v>
      </c>
      <c r="AW3133" s="13" t="s">
        <v>31</v>
      </c>
      <c r="AX3133" s="13" t="s">
        <v>77</v>
      </c>
      <c r="AY3133" s="188" t="s">
        <v>574</v>
      </c>
    </row>
    <row r="3134" spans="2:51" s="13" customFormat="1" ht="12">
      <c r="B3134" s="187"/>
      <c r="D3134" s="181" t="s">
        <v>586</v>
      </c>
      <c r="E3134" s="188" t="s">
        <v>1</v>
      </c>
      <c r="F3134" s="189" t="s">
        <v>3195</v>
      </c>
      <c r="H3134" s="190">
        <v>17.366</v>
      </c>
      <c r="I3134" s="191"/>
      <c r="L3134" s="187"/>
      <c r="M3134" s="192"/>
      <c r="T3134" s="193"/>
      <c r="AT3134" s="188" t="s">
        <v>586</v>
      </c>
      <c r="AU3134" s="188" t="s">
        <v>89</v>
      </c>
      <c r="AV3134" s="13" t="s">
        <v>89</v>
      </c>
      <c r="AW3134" s="13" t="s">
        <v>31</v>
      </c>
      <c r="AX3134" s="13" t="s">
        <v>77</v>
      </c>
      <c r="AY3134" s="188" t="s">
        <v>574</v>
      </c>
    </row>
    <row r="3135" spans="2:51" s="13" customFormat="1" ht="12">
      <c r="B3135" s="187"/>
      <c r="D3135" s="181" t="s">
        <v>586</v>
      </c>
      <c r="E3135" s="188" t="s">
        <v>1</v>
      </c>
      <c r="F3135" s="189" t="s">
        <v>3196</v>
      </c>
      <c r="H3135" s="190">
        <v>12.2</v>
      </c>
      <c r="I3135" s="191"/>
      <c r="L3135" s="187"/>
      <c r="M3135" s="192"/>
      <c r="T3135" s="193"/>
      <c r="AT3135" s="188" t="s">
        <v>586</v>
      </c>
      <c r="AU3135" s="188" t="s">
        <v>89</v>
      </c>
      <c r="AV3135" s="13" t="s">
        <v>89</v>
      </c>
      <c r="AW3135" s="13" t="s">
        <v>31</v>
      </c>
      <c r="AX3135" s="13" t="s">
        <v>77</v>
      </c>
      <c r="AY3135" s="188" t="s">
        <v>574</v>
      </c>
    </row>
    <row r="3136" spans="2:51" s="15" customFormat="1" ht="12">
      <c r="B3136" s="201"/>
      <c r="D3136" s="181" t="s">
        <v>586</v>
      </c>
      <c r="E3136" s="202" t="s">
        <v>1</v>
      </c>
      <c r="F3136" s="203" t="s">
        <v>776</v>
      </c>
      <c r="H3136" s="204">
        <v>106.404</v>
      </c>
      <c r="I3136" s="205"/>
      <c r="L3136" s="201"/>
      <c r="M3136" s="206"/>
      <c r="T3136" s="207"/>
      <c r="AT3136" s="202" t="s">
        <v>586</v>
      </c>
      <c r="AU3136" s="202" t="s">
        <v>89</v>
      </c>
      <c r="AV3136" s="15" t="s">
        <v>597</v>
      </c>
      <c r="AW3136" s="15" t="s">
        <v>31</v>
      </c>
      <c r="AX3136" s="15" t="s">
        <v>77</v>
      </c>
      <c r="AY3136" s="202" t="s">
        <v>574</v>
      </c>
    </row>
    <row r="3137" spans="2:65" s="12" customFormat="1" ht="12">
      <c r="B3137" s="180"/>
      <c r="D3137" s="181" t="s">
        <v>586</v>
      </c>
      <c r="E3137" s="182" t="s">
        <v>1</v>
      </c>
      <c r="F3137" s="183" t="s">
        <v>1148</v>
      </c>
      <c r="H3137" s="182" t="s">
        <v>1</v>
      </c>
      <c r="I3137" s="184"/>
      <c r="L3137" s="180"/>
      <c r="M3137" s="185"/>
      <c r="T3137" s="186"/>
      <c r="AT3137" s="182" t="s">
        <v>586</v>
      </c>
      <c r="AU3137" s="182" t="s">
        <v>89</v>
      </c>
      <c r="AV3137" s="12" t="s">
        <v>84</v>
      </c>
      <c r="AW3137" s="12" t="s">
        <v>31</v>
      </c>
      <c r="AX3137" s="12" t="s">
        <v>77</v>
      </c>
      <c r="AY3137" s="182" t="s">
        <v>574</v>
      </c>
    </row>
    <row r="3138" spans="2:65" s="13" customFormat="1" ht="12">
      <c r="B3138" s="187"/>
      <c r="D3138" s="181" t="s">
        <v>586</v>
      </c>
      <c r="E3138" s="188" t="s">
        <v>1</v>
      </c>
      <c r="F3138" s="189" t="s">
        <v>3197</v>
      </c>
      <c r="H3138" s="190">
        <v>50.758000000000003</v>
      </c>
      <c r="I3138" s="191"/>
      <c r="L3138" s="187"/>
      <c r="M3138" s="192"/>
      <c r="T3138" s="193"/>
      <c r="AT3138" s="188" t="s">
        <v>586</v>
      </c>
      <c r="AU3138" s="188" t="s">
        <v>89</v>
      </c>
      <c r="AV3138" s="13" t="s">
        <v>89</v>
      </c>
      <c r="AW3138" s="13" t="s">
        <v>31</v>
      </c>
      <c r="AX3138" s="13" t="s">
        <v>77</v>
      </c>
      <c r="AY3138" s="188" t="s">
        <v>574</v>
      </c>
    </row>
    <row r="3139" spans="2:65" s="15" customFormat="1" ht="12">
      <c r="B3139" s="201"/>
      <c r="D3139" s="181" t="s">
        <v>586</v>
      </c>
      <c r="E3139" s="202" t="s">
        <v>1</v>
      </c>
      <c r="F3139" s="203" t="s">
        <v>776</v>
      </c>
      <c r="H3139" s="204">
        <v>50.758000000000003</v>
      </c>
      <c r="I3139" s="205"/>
      <c r="L3139" s="201"/>
      <c r="M3139" s="206"/>
      <c r="T3139" s="207"/>
      <c r="AT3139" s="202" t="s">
        <v>586</v>
      </c>
      <c r="AU3139" s="202" t="s">
        <v>89</v>
      </c>
      <c r="AV3139" s="15" t="s">
        <v>597</v>
      </c>
      <c r="AW3139" s="15" t="s">
        <v>31</v>
      </c>
      <c r="AX3139" s="15" t="s">
        <v>77</v>
      </c>
      <c r="AY3139" s="202" t="s">
        <v>574</v>
      </c>
    </row>
    <row r="3140" spans="2:65" s="14" customFormat="1" ht="12">
      <c r="B3140" s="194"/>
      <c r="D3140" s="181" t="s">
        <v>586</v>
      </c>
      <c r="E3140" s="195" t="s">
        <v>439</v>
      </c>
      <c r="F3140" s="196" t="s">
        <v>596</v>
      </c>
      <c r="H3140" s="197">
        <v>969.35599999999999</v>
      </c>
      <c r="I3140" s="198"/>
      <c r="L3140" s="194"/>
      <c r="M3140" s="199"/>
      <c r="T3140" s="200"/>
      <c r="AT3140" s="195" t="s">
        <v>586</v>
      </c>
      <c r="AU3140" s="195" t="s">
        <v>89</v>
      </c>
      <c r="AV3140" s="14" t="s">
        <v>580</v>
      </c>
      <c r="AW3140" s="14" t="s">
        <v>31</v>
      </c>
      <c r="AX3140" s="14" t="s">
        <v>84</v>
      </c>
      <c r="AY3140" s="195" t="s">
        <v>574</v>
      </c>
    </row>
    <row r="3141" spans="2:65" s="1" customFormat="1" ht="49.25" customHeight="1">
      <c r="B3141" s="140"/>
      <c r="C3141" s="208" t="s">
        <v>3198</v>
      </c>
      <c r="D3141" s="208" t="s">
        <v>1858</v>
      </c>
      <c r="E3141" s="209" t="s">
        <v>3199</v>
      </c>
      <c r="F3141" s="210" t="s">
        <v>3200</v>
      </c>
      <c r="G3141" s="211" t="s">
        <v>584</v>
      </c>
      <c r="H3141" s="212">
        <v>5023.0510000000004</v>
      </c>
      <c r="I3141" s="213"/>
      <c r="J3141" s="214">
        <f>ROUND(I3141*H3141,2)</f>
        <v>0</v>
      </c>
      <c r="K3141" s="215"/>
      <c r="L3141" s="216"/>
      <c r="M3141" s="217" t="s">
        <v>1</v>
      </c>
      <c r="N3141" s="218" t="s">
        <v>43</v>
      </c>
      <c r="P3141" s="177">
        <f>O3141*H3141</f>
        <v>0</v>
      </c>
      <c r="Q3141" s="177">
        <v>2.5000000000000001E-4</v>
      </c>
      <c r="R3141" s="177">
        <f>Q3141*H3141</f>
        <v>1.2557627500000001</v>
      </c>
      <c r="S3141" s="177">
        <v>0</v>
      </c>
      <c r="T3141" s="178">
        <f>S3141*H3141</f>
        <v>0</v>
      </c>
      <c r="AR3141" s="179" t="s">
        <v>860</v>
      </c>
      <c r="AT3141" s="179" t="s">
        <v>1858</v>
      </c>
      <c r="AU3141" s="179" t="s">
        <v>89</v>
      </c>
      <c r="AY3141" s="17" t="s">
        <v>574</v>
      </c>
      <c r="BE3141" s="102">
        <f>IF(N3141="základná",J3141,0)</f>
        <v>0</v>
      </c>
      <c r="BF3141" s="102">
        <f>IF(N3141="znížená",J3141,0)</f>
        <v>0</v>
      </c>
      <c r="BG3141" s="102">
        <f>IF(N3141="zákl. prenesená",J3141,0)</f>
        <v>0</v>
      </c>
      <c r="BH3141" s="102">
        <f>IF(N3141="zníž. prenesená",J3141,0)</f>
        <v>0</v>
      </c>
      <c r="BI3141" s="102">
        <f>IF(N3141="nulová",J3141,0)</f>
        <v>0</v>
      </c>
      <c r="BJ3141" s="17" t="s">
        <v>89</v>
      </c>
      <c r="BK3141" s="102">
        <f>ROUND(I3141*H3141,2)</f>
        <v>0</v>
      </c>
      <c r="BL3141" s="17" t="s">
        <v>680</v>
      </c>
      <c r="BM3141" s="179" t="s">
        <v>3201</v>
      </c>
    </row>
    <row r="3142" spans="2:65" s="13" customFormat="1" ht="12">
      <c r="B3142" s="187"/>
      <c r="D3142" s="181" t="s">
        <v>586</v>
      </c>
      <c r="E3142" s="188" t="s">
        <v>1</v>
      </c>
      <c r="F3142" s="189" t="s">
        <v>3202</v>
      </c>
      <c r="H3142" s="190">
        <v>5023.0510000000004</v>
      </c>
      <c r="I3142" s="191"/>
      <c r="L3142" s="187"/>
      <c r="M3142" s="192"/>
      <c r="T3142" s="193"/>
      <c r="AT3142" s="188" t="s">
        <v>586</v>
      </c>
      <c r="AU3142" s="188" t="s">
        <v>89</v>
      </c>
      <c r="AV3142" s="13" t="s">
        <v>89</v>
      </c>
      <c r="AW3142" s="13" t="s">
        <v>31</v>
      </c>
      <c r="AX3142" s="13" t="s">
        <v>84</v>
      </c>
      <c r="AY3142" s="188" t="s">
        <v>574</v>
      </c>
    </row>
    <row r="3143" spans="2:65" s="1" customFormat="1" ht="38" customHeight="1">
      <c r="B3143" s="140"/>
      <c r="C3143" s="168" t="s">
        <v>3203</v>
      </c>
      <c r="D3143" s="168" t="s">
        <v>576</v>
      </c>
      <c r="E3143" s="169" t="s">
        <v>3204</v>
      </c>
      <c r="F3143" s="170" t="s">
        <v>3205</v>
      </c>
      <c r="G3143" s="171" t="s">
        <v>584</v>
      </c>
      <c r="H3143" s="172">
        <v>3542.53</v>
      </c>
      <c r="I3143" s="173"/>
      <c r="J3143" s="174">
        <f>ROUND(I3143*H3143,2)</f>
        <v>0</v>
      </c>
      <c r="K3143" s="175"/>
      <c r="L3143" s="34"/>
      <c r="M3143" s="176" t="s">
        <v>1</v>
      </c>
      <c r="N3143" s="139" t="s">
        <v>43</v>
      </c>
      <c r="P3143" s="177">
        <f>O3143*H3143</f>
        <v>0</v>
      </c>
      <c r="Q3143" s="177">
        <v>0</v>
      </c>
      <c r="R3143" s="177">
        <f>Q3143*H3143</f>
        <v>0</v>
      </c>
      <c r="S3143" s="177">
        <v>0</v>
      </c>
      <c r="T3143" s="178">
        <f>S3143*H3143</f>
        <v>0</v>
      </c>
      <c r="AR3143" s="179" t="s">
        <v>680</v>
      </c>
      <c r="AT3143" s="179" t="s">
        <v>576</v>
      </c>
      <c r="AU3143" s="179" t="s">
        <v>89</v>
      </c>
      <c r="AY3143" s="17" t="s">
        <v>574</v>
      </c>
      <c r="BE3143" s="102">
        <f>IF(N3143="základná",J3143,0)</f>
        <v>0</v>
      </c>
      <c r="BF3143" s="102">
        <f>IF(N3143="znížená",J3143,0)</f>
        <v>0</v>
      </c>
      <c r="BG3143" s="102">
        <f>IF(N3143="zákl. prenesená",J3143,0)</f>
        <v>0</v>
      </c>
      <c r="BH3143" s="102">
        <f>IF(N3143="zníž. prenesená",J3143,0)</f>
        <v>0</v>
      </c>
      <c r="BI3143" s="102">
        <f>IF(N3143="nulová",J3143,0)</f>
        <v>0</v>
      </c>
      <c r="BJ3143" s="17" t="s">
        <v>89</v>
      </c>
      <c r="BK3143" s="102">
        <f>ROUND(I3143*H3143,2)</f>
        <v>0</v>
      </c>
      <c r="BL3143" s="17" t="s">
        <v>680</v>
      </c>
      <c r="BM3143" s="179" t="s">
        <v>3206</v>
      </c>
    </row>
    <row r="3144" spans="2:65" s="12" customFormat="1" ht="12">
      <c r="B3144" s="180"/>
      <c r="D3144" s="181" t="s">
        <v>586</v>
      </c>
      <c r="E3144" s="182" t="s">
        <v>1</v>
      </c>
      <c r="F3144" s="183" t="s">
        <v>3207</v>
      </c>
      <c r="H3144" s="182" t="s">
        <v>1</v>
      </c>
      <c r="I3144" s="184"/>
      <c r="L3144" s="180"/>
      <c r="M3144" s="185"/>
      <c r="T3144" s="186"/>
      <c r="AT3144" s="182" t="s">
        <v>586</v>
      </c>
      <c r="AU3144" s="182" t="s">
        <v>89</v>
      </c>
      <c r="AV3144" s="12" t="s">
        <v>84</v>
      </c>
      <c r="AW3144" s="12" t="s">
        <v>31</v>
      </c>
      <c r="AX3144" s="12" t="s">
        <v>77</v>
      </c>
      <c r="AY3144" s="182" t="s">
        <v>574</v>
      </c>
    </row>
    <row r="3145" spans="2:65" s="12" customFormat="1" ht="12">
      <c r="B3145" s="180"/>
      <c r="D3145" s="181" t="s">
        <v>586</v>
      </c>
      <c r="E3145" s="182" t="s">
        <v>1</v>
      </c>
      <c r="F3145" s="183" t="s">
        <v>1140</v>
      </c>
      <c r="H3145" s="182" t="s">
        <v>1</v>
      </c>
      <c r="I3145" s="184"/>
      <c r="L3145" s="180"/>
      <c r="M3145" s="185"/>
      <c r="T3145" s="186"/>
      <c r="AT3145" s="182" t="s">
        <v>586</v>
      </c>
      <c r="AU3145" s="182" t="s">
        <v>89</v>
      </c>
      <c r="AV3145" s="12" t="s">
        <v>84</v>
      </c>
      <c r="AW3145" s="12" t="s">
        <v>31</v>
      </c>
      <c r="AX3145" s="12" t="s">
        <v>77</v>
      </c>
      <c r="AY3145" s="182" t="s">
        <v>574</v>
      </c>
    </row>
    <row r="3146" spans="2:65" s="13" customFormat="1" ht="12">
      <c r="B3146" s="187"/>
      <c r="D3146" s="181" t="s">
        <v>586</v>
      </c>
      <c r="E3146" s="188" t="s">
        <v>1</v>
      </c>
      <c r="F3146" s="189" t="s">
        <v>3208</v>
      </c>
      <c r="H3146" s="190">
        <v>2006.03</v>
      </c>
      <c r="I3146" s="191"/>
      <c r="L3146" s="187"/>
      <c r="M3146" s="192"/>
      <c r="T3146" s="193"/>
      <c r="AT3146" s="188" t="s">
        <v>586</v>
      </c>
      <c r="AU3146" s="188" t="s">
        <v>89</v>
      </c>
      <c r="AV3146" s="13" t="s">
        <v>89</v>
      </c>
      <c r="AW3146" s="13" t="s">
        <v>31</v>
      </c>
      <c r="AX3146" s="13" t="s">
        <v>77</v>
      </c>
      <c r="AY3146" s="188" t="s">
        <v>574</v>
      </c>
    </row>
    <row r="3147" spans="2:65" s="12" customFormat="1" ht="12">
      <c r="B3147" s="180"/>
      <c r="D3147" s="181" t="s">
        <v>586</v>
      </c>
      <c r="E3147" s="182" t="s">
        <v>1</v>
      </c>
      <c r="F3147" s="183" t="s">
        <v>3209</v>
      </c>
      <c r="H3147" s="182" t="s">
        <v>1</v>
      </c>
      <c r="I3147" s="184"/>
      <c r="L3147" s="180"/>
      <c r="M3147" s="185"/>
      <c r="T3147" s="186"/>
      <c r="AT3147" s="182" t="s">
        <v>586</v>
      </c>
      <c r="AU3147" s="182" t="s">
        <v>89</v>
      </c>
      <c r="AV3147" s="12" t="s">
        <v>84</v>
      </c>
      <c r="AW3147" s="12" t="s">
        <v>31</v>
      </c>
      <c r="AX3147" s="12" t="s">
        <v>77</v>
      </c>
      <c r="AY3147" s="182" t="s">
        <v>574</v>
      </c>
    </row>
    <row r="3148" spans="2:65" s="13" customFormat="1" ht="12">
      <c r="B3148" s="187"/>
      <c r="D3148" s="181" t="s">
        <v>586</v>
      </c>
      <c r="E3148" s="188" t="s">
        <v>1</v>
      </c>
      <c r="F3148" s="189" t="s">
        <v>3210</v>
      </c>
      <c r="H3148" s="190">
        <v>-15.542</v>
      </c>
      <c r="I3148" s="191"/>
      <c r="L3148" s="187"/>
      <c r="M3148" s="192"/>
      <c r="T3148" s="193"/>
      <c r="AT3148" s="188" t="s">
        <v>586</v>
      </c>
      <c r="AU3148" s="188" t="s">
        <v>89</v>
      </c>
      <c r="AV3148" s="13" t="s">
        <v>89</v>
      </c>
      <c r="AW3148" s="13" t="s">
        <v>31</v>
      </c>
      <c r="AX3148" s="13" t="s">
        <v>77</v>
      </c>
      <c r="AY3148" s="188" t="s">
        <v>574</v>
      </c>
    </row>
    <row r="3149" spans="2:65" s="12" customFormat="1" ht="12">
      <c r="B3149" s="180"/>
      <c r="D3149" s="181" t="s">
        <v>586</v>
      </c>
      <c r="E3149" s="182" t="s">
        <v>1</v>
      </c>
      <c r="F3149" s="183" t="s">
        <v>3211</v>
      </c>
      <c r="H3149" s="182" t="s">
        <v>1</v>
      </c>
      <c r="I3149" s="184"/>
      <c r="L3149" s="180"/>
      <c r="M3149" s="185"/>
      <c r="T3149" s="186"/>
      <c r="AT3149" s="182" t="s">
        <v>586</v>
      </c>
      <c r="AU3149" s="182" t="s">
        <v>89</v>
      </c>
      <c r="AV3149" s="12" t="s">
        <v>84</v>
      </c>
      <c r="AW3149" s="12" t="s">
        <v>31</v>
      </c>
      <c r="AX3149" s="12" t="s">
        <v>77</v>
      </c>
      <c r="AY3149" s="182" t="s">
        <v>574</v>
      </c>
    </row>
    <row r="3150" spans="2:65" s="13" customFormat="1" ht="36">
      <c r="B3150" s="187"/>
      <c r="D3150" s="181" t="s">
        <v>586</v>
      </c>
      <c r="E3150" s="188" t="s">
        <v>1</v>
      </c>
      <c r="F3150" s="189" t="s">
        <v>3212</v>
      </c>
      <c r="H3150" s="190">
        <v>-20.295999999999999</v>
      </c>
      <c r="I3150" s="191"/>
      <c r="L3150" s="187"/>
      <c r="M3150" s="192"/>
      <c r="T3150" s="193"/>
      <c r="AT3150" s="188" t="s">
        <v>586</v>
      </c>
      <c r="AU3150" s="188" t="s">
        <v>89</v>
      </c>
      <c r="AV3150" s="13" t="s">
        <v>89</v>
      </c>
      <c r="AW3150" s="13" t="s">
        <v>31</v>
      </c>
      <c r="AX3150" s="13" t="s">
        <v>77</v>
      </c>
      <c r="AY3150" s="188" t="s">
        <v>574</v>
      </c>
    </row>
    <row r="3151" spans="2:65" s="13" customFormat="1" ht="36">
      <c r="B3151" s="187"/>
      <c r="D3151" s="181" t="s">
        <v>586</v>
      </c>
      <c r="E3151" s="188" t="s">
        <v>1</v>
      </c>
      <c r="F3151" s="189" t="s">
        <v>3213</v>
      </c>
      <c r="H3151" s="190">
        <v>-20.27</v>
      </c>
      <c r="I3151" s="191"/>
      <c r="L3151" s="187"/>
      <c r="M3151" s="192"/>
      <c r="T3151" s="193"/>
      <c r="AT3151" s="188" t="s">
        <v>586</v>
      </c>
      <c r="AU3151" s="188" t="s">
        <v>89</v>
      </c>
      <c r="AV3151" s="13" t="s">
        <v>89</v>
      </c>
      <c r="AW3151" s="13" t="s">
        <v>31</v>
      </c>
      <c r="AX3151" s="13" t="s">
        <v>77</v>
      </c>
      <c r="AY3151" s="188" t="s">
        <v>574</v>
      </c>
    </row>
    <row r="3152" spans="2:65" s="13" customFormat="1" ht="36">
      <c r="B3152" s="187"/>
      <c r="D3152" s="181" t="s">
        <v>586</v>
      </c>
      <c r="E3152" s="188" t="s">
        <v>1</v>
      </c>
      <c r="F3152" s="189" t="s">
        <v>3214</v>
      </c>
      <c r="H3152" s="190">
        <v>-11.016</v>
      </c>
      <c r="I3152" s="191"/>
      <c r="L3152" s="187"/>
      <c r="M3152" s="192"/>
      <c r="T3152" s="193"/>
      <c r="AT3152" s="188" t="s">
        <v>586</v>
      </c>
      <c r="AU3152" s="188" t="s">
        <v>89</v>
      </c>
      <c r="AV3152" s="13" t="s">
        <v>89</v>
      </c>
      <c r="AW3152" s="13" t="s">
        <v>31</v>
      </c>
      <c r="AX3152" s="13" t="s">
        <v>77</v>
      </c>
      <c r="AY3152" s="188" t="s">
        <v>574</v>
      </c>
    </row>
    <row r="3153" spans="2:51" s="13" customFormat="1" ht="36">
      <c r="B3153" s="187"/>
      <c r="D3153" s="181" t="s">
        <v>586</v>
      </c>
      <c r="E3153" s="188" t="s">
        <v>1</v>
      </c>
      <c r="F3153" s="189" t="s">
        <v>3215</v>
      </c>
      <c r="H3153" s="190">
        <v>-11.193</v>
      </c>
      <c r="I3153" s="191"/>
      <c r="L3153" s="187"/>
      <c r="M3153" s="192"/>
      <c r="T3153" s="193"/>
      <c r="AT3153" s="188" t="s">
        <v>586</v>
      </c>
      <c r="AU3153" s="188" t="s">
        <v>89</v>
      </c>
      <c r="AV3153" s="13" t="s">
        <v>89</v>
      </c>
      <c r="AW3153" s="13" t="s">
        <v>31</v>
      </c>
      <c r="AX3153" s="13" t="s">
        <v>77</v>
      </c>
      <c r="AY3153" s="188" t="s">
        <v>574</v>
      </c>
    </row>
    <row r="3154" spans="2:51" s="13" customFormat="1" ht="36">
      <c r="B3154" s="187"/>
      <c r="D3154" s="181" t="s">
        <v>586</v>
      </c>
      <c r="E3154" s="188" t="s">
        <v>1</v>
      </c>
      <c r="F3154" s="189" t="s">
        <v>3216</v>
      </c>
      <c r="H3154" s="190">
        <v>-6.7649999999999997</v>
      </c>
      <c r="I3154" s="191"/>
      <c r="L3154" s="187"/>
      <c r="M3154" s="192"/>
      <c r="T3154" s="193"/>
      <c r="AT3154" s="188" t="s">
        <v>586</v>
      </c>
      <c r="AU3154" s="188" t="s">
        <v>89</v>
      </c>
      <c r="AV3154" s="13" t="s">
        <v>89</v>
      </c>
      <c r="AW3154" s="13" t="s">
        <v>31</v>
      </c>
      <c r="AX3154" s="13" t="s">
        <v>77</v>
      </c>
      <c r="AY3154" s="188" t="s">
        <v>574</v>
      </c>
    </row>
    <row r="3155" spans="2:51" s="12" customFormat="1" ht="12">
      <c r="B3155" s="180"/>
      <c r="D3155" s="181" t="s">
        <v>586</v>
      </c>
      <c r="E3155" s="182" t="s">
        <v>1</v>
      </c>
      <c r="F3155" s="183" t="s">
        <v>3179</v>
      </c>
      <c r="H3155" s="182" t="s">
        <v>1</v>
      </c>
      <c r="I3155" s="184"/>
      <c r="L3155" s="180"/>
      <c r="M3155" s="185"/>
      <c r="T3155" s="186"/>
      <c r="AT3155" s="182" t="s">
        <v>586</v>
      </c>
      <c r="AU3155" s="182" t="s">
        <v>89</v>
      </c>
      <c r="AV3155" s="12" t="s">
        <v>84</v>
      </c>
      <c r="AW3155" s="12" t="s">
        <v>31</v>
      </c>
      <c r="AX3155" s="12" t="s">
        <v>77</v>
      </c>
      <c r="AY3155" s="182" t="s">
        <v>574</v>
      </c>
    </row>
    <row r="3156" spans="2:51" s="13" customFormat="1" ht="12">
      <c r="B3156" s="187"/>
      <c r="D3156" s="181" t="s">
        <v>586</v>
      </c>
      <c r="E3156" s="188" t="s">
        <v>1</v>
      </c>
      <c r="F3156" s="189" t="s">
        <v>3217</v>
      </c>
      <c r="H3156" s="190">
        <v>-1.665</v>
      </c>
      <c r="I3156" s="191"/>
      <c r="L3156" s="187"/>
      <c r="M3156" s="192"/>
      <c r="T3156" s="193"/>
      <c r="AT3156" s="188" t="s">
        <v>586</v>
      </c>
      <c r="AU3156" s="188" t="s">
        <v>89</v>
      </c>
      <c r="AV3156" s="13" t="s">
        <v>89</v>
      </c>
      <c r="AW3156" s="13" t="s">
        <v>31</v>
      </c>
      <c r="AX3156" s="13" t="s">
        <v>77</v>
      </c>
      <c r="AY3156" s="188" t="s">
        <v>574</v>
      </c>
    </row>
    <row r="3157" spans="2:51" s="15" customFormat="1" ht="12">
      <c r="B3157" s="201"/>
      <c r="D3157" s="181" t="s">
        <v>586</v>
      </c>
      <c r="E3157" s="202" t="s">
        <v>454</v>
      </c>
      <c r="F3157" s="203" t="s">
        <v>776</v>
      </c>
      <c r="H3157" s="204">
        <v>1919.2829999999999</v>
      </c>
      <c r="I3157" s="205"/>
      <c r="L3157" s="201"/>
      <c r="M3157" s="206"/>
      <c r="T3157" s="207"/>
      <c r="AT3157" s="202" t="s">
        <v>586</v>
      </c>
      <c r="AU3157" s="202" t="s">
        <v>89</v>
      </c>
      <c r="AV3157" s="15" t="s">
        <v>597</v>
      </c>
      <c r="AW3157" s="15" t="s">
        <v>31</v>
      </c>
      <c r="AX3157" s="15" t="s">
        <v>77</v>
      </c>
      <c r="AY3157" s="202" t="s">
        <v>574</v>
      </c>
    </row>
    <row r="3158" spans="2:51" s="12" customFormat="1" ht="12">
      <c r="B3158" s="180"/>
      <c r="D3158" s="181" t="s">
        <v>586</v>
      </c>
      <c r="E3158" s="182" t="s">
        <v>1</v>
      </c>
      <c r="F3158" s="183" t="s">
        <v>3218</v>
      </c>
      <c r="H3158" s="182" t="s">
        <v>1</v>
      </c>
      <c r="I3158" s="184"/>
      <c r="L3158" s="180"/>
      <c r="M3158" s="185"/>
      <c r="T3158" s="186"/>
      <c r="AT3158" s="182" t="s">
        <v>586</v>
      </c>
      <c r="AU3158" s="182" t="s">
        <v>89</v>
      </c>
      <c r="AV3158" s="12" t="s">
        <v>84</v>
      </c>
      <c r="AW3158" s="12" t="s">
        <v>31</v>
      </c>
      <c r="AX3158" s="12" t="s">
        <v>77</v>
      </c>
      <c r="AY3158" s="182" t="s">
        <v>574</v>
      </c>
    </row>
    <row r="3159" spans="2:51" s="13" customFormat="1" ht="12">
      <c r="B3159" s="187"/>
      <c r="D3159" s="181" t="s">
        <v>586</v>
      </c>
      <c r="E3159" s="188" t="s">
        <v>1</v>
      </c>
      <c r="F3159" s="189" t="s">
        <v>3219</v>
      </c>
      <c r="H3159" s="190">
        <v>15.542</v>
      </c>
      <c r="I3159" s="191"/>
      <c r="L3159" s="187"/>
      <c r="M3159" s="192"/>
      <c r="T3159" s="193"/>
      <c r="AT3159" s="188" t="s">
        <v>586</v>
      </c>
      <c r="AU3159" s="188" t="s">
        <v>89</v>
      </c>
      <c r="AV3159" s="13" t="s">
        <v>89</v>
      </c>
      <c r="AW3159" s="13" t="s">
        <v>31</v>
      </c>
      <c r="AX3159" s="13" t="s">
        <v>77</v>
      </c>
      <c r="AY3159" s="188" t="s">
        <v>574</v>
      </c>
    </row>
    <row r="3160" spans="2:51" s="15" customFormat="1" ht="12">
      <c r="B3160" s="201"/>
      <c r="D3160" s="181" t="s">
        <v>586</v>
      </c>
      <c r="E3160" s="202" t="s">
        <v>3220</v>
      </c>
      <c r="F3160" s="203" t="s">
        <v>776</v>
      </c>
      <c r="H3160" s="204">
        <v>15.542</v>
      </c>
      <c r="I3160" s="205"/>
      <c r="L3160" s="201"/>
      <c r="M3160" s="206"/>
      <c r="T3160" s="207"/>
      <c r="AT3160" s="202" t="s">
        <v>586</v>
      </c>
      <c r="AU3160" s="202" t="s">
        <v>89</v>
      </c>
      <c r="AV3160" s="15" t="s">
        <v>597</v>
      </c>
      <c r="AW3160" s="15" t="s">
        <v>31</v>
      </c>
      <c r="AX3160" s="15" t="s">
        <v>77</v>
      </c>
      <c r="AY3160" s="202" t="s">
        <v>574</v>
      </c>
    </row>
    <row r="3161" spans="2:51" s="12" customFormat="1" ht="12">
      <c r="B3161" s="180"/>
      <c r="D3161" s="181" t="s">
        <v>586</v>
      </c>
      <c r="E3161" s="182" t="s">
        <v>1</v>
      </c>
      <c r="F3161" s="183" t="s">
        <v>3221</v>
      </c>
      <c r="H3161" s="182" t="s">
        <v>1</v>
      </c>
      <c r="I3161" s="184"/>
      <c r="L3161" s="180"/>
      <c r="M3161" s="185"/>
      <c r="T3161" s="186"/>
      <c r="AT3161" s="182" t="s">
        <v>586</v>
      </c>
      <c r="AU3161" s="182" t="s">
        <v>89</v>
      </c>
      <c r="AV3161" s="12" t="s">
        <v>84</v>
      </c>
      <c r="AW3161" s="12" t="s">
        <v>31</v>
      </c>
      <c r="AX3161" s="12" t="s">
        <v>77</v>
      </c>
      <c r="AY3161" s="182" t="s">
        <v>574</v>
      </c>
    </row>
    <row r="3162" spans="2:51" s="13" customFormat="1" ht="24">
      <c r="B3162" s="187"/>
      <c r="D3162" s="181" t="s">
        <v>586</v>
      </c>
      <c r="E3162" s="188" t="s">
        <v>1</v>
      </c>
      <c r="F3162" s="189" t="s">
        <v>3222</v>
      </c>
      <c r="H3162" s="190">
        <v>20.295999999999999</v>
      </c>
      <c r="I3162" s="191"/>
      <c r="L3162" s="187"/>
      <c r="M3162" s="192"/>
      <c r="T3162" s="193"/>
      <c r="AT3162" s="188" t="s">
        <v>586</v>
      </c>
      <c r="AU3162" s="188" t="s">
        <v>89</v>
      </c>
      <c r="AV3162" s="13" t="s">
        <v>89</v>
      </c>
      <c r="AW3162" s="13" t="s">
        <v>31</v>
      </c>
      <c r="AX3162" s="13" t="s">
        <v>77</v>
      </c>
      <c r="AY3162" s="188" t="s">
        <v>574</v>
      </c>
    </row>
    <row r="3163" spans="2:51" s="13" customFormat="1" ht="24">
      <c r="B3163" s="187"/>
      <c r="D3163" s="181" t="s">
        <v>586</v>
      </c>
      <c r="E3163" s="188" t="s">
        <v>1</v>
      </c>
      <c r="F3163" s="189" t="s">
        <v>3223</v>
      </c>
      <c r="H3163" s="190">
        <v>20.27</v>
      </c>
      <c r="I3163" s="191"/>
      <c r="L3163" s="187"/>
      <c r="M3163" s="192"/>
      <c r="T3163" s="193"/>
      <c r="AT3163" s="188" t="s">
        <v>586</v>
      </c>
      <c r="AU3163" s="188" t="s">
        <v>89</v>
      </c>
      <c r="AV3163" s="13" t="s">
        <v>89</v>
      </c>
      <c r="AW3163" s="13" t="s">
        <v>31</v>
      </c>
      <c r="AX3163" s="13" t="s">
        <v>77</v>
      </c>
      <c r="AY3163" s="188" t="s">
        <v>574</v>
      </c>
    </row>
    <row r="3164" spans="2:51" s="13" customFormat="1" ht="24">
      <c r="B3164" s="187"/>
      <c r="D3164" s="181" t="s">
        <v>586</v>
      </c>
      <c r="E3164" s="188" t="s">
        <v>1</v>
      </c>
      <c r="F3164" s="189" t="s">
        <v>3224</v>
      </c>
      <c r="H3164" s="190">
        <v>11.016</v>
      </c>
      <c r="I3164" s="191"/>
      <c r="L3164" s="187"/>
      <c r="M3164" s="192"/>
      <c r="T3164" s="193"/>
      <c r="AT3164" s="188" t="s">
        <v>586</v>
      </c>
      <c r="AU3164" s="188" t="s">
        <v>89</v>
      </c>
      <c r="AV3164" s="13" t="s">
        <v>89</v>
      </c>
      <c r="AW3164" s="13" t="s">
        <v>31</v>
      </c>
      <c r="AX3164" s="13" t="s">
        <v>77</v>
      </c>
      <c r="AY3164" s="188" t="s">
        <v>574</v>
      </c>
    </row>
    <row r="3165" spans="2:51" s="13" customFormat="1" ht="24">
      <c r="B3165" s="187"/>
      <c r="D3165" s="181" t="s">
        <v>586</v>
      </c>
      <c r="E3165" s="188" t="s">
        <v>1</v>
      </c>
      <c r="F3165" s="189" t="s">
        <v>3225</v>
      </c>
      <c r="H3165" s="190">
        <v>11.193</v>
      </c>
      <c r="I3165" s="191"/>
      <c r="L3165" s="187"/>
      <c r="M3165" s="192"/>
      <c r="T3165" s="193"/>
      <c r="AT3165" s="188" t="s">
        <v>586</v>
      </c>
      <c r="AU3165" s="188" t="s">
        <v>89</v>
      </c>
      <c r="AV3165" s="13" t="s">
        <v>89</v>
      </c>
      <c r="AW3165" s="13" t="s">
        <v>31</v>
      </c>
      <c r="AX3165" s="13" t="s">
        <v>77</v>
      </c>
      <c r="AY3165" s="188" t="s">
        <v>574</v>
      </c>
    </row>
    <row r="3166" spans="2:51" s="13" customFormat="1" ht="24">
      <c r="B3166" s="187"/>
      <c r="D3166" s="181" t="s">
        <v>586</v>
      </c>
      <c r="E3166" s="188" t="s">
        <v>1</v>
      </c>
      <c r="F3166" s="189" t="s">
        <v>3226</v>
      </c>
      <c r="H3166" s="190">
        <v>6.7649999999999997</v>
      </c>
      <c r="I3166" s="191"/>
      <c r="L3166" s="187"/>
      <c r="M3166" s="192"/>
      <c r="T3166" s="193"/>
      <c r="AT3166" s="188" t="s">
        <v>586</v>
      </c>
      <c r="AU3166" s="188" t="s">
        <v>89</v>
      </c>
      <c r="AV3166" s="13" t="s">
        <v>89</v>
      </c>
      <c r="AW3166" s="13" t="s">
        <v>31</v>
      </c>
      <c r="AX3166" s="13" t="s">
        <v>77</v>
      </c>
      <c r="AY3166" s="188" t="s">
        <v>574</v>
      </c>
    </row>
    <row r="3167" spans="2:51" s="15" customFormat="1" ht="12">
      <c r="B3167" s="201"/>
      <c r="D3167" s="181" t="s">
        <v>586</v>
      </c>
      <c r="E3167" s="202" t="s">
        <v>3227</v>
      </c>
      <c r="F3167" s="203" t="s">
        <v>776</v>
      </c>
      <c r="H3167" s="204">
        <v>69.540000000000006</v>
      </c>
      <c r="I3167" s="205"/>
      <c r="L3167" s="201"/>
      <c r="M3167" s="206"/>
      <c r="T3167" s="207"/>
      <c r="AT3167" s="202" t="s">
        <v>586</v>
      </c>
      <c r="AU3167" s="202" t="s">
        <v>89</v>
      </c>
      <c r="AV3167" s="15" t="s">
        <v>597</v>
      </c>
      <c r="AW3167" s="15" t="s">
        <v>31</v>
      </c>
      <c r="AX3167" s="15" t="s">
        <v>77</v>
      </c>
      <c r="AY3167" s="202" t="s">
        <v>574</v>
      </c>
    </row>
    <row r="3168" spans="2:51" s="12" customFormat="1" ht="12">
      <c r="B3168" s="180"/>
      <c r="D3168" s="181" t="s">
        <v>586</v>
      </c>
      <c r="E3168" s="182" t="s">
        <v>1</v>
      </c>
      <c r="F3168" s="183" t="s">
        <v>1142</v>
      </c>
      <c r="H3168" s="182" t="s">
        <v>1</v>
      </c>
      <c r="I3168" s="184"/>
      <c r="L3168" s="180"/>
      <c r="M3168" s="185"/>
      <c r="T3168" s="186"/>
      <c r="AT3168" s="182" t="s">
        <v>586</v>
      </c>
      <c r="AU3168" s="182" t="s">
        <v>89</v>
      </c>
      <c r="AV3168" s="12" t="s">
        <v>84</v>
      </c>
      <c r="AW3168" s="12" t="s">
        <v>31</v>
      </c>
      <c r="AX3168" s="12" t="s">
        <v>77</v>
      </c>
      <c r="AY3168" s="182" t="s">
        <v>574</v>
      </c>
    </row>
    <row r="3169" spans="2:51" s="13" customFormat="1" ht="12">
      <c r="B3169" s="187"/>
      <c r="D3169" s="181" t="s">
        <v>586</v>
      </c>
      <c r="E3169" s="188" t="s">
        <v>1</v>
      </c>
      <c r="F3169" s="189" t="s">
        <v>3228</v>
      </c>
      <c r="H3169" s="190">
        <v>138.41999999999999</v>
      </c>
      <c r="I3169" s="191"/>
      <c r="L3169" s="187"/>
      <c r="M3169" s="192"/>
      <c r="T3169" s="193"/>
      <c r="AT3169" s="188" t="s">
        <v>586</v>
      </c>
      <c r="AU3169" s="188" t="s">
        <v>89</v>
      </c>
      <c r="AV3169" s="13" t="s">
        <v>89</v>
      </c>
      <c r="AW3169" s="13" t="s">
        <v>31</v>
      </c>
      <c r="AX3169" s="13" t="s">
        <v>77</v>
      </c>
      <c r="AY3169" s="188" t="s">
        <v>574</v>
      </c>
    </row>
    <row r="3170" spans="2:51" s="13" customFormat="1" ht="12">
      <c r="B3170" s="187"/>
      <c r="D3170" s="181" t="s">
        <v>586</v>
      </c>
      <c r="E3170" s="188" t="s">
        <v>1</v>
      </c>
      <c r="F3170" s="189" t="s">
        <v>3229</v>
      </c>
      <c r="H3170" s="190">
        <v>123.363</v>
      </c>
      <c r="I3170" s="191"/>
      <c r="L3170" s="187"/>
      <c r="M3170" s="192"/>
      <c r="T3170" s="193"/>
      <c r="AT3170" s="188" t="s">
        <v>586</v>
      </c>
      <c r="AU3170" s="188" t="s">
        <v>89</v>
      </c>
      <c r="AV3170" s="13" t="s">
        <v>89</v>
      </c>
      <c r="AW3170" s="13" t="s">
        <v>31</v>
      </c>
      <c r="AX3170" s="13" t="s">
        <v>77</v>
      </c>
      <c r="AY3170" s="188" t="s">
        <v>574</v>
      </c>
    </row>
    <row r="3171" spans="2:51" s="15" customFormat="1" ht="12">
      <c r="B3171" s="201"/>
      <c r="D3171" s="181" t="s">
        <v>586</v>
      </c>
      <c r="E3171" s="202" t="s">
        <v>457</v>
      </c>
      <c r="F3171" s="203" t="s">
        <v>776</v>
      </c>
      <c r="H3171" s="204">
        <v>261.78300000000002</v>
      </c>
      <c r="I3171" s="205"/>
      <c r="L3171" s="201"/>
      <c r="M3171" s="206"/>
      <c r="T3171" s="207"/>
      <c r="AT3171" s="202" t="s">
        <v>586</v>
      </c>
      <c r="AU3171" s="202" t="s">
        <v>89</v>
      </c>
      <c r="AV3171" s="15" t="s">
        <v>597</v>
      </c>
      <c r="AW3171" s="15" t="s">
        <v>31</v>
      </c>
      <c r="AX3171" s="15" t="s">
        <v>77</v>
      </c>
      <c r="AY3171" s="202" t="s">
        <v>574</v>
      </c>
    </row>
    <row r="3172" spans="2:51" s="12" customFormat="1" ht="12">
      <c r="B3172" s="180"/>
      <c r="D3172" s="181" t="s">
        <v>586</v>
      </c>
      <c r="E3172" s="182" t="s">
        <v>1</v>
      </c>
      <c r="F3172" s="183" t="s">
        <v>3230</v>
      </c>
      <c r="H3172" s="182" t="s">
        <v>1</v>
      </c>
      <c r="I3172" s="184"/>
      <c r="L3172" s="180"/>
      <c r="M3172" s="185"/>
      <c r="T3172" s="186"/>
      <c r="AT3172" s="182" t="s">
        <v>586</v>
      </c>
      <c r="AU3172" s="182" t="s">
        <v>89</v>
      </c>
      <c r="AV3172" s="12" t="s">
        <v>84</v>
      </c>
      <c r="AW3172" s="12" t="s">
        <v>31</v>
      </c>
      <c r="AX3172" s="12" t="s">
        <v>77</v>
      </c>
      <c r="AY3172" s="182" t="s">
        <v>574</v>
      </c>
    </row>
    <row r="3173" spans="2:51" s="12" customFormat="1" ht="12">
      <c r="B3173" s="180"/>
      <c r="D3173" s="181" t="s">
        <v>586</v>
      </c>
      <c r="E3173" s="182" t="s">
        <v>1</v>
      </c>
      <c r="F3173" s="183" t="s">
        <v>1144</v>
      </c>
      <c r="H3173" s="182" t="s">
        <v>1</v>
      </c>
      <c r="I3173" s="184"/>
      <c r="L3173" s="180"/>
      <c r="M3173" s="185"/>
      <c r="T3173" s="186"/>
      <c r="AT3173" s="182" t="s">
        <v>586</v>
      </c>
      <c r="AU3173" s="182" t="s">
        <v>89</v>
      </c>
      <c r="AV3173" s="12" t="s">
        <v>84</v>
      </c>
      <c r="AW3173" s="12" t="s">
        <v>31</v>
      </c>
      <c r="AX3173" s="12" t="s">
        <v>77</v>
      </c>
      <c r="AY3173" s="182" t="s">
        <v>574</v>
      </c>
    </row>
    <row r="3174" spans="2:51" s="13" customFormat="1" ht="12">
      <c r="B3174" s="187"/>
      <c r="D3174" s="181" t="s">
        <v>586</v>
      </c>
      <c r="E3174" s="188" t="s">
        <v>1</v>
      </c>
      <c r="F3174" s="189" t="s">
        <v>3231</v>
      </c>
      <c r="H3174" s="190">
        <v>59.198</v>
      </c>
      <c r="I3174" s="191"/>
      <c r="L3174" s="187"/>
      <c r="M3174" s="192"/>
      <c r="T3174" s="193"/>
      <c r="AT3174" s="188" t="s">
        <v>586</v>
      </c>
      <c r="AU3174" s="188" t="s">
        <v>89</v>
      </c>
      <c r="AV3174" s="13" t="s">
        <v>89</v>
      </c>
      <c r="AW3174" s="13" t="s">
        <v>31</v>
      </c>
      <c r="AX3174" s="13" t="s">
        <v>77</v>
      </c>
      <c r="AY3174" s="188" t="s">
        <v>574</v>
      </c>
    </row>
    <row r="3175" spans="2:51" s="13" customFormat="1" ht="12">
      <c r="B3175" s="187"/>
      <c r="D3175" s="181" t="s">
        <v>586</v>
      </c>
      <c r="E3175" s="188" t="s">
        <v>1</v>
      </c>
      <c r="F3175" s="189" t="s">
        <v>3232</v>
      </c>
      <c r="H3175" s="190">
        <v>160.00299999999999</v>
      </c>
      <c r="I3175" s="191"/>
      <c r="L3175" s="187"/>
      <c r="M3175" s="192"/>
      <c r="T3175" s="193"/>
      <c r="AT3175" s="188" t="s">
        <v>586</v>
      </c>
      <c r="AU3175" s="188" t="s">
        <v>89</v>
      </c>
      <c r="AV3175" s="13" t="s">
        <v>89</v>
      </c>
      <c r="AW3175" s="13" t="s">
        <v>31</v>
      </c>
      <c r="AX3175" s="13" t="s">
        <v>77</v>
      </c>
      <c r="AY3175" s="188" t="s">
        <v>574</v>
      </c>
    </row>
    <row r="3176" spans="2:51" s="15" customFormat="1" ht="12">
      <c r="B3176" s="201"/>
      <c r="D3176" s="181" t="s">
        <v>586</v>
      </c>
      <c r="E3176" s="202" t="s">
        <v>460</v>
      </c>
      <c r="F3176" s="203" t="s">
        <v>776</v>
      </c>
      <c r="H3176" s="204">
        <v>219.20099999999999</v>
      </c>
      <c r="I3176" s="205"/>
      <c r="L3176" s="201"/>
      <c r="M3176" s="206"/>
      <c r="T3176" s="207"/>
      <c r="AT3176" s="202" t="s">
        <v>586</v>
      </c>
      <c r="AU3176" s="202" t="s">
        <v>89</v>
      </c>
      <c r="AV3176" s="15" t="s">
        <v>597</v>
      </c>
      <c r="AW3176" s="15" t="s">
        <v>31</v>
      </c>
      <c r="AX3176" s="15" t="s">
        <v>77</v>
      </c>
      <c r="AY3176" s="202" t="s">
        <v>574</v>
      </c>
    </row>
    <row r="3177" spans="2:51" s="12" customFormat="1" ht="12">
      <c r="B3177" s="180"/>
      <c r="D3177" s="181" t="s">
        <v>586</v>
      </c>
      <c r="E3177" s="182" t="s">
        <v>1</v>
      </c>
      <c r="F3177" s="183" t="s">
        <v>1148</v>
      </c>
      <c r="H3177" s="182" t="s">
        <v>1</v>
      </c>
      <c r="I3177" s="184"/>
      <c r="L3177" s="180"/>
      <c r="M3177" s="185"/>
      <c r="T3177" s="186"/>
      <c r="AT3177" s="182" t="s">
        <v>586</v>
      </c>
      <c r="AU3177" s="182" t="s">
        <v>89</v>
      </c>
      <c r="AV3177" s="12" t="s">
        <v>84</v>
      </c>
      <c r="AW3177" s="12" t="s">
        <v>31</v>
      </c>
      <c r="AX3177" s="12" t="s">
        <v>77</v>
      </c>
      <c r="AY3177" s="182" t="s">
        <v>574</v>
      </c>
    </row>
    <row r="3178" spans="2:51" s="13" customFormat="1" ht="12">
      <c r="B3178" s="187"/>
      <c r="D3178" s="181" t="s">
        <v>586</v>
      </c>
      <c r="E3178" s="188" t="s">
        <v>1</v>
      </c>
      <c r="F3178" s="189" t="s">
        <v>3233</v>
      </c>
      <c r="H3178" s="190">
        <v>162.21</v>
      </c>
      <c r="I3178" s="191"/>
      <c r="L3178" s="187"/>
      <c r="M3178" s="192"/>
      <c r="T3178" s="193"/>
      <c r="AT3178" s="188" t="s">
        <v>586</v>
      </c>
      <c r="AU3178" s="188" t="s">
        <v>89</v>
      </c>
      <c r="AV3178" s="13" t="s">
        <v>89</v>
      </c>
      <c r="AW3178" s="13" t="s">
        <v>31</v>
      </c>
      <c r="AX3178" s="13" t="s">
        <v>77</v>
      </c>
      <c r="AY3178" s="188" t="s">
        <v>574</v>
      </c>
    </row>
    <row r="3179" spans="2:51" s="15" customFormat="1" ht="12">
      <c r="B3179" s="201"/>
      <c r="D3179" s="181" t="s">
        <v>586</v>
      </c>
      <c r="E3179" s="202" t="s">
        <v>424</v>
      </c>
      <c r="F3179" s="203" t="s">
        <v>776</v>
      </c>
      <c r="H3179" s="204">
        <v>162.21</v>
      </c>
      <c r="I3179" s="205"/>
      <c r="L3179" s="201"/>
      <c r="M3179" s="206"/>
      <c r="T3179" s="207"/>
      <c r="AT3179" s="202" t="s">
        <v>586</v>
      </c>
      <c r="AU3179" s="202" t="s">
        <v>89</v>
      </c>
      <c r="AV3179" s="15" t="s">
        <v>597</v>
      </c>
      <c r="AW3179" s="15" t="s">
        <v>31</v>
      </c>
      <c r="AX3179" s="15" t="s">
        <v>77</v>
      </c>
      <c r="AY3179" s="202" t="s">
        <v>574</v>
      </c>
    </row>
    <row r="3180" spans="2:51" s="12" customFormat="1" ht="12">
      <c r="B3180" s="180"/>
      <c r="D3180" s="181" t="s">
        <v>586</v>
      </c>
      <c r="E3180" s="182" t="s">
        <v>1</v>
      </c>
      <c r="F3180" s="183" t="s">
        <v>2260</v>
      </c>
      <c r="H3180" s="182" t="s">
        <v>1</v>
      </c>
      <c r="I3180" s="184"/>
      <c r="L3180" s="180"/>
      <c r="M3180" s="185"/>
      <c r="T3180" s="186"/>
      <c r="AT3180" s="182" t="s">
        <v>586</v>
      </c>
      <c r="AU3180" s="182" t="s">
        <v>89</v>
      </c>
      <c r="AV3180" s="12" t="s">
        <v>84</v>
      </c>
      <c r="AW3180" s="12" t="s">
        <v>31</v>
      </c>
      <c r="AX3180" s="12" t="s">
        <v>77</v>
      </c>
      <c r="AY3180" s="182" t="s">
        <v>574</v>
      </c>
    </row>
    <row r="3181" spans="2:51" s="12" customFormat="1" ht="12">
      <c r="B3181" s="180"/>
      <c r="D3181" s="181" t="s">
        <v>586</v>
      </c>
      <c r="E3181" s="182" t="s">
        <v>1</v>
      </c>
      <c r="F3181" s="183" t="s">
        <v>2261</v>
      </c>
      <c r="H3181" s="182" t="s">
        <v>1</v>
      </c>
      <c r="I3181" s="184"/>
      <c r="L3181" s="180"/>
      <c r="M3181" s="185"/>
      <c r="T3181" s="186"/>
      <c r="AT3181" s="182" t="s">
        <v>586</v>
      </c>
      <c r="AU3181" s="182" t="s">
        <v>89</v>
      </c>
      <c r="AV3181" s="12" t="s">
        <v>84</v>
      </c>
      <c r="AW3181" s="12" t="s">
        <v>31</v>
      </c>
      <c r="AX3181" s="12" t="s">
        <v>77</v>
      </c>
      <c r="AY3181" s="182" t="s">
        <v>574</v>
      </c>
    </row>
    <row r="3182" spans="2:51" s="13" customFormat="1" ht="12">
      <c r="B3182" s="187"/>
      <c r="D3182" s="181" t="s">
        <v>586</v>
      </c>
      <c r="E3182" s="188" t="s">
        <v>1</v>
      </c>
      <c r="F3182" s="189" t="s">
        <v>3234</v>
      </c>
      <c r="H3182" s="190">
        <v>168.07499999999999</v>
      </c>
      <c r="I3182" s="191"/>
      <c r="L3182" s="187"/>
      <c r="M3182" s="192"/>
      <c r="T3182" s="193"/>
      <c r="AT3182" s="188" t="s">
        <v>586</v>
      </c>
      <c r="AU3182" s="188" t="s">
        <v>89</v>
      </c>
      <c r="AV3182" s="13" t="s">
        <v>89</v>
      </c>
      <c r="AW3182" s="13" t="s">
        <v>31</v>
      </c>
      <c r="AX3182" s="13" t="s">
        <v>77</v>
      </c>
      <c r="AY3182" s="188" t="s">
        <v>574</v>
      </c>
    </row>
    <row r="3183" spans="2:51" s="13" customFormat="1" ht="12">
      <c r="B3183" s="187"/>
      <c r="D3183" s="181" t="s">
        <v>586</v>
      </c>
      <c r="E3183" s="188" t="s">
        <v>1</v>
      </c>
      <c r="F3183" s="189" t="s">
        <v>3235</v>
      </c>
      <c r="H3183" s="190">
        <v>6.9550000000000001</v>
      </c>
      <c r="I3183" s="191"/>
      <c r="L3183" s="187"/>
      <c r="M3183" s="192"/>
      <c r="T3183" s="193"/>
      <c r="AT3183" s="188" t="s">
        <v>586</v>
      </c>
      <c r="AU3183" s="188" t="s">
        <v>89</v>
      </c>
      <c r="AV3183" s="13" t="s">
        <v>89</v>
      </c>
      <c r="AW3183" s="13" t="s">
        <v>31</v>
      </c>
      <c r="AX3183" s="13" t="s">
        <v>77</v>
      </c>
      <c r="AY3183" s="188" t="s">
        <v>574</v>
      </c>
    </row>
    <row r="3184" spans="2:51" s="13" customFormat="1" ht="12">
      <c r="B3184" s="187"/>
      <c r="D3184" s="181" t="s">
        <v>586</v>
      </c>
      <c r="E3184" s="188" t="s">
        <v>1</v>
      </c>
      <c r="F3184" s="189" t="s">
        <v>3236</v>
      </c>
      <c r="H3184" s="190">
        <v>7.3970000000000002</v>
      </c>
      <c r="I3184" s="191"/>
      <c r="L3184" s="187"/>
      <c r="M3184" s="192"/>
      <c r="T3184" s="193"/>
      <c r="AT3184" s="188" t="s">
        <v>586</v>
      </c>
      <c r="AU3184" s="188" t="s">
        <v>89</v>
      </c>
      <c r="AV3184" s="13" t="s">
        <v>89</v>
      </c>
      <c r="AW3184" s="13" t="s">
        <v>31</v>
      </c>
      <c r="AX3184" s="13" t="s">
        <v>77</v>
      </c>
      <c r="AY3184" s="188" t="s">
        <v>574</v>
      </c>
    </row>
    <row r="3185" spans="2:65" s="13" customFormat="1" ht="12">
      <c r="B3185" s="187"/>
      <c r="D3185" s="181" t="s">
        <v>586</v>
      </c>
      <c r="E3185" s="188" t="s">
        <v>1</v>
      </c>
      <c r="F3185" s="189" t="s">
        <v>3237</v>
      </c>
      <c r="H3185" s="190">
        <v>25.419</v>
      </c>
      <c r="I3185" s="191"/>
      <c r="L3185" s="187"/>
      <c r="M3185" s="192"/>
      <c r="T3185" s="193"/>
      <c r="AT3185" s="188" t="s">
        <v>586</v>
      </c>
      <c r="AU3185" s="188" t="s">
        <v>89</v>
      </c>
      <c r="AV3185" s="13" t="s">
        <v>89</v>
      </c>
      <c r="AW3185" s="13" t="s">
        <v>31</v>
      </c>
      <c r="AX3185" s="13" t="s">
        <v>77</v>
      </c>
      <c r="AY3185" s="188" t="s">
        <v>574</v>
      </c>
    </row>
    <row r="3186" spans="2:65" s="15" customFormat="1" ht="12">
      <c r="B3186" s="201"/>
      <c r="D3186" s="181" t="s">
        <v>586</v>
      </c>
      <c r="E3186" s="202" t="s">
        <v>463</v>
      </c>
      <c r="F3186" s="203" t="s">
        <v>776</v>
      </c>
      <c r="H3186" s="204">
        <v>207.846</v>
      </c>
      <c r="I3186" s="205"/>
      <c r="L3186" s="201"/>
      <c r="M3186" s="206"/>
      <c r="T3186" s="207"/>
      <c r="AT3186" s="202" t="s">
        <v>586</v>
      </c>
      <c r="AU3186" s="202" t="s">
        <v>89</v>
      </c>
      <c r="AV3186" s="15" t="s">
        <v>597</v>
      </c>
      <c r="AW3186" s="15" t="s">
        <v>31</v>
      </c>
      <c r="AX3186" s="15" t="s">
        <v>77</v>
      </c>
      <c r="AY3186" s="202" t="s">
        <v>574</v>
      </c>
    </row>
    <row r="3187" spans="2:65" s="12" customFormat="1" ht="12">
      <c r="B3187" s="180"/>
      <c r="D3187" s="181" t="s">
        <v>586</v>
      </c>
      <c r="E3187" s="182" t="s">
        <v>1</v>
      </c>
      <c r="F3187" s="183" t="s">
        <v>3238</v>
      </c>
      <c r="H3187" s="182" t="s">
        <v>1</v>
      </c>
      <c r="I3187" s="184"/>
      <c r="L3187" s="180"/>
      <c r="M3187" s="185"/>
      <c r="T3187" s="186"/>
      <c r="AT3187" s="182" t="s">
        <v>586</v>
      </c>
      <c r="AU3187" s="182" t="s">
        <v>89</v>
      </c>
      <c r="AV3187" s="12" t="s">
        <v>84</v>
      </c>
      <c r="AW3187" s="12" t="s">
        <v>31</v>
      </c>
      <c r="AX3187" s="12" t="s">
        <v>77</v>
      </c>
      <c r="AY3187" s="182" t="s">
        <v>574</v>
      </c>
    </row>
    <row r="3188" spans="2:65" s="12" customFormat="1" ht="12">
      <c r="B3188" s="180"/>
      <c r="D3188" s="181" t="s">
        <v>586</v>
      </c>
      <c r="E3188" s="182" t="s">
        <v>1</v>
      </c>
      <c r="F3188" s="183" t="s">
        <v>3239</v>
      </c>
      <c r="H3188" s="182" t="s">
        <v>1</v>
      </c>
      <c r="I3188" s="184"/>
      <c r="L3188" s="180"/>
      <c r="M3188" s="185"/>
      <c r="T3188" s="186"/>
      <c r="AT3188" s="182" t="s">
        <v>586</v>
      </c>
      <c r="AU3188" s="182" t="s">
        <v>89</v>
      </c>
      <c r="AV3188" s="12" t="s">
        <v>84</v>
      </c>
      <c r="AW3188" s="12" t="s">
        <v>31</v>
      </c>
      <c r="AX3188" s="12" t="s">
        <v>77</v>
      </c>
      <c r="AY3188" s="182" t="s">
        <v>574</v>
      </c>
    </row>
    <row r="3189" spans="2:65" s="13" customFormat="1" ht="12">
      <c r="B3189" s="187"/>
      <c r="D3189" s="181" t="s">
        <v>586</v>
      </c>
      <c r="E3189" s="188" t="s">
        <v>1</v>
      </c>
      <c r="F3189" s="189" t="s">
        <v>3240</v>
      </c>
      <c r="H3189" s="190">
        <v>692.37400000000002</v>
      </c>
      <c r="I3189" s="191"/>
      <c r="L3189" s="187"/>
      <c r="M3189" s="192"/>
      <c r="T3189" s="193"/>
      <c r="AT3189" s="188" t="s">
        <v>586</v>
      </c>
      <c r="AU3189" s="188" t="s">
        <v>89</v>
      </c>
      <c r="AV3189" s="13" t="s">
        <v>89</v>
      </c>
      <c r="AW3189" s="13" t="s">
        <v>31</v>
      </c>
      <c r="AX3189" s="13" t="s">
        <v>77</v>
      </c>
      <c r="AY3189" s="188" t="s">
        <v>574</v>
      </c>
    </row>
    <row r="3190" spans="2:65" s="13" customFormat="1" ht="12">
      <c r="B3190" s="187"/>
      <c r="D3190" s="181" t="s">
        <v>586</v>
      </c>
      <c r="E3190" s="188" t="s">
        <v>1</v>
      </c>
      <c r="F3190" s="189" t="s">
        <v>3241</v>
      </c>
      <c r="H3190" s="190">
        <v>-5.2489999999999997</v>
      </c>
      <c r="I3190" s="191"/>
      <c r="L3190" s="187"/>
      <c r="M3190" s="192"/>
      <c r="T3190" s="193"/>
      <c r="AT3190" s="188" t="s">
        <v>586</v>
      </c>
      <c r="AU3190" s="188" t="s">
        <v>89</v>
      </c>
      <c r="AV3190" s="13" t="s">
        <v>89</v>
      </c>
      <c r="AW3190" s="13" t="s">
        <v>31</v>
      </c>
      <c r="AX3190" s="13" t="s">
        <v>77</v>
      </c>
      <c r="AY3190" s="188" t="s">
        <v>574</v>
      </c>
    </row>
    <row r="3191" spans="2:65" s="15" customFormat="1" ht="12">
      <c r="B3191" s="201"/>
      <c r="D3191" s="181" t="s">
        <v>586</v>
      </c>
      <c r="E3191" s="202" t="s">
        <v>466</v>
      </c>
      <c r="F3191" s="203" t="s">
        <v>776</v>
      </c>
      <c r="H3191" s="204">
        <v>687.125</v>
      </c>
      <c r="I3191" s="205"/>
      <c r="L3191" s="201"/>
      <c r="M3191" s="206"/>
      <c r="T3191" s="207"/>
      <c r="AT3191" s="202" t="s">
        <v>586</v>
      </c>
      <c r="AU3191" s="202" t="s">
        <v>89</v>
      </c>
      <c r="AV3191" s="15" t="s">
        <v>597</v>
      </c>
      <c r="AW3191" s="15" t="s">
        <v>31</v>
      </c>
      <c r="AX3191" s="15" t="s">
        <v>77</v>
      </c>
      <c r="AY3191" s="202" t="s">
        <v>574</v>
      </c>
    </row>
    <row r="3192" spans="2:65" s="14" customFormat="1" ht="12">
      <c r="B3192" s="194"/>
      <c r="D3192" s="181" t="s">
        <v>586</v>
      </c>
      <c r="E3192" s="195" t="s">
        <v>469</v>
      </c>
      <c r="F3192" s="196" t="s">
        <v>596</v>
      </c>
      <c r="H3192" s="197">
        <v>3542.53</v>
      </c>
      <c r="I3192" s="198"/>
      <c r="L3192" s="194"/>
      <c r="M3192" s="199"/>
      <c r="T3192" s="200"/>
      <c r="AT3192" s="195" t="s">
        <v>586</v>
      </c>
      <c r="AU3192" s="195" t="s">
        <v>89</v>
      </c>
      <c r="AV3192" s="14" t="s">
        <v>580</v>
      </c>
      <c r="AW3192" s="14" t="s">
        <v>31</v>
      </c>
      <c r="AX3192" s="14" t="s">
        <v>84</v>
      </c>
      <c r="AY3192" s="195" t="s">
        <v>574</v>
      </c>
    </row>
    <row r="3193" spans="2:65" s="12" customFormat="1" ht="24">
      <c r="B3193" s="180"/>
      <c r="D3193" s="181" t="s">
        <v>586</v>
      </c>
      <c r="E3193" s="182" t="s">
        <v>1</v>
      </c>
      <c r="F3193" s="183" t="s">
        <v>3242</v>
      </c>
      <c r="H3193" s="182" t="s">
        <v>1</v>
      </c>
      <c r="I3193" s="184"/>
      <c r="L3193" s="180"/>
      <c r="M3193" s="185"/>
      <c r="T3193" s="186"/>
      <c r="AT3193" s="182" t="s">
        <v>586</v>
      </c>
      <c r="AU3193" s="182" t="s">
        <v>89</v>
      </c>
      <c r="AV3193" s="12" t="s">
        <v>84</v>
      </c>
      <c r="AW3193" s="12" t="s">
        <v>31</v>
      </c>
      <c r="AX3193" s="12" t="s">
        <v>77</v>
      </c>
      <c r="AY3193" s="182" t="s">
        <v>574</v>
      </c>
    </row>
    <row r="3194" spans="2:65" s="1" customFormat="1" ht="33" customHeight="1">
      <c r="B3194" s="140"/>
      <c r="C3194" s="168" t="s">
        <v>3243</v>
      </c>
      <c r="D3194" s="168" t="s">
        <v>576</v>
      </c>
      <c r="E3194" s="169" t="s">
        <v>3244</v>
      </c>
      <c r="F3194" s="170" t="s">
        <v>3245</v>
      </c>
      <c r="G3194" s="171" t="s">
        <v>584</v>
      </c>
      <c r="H3194" s="172">
        <v>969.35599999999999</v>
      </c>
      <c r="I3194" s="173"/>
      <c r="J3194" s="174">
        <f>ROUND(I3194*H3194,2)</f>
        <v>0</v>
      </c>
      <c r="K3194" s="175"/>
      <c r="L3194" s="34"/>
      <c r="M3194" s="176" t="s">
        <v>1</v>
      </c>
      <c r="N3194" s="139" t="s">
        <v>43</v>
      </c>
      <c r="P3194" s="177">
        <f>O3194*H3194</f>
        <v>0</v>
      </c>
      <c r="Q3194" s="177">
        <v>0</v>
      </c>
      <c r="R3194" s="177">
        <f>Q3194*H3194</f>
        <v>0</v>
      </c>
      <c r="S3194" s="177">
        <v>0</v>
      </c>
      <c r="T3194" s="178">
        <f>S3194*H3194</f>
        <v>0</v>
      </c>
      <c r="AR3194" s="179" t="s">
        <v>680</v>
      </c>
      <c r="AT3194" s="179" t="s">
        <v>576</v>
      </c>
      <c r="AU3194" s="179" t="s">
        <v>89</v>
      </c>
      <c r="AY3194" s="17" t="s">
        <v>574</v>
      </c>
      <c r="BE3194" s="102">
        <f>IF(N3194="základná",J3194,0)</f>
        <v>0</v>
      </c>
      <c r="BF3194" s="102">
        <f>IF(N3194="znížená",J3194,0)</f>
        <v>0</v>
      </c>
      <c r="BG3194" s="102">
        <f>IF(N3194="zákl. prenesená",J3194,0)</f>
        <v>0</v>
      </c>
      <c r="BH3194" s="102">
        <f>IF(N3194="zníž. prenesená",J3194,0)</f>
        <v>0</v>
      </c>
      <c r="BI3194" s="102">
        <f>IF(N3194="nulová",J3194,0)</f>
        <v>0</v>
      </c>
      <c r="BJ3194" s="17" t="s">
        <v>89</v>
      </c>
      <c r="BK3194" s="102">
        <f>ROUND(I3194*H3194,2)</f>
        <v>0</v>
      </c>
      <c r="BL3194" s="17" t="s">
        <v>680</v>
      </c>
      <c r="BM3194" s="179" t="s">
        <v>3246</v>
      </c>
    </row>
    <row r="3195" spans="2:65" s="12" customFormat="1" ht="12">
      <c r="B3195" s="180"/>
      <c r="D3195" s="181" t="s">
        <v>586</v>
      </c>
      <c r="E3195" s="182" t="s">
        <v>1</v>
      </c>
      <c r="F3195" s="183" t="s">
        <v>3247</v>
      </c>
      <c r="H3195" s="182" t="s">
        <v>1</v>
      </c>
      <c r="I3195" s="184"/>
      <c r="L3195" s="180"/>
      <c r="M3195" s="185"/>
      <c r="T3195" s="186"/>
      <c r="AT3195" s="182" t="s">
        <v>586</v>
      </c>
      <c r="AU3195" s="182" t="s">
        <v>89</v>
      </c>
      <c r="AV3195" s="12" t="s">
        <v>84</v>
      </c>
      <c r="AW3195" s="12" t="s">
        <v>31</v>
      </c>
      <c r="AX3195" s="12" t="s">
        <v>77</v>
      </c>
      <c r="AY3195" s="182" t="s">
        <v>574</v>
      </c>
    </row>
    <row r="3196" spans="2:65" s="13" customFormat="1" ht="12">
      <c r="B3196" s="187"/>
      <c r="D3196" s="181" t="s">
        <v>586</v>
      </c>
      <c r="E3196" s="188" t="s">
        <v>1</v>
      </c>
      <c r="F3196" s="189" t="s">
        <v>439</v>
      </c>
      <c r="H3196" s="190">
        <v>969.35599999999999</v>
      </c>
      <c r="I3196" s="191"/>
      <c r="L3196" s="187"/>
      <c r="M3196" s="192"/>
      <c r="T3196" s="193"/>
      <c r="AT3196" s="188" t="s">
        <v>586</v>
      </c>
      <c r="AU3196" s="188" t="s">
        <v>89</v>
      </c>
      <c r="AV3196" s="13" t="s">
        <v>89</v>
      </c>
      <c r="AW3196" s="13" t="s">
        <v>31</v>
      </c>
      <c r="AX3196" s="13" t="s">
        <v>77</v>
      </c>
      <c r="AY3196" s="188" t="s">
        <v>574</v>
      </c>
    </row>
    <row r="3197" spans="2:65" s="14" customFormat="1" ht="12">
      <c r="B3197" s="194"/>
      <c r="D3197" s="181" t="s">
        <v>586</v>
      </c>
      <c r="E3197" s="195" t="s">
        <v>1</v>
      </c>
      <c r="F3197" s="196" t="s">
        <v>596</v>
      </c>
      <c r="H3197" s="197">
        <v>969.35599999999999</v>
      </c>
      <c r="I3197" s="198"/>
      <c r="L3197" s="194"/>
      <c r="M3197" s="199"/>
      <c r="T3197" s="200"/>
      <c r="AT3197" s="195" t="s">
        <v>586</v>
      </c>
      <c r="AU3197" s="195" t="s">
        <v>89</v>
      </c>
      <c r="AV3197" s="14" t="s">
        <v>580</v>
      </c>
      <c r="AW3197" s="14" t="s">
        <v>31</v>
      </c>
      <c r="AX3197" s="14" t="s">
        <v>84</v>
      </c>
      <c r="AY3197" s="195" t="s">
        <v>574</v>
      </c>
    </row>
    <row r="3198" spans="2:65" s="1" customFormat="1" ht="16.5" customHeight="1">
      <c r="B3198" s="140"/>
      <c r="C3198" s="208" t="s">
        <v>3248</v>
      </c>
      <c r="D3198" s="208" t="s">
        <v>1858</v>
      </c>
      <c r="E3198" s="209" t="s">
        <v>3017</v>
      </c>
      <c r="F3198" s="210" t="s">
        <v>3018</v>
      </c>
      <c r="G3198" s="211" t="s">
        <v>694</v>
      </c>
      <c r="H3198" s="212">
        <v>1.31</v>
      </c>
      <c r="I3198" s="213"/>
      <c r="J3198" s="214">
        <f>ROUND(I3198*H3198,2)</f>
        <v>0</v>
      </c>
      <c r="K3198" s="215"/>
      <c r="L3198" s="216"/>
      <c r="M3198" s="217" t="s">
        <v>1</v>
      </c>
      <c r="N3198" s="218" t="s">
        <v>43</v>
      </c>
      <c r="P3198" s="177">
        <f>O3198*H3198</f>
        <v>0</v>
      </c>
      <c r="Q3198" s="177">
        <v>1</v>
      </c>
      <c r="R3198" s="177">
        <f>Q3198*H3198</f>
        <v>1.31</v>
      </c>
      <c r="S3198" s="177">
        <v>0</v>
      </c>
      <c r="T3198" s="178">
        <f>S3198*H3198</f>
        <v>0</v>
      </c>
      <c r="AR3198" s="179" t="s">
        <v>860</v>
      </c>
      <c r="AT3198" s="179" t="s">
        <v>1858</v>
      </c>
      <c r="AU3198" s="179" t="s">
        <v>89</v>
      </c>
      <c r="AY3198" s="17" t="s">
        <v>574</v>
      </c>
      <c r="BE3198" s="102">
        <f>IF(N3198="základná",J3198,0)</f>
        <v>0</v>
      </c>
      <c r="BF3198" s="102">
        <f>IF(N3198="znížená",J3198,0)</f>
        <v>0</v>
      </c>
      <c r="BG3198" s="102">
        <f>IF(N3198="zákl. prenesená",J3198,0)</f>
        <v>0</v>
      </c>
      <c r="BH3198" s="102">
        <f>IF(N3198="zníž. prenesená",J3198,0)</f>
        <v>0</v>
      </c>
      <c r="BI3198" s="102">
        <f>IF(N3198="nulová",J3198,0)</f>
        <v>0</v>
      </c>
      <c r="BJ3198" s="17" t="s">
        <v>89</v>
      </c>
      <c r="BK3198" s="102">
        <f>ROUND(I3198*H3198,2)</f>
        <v>0</v>
      </c>
      <c r="BL3198" s="17" t="s">
        <v>680</v>
      </c>
      <c r="BM3198" s="179" t="s">
        <v>3249</v>
      </c>
    </row>
    <row r="3199" spans="2:65" s="13" customFormat="1" ht="12">
      <c r="B3199" s="187"/>
      <c r="D3199" s="181" t="s">
        <v>586</v>
      </c>
      <c r="E3199" s="188" t="s">
        <v>1</v>
      </c>
      <c r="F3199" s="189" t="s">
        <v>3250</v>
      </c>
      <c r="H3199" s="190">
        <v>1.31</v>
      </c>
      <c r="I3199" s="191"/>
      <c r="L3199" s="187"/>
      <c r="M3199" s="192"/>
      <c r="T3199" s="193"/>
      <c r="AT3199" s="188" t="s">
        <v>586</v>
      </c>
      <c r="AU3199" s="188" t="s">
        <v>89</v>
      </c>
      <c r="AV3199" s="13" t="s">
        <v>89</v>
      </c>
      <c r="AW3199" s="13" t="s">
        <v>31</v>
      </c>
      <c r="AX3199" s="13" t="s">
        <v>84</v>
      </c>
      <c r="AY3199" s="188" t="s">
        <v>574</v>
      </c>
    </row>
    <row r="3200" spans="2:65" s="1" customFormat="1" ht="38" customHeight="1">
      <c r="B3200" s="140"/>
      <c r="C3200" s="168" t="s">
        <v>3251</v>
      </c>
      <c r="D3200" s="168" t="s">
        <v>576</v>
      </c>
      <c r="E3200" s="169" t="s">
        <v>3252</v>
      </c>
      <c r="F3200" s="170" t="s">
        <v>3253</v>
      </c>
      <c r="G3200" s="171" t="s">
        <v>584</v>
      </c>
      <c r="H3200" s="172">
        <v>3398.5140000000001</v>
      </c>
      <c r="I3200" s="173"/>
      <c r="J3200" s="174">
        <f>ROUND(I3200*H3200,2)</f>
        <v>0</v>
      </c>
      <c r="K3200" s="175"/>
      <c r="L3200" s="34"/>
      <c r="M3200" s="176" t="s">
        <v>1</v>
      </c>
      <c r="N3200" s="139" t="s">
        <v>43</v>
      </c>
      <c r="P3200" s="177">
        <f>O3200*H3200</f>
        <v>0</v>
      </c>
      <c r="Q3200" s="177">
        <v>5.5000000000000003E-4</v>
      </c>
      <c r="R3200" s="177">
        <f>Q3200*H3200</f>
        <v>1.8691827000000001</v>
      </c>
      <c r="S3200" s="177">
        <v>0</v>
      </c>
      <c r="T3200" s="178">
        <f>S3200*H3200</f>
        <v>0</v>
      </c>
      <c r="AR3200" s="179" t="s">
        <v>680</v>
      </c>
      <c r="AT3200" s="179" t="s">
        <v>576</v>
      </c>
      <c r="AU3200" s="179" t="s">
        <v>89</v>
      </c>
      <c r="AY3200" s="17" t="s">
        <v>574</v>
      </c>
      <c r="BE3200" s="102">
        <f>IF(N3200="základná",J3200,0)</f>
        <v>0</v>
      </c>
      <c r="BF3200" s="102">
        <f>IF(N3200="znížená",J3200,0)</f>
        <v>0</v>
      </c>
      <c r="BG3200" s="102">
        <f>IF(N3200="zákl. prenesená",J3200,0)</f>
        <v>0</v>
      </c>
      <c r="BH3200" s="102">
        <f>IF(N3200="zníž. prenesená",J3200,0)</f>
        <v>0</v>
      </c>
      <c r="BI3200" s="102">
        <f>IF(N3200="nulová",J3200,0)</f>
        <v>0</v>
      </c>
      <c r="BJ3200" s="17" t="s">
        <v>89</v>
      </c>
      <c r="BK3200" s="102">
        <f>ROUND(I3200*H3200,2)</f>
        <v>0</v>
      </c>
      <c r="BL3200" s="17" t="s">
        <v>680</v>
      </c>
      <c r="BM3200" s="179" t="s">
        <v>3254</v>
      </c>
    </row>
    <row r="3201" spans="2:51" s="12" customFormat="1" ht="12">
      <c r="B3201" s="180"/>
      <c r="D3201" s="181" t="s">
        <v>586</v>
      </c>
      <c r="E3201" s="182" t="s">
        <v>1</v>
      </c>
      <c r="F3201" s="183" t="s">
        <v>3255</v>
      </c>
      <c r="H3201" s="182" t="s">
        <v>1</v>
      </c>
      <c r="I3201" s="184"/>
      <c r="L3201" s="180"/>
      <c r="M3201" s="185"/>
      <c r="T3201" s="186"/>
      <c r="AT3201" s="182" t="s">
        <v>586</v>
      </c>
      <c r="AU3201" s="182" t="s">
        <v>89</v>
      </c>
      <c r="AV3201" s="12" t="s">
        <v>84</v>
      </c>
      <c r="AW3201" s="12" t="s">
        <v>31</v>
      </c>
      <c r="AX3201" s="12" t="s">
        <v>77</v>
      </c>
      <c r="AY3201" s="182" t="s">
        <v>574</v>
      </c>
    </row>
    <row r="3202" spans="2:51" s="12" customFormat="1" ht="12">
      <c r="B3202" s="180"/>
      <c r="D3202" s="181" t="s">
        <v>586</v>
      </c>
      <c r="E3202" s="182" t="s">
        <v>1</v>
      </c>
      <c r="F3202" s="183" t="s">
        <v>1140</v>
      </c>
      <c r="H3202" s="182" t="s">
        <v>1</v>
      </c>
      <c r="I3202" s="184"/>
      <c r="L3202" s="180"/>
      <c r="M3202" s="185"/>
      <c r="T3202" s="186"/>
      <c r="AT3202" s="182" t="s">
        <v>586</v>
      </c>
      <c r="AU3202" s="182" t="s">
        <v>89</v>
      </c>
      <c r="AV3202" s="12" t="s">
        <v>84</v>
      </c>
      <c r="AW3202" s="12" t="s">
        <v>31</v>
      </c>
      <c r="AX3202" s="12" t="s">
        <v>77</v>
      </c>
      <c r="AY3202" s="182" t="s">
        <v>574</v>
      </c>
    </row>
    <row r="3203" spans="2:51" s="13" customFormat="1" ht="12">
      <c r="B3203" s="187"/>
      <c r="D3203" s="181" t="s">
        <v>586</v>
      </c>
      <c r="E3203" s="188" t="s">
        <v>1</v>
      </c>
      <c r="F3203" s="189" t="s">
        <v>3256</v>
      </c>
      <c r="H3203" s="190">
        <v>2039.91</v>
      </c>
      <c r="I3203" s="191"/>
      <c r="L3203" s="187"/>
      <c r="M3203" s="192"/>
      <c r="T3203" s="193"/>
      <c r="AT3203" s="188" t="s">
        <v>586</v>
      </c>
      <c r="AU3203" s="188" t="s">
        <v>89</v>
      </c>
      <c r="AV3203" s="13" t="s">
        <v>89</v>
      </c>
      <c r="AW3203" s="13" t="s">
        <v>31</v>
      </c>
      <c r="AX3203" s="13" t="s">
        <v>77</v>
      </c>
      <c r="AY3203" s="188" t="s">
        <v>574</v>
      </c>
    </row>
    <row r="3204" spans="2:51" s="12" customFormat="1" ht="12">
      <c r="B3204" s="180"/>
      <c r="D3204" s="181" t="s">
        <v>586</v>
      </c>
      <c r="E3204" s="182" t="s">
        <v>1</v>
      </c>
      <c r="F3204" s="183" t="s">
        <v>3209</v>
      </c>
      <c r="H3204" s="182" t="s">
        <v>1</v>
      </c>
      <c r="I3204" s="184"/>
      <c r="L3204" s="180"/>
      <c r="M3204" s="185"/>
      <c r="T3204" s="186"/>
      <c r="AT3204" s="182" t="s">
        <v>586</v>
      </c>
      <c r="AU3204" s="182" t="s">
        <v>89</v>
      </c>
      <c r="AV3204" s="12" t="s">
        <v>84</v>
      </c>
      <c r="AW3204" s="12" t="s">
        <v>31</v>
      </c>
      <c r="AX3204" s="12" t="s">
        <v>77</v>
      </c>
      <c r="AY3204" s="182" t="s">
        <v>574</v>
      </c>
    </row>
    <row r="3205" spans="2:51" s="13" customFormat="1" ht="12">
      <c r="B3205" s="187"/>
      <c r="D3205" s="181" t="s">
        <v>586</v>
      </c>
      <c r="E3205" s="188" t="s">
        <v>1</v>
      </c>
      <c r="F3205" s="189" t="s">
        <v>3257</v>
      </c>
      <c r="H3205" s="190">
        <v>-13.154</v>
      </c>
      <c r="I3205" s="191"/>
      <c r="L3205" s="187"/>
      <c r="M3205" s="192"/>
      <c r="T3205" s="193"/>
      <c r="AT3205" s="188" t="s">
        <v>586</v>
      </c>
      <c r="AU3205" s="188" t="s">
        <v>89</v>
      </c>
      <c r="AV3205" s="13" t="s">
        <v>89</v>
      </c>
      <c r="AW3205" s="13" t="s">
        <v>31</v>
      </c>
      <c r="AX3205" s="13" t="s">
        <v>77</v>
      </c>
      <c r="AY3205" s="188" t="s">
        <v>574</v>
      </c>
    </row>
    <row r="3206" spans="2:51" s="12" customFormat="1" ht="12">
      <c r="B3206" s="180"/>
      <c r="D3206" s="181" t="s">
        <v>586</v>
      </c>
      <c r="E3206" s="182" t="s">
        <v>1</v>
      </c>
      <c r="F3206" s="183" t="s">
        <v>3211</v>
      </c>
      <c r="H3206" s="182" t="s">
        <v>1</v>
      </c>
      <c r="I3206" s="184"/>
      <c r="L3206" s="180"/>
      <c r="M3206" s="185"/>
      <c r="T3206" s="186"/>
      <c r="AT3206" s="182" t="s">
        <v>586</v>
      </c>
      <c r="AU3206" s="182" t="s">
        <v>89</v>
      </c>
      <c r="AV3206" s="12" t="s">
        <v>84</v>
      </c>
      <c r="AW3206" s="12" t="s">
        <v>31</v>
      </c>
      <c r="AX3206" s="12" t="s">
        <v>77</v>
      </c>
      <c r="AY3206" s="182" t="s">
        <v>574</v>
      </c>
    </row>
    <row r="3207" spans="2:51" s="13" customFormat="1" ht="36">
      <c r="B3207" s="187"/>
      <c r="D3207" s="181" t="s">
        <v>586</v>
      </c>
      <c r="E3207" s="188" t="s">
        <v>1</v>
      </c>
      <c r="F3207" s="189" t="s">
        <v>3258</v>
      </c>
      <c r="H3207" s="190">
        <v>-13.105</v>
      </c>
      <c r="I3207" s="191"/>
      <c r="L3207" s="187"/>
      <c r="M3207" s="192"/>
      <c r="T3207" s="193"/>
      <c r="AT3207" s="188" t="s">
        <v>586</v>
      </c>
      <c r="AU3207" s="188" t="s">
        <v>89</v>
      </c>
      <c r="AV3207" s="13" t="s">
        <v>89</v>
      </c>
      <c r="AW3207" s="13" t="s">
        <v>31</v>
      </c>
      <c r="AX3207" s="13" t="s">
        <v>77</v>
      </c>
      <c r="AY3207" s="188" t="s">
        <v>574</v>
      </c>
    </row>
    <row r="3208" spans="2:51" s="13" customFormat="1" ht="36">
      <c r="B3208" s="187"/>
      <c r="D3208" s="181" t="s">
        <v>586</v>
      </c>
      <c r="E3208" s="188" t="s">
        <v>1</v>
      </c>
      <c r="F3208" s="189" t="s">
        <v>3259</v>
      </c>
      <c r="H3208" s="190">
        <v>-13.148999999999999</v>
      </c>
      <c r="I3208" s="191"/>
      <c r="L3208" s="187"/>
      <c r="M3208" s="192"/>
      <c r="T3208" s="193"/>
      <c r="AT3208" s="188" t="s">
        <v>586</v>
      </c>
      <c r="AU3208" s="188" t="s">
        <v>89</v>
      </c>
      <c r="AV3208" s="13" t="s">
        <v>89</v>
      </c>
      <c r="AW3208" s="13" t="s">
        <v>31</v>
      </c>
      <c r="AX3208" s="13" t="s">
        <v>77</v>
      </c>
      <c r="AY3208" s="188" t="s">
        <v>574</v>
      </c>
    </row>
    <row r="3209" spans="2:51" s="13" customFormat="1" ht="36">
      <c r="B3209" s="187"/>
      <c r="D3209" s="181" t="s">
        <v>586</v>
      </c>
      <c r="E3209" s="188" t="s">
        <v>1</v>
      </c>
      <c r="F3209" s="189" t="s">
        <v>3260</v>
      </c>
      <c r="H3209" s="190">
        <v>-6.8780000000000001</v>
      </c>
      <c r="I3209" s="191"/>
      <c r="L3209" s="187"/>
      <c r="M3209" s="192"/>
      <c r="T3209" s="193"/>
      <c r="AT3209" s="188" t="s">
        <v>586</v>
      </c>
      <c r="AU3209" s="188" t="s">
        <v>89</v>
      </c>
      <c r="AV3209" s="13" t="s">
        <v>89</v>
      </c>
      <c r="AW3209" s="13" t="s">
        <v>31</v>
      </c>
      <c r="AX3209" s="13" t="s">
        <v>77</v>
      </c>
      <c r="AY3209" s="188" t="s">
        <v>574</v>
      </c>
    </row>
    <row r="3210" spans="2:51" s="13" customFormat="1" ht="36">
      <c r="B3210" s="187"/>
      <c r="D3210" s="181" t="s">
        <v>586</v>
      </c>
      <c r="E3210" s="188" t="s">
        <v>1</v>
      </c>
      <c r="F3210" s="189" t="s">
        <v>3261</v>
      </c>
      <c r="H3210" s="190">
        <v>-6.6139999999999999</v>
      </c>
      <c r="I3210" s="191"/>
      <c r="L3210" s="187"/>
      <c r="M3210" s="192"/>
      <c r="T3210" s="193"/>
      <c r="AT3210" s="188" t="s">
        <v>586</v>
      </c>
      <c r="AU3210" s="188" t="s">
        <v>89</v>
      </c>
      <c r="AV3210" s="13" t="s">
        <v>89</v>
      </c>
      <c r="AW3210" s="13" t="s">
        <v>31</v>
      </c>
      <c r="AX3210" s="13" t="s">
        <v>77</v>
      </c>
      <c r="AY3210" s="188" t="s">
        <v>574</v>
      </c>
    </row>
    <row r="3211" spans="2:51" s="13" customFormat="1" ht="36">
      <c r="B3211" s="187"/>
      <c r="D3211" s="181" t="s">
        <v>586</v>
      </c>
      <c r="E3211" s="188" t="s">
        <v>1</v>
      </c>
      <c r="F3211" s="189" t="s">
        <v>3262</v>
      </c>
      <c r="H3211" s="190">
        <v>-3.6640000000000001</v>
      </c>
      <c r="I3211" s="191"/>
      <c r="L3211" s="187"/>
      <c r="M3211" s="192"/>
      <c r="T3211" s="193"/>
      <c r="AT3211" s="188" t="s">
        <v>586</v>
      </c>
      <c r="AU3211" s="188" t="s">
        <v>89</v>
      </c>
      <c r="AV3211" s="13" t="s">
        <v>89</v>
      </c>
      <c r="AW3211" s="13" t="s">
        <v>31</v>
      </c>
      <c r="AX3211" s="13" t="s">
        <v>77</v>
      </c>
      <c r="AY3211" s="188" t="s">
        <v>574</v>
      </c>
    </row>
    <row r="3212" spans="2:51" s="12" customFormat="1" ht="12">
      <c r="B3212" s="180"/>
      <c r="D3212" s="181" t="s">
        <v>586</v>
      </c>
      <c r="E3212" s="182" t="s">
        <v>1</v>
      </c>
      <c r="F3212" s="183" t="s">
        <v>3179</v>
      </c>
      <c r="H3212" s="182" t="s">
        <v>1</v>
      </c>
      <c r="I3212" s="184"/>
      <c r="L3212" s="180"/>
      <c r="M3212" s="185"/>
      <c r="T3212" s="186"/>
      <c r="AT3212" s="182" t="s">
        <v>586</v>
      </c>
      <c r="AU3212" s="182" t="s">
        <v>89</v>
      </c>
      <c r="AV3212" s="12" t="s">
        <v>84</v>
      </c>
      <c r="AW3212" s="12" t="s">
        <v>31</v>
      </c>
      <c r="AX3212" s="12" t="s">
        <v>77</v>
      </c>
      <c r="AY3212" s="182" t="s">
        <v>574</v>
      </c>
    </row>
    <row r="3213" spans="2:51" s="13" customFormat="1" ht="12">
      <c r="B3213" s="187"/>
      <c r="D3213" s="181" t="s">
        <v>586</v>
      </c>
      <c r="E3213" s="188" t="s">
        <v>1</v>
      </c>
      <c r="F3213" s="189" t="s">
        <v>3217</v>
      </c>
      <c r="H3213" s="190">
        <v>-1.665</v>
      </c>
      <c r="I3213" s="191"/>
      <c r="L3213" s="187"/>
      <c r="M3213" s="192"/>
      <c r="T3213" s="193"/>
      <c r="AT3213" s="188" t="s">
        <v>586</v>
      </c>
      <c r="AU3213" s="188" t="s">
        <v>89</v>
      </c>
      <c r="AV3213" s="13" t="s">
        <v>89</v>
      </c>
      <c r="AW3213" s="13" t="s">
        <v>31</v>
      </c>
      <c r="AX3213" s="13" t="s">
        <v>77</v>
      </c>
      <c r="AY3213" s="188" t="s">
        <v>574</v>
      </c>
    </row>
    <row r="3214" spans="2:51" s="15" customFormat="1" ht="12">
      <c r="B3214" s="201"/>
      <c r="D3214" s="181" t="s">
        <v>586</v>
      </c>
      <c r="E3214" s="202" t="s">
        <v>442</v>
      </c>
      <c r="F3214" s="203" t="s">
        <v>776</v>
      </c>
      <c r="H3214" s="204">
        <v>1981.681</v>
      </c>
      <c r="I3214" s="205"/>
      <c r="L3214" s="201"/>
      <c r="M3214" s="206"/>
      <c r="T3214" s="207"/>
      <c r="AT3214" s="202" t="s">
        <v>586</v>
      </c>
      <c r="AU3214" s="202" t="s">
        <v>89</v>
      </c>
      <c r="AV3214" s="15" t="s">
        <v>597</v>
      </c>
      <c r="AW3214" s="15" t="s">
        <v>31</v>
      </c>
      <c r="AX3214" s="15" t="s">
        <v>77</v>
      </c>
      <c r="AY3214" s="202" t="s">
        <v>574</v>
      </c>
    </row>
    <row r="3215" spans="2:51" s="12" customFormat="1" ht="12">
      <c r="B3215" s="180"/>
      <c r="D3215" s="181" t="s">
        <v>586</v>
      </c>
      <c r="E3215" s="182" t="s">
        <v>1</v>
      </c>
      <c r="F3215" s="183" t="s">
        <v>3218</v>
      </c>
      <c r="H3215" s="182" t="s">
        <v>1</v>
      </c>
      <c r="I3215" s="184"/>
      <c r="L3215" s="180"/>
      <c r="M3215" s="185"/>
      <c r="T3215" s="186"/>
      <c r="AT3215" s="182" t="s">
        <v>586</v>
      </c>
      <c r="AU3215" s="182" t="s">
        <v>89</v>
      </c>
      <c r="AV3215" s="12" t="s">
        <v>84</v>
      </c>
      <c r="AW3215" s="12" t="s">
        <v>31</v>
      </c>
      <c r="AX3215" s="12" t="s">
        <v>77</v>
      </c>
      <c r="AY3215" s="182" t="s">
        <v>574</v>
      </c>
    </row>
    <row r="3216" spans="2:51" s="13" customFormat="1" ht="12">
      <c r="B3216" s="187"/>
      <c r="D3216" s="181" t="s">
        <v>586</v>
      </c>
      <c r="E3216" s="188" t="s">
        <v>1</v>
      </c>
      <c r="F3216" s="189" t="s">
        <v>3263</v>
      </c>
      <c r="H3216" s="190">
        <v>13.154</v>
      </c>
      <c r="I3216" s="191"/>
      <c r="L3216" s="187"/>
      <c r="M3216" s="192"/>
      <c r="T3216" s="193"/>
      <c r="AT3216" s="188" t="s">
        <v>586</v>
      </c>
      <c r="AU3216" s="188" t="s">
        <v>89</v>
      </c>
      <c r="AV3216" s="13" t="s">
        <v>89</v>
      </c>
      <c r="AW3216" s="13" t="s">
        <v>31</v>
      </c>
      <c r="AX3216" s="13" t="s">
        <v>77</v>
      </c>
      <c r="AY3216" s="188" t="s">
        <v>574</v>
      </c>
    </row>
    <row r="3217" spans="2:51" s="15" customFormat="1" ht="12">
      <c r="B3217" s="201"/>
      <c r="D3217" s="181" t="s">
        <v>586</v>
      </c>
      <c r="E3217" s="202" t="s">
        <v>445</v>
      </c>
      <c r="F3217" s="203" t="s">
        <v>776</v>
      </c>
      <c r="H3217" s="204">
        <v>13.154</v>
      </c>
      <c r="I3217" s="205"/>
      <c r="L3217" s="201"/>
      <c r="M3217" s="206"/>
      <c r="T3217" s="207"/>
      <c r="AT3217" s="202" t="s">
        <v>586</v>
      </c>
      <c r="AU3217" s="202" t="s">
        <v>89</v>
      </c>
      <c r="AV3217" s="15" t="s">
        <v>597</v>
      </c>
      <c r="AW3217" s="15" t="s">
        <v>31</v>
      </c>
      <c r="AX3217" s="15" t="s">
        <v>77</v>
      </c>
      <c r="AY3217" s="202" t="s">
        <v>574</v>
      </c>
    </row>
    <row r="3218" spans="2:51" s="12" customFormat="1" ht="12">
      <c r="B3218" s="180"/>
      <c r="D3218" s="181" t="s">
        <v>586</v>
      </c>
      <c r="E3218" s="182" t="s">
        <v>1</v>
      </c>
      <c r="F3218" s="183" t="s">
        <v>3221</v>
      </c>
      <c r="H3218" s="182" t="s">
        <v>1</v>
      </c>
      <c r="I3218" s="184"/>
      <c r="L3218" s="180"/>
      <c r="M3218" s="185"/>
      <c r="T3218" s="186"/>
      <c r="AT3218" s="182" t="s">
        <v>586</v>
      </c>
      <c r="AU3218" s="182" t="s">
        <v>89</v>
      </c>
      <c r="AV3218" s="12" t="s">
        <v>84</v>
      </c>
      <c r="AW3218" s="12" t="s">
        <v>31</v>
      </c>
      <c r="AX3218" s="12" t="s">
        <v>77</v>
      </c>
      <c r="AY3218" s="182" t="s">
        <v>574</v>
      </c>
    </row>
    <row r="3219" spans="2:51" s="13" customFormat="1" ht="24">
      <c r="B3219" s="187"/>
      <c r="D3219" s="181" t="s">
        <v>586</v>
      </c>
      <c r="E3219" s="188" t="s">
        <v>1</v>
      </c>
      <c r="F3219" s="189" t="s">
        <v>3264</v>
      </c>
      <c r="H3219" s="190">
        <v>13.105</v>
      </c>
      <c r="I3219" s="191"/>
      <c r="L3219" s="187"/>
      <c r="M3219" s="192"/>
      <c r="T3219" s="193"/>
      <c r="AT3219" s="188" t="s">
        <v>586</v>
      </c>
      <c r="AU3219" s="188" t="s">
        <v>89</v>
      </c>
      <c r="AV3219" s="13" t="s">
        <v>89</v>
      </c>
      <c r="AW3219" s="13" t="s">
        <v>31</v>
      </c>
      <c r="AX3219" s="13" t="s">
        <v>77</v>
      </c>
      <c r="AY3219" s="188" t="s">
        <v>574</v>
      </c>
    </row>
    <row r="3220" spans="2:51" s="13" customFormat="1" ht="24">
      <c r="B3220" s="187"/>
      <c r="D3220" s="181" t="s">
        <v>586</v>
      </c>
      <c r="E3220" s="188" t="s">
        <v>1</v>
      </c>
      <c r="F3220" s="189" t="s">
        <v>3265</v>
      </c>
      <c r="H3220" s="190">
        <v>13.148999999999999</v>
      </c>
      <c r="I3220" s="191"/>
      <c r="L3220" s="187"/>
      <c r="M3220" s="192"/>
      <c r="T3220" s="193"/>
      <c r="AT3220" s="188" t="s">
        <v>586</v>
      </c>
      <c r="AU3220" s="188" t="s">
        <v>89</v>
      </c>
      <c r="AV3220" s="13" t="s">
        <v>89</v>
      </c>
      <c r="AW3220" s="13" t="s">
        <v>31</v>
      </c>
      <c r="AX3220" s="13" t="s">
        <v>77</v>
      </c>
      <c r="AY3220" s="188" t="s">
        <v>574</v>
      </c>
    </row>
    <row r="3221" spans="2:51" s="13" customFormat="1" ht="24">
      <c r="B3221" s="187"/>
      <c r="D3221" s="181" t="s">
        <v>586</v>
      </c>
      <c r="E3221" s="188" t="s">
        <v>1</v>
      </c>
      <c r="F3221" s="189" t="s">
        <v>3266</v>
      </c>
      <c r="H3221" s="190">
        <v>6.8780000000000001</v>
      </c>
      <c r="I3221" s="191"/>
      <c r="L3221" s="187"/>
      <c r="M3221" s="192"/>
      <c r="T3221" s="193"/>
      <c r="AT3221" s="188" t="s">
        <v>586</v>
      </c>
      <c r="AU3221" s="188" t="s">
        <v>89</v>
      </c>
      <c r="AV3221" s="13" t="s">
        <v>89</v>
      </c>
      <c r="AW3221" s="13" t="s">
        <v>31</v>
      </c>
      <c r="AX3221" s="13" t="s">
        <v>77</v>
      </c>
      <c r="AY3221" s="188" t="s">
        <v>574</v>
      </c>
    </row>
    <row r="3222" spans="2:51" s="13" customFormat="1" ht="24">
      <c r="B3222" s="187"/>
      <c r="D3222" s="181" t="s">
        <v>586</v>
      </c>
      <c r="E3222" s="188" t="s">
        <v>1</v>
      </c>
      <c r="F3222" s="189" t="s">
        <v>3267</v>
      </c>
      <c r="H3222" s="190">
        <v>6.6139999999999999</v>
      </c>
      <c r="I3222" s="191"/>
      <c r="L3222" s="187"/>
      <c r="M3222" s="192"/>
      <c r="T3222" s="193"/>
      <c r="AT3222" s="188" t="s">
        <v>586</v>
      </c>
      <c r="AU3222" s="188" t="s">
        <v>89</v>
      </c>
      <c r="AV3222" s="13" t="s">
        <v>89</v>
      </c>
      <c r="AW3222" s="13" t="s">
        <v>31</v>
      </c>
      <c r="AX3222" s="13" t="s">
        <v>77</v>
      </c>
      <c r="AY3222" s="188" t="s">
        <v>574</v>
      </c>
    </row>
    <row r="3223" spans="2:51" s="13" customFormat="1" ht="24">
      <c r="B3223" s="187"/>
      <c r="D3223" s="181" t="s">
        <v>586</v>
      </c>
      <c r="E3223" s="188" t="s">
        <v>1</v>
      </c>
      <c r="F3223" s="189" t="s">
        <v>3268</v>
      </c>
      <c r="H3223" s="190">
        <v>3.6640000000000001</v>
      </c>
      <c r="I3223" s="191"/>
      <c r="L3223" s="187"/>
      <c r="M3223" s="192"/>
      <c r="T3223" s="193"/>
      <c r="AT3223" s="188" t="s">
        <v>586</v>
      </c>
      <c r="AU3223" s="188" t="s">
        <v>89</v>
      </c>
      <c r="AV3223" s="13" t="s">
        <v>89</v>
      </c>
      <c r="AW3223" s="13" t="s">
        <v>31</v>
      </c>
      <c r="AX3223" s="13" t="s">
        <v>77</v>
      </c>
      <c r="AY3223" s="188" t="s">
        <v>574</v>
      </c>
    </row>
    <row r="3224" spans="2:51" s="15" customFormat="1" ht="12">
      <c r="B3224" s="201"/>
      <c r="D3224" s="181" t="s">
        <v>586</v>
      </c>
      <c r="E3224" s="202" t="s">
        <v>3269</v>
      </c>
      <c r="F3224" s="203" t="s">
        <v>776</v>
      </c>
      <c r="H3224" s="204">
        <v>43.41</v>
      </c>
      <c r="I3224" s="205"/>
      <c r="L3224" s="201"/>
      <c r="M3224" s="206"/>
      <c r="T3224" s="207"/>
      <c r="AT3224" s="202" t="s">
        <v>586</v>
      </c>
      <c r="AU3224" s="202" t="s">
        <v>89</v>
      </c>
      <c r="AV3224" s="15" t="s">
        <v>597</v>
      </c>
      <c r="AW3224" s="15" t="s">
        <v>31</v>
      </c>
      <c r="AX3224" s="15" t="s">
        <v>77</v>
      </c>
      <c r="AY3224" s="202" t="s">
        <v>574</v>
      </c>
    </row>
    <row r="3225" spans="2:51" s="12" customFormat="1" ht="12">
      <c r="B3225" s="180"/>
      <c r="D3225" s="181" t="s">
        <v>586</v>
      </c>
      <c r="E3225" s="182" t="s">
        <v>1</v>
      </c>
      <c r="F3225" s="183" t="s">
        <v>1142</v>
      </c>
      <c r="H3225" s="182" t="s">
        <v>1</v>
      </c>
      <c r="I3225" s="184"/>
      <c r="L3225" s="180"/>
      <c r="M3225" s="185"/>
      <c r="T3225" s="186"/>
      <c r="AT3225" s="182" t="s">
        <v>586</v>
      </c>
      <c r="AU3225" s="182" t="s">
        <v>89</v>
      </c>
      <c r="AV3225" s="12" t="s">
        <v>84</v>
      </c>
      <c r="AW3225" s="12" t="s">
        <v>31</v>
      </c>
      <c r="AX3225" s="12" t="s">
        <v>77</v>
      </c>
      <c r="AY3225" s="182" t="s">
        <v>574</v>
      </c>
    </row>
    <row r="3226" spans="2:51" s="13" customFormat="1" ht="12">
      <c r="B3226" s="187"/>
      <c r="D3226" s="181" t="s">
        <v>586</v>
      </c>
      <c r="E3226" s="188" t="s">
        <v>1</v>
      </c>
      <c r="F3226" s="189" t="s">
        <v>3270</v>
      </c>
      <c r="H3226" s="190">
        <v>152.76400000000001</v>
      </c>
      <c r="I3226" s="191"/>
      <c r="L3226" s="187"/>
      <c r="M3226" s="192"/>
      <c r="T3226" s="193"/>
      <c r="AT3226" s="188" t="s">
        <v>586</v>
      </c>
      <c r="AU3226" s="188" t="s">
        <v>89</v>
      </c>
      <c r="AV3226" s="13" t="s">
        <v>89</v>
      </c>
      <c r="AW3226" s="13" t="s">
        <v>31</v>
      </c>
      <c r="AX3226" s="13" t="s">
        <v>77</v>
      </c>
      <c r="AY3226" s="188" t="s">
        <v>574</v>
      </c>
    </row>
    <row r="3227" spans="2:51" s="13" customFormat="1" ht="12">
      <c r="B3227" s="187"/>
      <c r="D3227" s="181" t="s">
        <v>586</v>
      </c>
      <c r="E3227" s="188" t="s">
        <v>1</v>
      </c>
      <c r="F3227" s="189" t="s">
        <v>3229</v>
      </c>
      <c r="H3227" s="190">
        <v>123.363</v>
      </c>
      <c r="I3227" s="191"/>
      <c r="L3227" s="187"/>
      <c r="M3227" s="192"/>
      <c r="T3227" s="193"/>
      <c r="AT3227" s="188" t="s">
        <v>586</v>
      </c>
      <c r="AU3227" s="188" t="s">
        <v>89</v>
      </c>
      <c r="AV3227" s="13" t="s">
        <v>89</v>
      </c>
      <c r="AW3227" s="13" t="s">
        <v>31</v>
      </c>
      <c r="AX3227" s="13" t="s">
        <v>77</v>
      </c>
      <c r="AY3227" s="188" t="s">
        <v>574</v>
      </c>
    </row>
    <row r="3228" spans="2:51" s="15" customFormat="1" ht="12">
      <c r="B3228" s="201"/>
      <c r="D3228" s="181" t="s">
        <v>586</v>
      </c>
      <c r="E3228" s="202" t="s">
        <v>1</v>
      </c>
      <c r="F3228" s="203" t="s">
        <v>776</v>
      </c>
      <c r="H3228" s="204">
        <v>276.12700000000001</v>
      </c>
      <c r="I3228" s="205"/>
      <c r="L3228" s="201"/>
      <c r="M3228" s="206"/>
      <c r="T3228" s="207"/>
      <c r="AT3228" s="202" t="s">
        <v>586</v>
      </c>
      <c r="AU3228" s="202" t="s">
        <v>89</v>
      </c>
      <c r="AV3228" s="15" t="s">
        <v>597</v>
      </c>
      <c r="AW3228" s="15" t="s">
        <v>31</v>
      </c>
      <c r="AX3228" s="15" t="s">
        <v>77</v>
      </c>
      <c r="AY3228" s="202" t="s">
        <v>574</v>
      </c>
    </row>
    <row r="3229" spans="2:51" s="12" customFormat="1" ht="12">
      <c r="B3229" s="180"/>
      <c r="D3229" s="181" t="s">
        <v>586</v>
      </c>
      <c r="E3229" s="182" t="s">
        <v>1</v>
      </c>
      <c r="F3229" s="183" t="s">
        <v>1144</v>
      </c>
      <c r="H3229" s="182" t="s">
        <v>1</v>
      </c>
      <c r="I3229" s="184"/>
      <c r="L3229" s="180"/>
      <c r="M3229" s="185"/>
      <c r="T3229" s="186"/>
      <c r="AT3229" s="182" t="s">
        <v>586</v>
      </c>
      <c r="AU3229" s="182" t="s">
        <v>89</v>
      </c>
      <c r="AV3229" s="12" t="s">
        <v>84</v>
      </c>
      <c r="AW3229" s="12" t="s">
        <v>31</v>
      </c>
      <c r="AX3229" s="12" t="s">
        <v>77</v>
      </c>
      <c r="AY3229" s="182" t="s">
        <v>574</v>
      </c>
    </row>
    <row r="3230" spans="2:51" s="13" customFormat="1" ht="12">
      <c r="B3230" s="187"/>
      <c r="D3230" s="181" t="s">
        <v>586</v>
      </c>
      <c r="E3230" s="188" t="s">
        <v>1</v>
      </c>
      <c r="F3230" s="189" t="s">
        <v>3271</v>
      </c>
      <c r="H3230" s="190">
        <v>64.884</v>
      </c>
      <c r="I3230" s="191"/>
      <c r="L3230" s="187"/>
      <c r="M3230" s="192"/>
      <c r="T3230" s="193"/>
      <c r="AT3230" s="188" t="s">
        <v>586</v>
      </c>
      <c r="AU3230" s="188" t="s">
        <v>89</v>
      </c>
      <c r="AV3230" s="13" t="s">
        <v>89</v>
      </c>
      <c r="AW3230" s="13" t="s">
        <v>31</v>
      </c>
      <c r="AX3230" s="13" t="s">
        <v>77</v>
      </c>
      <c r="AY3230" s="188" t="s">
        <v>574</v>
      </c>
    </row>
    <row r="3231" spans="2:51" s="13" customFormat="1" ht="12">
      <c r="B3231" s="187"/>
      <c r="D3231" s="181" t="s">
        <v>586</v>
      </c>
      <c r="E3231" s="188" t="s">
        <v>1</v>
      </c>
      <c r="F3231" s="189" t="s">
        <v>3272</v>
      </c>
      <c r="H3231" s="190">
        <v>174.35300000000001</v>
      </c>
      <c r="I3231" s="191"/>
      <c r="L3231" s="187"/>
      <c r="M3231" s="192"/>
      <c r="T3231" s="193"/>
      <c r="AT3231" s="188" t="s">
        <v>586</v>
      </c>
      <c r="AU3231" s="188" t="s">
        <v>89</v>
      </c>
      <c r="AV3231" s="13" t="s">
        <v>89</v>
      </c>
      <c r="AW3231" s="13" t="s">
        <v>31</v>
      </c>
      <c r="AX3231" s="13" t="s">
        <v>77</v>
      </c>
      <c r="AY3231" s="188" t="s">
        <v>574</v>
      </c>
    </row>
    <row r="3232" spans="2:51" s="15" customFormat="1" ht="12">
      <c r="B3232" s="201"/>
      <c r="D3232" s="181" t="s">
        <v>586</v>
      </c>
      <c r="E3232" s="202" t="s">
        <v>1</v>
      </c>
      <c r="F3232" s="203" t="s">
        <v>776</v>
      </c>
      <c r="H3232" s="204">
        <v>239.23699999999999</v>
      </c>
      <c r="I3232" s="205"/>
      <c r="L3232" s="201"/>
      <c r="M3232" s="206"/>
      <c r="T3232" s="207"/>
      <c r="AT3232" s="202" t="s">
        <v>586</v>
      </c>
      <c r="AU3232" s="202" t="s">
        <v>89</v>
      </c>
      <c r="AV3232" s="15" t="s">
        <v>597</v>
      </c>
      <c r="AW3232" s="15" t="s">
        <v>31</v>
      </c>
      <c r="AX3232" s="15" t="s">
        <v>77</v>
      </c>
      <c r="AY3232" s="202" t="s">
        <v>574</v>
      </c>
    </row>
    <row r="3233" spans="2:65" s="12" customFormat="1" ht="12">
      <c r="B3233" s="180"/>
      <c r="D3233" s="181" t="s">
        <v>586</v>
      </c>
      <c r="E3233" s="182" t="s">
        <v>1</v>
      </c>
      <c r="F3233" s="183" t="s">
        <v>3193</v>
      </c>
      <c r="H3233" s="182" t="s">
        <v>1</v>
      </c>
      <c r="I3233" s="184"/>
      <c r="L3233" s="180"/>
      <c r="M3233" s="185"/>
      <c r="T3233" s="186"/>
      <c r="AT3233" s="182" t="s">
        <v>586</v>
      </c>
      <c r="AU3233" s="182" t="s">
        <v>89</v>
      </c>
      <c r="AV3233" s="12" t="s">
        <v>84</v>
      </c>
      <c r="AW3233" s="12" t="s">
        <v>31</v>
      </c>
      <c r="AX3233" s="12" t="s">
        <v>77</v>
      </c>
      <c r="AY3233" s="182" t="s">
        <v>574</v>
      </c>
    </row>
    <row r="3234" spans="2:65" s="13" customFormat="1" ht="12">
      <c r="B3234" s="187"/>
      <c r="D3234" s="181" t="s">
        <v>586</v>
      </c>
      <c r="E3234" s="188" t="s">
        <v>1</v>
      </c>
      <c r="F3234" s="189" t="s">
        <v>3273</v>
      </c>
      <c r="H3234" s="190">
        <v>681.08199999999999</v>
      </c>
      <c r="I3234" s="191"/>
      <c r="L3234" s="187"/>
      <c r="M3234" s="192"/>
      <c r="T3234" s="193"/>
      <c r="AT3234" s="188" t="s">
        <v>586</v>
      </c>
      <c r="AU3234" s="188" t="s">
        <v>89</v>
      </c>
      <c r="AV3234" s="13" t="s">
        <v>89</v>
      </c>
      <c r="AW3234" s="13" t="s">
        <v>31</v>
      </c>
      <c r="AX3234" s="13" t="s">
        <v>77</v>
      </c>
      <c r="AY3234" s="188" t="s">
        <v>574</v>
      </c>
    </row>
    <row r="3235" spans="2:65" s="13" customFormat="1" ht="12">
      <c r="B3235" s="187"/>
      <c r="D3235" s="181" t="s">
        <v>586</v>
      </c>
      <c r="E3235" s="188" t="s">
        <v>1</v>
      </c>
      <c r="F3235" s="189" t="s">
        <v>3274</v>
      </c>
      <c r="H3235" s="190">
        <v>-2.9769999999999999</v>
      </c>
      <c r="I3235" s="191"/>
      <c r="L3235" s="187"/>
      <c r="M3235" s="192"/>
      <c r="T3235" s="193"/>
      <c r="AT3235" s="188" t="s">
        <v>586</v>
      </c>
      <c r="AU3235" s="188" t="s">
        <v>89</v>
      </c>
      <c r="AV3235" s="13" t="s">
        <v>89</v>
      </c>
      <c r="AW3235" s="13" t="s">
        <v>31</v>
      </c>
      <c r="AX3235" s="13" t="s">
        <v>77</v>
      </c>
      <c r="AY3235" s="188" t="s">
        <v>574</v>
      </c>
    </row>
    <row r="3236" spans="2:65" s="15" customFormat="1" ht="12">
      <c r="B3236" s="201"/>
      <c r="D3236" s="181" t="s">
        <v>586</v>
      </c>
      <c r="E3236" s="202" t="s">
        <v>448</v>
      </c>
      <c r="F3236" s="203" t="s">
        <v>776</v>
      </c>
      <c r="H3236" s="204">
        <v>678.10500000000002</v>
      </c>
      <c r="I3236" s="205"/>
      <c r="L3236" s="201"/>
      <c r="M3236" s="206"/>
      <c r="T3236" s="207"/>
      <c r="AT3236" s="202" t="s">
        <v>586</v>
      </c>
      <c r="AU3236" s="202" t="s">
        <v>89</v>
      </c>
      <c r="AV3236" s="15" t="s">
        <v>597</v>
      </c>
      <c r="AW3236" s="15" t="s">
        <v>31</v>
      </c>
      <c r="AX3236" s="15" t="s">
        <v>77</v>
      </c>
      <c r="AY3236" s="202" t="s">
        <v>574</v>
      </c>
    </row>
    <row r="3237" spans="2:65" s="12" customFormat="1" ht="12">
      <c r="B3237" s="180"/>
      <c r="D3237" s="181" t="s">
        <v>586</v>
      </c>
      <c r="E3237" s="182" t="s">
        <v>1</v>
      </c>
      <c r="F3237" s="183" t="s">
        <v>1148</v>
      </c>
      <c r="H3237" s="182" t="s">
        <v>1</v>
      </c>
      <c r="I3237" s="184"/>
      <c r="L3237" s="180"/>
      <c r="M3237" s="185"/>
      <c r="T3237" s="186"/>
      <c r="AT3237" s="182" t="s">
        <v>586</v>
      </c>
      <c r="AU3237" s="182" t="s">
        <v>89</v>
      </c>
      <c r="AV3237" s="12" t="s">
        <v>84</v>
      </c>
      <c r="AW3237" s="12" t="s">
        <v>31</v>
      </c>
      <c r="AX3237" s="12" t="s">
        <v>77</v>
      </c>
      <c r="AY3237" s="182" t="s">
        <v>574</v>
      </c>
    </row>
    <row r="3238" spans="2:65" s="13" customFormat="1" ht="12">
      <c r="B3238" s="187"/>
      <c r="D3238" s="181" t="s">
        <v>586</v>
      </c>
      <c r="E3238" s="188" t="s">
        <v>1</v>
      </c>
      <c r="F3238" s="189" t="s">
        <v>3275</v>
      </c>
      <c r="H3238" s="190">
        <v>166.8</v>
      </c>
      <c r="I3238" s="191"/>
      <c r="L3238" s="187"/>
      <c r="M3238" s="192"/>
      <c r="T3238" s="193"/>
      <c r="AT3238" s="188" t="s">
        <v>586</v>
      </c>
      <c r="AU3238" s="188" t="s">
        <v>89</v>
      </c>
      <c r="AV3238" s="13" t="s">
        <v>89</v>
      </c>
      <c r="AW3238" s="13" t="s">
        <v>31</v>
      </c>
      <c r="AX3238" s="13" t="s">
        <v>77</v>
      </c>
      <c r="AY3238" s="188" t="s">
        <v>574</v>
      </c>
    </row>
    <row r="3239" spans="2:65" s="15" customFormat="1" ht="12">
      <c r="B3239" s="201"/>
      <c r="D3239" s="181" t="s">
        <v>586</v>
      </c>
      <c r="E3239" s="202" t="s">
        <v>451</v>
      </c>
      <c r="F3239" s="203" t="s">
        <v>776</v>
      </c>
      <c r="H3239" s="204">
        <v>166.8</v>
      </c>
      <c r="I3239" s="205"/>
      <c r="L3239" s="201"/>
      <c r="M3239" s="206"/>
      <c r="T3239" s="207"/>
      <c r="AT3239" s="202" t="s">
        <v>586</v>
      </c>
      <c r="AU3239" s="202" t="s">
        <v>89</v>
      </c>
      <c r="AV3239" s="15" t="s">
        <v>597</v>
      </c>
      <c r="AW3239" s="15" t="s">
        <v>31</v>
      </c>
      <c r="AX3239" s="15" t="s">
        <v>77</v>
      </c>
      <c r="AY3239" s="202" t="s">
        <v>574</v>
      </c>
    </row>
    <row r="3240" spans="2:65" s="14" customFormat="1" ht="12">
      <c r="B3240" s="194"/>
      <c r="D3240" s="181" t="s">
        <v>586</v>
      </c>
      <c r="E3240" s="195" t="s">
        <v>436</v>
      </c>
      <c r="F3240" s="196" t="s">
        <v>596</v>
      </c>
      <c r="H3240" s="197">
        <v>3398.5140000000001</v>
      </c>
      <c r="I3240" s="198"/>
      <c r="L3240" s="194"/>
      <c r="M3240" s="199"/>
      <c r="T3240" s="200"/>
      <c r="AT3240" s="195" t="s">
        <v>586</v>
      </c>
      <c r="AU3240" s="195" t="s">
        <v>89</v>
      </c>
      <c r="AV3240" s="14" t="s">
        <v>580</v>
      </c>
      <c r="AW3240" s="14" t="s">
        <v>31</v>
      </c>
      <c r="AX3240" s="14" t="s">
        <v>84</v>
      </c>
      <c r="AY3240" s="195" t="s">
        <v>574</v>
      </c>
    </row>
    <row r="3241" spans="2:65" s="1" customFormat="1" ht="44.25" customHeight="1">
      <c r="B3241" s="140"/>
      <c r="C3241" s="168" t="s">
        <v>3276</v>
      </c>
      <c r="D3241" s="168" t="s">
        <v>576</v>
      </c>
      <c r="E3241" s="169" t="s">
        <v>3277</v>
      </c>
      <c r="F3241" s="170" t="s">
        <v>3278</v>
      </c>
      <c r="G3241" s="171" t="s">
        <v>584</v>
      </c>
      <c r="H3241" s="172">
        <v>814.952</v>
      </c>
      <c r="I3241" s="173"/>
      <c r="J3241" s="174">
        <f>ROUND(I3241*H3241,2)</f>
        <v>0</v>
      </c>
      <c r="K3241" s="175"/>
      <c r="L3241" s="34"/>
      <c r="M3241" s="176" t="s">
        <v>1</v>
      </c>
      <c r="N3241" s="139" t="s">
        <v>43</v>
      </c>
      <c r="P3241" s="177">
        <f>O3241*H3241</f>
        <v>0</v>
      </c>
      <c r="Q3241" s="177">
        <v>0</v>
      </c>
      <c r="R3241" s="177">
        <f>Q3241*H3241</f>
        <v>0</v>
      </c>
      <c r="S3241" s="177">
        <v>0</v>
      </c>
      <c r="T3241" s="178">
        <f>S3241*H3241</f>
        <v>0</v>
      </c>
      <c r="AR3241" s="179" t="s">
        <v>680</v>
      </c>
      <c r="AT3241" s="179" t="s">
        <v>576</v>
      </c>
      <c r="AU3241" s="179" t="s">
        <v>89</v>
      </c>
      <c r="AY3241" s="17" t="s">
        <v>574</v>
      </c>
      <c r="BE3241" s="102">
        <f>IF(N3241="základná",J3241,0)</f>
        <v>0</v>
      </c>
      <c r="BF3241" s="102">
        <f>IF(N3241="znížená",J3241,0)</f>
        <v>0</v>
      </c>
      <c r="BG3241" s="102">
        <f>IF(N3241="zákl. prenesená",J3241,0)</f>
        <v>0</v>
      </c>
      <c r="BH3241" s="102">
        <f>IF(N3241="zníž. prenesená",J3241,0)</f>
        <v>0</v>
      </c>
      <c r="BI3241" s="102">
        <f>IF(N3241="nulová",J3241,0)</f>
        <v>0</v>
      </c>
      <c r="BJ3241" s="17" t="s">
        <v>89</v>
      </c>
      <c r="BK3241" s="102">
        <f>ROUND(I3241*H3241,2)</f>
        <v>0</v>
      </c>
      <c r="BL3241" s="17" t="s">
        <v>680</v>
      </c>
      <c r="BM3241" s="179" t="s">
        <v>3279</v>
      </c>
    </row>
    <row r="3242" spans="2:65" s="12" customFormat="1" ht="12">
      <c r="B3242" s="180"/>
      <c r="D3242" s="181" t="s">
        <v>586</v>
      </c>
      <c r="E3242" s="182" t="s">
        <v>1</v>
      </c>
      <c r="F3242" s="183" t="s">
        <v>3207</v>
      </c>
      <c r="H3242" s="182" t="s">
        <v>1</v>
      </c>
      <c r="I3242" s="184"/>
      <c r="L3242" s="180"/>
      <c r="M3242" s="185"/>
      <c r="T3242" s="186"/>
      <c r="AT3242" s="182" t="s">
        <v>586</v>
      </c>
      <c r="AU3242" s="182" t="s">
        <v>89</v>
      </c>
      <c r="AV3242" s="12" t="s">
        <v>84</v>
      </c>
      <c r="AW3242" s="12" t="s">
        <v>31</v>
      </c>
      <c r="AX3242" s="12" t="s">
        <v>77</v>
      </c>
      <c r="AY3242" s="182" t="s">
        <v>574</v>
      </c>
    </row>
    <row r="3243" spans="2:65" s="12" customFormat="1" ht="12">
      <c r="B3243" s="180"/>
      <c r="D3243" s="181" t="s">
        <v>586</v>
      </c>
      <c r="E3243" s="182" t="s">
        <v>1</v>
      </c>
      <c r="F3243" s="183" t="s">
        <v>3280</v>
      </c>
      <c r="H3243" s="182" t="s">
        <v>1</v>
      </c>
      <c r="I3243" s="184"/>
      <c r="L3243" s="180"/>
      <c r="M3243" s="185"/>
      <c r="T3243" s="186"/>
      <c r="AT3243" s="182" t="s">
        <v>586</v>
      </c>
      <c r="AU3243" s="182" t="s">
        <v>89</v>
      </c>
      <c r="AV3243" s="12" t="s">
        <v>84</v>
      </c>
      <c r="AW3243" s="12" t="s">
        <v>31</v>
      </c>
      <c r="AX3243" s="12" t="s">
        <v>77</v>
      </c>
      <c r="AY3243" s="182" t="s">
        <v>574</v>
      </c>
    </row>
    <row r="3244" spans="2:65" s="12" customFormat="1" ht="12">
      <c r="B3244" s="180"/>
      <c r="D3244" s="181" t="s">
        <v>586</v>
      </c>
      <c r="E3244" s="182" t="s">
        <v>1</v>
      </c>
      <c r="F3244" s="183" t="s">
        <v>3281</v>
      </c>
      <c r="H3244" s="182" t="s">
        <v>1</v>
      </c>
      <c r="I3244" s="184"/>
      <c r="L3244" s="180"/>
      <c r="M3244" s="185"/>
      <c r="T3244" s="186"/>
      <c r="AT3244" s="182" t="s">
        <v>586</v>
      </c>
      <c r="AU3244" s="182" t="s">
        <v>89</v>
      </c>
      <c r="AV3244" s="12" t="s">
        <v>84</v>
      </c>
      <c r="AW3244" s="12" t="s">
        <v>31</v>
      </c>
      <c r="AX3244" s="12" t="s">
        <v>77</v>
      </c>
      <c r="AY3244" s="182" t="s">
        <v>574</v>
      </c>
    </row>
    <row r="3245" spans="2:65" s="13" customFormat="1" ht="12">
      <c r="B3245" s="187"/>
      <c r="D3245" s="181" t="s">
        <v>586</v>
      </c>
      <c r="E3245" s="188" t="s">
        <v>1</v>
      </c>
      <c r="F3245" s="189" t="s">
        <v>3282</v>
      </c>
      <c r="H3245" s="190">
        <v>325.16000000000003</v>
      </c>
      <c r="I3245" s="191"/>
      <c r="L3245" s="187"/>
      <c r="M3245" s="192"/>
      <c r="T3245" s="193"/>
      <c r="AT3245" s="188" t="s">
        <v>586</v>
      </c>
      <c r="AU3245" s="188" t="s">
        <v>89</v>
      </c>
      <c r="AV3245" s="13" t="s">
        <v>89</v>
      </c>
      <c r="AW3245" s="13" t="s">
        <v>31</v>
      </c>
      <c r="AX3245" s="13" t="s">
        <v>77</v>
      </c>
      <c r="AY3245" s="188" t="s">
        <v>574</v>
      </c>
    </row>
    <row r="3246" spans="2:65" s="13" customFormat="1" ht="12">
      <c r="B3246" s="187"/>
      <c r="D3246" s="181" t="s">
        <v>586</v>
      </c>
      <c r="E3246" s="188" t="s">
        <v>1</v>
      </c>
      <c r="F3246" s="189" t="s">
        <v>3283</v>
      </c>
      <c r="H3246" s="190">
        <v>68.893000000000001</v>
      </c>
      <c r="I3246" s="191"/>
      <c r="L3246" s="187"/>
      <c r="M3246" s="192"/>
      <c r="T3246" s="193"/>
      <c r="AT3246" s="188" t="s">
        <v>586</v>
      </c>
      <c r="AU3246" s="188" t="s">
        <v>89</v>
      </c>
      <c r="AV3246" s="13" t="s">
        <v>89</v>
      </c>
      <c r="AW3246" s="13" t="s">
        <v>31</v>
      </c>
      <c r="AX3246" s="13" t="s">
        <v>77</v>
      </c>
      <c r="AY3246" s="188" t="s">
        <v>574</v>
      </c>
    </row>
    <row r="3247" spans="2:65" s="13" customFormat="1" ht="12">
      <c r="B3247" s="187"/>
      <c r="D3247" s="181" t="s">
        <v>586</v>
      </c>
      <c r="E3247" s="188" t="s">
        <v>1</v>
      </c>
      <c r="F3247" s="189" t="s">
        <v>3284</v>
      </c>
      <c r="H3247" s="190">
        <v>26.056999999999999</v>
      </c>
      <c r="I3247" s="191"/>
      <c r="L3247" s="187"/>
      <c r="M3247" s="192"/>
      <c r="T3247" s="193"/>
      <c r="AT3247" s="188" t="s">
        <v>586</v>
      </c>
      <c r="AU3247" s="188" t="s">
        <v>89</v>
      </c>
      <c r="AV3247" s="13" t="s">
        <v>89</v>
      </c>
      <c r="AW3247" s="13" t="s">
        <v>31</v>
      </c>
      <c r="AX3247" s="13" t="s">
        <v>77</v>
      </c>
      <c r="AY3247" s="188" t="s">
        <v>574</v>
      </c>
    </row>
    <row r="3248" spans="2:65" s="12" customFormat="1" ht="12">
      <c r="B3248" s="180"/>
      <c r="D3248" s="181" t="s">
        <v>586</v>
      </c>
      <c r="E3248" s="182" t="s">
        <v>1</v>
      </c>
      <c r="F3248" s="183" t="s">
        <v>3285</v>
      </c>
      <c r="H3248" s="182" t="s">
        <v>1</v>
      </c>
      <c r="I3248" s="184"/>
      <c r="L3248" s="180"/>
      <c r="M3248" s="185"/>
      <c r="T3248" s="186"/>
      <c r="AT3248" s="182" t="s">
        <v>586</v>
      </c>
      <c r="AU3248" s="182" t="s">
        <v>89</v>
      </c>
      <c r="AV3248" s="12" t="s">
        <v>84</v>
      </c>
      <c r="AW3248" s="12" t="s">
        <v>31</v>
      </c>
      <c r="AX3248" s="12" t="s">
        <v>77</v>
      </c>
      <c r="AY3248" s="182" t="s">
        <v>574</v>
      </c>
    </row>
    <row r="3249" spans="2:51" s="13" customFormat="1" ht="12">
      <c r="B3249" s="187"/>
      <c r="D3249" s="181" t="s">
        <v>586</v>
      </c>
      <c r="E3249" s="188" t="s">
        <v>1</v>
      </c>
      <c r="F3249" s="189" t="s">
        <v>3286</v>
      </c>
      <c r="H3249" s="190">
        <v>5.19</v>
      </c>
      <c r="I3249" s="191"/>
      <c r="L3249" s="187"/>
      <c r="M3249" s="192"/>
      <c r="T3249" s="193"/>
      <c r="AT3249" s="188" t="s">
        <v>586</v>
      </c>
      <c r="AU3249" s="188" t="s">
        <v>89</v>
      </c>
      <c r="AV3249" s="13" t="s">
        <v>89</v>
      </c>
      <c r="AW3249" s="13" t="s">
        <v>31</v>
      </c>
      <c r="AX3249" s="13" t="s">
        <v>77</v>
      </c>
      <c r="AY3249" s="188" t="s">
        <v>574</v>
      </c>
    </row>
    <row r="3250" spans="2:51" s="13" customFormat="1" ht="12">
      <c r="B3250" s="187"/>
      <c r="D3250" s="181" t="s">
        <v>586</v>
      </c>
      <c r="E3250" s="188" t="s">
        <v>1</v>
      </c>
      <c r="F3250" s="189" t="s">
        <v>3287</v>
      </c>
      <c r="H3250" s="190">
        <v>5.3579999999999997</v>
      </c>
      <c r="I3250" s="191"/>
      <c r="L3250" s="187"/>
      <c r="M3250" s="192"/>
      <c r="T3250" s="193"/>
      <c r="AT3250" s="188" t="s">
        <v>586</v>
      </c>
      <c r="AU3250" s="188" t="s">
        <v>89</v>
      </c>
      <c r="AV3250" s="13" t="s">
        <v>89</v>
      </c>
      <c r="AW3250" s="13" t="s">
        <v>31</v>
      </c>
      <c r="AX3250" s="13" t="s">
        <v>77</v>
      </c>
      <c r="AY3250" s="188" t="s">
        <v>574</v>
      </c>
    </row>
    <row r="3251" spans="2:51" s="12" customFormat="1" ht="12">
      <c r="B3251" s="180"/>
      <c r="D3251" s="181" t="s">
        <v>586</v>
      </c>
      <c r="E3251" s="182" t="s">
        <v>1</v>
      </c>
      <c r="F3251" s="183" t="s">
        <v>3288</v>
      </c>
      <c r="H3251" s="182" t="s">
        <v>1</v>
      </c>
      <c r="I3251" s="184"/>
      <c r="L3251" s="180"/>
      <c r="M3251" s="185"/>
      <c r="T3251" s="186"/>
      <c r="AT3251" s="182" t="s">
        <v>586</v>
      </c>
      <c r="AU3251" s="182" t="s">
        <v>89</v>
      </c>
      <c r="AV3251" s="12" t="s">
        <v>84</v>
      </c>
      <c r="AW3251" s="12" t="s">
        <v>31</v>
      </c>
      <c r="AX3251" s="12" t="s">
        <v>77</v>
      </c>
      <c r="AY3251" s="182" t="s">
        <v>574</v>
      </c>
    </row>
    <row r="3252" spans="2:51" s="13" customFormat="1" ht="24">
      <c r="B3252" s="187"/>
      <c r="D3252" s="181" t="s">
        <v>586</v>
      </c>
      <c r="E3252" s="188" t="s">
        <v>1</v>
      </c>
      <c r="F3252" s="189" t="s">
        <v>3289</v>
      </c>
      <c r="H3252" s="190">
        <v>28.843</v>
      </c>
      <c r="I3252" s="191"/>
      <c r="L3252" s="187"/>
      <c r="M3252" s="192"/>
      <c r="T3252" s="193"/>
      <c r="AT3252" s="188" t="s">
        <v>586</v>
      </c>
      <c r="AU3252" s="188" t="s">
        <v>89</v>
      </c>
      <c r="AV3252" s="13" t="s">
        <v>89</v>
      </c>
      <c r="AW3252" s="13" t="s">
        <v>31</v>
      </c>
      <c r="AX3252" s="13" t="s">
        <v>77</v>
      </c>
      <c r="AY3252" s="188" t="s">
        <v>574</v>
      </c>
    </row>
    <row r="3253" spans="2:51" s="13" customFormat="1" ht="24">
      <c r="B3253" s="187"/>
      <c r="D3253" s="181" t="s">
        <v>586</v>
      </c>
      <c r="E3253" s="188" t="s">
        <v>1</v>
      </c>
      <c r="F3253" s="189" t="s">
        <v>3290</v>
      </c>
      <c r="H3253" s="190">
        <v>13.439</v>
      </c>
      <c r="I3253" s="191"/>
      <c r="L3253" s="187"/>
      <c r="M3253" s="192"/>
      <c r="T3253" s="193"/>
      <c r="AT3253" s="188" t="s">
        <v>586</v>
      </c>
      <c r="AU3253" s="188" t="s">
        <v>89</v>
      </c>
      <c r="AV3253" s="13" t="s">
        <v>89</v>
      </c>
      <c r="AW3253" s="13" t="s">
        <v>31</v>
      </c>
      <c r="AX3253" s="13" t="s">
        <v>77</v>
      </c>
      <c r="AY3253" s="188" t="s">
        <v>574</v>
      </c>
    </row>
    <row r="3254" spans="2:51" s="13" customFormat="1" ht="36">
      <c r="B3254" s="187"/>
      <c r="D3254" s="181" t="s">
        <v>586</v>
      </c>
      <c r="E3254" s="188" t="s">
        <v>1</v>
      </c>
      <c r="F3254" s="189" t="s">
        <v>3291</v>
      </c>
      <c r="H3254" s="190">
        <v>42.274999999999999</v>
      </c>
      <c r="I3254" s="191"/>
      <c r="L3254" s="187"/>
      <c r="M3254" s="192"/>
      <c r="T3254" s="193"/>
      <c r="AT3254" s="188" t="s">
        <v>586</v>
      </c>
      <c r="AU3254" s="188" t="s">
        <v>89</v>
      </c>
      <c r="AV3254" s="13" t="s">
        <v>89</v>
      </c>
      <c r="AW3254" s="13" t="s">
        <v>31</v>
      </c>
      <c r="AX3254" s="13" t="s">
        <v>77</v>
      </c>
      <c r="AY3254" s="188" t="s">
        <v>574</v>
      </c>
    </row>
    <row r="3255" spans="2:51" s="13" customFormat="1" ht="24">
      <c r="B3255" s="187"/>
      <c r="D3255" s="181" t="s">
        <v>586</v>
      </c>
      <c r="E3255" s="188" t="s">
        <v>1</v>
      </c>
      <c r="F3255" s="189" t="s">
        <v>3292</v>
      </c>
      <c r="H3255" s="190">
        <v>13.621</v>
      </c>
      <c r="I3255" s="191"/>
      <c r="L3255" s="187"/>
      <c r="M3255" s="192"/>
      <c r="T3255" s="193"/>
      <c r="AT3255" s="188" t="s">
        <v>586</v>
      </c>
      <c r="AU3255" s="188" t="s">
        <v>89</v>
      </c>
      <c r="AV3255" s="13" t="s">
        <v>89</v>
      </c>
      <c r="AW3255" s="13" t="s">
        <v>31</v>
      </c>
      <c r="AX3255" s="13" t="s">
        <v>77</v>
      </c>
      <c r="AY3255" s="188" t="s">
        <v>574</v>
      </c>
    </row>
    <row r="3256" spans="2:51" s="13" customFormat="1" ht="12">
      <c r="B3256" s="187"/>
      <c r="D3256" s="181" t="s">
        <v>586</v>
      </c>
      <c r="E3256" s="188" t="s">
        <v>1</v>
      </c>
      <c r="F3256" s="189" t="s">
        <v>3293</v>
      </c>
      <c r="H3256" s="190">
        <v>11.558999999999999</v>
      </c>
      <c r="I3256" s="191"/>
      <c r="L3256" s="187"/>
      <c r="M3256" s="192"/>
      <c r="T3256" s="193"/>
      <c r="AT3256" s="188" t="s">
        <v>586</v>
      </c>
      <c r="AU3256" s="188" t="s">
        <v>89</v>
      </c>
      <c r="AV3256" s="13" t="s">
        <v>89</v>
      </c>
      <c r="AW3256" s="13" t="s">
        <v>31</v>
      </c>
      <c r="AX3256" s="13" t="s">
        <v>77</v>
      </c>
      <c r="AY3256" s="188" t="s">
        <v>574</v>
      </c>
    </row>
    <row r="3257" spans="2:51" s="13" customFormat="1" ht="36">
      <c r="B3257" s="187"/>
      <c r="D3257" s="181" t="s">
        <v>586</v>
      </c>
      <c r="E3257" s="188" t="s">
        <v>1</v>
      </c>
      <c r="F3257" s="189" t="s">
        <v>3294</v>
      </c>
      <c r="H3257" s="190">
        <v>28.126000000000001</v>
      </c>
      <c r="I3257" s="191"/>
      <c r="L3257" s="187"/>
      <c r="M3257" s="192"/>
      <c r="T3257" s="193"/>
      <c r="AT3257" s="188" t="s">
        <v>586</v>
      </c>
      <c r="AU3257" s="188" t="s">
        <v>89</v>
      </c>
      <c r="AV3257" s="13" t="s">
        <v>89</v>
      </c>
      <c r="AW3257" s="13" t="s">
        <v>31</v>
      </c>
      <c r="AX3257" s="13" t="s">
        <v>77</v>
      </c>
      <c r="AY3257" s="188" t="s">
        <v>574</v>
      </c>
    </row>
    <row r="3258" spans="2:51" s="13" customFormat="1" ht="24">
      <c r="B3258" s="187"/>
      <c r="D3258" s="181" t="s">
        <v>586</v>
      </c>
      <c r="E3258" s="188" t="s">
        <v>1</v>
      </c>
      <c r="F3258" s="189" t="s">
        <v>3295</v>
      </c>
      <c r="H3258" s="190">
        <v>16.332000000000001</v>
      </c>
      <c r="I3258" s="191"/>
      <c r="L3258" s="187"/>
      <c r="M3258" s="192"/>
      <c r="T3258" s="193"/>
      <c r="AT3258" s="188" t="s">
        <v>586</v>
      </c>
      <c r="AU3258" s="188" t="s">
        <v>89</v>
      </c>
      <c r="AV3258" s="13" t="s">
        <v>89</v>
      </c>
      <c r="AW3258" s="13" t="s">
        <v>31</v>
      </c>
      <c r="AX3258" s="13" t="s">
        <v>77</v>
      </c>
      <c r="AY3258" s="188" t="s">
        <v>574</v>
      </c>
    </row>
    <row r="3259" spans="2:51" s="12" customFormat="1" ht="12">
      <c r="B3259" s="180"/>
      <c r="D3259" s="181" t="s">
        <v>586</v>
      </c>
      <c r="E3259" s="182" t="s">
        <v>1</v>
      </c>
      <c r="F3259" s="183" t="s">
        <v>3179</v>
      </c>
      <c r="H3259" s="182" t="s">
        <v>1</v>
      </c>
      <c r="I3259" s="184"/>
      <c r="L3259" s="180"/>
      <c r="M3259" s="185"/>
      <c r="T3259" s="186"/>
      <c r="AT3259" s="182" t="s">
        <v>586</v>
      </c>
      <c r="AU3259" s="182" t="s">
        <v>89</v>
      </c>
      <c r="AV3259" s="12" t="s">
        <v>84</v>
      </c>
      <c r="AW3259" s="12" t="s">
        <v>31</v>
      </c>
      <c r="AX3259" s="12" t="s">
        <v>77</v>
      </c>
      <c r="AY3259" s="182" t="s">
        <v>574</v>
      </c>
    </row>
    <row r="3260" spans="2:51" s="13" customFormat="1" ht="12">
      <c r="B3260" s="187"/>
      <c r="D3260" s="181" t="s">
        <v>586</v>
      </c>
      <c r="E3260" s="188" t="s">
        <v>1</v>
      </c>
      <c r="F3260" s="189" t="s">
        <v>3296</v>
      </c>
      <c r="H3260" s="190">
        <v>1.65</v>
      </c>
      <c r="I3260" s="191"/>
      <c r="L3260" s="187"/>
      <c r="M3260" s="192"/>
      <c r="T3260" s="193"/>
      <c r="AT3260" s="188" t="s">
        <v>586</v>
      </c>
      <c r="AU3260" s="188" t="s">
        <v>89</v>
      </c>
      <c r="AV3260" s="13" t="s">
        <v>89</v>
      </c>
      <c r="AW3260" s="13" t="s">
        <v>31</v>
      </c>
      <c r="AX3260" s="13" t="s">
        <v>77</v>
      </c>
      <c r="AY3260" s="188" t="s">
        <v>574</v>
      </c>
    </row>
    <row r="3261" spans="2:51" s="15" customFormat="1" ht="12">
      <c r="B3261" s="201"/>
      <c r="D3261" s="181" t="s">
        <v>586</v>
      </c>
      <c r="E3261" s="202" t="s">
        <v>472</v>
      </c>
      <c r="F3261" s="203" t="s">
        <v>776</v>
      </c>
      <c r="H3261" s="204">
        <v>586.50300000000004</v>
      </c>
      <c r="I3261" s="205"/>
      <c r="L3261" s="201"/>
      <c r="M3261" s="206"/>
      <c r="T3261" s="207"/>
      <c r="AT3261" s="202" t="s">
        <v>586</v>
      </c>
      <c r="AU3261" s="202" t="s">
        <v>89</v>
      </c>
      <c r="AV3261" s="15" t="s">
        <v>597</v>
      </c>
      <c r="AW3261" s="15" t="s">
        <v>31</v>
      </c>
      <c r="AX3261" s="15" t="s">
        <v>77</v>
      </c>
      <c r="AY3261" s="202" t="s">
        <v>574</v>
      </c>
    </row>
    <row r="3262" spans="2:51" s="12" customFormat="1" ht="12">
      <c r="B3262" s="180"/>
      <c r="D3262" s="181" t="s">
        <v>586</v>
      </c>
      <c r="E3262" s="182" t="s">
        <v>1</v>
      </c>
      <c r="F3262" s="183" t="s">
        <v>1142</v>
      </c>
      <c r="H3262" s="182" t="s">
        <v>1</v>
      </c>
      <c r="I3262" s="184"/>
      <c r="L3262" s="180"/>
      <c r="M3262" s="185"/>
      <c r="T3262" s="186"/>
      <c r="AT3262" s="182" t="s">
        <v>586</v>
      </c>
      <c r="AU3262" s="182" t="s">
        <v>89</v>
      </c>
      <c r="AV3262" s="12" t="s">
        <v>84</v>
      </c>
      <c r="AW3262" s="12" t="s">
        <v>31</v>
      </c>
      <c r="AX3262" s="12" t="s">
        <v>77</v>
      </c>
      <c r="AY3262" s="182" t="s">
        <v>574</v>
      </c>
    </row>
    <row r="3263" spans="2:51" s="13" customFormat="1" ht="12">
      <c r="B3263" s="187"/>
      <c r="D3263" s="181" t="s">
        <v>586</v>
      </c>
      <c r="E3263" s="188" t="s">
        <v>1</v>
      </c>
      <c r="F3263" s="189" t="s">
        <v>3297</v>
      </c>
      <c r="H3263" s="190">
        <v>46.048999999999999</v>
      </c>
      <c r="I3263" s="191"/>
      <c r="L3263" s="187"/>
      <c r="M3263" s="192"/>
      <c r="T3263" s="193"/>
      <c r="AT3263" s="188" t="s">
        <v>586</v>
      </c>
      <c r="AU3263" s="188" t="s">
        <v>89</v>
      </c>
      <c r="AV3263" s="13" t="s">
        <v>89</v>
      </c>
      <c r="AW3263" s="13" t="s">
        <v>31</v>
      </c>
      <c r="AX3263" s="13" t="s">
        <v>77</v>
      </c>
      <c r="AY3263" s="188" t="s">
        <v>574</v>
      </c>
    </row>
    <row r="3264" spans="2:51" s="13" customFormat="1" ht="12">
      <c r="B3264" s="187"/>
      <c r="D3264" s="181" t="s">
        <v>586</v>
      </c>
      <c r="E3264" s="188" t="s">
        <v>1</v>
      </c>
      <c r="F3264" s="189" t="s">
        <v>3298</v>
      </c>
      <c r="H3264" s="190">
        <v>32.783999999999999</v>
      </c>
      <c r="I3264" s="191"/>
      <c r="L3264" s="187"/>
      <c r="M3264" s="192"/>
      <c r="T3264" s="193"/>
      <c r="AT3264" s="188" t="s">
        <v>586</v>
      </c>
      <c r="AU3264" s="188" t="s">
        <v>89</v>
      </c>
      <c r="AV3264" s="13" t="s">
        <v>89</v>
      </c>
      <c r="AW3264" s="13" t="s">
        <v>31</v>
      </c>
      <c r="AX3264" s="13" t="s">
        <v>77</v>
      </c>
      <c r="AY3264" s="188" t="s">
        <v>574</v>
      </c>
    </row>
    <row r="3265" spans="2:51" s="15" customFormat="1" ht="12">
      <c r="B3265" s="201"/>
      <c r="D3265" s="181" t="s">
        <v>586</v>
      </c>
      <c r="E3265" s="202" t="s">
        <v>475</v>
      </c>
      <c r="F3265" s="203" t="s">
        <v>776</v>
      </c>
      <c r="H3265" s="204">
        <v>78.832999999999998</v>
      </c>
      <c r="I3265" s="205"/>
      <c r="L3265" s="201"/>
      <c r="M3265" s="206"/>
      <c r="T3265" s="207"/>
      <c r="AT3265" s="202" t="s">
        <v>586</v>
      </c>
      <c r="AU3265" s="202" t="s">
        <v>89</v>
      </c>
      <c r="AV3265" s="15" t="s">
        <v>597</v>
      </c>
      <c r="AW3265" s="15" t="s">
        <v>31</v>
      </c>
      <c r="AX3265" s="15" t="s">
        <v>77</v>
      </c>
      <c r="AY3265" s="202" t="s">
        <v>574</v>
      </c>
    </row>
    <row r="3266" spans="2:51" s="12" customFormat="1" ht="12">
      <c r="B3266" s="180"/>
      <c r="D3266" s="181" t="s">
        <v>586</v>
      </c>
      <c r="E3266" s="182" t="s">
        <v>1</v>
      </c>
      <c r="F3266" s="183" t="s">
        <v>3230</v>
      </c>
      <c r="H3266" s="182" t="s">
        <v>1</v>
      </c>
      <c r="I3266" s="184"/>
      <c r="L3266" s="180"/>
      <c r="M3266" s="185"/>
      <c r="T3266" s="186"/>
      <c r="AT3266" s="182" t="s">
        <v>586</v>
      </c>
      <c r="AU3266" s="182" t="s">
        <v>89</v>
      </c>
      <c r="AV3266" s="12" t="s">
        <v>84</v>
      </c>
      <c r="AW3266" s="12" t="s">
        <v>31</v>
      </c>
      <c r="AX3266" s="12" t="s">
        <v>77</v>
      </c>
      <c r="AY3266" s="182" t="s">
        <v>574</v>
      </c>
    </row>
    <row r="3267" spans="2:51" s="12" customFormat="1" ht="12">
      <c r="B3267" s="180"/>
      <c r="D3267" s="181" t="s">
        <v>586</v>
      </c>
      <c r="E3267" s="182" t="s">
        <v>1</v>
      </c>
      <c r="F3267" s="183" t="s">
        <v>1144</v>
      </c>
      <c r="H3267" s="182" t="s">
        <v>1</v>
      </c>
      <c r="I3267" s="184"/>
      <c r="L3267" s="180"/>
      <c r="M3267" s="185"/>
      <c r="T3267" s="186"/>
      <c r="AT3267" s="182" t="s">
        <v>586</v>
      </c>
      <c r="AU3267" s="182" t="s">
        <v>89</v>
      </c>
      <c r="AV3267" s="12" t="s">
        <v>84</v>
      </c>
      <c r="AW3267" s="12" t="s">
        <v>31</v>
      </c>
      <c r="AX3267" s="12" t="s">
        <v>77</v>
      </c>
      <c r="AY3267" s="182" t="s">
        <v>574</v>
      </c>
    </row>
    <row r="3268" spans="2:51" s="13" customFormat="1" ht="24">
      <c r="B3268" s="187"/>
      <c r="D3268" s="181" t="s">
        <v>586</v>
      </c>
      <c r="E3268" s="188" t="s">
        <v>1</v>
      </c>
      <c r="F3268" s="189" t="s">
        <v>3299</v>
      </c>
      <c r="H3268" s="190">
        <v>18.27</v>
      </c>
      <c r="I3268" s="191"/>
      <c r="L3268" s="187"/>
      <c r="M3268" s="192"/>
      <c r="T3268" s="193"/>
      <c r="AT3268" s="188" t="s">
        <v>586</v>
      </c>
      <c r="AU3268" s="188" t="s">
        <v>89</v>
      </c>
      <c r="AV3268" s="13" t="s">
        <v>89</v>
      </c>
      <c r="AW3268" s="13" t="s">
        <v>31</v>
      </c>
      <c r="AX3268" s="13" t="s">
        <v>77</v>
      </c>
      <c r="AY3268" s="188" t="s">
        <v>574</v>
      </c>
    </row>
    <row r="3269" spans="2:51" s="13" customFormat="1" ht="12">
      <c r="B3269" s="187"/>
      <c r="D3269" s="181" t="s">
        <v>586</v>
      </c>
      <c r="E3269" s="188" t="s">
        <v>1</v>
      </c>
      <c r="F3269" s="189" t="s">
        <v>3300</v>
      </c>
      <c r="H3269" s="190">
        <v>49.06</v>
      </c>
      <c r="I3269" s="191"/>
      <c r="L3269" s="187"/>
      <c r="M3269" s="192"/>
      <c r="T3269" s="193"/>
      <c r="AT3269" s="188" t="s">
        <v>586</v>
      </c>
      <c r="AU3269" s="188" t="s">
        <v>89</v>
      </c>
      <c r="AV3269" s="13" t="s">
        <v>89</v>
      </c>
      <c r="AW3269" s="13" t="s">
        <v>31</v>
      </c>
      <c r="AX3269" s="13" t="s">
        <v>77</v>
      </c>
      <c r="AY3269" s="188" t="s">
        <v>574</v>
      </c>
    </row>
    <row r="3270" spans="2:51" s="15" customFormat="1" ht="12">
      <c r="B3270" s="201"/>
      <c r="D3270" s="181" t="s">
        <v>586</v>
      </c>
      <c r="E3270" s="202" t="s">
        <v>478</v>
      </c>
      <c r="F3270" s="203" t="s">
        <v>776</v>
      </c>
      <c r="H3270" s="204">
        <v>67.33</v>
      </c>
      <c r="I3270" s="205"/>
      <c r="L3270" s="201"/>
      <c r="M3270" s="206"/>
      <c r="T3270" s="207"/>
      <c r="AT3270" s="202" t="s">
        <v>586</v>
      </c>
      <c r="AU3270" s="202" t="s">
        <v>89</v>
      </c>
      <c r="AV3270" s="15" t="s">
        <v>597</v>
      </c>
      <c r="AW3270" s="15" t="s">
        <v>31</v>
      </c>
      <c r="AX3270" s="15" t="s">
        <v>77</v>
      </c>
      <c r="AY3270" s="202" t="s">
        <v>574</v>
      </c>
    </row>
    <row r="3271" spans="2:51" s="12" customFormat="1" ht="12">
      <c r="B3271" s="180"/>
      <c r="D3271" s="181" t="s">
        <v>586</v>
      </c>
      <c r="E3271" s="182" t="s">
        <v>1</v>
      </c>
      <c r="F3271" s="183" t="s">
        <v>1148</v>
      </c>
      <c r="H3271" s="182" t="s">
        <v>1</v>
      </c>
      <c r="I3271" s="184"/>
      <c r="L3271" s="180"/>
      <c r="M3271" s="185"/>
      <c r="T3271" s="186"/>
      <c r="AT3271" s="182" t="s">
        <v>586</v>
      </c>
      <c r="AU3271" s="182" t="s">
        <v>89</v>
      </c>
      <c r="AV3271" s="12" t="s">
        <v>84</v>
      </c>
      <c r="AW3271" s="12" t="s">
        <v>31</v>
      </c>
      <c r="AX3271" s="12" t="s">
        <v>77</v>
      </c>
      <c r="AY3271" s="182" t="s">
        <v>574</v>
      </c>
    </row>
    <row r="3272" spans="2:51" s="13" customFormat="1" ht="12">
      <c r="B3272" s="187"/>
      <c r="D3272" s="181" t="s">
        <v>586</v>
      </c>
      <c r="E3272" s="188" t="s">
        <v>1</v>
      </c>
      <c r="F3272" s="189" t="s">
        <v>3301</v>
      </c>
      <c r="H3272" s="190">
        <v>17.745000000000001</v>
      </c>
      <c r="I3272" s="191"/>
      <c r="L3272" s="187"/>
      <c r="M3272" s="192"/>
      <c r="T3272" s="193"/>
      <c r="AT3272" s="188" t="s">
        <v>586</v>
      </c>
      <c r="AU3272" s="188" t="s">
        <v>89</v>
      </c>
      <c r="AV3272" s="13" t="s">
        <v>89</v>
      </c>
      <c r="AW3272" s="13" t="s">
        <v>31</v>
      </c>
      <c r="AX3272" s="13" t="s">
        <v>77</v>
      </c>
      <c r="AY3272" s="188" t="s">
        <v>574</v>
      </c>
    </row>
    <row r="3273" spans="2:51" s="13" customFormat="1" ht="12">
      <c r="B3273" s="187"/>
      <c r="D3273" s="181" t="s">
        <v>586</v>
      </c>
      <c r="E3273" s="188" t="s">
        <v>1</v>
      </c>
      <c r="F3273" s="189" t="s">
        <v>3302</v>
      </c>
      <c r="H3273" s="190">
        <v>-2.7629999999999999</v>
      </c>
      <c r="I3273" s="191"/>
      <c r="L3273" s="187"/>
      <c r="M3273" s="192"/>
      <c r="T3273" s="193"/>
      <c r="AT3273" s="188" t="s">
        <v>586</v>
      </c>
      <c r="AU3273" s="188" t="s">
        <v>89</v>
      </c>
      <c r="AV3273" s="13" t="s">
        <v>89</v>
      </c>
      <c r="AW3273" s="13" t="s">
        <v>31</v>
      </c>
      <c r="AX3273" s="13" t="s">
        <v>77</v>
      </c>
      <c r="AY3273" s="188" t="s">
        <v>574</v>
      </c>
    </row>
    <row r="3274" spans="2:51" s="15" customFormat="1" ht="12">
      <c r="B3274" s="201"/>
      <c r="D3274" s="181" t="s">
        <v>586</v>
      </c>
      <c r="E3274" s="202" t="s">
        <v>481</v>
      </c>
      <c r="F3274" s="203" t="s">
        <v>776</v>
      </c>
      <c r="H3274" s="204">
        <v>14.981999999999999</v>
      </c>
      <c r="I3274" s="205"/>
      <c r="L3274" s="201"/>
      <c r="M3274" s="206"/>
      <c r="T3274" s="207"/>
      <c r="AT3274" s="202" t="s">
        <v>586</v>
      </c>
      <c r="AU3274" s="202" t="s">
        <v>89</v>
      </c>
      <c r="AV3274" s="15" t="s">
        <v>597</v>
      </c>
      <c r="AW3274" s="15" t="s">
        <v>31</v>
      </c>
      <c r="AX3274" s="15" t="s">
        <v>77</v>
      </c>
      <c r="AY3274" s="202" t="s">
        <v>574</v>
      </c>
    </row>
    <row r="3275" spans="2:51" s="12" customFormat="1" ht="12">
      <c r="B3275" s="180"/>
      <c r="D3275" s="181" t="s">
        <v>586</v>
      </c>
      <c r="E3275" s="182" t="s">
        <v>1</v>
      </c>
      <c r="F3275" s="183" t="s">
        <v>2260</v>
      </c>
      <c r="H3275" s="182" t="s">
        <v>1</v>
      </c>
      <c r="I3275" s="184"/>
      <c r="L3275" s="180"/>
      <c r="M3275" s="185"/>
      <c r="T3275" s="186"/>
      <c r="AT3275" s="182" t="s">
        <v>586</v>
      </c>
      <c r="AU3275" s="182" t="s">
        <v>89</v>
      </c>
      <c r="AV3275" s="12" t="s">
        <v>84</v>
      </c>
      <c r="AW3275" s="12" t="s">
        <v>31</v>
      </c>
      <c r="AX3275" s="12" t="s">
        <v>77</v>
      </c>
      <c r="AY3275" s="182" t="s">
        <v>574</v>
      </c>
    </row>
    <row r="3276" spans="2:51" s="12" customFormat="1" ht="12">
      <c r="B3276" s="180"/>
      <c r="D3276" s="181" t="s">
        <v>586</v>
      </c>
      <c r="E3276" s="182" t="s">
        <v>1</v>
      </c>
      <c r="F3276" s="183" t="s">
        <v>2261</v>
      </c>
      <c r="H3276" s="182" t="s">
        <v>1</v>
      </c>
      <c r="I3276" s="184"/>
      <c r="L3276" s="180"/>
      <c r="M3276" s="185"/>
      <c r="T3276" s="186"/>
      <c r="AT3276" s="182" t="s">
        <v>586</v>
      </c>
      <c r="AU3276" s="182" t="s">
        <v>89</v>
      </c>
      <c r="AV3276" s="12" t="s">
        <v>84</v>
      </c>
      <c r="AW3276" s="12" t="s">
        <v>31</v>
      </c>
      <c r="AX3276" s="12" t="s">
        <v>77</v>
      </c>
      <c r="AY3276" s="182" t="s">
        <v>574</v>
      </c>
    </row>
    <row r="3277" spans="2:51" s="13" customFormat="1" ht="12">
      <c r="B3277" s="187"/>
      <c r="D3277" s="181" t="s">
        <v>586</v>
      </c>
      <c r="E3277" s="188" t="s">
        <v>1</v>
      </c>
      <c r="F3277" s="189" t="s">
        <v>3303</v>
      </c>
      <c r="H3277" s="190">
        <v>5.0490000000000004</v>
      </c>
      <c r="I3277" s="191"/>
      <c r="L3277" s="187"/>
      <c r="M3277" s="192"/>
      <c r="T3277" s="193"/>
      <c r="AT3277" s="188" t="s">
        <v>586</v>
      </c>
      <c r="AU3277" s="188" t="s">
        <v>89</v>
      </c>
      <c r="AV3277" s="13" t="s">
        <v>89</v>
      </c>
      <c r="AW3277" s="13" t="s">
        <v>31</v>
      </c>
      <c r="AX3277" s="13" t="s">
        <v>77</v>
      </c>
      <c r="AY3277" s="188" t="s">
        <v>574</v>
      </c>
    </row>
    <row r="3278" spans="2:51" s="13" customFormat="1" ht="12">
      <c r="B3278" s="187"/>
      <c r="D3278" s="181" t="s">
        <v>586</v>
      </c>
      <c r="E3278" s="188" t="s">
        <v>1</v>
      </c>
      <c r="F3278" s="189" t="s">
        <v>3304</v>
      </c>
      <c r="H3278" s="190">
        <v>0.79700000000000004</v>
      </c>
      <c r="I3278" s="191"/>
      <c r="L3278" s="187"/>
      <c r="M3278" s="192"/>
      <c r="T3278" s="193"/>
      <c r="AT3278" s="188" t="s">
        <v>586</v>
      </c>
      <c r="AU3278" s="188" t="s">
        <v>89</v>
      </c>
      <c r="AV3278" s="13" t="s">
        <v>89</v>
      </c>
      <c r="AW3278" s="13" t="s">
        <v>31</v>
      </c>
      <c r="AX3278" s="13" t="s">
        <v>77</v>
      </c>
      <c r="AY3278" s="188" t="s">
        <v>574</v>
      </c>
    </row>
    <row r="3279" spans="2:51" s="13" customFormat="1" ht="12">
      <c r="B3279" s="187"/>
      <c r="D3279" s="181" t="s">
        <v>586</v>
      </c>
      <c r="E3279" s="188" t="s">
        <v>1</v>
      </c>
      <c r="F3279" s="189" t="s">
        <v>3305</v>
      </c>
      <c r="H3279" s="190">
        <v>0.78</v>
      </c>
      <c r="I3279" s="191"/>
      <c r="L3279" s="187"/>
      <c r="M3279" s="192"/>
      <c r="T3279" s="193"/>
      <c r="AT3279" s="188" t="s">
        <v>586</v>
      </c>
      <c r="AU3279" s="188" t="s">
        <v>89</v>
      </c>
      <c r="AV3279" s="13" t="s">
        <v>89</v>
      </c>
      <c r="AW3279" s="13" t="s">
        <v>31</v>
      </c>
      <c r="AX3279" s="13" t="s">
        <v>77</v>
      </c>
      <c r="AY3279" s="188" t="s">
        <v>574</v>
      </c>
    </row>
    <row r="3280" spans="2:51" s="13" customFormat="1" ht="12">
      <c r="B3280" s="187"/>
      <c r="D3280" s="181" t="s">
        <v>586</v>
      </c>
      <c r="E3280" s="188" t="s">
        <v>1</v>
      </c>
      <c r="F3280" s="189" t="s">
        <v>3306</v>
      </c>
      <c r="H3280" s="190">
        <v>1.7210000000000001</v>
      </c>
      <c r="I3280" s="191"/>
      <c r="L3280" s="187"/>
      <c r="M3280" s="192"/>
      <c r="T3280" s="193"/>
      <c r="AT3280" s="188" t="s">
        <v>586</v>
      </c>
      <c r="AU3280" s="188" t="s">
        <v>89</v>
      </c>
      <c r="AV3280" s="13" t="s">
        <v>89</v>
      </c>
      <c r="AW3280" s="13" t="s">
        <v>31</v>
      </c>
      <c r="AX3280" s="13" t="s">
        <v>77</v>
      </c>
      <c r="AY3280" s="188" t="s">
        <v>574</v>
      </c>
    </row>
    <row r="3281" spans="2:65" s="15" customFormat="1" ht="12">
      <c r="B3281" s="201"/>
      <c r="D3281" s="181" t="s">
        <v>586</v>
      </c>
      <c r="E3281" s="202" t="s">
        <v>484</v>
      </c>
      <c r="F3281" s="203" t="s">
        <v>776</v>
      </c>
      <c r="H3281" s="204">
        <v>8.3469999999999995</v>
      </c>
      <c r="I3281" s="205"/>
      <c r="L3281" s="201"/>
      <c r="M3281" s="206"/>
      <c r="T3281" s="207"/>
      <c r="AT3281" s="202" t="s">
        <v>586</v>
      </c>
      <c r="AU3281" s="202" t="s">
        <v>89</v>
      </c>
      <c r="AV3281" s="15" t="s">
        <v>597</v>
      </c>
      <c r="AW3281" s="15" t="s">
        <v>31</v>
      </c>
      <c r="AX3281" s="15" t="s">
        <v>77</v>
      </c>
      <c r="AY3281" s="202" t="s">
        <v>574</v>
      </c>
    </row>
    <row r="3282" spans="2:65" s="12" customFormat="1" ht="12">
      <c r="B3282" s="180"/>
      <c r="D3282" s="181" t="s">
        <v>586</v>
      </c>
      <c r="E3282" s="182" t="s">
        <v>1</v>
      </c>
      <c r="F3282" s="183" t="s">
        <v>3238</v>
      </c>
      <c r="H3282" s="182" t="s">
        <v>1</v>
      </c>
      <c r="I3282" s="184"/>
      <c r="L3282" s="180"/>
      <c r="M3282" s="185"/>
      <c r="T3282" s="186"/>
      <c r="AT3282" s="182" t="s">
        <v>586</v>
      </c>
      <c r="AU3282" s="182" t="s">
        <v>89</v>
      </c>
      <c r="AV3282" s="12" t="s">
        <v>84</v>
      </c>
      <c r="AW3282" s="12" t="s">
        <v>31</v>
      </c>
      <c r="AX3282" s="12" t="s">
        <v>77</v>
      </c>
      <c r="AY3282" s="182" t="s">
        <v>574</v>
      </c>
    </row>
    <row r="3283" spans="2:65" s="12" customFormat="1" ht="12">
      <c r="B3283" s="180"/>
      <c r="D3283" s="181" t="s">
        <v>586</v>
      </c>
      <c r="E3283" s="182" t="s">
        <v>1</v>
      </c>
      <c r="F3283" s="183" t="s">
        <v>3239</v>
      </c>
      <c r="H3283" s="182" t="s">
        <v>1</v>
      </c>
      <c r="I3283" s="184"/>
      <c r="L3283" s="180"/>
      <c r="M3283" s="185"/>
      <c r="T3283" s="186"/>
      <c r="AT3283" s="182" t="s">
        <v>586</v>
      </c>
      <c r="AU3283" s="182" t="s">
        <v>89</v>
      </c>
      <c r="AV3283" s="12" t="s">
        <v>84</v>
      </c>
      <c r="AW3283" s="12" t="s">
        <v>31</v>
      </c>
      <c r="AX3283" s="12" t="s">
        <v>77</v>
      </c>
      <c r="AY3283" s="182" t="s">
        <v>574</v>
      </c>
    </row>
    <row r="3284" spans="2:65" s="13" customFormat="1" ht="12">
      <c r="B3284" s="187"/>
      <c r="D3284" s="181" t="s">
        <v>586</v>
      </c>
      <c r="E3284" s="188" t="s">
        <v>1</v>
      </c>
      <c r="F3284" s="189" t="s">
        <v>3307</v>
      </c>
      <c r="H3284" s="190">
        <v>40.423999999999999</v>
      </c>
      <c r="I3284" s="191"/>
      <c r="L3284" s="187"/>
      <c r="M3284" s="192"/>
      <c r="T3284" s="193"/>
      <c r="AT3284" s="188" t="s">
        <v>586</v>
      </c>
      <c r="AU3284" s="188" t="s">
        <v>89</v>
      </c>
      <c r="AV3284" s="13" t="s">
        <v>89</v>
      </c>
      <c r="AW3284" s="13" t="s">
        <v>31</v>
      </c>
      <c r="AX3284" s="13" t="s">
        <v>77</v>
      </c>
      <c r="AY3284" s="188" t="s">
        <v>574</v>
      </c>
    </row>
    <row r="3285" spans="2:65" s="13" customFormat="1" ht="12">
      <c r="B3285" s="187"/>
      <c r="D3285" s="181" t="s">
        <v>586</v>
      </c>
      <c r="E3285" s="188" t="s">
        <v>1</v>
      </c>
      <c r="F3285" s="189" t="s">
        <v>3308</v>
      </c>
      <c r="H3285" s="190">
        <v>18.533000000000001</v>
      </c>
      <c r="I3285" s="191"/>
      <c r="L3285" s="187"/>
      <c r="M3285" s="192"/>
      <c r="T3285" s="193"/>
      <c r="AT3285" s="188" t="s">
        <v>586</v>
      </c>
      <c r="AU3285" s="188" t="s">
        <v>89</v>
      </c>
      <c r="AV3285" s="13" t="s">
        <v>89</v>
      </c>
      <c r="AW3285" s="13" t="s">
        <v>31</v>
      </c>
      <c r="AX3285" s="13" t="s">
        <v>77</v>
      </c>
      <c r="AY3285" s="188" t="s">
        <v>574</v>
      </c>
    </row>
    <row r="3286" spans="2:65" s="15" customFormat="1" ht="12">
      <c r="B3286" s="201"/>
      <c r="D3286" s="181" t="s">
        <v>586</v>
      </c>
      <c r="E3286" s="202" t="s">
        <v>487</v>
      </c>
      <c r="F3286" s="203" t="s">
        <v>776</v>
      </c>
      <c r="H3286" s="204">
        <v>58.957000000000001</v>
      </c>
      <c r="I3286" s="205"/>
      <c r="L3286" s="201"/>
      <c r="M3286" s="206"/>
      <c r="T3286" s="207"/>
      <c r="AT3286" s="202" t="s">
        <v>586</v>
      </c>
      <c r="AU3286" s="202" t="s">
        <v>89</v>
      </c>
      <c r="AV3286" s="15" t="s">
        <v>597</v>
      </c>
      <c r="AW3286" s="15" t="s">
        <v>31</v>
      </c>
      <c r="AX3286" s="15" t="s">
        <v>77</v>
      </c>
      <c r="AY3286" s="202" t="s">
        <v>574</v>
      </c>
    </row>
    <row r="3287" spans="2:65" s="14" customFormat="1" ht="12">
      <c r="B3287" s="194"/>
      <c r="D3287" s="181" t="s">
        <v>586</v>
      </c>
      <c r="E3287" s="195" t="s">
        <v>490</v>
      </c>
      <c r="F3287" s="196" t="s">
        <v>596</v>
      </c>
      <c r="H3287" s="197">
        <v>814.952</v>
      </c>
      <c r="I3287" s="198"/>
      <c r="L3287" s="194"/>
      <c r="M3287" s="199"/>
      <c r="T3287" s="200"/>
      <c r="AT3287" s="195" t="s">
        <v>586</v>
      </c>
      <c r="AU3287" s="195" t="s">
        <v>89</v>
      </c>
      <c r="AV3287" s="14" t="s">
        <v>580</v>
      </c>
      <c r="AW3287" s="14" t="s">
        <v>31</v>
      </c>
      <c r="AX3287" s="14" t="s">
        <v>84</v>
      </c>
      <c r="AY3287" s="195" t="s">
        <v>574</v>
      </c>
    </row>
    <row r="3288" spans="2:65" s="12" customFormat="1" ht="24">
      <c r="B3288" s="180"/>
      <c r="D3288" s="181" t="s">
        <v>586</v>
      </c>
      <c r="E3288" s="182" t="s">
        <v>1</v>
      </c>
      <c r="F3288" s="183" t="s">
        <v>3242</v>
      </c>
      <c r="H3288" s="182" t="s">
        <v>1</v>
      </c>
      <c r="I3288" s="184"/>
      <c r="L3288" s="180"/>
      <c r="M3288" s="185"/>
      <c r="T3288" s="186"/>
      <c r="AT3288" s="182" t="s">
        <v>586</v>
      </c>
      <c r="AU3288" s="182" t="s">
        <v>89</v>
      </c>
      <c r="AV3288" s="12" t="s">
        <v>84</v>
      </c>
      <c r="AW3288" s="12" t="s">
        <v>31</v>
      </c>
      <c r="AX3288" s="12" t="s">
        <v>77</v>
      </c>
      <c r="AY3288" s="182" t="s">
        <v>574</v>
      </c>
    </row>
    <row r="3289" spans="2:65" s="1" customFormat="1" ht="38" customHeight="1">
      <c r="B3289" s="140"/>
      <c r="C3289" s="208" t="s">
        <v>3309</v>
      </c>
      <c r="D3289" s="208" t="s">
        <v>1858</v>
      </c>
      <c r="E3289" s="209" t="s">
        <v>3310</v>
      </c>
      <c r="F3289" s="210" t="s">
        <v>3311</v>
      </c>
      <c r="G3289" s="211" t="s">
        <v>584</v>
      </c>
      <c r="H3289" s="212">
        <v>3273.3620000000001</v>
      </c>
      <c r="I3289" s="213"/>
      <c r="J3289" s="214">
        <f>ROUND(I3289*H3289,2)</f>
        <v>0</v>
      </c>
      <c r="K3289" s="215"/>
      <c r="L3289" s="216"/>
      <c r="M3289" s="217" t="s">
        <v>1</v>
      </c>
      <c r="N3289" s="218" t="s">
        <v>43</v>
      </c>
      <c r="P3289" s="177">
        <f>O3289*H3289</f>
        <v>0</v>
      </c>
      <c r="Q3289" s="177">
        <v>1.9499999999999999E-3</v>
      </c>
      <c r="R3289" s="177">
        <f>Q3289*H3289</f>
        <v>6.3830558999999996</v>
      </c>
      <c r="S3289" s="177">
        <v>0</v>
      </c>
      <c r="T3289" s="178">
        <f>S3289*H3289</f>
        <v>0</v>
      </c>
      <c r="AR3289" s="179" t="s">
        <v>860</v>
      </c>
      <c r="AT3289" s="179" t="s">
        <v>1858</v>
      </c>
      <c r="AU3289" s="179" t="s">
        <v>89</v>
      </c>
      <c r="AY3289" s="17" t="s">
        <v>574</v>
      </c>
      <c r="BE3289" s="102">
        <f>IF(N3289="základná",J3289,0)</f>
        <v>0</v>
      </c>
      <c r="BF3289" s="102">
        <f>IF(N3289="znížená",J3289,0)</f>
        <v>0</v>
      </c>
      <c r="BG3289" s="102">
        <f>IF(N3289="zákl. prenesená",J3289,0)</f>
        <v>0</v>
      </c>
      <c r="BH3289" s="102">
        <f>IF(N3289="zníž. prenesená",J3289,0)</f>
        <v>0</v>
      </c>
      <c r="BI3289" s="102">
        <f>IF(N3289="nulová",J3289,0)</f>
        <v>0</v>
      </c>
      <c r="BJ3289" s="17" t="s">
        <v>89</v>
      </c>
      <c r="BK3289" s="102">
        <f>ROUND(I3289*H3289,2)</f>
        <v>0</v>
      </c>
      <c r="BL3289" s="17" t="s">
        <v>680</v>
      </c>
      <c r="BM3289" s="179" t="s">
        <v>3312</v>
      </c>
    </row>
    <row r="3290" spans="2:65" s="13" customFormat="1" ht="12">
      <c r="B3290" s="187"/>
      <c r="D3290" s="181" t="s">
        <v>586</v>
      </c>
      <c r="E3290" s="188" t="s">
        <v>1</v>
      </c>
      <c r="F3290" s="189" t="s">
        <v>3313</v>
      </c>
      <c r="H3290" s="190">
        <v>2881.654</v>
      </c>
      <c r="I3290" s="191"/>
      <c r="L3290" s="187"/>
      <c r="M3290" s="192"/>
      <c r="T3290" s="193"/>
      <c r="AT3290" s="188" t="s">
        <v>586</v>
      </c>
      <c r="AU3290" s="188" t="s">
        <v>89</v>
      </c>
      <c r="AV3290" s="13" t="s">
        <v>89</v>
      </c>
      <c r="AW3290" s="13" t="s">
        <v>31</v>
      </c>
      <c r="AX3290" s="13" t="s">
        <v>77</v>
      </c>
      <c r="AY3290" s="188" t="s">
        <v>574</v>
      </c>
    </row>
    <row r="3291" spans="2:65" s="13" customFormat="1" ht="12">
      <c r="B3291" s="187"/>
      <c r="D3291" s="181" t="s">
        <v>586</v>
      </c>
      <c r="E3291" s="188" t="s">
        <v>1</v>
      </c>
      <c r="F3291" s="189" t="s">
        <v>3314</v>
      </c>
      <c r="H3291" s="190">
        <v>391.70800000000003</v>
      </c>
      <c r="I3291" s="191"/>
      <c r="L3291" s="187"/>
      <c r="M3291" s="192"/>
      <c r="T3291" s="193"/>
      <c r="AT3291" s="188" t="s">
        <v>586</v>
      </c>
      <c r="AU3291" s="188" t="s">
        <v>89</v>
      </c>
      <c r="AV3291" s="13" t="s">
        <v>89</v>
      </c>
      <c r="AW3291" s="13" t="s">
        <v>31</v>
      </c>
      <c r="AX3291" s="13" t="s">
        <v>77</v>
      </c>
      <c r="AY3291" s="188" t="s">
        <v>574</v>
      </c>
    </row>
    <row r="3292" spans="2:65" s="14" customFormat="1" ht="12">
      <c r="B3292" s="194"/>
      <c r="D3292" s="181" t="s">
        <v>586</v>
      </c>
      <c r="E3292" s="195" t="s">
        <v>1</v>
      </c>
      <c r="F3292" s="196" t="s">
        <v>596</v>
      </c>
      <c r="H3292" s="197">
        <v>3273.3620000000001</v>
      </c>
      <c r="I3292" s="198"/>
      <c r="L3292" s="194"/>
      <c r="M3292" s="199"/>
      <c r="T3292" s="200"/>
      <c r="AT3292" s="195" t="s">
        <v>586</v>
      </c>
      <c r="AU3292" s="195" t="s">
        <v>89</v>
      </c>
      <c r="AV3292" s="14" t="s">
        <v>580</v>
      </c>
      <c r="AW3292" s="14" t="s">
        <v>31</v>
      </c>
      <c r="AX3292" s="14" t="s">
        <v>84</v>
      </c>
      <c r="AY3292" s="195" t="s">
        <v>574</v>
      </c>
    </row>
    <row r="3293" spans="2:65" s="1" customFormat="1" ht="38" customHeight="1">
      <c r="B3293" s="140"/>
      <c r="C3293" s="208" t="s">
        <v>3315</v>
      </c>
      <c r="D3293" s="208" t="s">
        <v>1858</v>
      </c>
      <c r="E3293" s="209" t="s">
        <v>3316</v>
      </c>
      <c r="F3293" s="210" t="s">
        <v>3317</v>
      </c>
      <c r="G3293" s="211" t="s">
        <v>584</v>
      </c>
      <c r="H3293" s="212">
        <v>781.904</v>
      </c>
      <c r="I3293" s="213"/>
      <c r="J3293" s="214">
        <f>ROUND(I3293*H3293,2)</f>
        <v>0</v>
      </c>
      <c r="K3293" s="215"/>
      <c r="L3293" s="216"/>
      <c r="M3293" s="217" t="s">
        <v>1</v>
      </c>
      <c r="N3293" s="218" t="s">
        <v>43</v>
      </c>
      <c r="P3293" s="177">
        <f>O3293*H3293</f>
        <v>0</v>
      </c>
      <c r="Q3293" s="177">
        <v>2.3E-3</v>
      </c>
      <c r="R3293" s="177">
        <f>Q3293*H3293</f>
        <v>1.7983792000000001</v>
      </c>
      <c r="S3293" s="177">
        <v>0</v>
      </c>
      <c r="T3293" s="178">
        <f>S3293*H3293</f>
        <v>0</v>
      </c>
      <c r="AR3293" s="179" t="s">
        <v>860</v>
      </c>
      <c r="AT3293" s="179" t="s">
        <v>1858</v>
      </c>
      <c r="AU3293" s="179" t="s">
        <v>89</v>
      </c>
      <c r="AY3293" s="17" t="s">
        <v>574</v>
      </c>
      <c r="BE3293" s="102">
        <f>IF(N3293="základná",J3293,0)</f>
        <v>0</v>
      </c>
      <c r="BF3293" s="102">
        <f>IF(N3293="znížená",J3293,0)</f>
        <v>0</v>
      </c>
      <c r="BG3293" s="102">
        <f>IF(N3293="zákl. prenesená",J3293,0)</f>
        <v>0</v>
      </c>
      <c r="BH3293" s="102">
        <f>IF(N3293="zníž. prenesená",J3293,0)</f>
        <v>0</v>
      </c>
      <c r="BI3293" s="102">
        <f>IF(N3293="nulová",J3293,0)</f>
        <v>0</v>
      </c>
      <c r="BJ3293" s="17" t="s">
        <v>89</v>
      </c>
      <c r="BK3293" s="102">
        <f>ROUND(I3293*H3293,2)</f>
        <v>0</v>
      </c>
      <c r="BL3293" s="17" t="s">
        <v>680</v>
      </c>
      <c r="BM3293" s="179" t="s">
        <v>3318</v>
      </c>
    </row>
    <row r="3294" spans="2:65" s="13" customFormat="1" ht="12">
      <c r="B3294" s="187"/>
      <c r="D3294" s="181" t="s">
        <v>586</v>
      </c>
      <c r="E3294" s="188" t="s">
        <v>1</v>
      </c>
      <c r="F3294" s="189" t="s">
        <v>3319</v>
      </c>
      <c r="H3294" s="190">
        <v>329.51100000000002</v>
      </c>
      <c r="I3294" s="191"/>
      <c r="L3294" s="187"/>
      <c r="M3294" s="192"/>
      <c r="T3294" s="193"/>
      <c r="AT3294" s="188" t="s">
        <v>586</v>
      </c>
      <c r="AU3294" s="188" t="s">
        <v>89</v>
      </c>
      <c r="AV3294" s="13" t="s">
        <v>89</v>
      </c>
      <c r="AW3294" s="13" t="s">
        <v>31</v>
      </c>
      <c r="AX3294" s="13" t="s">
        <v>77</v>
      </c>
      <c r="AY3294" s="188" t="s">
        <v>574</v>
      </c>
    </row>
    <row r="3295" spans="2:65" s="13" customFormat="1" ht="12">
      <c r="B3295" s="187"/>
      <c r="D3295" s="181" t="s">
        <v>586</v>
      </c>
      <c r="E3295" s="188" t="s">
        <v>1</v>
      </c>
      <c r="F3295" s="189" t="s">
        <v>3320</v>
      </c>
      <c r="H3295" s="190">
        <v>203.77099999999999</v>
      </c>
      <c r="I3295" s="191"/>
      <c r="L3295" s="187"/>
      <c r="M3295" s="192"/>
      <c r="T3295" s="193"/>
      <c r="AT3295" s="188" t="s">
        <v>586</v>
      </c>
      <c r="AU3295" s="188" t="s">
        <v>89</v>
      </c>
      <c r="AV3295" s="13" t="s">
        <v>89</v>
      </c>
      <c r="AW3295" s="13" t="s">
        <v>31</v>
      </c>
      <c r="AX3295" s="13" t="s">
        <v>77</v>
      </c>
      <c r="AY3295" s="188" t="s">
        <v>574</v>
      </c>
    </row>
    <row r="3296" spans="2:65" s="13" customFormat="1" ht="12">
      <c r="B3296" s="187"/>
      <c r="D3296" s="181" t="s">
        <v>586</v>
      </c>
      <c r="E3296" s="188" t="s">
        <v>1</v>
      </c>
      <c r="F3296" s="189" t="s">
        <v>3321</v>
      </c>
      <c r="H3296" s="190">
        <v>248.62200000000001</v>
      </c>
      <c r="I3296" s="191"/>
      <c r="L3296" s="187"/>
      <c r="M3296" s="192"/>
      <c r="T3296" s="193"/>
      <c r="AT3296" s="188" t="s">
        <v>586</v>
      </c>
      <c r="AU3296" s="188" t="s">
        <v>89</v>
      </c>
      <c r="AV3296" s="13" t="s">
        <v>89</v>
      </c>
      <c r="AW3296" s="13" t="s">
        <v>31</v>
      </c>
      <c r="AX3296" s="13" t="s">
        <v>77</v>
      </c>
      <c r="AY3296" s="188" t="s">
        <v>574</v>
      </c>
    </row>
    <row r="3297" spans="2:65" s="14" customFormat="1" ht="12">
      <c r="B3297" s="194"/>
      <c r="D3297" s="181" t="s">
        <v>586</v>
      </c>
      <c r="E3297" s="195" t="s">
        <v>1</v>
      </c>
      <c r="F3297" s="196" t="s">
        <v>596</v>
      </c>
      <c r="H3297" s="197">
        <v>781.904</v>
      </c>
      <c r="I3297" s="198"/>
      <c r="L3297" s="194"/>
      <c r="M3297" s="199"/>
      <c r="T3297" s="200"/>
      <c r="AT3297" s="195" t="s">
        <v>586</v>
      </c>
      <c r="AU3297" s="195" t="s">
        <v>89</v>
      </c>
      <c r="AV3297" s="14" t="s">
        <v>580</v>
      </c>
      <c r="AW3297" s="14" t="s">
        <v>31</v>
      </c>
      <c r="AX3297" s="14" t="s">
        <v>84</v>
      </c>
      <c r="AY3297" s="195" t="s">
        <v>574</v>
      </c>
    </row>
    <row r="3298" spans="2:65" s="1" customFormat="1" ht="38" customHeight="1">
      <c r="B3298" s="140"/>
      <c r="C3298" s="208" t="s">
        <v>3322</v>
      </c>
      <c r="D3298" s="208" t="s">
        <v>1858</v>
      </c>
      <c r="E3298" s="209" t="s">
        <v>3323</v>
      </c>
      <c r="F3298" s="210" t="s">
        <v>3324</v>
      </c>
      <c r="G3298" s="211" t="s">
        <v>584</v>
      </c>
      <c r="H3298" s="212">
        <v>857.99400000000003</v>
      </c>
      <c r="I3298" s="213"/>
      <c r="J3298" s="214">
        <f>ROUND(I3298*H3298,2)</f>
        <v>0</v>
      </c>
      <c r="K3298" s="215"/>
      <c r="L3298" s="216"/>
      <c r="M3298" s="217" t="s">
        <v>1</v>
      </c>
      <c r="N3298" s="218" t="s">
        <v>43</v>
      </c>
      <c r="P3298" s="177">
        <f>O3298*H3298</f>
        <v>0</v>
      </c>
      <c r="Q3298" s="177">
        <v>2.3E-3</v>
      </c>
      <c r="R3298" s="177">
        <f>Q3298*H3298</f>
        <v>1.9733862</v>
      </c>
      <c r="S3298" s="177">
        <v>0</v>
      </c>
      <c r="T3298" s="178">
        <f>S3298*H3298</f>
        <v>0</v>
      </c>
      <c r="AR3298" s="179" t="s">
        <v>860</v>
      </c>
      <c r="AT3298" s="179" t="s">
        <v>1858</v>
      </c>
      <c r="AU3298" s="179" t="s">
        <v>89</v>
      </c>
      <c r="AY3298" s="17" t="s">
        <v>574</v>
      </c>
      <c r="BE3298" s="102">
        <f>IF(N3298="základná",J3298,0)</f>
        <v>0</v>
      </c>
      <c r="BF3298" s="102">
        <f>IF(N3298="znížená",J3298,0)</f>
        <v>0</v>
      </c>
      <c r="BG3298" s="102">
        <f>IF(N3298="zákl. prenesená",J3298,0)</f>
        <v>0</v>
      </c>
      <c r="BH3298" s="102">
        <f>IF(N3298="zníž. prenesená",J3298,0)</f>
        <v>0</v>
      </c>
      <c r="BI3298" s="102">
        <f>IF(N3298="nulová",J3298,0)</f>
        <v>0</v>
      </c>
      <c r="BJ3298" s="17" t="s">
        <v>89</v>
      </c>
      <c r="BK3298" s="102">
        <f>ROUND(I3298*H3298,2)</f>
        <v>0</v>
      </c>
      <c r="BL3298" s="17" t="s">
        <v>680</v>
      </c>
      <c r="BM3298" s="179" t="s">
        <v>3325</v>
      </c>
    </row>
    <row r="3299" spans="2:65" s="13" customFormat="1" ht="12">
      <c r="B3299" s="187"/>
      <c r="D3299" s="181" t="s">
        <v>586</v>
      </c>
      <c r="E3299" s="188" t="s">
        <v>1</v>
      </c>
      <c r="F3299" s="189" t="s">
        <v>3326</v>
      </c>
      <c r="H3299" s="190">
        <v>857.99400000000003</v>
      </c>
      <c r="I3299" s="191"/>
      <c r="L3299" s="187"/>
      <c r="M3299" s="192"/>
      <c r="T3299" s="193"/>
      <c r="AT3299" s="188" t="s">
        <v>586</v>
      </c>
      <c r="AU3299" s="188" t="s">
        <v>89</v>
      </c>
      <c r="AV3299" s="13" t="s">
        <v>89</v>
      </c>
      <c r="AW3299" s="13" t="s">
        <v>31</v>
      </c>
      <c r="AX3299" s="13" t="s">
        <v>84</v>
      </c>
      <c r="AY3299" s="188" t="s">
        <v>574</v>
      </c>
    </row>
    <row r="3300" spans="2:65" s="1" customFormat="1" ht="24.25" customHeight="1">
      <c r="B3300" s="140"/>
      <c r="C3300" s="168" t="s">
        <v>3327</v>
      </c>
      <c r="D3300" s="168" t="s">
        <v>576</v>
      </c>
      <c r="E3300" s="169" t="s">
        <v>3328</v>
      </c>
      <c r="F3300" s="170" t="s">
        <v>3329</v>
      </c>
      <c r="G3300" s="171" t="s">
        <v>584</v>
      </c>
      <c r="H3300" s="172">
        <v>4357.482</v>
      </c>
      <c r="I3300" s="173"/>
      <c r="J3300" s="174">
        <f>ROUND(I3300*H3300,2)</f>
        <v>0</v>
      </c>
      <c r="K3300" s="175"/>
      <c r="L3300" s="34"/>
      <c r="M3300" s="176" t="s">
        <v>1</v>
      </c>
      <c r="N3300" s="139" t="s">
        <v>43</v>
      </c>
      <c r="P3300" s="177">
        <f>O3300*H3300</f>
        <v>0</v>
      </c>
      <c r="Q3300" s="177">
        <v>0</v>
      </c>
      <c r="R3300" s="177">
        <f>Q3300*H3300</f>
        <v>0</v>
      </c>
      <c r="S3300" s="177">
        <v>0</v>
      </c>
      <c r="T3300" s="178">
        <f>S3300*H3300</f>
        <v>0</v>
      </c>
      <c r="AR3300" s="179" t="s">
        <v>680</v>
      </c>
      <c r="AT3300" s="179" t="s">
        <v>576</v>
      </c>
      <c r="AU3300" s="179" t="s">
        <v>89</v>
      </c>
      <c r="AY3300" s="17" t="s">
        <v>574</v>
      </c>
      <c r="BE3300" s="102">
        <f>IF(N3300="základná",J3300,0)</f>
        <v>0</v>
      </c>
      <c r="BF3300" s="102">
        <f>IF(N3300="znížená",J3300,0)</f>
        <v>0</v>
      </c>
      <c r="BG3300" s="102">
        <f>IF(N3300="zákl. prenesená",J3300,0)</f>
        <v>0</v>
      </c>
      <c r="BH3300" s="102">
        <f>IF(N3300="zníž. prenesená",J3300,0)</f>
        <v>0</v>
      </c>
      <c r="BI3300" s="102">
        <f>IF(N3300="nulová",J3300,0)</f>
        <v>0</v>
      </c>
      <c r="BJ3300" s="17" t="s">
        <v>89</v>
      </c>
      <c r="BK3300" s="102">
        <f>ROUND(I3300*H3300,2)</f>
        <v>0</v>
      </c>
      <c r="BL3300" s="17" t="s">
        <v>680</v>
      </c>
      <c r="BM3300" s="179" t="s">
        <v>3330</v>
      </c>
    </row>
    <row r="3301" spans="2:65" s="12" customFormat="1" ht="24">
      <c r="B3301" s="180"/>
      <c r="D3301" s="181" t="s">
        <v>586</v>
      </c>
      <c r="E3301" s="182" t="s">
        <v>1</v>
      </c>
      <c r="F3301" s="183" t="s">
        <v>3331</v>
      </c>
      <c r="H3301" s="182" t="s">
        <v>1</v>
      </c>
      <c r="I3301" s="184"/>
      <c r="L3301" s="180"/>
      <c r="M3301" s="185"/>
      <c r="T3301" s="186"/>
      <c r="AT3301" s="182" t="s">
        <v>586</v>
      </c>
      <c r="AU3301" s="182" t="s">
        <v>89</v>
      </c>
      <c r="AV3301" s="12" t="s">
        <v>84</v>
      </c>
      <c r="AW3301" s="12" t="s">
        <v>31</v>
      </c>
      <c r="AX3301" s="12" t="s">
        <v>77</v>
      </c>
      <c r="AY3301" s="182" t="s">
        <v>574</v>
      </c>
    </row>
    <row r="3302" spans="2:65" s="13" customFormat="1" ht="12">
      <c r="B3302" s="187"/>
      <c r="D3302" s="181" t="s">
        <v>586</v>
      </c>
      <c r="E3302" s="188" t="s">
        <v>1</v>
      </c>
      <c r="F3302" s="189" t="s">
        <v>3332</v>
      </c>
      <c r="H3302" s="190">
        <v>4357.482</v>
      </c>
      <c r="I3302" s="191"/>
      <c r="L3302" s="187"/>
      <c r="M3302" s="192"/>
      <c r="T3302" s="193"/>
      <c r="AT3302" s="188" t="s">
        <v>586</v>
      </c>
      <c r="AU3302" s="188" t="s">
        <v>89</v>
      </c>
      <c r="AV3302" s="13" t="s">
        <v>89</v>
      </c>
      <c r="AW3302" s="13" t="s">
        <v>31</v>
      </c>
      <c r="AX3302" s="13" t="s">
        <v>77</v>
      </c>
      <c r="AY3302" s="188" t="s">
        <v>574</v>
      </c>
    </row>
    <row r="3303" spans="2:65" s="14" customFormat="1" ht="12">
      <c r="B3303" s="194"/>
      <c r="D3303" s="181" t="s">
        <v>586</v>
      </c>
      <c r="E3303" s="195" t="s">
        <v>1</v>
      </c>
      <c r="F3303" s="196" t="s">
        <v>596</v>
      </c>
      <c r="H3303" s="197">
        <v>4357.482</v>
      </c>
      <c r="I3303" s="198"/>
      <c r="L3303" s="194"/>
      <c r="M3303" s="199"/>
      <c r="T3303" s="200"/>
      <c r="AT3303" s="195" t="s">
        <v>586</v>
      </c>
      <c r="AU3303" s="195" t="s">
        <v>89</v>
      </c>
      <c r="AV3303" s="14" t="s">
        <v>580</v>
      </c>
      <c r="AW3303" s="14" t="s">
        <v>31</v>
      </c>
      <c r="AX3303" s="14" t="s">
        <v>84</v>
      </c>
      <c r="AY3303" s="195" t="s">
        <v>574</v>
      </c>
    </row>
    <row r="3304" spans="2:65" s="1" customFormat="1" ht="24.25" customHeight="1">
      <c r="B3304" s="140"/>
      <c r="C3304" s="208" t="s">
        <v>3333</v>
      </c>
      <c r="D3304" s="208" t="s">
        <v>1858</v>
      </c>
      <c r="E3304" s="209" t="s">
        <v>3334</v>
      </c>
      <c r="F3304" s="210" t="s">
        <v>3335</v>
      </c>
      <c r="G3304" s="211" t="s">
        <v>584</v>
      </c>
      <c r="H3304" s="212">
        <v>5011.1040000000003</v>
      </c>
      <c r="I3304" s="213"/>
      <c r="J3304" s="214">
        <f>ROUND(I3304*H3304,2)</f>
        <v>0</v>
      </c>
      <c r="K3304" s="215"/>
      <c r="L3304" s="216"/>
      <c r="M3304" s="217" t="s">
        <v>1</v>
      </c>
      <c r="N3304" s="218" t="s">
        <v>43</v>
      </c>
      <c r="P3304" s="177">
        <f>O3304*H3304</f>
        <v>0</v>
      </c>
      <c r="Q3304" s="177">
        <v>2.9999999999999997E-4</v>
      </c>
      <c r="R3304" s="177">
        <f>Q3304*H3304</f>
        <v>1.5033311999999999</v>
      </c>
      <c r="S3304" s="177">
        <v>0</v>
      </c>
      <c r="T3304" s="178">
        <f>S3304*H3304</f>
        <v>0</v>
      </c>
      <c r="AR3304" s="179" t="s">
        <v>860</v>
      </c>
      <c r="AT3304" s="179" t="s">
        <v>1858</v>
      </c>
      <c r="AU3304" s="179" t="s">
        <v>89</v>
      </c>
      <c r="AY3304" s="17" t="s">
        <v>574</v>
      </c>
      <c r="BE3304" s="102">
        <f>IF(N3304="základná",J3304,0)</f>
        <v>0</v>
      </c>
      <c r="BF3304" s="102">
        <f>IF(N3304="znížená",J3304,0)</f>
        <v>0</v>
      </c>
      <c r="BG3304" s="102">
        <f>IF(N3304="zákl. prenesená",J3304,0)</f>
        <v>0</v>
      </c>
      <c r="BH3304" s="102">
        <f>IF(N3304="zníž. prenesená",J3304,0)</f>
        <v>0</v>
      </c>
      <c r="BI3304" s="102">
        <f>IF(N3304="nulová",J3304,0)</f>
        <v>0</v>
      </c>
      <c r="BJ3304" s="17" t="s">
        <v>89</v>
      </c>
      <c r="BK3304" s="102">
        <f>ROUND(I3304*H3304,2)</f>
        <v>0</v>
      </c>
      <c r="BL3304" s="17" t="s">
        <v>680</v>
      </c>
      <c r="BM3304" s="179" t="s">
        <v>3336</v>
      </c>
    </row>
    <row r="3305" spans="2:65" s="13" customFormat="1" ht="12">
      <c r="B3305" s="187"/>
      <c r="D3305" s="181" t="s">
        <v>586</v>
      </c>
      <c r="E3305" s="188" t="s">
        <v>1</v>
      </c>
      <c r="F3305" s="189" t="s">
        <v>3337</v>
      </c>
      <c r="H3305" s="190">
        <v>5011.1040000000003</v>
      </c>
      <c r="I3305" s="191"/>
      <c r="L3305" s="187"/>
      <c r="M3305" s="192"/>
      <c r="T3305" s="193"/>
      <c r="AT3305" s="188" t="s">
        <v>586</v>
      </c>
      <c r="AU3305" s="188" t="s">
        <v>89</v>
      </c>
      <c r="AV3305" s="13" t="s">
        <v>89</v>
      </c>
      <c r="AW3305" s="13" t="s">
        <v>31</v>
      </c>
      <c r="AX3305" s="13" t="s">
        <v>84</v>
      </c>
      <c r="AY3305" s="188" t="s">
        <v>574</v>
      </c>
    </row>
    <row r="3306" spans="2:65" s="1" customFormat="1" ht="24.25" customHeight="1">
      <c r="B3306" s="140"/>
      <c r="C3306" s="168" t="s">
        <v>3338</v>
      </c>
      <c r="D3306" s="168" t="s">
        <v>576</v>
      </c>
      <c r="E3306" s="169" t="s">
        <v>3339</v>
      </c>
      <c r="F3306" s="170" t="s">
        <v>3340</v>
      </c>
      <c r="G3306" s="171" t="s">
        <v>611</v>
      </c>
      <c r="H3306" s="172">
        <v>310.74</v>
      </c>
      <c r="I3306" s="173"/>
      <c r="J3306" s="174">
        <f>ROUND(I3306*H3306,2)</f>
        <v>0</v>
      </c>
      <c r="K3306" s="175"/>
      <c r="L3306" s="34"/>
      <c r="M3306" s="176" t="s">
        <v>1</v>
      </c>
      <c r="N3306" s="139" t="s">
        <v>43</v>
      </c>
      <c r="P3306" s="177">
        <f>O3306*H3306</f>
        <v>0</v>
      </c>
      <c r="Q3306" s="177">
        <v>2.8500000000000001E-3</v>
      </c>
      <c r="R3306" s="177">
        <f>Q3306*H3306</f>
        <v>0.88560900000000009</v>
      </c>
      <c r="S3306" s="177">
        <v>0</v>
      </c>
      <c r="T3306" s="178">
        <f>S3306*H3306</f>
        <v>0</v>
      </c>
      <c r="AR3306" s="179" t="s">
        <v>680</v>
      </c>
      <c r="AT3306" s="179" t="s">
        <v>576</v>
      </c>
      <c r="AU3306" s="179" t="s">
        <v>89</v>
      </c>
      <c r="AY3306" s="17" t="s">
        <v>574</v>
      </c>
      <c r="BE3306" s="102">
        <f>IF(N3306="základná",J3306,0)</f>
        <v>0</v>
      </c>
      <c r="BF3306" s="102">
        <f>IF(N3306="znížená",J3306,0)</f>
        <v>0</v>
      </c>
      <c r="BG3306" s="102">
        <f>IF(N3306="zákl. prenesená",J3306,0)</f>
        <v>0</v>
      </c>
      <c r="BH3306" s="102">
        <f>IF(N3306="zníž. prenesená",J3306,0)</f>
        <v>0</v>
      </c>
      <c r="BI3306" s="102">
        <f>IF(N3306="nulová",J3306,0)</f>
        <v>0</v>
      </c>
      <c r="BJ3306" s="17" t="s">
        <v>89</v>
      </c>
      <c r="BK3306" s="102">
        <f>ROUND(I3306*H3306,2)</f>
        <v>0</v>
      </c>
      <c r="BL3306" s="17" t="s">
        <v>680</v>
      </c>
      <c r="BM3306" s="179" t="s">
        <v>3341</v>
      </c>
    </row>
    <row r="3307" spans="2:65" s="12" customFormat="1" ht="12">
      <c r="B3307" s="180"/>
      <c r="D3307" s="181" t="s">
        <v>586</v>
      </c>
      <c r="E3307" s="182" t="s">
        <v>1</v>
      </c>
      <c r="F3307" s="183" t="s">
        <v>3342</v>
      </c>
      <c r="H3307" s="182" t="s">
        <v>1</v>
      </c>
      <c r="I3307" s="184"/>
      <c r="L3307" s="180"/>
      <c r="M3307" s="185"/>
      <c r="T3307" s="186"/>
      <c r="AT3307" s="182" t="s">
        <v>586</v>
      </c>
      <c r="AU3307" s="182" t="s">
        <v>89</v>
      </c>
      <c r="AV3307" s="12" t="s">
        <v>84</v>
      </c>
      <c r="AW3307" s="12" t="s">
        <v>31</v>
      </c>
      <c r="AX3307" s="12" t="s">
        <v>77</v>
      </c>
      <c r="AY3307" s="182" t="s">
        <v>574</v>
      </c>
    </row>
    <row r="3308" spans="2:65" s="12" customFormat="1" ht="12">
      <c r="B3308" s="180"/>
      <c r="D3308" s="181" t="s">
        <v>586</v>
      </c>
      <c r="E3308" s="182" t="s">
        <v>1</v>
      </c>
      <c r="F3308" s="183" t="s">
        <v>2231</v>
      </c>
      <c r="H3308" s="182" t="s">
        <v>1</v>
      </c>
      <c r="I3308" s="184"/>
      <c r="L3308" s="180"/>
      <c r="M3308" s="185"/>
      <c r="T3308" s="186"/>
      <c r="AT3308" s="182" t="s">
        <v>586</v>
      </c>
      <c r="AU3308" s="182" t="s">
        <v>89</v>
      </c>
      <c r="AV3308" s="12" t="s">
        <v>84</v>
      </c>
      <c r="AW3308" s="12" t="s">
        <v>31</v>
      </c>
      <c r="AX3308" s="12" t="s">
        <v>77</v>
      </c>
      <c r="AY3308" s="182" t="s">
        <v>574</v>
      </c>
    </row>
    <row r="3309" spans="2:65" s="13" customFormat="1" ht="12">
      <c r="B3309" s="187"/>
      <c r="D3309" s="181" t="s">
        <v>586</v>
      </c>
      <c r="E3309" s="188" t="s">
        <v>1</v>
      </c>
      <c r="F3309" s="189" t="s">
        <v>3343</v>
      </c>
      <c r="H3309" s="190">
        <v>55.26</v>
      </c>
      <c r="I3309" s="191"/>
      <c r="L3309" s="187"/>
      <c r="M3309" s="192"/>
      <c r="T3309" s="193"/>
      <c r="AT3309" s="188" t="s">
        <v>586</v>
      </c>
      <c r="AU3309" s="188" t="s">
        <v>89</v>
      </c>
      <c r="AV3309" s="13" t="s">
        <v>89</v>
      </c>
      <c r="AW3309" s="13" t="s">
        <v>31</v>
      </c>
      <c r="AX3309" s="13" t="s">
        <v>77</v>
      </c>
      <c r="AY3309" s="188" t="s">
        <v>574</v>
      </c>
    </row>
    <row r="3310" spans="2:65" s="12" customFormat="1" ht="12">
      <c r="B3310" s="180"/>
      <c r="D3310" s="181" t="s">
        <v>586</v>
      </c>
      <c r="E3310" s="182" t="s">
        <v>1</v>
      </c>
      <c r="F3310" s="183" t="s">
        <v>2234</v>
      </c>
      <c r="H3310" s="182" t="s">
        <v>1</v>
      </c>
      <c r="I3310" s="184"/>
      <c r="L3310" s="180"/>
      <c r="M3310" s="185"/>
      <c r="T3310" s="186"/>
      <c r="AT3310" s="182" t="s">
        <v>586</v>
      </c>
      <c r="AU3310" s="182" t="s">
        <v>89</v>
      </c>
      <c r="AV3310" s="12" t="s">
        <v>84</v>
      </c>
      <c r="AW3310" s="12" t="s">
        <v>31</v>
      </c>
      <c r="AX3310" s="12" t="s">
        <v>77</v>
      </c>
      <c r="AY3310" s="182" t="s">
        <v>574</v>
      </c>
    </row>
    <row r="3311" spans="2:65" s="13" customFormat="1" ht="12">
      <c r="B3311" s="187"/>
      <c r="D3311" s="181" t="s">
        <v>586</v>
      </c>
      <c r="E3311" s="188" t="s">
        <v>1</v>
      </c>
      <c r="F3311" s="189" t="s">
        <v>3344</v>
      </c>
      <c r="H3311" s="190">
        <v>147.96</v>
      </c>
      <c r="I3311" s="191"/>
      <c r="L3311" s="187"/>
      <c r="M3311" s="192"/>
      <c r="T3311" s="193"/>
      <c r="AT3311" s="188" t="s">
        <v>586</v>
      </c>
      <c r="AU3311" s="188" t="s">
        <v>89</v>
      </c>
      <c r="AV3311" s="13" t="s">
        <v>89</v>
      </c>
      <c r="AW3311" s="13" t="s">
        <v>31</v>
      </c>
      <c r="AX3311" s="13" t="s">
        <v>77</v>
      </c>
      <c r="AY3311" s="188" t="s">
        <v>574</v>
      </c>
    </row>
    <row r="3312" spans="2:65" s="15" customFormat="1" ht="12">
      <c r="B3312" s="201"/>
      <c r="D3312" s="181" t="s">
        <v>586</v>
      </c>
      <c r="E3312" s="202" t="s">
        <v>493</v>
      </c>
      <c r="F3312" s="203" t="s">
        <v>776</v>
      </c>
      <c r="H3312" s="204">
        <v>203.22</v>
      </c>
      <c r="I3312" s="205"/>
      <c r="L3312" s="201"/>
      <c r="M3312" s="206"/>
      <c r="T3312" s="207"/>
      <c r="AT3312" s="202" t="s">
        <v>586</v>
      </c>
      <c r="AU3312" s="202" t="s">
        <v>89</v>
      </c>
      <c r="AV3312" s="15" t="s">
        <v>597</v>
      </c>
      <c r="AW3312" s="15" t="s">
        <v>31</v>
      </c>
      <c r="AX3312" s="15" t="s">
        <v>77</v>
      </c>
      <c r="AY3312" s="202" t="s">
        <v>574</v>
      </c>
    </row>
    <row r="3313" spans="2:65" s="12" customFormat="1" ht="12">
      <c r="B3313" s="180"/>
      <c r="D3313" s="181" t="s">
        <v>586</v>
      </c>
      <c r="E3313" s="182" t="s">
        <v>1</v>
      </c>
      <c r="F3313" s="183" t="s">
        <v>3345</v>
      </c>
      <c r="H3313" s="182" t="s">
        <v>1</v>
      </c>
      <c r="I3313" s="184"/>
      <c r="L3313" s="180"/>
      <c r="M3313" s="185"/>
      <c r="T3313" s="186"/>
      <c r="AT3313" s="182" t="s">
        <v>586</v>
      </c>
      <c r="AU3313" s="182" t="s">
        <v>89</v>
      </c>
      <c r="AV3313" s="12" t="s">
        <v>84</v>
      </c>
      <c r="AW3313" s="12" t="s">
        <v>31</v>
      </c>
      <c r="AX3313" s="12" t="s">
        <v>77</v>
      </c>
      <c r="AY3313" s="182" t="s">
        <v>574</v>
      </c>
    </row>
    <row r="3314" spans="2:65" s="13" customFormat="1" ht="12">
      <c r="B3314" s="187"/>
      <c r="D3314" s="181" t="s">
        <v>586</v>
      </c>
      <c r="E3314" s="188" t="s">
        <v>1</v>
      </c>
      <c r="F3314" s="189" t="s">
        <v>3346</v>
      </c>
      <c r="H3314" s="190">
        <v>98.52</v>
      </c>
      <c r="I3314" s="191"/>
      <c r="L3314" s="187"/>
      <c r="M3314" s="192"/>
      <c r="T3314" s="193"/>
      <c r="AT3314" s="188" t="s">
        <v>586</v>
      </c>
      <c r="AU3314" s="188" t="s">
        <v>89</v>
      </c>
      <c r="AV3314" s="13" t="s">
        <v>89</v>
      </c>
      <c r="AW3314" s="13" t="s">
        <v>31</v>
      </c>
      <c r="AX3314" s="13" t="s">
        <v>77</v>
      </c>
      <c r="AY3314" s="188" t="s">
        <v>574</v>
      </c>
    </row>
    <row r="3315" spans="2:65" s="13" customFormat="1" ht="12">
      <c r="B3315" s="187"/>
      <c r="D3315" s="181" t="s">
        <v>586</v>
      </c>
      <c r="E3315" s="188" t="s">
        <v>1</v>
      </c>
      <c r="F3315" s="189" t="s">
        <v>3347</v>
      </c>
      <c r="H3315" s="190">
        <v>9</v>
      </c>
      <c r="I3315" s="191"/>
      <c r="L3315" s="187"/>
      <c r="M3315" s="192"/>
      <c r="T3315" s="193"/>
      <c r="AT3315" s="188" t="s">
        <v>586</v>
      </c>
      <c r="AU3315" s="188" t="s">
        <v>89</v>
      </c>
      <c r="AV3315" s="13" t="s">
        <v>89</v>
      </c>
      <c r="AW3315" s="13" t="s">
        <v>31</v>
      </c>
      <c r="AX3315" s="13" t="s">
        <v>77</v>
      </c>
      <c r="AY3315" s="188" t="s">
        <v>574</v>
      </c>
    </row>
    <row r="3316" spans="2:65" s="15" customFormat="1" ht="12">
      <c r="B3316" s="201"/>
      <c r="D3316" s="181" t="s">
        <v>586</v>
      </c>
      <c r="E3316" s="202" t="s">
        <v>496</v>
      </c>
      <c r="F3316" s="203" t="s">
        <v>776</v>
      </c>
      <c r="H3316" s="204">
        <v>107.52</v>
      </c>
      <c r="I3316" s="205"/>
      <c r="L3316" s="201"/>
      <c r="M3316" s="206"/>
      <c r="T3316" s="207"/>
      <c r="AT3316" s="202" t="s">
        <v>586</v>
      </c>
      <c r="AU3316" s="202" t="s">
        <v>89</v>
      </c>
      <c r="AV3316" s="15" t="s">
        <v>597</v>
      </c>
      <c r="AW3316" s="15" t="s">
        <v>31</v>
      </c>
      <c r="AX3316" s="15" t="s">
        <v>77</v>
      </c>
      <c r="AY3316" s="202" t="s">
        <v>574</v>
      </c>
    </row>
    <row r="3317" spans="2:65" s="14" customFormat="1" ht="12">
      <c r="B3317" s="194"/>
      <c r="D3317" s="181" t="s">
        <v>586</v>
      </c>
      <c r="E3317" s="195" t="s">
        <v>1</v>
      </c>
      <c r="F3317" s="196" t="s">
        <v>596</v>
      </c>
      <c r="H3317" s="197">
        <v>310.74</v>
      </c>
      <c r="I3317" s="198"/>
      <c r="L3317" s="194"/>
      <c r="M3317" s="199"/>
      <c r="T3317" s="200"/>
      <c r="AT3317" s="195" t="s">
        <v>586</v>
      </c>
      <c r="AU3317" s="195" t="s">
        <v>89</v>
      </c>
      <c r="AV3317" s="14" t="s">
        <v>580</v>
      </c>
      <c r="AW3317" s="14" t="s">
        <v>31</v>
      </c>
      <c r="AX3317" s="14" t="s">
        <v>84</v>
      </c>
      <c r="AY3317" s="195" t="s">
        <v>574</v>
      </c>
    </row>
    <row r="3318" spans="2:65" s="1" customFormat="1" ht="21.75" customHeight="1">
      <c r="B3318" s="140"/>
      <c r="C3318" s="208" t="s">
        <v>3348</v>
      </c>
      <c r="D3318" s="208" t="s">
        <v>1858</v>
      </c>
      <c r="E3318" s="209" t="s">
        <v>3349</v>
      </c>
      <c r="F3318" s="210" t="s">
        <v>3350</v>
      </c>
      <c r="G3318" s="211" t="s">
        <v>611</v>
      </c>
      <c r="H3318" s="212">
        <v>205.25200000000001</v>
      </c>
      <c r="I3318" s="213"/>
      <c r="J3318" s="214">
        <f>ROUND(I3318*H3318,2)</f>
        <v>0</v>
      </c>
      <c r="K3318" s="215"/>
      <c r="L3318" s="216"/>
      <c r="M3318" s="217" t="s">
        <v>1</v>
      </c>
      <c r="N3318" s="218" t="s">
        <v>43</v>
      </c>
      <c r="P3318" s="177">
        <f>O3318*H3318</f>
        <v>0</v>
      </c>
      <c r="Q3318" s="177">
        <v>4.2000000000000002E-4</v>
      </c>
      <c r="R3318" s="177">
        <f>Q3318*H3318</f>
        <v>8.6205840000000006E-2</v>
      </c>
      <c r="S3318" s="177">
        <v>0</v>
      </c>
      <c r="T3318" s="178">
        <f>S3318*H3318</f>
        <v>0</v>
      </c>
      <c r="AR3318" s="179" t="s">
        <v>860</v>
      </c>
      <c r="AT3318" s="179" t="s">
        <v>1858</v>
      </c>
      <c r="AU3318" s="179" t="s">
        <v>89</v>
      </c>
      <c r="AY3318" s="17" t="s">
        <v>574</v>
      </c>
      <c r="BE3318" s="102">
        <f>IF(N3318="základná",J3318,0)</f>
        <v>0</v>
      </c>
      <c r="BF3318" s="102">
        <f>IF(N3318="znížená",J3318,0)</f>
        <v>0</v>
      </c>
      <c r="BG3318" s="102">
        <f>IF(N3318="zákl. prenesená",J3318,0)</f>
        <v>0</v>
      </c>
      <c r="BH3318" s="102">
        <f>IF(N3318="zníž. prenesená",J3318,0)</f>
        <v>0</v>
      </c>
      <c r="BI3318" s="102">
        <f>IF(N3318="nulová",J3318,0)</f>
        <v>0</v>
      </c>
      <c r="BJ3318" s="17" t="s">
        <v>89</v>
      </c>
      <c r="BK3318" s="102">
        <f>ROUND(I3318*H3318,2)</f>
        <v>0</v>
      </c>
      <c r="BL3318" s="17" t="s">
        <v>680</v>
      </c>
      <c r="BM3318" s="179" t="s">
        <v>3351</v>
      </c>
    </row>
    <row r="3319" spans="2:65" s="13" customFormat="1" ht="12">
      <c r="B3319" s="187"/>
      <c r="D3319" s="181" t="s">
        <v>586</v>
      </c>
      <c r="E3319" s="188" t="s">
        <v>1</v>
      </c>
      <c r="F3319" s="189" t="s">
        <v>3352</v>
      </c>
      <c r="H3319" s="190">
        <v>205.25200000000001</v>
      </c>
      <c r="I3319" s="191"/>
      <c r="L3319" s="187"/>
      <c r="M3319" s="192"/>
      <c r="T3319" s="193"/>
      <c r="AT3319" s="188" t="s">
        <v>586</v>
      </c>
      <c r="AU3319" s="188" t="s">
        <v>89</v>
      </c>
      <c r="AV3319" s="13" t="s">
        <v>89</v>
      </c>
      <c r="AW3319" s="13" t="s">
        <v>31</v>
      </c>
      <c r="AX3319" s="13" t="s">
        <v>84</v>
      </c>
      <c r="AY3319" s="188" t="s">
        <v>574</v>
      </c>
    </row>
    <row r="3320" spans="2:65" s="1" customFormat="1" ht="21.75" customHeight="1">
      <c r="B3320" s="140"/>
      <c r="C3320" s="208" t="s">
        <v>3353</v>
      </c>
      <c r="D3320" s="208" t="s">
        <v>1858</v>
      </c>
      <c r="E3320" s="209" t="s">
        <v>3354</v>
      </c>
      <c r="F3320" s="210" t="s">
        <v>3355</v>
      </c>
      <c r="G3320" s="211" t="s">
        <v>611</v>
      </c>
      <c r="H3320" s="212">
        <v>108.595</v>
      </c>
      <c r="I3320" s="213"/>
      <c r="J3320" s="214">
        <f>ROUND(I3320*H3320,2)</f>
        <v>0</v>
      </c>
      <c r="K3320" s="215"/>
      <c r="L3320" s="216"/>
      <c r="M3320" s="217" t="s">
        <v>1</v>
      </c>
      <c r="N3320" s="218" t="s">
        <v>43</v>
      </c>
      <c r="P3320" s="177">
        <f>O3320*H3320</f>
        <v>0</v>
      </c>
      <c r="Q3320" s="177">
        <v>4.2000000000000002E-4</v>
      </c>
      <c r="R3320" s="177">
        <f>Q3320*H3320</f>
        <v>4.5609900000000002E-2</v>
      </c>
      <c r="S3320" s="177">
        <v>0</v>
      </c>
      <c r="T3320" s="178">
        <f>S3320*H3320</f>
        <v>0</v>
      </c>
      <c r="AR3320" s="179" t="s">
        <v>860</v>
      </c>
      <c r="AT3320" s="179" t="s">
        <v>1858</v>
      </c>
      <c r="AU3320" s="179" t="s">
        <v>89</v>
      </c>
      <c r="AY3320" s="17" t="s">
        <v>574</v>
      </c>
      <c r="BE3320" s="102">
        <f>IF(N3320="základná",J3320,0)</f>
        <v>0</v>
      </c>
      <c r="BF3320" s="102">
        <f>IF(N3320="znížená",J3320,0)</f>
        <v>0</v>
      </c>
      <c r="BG3320" s="102">
        <f>IF(N3320="zákl. prenesená",J3320,0)</f>
        <v>0</v>
      </c>
      <c r="BH3320" s="102">
        <f>IF(N3320="zníž. prenesená",J3320,0)</f>
        <v>0</v>
      </c>
      <c r="BI3320" s="102">
        <f>IF(N3320="nulová",J3320,0)</f>
        <v>0</v>
      </c>
      <c r="BJ3320" s="17" t="s">
        <v>89</v>
      </c>
      <c r="BK3320" s="102">
        <f>ROUND(I3320*H3320,2)</f>
        <v>0</v>
      </c>
      <c r="BL3320" s="17" t="s">
        <v>680</v>
      </c>
      <c r="BM3320" s="179" t="s">
        <v>3356</v>
      </c>
    </row>
    <row r="3321" spans="2:65" s="13" customFormat="1" ht="12">
      <c r="B3321" s="187"/>
      <c r="D3321" s="181" t="s">
        <v>586</v>
      </c>
      <c r="E3321" s="188" t="s">
        <v>1</v>
      </c>
      <c r="F3321" s="189" t="s">
        <v>3357</v>
      </c>
      <c r="H3321" s="190">
        <v>108.595</v>
      </c>
      <c r="I3321" s="191"/>
      <c r="L3321" s="187"/>
      <c r="M3321" s="192"/>
      <c r="T3321" s="193"/>
      <c r="AT3321" s="188" t="s">
        <v>586</v>
      </c>
      <c r="AU3321" s="188" t="s">
        <v>89</v>
      </c>
      <c r="AV3321" s="13" t="s">
        <v>89</v>
      </c>
      <c r="AW3321" s="13" t="s">
        <v>31</v>
      </c>
      <c r="AX3321" s="13" t="s">
        <v>84</v>
      </c>
      <c r="AY3321" s="188" t="s">
        <v>574</v>
      </c>
    </row>
    <row r="3322" spans="2:65" s="1" customFormat="1" ht="24.25" customHeight="1">
      <c r="B3322" s="140"/>
      <c r="C3322" s="168" t="s">
        <v>3358</v>
      </c>
      <c r="D3322" s="168" t="s">
        <v>576</v>
      </c>
      <c r="E3322" s="169" t="s">
        <v>3359</v>
      </c>
      <c r="F3322" s="170" t="s">
        <v>3360</v>
      </c>
      <c r="G3322" s="171" t="s">
        <v>611</v>
      </c>
      <c r="H3322" s="172">
        <v>139.27000000000001</v>
      </c>
      <c r="I3322" s="173"/>
      <c r="J3322" s="174">
        <f>ROUND(I3322*H3322,2)</f>
        <v>0</v>
      </c>
      <c r="K3322" s="175"/>
      <c r="L3322" s="34"/>
      <c r="M3322" s="176" t="s">
        <v>1</v>
      </c>
      <c r="N3322" s="139" t="s">
        <v>43</v>
      </c>
      <c r="P3322" s="177">
        <f>O3322*H3322</f>
        <v>0</v>
      </c>
      <c r="Q3322" s="177">
        <v>2.8500000000000001E-3</v>
      </c>
      <c r="R3322" s="177">
        <f>Q3322*H3322</f>
        <v>0.39691950000000004</v>
      </c>
      <c r="S3322" s="177">
        <v>0</v>
      </c>
      <c r="T3322" s="178">
        <f>S3322*H3322</f>
        <v>0</v>
      </c>
      <c r="AR3322" s="179" t="s">
        <v>680</v>
      </c>
      <c r="AT3322" s="179" t="s">
        <v>576</v>
      </c>
      <c r="AU3322" s="179" t="s">
        <v>89</v>
      </c>
      <c r="AY3322" s="17" t="s">
        <v>574</v>
      </c>
      <c r="BE3322" s="102">
        <f>IF(N3322="základná",J3322,0)</f>
        <v>0</v>
      </c>
      <c r="BF3322" s="102">
        <f>IF(N3322="znížená",J3322,0)</f>
        <v>0</v>
      </c>
      <c r="BG3322" s="102">
        <f>IF(N3322="zákl. prenesená",J3322,0)</f>
        <v>0</v>
      </c>
      <c r="BH3322" s="102">
        <f>IF(N3322="zníž. prenesená",J3322,0)</f>
        <v>0</v>
      </c>
      <c r="BI3322" s="102">
        <f>IF(N3322="nulová",J3322,0)</f>
        <v>0</v>
      </c>
      <c r="BJ3322" s="17" t="s">
        <v>89</v>
      </c>
      <c r="BK3322" s="102">
        <f>ROUND(I3322*H3322,2)</f>
        <v>0</v>
      </c>
      <c r="BL3322" s="17" t="s">
        <v>680</v>
      </c>
      <c r="BM3322" s="179" t="s">
        <v>3361</v>
      </c>
    </row>
    <row r="3323" spans="2:65" s="12" customFormat="1" ht="24">
      <c r="B3323" s="180"/>
      <c r="D3323" s="181" t="s">
        <v>586</v>
      </c>
      <c r="E3323" s="182" t="s">
        <v>1</v>
      </c>
      <c r="F3323" s="183" t="s">
        <v>3362</v>
      </c>
      <c r="H3323" s="182" t="s">
        <v>1</v>
      </c>
      <c r="I3323" s="184"/>
      <c r="L3323" s="180"/>
      <c r="M3323" s="185"/>
      <c r="T3323" s="186"/>
      <c r="AT3323" s="182" t="s">
        <v>586</v>
      </c>
      <c r="AU3323" s="182" t="s">
        <v>89</v>
      </c>
      <c r="AV3323" s="12" t="s">
        <v>84</v>
      </c>
      <c r="AW3323" s="12" t="s">
        <v>31</v>
      </c>
      <c r="AX3323" s="12" t="s">
        <v>77</v>
      </c>
      <c r="AY3323" s="182" t="s">
        <v>574</v>
      </c>
    </row>
    <row r="3324" spans="2:65" s="13" customFormat="1" ht="12">
      <c r="B3324" s="187"/>
      <c r="D3324" s="181" t="s">
        <v>586</v>
      </c>
      <c r="E3324" s="188" t="s">
        <v>1</v>
      </c>
      <c r="F3324" s="189" t="s">
        <v>3363</v>
      </c>
      <c r="H3324" s="190">
        <v>139.27000000000001</v>
      </c>
      <c r="I3324" s="191"/>
      <c r="L3324" s="187"/>
      <c r="M3324" s="192"/>
      <c r="T3324" s="193"/>
      <c r="AT3324" s="188" t="s">
        <v>586</v>
      </c>
      <c r="AU3324" s="188" t="s">
        <v>89</v>
      </c>
      <c r="AV3324" s="13" t="s">
        <v>89</v>
      </c>
      <c r="AW3324" s="13" t="s">
        <v>31</v>
      </c>
      <c r="AX3324" s="13" t="s">
        <v>77</v>
      </c>
      <c r="AY3324" s="188" t="s">
        <v>574</v>
      </c>
    </row>
    <row r="3325" spans="2:65" s="14" customFormat="1" ht="12">
      <c r="B3325" s="194"/>
      <c r="D3325" s="181" t="s">
        <v>586</v>
      </c>
      <c r="E3325" s="195" t="s">
        <v>1</v>
      </c>
      <c r="F3325" s="196" t="s">
        <v>596</v>
      </c>
      <c r="H3325" s="197">
        <v>139.27000000000001</v>
      </c>
      <c r="I3325" s="198"/>
      <c r="L3325" s="194"/>
      <c r="M3325" s="199"/>
      <c r="T3325" s="200"/>
      <c r="AT3325" s="195" t="s">
        <v>586</v>
      </c>
      <c r="AU3325" s="195" t="s">
        <v>89</v>
      </c>
      <c r="AV3325" s="14" t="s">
        <v>580</v>
      </c>
      <c r="AW3325" s="14" t="s">
        <v>31</v>
      </c>
      <c r="AX3325" s="14" t="s">
        <v>84</v>
      </c>
      <c r="AY3325" s="195" t="s">
        <v>574</v>
      </c>
    </row>
    <row r="3326" spans="2:65" s="1" customFormat="1" ht="38" customHeight="1">
      <c r="B3326" s="140"/>
      <c r="C3326" s="208" t="s">
        <v>3364</v>
      </c>
      <c r="D3326" s="208" t="s">
        <v>1858</v>
      </c>
      <c r="E3326" s="209" t="s">
        <v>3365</v>
      </c>
      <c r="F3326" s="210" t="s">
        <v>3366</v>
      </c>
      <c r="G3326" s="211" t="s">
        <v>611</v>
      </c>
      <c r="H3326" s="212">
        <v>140.66300000000001</v>
      </c>
      <c r="I3326" s="213"/>
      <c r="J3326" s="214">
        <f>ROUND(I3326*H3326,2)</f>
        <v>0</v>
      </c>
      <c r="K3326" s="215"/>
      <c r="L3326" s="216"/>
      <c r="M3326" s="217" t="s">
        <v>1</v>
      </c>
      <c r="N3326" s="218" t="s">
        <v>43</v>
      </c>
      <c r="P3326" s="177">
        <f>O3326*H3326</f>
        <v>0</v>
      </c>
      <c r="Q3326" s="177">
        <v>2.3000000000000001E-4</v>
      </c>
      <c r="R3326" s="177">
        <f>Q3326*H3326</f>
        <v>3.2352490000000005E-2</v>
      </c>
      <c r="S3326" s="177">
        <v>0</v>
      </c>
      <c r="T3326" s="178">
        <f>S3326*H3326</f>
        <v>0</v>
      </c>
      <c r="AR3326" s="179" t="s">
        <v>860</v>
      </c>
      <c r="AT3326" s="179" t="s">
        <v>1858</v>
      </c>
      <c r="AU3326" s="179" t="s">
        <v>89</v>
      </c>
      <c r="AY3326" s="17" t="s">
        <v>574</v>
      </c>
      <c r="BE3326" s="102">
        <f>IF(N3326="základná",J3326,0)</f>
        <v>0</v>
      </c>
      <c r="BF3326" s="102">
        <f>IF(N3326="znížená",J3326,0)</f>
        <v>0</v>
      </c>
      <c r="BG3326" s="102">
        <f>IF(N3326="zákl. prenesená",J3326,0)</f>
        <v>0</v>
      </c>
      <c r="BH3326" s="102">
        <f>IF(N3326="zníž. prenesená",J3326,0)</f>
        <v>0</v>
      </c>
      <c r="BI3326" s="102">
        <f>IF(N3326="nulová",J3326,0)</f>
        <v>0</v>
      </c>
      <c r="BJ3326" s="17" t="s">
        <v>89</v>
      </c>
      <c r="BK3326" s="102">
        <f>ROUND(I3326*H3326,2)</f>
        <v>0</v>
      </c>
      <c r="BL3326" s="17" t="s">
        <v>680</v>
      </c>
      <c r="BM3326" s="179" t="s">
        <v>3367</v>
      </c>
    </row>
    <row r="3327" spans="2:65" s="13" customFormat="1" ht="12">
      <c r="B3327" s="187"/>
      <c r="D3327" s="181" t="s">
        <v>586</v>
      </c>
      <c r="E3327" s="188" t="s">
        <v>1</v>
      </c>
      <c r="F3327" s="189" t="s">
        <v>3368</v>
      </c>
      <c r="H3327" s="190">
        <v>140.66300000000001</v>
      </c>
      <c r="I3327" s="191"/>
      <c r="L3327" s="187"/>
      <c r="M3327" s="192"/>
      <c r="T3327" s="193"/>
      <c r="AT3327" s="188" t="s">
        <v>586</v>
      </c>
      <c r="AU3327" s="188" t="s">
        <v>89</v>
      </c>
      <c r="AV3327" s="13" t="s">
        <v>89</v>
      </c>
      <c r="AW3327" s="13" t="s">
        <v>31</v>
      </c>
      <c r="AX3327" s="13" t="s">
        <v>84</v>
      </c>
      <c r="AY3327" s="188" t="s">
        <v>574</v>
      </c>
    </row>
    <row r="3328" spans="2:65" s="1" customFormat="1" ht="38" customHeight="1">
      <c r="B3328" s="140"/>
      <c r="C3328" s="168" t="s">
        <v>3369</v>
      </c>
      <c r="D3328" s="168" t="s">
        <v>576</v>
      </c>
      <c r="E3328" s="169" t="s">
        <v>3370</v>
      </c>
      <c r="F3328" s="170" t="s">
        <v>3371</v>
      </c>
      <c r="G3328" s="171" t="s">
        <v>611</v>
      </c>
      <c r="H3328" s="172">
        <v>245.505</v>
      </c>
      <c r="I3328" s="173"/>
      <c r="J3328" s="174">
        <f>ROUND(I3328*H3328,2)</f>
        <v>0</v>
      </c>
      <c r="K3328" s="175"/>
      <c r="L3328" s="34"/>
      <c r="M3328" s="176" t="s">
        <v>1</v>
      </c>
      <c r="N3328" s="139" t="s">
        <v>43</v>
      </c>
      <c r="P3328" s="177">
        <f>O3328*H3328</f>
        <v>0</v>
      </c>
      <c r="Q3328" s="177">
        <v>3.0000000000000001E-5</v>
      </c>
      <c r="R3328" s="177">
        <f>Q3328*H3328</f>
        <v>7.36515E-3</v>
      </c>
      <c r="S3328" s="177">
        <v>0</v>
      </c>
      <c r="T3328" s="178">
        <f>S3328*H3328</f>
        <v>0</v>
      </c>
      <c r="AR3328" s="179" t="s">
        <v>680</v>
      </c>
      <c r="AT3328" s="179" t="s">
        <v>576</v>
      </c>
      <c r="AU3328" s="179" t="s">
        <v>89</v>
      </c>
      <c r="AY3328" s="17" t="s">
        <v>574</v>
      </c>
      <c r="BE3328" s="102">
        <f>IF(N3328="základná",J3328,0)</f>
        <v>0</v>
      </c>
      <c r="BF3328" s="102">
        <f>IF(N3328="znížená",J3328,0)</f>
        <v>0</v>
      </c>
      <c r="BG3328" s="102">
        <f>IF(N3328="zákl. prenesená",J3328,0)</f>
        <v>0</v>
      </c>
      <c r="BH3328" s="102">
        <f>IF(N3328="zníž. prenesená",J3328,0)</f>
        <v>0</v>
      </c>
      <c r="BI3328" s="102">
        <f>IF(N3328="nulová",J3328,0)</f>
        <v>0</v>
      </c>
      <c r="BJ3328" s="17" t="s">
        <v>89</v>
      </c>
      <c r="BK3328" s="102">
        <f>ROUND(I3328*H3328,2)</f>
        <v>0</v>
      </c>
      <c r="BL3328" s="17" t="s">
        <v>680</v>
      </c>
      <c r="BM3328" s="179" t="s">
        <v>3372</v>
      </c>
    </row>
    <row r="3329" spans="2:65" s="12" customFormat="1" ht="12">
      <c r="B3329" s="180"/>
      <c r="D3329" s="181" t="s">
        <v>586</v>
      </c>
      <c r="E3329" s="182" t="s">
        <v>1</v>
      </c>
      <c r="F3329" s="183" t="s">
        <v>3373</v>
      </c>
      <c r="H3329" s="182" t="s">
        <v>1</v>
      </c>
      <c r="I3329" s="184"/>
      <c r="L3329" s="180"/>
      <c r="M3329" s="185"/>
      <c r="T3329" s="186"/>
      <c r="AT3329" s="182" t="s">
        <v>586</v>
      </c>
      <c r="AU3329" s="182" t="s">
        <v>89</v>
      </c>
      <c r="AV3329" s="12" t="s">
        <v>84</v>
      </c>
      <c r="AW3329" s="12" t="s">
        <v>31</v>
      </c>
      <c r="AX3329" s="12" t="s">
        <v>77</v>
      </c>
      <c r="AY3329" s="182" t="s">
        <v>574</v>
      </c>
    </row>
    <row r="3330" spans="2:65" s="12" customFormat="1" ht="12">
      <c r="B3330" s="180"/>
      <c r="D3330" s="181" t="s">
        <v>586</v>
      </c>
      <c r="E3330" s="182" t="s">
        <v>1</v>
      </c>
      <c r="F3330" s="183" t="s">
        <v>3374</v>
      </c>
      <c r="H3330" s="182" t="s">
        <v>1</v>
      </c>
      <c r="I3330" s="184"/>
      <c r="L3330" s="180"/>
      <c r="M3330" s="185"/>
      <c r="T3330" s="186"/>
      <c r="AT3330" s="182" t="s">
        <v>586</v>
      </c>
      <c r="AU3330" s="182" t="s">
        <v>89</v>
      </c>
      <c r="AV3330" s="12" t="s">
        <v>84</v>
      </c>
      <c r="AW3330" s="12" t="s">
        <v>31</v>
      </c>
      <c r="AX3330" s="12" t="s">
        <v>77</v>
      </c>
      <c r="AY3330" s="182" t="s">
        <v>574</v>
      </c>
    </row>
    <row r="3331" spans="2:65" s="12" customFormat="1" ht="12">
      <c r="B3331" s="180"/>
      <c r="D3331" s="181" t="s">
        <v>586</v>
      </c>
      <c r="E3331" s="182" t="s">
        <v>1</v>
      </c>
      <c r="F3331" s="183" t="s">
        <v>3375</v>
      </c>
      <c r="H3331" s="182" t="s">
        <v>1</v>
      </c>
      <c r="I3331" s="184"/>
      <c r="L3331" s="180"/>
      <c r="M3331" s="185"/>
      <c r="T3331" s="186"/>
      <c r="AT3331" s="182" t="s">
        <v>586</v>
      </c>
      <c r="AU3331" s="182" t="s">
        <v>89</v>
      </c>
      <c r="AV3331" s="12" t="s">
        <v>84</v>
      </c>
      <c r="AW3331" s="12" t="s">
        <v>31</v>
      </c>
      <c r="AX3331" s="12" t="s">
        <v>77</v>
      </c>
      <c r="AY3331" s="182" t="s">
        <v>574</v>
      </c>
    </row>
    <row r="3332" spans="2:65" s="13" customFormat="1" ht="12">
      <c r="B3332" s="187"/>
      <c r="D3332" s="181" t="s">
        <v>586</v>
      </c>
      <c r="E3332" s="188" t="s">
        <v>1</v>
      </c>
      <c r="F3332" s="189" t="s">
        <v>3376</v>
      </c>
      <c r="H3332" s="190">
        <v>75.98</v>
      </c>
      <c r="I3332" s="191"/>
      <c r="L3332" s="187"/>
      <c r="M3332" s="192"/>
      <c r="T3332" s="193"/>
      <c r="AT3332" s="188" t="s">
        <v>586</v>
      </c>
      <c r="AU3332" s="188" t="s">
        <v>89</v>
      </c>
      <c r="AV3332" s="13" t="s">
        <v>89</v>
      </c>
      <c r="AW3332" s="13" t="s">
        <v>31</v>
      </c>
      <c r="AX3332" s="13" t="s">
        <v>77</v>
      </c>
      <c r="AY3332" s="188" t="s">
        <v>574</v>
      </c>
    </row>
    <row r="3333" spans="2:65" s="13" customFormat="1" ht="12">
      <c r="B3333" s="187"/>
      <c r="D3333" s="181" t="s">
        <v>586</v>
      </c>
      <c r="E3333" s="188" t="s">
        <v>1</v>
      </c>
      <c r="F3333" s="189" t="s">
        <v>3377</v>
      </c>
      <c r="H3333" s="190">
        <v>66.900000000000006</v>
      </c>
      <c r="I3333" s="191"/>
      <c r="L3333" s="187"/>
      <c r="M3333" s="192"/>
      <c r="T3333" s="193"/>
      <c r="AT3333" s="188" t="s">
        <v>586</v>
      </c>
      <c r="AU3333" s="188" t="s">
        <v>89</v>
      </c>
      <c r="AV3333" s="13" t="s">
        <v>89</v>
      </c>
      <c r="AW3333" s="13" t="s">
        <v>31</v>
      </c>
      <c r="AX3333" s="13" t="s">
        <v>77</v>
      </c>
      <c r="AY3333" s="188" t="s">
        <v>574</v>
      </c>
    </row>
    <row r="3334" spans="2:65" s="12" customFormat="1" ht="12">
      <c r="B3334" s="180"/>
      <c r="D3334" s="181" t="s">
        <v>586</v>
      </c>
      <c r="E3334" s="182" t="s">
        <v>1</v>
      </c>
      <c r="F3334" s="183" t="s">
        <v>3378</v>
      </c>
      <c r="H3334" s="182" t="s">
        <v>1</v>
      </c>
      <c r="I3334" s="184"/>
      <c r="L3334" s="180"/>
      <c r="M3334" s="185"/>
      <c r="T3334" s="186"/>
      <c r="AT3334" s="182" t="s">
        <v>586</v>
      </c>
      <c r="AU3334" s="182" t="s">
        <v>89</v>
      </c>
      <c r="AV3334" s="12" t="s">
        <v>84</v>
      </c>
      <c r="AW3334" s="12" t="s">
        <v>31</v>
      </c>
      <c r="AX3334" s="12" t="s">
        <v>77</v>
      </c>
      <c r="AY3334" s="182" t="s">
        <v>574</v>
      </c>
    </row>
    <row r="3335" spans="2:65" s="12" customFormat="1" ht="12">
      <c r="B3335" s="180"/>
      <c r="D3335" s="181" t="s">
        <v>586</v>
      </c>
      <c r="E3335" s="182" t="s">
        <v>1</v>
      </c>
      <c r="F3335" s="183" t="s">
        <v>3375</v>
      </c>
      <c r="H3335" s="182" t="s">
        <v>1</v>
      </c>
      <c r="I3335" s="184"/>
      <c r="L3335" s="180"/>
      <c r="M3335" s="185"/>
      <c r="T3335" s="186"/>
      <c r="AT3335" s="182" t="s">
        <v>586</v>
      </c>
      <c r="AU3335" s="182" t="s">
        <v>89</v>
      </c>
      <c r="AV3335" s="12" t="s">
        <v>84</v>
      </c>
      <c r="AW3335" s="12" t="s">
        <v>31</v>
      </c>
      <c r="AX3335" s="12" t="s">
        <v>77</v>
      </c>
      <c r="AY3335" s="182" t="s">
        <v>574</v>
      </c>
    </row>
    <row r="3336" spans="2:65" s="13" customFormat="1" ht="12">
      <c r="B3336" s="187"/>
      <c r="D3336" s="181" t="s">
        <v>586</v>
      </c>
      <c r="E3336" s="188" t="s">
        <v>1</v>
      </c>
      <c r="F3336" s="189" t="s">
        <v>3379</v>
      </c>
      <c r="H3336" s="190">
        <v>26.015000000000001</v>
      </c>
      <c r="I3336" s="191"/>
      <c r="L3336" s="187"/>
      <c r="M3336" s="192"/>
      <c r="T3336" s="193"/>
      <c r="AT3336" s="188" t="s">
        <v>586</v>
      </c>
      <c r="AU3336" s="188" t="s">
        <v>89</v>
      </c>
      <c r="AV3336" s="13" t="s">
        <v>89</v>
      </c>
      <c r="AW3336" s="13" t="s">
        <v>31</v>
      </c>
      <c r="AX3336" s="13" t="s">
        <v>77</v>
      </c>
      <c r="AY3336" s="188" t="s">
        <v>574</v>
      </c>
    </row>
    <row r="3337" spans="2:65" s="13" customFormat="1" ht="12">
      <c r="B3337" s="187"/>
      <c r="D3337" s="181" t="s">
        <v>586</v>
      </c>
      <c r="E3337" s="188" t="s">
        <v>1</v>
      </c>
      <c r="F3337" s="189" t="s">
        <v>3380</v>
      </c>
      <c r="H3337" s="190">
        <v>76.61</v>
      </c>
      <c r="I3337" s="191"/>
      <c r="L3337" s="187"/>
      <c r="M3337" s="192"/>
      <c r="T3337" s="193"/>
      <c r="AT3337" s="188" t="s">
        <v>586</v>
      </c>
      <c r="AU3337" s="188" t="s">
        <v>89</v>
      </c>
      <c r="AV3337" s="13" t="s">
        <v>89</v>
      </c>
      <c r="AW3337" s="13" t="s">
        <v>31</v>
      </c>
      <c r="AX3337" s="13" t="s">
        <v>77</v>
      </c>
      <c r="AY3337" s="188" t="s">
        <v>574</v>
      </c>
    </row>
    <row r="3338" spans="2:65" s="15" customFormat="1" ht="12">
      <c r="B3338" s="201"/>
      <c r="D3338" s="181" t="s">
        <v>586</v>
      </c>
      <c r="E3338" s="202" t="s">
        <v>1</v>
      </c>
      <c r="F3338" s="203" t="s">
        <v>776</v>
      </c>
      <c r="H3338" s="204">
        <v>245.505</v>
      </c>
      <c r="I3338" s="205"/>
      <c r="L3338" s="201"/>
      <c r="M3338" s="206"/>
      <c r="T3338" s="207"/>
      <c r="AT3338" s="202" t="s">
        <v>586</v>
      </c>
      <c r="AU3338" s="202" t="s">
        <v>89</v>
      </c>
      <c r="AV3338" s="15" t="s">
        <v>597</v>
      </c>
      <c r="AW3338" s="15" t="s">
        <v>31</v>
      </c>
      <c r="AX3338" s="15" t="s">
        <v>77</v>
      </c>
      <c r="AY3338" s="202" t="s">
        <v>574</v>
      </c>
    </row>
    <row r="3339" spans="2:65" s="14" customFormat="1" ht="12">
      <c r="B3339" s="194"/>
      <c r="D3339" s="181" t="s">
        <v>586</v>
      </c>
      <c r="E3339" s="195" t="s">
        <v>1</v>
      </c>
      <c r="F3339" s="196" t="s">
        <v>596</v>
      </c>
      <c r="H3339" s="197">
        <v>245.505</v>
      </c>
      <c r="I3339" s="198"/>
      <c r="L3339" s="194"/>
      <c r="M3339" s="199"/>
      <c r="T3339" s="200"/>
      <c r="AT3339" s="195" t="s">
        <v>586</v>
      </c>
      <c r="AU3339" s="195" t="s">
        <v>89</v>
      </c>
      <c r="AV3339" s="14" t="s">
        <v>580</v>
      </c>
      <c r="AW3339" s="14" t="s">
        <v>31</v>
      </c>
      <c r="AX3339" s="14" t="s">
        <v>84</v>
      </c>
      <c r="AY3339" s="195" t="s">
        <v>574</v>
      </c>
    </row>
    <row r="3340" spans="2:65" s="1" customFormat="1" ht="38" customHeight="1">
      <c r="B3340" s="140"/>
      <c r="C3340" s="168" t="s">
        <v>3381</v>
      </c>
      <c r="D3340" s="168" t="s">
        <v>576</v>
      </c>
      <c r="E3340" s="169" t="s">
        <v>3382</v>
      </c>
      <c r="F3340" s="170" t="s">
        <v>3383</v>
      </c>
      <c r="G3340" s="171" t="s">
        <v>611</v>
      </c>
      <c r="H3340" s="172">
        <v>384.07</v>
      </c>
      <c r="I3340" s="173"/>
      <c r="J3340" s="174">
        <f>ROUND(I3340*H3340,2)</f>
        <v>0</v>
      </c>
      <c r="K3340" s="175"/>
      <c r="L3340" s="34"/>
      <c r="M3340" s="176" t="s">
        <v>1</v>
      </c>
      <c r="N3340" s="139" t="s">
        <v>43</v>
      </c>
      <c r="P3340" s="177">
        <f>O3340*H3340</f>
        <v>0</v>
      </c>
      <c r="Q3340" s="177">
        <v>3.0000000000000001E-5</v>
      </c>
      <c r="R3340" s="177">
        <f>Q3340*H3340</f>
        <v>1.15221E-2</v>
      </c>
      <c r="S3340" s="177">
        <v>0</v>
      </c>
      <c r="T3340" s="178">
        <f>S3340*H3340</f>
        <v>0</v>
      </c>
      <c r="AR3340" s="179" t="s">
        <v>680</v>
      </c>
      <c r="AT3340" s="179" t="s">
        <v>576</v>
      </c>
      <c r="AU3340" s="179" t="s">
        <v>89</v>
      </c>
      <c r="AY3340" s="17" t="s">
        <v>574</v>
      </c>
      <c r="BE3340" s="102">
        <f>IF(N3340="základná",J3340,0)</f>
        <v>0</v>
      </c>
      <c r="BF3340" s="102">
        <f>IF(N3340="znížená",J3340,0)</f>
        <v>0</v>
      </c>
      <c r="BG3340" s="102">
        <f>IF(N3340="zákl. prenesená",J3340,0)</f>
        <v>0</v>
      </c>
      <c r="BH3340" s="102">
        <f>IF(N3340="zníž. prenesená",J3340,0)</f>
        <v>0</v>
      </c>
      <c r="BI3340" s="102">
        <f>IF(N3340="nulová",J3340,0)</f>
        <v>0</v>
      </c>
      <c r="BJ3340" s="17" t="s">
        <v>89</v>
      </c>
      <c r="BK3340" s="102">
        <f>ROUND(I3340*H3340,2)</f>
        <v>0</v>
      </c>
      <c r="BL3340" s="17" t="s">
        <v>680</v>
      </c>
      <c r="BM3340" s="179" t="s">
        <v>3384</v>
      </c>
    </row>
    <row r="3341" spans="2:65" s="12" customFormat="1" ht="12">
      <c r="B3341" s="180"/>
      <c r="D3341" s="181" t="s">
        <v>586</v>
      </c>
      <c r="E3341" s="182" t="s">
        <v>1</v>
      </c>
      <c r="F3341" s="183" t="s">
        <v>3373</v>
      </c>
      <c r="H3341" s="182" t="s">
        <v>1</v>
      </c>
      <c r="I3341" s="184"/>
      <c r="L3341" s="180"/>
      <c r="M3341" s="185"/>
      <c r="T3341" s="186"/>
      <c r="AT3341" s="182" t="s">
        <v>586</v>
      </c>
      <c r="AU3341" s="182" t="s">
        <v>89</v>
      </c>
      <c r="AV3341" s="12" t="s">
        <v>84</v>
      </c>
      <c r="AW3341" s="12" t="s">
        <v>31</v>
      </c>
      <c r="AX3341" s="12" t="s">
        <v>77</v>
      </c>
      <c r="AY3341" s="182" t="s">
        <v>574</v>
      </c>
    </row>
    <row r="3342" spans="2:65" s="12" customFormat="1" ht="12">
      <c r="B3342" s="180"/>
      <c r="D3342" s="181" t="s">
        <v>586</v>
      </c>
      <c r="E3342" s="182" t="s">
        <v>1</v>
      </c>
      <c r="F3342" s="183" t="s">
        <v>3385</v>
      </c>
      <c r="H3342" s="182" t="s">
        <v>1</v>
      </c>
      <c r="I3342" s="184"/>
      <c r="L3342" s="180"/>
      <c r="M3342" s="185"/>
      <c r="T3342" s="186"/>
      <c r="AT3342" s="182" t="s">
        <v>586</v>
      </c>
      <c r="AU3342" s="182" t="s">
        <v>89</v>
      </c>
      <c r="AV3342" s="12" t="s">
        <v>84</v>
      </c>
      <c r="AW3342" s="12" t="s">
        <v>31</v>
      </c>
      <c r="AX3342" s="12" t="s">
        <v>77</v>
      </c>
      <c r="AY3342" s="182" t="s">
        <v>574</v>
      </c>
    </row>
    <row r="3343" spans="2:65" s="12" customFormat="1" ht="12">
      <c r="B3343" s="180"/>
      <c r="D3343" s="181" t="s">
        <v>586</v>
      </c>
      <c r="E3343" s="182" t="s">
        <v>1</v>
      </c>
      <c r="F3343" s="183" t="s">
        <v>3386</v>
      </c>
      <c r="H3343" s="182" t="s">
        <v>1</v>
      </c>
      <c r="I3343" s="184"/>
      <c r="L3343" s="180"/>
      <c r="M3343" s="185"/>
      <c r="T3343" s="186"/>
      <c r="AT3343" s="182" t="s">
        <v>586</v>
      </c>
      <c r="AU3343" s="182" t="s">
        <v>89</v>
      </c>
      <c r="AV3343" s="12" t="s">
        <v>84</v>
      </c>
      <c r="AW3343" s="12" t="s">
        <v>31</v>
      </c>
      <c r="AX3343" s="12" t="s">
        <v>77</v>
      </c>
      <c r="AY3343" s="182" t="s">
        <v>574</v>
      </c>
    </row>
    <row r="3344" spans="2:65" s="13" customFormat="1" ht="12">
      <c r="B3344" s="187"/>
      <c r="D3344" s="181" t="s">
        <v>586</v>
      </c>
      <c r="E3344" s="188" t="s">
        <v>1</v>
      </c>
      <c r="F3344" s="189" t="s">
        <v>3387</v>
      </c>
      <c r="H3344" s="190">
        <v>48.1</v>
      </c>
      <c r="I3344" s="191"/>
      <c r="L3344" s="187"/>
      <c r="M3344" s="192"/>
      <c r="T3344" s="193"/>
      <c r="AT3344" s="188" t="s">
        <v>586</v>
      </c>
      <c r="AU3344" s="188" t="s">
        <v>89</v>
      </c>
      <c r="AV3344" s="13" t="s">
        <v>89</v>
      </c>
      <c r="AW3344" s="13" t="s">
        <v>31</v>
      </c>
      <c r="AX3344" s="13" t="s">
        <v>77</v>
      </c>
      <c r="AY3344" s="188" t="s">
        <v>574</v>
      </c>
    </row>
    <row r="3345" spans="2:65" s="12" customFormat="1" ht="12">
      <c r="B3345" s="180"/>
      <c r="D3345" s="181" t="s">
        <v>586</v>
      </c>
      <c r="E3345" s="182" t="s">
        <v>1</v>
      </c>
      <c r="F3345" s="183" t="s">
        <v>3388</v>
      </c>
      <c r="H3345" s="182" t="s">
        <v>1</v>
      </c>
      <c r="I3345" s="184"/>
      <c r="L3345" s="180"/>
      <c r="M3345" s="185"/>
      <c r="T3345" s="186"/>
      <c r="AT3345" s="182" t="s">
        <v>586</v>
      </c>
      <c r="AU3345" s="182" t="s">
        <v>89</v>
      </c>
      <c r="AV3345" s="12" t="s">
        <v>84</v>
      </c>
      <c r="AW3345" s="12" t="s">
        <v>31</v>
      </c>
      <c r="AX3345" s="12" t="s">
        <v>77</v>
      </c>
      <c r="AY3345" s="182" t="s">
        <v>574</v>
      </c>
    </row>
    <row r="3346" spans="2:65" s="13" customFormat="1" ht="12">
      <c r="B3346" s="187"/>
      <c r="D3346" s="181" t="s">
        <v>586</v>
      </c>
      <c r="E3346" s="188" t="s">
        <v>1</v>
      </c>
      <c r="F3346" s="189" t="s">
        <v>3389</v>
      </c>
      <c r="H3346" s="190">
        <v>294.60000000000002</v>
      </c>
      <c r="I3346" s="191"/>
      <c r="L3346" s="187"/>
      <c r="M3346" s="192"/>
      <c r="T3346" s="193"/>
      <c r="AT3346" s="188" t="s">
        <v>586</v>
      </c>
      <c r="AU3346" s="188" t="s">
        <v>89</v>
      </c>
      <c r="AV3346" s="13" t="s">
        <v>89</v>
      </c>
      <c r="AW3346" s="13" t="s">
        <v>31</v>
      </c>
      <c r="AX3346" s="13" t="s">
        <v>77</v>
      </c>
      <c r="AY3346" s="188" t="s">
        <v>574</v>
      </c>
    </row>
    <row r="3347" spans="2:65" s="15" customFormat="1" ht="12">
      <c r="B3347" s="201"/>
      <c r="D3347" s="181" t="s">
        <v>586</v>
      </c>
      <c r="E3347" s="202" t="s">
        <v>1</v>
      </c>
      <c r="F3347" s="203" t="s">
        <v>776</v>
      </c>
      <c r="H3347" s="204">
        <v>342.7</v>
      </c>
      <c r="I3347" s="205"/>
      <c r="L3347" s="201"/>
      <c r="M3347" s="206"/>
      <c r="T3347" s="207"/>
      <c r="AT3347" s="202" t="s">
        <v>586</v>
      </c>
      <c r="AU3347" s="202" t="s">
        <v>89</v>
      </c>
      <c r="AV3347" s="15" t="s">
        <v>597</v>
      </c>
      <c r="AW3347" s="15" t="s">
        <v>31</v>
      </c>
      <c r="AX3347" s="15" t="s">
        <v>77</v>
      </c>
      <c r="AY3347" s="202" t="s">
        <v>574</v>
      </c>
    </row>
    <row r="3348" spans="2:65" s="12" customFormat="1" ht="12">
      <c r="B3348" s="180"/>
      <c r="D3348" s="181" t="s">
        <v>586</v>
      </c>
      <c r="E3348" s="182" t="s">
        <v>1</v>
      </c>
      <c r="F3348" s="183" t="s">
        <v>3390</v>
      </c>
      <c r="H3348" s="182" t="s">
        <v>1</v>
      </c>
      <c r="I3348" s="184"/>
      <c r="L3348" s="180"/>
      <c r="M3348" s="185"/>
      <c r="T3348" s="186"/>
      <c r="AT3348" s="182" t="s">
        <v>586</v>
      </c>
      <c r="AU3348" s="182" t="s">
        <v>89</v>
      </c>
      <c r="AV3348" s="12" t="s">
        <v>84</v>
      </c>
      <c r="AW3348" s="12" t="s">
        <v>31</v>
      </c>
      <c r="AX3348" s="12" t="s">
        <v>77</v>
      </c>
      <c r="AY3348" s="182" t="s">
        <v>574</v>
      </c>
    </row>
    <row r="3349" spans="2:65" s="12" customFormat="1" ht="12">
      <c r="B3349" s="180"/>
      <c r="D3349" s="181" t="s">
        <v>586</v>
      </c>
      <c r="E3349" s="182" t="s">
        <v>1</v>
      </c>
      <c r="F3349" s="183" t="s">
        <v>3388</v>
      </c>
      <c r="H3349" s="182" t="s">
        <v>1</v>
      </c>
      <c r="I3349" s="184"/>
      <c r="L3349" s="180"/>
      <c r="M3349" s="185"/>
      <c r="T3349" s="186"/>
      <c r="AT3349" s="182" t="s">
        <v>586</v>
      </c>
      <c r="AU3349" s="182" t="s">
        <v>89</v>
      </c>
      <c r="AV3349" s="12" t="s">
        <v>84</v>
      </c>
      <c r="AW3349" s="12" t="s">
        <v>31</v>
      </c>
      <c r="AX3349" s="12" t="s">
        <v>77</v>
      </c>
      <c r="AY3349" s="182" t="s">
        <v>574</v>
      </c>
    </row>
    <row r="3350" spans="2:65" s="13" customFormat="1" ht="12">
      <c r="B3350" s="187"/>
      <c r="D3350" s="181" t="s">
        <v>586</v>
      </c>
      <c r="E3350" s="188" t="s">
        <v>1</v>
      </c>
      <c r="F3350" s="189" t="s">
        <v>3391</v>
      </c>
      <c r="H3350" s="190">
        <v>20.32</v>
      </c>
      <c r="I3350" s="191"/>
      <c r="L3350" s="187"/>
      <c r="M3350" s="192"/>
      <c r="T3350" s="193"/>
      <c r="AT3350" s="188" t="s">
        <v>586</v>
      </c>
      <c r="AU3350" s="188" t="s">
        <v>89</v>
      </c>
      <c r="AV3350" s="13" t="s">
        <v>89</v>
      </c>
      <c r="AW3350" s="13" t="s">
        <v>31</v>
      </c>
      <c r="AX3350" s="13" t="s">
        <v>77</v>
      </c>
      <c r="AY3350" s="188" t="s">
        <v>574</v>
      </c>
    </row>
    <row r="3351" spans="2:65" s="15" customFormat="1" ht="12">
      <c r="B3351" s="201"/>
      <c r="D3351" s="181" t="s">
        <v>586</v>
      </c>
      <c r="E3351" s="202" t="s">
        <v>1</v>
      </c>
      <c r="F3351" s="203" t="s">
        <v>776</v>
      </c>
      <c r="H3351" s="204">
        <v>20.32</v>
      </c>
      <c r="I3351" s="205"/>
      <c r="L3351" s="201"/>
      <c r="M3351" s="206"/>
      <c r="T3351" s="207"/>
      <c r="AT3351" s="202" t="s">
        <v>586</v>
      </c>
      <c r="AU3351" s="202" t="s">
        <v>89</v>
      </c>
      <c r="AV3351" s="15" t="s">
        <v>597</v>
      </c>
      <c r="AW3351" s="15" t="s">
        <v>31</v>
      </c>
      <c r="AX3351" s="15" t="s">
        <v>77</v>
      </c>
      <c r="AY3351" s="202" t="s">
        <v>574</v>
      </c>
    </row>
    <row r="3352" spans="2:65" s="12" customFormat="1" ht="12">
      <c r="B3352" s="180"/>
      <c r="D3352" s="181" t="s">
        <v>586</v>
      </c>
      <c r="E3352" s="182" t="s">
        <v>1</v>
      </c>
      <c r="F3352" s="183" t="s">
        <v>3392</v>
      </c>
      <c r="H3352" s="182" t="s">
        <v>1</v>
      </c>
      <c r="I3352" s="184"/>
      <c r="L3352" s="180"/>
      <c r="M3352" s="185"/>
      <c r="T3352" s="186"/>
      <c r="AT3352" s="182" t="s">
        <v>586</v>
      </c>
      <c r="AU3352" s="182" t="s">
        <v>89</v>
      </c>
      <c r="AV3352" s="12" t="s">
        <v>84</v>
      </c>
      <c r="AW3352" s="12" t="s">
        <v>31</v>
      </c>
      <c r="AX3352" s="12" t="s">
        <v>77</v>
      </c>
      <c r="AY3352" s="182" t="s">
        <v>574</v>
      </c>
    </row>
    <row r="3353" spans="2:65" s="12" customFormat="1" ht="12">
      <c r="B3353" s="180"/>
      <c r="D3353" s="181" t="s">
        <v>586</v>
      </c>
      <c r="E3353" s="182" t="s">
        <v>1</v>
      </c>
      <c r="F3353" s="183" t="s">
        <v>3386</v>
      </c>
      <c r="H3353" s="182" t="s">
        <v>1</v>
      </c>
      <c r="I3353" s="184"/>
      <c r="L3353" s="180"/>
      <c r="M3353" s="185"/>
      <c r="T3353" s="186"/>
      <c r="AT3353" s="182" t="s">
        <v>586</v>
      </c>
      <c r="AU3353" s="182" t="s">
        <v>89</v>
      </c>
      <c r="AV3353" s="12" t="s">
        <v>84</v>
      </c>
      <c r="AW3353" s="12" t="s">
        <v>31</v>
      </c>
      <c r="AX3353" s="12" t="s">
        <v>77</v>
      </c>
      <c r="AY3353" s="182" t="s">
        <v>574</v>
      </c>
    </row>
    <row r="3354" spans="2:65" s="13" customFormat="1" ht="12">
      <c r="B3354" s="187"/>
      <c r="D3354" s="181" t="s">
        <v>586</v>
      </c>
      <c r="E3354" s="188" t="s">
        <v>1</v>
      </c>
      <c r="F3354" s="189" t="s">
        <v>3393</v>
      </c>
      <c r="H3354" s="190">
        <v>21.05</v>
      </c>
      <c r="I3354" s="191"/>
      <c r="L3354" s="187"/>
      <c r="M3354" s="192"/>
      <c r="T3354" s="193"/>
      <c r="AT3354" s="188" t="s">
        <v>586</v>
      </c>
      <c r="AU3354" s="188" t="s">
        <v>89</v>
      </c>
      <c r="AV3354" s="13" t="s">
        <v>89</v>
      </c>
      <c r="AW3354" s="13" t="s">
        <v>31</v>
      </c>
      <c r="AX3354" s="13" t="s">
        <v>77</v>
      </c>
      <c r="AY3354" s="188" t="s">
        <v>574</v>
      </c>
    </row>
    <row r="3355" spans="2:65" s="15" customFormat="1" ht="12">
      <c r="B3355" s="201"/>
      <c r="D3355" s="181" t="s">
        <v>586</v>
      </c>
      <c r="E3355" s="202" t="s">
        <v>1</v>
      </c>
      <c r="F3355" s="203" t="s">
        <v>776</v>
      </c>
      <c r="H3355" s="204">
        <v>21.05</v>
      </c>
      <c r="I3355" s="205"/>
      <c r="L3355" s="201"/>
      <c r="M3355" s="206"/>
      <c r="T3355" s="207"/>
      <c r="AT3355" s="202" t="s">
        <v>586</v>
      </c>
      <c r="AU3355" s="202" t="s">
        <v>89</v>
      </c>
      <c r="AV3355" s="15" t="s">
        <v>597</v>
      </c>
      <c r="AW3355" s="15" t="s">
        <v>31</v>
      </c>
      <c r="AX3355" s="15" t="s">
        <v>77</v>
      </c>
      <c r="AY3355" s="202" t="s">
        <v>574</v>
      </c>
    </row>
    <row r="3356" spans="2:65" s="14" customFormat="1" ht="12">
      <c r="B3356" s="194"/>
      <c r="D3356" s="181" t="s">
        <v>586</v>
      </c>
      <c r="E3356" s="195" t="s">
        <v>1</v>
      </c>
      <c r="F3356" s="196" t="s">
        <v>596</v>
      </c>
      <c r="H3356" s="197">
        <v>384.07</v>
      </c>
      <c r="I3356" s="198"/>
      <c r="L3356" s="194"/>
      <c r="M3356" s="199"/>
      <c r="T3356" s="200"/>
      <c r="AT3356" s="195" t="s">
        <v>586</v>
      </c>
      <c r="AU3356" s="195" t="s">
        <v>89</v>
      </c>
      <c r="AV3356" s="14" t="s">
        <v>580</v>
      </c>
      <c r="AW3356" s="14" t="s">
        <v>31</v>
      </c>
      <c r="AX3356" s="14" t="s">
        <v>84</v>
      </c>
      <c r="AY3356" s="195" t="s">
        <v>574</v>
      </c>
    </row>
    <row r="3357" spans="2:65" s="1" customFormat="1" ht="16.5" customHeight="1">
      <c r="B3357" s="140"/>
      <c r="C3357" s="208" t="s">
        <v>3394</v>
      </c>
      <c r="D3357" s="208" t="s">
        <v>1858</v>
      </c>
      <c r="E3357" s="209" t="s">
        <v>3395</v>
      </c>
      <c r="F3357" s="210" t="s">
        <v>3396</v>
      </c>
      <c r="G3357" s="211" t="s">
        <v>584</v>
      </c>
      <c r="H3357" s="212">
        <v>283.72800000000001</v>
      </c>
      <c r="I3357" s="213"/>
      <c r="J3357" s="214">
        <f>ROUND(I3357*H3357,2)</f>
        <v>0</v>
      </c>
      <c r="K3357" s="215"/>
      <c r="L3357" s="216"/>
      <c r="M3357" s="217" t="s">
        <v>1</v>
      </c>
      <c r="N3357" s="218" t="s">
        <v>43</v>
      </c>
      <c r="P3357" s="177">
        <f>O3357*H3357</f>
        <v>0</v>
      </c>
      <c r="Q3357" s="177">
        <v>1.0999999999999999E-2</v>
      </c>
      <c r="R3357" s="177">
        <f>Q3357*H3357</f>
        <v>3.1210079999999998</v>
      </c>
      <c r="S3357" s="177">
        <v>0</v>
      </c>
      <c r="T3357" s="178">
        <f>S3357*H3357</f>
        <v>0</v>
      </c>
      <c r="AR3357" s="179" t="s">
        <v>860</v>
      </c>
      <c r="AT3357" s="179" t="s">
        <v>1858</v>
      </c>
      <c r="AU3357" s="179" t="s">
        <v>89</v>
      </c>
      <c r="AY3357" s="17" t="s">
        <v>574</v>
      </c>
      <c r="BE3357" s="102">
        <f>IF(N3357="základná",J3357,0)</f>
        <v>0</v>
      </c>
      <c r="BF3357" s="102">
        <f>IF(N3357="znížená",J3357,0)</f>
        <v>0</v>
      </c>
      <c r="BG3357" s="102">
        <f>IF(N3357="zákl. prenesená",J3357,0)</f>
        <v>0</v>
      </c>
      <c r="BH3357" s="102">
        <f>IF(N3357="zníž. prenesená",J3357,0)</f>
        <v>0</v>
      </c>
      <c r="BI3357" s="102">
        <f>IF(N3357="nulová",J3357,0)</f>
        <v>0</v>
      </c>
      <c r="BJ3357" s="17" t="s">
        <v>89</v>
      </c>
      <c r="BK3357" s="102">
        <f>ROUND(I3357*H3357,2)</f>
        <v>0</v>
      </c>
      <c r="BL3357" s="17" t="s">
        <v>680</v>
      </c>
      <c r="BM3357" s="179" t="s">
        <v>3397</v>
      </c>
    </row>
    <row r="3358" spans="2:65" s="12" customFormat="1" ht="12">
      <c r="B3358" s="180"/>
      <c r="D3358" s="181" t="s">
        <v>586</v>
      </c>
      <c r="E3358" s="182" t="s">
        <v>1</v>
      </c>
      <c r="F3358" s="183" t="s">
        <v>3373</v>
      </c>
      <c r="H3358" s="182" t="s">
        <v>1</v>
      </c>
      <c r="I3358" s="184"/>
      <c r="L3358" s="180"/>
      <c r="M3358" s="185"/>
      <c r="T3358" s="186"/>
      <c r="AT3358" s="182" t="s">
        <v>586</v>
      </c>
      <c r="AU3358" s="182" t="s">
        <v>89</v>
      </c>
      <c r="AV3358" s="12" t="s">
        <v>84</v>
      </c>
      <c r="AW3358" s="12" t="s">
        <v>31</v>
      </c>
      <c r="AX3358" s="12" t="s">
        <v>77</v>
      </c>
      <c r="AY3358" s="182" t="s">
        <v>574</v>
      </c>
    </row>
    <row r="3359" spans="2:65" s="12" customFormat="1" ht="12">
      <c r="B3359" s="180"/>
      <c r="D3359" s="181" t="s">
        <v>586</v>
      </c>
      <c r="E3359" s="182" t="s">
        <v>1</v>
      </c>
      <c r="F3359" s="183" t="s">
        <v>3385</v>
      </c>
      <c r="H3359" s="182" t="s">
        <v>1</v>
      </c>
      <c r="I3359" s="184"/>
      <c r="L3359" s="180"/>
      <c r="M3359" s="185"/>
      <c r="T3359" s="186"/>
      <c r="AT3359" s="182" t="s">
        <v>586</v>
      </c>
      <c r="AU3359" s="182" t="s">
        <v>89</v>
      </c>
      <c r="AV3359" s="12" t="s">
        <v>84</v>
      </c>
      <c r="AW3359" s="12" t="s">
        <v>31</v>
      </c>
      <c r="AX3359" s="12" t="s">
        <v>77</v>
      </c>
      <c r="AY3359" s="182" t="s">
        <v>574</v>
      </c>
    </row>
    <row r="3360" spans="2:65" s="12" customFormat="1" ht="12">
      <c r="B3360" s="180"/>
      <c r="D3360" s="181" t="s">
        <v>586</v>
      </c>
      <c r="E3360" s="182" t="s">
        <v>1</v>
      </c>
      <c r="F3360" s="183" t="s">
        <v>3386</v>
      </c>
      <c r="H3360" s="182" t="s">
        <v>1</v>
      </c>
      <c r="I3360" s="184"/>
      <c r="L3360" s="180"/>
      <c r="M3360" s="185"/>
      <c r="T3360" s="186"/>
      <c r="AT3360" s="182" t="s">
        <v>586</v>
      </c>
      <c r="AU3360" s="182" t="s">
        <v>89</v>
      </c>
      <c r="AV3360" s="12" t="s">
        <v>84</v>
      </c>
      <c r="AW3360" s="12" t="s">
        <v>31</v>
      </c>
      <c r="AX3360" s="12" t="s">
        <v>77</v>
      </c>
      <c r="AY3360" s="182" t="s">
        <v>574</v>
      </c>
    </row>
    <row r="3361" spans="2:51" s="13" customFormat="1" ht="12">
      <c r="B3361" s="187"/>
      <c r="D3361" s="181" t="s">
        <v>586</v>
      </c>
      <c r="E3361" s="188" t="s">
        <v>1</v>
      </c>
      <c r="F3361" s="189" t="s">
        <v>3398</v>
      </c>
      <c r="H3361" s="190">
        <v>26.454999999999998</v>
      </c>
      <c r="I3361" s="191"/>
      <c r="L3361" s="187"/>
      <c r="M3361" s="192"/>
      <c r="T3361" s="193"/>
      <c r="AT3361" s="188" t="s">
        <v>586</v>
      </c>
      <c r="AU3361" s="188" t="s">
        <v>89</v>
      </c>
      <c r="AV3361" s="13" t="s">
        <v>89</v>
      </c>
      <c r="AW3361" s="13" t="s">
        <v>31</v>
      </c>
      <c r="AX3361" s="13" t="s">
        <v>77</v>
      </c>
      <c r="AY3361" s="188" t="s">
        <v>574</v>
      </c>
    </row>
    <row r="3362" spans="2:51" s="12" customFormat="1" ht="12">
      <c r="B3362" s="180"/>
      <c r="D3362" s="181" t="s">
        <v>586</v>
      </c>
      <c r="E3362" s="182" t="s">
        <v>1</v>
      </c>
      <c r="F3362" s="183" t="s">
        <v>3388</v>
      </c>
      <c r="H3362" s="182" t="s">
        <v>1</v>
      </c>
      <c r="I3362" s="184"/>
      <c r="L3362" s="180"/>
      <c r="M3362" s="185"/>
      <c r="T3362" s="186"/>
      <c r="AT3362" s="182" t="s">
        <v>586</v>
      </c>
      <c r="AU3362" s="182" t="s">
        <v>89</v>
      </c>
      <c r="AV3362" s="12" t="s">
        <v>84</v>
      </c>
      <c r="AW3362" s="12" t="s">
        <v>31</v>
      </c>
      <c r="AX3362" s="12" t="s">
        <v>77</v>
      </c>
      <c r="AY3362" s="182" t="s">
        <v>574</v>
      </c>
    </row>
    <row r="3363" spans="2:51" s="13" customFormat="1" ht="12">
      <c r="B3363" s="187"/>
      <c r="D3363" s="181" t="s">
        <v>586</v>
      </c>
      <c r="E3363" s="188" t="s">
        <v>1</v>
      </c>
      <c r="F3363" s="189" t="s">
        <v>3399</v>
      </c>
      <c r="H3363" s="190">
        <v>178.233</v>
      </c>
      <c r="I3363" s="191"/>
      <c r="L3363" s="187"/>
      <c r="M3363" s="192"/>
      <c r="T3363" s="193"/>
      <c r="AT3363" s="188" t="s">
        <v>586</v>
      </c>
      <c r="AU3363" s="188" t="s">
        <v>89</v>
      </c>
      <c r="AV3363" s="13" t="s">
        <v>89</v>
      </c>
      <c r="AW3363" s="13" t="s">
        <v>31</v>
      </c>
      <c r="AX3363" s="13" t="s">
        <v>77</v>
      </c>
      <c r="AY3363" s="188" t="s">
        <v>574</v>
      </c>
    </row>
    <row r="3364" spans="2:51" s="15" customFormat="1" ht="12">
      <c r="B3364" s="201"/>
      <c r="D3364" s="181" t="s">
        <v>586</v>
      </c>
      <c r="E3364" s="202" t="s">
        <v>1</v>
      </c>
      <c r="F3364" s="203" t="s">
        <v>776</v>
      </c>
      <c r="H3364" s="204">
        <v>204.68799999999999</v>
      </c>
      <c r="I3364" s="205"/>
      <c r="L3364" s="201"/>
      <c r="M3364" s="206"/>
      <c r="T3364" s="207"/>
      <c r="AT3364" s="202" t="s">
        <v>586</v>
      </c>
      <c r="AU3364" s="202" t="s">
        <v>89</v>
      </c>
      <c r="AV3364" s="15" t="s">
        <v>597</v>
      </c>
      <c r="AW3364" s="15" t="s">
        <v>31</v>
      </c>
      <c r="AX3364" s="15" t="s">
        <v>77</v>
      </c>
      <c r="AY3364" s="202" t="s">
        <v>574</v>
      </c>
    </row>
    <row r="3365" spans="2:51" s="12" customFormat="1" ht="12">
      <c r="B3365" s="180"/>
      <c r="D3365" s="181" t="s">
        <v>586</v>
      </c>
      <c r="E3365" s="182" t="s">
        <v>1</v>
      </c>
      <c r="F3365" s="183" t="s">
        <v>3373</v>
      </c>
      <c r="H3365" s="182" t="s">
        <v>1</v>
      </c>
      <c r="I3365" s="184"/>
      <c r="L3365" s="180"/>
      <c r="M3365" s="185"/>
      <c r="T3365" s="186"/>
      <c r="AT3365" s="182" t="s">
        <v>586</v>
      </c>
      <c r="AU3365" s="182" t="s">
        <v>89</v>
      </c>
      <c r="AV3365" s="12" t="s">
        <v>84</v>
      </c>
      <c r="AW3365" s="12" t="s">
        <v>31</v>
      </c>
      <c r="AX3365" s="12" t="s">
        <v>77</v>
      </c>
      <c r="AY3365" s="182" t="s">
        <v>574</v>
      </c>
    </row>
    <row r="3366" spans="2:51" s="12" customFormat="1" ht="12">
      <c r="B3366" s="180"/>
      <c r="D3366" s="181" t="s">
        <v>586</v>
      </c>
      <c r="E3366" s="182" t="s">
        <v>1</v>
      </c>
      <c r="F3366" s="183" t="s">
        <v>3374</v>
      </c>
      <c r="H3366" s="182" t="s">
        <v>1</v>
      </c>
      <c r="I3366" s="184"/>
      <c r="L3366" s="180"/>
      <c r="M3366" s="185"/>
      <c r="T3366" s="186"/>
      <c r="AT3366" s="182" t="s">
        <v>586</v>
      </c>
      <c r="AU3366" s="182" t="s">
        <v>89</v>
      </c>
      <c r="AV3366" s="12" t="s">
        <v>84</v>
      </c>
      <c r="AW3366" s="12" t="s">
        <v>31</v>
      </c>
      <c r="AX3366" s="12" t="s">
        <v>77</v>
      </c>
      <c r="AY3366" s="182" t="s">
        <v>574</v>
      </c>
    </row>
    <row r="3367" spans="2:51" s="12" customFormat="1" ht="12">
      <c r="B3367" s="180"/>
      <c r="D3367" s="181" t="s">
        <v>586</v>
      </c>
      <c r="E3367" s="182" t="s">
        <v>1</v>
      </c>
      <c r="F3367" s="183" t="s">
        <v>3375</v>
      </c>
      <c r="H3367" s="182" t="s">
        <v>1</v>
      </c>
      <c r="I3367" s="184"/>
      <c r="L3367" s="180"/>
      <c r="M3367" s="185"/>
      <c r="T3367" s="186"/>
      <c r="AT3367" s="182" t="s">
        <v>586</v>
      </c>
      <c r="AU3367" s="182" t="s">
        <v>89</v>
      </c>
      <c r="AV3367" s="12" t="s">
        <v>84</v>
      </c>
      <c r="AW3367" s="12" t="s">
        <v>31</v>
      </c>
      <c r="AX3367" s="12" t="s">
        <v>77</v>
      </c>
      <c r="AY3367" s="182" t="s">
        <v>574</v>
      </c>
    </row>
    <row r="3368" spans="2:51" s="13" customFormat="1" ht="12">
      <c r="B3368" s="187"/>
      <c r="D3368" s="181" t="s">
        <v>586</v>
      </c>
      <c r="E3368" s="188" t="s">
        <v>1</v>
      </c>
      <c r="F3368" s="189" t="s">
        <v>3400</v>
      </c>
      <c r="H3368" s="190">
        <v>16.716000000000001</v>
      </c>
      <c r="I3368" s="191"/>
      <c r="L3368" s="187"/>
      <c r="M3368" s="192"/>
      <c r="T3368" s="193"/>
      <c r="AT3368" s="188" t="s">
        <v>586</v>
      </c>
      <c r="AU3368" s="188" t="s">
        <v>89</v>
      </c>
      <c r="AV3368" s="13" t="s">
        <v>89</v>
      </c>
      <c r="AW3368" s="13" t="s">
        <v>31</v>
      </c>
      <c r="AX3368" s="13" t="s">
        <v>77</v>
      </c>
      <c r="AY3368" s="188" t="s">
        <v>574</v>
      </c>
    </row>
    <row r="3369" spans="2:51" s="13" customFormat="1" ht="12">
      <c r="B3369" s="187"/>
      <c r="D3369" s="181" t="s">
        <v>586</v>
      </c>
      <c r="E3369" s="188" t="s">
        <v>1</v>
      </c>
      <c r="F3369" s="189" t="s">
        <v>3401</v>
      </c>
      <c r="H3369" s="190">
        <v>14.718</v>
      </c>
      <c r="I3369" s="191"/>
      <c r="L3369" s="187"/>
      <c r="M3369" s="192"/>
      <c r="T3369" s="193"/>
      <c r="AT3369" s="188" t="s">
        <v>586</v>
      </c>
      <c r="AU3369" s="188" t="s">
        <v>89</v>
      </c>
      <c r="AV3369" s="13" t="s">
        <v>89</v>
      </c>
      <c r="AW3369" s="13" t="s">
        <v>31</v>
      </c>
      <c r="AX3369" s="13" t="s">
        <v>77</v>
      </c>
      <c r="AY3369" s="188" t="s">
        <v>574</v>
      </c>
    </row>
    <row r="3370" spans="2:51" s="12" customFormat="1" ht="12">
      <c r="B3370" s="180"/>
      <c r="D3370" s="181" t="s">
        <v>586</v>
      </c>
      <c r="E3370" s="182" t="s">
        <v>1</v>
      </c>
      <c r="F3370" s="183" t="s">
        <v>3378</v>
      </c>
      <c r="H3370" s="182" t="s">
        <v>1</v>
      </c>
      <c r="I3370" s="184"/>
      <c r="L3370" s="180"/>
      <c r="M3370" s="185"/>
      <c r="T3370" s="186"/>
      <c r="AT3370" s="182" t="s">
        <v>586</v>
      </c>
      <c r="AU3370" s="182" t="s">
        <v>89</v>
      </c>
      <c r="AV3370" s="12" t="s">
        <v>84</v>
      </c>
      <c r="AW3370" s="12" t="s">
        <v>31</v>
      </c>
      <c r="AX3370" s="12" t="s">
        <v>77</v>
      </c>
      <c r="AY3370" s="182" t="s">
        <v>574</v>
      </c>
    </row>
    <row r="3371" spans="2:51" s="12" customFormat="1" ht="12">
      <c r="B3371" s="180"/>
      <c r="D3371" s="181" t="s">
        <v>586</v>
      </c>
      <c r="E3371" s="182" t="s">
        <v>1</v>
      </c>
      <c r="F3371" s="183" t="s">
        <v>3375</v>
      </c>
      <c r="H3371" s="182" t="s">
        <v>1</v>
      </c>
      <c r="I3371" s="184"/>
      <c r="L3371" s="180"/>
      <c r="M3371" s="185"/>
      <c r="T3371" s="186"/>
      <c r="AT3371" s="182" t="s">
        <v>586</v>
      </c>
      <c r="AU3371" s="182" t="s">
        <v>89</v>
      </c>
      <c r="AV3371" s="12" t="s">
        <v>84</v>
      </c>
      <c r="AW3371" s="12" t="s">
        <v>31</v>
      </c>
      <c r="AX3371" s="12" t="s">
        <v>77</v>
      </c>
      <c r="AY3371" s="182" t="s">
        <v>574</v>
      </c>
    </row>
    <row r="3372" spans="2:51" s="13" customFormat="1" ht="12">
      <c r="B3372" s="187"/>
      <c r="D3372" s="181" t="s">
        <v>586</v>
      </c>
      <c r="E3372" s="188" t="s">
        <v>1</v>
      </c>
      <c r="F3372" s="189" t="s">
        <v>3402</v>
      </c>
      <c r="H3372" s="190">
        <v>5.7229999999999999</v>
      </c>
      <c r="I3372" s="191"/>
      <c r="L3372" s="187"/>
      <c r="M3372" s="192"/>
      <c r="T3372" s="193"/>
      <c r="AT3372" s="188" t="s">
        <v>586</v>
      </c>
      <c r="AU3372" s="188" t="s">
        <v>89</v>
      </c>
      <c r="AV3372" s="13" t="s">
        <v>89</v>
      </c>
      <c r="AW3372" s="13" t="s">
        <v>31</v>
      </c>
      <c r="AX3372" s="13" t="s">
        <v>77</v>
      </c>
      <c r="AY3372" s="188" t="s">
        <v>574</v>
      </c>
    </row>
    <row r="3373" spans="2:51" s="13" customFormat="1" ht="12">
      <c r="B3373" s="187"/>
      <c r="D3373" s="181" t="s">
        <v>586</v>
      </c>
      <c r="E3373" s="188" t="s">
        <v>1</v>
      </c>
      <c r="F3373" s="189" t="s">
        <v>3403</v>
      </c>
      <c r="H3373" s="190">
        <v>16.853999999999999</v>
      </c>
      <c r="I3373" s="191"/>
      <c r="L3373" s="187"/>
      <c r="M3373" s="192"/>
      <c r="T3373" s="193"/>
      <c r="AT3373" s="188" t="s">
        <v>586</v>
      </c>
      <c r="AU3373" s="188" t="s">
        <v>89</v>
      </c>
      <c r="AV3373" s="13" t="s">
        <v>89</v>
      </c>
      <c r="AW3373" s="13" t="s">
        <v>31</v>
      </c>
      <c r="AX3373" s="13" t="s">
        <v>77</v>
      </c>
      <c r="AY3373" s="188" t="s">
        <v>574</v>
      </c>
    </row>
    <row r="3374" spans="2:51" s="15" customFormat="1" ht="12">
      <c r="B3374" s="201"/>
      <c r="D3374" s="181" t="s">
        <v>586</v>
      </c>
      <c r="E3374" s="202" t="s">
        <v>1</v>
      </c>
      <c r="F3374" s="203" t="s">
        <v>776</v>
      </c>
      <c r="H3374" s="204">
        <v>54.011000000000003</v>
      </c>
      <c r="I3374" s="205"/>
      <c r="L3374" s="201"/>
      <c r="M3374" s="206"/>
      <c r="T3374" s="207"/>
      <c r="AT3374" s="202" t="s">
        <v>586</v>
      </c>
      <c r="AU3374" s="202" t="s">
        <v>89</v>
      </c>
      <c r="AV3374" s="15" t="s">
        <v>597</v>
      </c>
      <c r="AW3374" s="15" t="s">
        <v>31</v>
      </c>
      <c r="AX3374" s="15" t="s">
        <v>77</v>
      </c>
      <c r="AY3374" s="202" t="s">
        <v>574</v>
      </c>
    </row>
    <row r="3375" spans="2:51" s="12" customFormat="1" ht="12">
      <c r="B3375" s="180"/>
      <c r="D3375" s="181" t="s">
        <v>586</v>
      </c>
      <c r="E3375" s="182" t="s">
        <v>1</v>
      </c>
      <c r="F3375" s="183" t="s">
        <v>3373</v>
      </c>
      <c r="H3375" s="182" t="s">
        <v>1</v>
      </c>
      <c r="I3375" s="184"/>
      <c r="L3375" s="180"/>
      <c r="M3375" s="185"/>
      <c r="T3375" s="186"/>
      <c r="AT3375" s="182" t="s">
        <v>586</v>
      </c>
      <c r="AU3375" s="182" t="s">
        <v>89</v>
      </c>
      <c r="AV3375" s="12" t="s">
        <v>84</v>
      </c>
      <c r="AW3375" s="12" t="s">
        <v>31</v>
      </c>
      <c r="AX3375" s="12" t="s">
        <v>77</v>
      </c>
      <c r="AY3375" s="182" t="s">
        <v>574</v>
      </c>
    </row>
    <row r="3376" spans="2:51" s="12" customFormat="1" ht="12">
      <c r="B3376" s="180"/>
      <c r="D3376" s="181" t="s">
        <v>586</v>
      </c>
      <c r="E3376" s="182" t="s">
        <v>1</v>
      </c>
      <c r="F3376" s="183" t="s">
        <v>3390</v>
      </c>
      <c r="H3376" s="182" t="s">
        <v>1</v>
      </c>
      <c r="I3376" s="184"/>
      <c r="L3376" s="180"/>
      <c r="M3376" s="185"/>
      <c r="T3376" s="186"/>
      <c r="AT3376" s="182" t="s">
        <v>586</v>
      </c>
      <c r="AU3376" s="182" t="s">
        <v>89</v>
      </c>
      <c r="AV3376" s="12" t="s">
        <v>84</v>
      </c>
      <c r="AW3376" s="12" t="s">
        <v>31</v>
      </c>
      <c r="AX3376" s="12" t="s">
        <v>77</v>
      </c>
      <c r="AY3376" s="182" t="s">
        <v>574</v>
      </c>
    </row>
    <row r="3377" spans="2:65" s="12" customFormat="1" ht="12">
      <c r="B3377" s="180"/>
      <c r="D3377" s="181" t="s">
        <v>586</v>
      </c>
      <c r="E3377" s="182" t="s">
        <v>1</v>
      </c>
      <c r="F3377" s="183" t="s">
        <v>3388</v>
      </c>
      <c r="H3377" s="182" t="s">
        <v>1</v>
      </c>
      <c r="I3377" s="184"/>
      <c r="L3377" s="180"/>
      <c r="M3377" s="185"/>
      <c r="T3377" s="186"/>
      <c r="AT3377" s="182" t="s">
        <v>586</v>
      </c>
      <c r="AU3377" s="182" t="s">
        <v>89</v>
      </c>
      <c r="AV3377" s="12" t="s">
        <v>84</v>
      </c>
      <c r="AW3377" s="12" t="s">
        <v>31</v>
      </c>
      <c r="AX3377" s="12" t="s">
        <v>77</v>
      </c>
      <c r="AY3377" s="182" t="s">
        <v>574</v>
      </c>
    </row>
    <row r="3378" spans="2:65" s="13" customFormat="1" ht="12">
      <c r="B3378" s="187"/>
      <c r="D3378" s="181" t="s">
        <v>586</v>
      </c>
      <c r="E3378" s="188" t="s">
        <v>1</v>
      </c>
      <c r="F3378" s="189" t="s">
        <v>3404</v>
      </c>
      <c r="H3378" s="190">
        <v>12.294</v>
      </c>
      <c r="I3378" s="191"/>
      <c r="L3378" s="187"/>
      <c r="M3378" s="192"/>
      <c r="T3378" s="193"/>
      <c r="AT3378" s="188" t="s">
        <v>586</v>
      </c>
      <c r="AU3378" s="188" t="s">
        <v>89</v>
      </c>
      <c r="AV3378" s="13" t="s">
        <v>89</v>
      </c>
      <c r="AW3378" s="13" t="s">
        <v>31</v>
      </c>
      <c r="AX3378" s="13" t="s">
        <v>77</v>
      </c>
      <c r="AY3378" s="188" t="s">
        <v>574</v>
      </c>
    </row>
    <row r="3379" spans="2:65" s="15" customFormat="1" ht="12">
      <c r="B3379" s="201"/>
      <c r="D3379" s="181" t="s">
        <v>586</v>
      </c>
      <c r="E3379" s="202" t="s">
        <v>1</v>
      </c>
      <c r="F3379" s="203" t="s">
        <v>776</v>
      </c>
      <c r="H3379" s="204">
        <v>12.294</v>
      </c>
      <c r="I3379" s="205"/>
      <c r="L3379" s="201"/>
      <c r="M3379" s="206"/>
      <c r="T3379" s="207"/>
      <c r="AT3379" s="202" t="s">
        <v>586</v>
      </c>
      <c r="AU3379" s="202" t="s">
        <v>89</v>
      </c>
      <c r="AV3379" s="15" t="s">
        <v>597</v>
      </c>
      <c r="AW3379" s="15" t="s">
        <v>31</v>
      </c>
      <c r="AX3379" s="15" t="s">
        <v>77</v>
      </c>
      <c r="AY3379" s="202" t="s">
        <v>574</v>
      </c>
    </row>
    <row r="3380" spans="2:65" s="12" customFormat="1" ht="12">
      <c r="B3380" s="180"/>
      <c r="D3380" s="181" t="s">
        <v>586</v>
      </c>
      <c r="E3380" s="182" t="s">
        <v>1</v>
      </c>
      <c r="F3380" s="183" t="s">
        <v>3392</v>
      </c>
      <c r="H3380" s="182" t="s">
        <v>1</v>
      </c>
      <c r="I3380" s="184"/>
      <c r="L3380" s="180"/>
      <c r="M3380" s="185"/>
      <c r="T3380" s="186"/>
      <c r="AT3380" s="182" t="s">
        <v>586</v>
      </c>
      <c r="AU3380" s="182" t="s">
        <v>89</v>
      </c>
      <c r="AV3380" s="12" t="s">
        <v>84</v>
      </c>
      <c r="AW3380" s="12" t="s">
        <v>31</v>
      </c>
      <c r="AX3380" s="12" t="s">
        <v>77</v>
      </c>
      <c r="AY3380" s="182" t="s">
        <v>574</v>
      </c>
    </row>
    <row r="3381" spans="2:65" s="12" customFormat="1" ht="12">
      <c r="B3381" s="180"/>
      <c r="D3381" s="181" t="s">
        <v>586</v>
      </c>
      <c r="E3381" s="182" t="s">
        <v>1</v>
      </c>
      <c r="F3381" s="183" t="s">
        <v>3386</v>
      </c>
      <c r="H3381" s="182" t="s">
        <v>1</v>
      </c>
      <c r="I3381" s="184"/>
      <c r="L3381" s="180"/>
      <c r="M3381" s="185"/>
      <c r="T3381" s="186"/>
      <c r="AT3381" s="182" t="s">
        <v>586</v>
      </c>
      <c r="AU3381" s="182" t="s">
        <v>89</v>
      </c>
      <c r="AV3381" s="12" t="s">
        <v>84</v>
      </c>
      <c r="AW3381" s="12" t="s">
        <v>31</v>
      </c>
      <c r="AX3381" s="12" t="s">
        <v>77</v>
      </c>
      <c r="AY3381" s="182" t="s">
        <v>574</v>
      </c>
    </row>
    <row r="3382" spans="2:65" s="13" customFormat="1" ht="12">
      <c r="B3382" s="187"/>
      <c r="D3382" s="181" t="s">
        <v>586</v>
      </c>
      <c r="E3382" s="188" t="s">
        <v>1</v>
      </c>
      <c r="F3382" s="189" t="s">
        <v>3405</v>
      </c>
      <c r="H3382" s="190">
        <v>12.734999999999999</v>
      </c>
      <c r="I3382" s="191"/>
      <c r="L3382" s="187"/>
      <c r="M3382" s="192"/>
      <c r="T3382" s="193"/>
      <c r="AT3382" s="188" t="s">
        <v>586</v>
      </c>
      <c r="AU3382" s="188" t="s">
        <v>89</v>
      </c>
      <c r="AV3382" s="13" t="s">
        <v>89</v>
      </c>
      <c r="AW3382" s="13" t="s">
        <v>31</v>
      </c>
      <c r="AX3382" s="13" t="s">
        <v>77</v>
      </c>
      <c r="AY3382" s="188" t="s">
        <v>574</v>
      </c>
    </row>
    <row r="3383" spans="2:65" s="15" customFormat="1" ht="12">
      <c r="B3383" s="201"/>
      <c r="D3383" s="181" t="s">
        <v>586</v>
      </c>
      <c r="E3383" s="202" t="s">
        <v>1</v>
      </c>
      <c r="F3383" s="203" t="s">
        <v>776</v>
      </c>
      <c r="H3383" s="204">
        <v>12.734999999999999</v>
      </c>
      <c r="I3383" s="205"/>
      <c r="L3383" s="201"/>
      <c r="M3383" s="206"/>
      <c r="T3383" s="207"/>
      <c r="AT3383" s="202" t="s">
        <v>586</v>
      </c>
      <c r="AU3383" s="202" t="s">
        <v>89</v>
      </c>
      <c r="AV3383" s="15" t="s">
        <v>597</v>
      </c>
      <c r="AW3383" s="15" t="s">
        <v>31</v>
      </c>
      <c r="AX3383" s="15" t="s">
        <v>77</v>
      </c>
      <c r="AY3383" s="202" t="s">
        <v>574</v>
      </c>
    </row>
    <row r="3384" spans="2:65" s="14" customFormat="1" ht="12">
      <c r="B3384" s="194"/>
      <c r="D3384" s="181" t="s">
        <v>586</v>
      </c>
      <c r="E3384" s="195" t="s">
        <v>1</v>
      </c>
      <c r="F3384" s="196" t="s">
        <v>596</v>
      </c>
      <c r="H3384" s="197">
        <v>283.72800000000001</v>
      </c>
      <c r="I3384" s="198"/>
      <c r="L3384" s="194"/>
      <c r="M3384" s="199"/>
      <c r="T3384" s="200"/>
      <c r="AT3384" s="195" t="s">
        <v>586</v>
      </c>
      <c r="AU3384" s="195" t="s">
        <v>89</v>
      </c>
      <c r="AV3384" s="14" t="s">
        <v>580</v>
      </c>
      <c r="AW3384" s="14" t="s">
        <v>31</v>
      </c>
      <c r="AX3384" s="14" t="s">
        <v>84</v>
      </c>
      <c r="AY3384" s="195" t="s">
        <v>574</v>
      </c>
    </row>
    <row r="3385" spans="2:65" s="1" customFormat="1" ht="24.25" customHeight="1">
      <c r="B3385" s="140"/>
      <c r="C3385" s="168" t="s">
        <v>3406</v>
      </c>
      <c r="D3385" s="168" t="s">
        <v>576</v>
      </c>
      <c r="E3385" s="169" t="s">
        <v>3407</v>
      </c>
      <c r="F3385" s="170" t="s">
        <v>3408</v>
      </c>
      <c r="G3385" s="171" t="s">
        <v>3135</v>
      </c>
      <c r="H3385" s="219"/>
      <c r="I3385" s="173"/>
      <c r="J3385" s="174">
        <f>ROUND(I3385*H3385,2)</f>
        <v>0</v>
      </c>
      <c r="K3385" s="175"/>
      <c r="L3385" s="34"/>
      <c r="M3385" s="176" t="s">
        <v>1</v>
      </c>
      <c r="N3385" s="139" t="s">
        <v>43</v>
      </c>
      <c r="P3385" s="177">
        <f>O3385*H3385</f>
        <v>0</v>
      </c>
      <c r="Q3385" s="177">
        <v>0</v>
      </c>
      <c r="R3385" s="177">
        <f>Q3385*H3385</f>
        <v>0</v>
      </c>
      <c r="S3385" s="177">
        <v>0</v>
      </c>
      <c r="T3385" s="178">
        <f>S3385*H3385</f>
        <v>0</v>
      </c>
      <c r="AR3385" s="179" t="s">
        <v>680</v>
      </c>
      <c r="AT3385" s="179" t="s">
        <v>576</v>
      </c>
      <c r="AU3385" s="179" t="s">
        <v>89</v>
      </c>
      <c r="AY3385" s="17" t="s">
        <v>574</v>
      </c>
      <c r="BE3385" s="102">
        <f>IF(N3385="základná",J3385,0)</f>
        <v>0</v>
      </c>
      <c r="BF3385" s="102">
        <f>IF(N3385="znížená",J3385,0)</f>
        <v>0</v>
      </c>
      <c r="BG3385" s="102">
        <f>IF(N3385="zákl. prenesená",J3385,0)</f>
        <v>0</v>
      </c>
      <c r="BH3385" s="102">
        <f>IF(N3385="zníž. prenesená",J3385,0)</f>
        <v>0</v>
      </c>
      <c r="BI3385" s="102">
        <f>IF(N3385="nulová",J3385,0)</f>
        <v>0</v>
      </c>
      <c r="BJ3385" s="17" t="s">
        <v>89</v>
      </c>
      <c r="BK3385" s="102">
        <f>ROUND(I3385*H3385,2)</f>
        <v>0</v>
      </c>
      <c r="BL3385" s="17" t="s">
        <v>680</v>
      </c>
      <c r="BM3385" s="179" t="s">
        <v>3409</v>
      </c>
    </row>
    <row r="3386" spans="2:65" s="11" customFormat="1" ht="23" customHeight="1">
      <c r="B3386" s="156"/>
      <c r="D3386" s="157" t="s">
        <v>76</v>
      </c>
      <c r="E3386" s="166" t="s">
        <v>3410</v>
      </c>
      <c r="F3386" s="166" t="s">
        <v>3411</v>
      </c>
      <c r="I3386" s="159"/>
      <c r="J3386" s="167">
        <f>BK3386</f>
        <v>0</v>
      </c>
      <c r="L3386" s="156"/>
      <c r="M3386" s="161"/>
      <c r="P3386" s="162">
        <f>SUM(P3387:P3736)</f>
        <v>0</v>
      </c>
      <c r="R3386" s="162">
        <f>SUM(R3387:R3736)</f>
        <v>69.032775372000003</v>
      </c>
      <c r="T3386" s="163">
        <f>SUM(T3387:T3736)</f>
        <v>39.716459999999991</v>
      </c>
      <c r="AR3386" s="157" t="s">
        <v>89</v>
      </c>
      <c r="AT3386" s="164" t="s">
        <v>76</v>
      </c>
      <c r="AU3386" s="164" t="s">
        <v>84</v>
      </c>
      <c r="AY3386" s="157" t="s">
        <v>574</v>
      </c>
      <c r="BK3386" s="165">
        <f>SUM(BK3387:BK3736)</f>
        <v>0</v>
      </c>
    </row>
    <row r="3387" spans="2:65" s="1" customFormat="1" ht="38" customHeight="1">
      <c r="B3387" s="140"/>
      <c r="C3387" s="168" t="s">
        <v>3412</v>
      </c>
      <c r="D3387" s="168" t="s">
        <v>576</v>
      </c>
      <c r="E3387" s="169" t="s">
        <v>3413</v>
      </c>
      <c r="F3387" s="170" t="s">
        <v>3414</v>
      </c>
      <c r="G3387" s="171" t="s">
        <v>584</v>
      </c>
      <c r="H3387" s="172">
        <v>2206.4699999999998</v>
      </c>
      <c r="I3387" s="173"/>
      <c r="J3387" s="174">
        <f>ROUND(I3387*H3387,2)</f>
        <v>0</v>
      </c>
      <c r="K3387" s="175"/>
      <c r="L3387" s="34"/>
      <c r="M3387" s="176" t="s">
        <v>1</v>
      </c>
      <c r="N3387" s="139" t="s">
        <v>43</v>
      </c>
      <c r="P3387" s="177">
        <f>O3387*H3387</f>
        <v>0</v>
      </c>
      <c r="Q3387" s="177">
        <v>0</v>
      </c>
      <c r="R3387" s="177">
        <f>Q3387*H3387</f>
        <v>0</v>
      </c>
      <c r="S3387" s="177">
        <v>1.7999999999999999E-2</v>
      </c>
      <c r="T3387" s="178">
        <f>S3387*H3387</f>
        <v>39.716459999999991</v>
      </c>
      <c r="AR3387" s="179" t="s">
        <v>680</v>
      </c>
      <c r="AT3387" s="179" t="s">
        <v>576</v>
      </c>
      <c r="AU3387" s="179" t="s">
        <v>89</v>
      </c>
      <c r="AY3387" s="17" t="s">
        <v>574</v>
      </c>
      <c r="BE3387" s="102">
        <f>IF(N3387="základná",J3387,0)</f>
        <v>0</v>
      </c>
      <c r="BF3387" s="102">
        <f>IF(N3387="znížená",J3387,0)</f>
        <v>0</v>
      </c>
      <c r="BG3387" s="102">
        <f>IF(N3387="zákl. prenesená",J3387,0)</f>
        <v>0</v>
      </c>
      <c r="BH3387" s="102">
        <f>IF(N3387="zníž. prenesená",J3387,0)</f>
        <v>0</v>
      </c>
      <c r="BI3387" s="102">
        <f>IF(N3387="nulová",J3387,0)</f>
        <v>0</v>
      </c>
      <c r="BJ3387" s="17" t="s">
        <v>89</v>
      </c>
      <c r="BK3387" s="102">
        <f>ROUND(I3387*H3387,2)</f>
        <v>0</v>
      </c>
      <c r="BL3387" s="17" t="s">
        <v>680</v>
      </c>
      <c r="BM3387" s="179" t="s">
        <v>3415</v>
      </c>
    </row>
    <row r="3388" spans="2:65" s="12" customFormat="1" ht="12">
      <c r="B3388" s="180"/>
      <c r="D3388" s="181" t="s">
        <v>586</v>
      </c>
      <c r="E3388" s="182" t="s">
        <v>1</v>
      </c>
      <c r="F3388" s="183" t="s">
        <v>3416</v>
      </c>
      <c r="H3388" s="182" t="s">
        <v>1</v>
      </c>
      <c r="I3388" s="184"/>
      <c r="L3388" s="180"/>
      <c r="M3388" s="185"/>
      <c r="T3388" s="186"/>
      <c r="AT3388" s="182" t="s">
        <v>586</v>
      </c>
      <c r="AU3388" s="182" t="s">
        <v>89</v>
      </c>
      <c r="AV3388" s="12" t="s">
        <v>84</v>
      </c>
      <c r="AW3388" s="12" t="s">
        <v>31</v>
      </c>
      <c r="AX3388" s="12" t="s">
        <v>77</v>
      </c>
      <c r="AY3388" s="182" t="s">
        <v>574</v>
      </c>
    </row>
    <row r="3389" spans="2:65" s="13" customFormat="1" ht="12">
      <c r="B3389" s="187"/>
      <c r="D3389" s="181" t="s">
        <v>586</v>
      </c>
      <c r="E3389" s="188" t="s">
        <v>1</v>
      </c>
      <c r="F3389" s="189" t="s">
        <v>163</v>
      </c>
      <c r="H3389" s="190">
        <v>2206.4699999999998</v>
      </c>
      <c r="I3389" s="191"/>
      <c r="L3389" s="187"/>
      <c r="M3389" s="192"/>
      <c r="T3389" s="193"/>
      <c r="AT3389" s="188" t="s">
        <v>586</v>
      </c>
      <c r="AU3389" s="188" t="s">
        <v>89</v>
      </c>
      <c r="AV3389" s="13" t="s">
        <v>89</v>
      </c>
      <c r="AW3389" s="13" t="s">
        <v>31</v>
      </c>
      <c r="AX3389" s="13" t="s">
        <v>77</v>
      </c>
      <c r="AY3389" s="188" t="s">
        <v>574</v>
      </c>
    </row>
    <row r="3390" spans="2:65" s="14" customFormat="1" ht="12">
      <c r="B3390" s="194"/>
      <c r="D3390" s="181" t="s">
        <v>586</v>
      </c>
      <c r="E3390" s="195" t="s">
        <v>1</v>
      </c>
      <c r="F3390" s="196" t="s">
        <v>596</v>
      </c>
      <c r="H3390" s="197">
        <v>2206.4699999999998</v>
      </c>
      <c r="I3390" s="198"/>
      <c r="L3390" s="194"/>
      <c r="M3390" s="199"/>
      <c r="T3390" s="200"/>
      <c r="AT3390" s="195" t="s">
        <v>586</v>
      </c>
      <c r="AU3390" s="195" t="s">
        <v>89</v>
      </c>
      <c r="AV3390" s="14" t="s">
        <v>580</v>
      </c>
      <c r="AW3390" s="14" t="s">
        <v>31</v>
      </c>
      <c r="AX3390" s="14" t="s">
        <v>84</v>
      </c>
      <c r="AY3390" s="195" t="s">
        <v>574</v>
      </c>
    </row>
    <row r="3391" spans="2:65" s="1" customFormat="1" ht="16.5" customHeight="1">
      <c r="B3391" s="140"/>
      <c r="C3391" s="168" t="s">
        <v>3417</v>
      </c>
      <c r="D3391" s="168" t="s">
        <v>576</v>
      </c>
      <c r="E3391" s="169" t="s">
        <v>3418</v>
      </c>
      <c r="F3391" s="170" t="s">
        <v>3419</v>
      </c>
      <c r="G3391" s="171" t="s">
        <v>584</v>
      </c>
      <c r="H3391" s="172">
        <v>4853.991</v>
      </c>
      <c r="I3391" s="173"/>
      <c r="J3391" s="174">
        <f>ROUND(I3391*H3391,2)</f>
        <v>0</v>
      </c>
      <c r="K3391" s="175"/>
      <c r="L3391" s="34"/>
      <c r="M3391" s="176" t="s">
        <v>1</v>
      </c>
      <c r="N3391" s="139" t="s">
        <v>43</v>
      </c>
      <c r="P3391" s="177">
        <f>O3391*H3391</f>
        <v>0</v>
      </c>
      <c r="Q3391" s="177">
        <v>1.9999999999999999E-6</v>
      </c>
      <c r="R3391" s="177">
        <f>Q3391*H3391</f>
        <v>9.7079819999999987E-3</v>
      </c>
      <c r="S3391" s="177">
        <v>0</v>
      </c>
      <c r="T3391" s="178">
        <f>S3391*H3391</f>
        <v>0</v>
      </c>
      <c r="AR3391" s="179" t="s">
        <v>680</v>
      </c>
      <c r="AT3391" s="179" t="s">
        <v>576</v>
      </c>
      <c r="AU3391" s="179" t="s">
        <v>89</v>
      </c>
      <c r="AY3391" s="17" t="s">
        <v>574</v>
      </c>
      <c r="BE3391" s="102">
        <f>IF(N3391="základná",J3391,0)</f>
        <v>0</v>
      </c>
      <c r="BF3391" s="102">
        <f>IF(N3391="znížená",J3391,0)</f>
        <v>0</v>
      </c>
      <c r="BG3391" s="102">
        <f>IF(N3391="zákl. prenesená",J3391,0)</f>
        <v>0</v>
      </c>
      <c r="BH3391" s="102">
        <f>IF(N3391="zníž. prenesená",J3391,0)</f>
        <v>0</v>
      </c>
      <c r="BI3391" s="102">
        <f>IF(N3391="nulová",J3391,0)</f>
        <v>0</v>
      </c>
      <c r="BJ3391" s="17" t="s">
        <v>89</v>
      </c>
      <c r="BK3391" s="102">
        <f>ROUND(I3391*H3391,2)</f>
        <v>0</v>
      </c>
      <c r="BL3391" s="17" t="s">
        <v>680</v>
      </c>
      <c r="BM3391" s="179" t="s">
        <v>3420</v>
      </c>
    </row>
    <row r="3392" spans="2:65" s="13" customFormat="1" ht="12">
      <c r="B3392" s="187"/>
      <c r="D3392" s="181" t="s">
        <v>586</v>
      </c>
      <c r="E3392" s="188" t="s">
        <v>1</v>
      </c>
      <c r="F3392" s="189" t="s">
        <v>3421</v>
      </c>
      <c r="H3392" s="190">
        <v>1043.5</v>
      </c>
      <c r="I3392" s="191"/>
      <c r="L3392" s="187"/>
      <c r="M3392" s="192"/>
      <c r="T3392" s="193"/>
      <c r="AT3392" s="188" t="s">
        <v>586</v>
      </c>
      <c r="AU3392" s="188" t="s">
        <v>89</v>
      </c>
      <c r="AV3392" s="13" t="s">
        <v>89</v>
      </c>
      <c r="AW3392" s="13" t="s">
        <v>31</v>
      </c>
      <c r="AX3392" s="13" t="s">
        <v>77</v>
      </c>
      <c r="AY3392" s="188" t="s">
        <v>574</v>
      </c>
    </row>
    <row r="3393" spans="2:65" s="13" customFormat="1" ht="12">
      <c r="B3393" s="187"/>
      <c r="D3393" s="181" t="s">
        <v>586</v>
      </c>
      <c r="E3393" s="188" t="s">
        <v>1</v>
      </c>
      <c r="F3393" s="189" t="s">
        <v>3422</v>
      </c>
      <c r="H3393" s="190">
        <v>151.38</v>
      </c>
      <c r="I3393" s="191"/>
      <c r="L3393" s="187"/>
      <c r="M3393" s="192"/>
      <c r="T3393" s="193"/>
      <c r="AT3393" s="188" t="s">
        <v>586</v>
      </c>
      <c r="AU3393" s="188" t="s">
        <v>89</v>
      </c>
      <c r="AV3393" s="13" t="s">
        <v>89</v>
      </c>
      <c r="AW3393" s="13" t="s">
        <v>31</v>
      </c>
      <c r="AX3393" s="13" t="s">
        <v>77</v>
      </c>
      <c r="AY3393" s="188" t="s">
        <v>574</v>
      </c>
    </row>
    <row r="3394" spans="2:65" s="13" customFormat="1" ht="12">
      <c r="B3394" s="187"/>
      <c r="D3394" s="181" t="s">
        <v>586</v>
      </c>
      <c r="E3394" s="188" t="s">
        <v>1</v>
      </c>
      <c r="F3394" s="189" t="s">
        <v>234</v>
      </c>
      <c r="H3394" s="190">
        <v>59.65</v>
      </c>
      <c r="I3394" s="191"/>
      <c r="L3394" s="187"/>
      <c r="M3394" s="192"/>
      <c r="T3394" s="193"/>
      <c r="AT3394" s="188" t="s">
        <v>586</v>
      </c>
      <c r="AU3394" s="188" t="s">
        <v>89</v>
      </c>
      <c r="AV3394" s="13" t="s">
        <v>89</v>
      </c>
      <c r="AW3394" s="13" t="s">
        <v>31</v>
      </c>
      <c r="AX3394" s="13" t="s">
        <v>77</v>
      </c>
      <c r="AY3394" s="188" t="s">
        <v>574</v>
      </c>
    </row>
    <row r="3395" spans="2:65" s="13" customFormat="1" ht="12">
      <c r="B3395" s="187"/>
      <c r="D3395" s="181" t="s">
        <v>586</v>
      </c>
      <c r="E3395" s="188" t="s">
        <v>1</v>
      </c>
      <c r="F3395" s="189" t="s">
        <v>3423</v>
      </c>
      <c r="H3395" s="190">
        <v>1507.77</v>
      </c>
      <c r="I3395" s="191"/>
      <c r="L3395" s="187"/>
      <c r="M3395" s="192"/>
      <c r="T3395" s="193"/>
      <c r="AT3395" s="188" t="s">
        <v>586</v>
      </c>
      <c r="AU3395" s="188" t="s">
        <v>89</v>
      </c>
      <c r="AV3395" s="13" t="s">
        <v>89</v>
      </c>
      <c r="AW3395" s="13" t="s">
        <v>31</v>
      </c>
      <c r="AX3395" s="13" t="s">
        <v>77</v>
      </c>
      <c r="AY3395" s="188" t="s">
        <v>574</v>
      </c>
    </row>
    <row r="3396" spans="2:65" s="13" customFormat="1" ht="12">
      <c r="B3396" s="187"/>
      <c r="D3396" s="181" t="s">
        <v>586</v>
      </c>
      <c r="E3396" s="188" t="s">
        <v>1</v>
      </c>
      <c r="F3396" s="189" t="s">
        <v>3424</v>
      </c>
      <c r="H3396" s="190">
        <v>789.52499999999998</v>
      </c>
      <c r="I3396" s="191"/>
      <c r="L3396" s="187"/>
      <c r="M3396" s="192"/>
      <c r="T3396" s="193"/>
      <c r="AT3396" s="188" t="s">
        <v>586</v>
      </c>
      <c r="AU3396" s="188" t="s">
        <v>89</v>
      </c>
      <c r="AV3396" s="13" t="s">
        <v>89</v>
      </c>
      <c r="AW3396" s="13" t="s">
        <v>31</v>
      </c>
      <c r="AX3396" s="13" t="s">
        <v>77</v>
      </c>
      <c r="AY3396" s="188" t="s">
        <v>574</v>
      </c>
    </row>
    <row r="3397" spans="2:65" s="13" customFormat="1" ht="12">
      <c r="B3397" s="187"/>
      <c r="D3397" s="181" t="s">
        <v>586</v>
      </c>
      <c r="E3397" s="188" t="s">
        <v>1</v>
      </c>
      <c r="F3397" s="189" t="s">
        <v>2322</v>
      </c>
      <c r="H3397" s="190">
        <v>207.14</v>
      </c>
      <c r="I3397" s="191"/>
      <c r="L3397" s="187"/>
      <c r="M3397" s="192"/>
      <c r="T3397" s="193"/>
      <c r="AT3397" s="188" t="s">
        <v>586</v>
      </c>
      <c r="AU3397" s="188" t="s">
        <v>89</v>
      </c>
      <c r="AV3397" s="13" t="s">
        <v>89</v>
      </c>
      <c r="AW3397" s="13" t="s">
        <v>31</v>
      </c>
      <c r="AX3397" s="13" t="s">
        <v>77</v>
      </c>
      <c r="AY3397" s="188" t="s">
        <v>574</v>
      </c>
    </row>
    <row r="3398" spans="2:65" s="13" customFormat="1" ht="12">
      <c r="B3398" s="187"/>
      <c r="D3398" s="181" t="s">
        <v>586</v>
      </c>
      <c r="E3398" s="188" t="s">
        <v>1</v>
      </c>
      <c r="F3398" s="189" t="s">
        <v>3425</v>
      </c>
      <c r="H3398" s="190">
        <v>835.00300000000004</v>
      </c>
      <c r="I3398" s="191"/>
      <c r="L3398" s="187"/>
      <c r="M3398" s="192"/>
      <c r="T3398" s="193"/>
      <c r="AT3398" s="188" t="s">
        <v>586</v>
      </c>
      <c r="AU3398" s="188" t="s">
        <v>89</v>
      </c>
      <c r="AV3398" s="13" t="s">
        <v>89</v>
      </c>
      <c r="AW3398" s="13" t="s">
        <v>31</v>
      </c>
      <c r="AX3398" s="13" t="s">
        <v>77</v>
      </c>
      <c r="AY3398" s="188" t="s">
        <v>574</v>
      </c>
    </row>
    <row r="3399" spans="2:65" s="13" customFormat="1" ht="12">
      <c r="B3399" s="187"/>
      <c r="D3399" s="181" t="s">
        <v>586</v>
      </c>
      <c r="E3399" s="188" t="s">
        <v>1</v>
      </c>
      <c r="F3399" s="189" t="s">
        <v>214</v>
      </c>
      <c r="H3399" s="190">
        <v>12.217000000000001</v>
      </c>
      <c r="I3399" s="191"/>
      <c r="L3399" s="187"/>
      <c r="M3399" s="192"/>
      <c r="T3399" s="193"/>
      <c r="AT3399" s="188" t="s">
        <v>586</v>
      </c>
      <c r="AU3399" s="188" t="s">
        <v>89</v>
      </c>
      <c r="AV3399" s="13" t="s">
        <v>89</v>
      </c>
      <c r="AW3399" s="13" t="s">
        <v>31</v>
      </c>
      <c r="AX3399" s="13" t="s">
        <v>77</v>
      </c>
      <c r="AY3399" s="188" t="s">
        <v>574</v>
      </c>
    </row>
    <row r="3400" spans="2:65" s="13" customFormat="1" ht="12">
      <c r="B3400" s="187"/>
      <c r="D3400" s="181" t="s">
        <v>586</v>
      </c>
      <c r="E3400" s="188" t="s">
        <v>1</v>
      </c>
      <c r="F3400" s="189" t="s">
        <v>212</v>
      </c>
      <c r="H3400" s="190">
        <v>91.637</v>
      </c>
      <c r="I3400" s="191"/>
      <c r="L3400" s="187"/>
      <c r="M3400" s="192"/>
      <c r="T3400" s="193"/>
      <c r="AT3400" s="188" t="s">
        <v>586</v>
      </c>
      <c r="AU3400" s="188" t="s">
        <v>89</v>
      </c>
      <c r="AV3400" s="13" t="s">
        <v>89</v>
      </c>
      <c r="AW3400" s="13" t="s">
        <v>31</v>
      </c>
      <c r="AX3400" s="13" t="s">
        <v>77</v>
      </c>
      <c r="AY3400" s="188" t="s">
        <v>574</v>
      </c>
    </row>
    <row r="3401" spans="2:65" s="13" customFormat="1" ht="12">
      <c r="B3401" s="187"/>
      <c r="D3401" s="181" t="s">
        <v>586</v>
      </c>
      <c r="E3401" s="188" t="s">
        <v>1</v>
      </c>
      <c r="F3401" s="189" t="s">
        <v>3426</v>
      </c>
      <c r="H3401" s="190">
        <v>142.18</v>
      </c>
      <c r="I3401" s="191"/>
      <c r="L3401" s="187"/>
      <c r="M3401" s="192"/>
      <c r="T3401" s="193"/>
      <c r="AT3401" s="188" t="s">
        <v>586</v>
      </c>
      <c r="AU3401" s="188" t="s">
        <v>89</v>
      </c>
      <c r="AV3401" s="13" t="s">
        <v>89</v>
      </c>
      <c r="AW3401" s="13" t="s">
        <v>31</v>
      </c>
      <c r="AX3401" s="13" t="s">
        <v>77</v>
      </c>
      <c r="AY3401" s="188" t="s">
        <v>574</v>
      </c>
    </row>
    <row r="3402" spans="2:65" s="13" customFormat="1" ht="12">
      <c r="B3402" s="187"/>
      <c r="D3402" s="181" t="s">
        <v>586</v>
      </c>
      <c r="E3402" s="188" t="s">
        <v>1</v>
      </c>
      <c r="F3402" s="189" t="s">
        <v>204</v>
      </c>
      <c r="H3402" s="190">
        <v>13.989000000000001</v>
      </c>
      <c r="I3402" s="191"/>
      <c r="L3402" s="187"/>
      <c r="M3402" s="192"/>
      <c r="T3402" s="193"/>
      <c r="AT3402" s="188" t="s">
        <v>586</v>
      </c>
      <c r="AU3402" s="188" t="s">
        <v>89</v>
      </c>
      <c r="AV3402" s="13" t="s">
        <v>89</v>
      </c>
      <c r="AW3402" s="13" t="s">
        <v>31</v>
      </c>
      <c r="AX3402" s="13" t="s">
        <v>77</v>
      </c>
      <c r="AY3402" s="188" t="s">
        <v>574</v>
      </c>
    </row>
    <row r="3403" spans="2:65" s="14" customFormat="1" ht="12">
      <c r="B3403" s="194"/>
      <c r="D3403" s="181" t="s">
        <v>586</v>
      </c>
      <c r="E3403" s="195" t="s">
        <v>246</v>
      </c>
      <c r="F3403" s="196" t="s">
        <v>596</v>
      </c>
      <c r="H3403" s="197">
        <v>4853.991</v>
      </c>
      <c r="I3403" s="198"/>
      <c r="L3403" s="194"/>
      <c r="M3403" s="199"/>
      <c r="T3403" s="200"/>
      <c r="AT3403" s="195" t="s">
        <v>586</v>
      </c>
      <c r="AU3403" s="195" t="s">
        <v>89</v>
      </c>
      <c r="AV3403" s="14" t="s">
        <v>580</v>
      </c>
      <c r="AW3403" s="14" t="s">
        <v>31</v>
      </c>
      <c r="AX3403" s="14" t="s">
        <v>84</v>
      </c>
      <c r="AY3403" s="195" t="s">
        <v>574</v>
      </c>
    </row>
    <row r="3404" spans="2:65" s="1" customFormat="1" ht="16.5" customHeight="1">
      <c r="B3404" s="140"/>
      <c r="C3404" s="208" t="s">
        <v>3427</v>
      </c>
      <c r="D3404" s="208" t="s">
        <v>1858</v>
      </c>
      <c r="E3404" s="209" t="s">
        <v>3428</v>
      </c>
      <c r="F3404" s="210" t="s">
        <v>3429</v>
      </c>
      <c r="G3404" s="211" t="s">
        <v>584</v>
      </c>
      <c r="H3404" s="212">
        <v>5582.09</v>
      </c>
      <c r="I3404" s="213"/>
      <c r="J3404" s="214">
        <f>ROUND(I3404*H3404,2)</f>
        <v>0</v>
      </c>
      <c r="K3404" s="215"/>
      <c r="L3404" s="216"/>
      <c r="M3404" s="217" t="s">
        <v>1</v>
      </c>
      <c r="N3404" s="218" t="s">
        <v>43</v>
      </c>
      <c r="P3404" s="177">
        <f>O3404*H3404</f>
        <v>0</v>
      </c>
      <c r="Q3404" s="177">
        <v>1E-4</v>
      </c>
      <c r="R3404" s="177">
        <f>Q3404*H3404</f>
        <v>0.55820900000000007</v>
      </c>
      <c r="S3404" s="177">
        <v>0</v>
      </c>
      <c r="T3404" s="178">
        <f>S3404*H3404</f>
        <v>0</v>
      </c>
      <c r="AR3404" s="179" t="s">
        <v>860</v>
      </c>
      <c r="AT3404" s="179" t="s">
        <v>1858</v>
      </c>
      <c r="AU3404" s="179" t="s">
        <v>89</v>
      </c>
      <c r="AY3404" s="17" t="s">
        <v>574</v>
      </c>
      <c r="BE3404" s="102">
        <f>IF(N3404="základná",J3404,0)</f>
        <v>0</v>
      </c>
      <c r="BF3404" s="102">
        <f>IF(N3404="znížená",J3404,0)</f>
        <v>0</v>
      </c>
      <c r="BG3404" s="102">
        <f>IF(N3404="zákl. prenesená",J3404,0)</f>
        <v>0</v>
      </c>
      <c r="BH3404" s="102">
        <f>IF(N3404="zníž. prenesená",J3404,0)</f>
        <v>0</v>
      </c>
      <c r="BI3404" s="102">
        <f>IF(N3404="nulová",J3404,0)</f>
        <v>0</v>
      </c>
      <c r="BJ3404" s="17" t="s">
        <v>89</v>
      </c>
      <c r="BK3404" s="102">
        <f>ROUND(I3404*H3404,2)</f>
        <v>0</v>
      </c>
      <c r="BL3404" s="17" t="s">
        <v>680</v>
      </c>
      <c r="BM3404" s="179" t="s">
        <v>3430</v>
      </c>
    </row>
    <row r="3405" spans="2:65" s="13" customFormat="1" ht="12">
      <c r="B3405" s="187"/>
      <c r="D3405" s="181" t="s">
        <v>586</v>
      </c>
      <c r="E3405" s="188" t="s">
        <v>1</v>
      </c>
      <c r="F3405" s="189" t="s">
        <v>3431</v>
      </c>
      <c r="H3405" s="190">
        <v>5582.09</v>
      </c>
      <c r="I3405" s="191"/>
      <c r="L3405" s="187"/>
      <c r="M3405" s="192"/>
      <c r="T3405" s="193"/>
      <c r="AT3405" s="188" t="s">
        <v>586</v>
      </c>
      <c r="AU3405" s="188" t="s">
        <v>89</v>
      </c>
      <c r="AV3405" s="13" t="s">
        <v>89</v>
      </c>
      <c r="AW3405" s="13" t="s">
        <v>31</v>
      </c>
      <c r="AX3405" s="13" t="s">
        <v>77</v>
      </c>
      <c r="AY3405" s="188" t="s">
        <v>574</v>
      </c>
    </row>
    <row r="3406" spans="2:65" s="14" customFormat="1" ht="12">
      <c r="B3406" s="194"/>
      <c r="D3406" s="181" t="s">
        <v>586</v>
      </c>
      <c r="E3406" s="195" t="s">
        <v>1</v>
      </c>
      <c r="F3406" s="196" t="s">
        <v>596</v>
      </c>
      <c r="H3406" s="197">
        <v>5582.09</v>
      </c>
      <c r="I3406" s="198"/>
      <c r="L3406" s="194"/>
      <c r="M3406" s="199"/>
      <c r="T3406" s="200"/>
      <c r="AT3406" s="195" t="s">
        <v>586</v>
      </c>
      <c r="AU3406" s="195" t="s">
        <v>89</v>
      </c>
      <c r="AV3406" s="14" t="s">
        <v>580</v>
      </c>
      <c r="AW3406" s="14" t="s">
        <v>31</v>
      </c>
      <c r="AX3406" s="14" t="s">
        <v>84</v>
      </c>
      <c r="AY3406" s="195" t="s">
        <v>574</v>
      </c>
    </row>
    <row r="3407" spans="2:65" s="1" customFormat="1" ht="24.25" customHeight="1">
      <c r="B3407" s="140"/>
      <c r="C3407" s="168" t="s">
        <v>3432</v>
      </c>
      <c r="D3407" s="168" t="s">
        <v>576</v>
      </c>
      <c r="E3407" s="169" t="s">
        <v>3433</v>
      </c>
      <c r="F3407" s="170" t="s">
        <v>3434</v>
      </c>
      <c r="G3407" s="171" t="s">
        <v>584</v>
      </c>
      <c r="H3407" s="172">
        <v>1935.5219999999999</v>
      </c>
      <c r="I3407" s="173"/>
      <c r="J3407" s="174">
        <f>ROUND(I3407*H3407,2)</f>
        <v>0</v>
      </c>
      <c r="K3407" s="175"/>
      <c r="L3407" s="34"/>
      <c r="M3407" s="176" t="s">
        <v>1</v>
      </c>
      <c r="N3407" s="139" t="s">
        <v>43</v>
      </c>
      <c r="P3407" s="177">
        <f>O3407*H3407</f>
        <v>0</v>
      </c>
      <c r="Q3407" s="177">
        <v>0</v>
      </c>
      <c r="R3407" s="177">
        <f>Q3407*H3407</f>
        <v>0</v>
      </c>
      <c r="S3407" s="177">
        <v>0</v>
      </c>
      <c r="T3407" s="178">
        <f>S3407*H3407</f>
        <v>0</v>
      </c>
      <c r="AR3407" s="179" t="s">
        <v>680</v>
      </c>
      <c r="AT3407" s="179" t="s">
        <v>576</v>
      </c>
      <c r="AU3407" s="179" t="s">
        <v>89</v>
      </c>
      <c r="AY3407" s="17" t="s">
        <v>574</v>
      </c>
      <c r="BE3407" s="102">
        <f>IF(N3407="základná",J3407,0)</f>
        <v>0</v>
      </c>
      <c r="BF3407" s="102">
        <f>IF(N3407="znížená",J3407,0)</f>
        <v>0</v>
      </c>
      <c r="BG3407" s="102">
        <f>IF(N3407="zákl. prenesená",J3407,0)</f>
        <v>0</v>
      </c>
      <c r="BH3407" s="102">
        <f>IF(N3407="zníž. prenesená",J3407,0)</f>
        <v>0</v>
      </c>
      <c r="BI3407" s="102">
        <f>IF(N3407="nulová",J3407,0)</f>
        <v>0</v>
      </c>
      <c r="BJ3407" s="17" t="s">
        <v>89</v>
      </c>
      <c r="BK3407" s="102">
        <f>ROUND(I3407*H3407,2)</f>
        <v>0</v>
      </c>
      <c r="BL3407" s="17" t="s">
        <v>680</v>
      </c>
      <c r="BM3407" s="179" t="s">
        <v>3435</v>
      </c>
    </row>
    <row r="3408" spans="2:65" s="13" customFormat="1" ht="12">
      <c r="B3408" s="187"/>
      <c r="D3408" s="181" t="s">
        <v>586</v>
      </c>
      <c r="E3408" s="188" t="s">
        <v>1</v>
      </c>
      <c r="F3408" s="189" t="s">
        <v>3424</v>
      </c>
      <c r="H3408" s="190">
        <v>789.52499999999998</v>
      </c>
      <c r="I3408" s="191"/>
      <c r="L3408" s="187"/>
      <c r="M3408" s="192"/>
      <c r="T3408" s="193"/>
      <c r="AT3408" s="188" t="s">
        <v>586</v>
      </c>
      <c r="AU3408" s="188" t="s">
        <v>89</v>
      </c>
      <c r="AV3408" s="13" t="s">
        <v>89</v>
      </c>
      <c r="AW3408" s="13" t="s">
        <v>31</v>
      </c>
      <c r="AX3408" s="13" t="s">
        <v>77</v>
      </c>
      <c r="AY3408" s="188" t="s">
        <v>574</v>
      </c>
    </row>
    <row r="3409" spans="2:65" s="13" customFormat="1" ht="12">
      <c r="B3409" s="187"/>
      <c r="D3409" s="181" t="s">
        <v>586</v>
      </c>
      <c r="E3409" s="188" t="s">
        <v>1</v>
      </c>
      <c r="F3409" s="189" t="s">
        <v>2322</v>
      </c>
      <c r="H3409" s="190">
        <v>207.14</v>
      </c>
      <c r="I3409" s="191"/>
      <c r="L3409" s="187"/>
      <c r="M3409" s="192"/>
      <c r="T3409" s="193"/>
      <c r="AT3409" s="188" t="s">
        <v>586</v>
      </c>
      <c r="AU3409" s="188" t="s">
        <v>89</v>
      </c>
      <c r="AV3409" s="13" t="s">
        <v>89</v>
      </c>
      <c r="AW3409" s="13" t="s">
        <v>31</v>
      </c>
      <c r="AX3409" s="13" t="s">
        <v>77</v>
      </c>
      <c r="AY3409" s="188" t="s">
        <v>574</v>
      </c>
    </row>
    <row r="3410" spans="2:65" s="13" customFormat="1" ht="12">
      <c r="B3410" s="187"/>
      <c r="D3410" s="181" t="s">
        <v>586</v>
      </c>
      <c r="E3410" s="188" t="s">
        <v>1</v>
      </c>
      <c r="F3410" s="189" t="s">
        <v>3425</v>
      </c>
      <c r="H3410" s="190">
        <v>835.00300000000004</v>
      </c>
      <c r="I3410" s="191"/>
      <c r="L3410" s="187"/>
      <c r="M3410" s="192"/>
      <c r="T3410" s="193"/>
      <c r="AT3410" s="188" t="s">
        <v>586</v>
      </c>
      <c r="AU3410" s="188" t="s">
        <v>89</v>
      </c>
      <c r="AV3410" s="13" t="s">
        <v>89</v>
      </c>
      <c r="AW3410" s="13" t="s">
        <v>31</v>
      </c>
      <c r="AX3410" s="13" t="s">
        <v>77</v>
      </c>
      <c r="AY3410" s="188" t="s">
        <v>574</v>
      </c>
    </row>
    <row r="3411" spans="2:65" s="15" customFormat="1" ht="12">
      <c r="B3411" s="201"/>
      <c r="D3411" s="181" t="s">
        <v>586</v>
      </c>
      <c r="E3411" s="202" t="s">
        <v>266</v>
      </c>
      <c r="F3411" s="203" t="s">
        <v>776</v>
      </c>
      <c r="H3411" s="204">
        <v>1831.6679999999999</v>
      </c>
      <c r="I3411" s="205"/>
      <c r="L3411" s="201"/>
      <c r="M3411" s="206"/>
      <c r="T3411" s="207"/>
      <c r="AT3411" s="202" t="s">
        <v>586</v>
      </c>
      <c r="AU3411" s="202" t="s">
        <v>89</v>
      </c>
      <c r="AV3411" s="15" t="s">
        <v>597</v>
      </c>
      <c r="AW3411" s="15" t="s">
        <v>31</v>
      </c>
      <c r="AX3411" s="15" t="s">
        <v>77</v>
      </c>
      <c r="AY3411" s="202" t="s">
        <v>574</v>
      </c>
    </row>
    <row r="3412" spans="2:65" s="13" customFormat="1" ht="12">
      <c r="B3412" s="187"/>
      <c r="D3412" s="181" t="s">
        <v>586</v>
      </c>
      <c r="E3412" s="188" t="s">
        <v>1</v>
      </c>
      <c r="F3412" s="189" t="s">
        <v>214</v>
      </c>
      <c r="H3412" s="190">
        <v>12.217000000000001</v>
      </c>
      <c r="I3412" s="191"/>
      <c r="L3412" s="187"/>
      <c r="M3412" s="192"/>
      <c r="T3412" s="193"/>
      <c r="AT3412" s="188" t="s">
        <v>586</v>
      </c>
      <c r="AU3412" s="188" t="s">
        <v>89</v>
      </c>
      <c r="AV3412" s="13" t="s">
        <v>89</v>
      </c>
      <c r="AW3412" s="13" t="s">
        <v>31</v>
      </c>
      <c r="AX3412" s="13" t="s">
        <v>77</v>
      </c>
      <c r="AY3412" s="188" t="s">
        <v>574</v>
      </c>
    </row>
    <row r="3413" spans="2:65" s="13" customFormat="1" ht="12">
      <c r="B3413" s="187"/>
      <c r="D3413" s="181" t="s">
        <v>586</v>
      </c>
      <c r="E3413" s="188" t="s">
        <v>1</v>
      </c>
      <c r="F3413" s="189" t="s">
        <v>212</v>
      </c>
      <c r="H3413" s="190">
        <v>91.637</v>
      </c>
      <c r="I3413" s="191"/>
      <c r="L3413" s="187"/>
      <c r="M3413" s="192"/>
      <c r="T3413" s="193"/>
      <c r="AT3413" s="188" t="s">
        <v>586</v>
      </c>
      <c r="AU3413" s="188" t="s">
        <v>89</v>
      </c>
      <c r="AV3413" s="13" t="s">
        <v>89</v>
      </c>
      <c r="AW3413" s="13" t="s">
        <v>31</v>
      </c>
      <c r="AX3413" s="13" t="s">
        <v>77</v>
      </c>
      <c r="AY3413" s="188" t="s">
        <v>574</v>
      </c>
    </row>
    <row r="3414" spans="2:65" s="15" customFormat="1" ht="12">
      <c r="B3414" s="201"/>
      <c r="D3414" s="181" t="s">
        <v>586</v>
      </c>
      <c r="E3414" s="202" t="s">
        <v>263</v>
      </c>
      <c r="F3414" s="203" t="s">
        <v>776</v>
      </c>
      <c r="H3414" s="204">
        <v>103.854</v>
      </c>
      <c r="I3414" s="205"/>
      <c r="L3414" s="201"/>
      <c r="M3414" s="206"/>
      <c r="T3414" s="207"/>
      <c r="AT3414" s="202" t="s">
        <v>586</v>
      </c>
      <c r="AU3414" s="202" t="s">
        <v>89</v>
      </c>
      <c r="AV3414" s="15" t="s">
        <v>597</v>
      </c>
      <c r="AW3414" s="15" t="s">
        <v>31</v>
      </c>
      <c r="AX3414" s="15" t="s">
        <v>77</v>
      </c>
      <c r="AY3414" s="202" t="s">
        <v>574</v>
      </c>
    </row>
    <row r="3415" spans="2:65" s="14" customFormat="1" ht="12">
      <c r="B3415" s="194"/>
      <c r="D3415" s="181" t="s">
        <v>586</v>
      </c>
      <c r="E3415" s="195" t="s">
        <v>1</v>
      </c>
      <c r="F3415" s="196" t="s">
        <v>596</v>
      </c>
      <c r="H3415" s="197">
        <v>1935.5219999999999</v>
      </c>
      <c r="I3415" s="198"/>
      <c r="L3415" s="194"/>
      <c r="M3415" s="199"/>
      <c r="T3415" s="200"/>
      <c r="AT3415" s="195" t="s">
        <v>586</v>
      </c>
      <c r="AU3415" s="195" t="s">
        <v>89</v>
      </c>
      <c r="AV3415" s="14" t="s">
        <v>580</v>
      </c>
      <c r="AW3415" s="14" t="s">
        <v>31</v>
      </c>
      <c r="AX3415" s="14" t="s">
        <v>84</v>
      </c>
      <c r="AY3415" s="195" t="s">
        <v>574</v>
      </c>
    </row>
    <row r="3416" spans="2:65" s="1" customFormat="1" ht="38" customHeight="1">
      <c r="B3416" s="140"/>
      <c r="C3416" s="208" t="s">
        <v>3436</v>
      </c>
      <c r="D3416" s="208" t="s">
        <v>1858</v>
      </c>
      <c r="E3416" s="209" t="s">
        <v>3437</v>
      </c>
      <c r="F3416" s="210" t="s">
        <v>3438</v>
      </c>
      <c r="G3416" s="211" t="s">
        <v>584</v>
      </c>
      <c r="H3416" s="212">
        <v>1905.6669999999999</v>
      </c>
      <c r="I3416" s="213"/>
      <c r="J3416" s="214">
        <f>ROUND(I3416*H3416,2)</f>
        <v>0</v>
      </c>
      <c r="K3416" s="215"/>
      <c r="L3416" s="216"/>
      <c r="M3416" s="217" t="s">
        <v>1</v>
      </c>
      <c r="N3416" s="218" t="s">
        <v>43</v>
      </c>
      <c r="P3416" s="177">
        <f>O3416*H3416</f>
        <v>0</v>
      </c>
      <c r="Q3416" s="177">
        <v>2.5000000000000001E-3</v>
      </c>
      <c r="R3416" s="177">
        <f>Q3416*H3416</f>
        <v>4.7641675000000001</v>
      </c>
      <c r="S3416" s="177">
        <v>0</v>
      </c>
      <c r="T3416" s="178">
        <f>S3416*H3416</f>
        <v>0</v>
      </c>
      <c r="AR3416" s="179" t="s">
        <v>860</v>
      </c>
      <c r="AT3416" s="179" t="s">
        <v>1858</v>
      </c>
      <c r="AU3416" s="179" t="s">
        <v>89</v>
      </c>
      <c r="AY3416" s="17" t="s">
        <v>574</v>
      </c>
      <c r="BE3416" s="102">
        <f>IF(N3416="základná",J3416,0)</f>
        <v>0</v>
      </c>
      <c r="BF3416" s="102">
        <f>IF(N3416="znížená",J3416,0)</f>
        <v>0</v>
      </c>
      <c r="BG3416" s="102">
        <f>IF(N3416="zákl. prenesená",J3416,0)</f>
        <v>0</v>
      </c>
      <c r="BH3416" s="102">
        <f>IF(N3416="zníž. prenesená",J3416,0)</f>
        <v>0</v>
      </c>
      <c r="BI3416" s="102">
        <f>IF(N3416="nulová",J3416,0)</f>
        <v>0</v>
      </c>
      <c r="BJ3416" s="17" t="s">
        <v>89</v>
      </c>
      <c r="BK3416" s="102">
        <f>ROUND(I3416*H3416,2)</f>
        <v>0</v>
      </c>
      <c r="BL3416" s="17" t="s">
        <v>680</v>
      </c>
      <c r="BM3416" s="179" t="s">
        <v>3439</v>
      </c>
    </row>
    <row r="3417" spans="2:65" s="13" customFormat="1" ht="12">
      <c r="B3417" s="187"/>
      <c r="D3417" s="181" t="s">
        <v>586</v>
      </c>
      <c r="E3417" s="188" t="s">
        <v>1</v>
      </c>
      <c r="F3417" s="189" t="s">
        <v>3440</v>
      </c>
      <c r="H3417" s="190">
        <v>1868.3009999999999</v>
      </c>
      <c r="I3417" s="191"/>
      <c r="L3417" s="187"/>
      <c r="M3417" s="192"/>
      <c r="T3417" s="193"/>
      <c r="AT3417" s="188" t="s">
        <v>586</v>
      </c>
      <c r="AU3417" s="188" t="s">
        <v>89</v>
      </c>
      <c r="AV3417" s="13" t="s">
        <v>89</v>
      </c>
      <c r="AW3417" s="13" t="s">
        <v>31</v>
      </c>
      <c r="AX3417" s="13" t="s">
        <v>77</v>
      </c>
      <c r="AY3417" s="188" t="s">
        <v>574</v>
      </c>
    </row>
    <row r="3418" spans="2:65" s="14" customFormat="1" ht="12">
      <c r="B3418" s="194"/>
      <c r="D3418" s="181" t="s">
        <v>586</v>
      </c>
      <c r="E3418" s="195" t="s">
        <v>1</v>
      </c>
      <c r="F3418" s="196" t="s">
        <v>596</v>
      </c>
      <c r="H3418" s="197">
        <v>1868.3009999999999</v>
      </c>
      <c r="I3418" s="198"/>
      <c r="L3418" s="194"/>
      <c r="M3418" s="199"/>
      <c r="T3418" s="200"/>
      <c r="AT3418" s="195" t="s">
        <v>586</v>
      </c>
      <c r="AU3418" s="195" t="s">
        <v>89</v>
      </c>
      <c r="AV3418" s="14" t="s">
        <v>580</v>
      </c>
      <c r="AW3418" s="14" t="s">
        <v>31</v>
      </c>
      <c r="AX3418" s="14" t="s">
        <v>84</v>
      </c>
      <c r="AY3418" s="195" t="s">
        <v>574</v>
      </c>
    </row>
    <row r="3419" spans="2:65" s="13" customFormat="1" ht="12">
      <c r="B3419" s="187"/>
      <c r="D3419" s="181" t="s">
        <v>586</v>
      </c>
      <c r="F3419" s="189" t="s">
        <v>3441</v>
      </c>
      <c r="H3419" s="190">
        <v>1905.6669999999999</v>
      </c>
      <c r="I3419" s="191"/>
      <c r="L3419" s="187"/>
      <c r="M3419" s="192"/>
      <c r="T3419" s="193"/>
      <c r="AT3419" s="188" t="s">
        <v>586</v>
      </c>
      <c r="AU3419" s="188" t="s">
        <v>89</v>
      </c>
      <c r="AV3419" s="13" t="s">
        <v>89</v>
      </c>
      <c r="AW3419" s="13" t="s">
        <v>3</v>
      </c>
      <c r="AX3419" s="13" t="s">
        <v>84</v>
      </c>
      <c r="AY3419" s="188" t="s">
        <v>574</v>
      </c>
    </row>
    <row r="3420" spans="2:65" s="1" customFormat="1" ht="38" customHeight="1">
      <c r="B3420" s="140"/>
      <c r="C3420" s="208" t="s">
        <v>3442</v>
      </c>
      <c r="D3420" s="208" t="s">
        <v>1858</v>
      </c>
      <c r="E3420" s="209" t="s">
        <v>3443</v>
      </c>
      <c r="F3420" s="210" t="s">
        <v>3444</v>
      </c>
      <c r="G3420" s="211" t="s">
        <v>584</v>
      </c>
      <c r="H3420" s="212">
        <v>105.931</v>
      </c>
      <c r="I3420" s="213"/>
      <c r="J3420" s="214">
        <f>ROUND(I3420*H3420,2)</f>
        <v>0</v>
      </c>
      <c r="K3420" s="215"/>
      <c r="L3420" s="216"/>
      <c r="M3420" s="217" t="s">
        <v>1</v>
      </c>
      <c r="N3420" s="218" t="s">
        <v>43</v>
      </c>
      <c r="P3420" s="177">
        <f>O3420*H3420</f>
        <v>0</v>
      </c>
      <c r="Q3420" s="177">
        <v>5.0000000000000001E-3</v>
      </c>
      <c r="R3420" s="177">
        <f>Q3420*H3420</f>
        <v>0.52965499999999999</v>
      </c>
      <c r="S3420" s="177">
        <v>0</v>
      </c>
      <c r="T3420" s="178">
        <f>S3420*H3420</f>
        <v>0</v>
      </c>
      <c r="AR3420" s="179" t="s">
        <v>860</v>
      </c>
      <c r="AT3420" s="179" t="s">
        <v>1858</v>
      </c>
      <c r="AU3420" s="179" t="s">
        <v>89</v>
      </c>
      <c r="AY3420" s="17" t="s">
        <v>574</v>
      </c>
      <c r="BE3420" s="102">
        <f>IF(N3420="základná",J3420,0)</f>
        <v>0</v>
      </c>
      <c r="BF3420" s="102">
        <f>IF(N3420="znížená",J3420,0)</f>
        <v>0</v>
      </c>
      <c r="BG3420" s="102">
        <f>IF(N3420="zákl. prenesená",J3420,0)</f>
        <v>0</v>
      </c>
      <c r="BH3420" s="102">
        <f>IF(N3420="zníž. prenesená",J3420,0)</f>
        <v>0</v>
      </c>
      <c r="BI3420" s="102">
        <f>IF(N3420="nulová",J3420,0)</f>
        <v>0</v>
      </c>
      <c r="BJ3420" s="17" t="s">
        <v>89</v>
      </c>
      <c r="BK3420" s="102">
        <f>ROUND(I3420*H3420,2)</f>
        <v>0</v>
      </c>
      <c r="BL3420" s="17" t="s">
        <v>680</v>
      </c>
      <c r="BM3420" s="179" t="s">
        <v>3445</v>
      </c>
    </row>
    <row r="3421" spans="2:65" s="13" customFormat="1" ht="12">
      <c r="B3421" s="187"/>
      <c r="D3421" s="181" t="s">
        <v>586</v>
      </c>
      <c r="E3421" s="188" t="s">
        <v>1</v>
      </c>
      <c r="F3421" s="189" t="s">
        <v>3446</v>
      </c>
      <c r="H3421" s="190">
        <v>105.931</v>
      </c>
      <c r="I3421" s="191"/>
      <c r="L3421" s="187"/>
      <c r="M3421" s="192"/>
      <c r="T3421" s="193"/>
      <c r="AT3421" s="188" t="s">
        <v>586</v>
      </c>
      <c r="AU3421" s="188" t="s">
        <v>89</v>
      </c>
      <c r="AV3421" s="13" t="s">
        <v>89</v>
      </c>
      <c r="AW3421" s="13" t="s">
        <v>31</v>
      </c>
      <c r="AX3421" s="13" t="s">
        <v>77</v>
      </c>
      <c r="AY3421" s="188" t="s">
        <v>574</v>
      </c>
    </row>
    <row r="3422" spans="2:65" s="14" customFormat="1" ht="12">
      <c r="B3422" s="194"/>
      <c r="D3422" s="181" t="s">
        <v>586</v>
      </c>
      <c r="E3422" s="195" t="s">
        <v>1</v>
      </c>
      <c r="F3422" s="196" t="s">
        <v>596</v>
      </c>
      <c r="H3422" s="197">
        <v>105.931</v>
      </c>
      <c r="I3422" s="198"/>
      <c r="L3422" s="194"/>
      <c r="M3422" s="199"/>
      <c r="T3422" s="200"/>
      <c r="AT3422" s="195" t="s">
        <v>586</v>
      </c>
      <c r="AU3422" s="195" t="s">
        <v>89</v>
      </c>
      <c r="AV3422" s="14" t="s">
        <v>580</v>
      </c>
      <c r="AW3422" s="14" t="s">
        <v>31</v>
      </c>
      <c r="AX3422" s="14" t="s">
        <v>84</v>
      </c>
      <c r="AY3422" s="195" t="s">
        <v>574</v>
      </c>
    </row>
    <row r="3423" spans="2:65" s="1" customFormat="1" ht="24.25" customHeight="1">
      <c r="B3423" s="140"/>
      <c r="C3423" s="168" t="s">
        <v>3447</v>
      </c>
      <c r="D3423" s="168" t="s">
        <v>576</v>
      </c>
      <c r="E3423" s="169" t="s">
        <v>3448</v>
      </c>
      <c r="F3423" s="170" t="s">
        <v>3449</v>
      </c>
      <c r="G3423" s="171" t="s">
        <v>584</v>
      </c>
      <c r="H3423" s="172">
        <v>2931.759</v>
      </c>
      <c r="I3423" s="173"/>
      <c r="J3423" s="174">
        <f>ROUND(I3423*H3423,2)</f>
        <v>0</v>
      </c>
      <c r="K3423" s="175"/>
      <c r="L3423" s="34"/>
      <c r="M3423" s="176" t="s">
        <v>1</v>
      </c>
      <c r="N3423" s="139" t="s">
        <v>43</v>
      </c>
      <c r="P3423" s="177">
        <f>O3423*H3423</f>
        <v>0</v>
      </c>
      <c r="Q3423" s="177">
        <v>0</v>
      </c>
      <c r="R3423" s="177">
        <f>Q3423*H3423</f>
        <v>0</v>
      </c>
      <c r="S3423" s="177">
        <v>0</v>
      </c>
      <c r="T3423" s="178">
        <f>S3423*H3423</f>
        <v>0</v>
      </c>
      <c r="AR3423" s="179" t="s">
        <v>680</v>
      </c>
      <c r="AT3423" s="179" t="s">
        <v>576</v>
      </c>
      <c r="AU3423" s="179" t="s">
        <v>89</v>
      </c>
      <c r="AY3423" s="17" t="s">
        <v>574</v>
      </c>
      <c r="BE3423" s="102">
        <f>IF(N3423="základná",J3423,0)</f>
        <v>0</v>
      </c>
      <c r="BF3423" s="102">
        <f>IF(N3423="znížená",J3423,0)</f>
        <v>0</v>
      </c>
      <c r="BG3423" s="102">
        <f>IF(N3423="zákl. prenesená",J3423,0)</f>
        <v>0</v>
      </c>
      <c r="BH3423" s="102">
        <f>IF(N3423="zníž. prenesená",J3423,0)</f>
        <v>0</v>
      </c>
      <c r="BI3423" s="102">
        <f>IF(N3423="nulová",J3423,0)</f>
        <v>0</v>
      </c>
      <c r="BJ3423" s="17" t="s">
        <v>89</v>
      </c>
      <c r="BK3423" s="102">
        <f>ROUND(I3423*H3423,2)</f>
        <v>0</v>
      </c>
      <c r="BL3423" s="17" t="s">
        <v>680</v>
      </c>
      <c r="BM3423" s="179" t="s">
        <v>3450</v>
      </c>
    </row>
    <row r="3424" spans="2:65" s="13" customFormat="1" ht="12">
      <c r="B3424" s="187"/>
      <c r="D3424" s="181" t="s">
        <v>586</v>
      </c>
      <c r="E3424" s="188" t="s">
        <v>1</v>
      </c>
      <c r="F3424" s="189" t="s">
        <v>226</v>
      </c>
      <c r="H3424" s="190">
        <v>771.78</v>
      </c>
      <c r="I3424" s="191"/>
      <c r="L3424" s="187"/>
      <c r="M3424" s="192"/>
      <c r="T3424" s="193"/>
      <c r="AT3424" s="188" t="s">
        <v>586</v>
      </c>
      <c r="AU3424" s="188" t="s">
        <v>89</v>
      </c>
      <c r="AV3424" s="13" t="s">
        <v>89</v>
      </c>
      <c r="AW3424" s="13" t="s">
        <v>31</v>
      </c>
      <c r="AX3424" s="13" t="s">
        <v>77</v>
      </c>
      <c r="AY3424" s="188" t="s">
        <v>574</v>
      </c>
    </row>
    <row r="3425" spans="2:51" s="15" customFormat="1" ht="12">
      <c r="B3425" s="201"/>
      <c r="D3425" s="181" t="s">
        <v>586</v>
      </c>
      <c r="E3425" s="202" t="s">
        <v>3451</v>
      </c>
      <c r="F3425" s="203" t="s">
        <v>776</v>
      </c>
      <c r="H3425" s="204">
        <v>771.78</v>
      </c>
      <c r="I3425" s="205"/>
      <c r="L3425" s="201"/>
      <c r="M3425" s="206"/>
      <c r="T3425" s="207"/>
      <c r="AT3425" s="202" t="s">
        <v>586</v>
      </c>
      <c r="AU3425" s="202" t="s">
        <v>89</v>
      </c>
      <c r="AV3425" s="15" t="s">
        <v>597</v>
      </c>
      <c r="AW3425" s="15" t="s">
        <v>31</v>
      </c>
      <c r="AX3425" s="15" t="s">
        <v>77</v>
      </c>
      <c r="AY3425" s="202" t="s">
        <v>574</v>
      </c>
    </row>
    <row r="3426" spans="2:51" s="13" customFormat="1" ht="12">
      <c r="B3426" s="187"/>
      <c r="D3426" s="181" t="s">
        <v>586</v>
      </c>
      <c r="E3426" s="188" t="s">
        <v>1</v>
      </c>
      <c r="F3426" s="189" t="s">
        <v>228</v>
      </c>
      <c r="H3426" s="190">
        <v>271.72000000000003</v>
      </c>
      <c r="I3426" s="191"/>
      <c r="L3426" s="187"/>
      <c r="M3426" s="192"/>
      <c r="T3426" s="193"/>
      <c r="AT3426" s="188" t="s">
        <v>586</v>
      </c>
      <c r="AU3426" s="188" t="s">
        <v>89</v>
      </c>
      <c r="AV3426" s="13" t="s">
        <v>89</v>
      </c>
      <c r="AW3426" s="13" t="s">
        <v>31</v>
      </c>
      <c r="AX3426" s="13" t="s">
        <v>77</v>
      </c>
      <c r="AY3426" s="188" t="s">
        <v>574</v>
      </c>
    </row>
    <row r="3427" spans="2:51" s="13" customFormat="1" ht="12">
      <c r="B3427" s="187"/>
      <c r="D3427" s="181" t="s">
        <v>586</v>
      </c>
      <c r="E3427" s="188" t="s">
        <v>1</v>
      </c>
      <c r="F3427" s="189" t="s">
        <v>234</v>
      </c>
      <c r="H3427" s="190">
        <v>59.65</v>
      </c>
      <c r="I3427" s="191"/>
      <c r="L3427" s="187"/>
      <c r="M3427" s="192"/>
      <c r="T3427" s="193"/>
      <c r="AT3427" s="188" t="s">
        <v>586</v>
      </c>
      <c r="AU3427" s="188" t="s">
        <v>89</v>
      </c>
      <c r="AV3427" s="13" t="s">
        <v>89</v>
      </c>
      <c r="AW3427" s="13" t="s">
        <v>31</v>
      </c>
      <c r="AX3427" s="13" t="s">
        <v>77</v>
      </c>
      <c r="AY3427" s="188" t="s">
        <v>574</v>
      </c>
    </row>
    <row r="3428" spans="2:51" s="13" customFormat="1" ht="12">
      <c r="B3428" s="187"/>
      <c r="D3428" s="181" t="s">
        <v>586</v>
      </c>
      <c r="E3428" s="188" t="s">
        <v>1</v>
      </c>
      <c r="F3428" s="189" t="s">
        <v>237</v>
      </c>
      <c r="H3428" s="190">
        <v>523.62</v>
      </c>
      <c r="I3428" s="191"/>
      <c r="L3428" s="187"/>
      <c r="M3428" s="192"/>
      <c r="T3428" s="193"/>
      <c r="AT3428" s="188" t="s">
        <v>586</v>
      </c>
      <c r="AU3428" s="188" t="s">
        <v>89</v>
      </c>
      <c r="AV3428" s="13" t="s">
        <v>89</v>
      </c>
      <c r="AW3428" s="13" t="s">
        <v>31</v>
      </c>
      <c r="AX3428" s="13" t="s">
        <v>77</v>
      </c>
      <c r="AY3428" s="188" t="s">
        <v>574</v>
      </c>
    </row>
    <row r="3429" spans="2:51" s="15" customFormat="1" ht="12">
      <c r="B3429" s="201"/>
      <c r="D3429" s="181" t="s">
        <v>586</v>
      </c>
      <c r="E3429" s="202" t="s">
        <v>249</v>
      </c>
      <c r="F3429" s="203" t="s">
        <v>776</v>
      </c>
      <c r="H3429" s="204">
        <v>854.99</v>
      </c>
      <c r="I3429" s="205"/>
      <c r="L3429" s="201"/>
      <c r="M3429" s="206"/>
      <c r="T3429" s="207"/>
      <c r="AT3429" s="202" t="s">
        <v>586</v>
      </c>
      <c r="AU3429" s="202" t="s">
        <v>89</v>
      </c>
      <c r="AV3429" s="15" t="s">
        <v>597</v>
      </c>
      <c r="AW3429" s="15" t="s">
        <v>31</v>
      </c>
      <c r="AX3429" s="15" t="s">
        <v>77</v>
      </c>
      <c r="AY3429" s="202" t="s">
        <v>574</v>
      </c>
    </row>
    <row r="3430" spans="2:51" s="13" customFormat="1" ht="12">
      <c r="B3430" s="187"/>
      <c r="D3430" s="181" t="s">
        <v>586</v>
      </c>
      <c r="E3430" s="188" t="s">
        <v>1</v>
      </c>
      <c r="F3430" s="189" t="s">
        <v>230</v>
      </c>
      <c r="H3430" s="190">
        <v>131.15700000000001</v>
      </c>
      <c r="I3430" s="191"/>
      <c r="L3430" s="187"/>
      <c r="M3430" s="192"/>
      <c r="T3430" s="193"/>
      <c r="AT3430" s="188" t="s">
        <v>586</v>
      </c>
      <c r="AU3430" s="188" t="s">
        <v>89</v>
      </c>
      <c r="AV3430" s="13" t="s">
        <v>89</v>
      </c>
      <c r="AW3430" s="13" t="s">
        <v>31</v>
      </c>
      <c r="AX3430" s="13" t="s">
        <v>77</v>
      </c>
      <c r="AY3430" s="188" t="s">
        <v>574</v>
      </c>
    </row>
    <row r="3431" spans="2:51" s="13" customFormat="1" ht="12">
      <c r="B3431" s="187"/>
      <c r="D3431" s="181" t="s">
        <v>586</v>
      </c>
      <c r="E3431" s="188" t="s">
        <v>1</v>
      </c>
      <c r="F3431" s="189" t="s">
        <v>232</v>
      </c>
      <c r="H3431" s="190">
        <v>20.222999999999999</v>
      </c>
      <c r="I3431" s="191"/>
      <c r="L3431" s="187"/>
      <c r="M3431" s="192"/>
      <c r="T3431" s="193"/>
      <c r="AT3431" s="188" t="s">
        <v>586</v>
      </c>
      <c r="AU3431" s="188" t="s">
        <v>89</v>
      </c>
      <c r="AV3431" s="13" t="s">
        <v>89</v>
      </c>
      <c r="AW3431" s="13" t="s">
        <v>31</v>
      </c>
      <c r="AX3431" s="13" t="s">
        <v>77</v>
      </c>
      <c r="AY3431" s="188" t="s">
        <v>574</v>
      </c>
    </row>
    <row r="3432" spans="2:51" s="15" customFormat="1" ht="12">
      <c r="B3432" s="201"/>
      <c r="D3432" s="181" t="s">
        <v>586</v>
      </c>
      <c r="E3432" s="202" t="s">
        <v>252</v>
      </c>
      <c r="F3432" s="203" t="s">
        <v>776</v>
      </c>
      <c r="H3432" s="204">
        <v>151.38</v>
      </c>
      <c r="I3432" s="205"/>
      <c r="L3432" s="201"/>
      <c r="M3432" s="206"/>
      <c r="T3432" s="207"/>
      <c r="AT3432" s="202" t="s">
        <v>586</v>
      </c>
      <c r="AU3432" s="202" t="s">
        <v>89</v>
      </c>
      <c r="AV3432" s="15" t="s">
        <v>597</v>
      </c>
      <c r="AW3432" s="15" t="s">
        <v>31</v>
      </c>
      <c r="AX3432" s="15" t="s">
        <v>77</v>
      </c>
      <c r="AY3432" s="202" t="s">
        <v>574</v>
      </c>
    </row>
    <row r="3433" spans="2:51" s="13" customFormat="1" ht="12">
      <c r="B3433" s="187"/>
      <c r="D3433" s="181" t="s">
        <v>586</v>
      </c>
      <c r="E3433" s="188" t="s">
        <v>1</v>
      </c>
      <c r="F3433" s="189" t="s">
        <v>243</v>
      </c>
      <c r="H3433" s="190">
        <v>984.15</v>
      </c>
      <c r="I3433" s="191"/>
      <c r="L3433" s="187"/>
      <c r="M3433" s="192"/>
      <c r="T3433" s="193"/>
      <c r="AT3433" s="188" t="s">
        <v>586</v>
      </c>
      <c r="AU3433" s="188" t="s">
        <v>89</v>
      </c>
      <c r="AV3433" s="13" t="s">
        <v>89</v>
      </c>
      <c r="AW3433" s="13" t="s">
        <v>31</v>
      </c>
      <c r="AX3433" s="13" t="s">
        <v>77</v>
      </c>
      <c r="AY3433" s="188" t="s">
        <v>574</v>
      </c>
    </row>
    <row r="3434" spans="2:51" s="15" customFormat="1" ht="12">
      <c r="B3434" s="201"/>
      <c r="D3434" s="181" t="s">
        <v>586</v>
      </c>
      <c r="E3434" s="202" t="s">
        <v>255</v>
      </c>
      <c r="F3434" s="203" t="s">
        <v>776</v>
      </c>
      <c r="H3434" s="204">
        <v>984.15</v>
      </c>
      <c r="I3434" s="205"/>
      <c r="L3434" s="201"/>
      <c r="M3434" s="206"/>
      <c r="T3434" s="207"/>
      <c r="AT3434" s="202" t="s">
        <v>586</v>
      </c>
      <c r="AU3434" s="202" t="s">
        <v>89</v>
      </c>
      <c r="AV3434" s="15" t="s">
        <v>597</v>
      </c>
      <c r="AW3434" s="15" t="s">
        <v>31</v>
      </c>
      <c r="AX3434" s="15" t="s">
        <v>77</v>
      </c>
      <c r="AY3434" s="202" t="s">
        <v>574</v>
      </c>
    </row>
    <row r="3435" spans="2:51" s="13" customFormat="1" ht="12">
      <c r="B3435" s="187"/>
      <c r="D3435" s="181" t="s">
        <v>586</v>
      </c>
      <c r="E3435" s="188" t="s">
        <v>1</v>
      </c>
      <c r="F3435" s="189" t="s">
        <v>3452</v>
      </c>
      <c r="H3435" s="190">
        <v>142.18</v>
      </c>
      <c r="I3435" s="191"/>
      <c r="L3435" s="187"/>
      <c r="M3435" s="192"/>
      <c r="T3435" s="193"/>
      <c r="AT3435" s="188" t="s">
        <v>586</v>
      </c>
      <c r="AU3435" s="188" t="s">
        <v>89</v>
      </c>
      <c r="AV3435" s="13" t="s">
        <v>89</v>
      </c>
      <c r="AW3435" s="13" t="s">
        <v>31</v>
      </c>
      <c r="AX3435" s="13" t="s">
        <v>77</v>
      </c>
      <c r="AY3435" s="188" t="s">
        <v>574</v>
      </c>
    </row>
    <row r="3436" spans="2:51" s="13" customFormat="1" ht="12">
      <c r="B3436" s="187"/>
      <c r="D3436" s="181" t="s">
        <v>586</v>
      </c>
      <c r="E3436" s="188" t="s">
        <v>1</v>
      </c>
      <c r="F3436" s="189" t="s">
        <v>204</v>
      </c>
      <c r="H3436" s="190">
        <v>13.989000000000001</v>
      </c>
      <c r="I3436" s="191"/>
      <c r="L3436" s="187"/>
      <c r="M3436" s="192"/>
      <c r="T3436" s="193"/>
      <c r="AT3436" s="188" t="s">
        <v>586</v>
      </c>
      <c r="AU3436" s="188" t="s">
        <v>89</v>
      </c>
      <c r="AV3436" s="13" t="s">
        <v>89</v>
      </c>
      <c r="AW3436" s="13" t="s">
        <v>31</v>
      </c>
      <c r="AX3436" s="13" t="s">
        <v>77</v>
      </c>
      <c r="AY3436" s="188" t="s">
        <v>574</v>
      </c>
    </row>
    <row r="3437" spans="2:51" s="15" customFormat="1" ht="12">
      <c r="B3437" s="201"/>
      <c r="D3437" s="181" t="s">
        <v>586</v>
      </c>
      <c r="E3437" s="202" t="s">
        <v>269</v>
      </c>
      <c r="F3437" s="203" t="s">
        <v>776</v>
      </c>
      <c r="H3437" s="204">
        <v>156.16900000000001</v>
      </c>
      <c r="I3437" s="205"/>
      <c r="L3437" s="201"/>
      <c r="M3437" s="206"/>
      <c r="T3437" s="207"/>
      <c r="AT3437" s="202" t="s">
        <v>586</v>
      </c>
      <c r="AU3437" s="202" t="s">
        <v>89</v>
      </c>
      <c r="AV3437" s="15" t="s">
        <v>597</v>
      </c>
      <c r="AW3437" s="15" t="s">
        <v>31</v>
      </c>
      <c r="AX3437" s="15" t="s">
        <v>77</v>
      </c>
      <c r="AY3437" s="202" t="s">
        <v>574</v>
      </c>
    </row>
    <row r="3438" spans="2:51" s="13" customFormat="1" ht="12">
      <c r="B3438" s="187"/>
      <c r="D3438" s="181" t="s">
        <v>586</v>
      </c>
      <c r="E3438" s="188" t="s">
        <v>1</v>
      </c>
      <c r="F3438" s="189" t="s">
        <v>318</v>
      </c>
      <c r="H3438" s="190">
        <v>1.01</v>
      </c>
      <c r="I3438" s="191"/>
      <c r="L3438" s="187"/>
      <c r="M3438" s="192"/>
      <c r="T3438" s="193"/>
      <c r="AT3438" s="188" t="s">
        <v>586</v>
      </c>
      <c r="AU3438" s="188" t="s">
        <v>89</v>
      </c>
      <c r="AV3438" s="13" t="s">
        <v>89</v>
      </c>
      <c r="AW3438" s="13" t="s">
        <v>31</v>
      </c>
      <c r="AX3438" s="13" t="s">
        <v>77</v>
      </c>
      <c r="AY3438" s="188" t="s">
        <v>574</v>
      </c>
    </row>
    <row r="3439" spans="2:51" s="15" customFormat="1" ht="12">
      <c r="B3439" s="201"/>
      <c r="D3439" s="181" t="s">
        <v>586</v>
      </c>
      <c r="E3439" s="202" t="s">
        <v>321</v>
      </c>
      <c r="F3439" s="203" t="s">
        <v>776</v>
      </c>
      <c r="H3439" s="204">
        <v>1.01</v>
      </c>
      <c r="I3439" s="205"/>
      <c r="L3439" s="201"/>
      <c r="M3439" s="206"/>
      <c r="T3439" s="207"/>
      <c r="AT3439" s="202" t="s">
        <v>586</v>
      </c>
      <c r="AU3439" s="202" t="s">
        <v>89</v>
      </c>
      <c r="AV3439" s="15" t="s">
        <v>597</v>
      </c>
      <c r="AW3439" s="15" t="s">
        <v>31</v>
      </c>
      <c r="AX3439" s="15" t="s">
        <v>77</v>
      </c>
      <c r="AY3439" s="202" t="s">
        <v>574</v>
      </c>
    </row>
    <row r="3440" spans="2:51" s="13" customFormat="1" ht="12">
      <c r="B3440" s="187"/>
      <c r="D3440" s="181" t="s">
        <v>586</v>
      </c>
      <c r="E3440" s="188" t="s">
        <v>1</v>
      </c>
      <c r="F3440" s="189" t="s">
        <v>323</v>
      </c>
      <c r="H3440" s="190">
        <v>12.28</v>
      </c>
      <c r="I3440" s="191"/>
      <c r="L3440" s="187"/>
      <c r="M3440" s="192"/>
      <c r="T3440" s="193"/>
      <c r="AT3440" s="188" t="s">
        <v>586</v>
      </c>
      <c r="AU3440" s="188" t="s">
        <v>89</v>
      </c>
      <c r="AV3440" s="13" t="s">
        <v>89</v>
      </c>
      <c r="AW3440" s="13" t="s">
        <v>31</v>
      </c>
      <c r="AX3440" s="13" t="s">
        <v>77</v>
      </c>
      <c r="AY3440" s="188" t="s">
        <v>574</v>
      </c>
    </row>
    <row r="3441" spans="2:65" s="15" customFormat="1" ht="12">
      <c r="B3441" s="201"/>
      <c r="D3441" s="181" t="s">
        <v>586</v>
      </c>
      <c r="E3441" s="202" t="s">
        <v>3453</v>
      </c>
      <c r="F3441" s="203" t="s">
        <v>776</v>
      </c>
      <c r="H3441" s="204">
        <v>12.28</v>
      </c>
      <c r="I3441" s="205"/>
      <c r="L3441" s="201"/>
      <c r="M3441" s="206"/>
      <c r="T3441" s="207"/>
      <c r="AT3441" s="202" t="s">
        <v>586</v>
      </c>
      <c r="AU3441" s="202" t="s">
        <v>89</v>
      </c>
      <c r="AV3441" s="15" t="s">
        <v>597</v>
      </c>
      <c r="AW3441" s="15" t="s">
        <v>31</v>
      </c>
      <c r="AX3441" s="15" t="s">
        <v>77</v>
      </c>
      <c r="AY3441" s="202" t="s">
        <v>574</v>
      </c>
    </row>
    <row r="3442" spans="2:65" s="14" customFormat="1" ht="12">
      <c r="B3442" s="194"/>
      <c r="D3442" s="181" t="s">
        <v>586</v>
      </c>
      <c r="E3442" s="195" t="s">
        <v>1</v>
      </c>
      <c r="F3442" s="196" t="s">
        <v>596</v>
      </c>
      <c r="H3442" s="197">
        <v>2931.759</v>
      </c>
      <c r="I3442" s="198"/>
      <c r="L3442" s="194"/>
      <c r="M3442" s="199"/>
      <c r="T3442" s="200"/>
      <c r="AT3442" s="195" t="s">
        <v>586</v>
      </c>
      <c r="AU3442" s="195" t="s">
        <v>89</v>
      </c>
      <c r="AV3442" s="14" t="s">
        <v>580</v>
      </c>
      <c r="AW3442" s="14" t="s">
        <v>31</v>
      </c>
      <c r="AX3442" s="14" t="s">
        <v>84</v>
      </c>
      <c r="AY3442" s="195" t="s">
        <v>574</v>
      </c>
    </row>
    <row r="3443" spans="2:65" s="1" customFormat="1" ht="49.25" customHeight="1">
      <c r="B3443" s="140"/>
      <c r="C3443" s="208" t="s">
        <v>3454</v>
      </c>
      <c r="D3443" s="208" t="s">
        <v>1858</v>
      </c>
      <c r="E3443" s="209" t="s">
        <v>3455</v>
      </c>
      <c r="F3443" s="210" t="s">
        <v>3456</v>
      </c>
      <c r="G3443" s="211" t="s">
        <v>584</v>
      </c>
      <c r="H3443" s="212">
        <v>864.66499999999996</v>
      </c>
      <c r="I3443" s="213"/>
      <c r="J3443" s="214">
        <f>ROUND(I3443*H3443,2)</f>
        <v>0</v>
      </c>
      <c r="K3443" s="215"/>
      <c r="L3443" s="216"/>
      <c r="M3443" s="217" t="s">
        <v>1</v>
      </c>
      <c r="N3443" s="218" t="s">
        <v>43</v>
      </c>
      <c r="P3443" s="177">
        <f>O3443*H3443</f>
        <v>0</v>
      </c>
      <c r="Q3443" s="177">
        <v>4.0600000000000002E-3</v>
      </c>
      <c r="R3443" s="177">
        <f>Q3443*H3443</f>
        <v>3.5105398999999999</v>
      </c>
      <c r="S3443" s="177">
        <v>0</v>
      </c>
      <c r="T3443" s="178">
        <f>S3443*H3443</f>
        <v>0</v>
      </c>
      <c r="AR3443" s="179" t="s">
        <v>860</v>
      </c>
      <c r="AT3443" s="179" t="s">
        <v>1858</v>
      </c>
      <c r="AU3443" s="179" t="s">
        <v>89</v>
      </c>
      <c r="AY3443" s="17" t="s">
        <v>574</v>
      </c>
      <c r="BE3443" s="102">
        <f>IF(N3443="základná",J3443,0)</f>
        <v>0</v>
      </c>
      <c r="BF3443" s="102">
        <f>IF(N3443="znížená",J3443,0)</f>
        <v>0</v>
      </c>
      <c r="BG3443" s="102">
        <f>IF(N3443="zákl. prenesená",J3443,0)</f>
        <v>0</v>
      </c>
      <c r="BH3443" s="102">
        <f>IF(N3443="zníž. prenesená",J3443,0)</f>
        <v>0</v>
      </c>
      <c r="BI3443" s="102">
        <f>IF(N3443="nulová",J3443,0)</f>
        <v>0</v>
      </c>
      <c r="BJ3443" s="17" t="s">
        <v>89</v>
      </c>
      <c r="BK3443" s="102">
        <f>ROUND(I3443*H3443,2)</f>
        <v>0</v>
      </c>
      <c r="BL3443" s="17" t="s">
        <v>680</v>
      </c>
      <c r="BM3443" s="179" t="s">
        <v>3457</v>
      </c>
    </row>
    <row r="3444" spans="2:65" s="1" customFormat="1" ht="49.25" customHeight="1">
      <c r="B3444" s="140"/>
      <c r="C3444" s="208" t="s">
        <v>3458</v>
      </c>
      <c r="D3444" s="208" t="s">
        <v>1858</v>
      </c>
      <c r="E3444" s="209" t="s">
        <v>3459</v>
      </c>
      <c r="F3444" s="210" t="s">
        <v>3460</v>
      </c>
      <c r="G3444" s="211" t="s">
        <v>584</v>
      </c>
      <c r="H3444" s="212">
        <v>159.292</v>
      </c>
      <c r="I3444" s="213"/>
      <c r="J3444" s="214">
        <f>ROUND(I3444*H3444,2)</f>
        <v>0</v>
      </c>
      <c r="K3444" s="215"/>
      <c r="L3444" s="216"/>
      <c r="M3444" s="217" t="s">
        <v>1</v>
      </c>
      <c r="N3444" s="218" t="s">
        <v>43</v>
      </c>
      <c r="P3444" s="177">
        <f>O3444*H3444</f>
        <v>0</v>
      </c>
      <c r="Q3444" s="177">
        <v>2.32E-3</v>
      </c>
      <c r="R3444" s="177">
        <f>Q3444*H3444</f>
        <v>0.36955744000000001</v>
      </c>
      <c r="S3444" s="177">
        <v>0</v>
      </c>
      <c r="T3444" s="178">
        <f>S3444*H3444</f>
        <v>0</v>
      </c>
      <c r="AR3444" s="179" t="s">
        <v>860</v>
      </c>
      <c r="AT3444" s="179" t="s">
        <v>1858</v>
      </c>
      <c r="AU3444" s="179" t="s">
        <v>89</v>
      </c>
      <c r="AY3444" s="17" t="s">
        <v>574</v>
      </c>
      <c r="BE3444" s="102">
        <f>IF(N3444="základná",J3444,0)</f>
        <v>0</v>
      </c>
      <c r="BF3444" s="102">
        <f>IF(N3444="znížená",J3444,0)</f>
        <v>0</v>
      </c>
      <c r="BG3444" s="102">
        <f>IF(N3444="zákl. prenesená",J3444,0)</f>
        <v>0</v>
      </c>
      <c r="BH3444" s="102">
        <f>IF(N3444="zníž. prenesená",J3444,0)</f>
        <v>0</v>
      </c>
      <c r="BI3444" s="102">
        <f>IF(N3444="nulová",J3444,0)</f>
        <v>0</v>
      </c>
      <c r="BJ3444" s="17" t="s">
        <v>89</v>
      </c>
      <c r="BK3444" s="102">
        <f>ROUND(I3444*H3444,2)</f>
        <v>0</v>
      </c>
      <c r="BL3444" s="17" t="s">
        <v>680</v>
      </c>
      <c r="BM3444" s="179" t="s">
        <v>3461</v>
      </c>
    </row>
    <row r="3445" spans="2:65" s="13" customFormat="1" ht="12">
      <c r="B3445" s="187"/>
      <c r="D3445" s="181" t="s">
        <v>586</v>
      </c>
      <c r="E3445" s="188" t="s">
        <v>1</v>
      </c>
      <c r="F3445" s="189" t="s">
        <v>3462</v>
      </c>
      <c r="H3445" s="190">
        <v>159.292</v>
      </c>
      <c r="I3445" s="191"/>
      <c r="L3445" s="187"/>
      <c r="M3445" s="192"/>
      <c r="T3445" s="193"/>
      <c r="AT3445" s="188" t="s">
        <v>586</v>
      </c>
      <c r="AU3445" s="188" t="s">
        <v>89</v>
      </c>
      <c r="AV3445" s="13" t="s">
        <v>89</v>
      </c>
      <c r="AW3445" s="13" t="s">
        <v>31</v>
      </c>
      <c r="AX3445" s="13" t="s">
        <v>77</v>
      </c>
      <c r="AY3445" s="188" t="s">
        <v>574</v>
      </c>
    </row>
    <row r="3446" spans="2:65" s="14" customFormat="1" ht="12">
      <c r="B3446" s="194"/>
      <c r="D3446" s="181" t="s">
        <v>586</v>
      </c>
      <c r="E3446" s="195" t="s">
        <v>1</v>
      </c>
      <c r="F3446" s="196" t="s">
        <v>596</v>
      </c>
      <c r="H3446" s="197">
        <v>159.292</v>
      </c>
      <c r="I3446" s="198"/>
      <c r="L3446" s="194"/>
      <c r="M3446" s="199"/>
      <c r="T3446" s="200"/>
      <c r="AT3446" s="195" t="s">
        <v>586</v>
      </c>
      <c r="AU3446" s="195" t="s">
        <v>89</v>
      </c>
      <c r="AV3446" s="14" t="s">
        <v>580</v>
      </c>
      <c r="AW3446" s="14" t="s">
        <v>31</v>
      </c>
      <c r="AX3446" s="14" t="s">
        <v>84</v>
      </c>
      <c r="AY3446" s="195" t="s">
        <v>574</v>
      </c>
    </row>
    <row r="3447" spans="2:65" s="1" customFormat="1" ht="49.25" customHeight="1">
      <c r="B3447" s="140"/>
      <c r="C3447" s="208" t="s">
        <v>3463</v>
      </c>
      <c r="D3447" s="208" t="s">
        <v>1858</v>
      </c>
      <c r="E3447" s="209" t="s">
        <v>3464</v>
      </c>
      <c r="F3447" s="210" t="s">
        <v>3465</v>
      </c>
      <c r="G3447" s="211" t="s">
        <v>584</v>
      </c>
      <c r="H3447" s="212">
        <v>154.40799999999999</v>
      </c>
      <c r="I3447" s="213"/>
      <c r="J3447" s="214">
        <f>ROUND(I3447*H3447,2)</f>
        <v>0</v>
      </c>
      <c r="K3447" s="215"/>
      <c r="L3447" s="216"/>
      <c r="M3447" s="217" t="s">
        <v>1</v>
      </c>
      <c r="N3447" s="218" t="s">
        <v>43</v>
      </c>
      <c r="P3447" s="177">
        <f>O3447*H3447</f>
        <v>0</v>
      </c>
      <c r="Q3447" s="177">
        <v>3.4299999999999999E-3</v>
      </c>
      <c r="R3447" s="177">
        <f>Q3447*H3447</f>
        <v>0.52961943999999994</v>
      </c>
      <c r="S3447" s="177">
        <v>0</v>
      </c>
      <c r="T3447" s="178">
        <f>S3447*H3447</f>
        <v>0</v>
      </c>
      <c r="AR3447" s="179" t="s">
        <v>860</v>
      </c>
      <c r="AT3447" s="179" t="s">
        <v>1858</v>
      </c>
      <c r="AU3447" s="179" t="s">
        <v>89</v>
      </c>
      <c r="AY3447" s="17" t="s">
        <v>574</v>
      </c>
      <c r="BE3447" s="102">
        <f>IF(N3447="základná",J3447,0)</f>
        <v>0</v>
      </c>
      <c r="BF3447" s="102">
        <f>IF(N3447="znížená",J3447,0)</f>
        <v>0</v>
      </c>
      <c r="BG3447" s="102">
        <f>IF(N3447="zákl. prenesená",J3447,0)</f>
        <v>0</v>
      </c>
      <c r="BH3447" s="102">
        <f>IF(N3447="zníž. prenesená",J3447,0)</f>
        <v>0</v>
      </c>
      <c r="BI3447" s="102">
        <f>IF(N3447="nulová",J3447,0)</f>
        <v>0</v>
      </c>
      <c r="BJ3447" s="17" t="s">
        <v>89</v>
      </c>
      <c r="BK3447" s="102">
        <f>ROUND(I3447*H3447,2)</f>
        <v>0</v>
      </c>
      <c r="BL3447" s="17" t="s">
        <v>680</v>
      </c>
      <c r="BM3447" s="179" t="s">
        <v>3466</v>
      </c>
    </row>
    <row r="3448" spans="2:65" s="13" customFormat="1" ht="12">
      <c r="B3448" s="187"/>
      <c r="D3448" s="181" t="s">
        <v>586</v>
      </c>
      <c r="E3448" s="188" t="s">
        <v>1</v>
      </c>
      <c r="F3448" s="189" t="s">
        <v>3467</v>
      </c>
      <c r="H3448" s="190">
        <v>154.40799999999999</v>
      </c>
      <c r="I3448" s="191"/>
      <c r="L3448" s="187"/>
      <c r="M3448" s="192"/>
      <c r="T3448" s="193"/>
      <c r="AT3448" s="188" t="s">
        <v>586</v>
      </c>
      <c r="AU3448" s="188" t="s">
        <v>89</v>
      </c>
      <c r="AV3448" s="13" t="s">
        <v>89</v>
      </c>
      <c r="AW3448" s="13" t="s">
        <v>31</v>
      </c>
      <c r="AX3448" s="13" t="s">
        <v>77</v>
      </c>
      <c r="AY3448" s="188" t="s">
        <v>574</v>
      </c>
    </row>
    <row r="3449" spans="2:65" s="14" customFormat="1" ht="12">
      <c r="B3449" s="194"/>
      <c r="D3449" s="181" t="s">
        <v>586</v>
      </c>
      <c r="E3449" s="195" t="s">
        <v>1</v>
      </c>
      <c r="F3449" s="196" t="s">
        <v>596</v>
      </c>
      <c r="H3449" s="197">
        <v>154.40799999999999</v>
      </c>
      <c r="I3449" s="198"/>
      <c r="L3449" s="194"/>
      <c r="M3449" s="199"/>
      <c r="T3449" s="200"/>
      <c r="AT3449" s="195" t="s">
        <v>586</v>
      </c>
      <c r="AU3449" s="195" t="s">
        <v>89</v>
      </c>
      <c r="AV3449" s="14" t="s">
        <v>580</v>
      </c>
      <c r="AW3449" s="14" t="s">
        <v>31</v>
      </c>
      <c r="AX3449" s="14" t="s">
        <v>84</v>
      </c>
      <c r="AY3449" s="195" t="s">
        <v>574</v>
      </c>
    </row>
    <row r="3450" spans="2:65" s="1" customFormat="1" ht="66.75" customHeight="1">
      <c r="B3450" s="140"/>
      <c r="C3450" s="208" t="s">
        <v>3468</v>
      </c>
      <c r="D3450" s="208" t="s">
        <v>1858</v>
      </c>
      <c r="E3450" s="209" t="s">
        <v>3469</v>
      </c>
      <c r="F3450" s="210" t="s">
        <v>3470</v>
      </c>
      <c r="G3450" s="211" t="s">
        <v>584</v>
      </c>
      <c r="H3450" s="212">
        <v>872.09</v>
      </c>
      <c r="I3450" s="213"/>
      <c r="J3450" s="214">
        <f>ROUND(I3450*H3450,2)</f>
        <v>0</v>
      </c>
      <c r="K3450" s="215"/>
      <c r="L3450" s="216"/>
      <c r="M3450" s="217" t="s">
        <v>1</v>
      </c>
      <c r="N3450" s="218" t="s">
        <v>43</v>
      </c>
      <c r="P3450" s="177">
        <f>O3450*H3450</f>
        <v>0</v>
      </c>
      <c r="Q3450" s="177">
        <v>3.96E-3</v>
      </c>
      <c r="R3450" s="177">
        <f>Q3450*H3450</f>
        <v>3.4534764</v>
      </c>
      <c r="S3450" s="177">
        <v>0</v>
      </c>
      <c r="T3450" s="178">
        <f>S3450*H3450</f>
        <v>0</v>
      </c>
      <c r="AR3450" s="179" t="s">
        <v>860</v>
      </c>
      <c r="AT3450" s="179" t="s">
        <v>1858</v>
      </c>
      <c r="AU3450" s="179" t="s">
        <v>89</v>
      </c>
      <c r="AY3450" s="17" t="s">
        <v>574</v>
      </c>
      <c r="BE3450" s="102">
        <f>IF(N3450="základná",J3450,0)</f>
        <v>0</v>
      </c>
      <c r="BF3450" s="102">
        <f>IF(N3450="znížená",J3450,0)</f>
        <v>0</v>
      </c>
      <c r="BG3450" s="102">
        <f>IF(N3450="zákl. prenesená",J3450,0)</f>
        <v>0</v>
      </c>
      <c r="BH3450" s="102">
        <f>IF(N3450="zníž. prenesená",J3450,0)</f>
        <v>0</v>
      </c>
      <c r="BI3450" s="102">
        <f>IF(N3450="nulová",J3450,0)</f>
        <v>0</v>
      </c>
      <c r="BJ3450" s="17" t="s">
        <v>89</v>
      </c>
      <c r="BK3450" s="102">
        <f>ROUND(I3450*H3450,2)</f>
        <v>0</v>
      </c>
      <c r="BL3450" s="17" t="s">
        <v>680</v>
      </c>
      <c r="BM3450" s="179" t="s">
        <v>3471</v>
      </c>
    </row>
    <row r="3451" spans="2:65" s="13" customFormat="1" ht="12">
      <c r="B3451" s="187"/>
      <c r="D3451" s="181" t="s">
        <v>586</v>
      </c>
      <c r="E3451" s="188" t="s">
        <v>1</v>
      </c>
      <c r="F3451" s="189" t="s">
        <v>3472</v>
      </c>
      <c r="H3451" s="190">
        <v>872.09</v>
      </c>
      <c r="I3451" s="191"/>
      <c r="L3451" s="187"/>
      <c r="M3451" s="192"/>
      <c r="T3451" s="193"/>
      <c r="AT3451" s="188" t="s">
        <v>586</v>
      </c>
      <c r="AU3451" s="188" t="s">
        <v>89</v>
      </c>
      <c r="AV3451" s="13" t="s">
        <v>89</v>
      </c>
      <c r="AW3451" s="13" t="s">
        <v>31</v>
      </c>
      <c r="AX3451" s="13" t="s">
        <v>77</v>
      </c>
      <c r="AY3451" s="188" t="s">
        <v>574</v>
      </c>
    </row>
    <row r="3452" spans="2:65" s="14" customFormat="1" ht="12">
      <c r="B3452" s="194"/>
      <c r="D3452" s="181" t="s">
        <v>586</v>
      </c>
      <c r="E3452" s="195" t="s">
        <v>1</v>
      </c>
      <c r="F3452" s="196" t="s">
        <v>596</v>
      </c>
      <c r="H3452" s="197">
        <v>872.09</v>
      </c>
      <c r="I3452" s="198"/>
      <c r="L3452" s="194"/>
      <c r="M3452" s="199"/>
      <c r="T3452" s="200"/>
      <c r="AT3452" s="195" t="s">
        <v>586</v>
      </c>
      <c r="AU3452" s="195" t="s">
        <v>89</v>
      </c>
      <c r="AV3452" s="14" t="s">
        <v>580</v>
      </c>
      <c r="AW3452" s="14" t="s">
        <v>31</v>
      </c>
      <c r="AX3452" s="14" t="s">
        <v>84</v>
      </c>
      <c r="AY3452" s="195" t="s">
        <v>574</v>
      </c>
    </row>
    <row r="3453" spans="2:65" s="1" customFormat="1" ht="66.75" customHeight="1">
      <c r="B3453" s="140"/>
      <c r="C3453" s="208" t="s">
        <v>3473</v>
      </c>
      <c r="D3453" s="208" t="s">
        <v>1858</v>
      </c>
      <c r="E3453" s="209" t="s">
        <v>3474</v>
      </c>
      <c r="F3453" s="210" t="s">
        <v>3475</v>
      </c>
      <c r="G3453" s="211" t="s">
        <v>584</v>
      </c>
      <c r="H3453" s="212">
        <v>1.03</v>
      </c>
      <c r="I3453" s="213"/>
      <c r="J3453" s="214">
        <f>ROUND(I3453*H3453,2)</f>
        <v>0</v>
      </c>
      <c r="K3453" s="215"/>
      <c r="L3453" s="216"/>
      <c r="M3453" s="217" t="s">
        <v>1</v>
      </c>
      <c r="N3453" s="218" t="s">
        <v>43</v>
      </c>
      <c r="P3453" s="177">
        <f>O3453*H3453</f>
        <v>0</v>
      </c>
      <c r="Q3453" s="177">
        <v>1.98E-3</v>
      </c>
      <c r="R3453" s="177">
        <f>Q3453*H3453</f>
        <v>2.0394000000000002E-3</v>
      </c>
      <c r="S3453" s="177">
        <v>0</v>
      </c>
      <c r="T3453" s="178">
        <f>S3453*H3453</f>
        <v>0</v>
      </c>
      <c r="AR3453" s="179" t="s">
        <v>860</v>
      </c>
      <c r="AT3453" s="179" t="s">
        <v>1858</v>
      </c>
      <c r="AU3453" s="179" t="s">
        <v>89</v>
      </c>
      <c r="AY3453" s="17" t="s">
        <v>574</v>
      </c>
      <c r="BE3453" s="102">
        <f>IF(N3453="základná",J3453,0)</f>
        <v>0</v>
      </c>
      <c r="BF3453" s="102">
        <f>IF(N3453="znížená",J3453,0)</f>
        <v>0</v>
      </c>
      <c r="BG3453" s="102">
        <f>IF(N3453="zákl. prenesená",J3453,0)</f>
        <v>0</v>
      </c>
      <c r="BH3453" s="102">
        <f>IF(N3453="zníž. prenesená",J3453,0)</f>
        <v>0</v>
      </c>
      <c r="BI3453" s="102">
        <f>IF(N3453="nulová",J3453,0)</f>
        <v>0</v>
      </c>
      <c r="BJ3453" s="17" t="s">
        <v>89</v>
      </c>
      <c r="BK3453" s="102">
        <f>ROUND(I3453*H3453,2)</f>
        <v>0</v>
      </c>
      <c r="BL3453" s="17" t="s">
        <v>680</v>
      </c>
      <c r="BM3453" s="179" t="s">
        <v>3476</v>
      </c>
    </row>
    <row r="3454" spans="2:65" s="13" customFormat="1" ht="12">
      <c r="B3454" s="187"/>
      <c r="D3454" s="181" t="s">
        <v>586</v>
      </c>
      <c r="E3454" s="188" t="s">
        <v>1</v>
      </c>
      <c r="F3454" s="189" t="s">
        <v>3477</v>
      </c>
      <c r="H3454" s="190">
        <v>1.03</v>
      </c>
      <c r="I3454" s="191"/>
      <c r="L3454" s="187"/>
      <c r="M3454" s="192"/>
      <c r="T3454" s="193"/>
      <c r="AT3454" s="188" t="s">
        <v>586</v>
      </c>
      <c r="AU3454" s="188" t="s">
        <v>89</v>
      </c>
      <c r="AV3454" s="13" t="s">
        <v>89</v>
      </c>
      <c r="AW3454" s="13" t="s">
        <v>31</v>
      </c>
      <c r="AX3454" s="13" t="s">
        <v>84</v>
      </c>
      <c r="AY3454" s="188" t="s">
        <v>574</v>
      </c>
    </row>
    <row r="3455" spans="2:65" s="1" customFormat="1" ht="66.75" customHeight="1">
      <c r="B3455" s="140"/>
      <c r="C3455" s="208" t="s">
        <v>3478</v>
      </c>
      <c r="D3455" s="208" t="s">
        <v>1858</v>
      </c>
      <c r="E3455" s="209" t="s">
        <v>3479</v>
      </c>
      <c r="F3455" s="210" t="s">
        <v>3480</v>
      </c>
      <c r="G3455" s="211" t="s">
        <v>584</v>
      </c>
      <c r="H3455" s="212">
        <v>1003.833</v>
      </c>
      <c r="I3455" s="213"/>
      <c r="J3455" s="214">
        <f>ROUND(I3455*H3455,2)</f>
        <v>0</v>
      </c>
      <c r="K3455" s="215"/>
      <c r="L3455" s="216"/>
      <c r="M3455" s="217" t="s">
        <v>1</v>
      </c>
      <c r="N3455" s="218" t="s">
        <v>43</v>
      </c>
      <c r="P3455" s="177">
        <f>O3455*H3455</f>
        <v>0</v>
      </c>
      <c r="Q3455" s="177">
        <v>4.4999999999999997E-3</v>
      </c>
      <c r="R3455" s="177">
        <f>Q3455*H3455</f>
        <v>4.5172484999999991</v>
      </c>
      <c r="S3455" s="177">
        <v>0</v>
      </c>
      <c r="T3455" s="178">
        <f>S3455*H3455</f>
        <v>0</v>
      </c>
      <c r="AR3455" s="179" t="s">
        <v>860</v>
      </c>
      <c r="AT3455" s="179" t="s">
        <v>1858</v>
      </c>
      <c r="AU3455" s="179" t="s">
        <v>89</v>
      </c>
      <c r="AY3455" s="17" t="s">
        <v>574</v>
      </c>
      <c r="BE3455" s="102">
        <f>IF(N3455="základná",J3455,0)</f>
        <v>0</v>
      </c>
      <c r="BF3455" s="102">
        <f>IF(N3455="znížená",J3455,0)</f>
        <v>0</v>
      </c>
      <c r="BG3455" s="102">
        <f>IF(N3455="zákl. prenesená",J3455,0)</f>
        <v>0</v>
      </c>
      <c r="BH3455" s="102">
        <f>IF(N3455="zníž. prenesená",J3455,0)</f>
        <v>0</v>
      </c>
      <c r="BI3455" s="102">
        <f>IF(N3455="nulová",J3455,0)</f>
        <v>0</v>
      </c>
      <c r="BJ3455" s="17" t="s">
        <v>89</v>
      </c>
      <c r="BK3455" s="102">
        <f>ROUND(I3455*H3455,2)</f>
        <v>0</v>
      </c>
      <c r="BL3455" s="17" t="s">
        <v>680</v>
      </c>
      <c r="BM3455" s="179" t="s">
        <v>3481</v>
      </c>
    </row>
    <row r="3456" spans="2:65" s="13" customFormat="1" ht="12">
      <c r="B3456" s="187"/>
      <c r="D3456" s="181" t="s">
        <v>586</v>
      </c>
      <c r="E3456" s="188" t="s">
        <v>1</v>
      </c>
      <c r="F3456" s="189" t="s">
        <v>3482</v>
      </c>
      <c r="H3456" s="190">
        <v>1003.833</v>
      </c>
      <c r="I3456" s="191"/>
      <c r="L3456" s="187"/>
      <c r="M3456" s="192"/>
      <c r="T3456" s="193"/>
      <c r="AT3456" s="188" t="s">
        <v>586</v>
      </c>
      <c r="AU3456" s="188" t="s">
        <v>89</v>
      </c>
      <c r="AV3456" s="13" t="s">
        <v>89</v>
      </c>
      <c r="AW3456" s="13" t="s">
        <v>31</v>
      </c>
      <c r="AX3456" s="13" t="s">
        <v>77</v>
      </c>
      <c r="AY3456" s="188" t="s">
        <v>574</v>
      </c>
    </row>
    <row r="3457" spans="2:65" s="14" customFormat="1" ht="12">
      <c r="B3457" s="194"/>
      <c r="D3457" s="181" t="s">
        <v>586</v>
      </c>
      <c r="E3457" s="195" t="s">
        <v>1</v>
      </c>
      <c r="F3457" s="196" t="s">
        <v>596</v>
      </c>
      <c r="H3457" s="197">
        <v>1003.833</v>
      </c>
      <c r="I3457" s="198"/>
      <c r="L3457" s="194"/>
      <c r="M3457" s="199"/>
      <c r="T3457" s="200"/>
      <c r="AT3457" s="195" t="s">
        <v>586</v>
      </c>
      <c r="AU3457" s="195" t="s">
        <v>89</v>
      </c>
      <c r="AV3457" s="14" t="s">
        <v>580</v>
      </c>
      <c r="AW3457" s="14" t="s">
        <v>31</v>
      </c>
      <c r="AX3457" s="14" t="s">
        <v>84</v>
      </c>
      <c r="AY3457" s="195" t="s">
        <v>574</v>
      </c>
    </row>
    <row r="3458" spans="2:65" s="1" customFormat="1" ht="49.25" customHeight="1">
      <c r="B3458" s="140"/>
      <c r="C3458" s="208" t="s">
        <v>3483</v>
      </c>
      <c r="D3458" s="208" t="s">
        <v>1858</v>
      </c>
      <c r="E3458" s="209" t="s">
        <v>3484</v>
      </c>
      <c r="F3458" s="210" t="s">
        <v>3485</v>
      </c>
      <c r="G3458" s="211" t="s">
        <v>629</v>
      </c>
      <c r="H3458" s="212">
        <v>2.5049999999999999</v>
      </c>
      <c r="I3458" s="213"/>
      <c r="J3458" s="214">
        <f>ROUND(I3458*H3458,2)</f>
        <v>0</v>
      </c>
      <c r="K3458" s="215"/>
      <c r="L3458" s="216"/>
      <c r="M3458" s="217" t="s">
        <v>1</v>
      </c>
      <c r="N3458" s="218" t="s">
        <v>43</v>
      </c>
      <c r="P3458" s="177">
        <f>O3458*H3458</f>
        <v>0</v>
      </c>
      <c r="Q3458" s="177">
        <v>2.9000000000000001E-2</v>
      </c>
      <c r="R3458" s="177">
        <f>Q3458*H3458</f>
        <v>7.2645000000000001E-2</v>
      </c>
      <c r="S3458" s="177">
        <v>0</v>
      </c>
      <c r="T3458" s="178">
        <f>S3458*H3458</f>
        <v>0</v>
      </c>
      <c r="AR3458" s="179" t="s">
        <v>860</v>
      </c>
      <c r="AT3458" s="179" t="s">
        <v>1858</v>
      </c>
      <c r="AU3458" s="179" t="s">
        <v>89</v>
      </c>
      <c r="AY3458" s="17" t="s">
        <v>574</v>
      </c>
      <c r="BE3458" s="102">
        <f>IF(N3458="základná",J3458,0)</f>
        <v>0</v>
      </c>
      <c r="BF3458" s="102">
        <f>IF(N3458="znížená",J3458,0)</f>
        <v>0</v>
      </c>
      <c r="BG3458" s="102">
        <f>IF(N3458="zákl. prenesená",J3458,0)</f>
        <v>0</v>
      </c>
      <c r="BH3458" s="102">
        <f>IF(N3458="zníž. prenesená",J3458,0)</f>
        <v>0</v>
      </c>
      <c r="BI3458" s="102">
        <f>IF(N3458="nulová",J3458,0)</f>
        <v>0</v>
      </c>
      <c r="BJ3458" s="17" t="s">
        <v>89</v>
      </c>
      <c r="BK3458" s="102">
        <f>ROUND(I3458*H3458,2)</f>
        <v>0</v>
      </c>
      <c r="BL3458" s="17" t="s">
        <v>680</v>
      </c>
      <c r="BM3458" s="179" t="s">
        <v>3486</v>
      </c>
    </row>
    <row r="3459" spans="2:65" s="13" customFormat="1" ht="12">
      <c r="B3459" s="187"/>
      <c r="D3459" s="181" t="s">
        <v>586</v>
      </c>
      <c r="E3459" s="188" t="s">
        <v>1</v>
      </c>
      <c r="F3459" s="189" t="s">
        <v>3487</v>
      </c>
      <c r="H3459" s="190">
        <v>2.5049999999999999</v>
      </c>
      <c r="I3459" s="191"/>
      <c r="L3459" s="187"/>
      <c r="M3459" s="192"/>
      <c r="T3459" s="193"/>
      <c r="AT3459" s="188" t="s">
        <v>586</v>
      </c>
      <c r="AU3459" s="188" t="s">
        <v>89</v>
      </c>
      <c r="AV3459" s="13" t="s">
        <v>89</v>
      </c>
      <c r="AW3459" s="13" t="s">
        <v>31</v>
      </c>
      <c r="AX3459" s="13" t="s">
        <v>77</v>
      </c>
      <c r="AY3459" s="188" t="s">
        <v>574</v>
      </c>
    </row>
    <row r="3460" spans="2:65" s="14" customFormat="1" ht="12">
      <c r="B3460" s="194"/>
      <c r="D3460" s="181" t="s">
        <v>586</v>
      </c>
      <c r="E3460" s="195" t="s">
        <v>1</v>
      </c>
      <c r="F3460" s="196" t="s">
        <v>596</v>
      </c>
      <c r="H3460" s="197">
        <v>2.5049999999999999</v>
      </c>
      <c r="I3460" s="198"/>
      <c r="L3460" s="194"/>
      <c r="M3460" s="199"/>
      <c r="T3460" s="200"/>
      <c r="AT3460" s="195" t="s">
        <v>586</v>
      </c>
      <c r="AU3460" s="195" t="s">
        <v>89</v>
      </c>
      <c r="AV3460" s="14" t="s">
        <v>580</v>
      </c>
      <c r="AW3460" s="14" t="s">
        <v>31</v>
      </c>
      <c r="AX3460" s="14" t="s">
        <v>84</v>
      </c>
      <c r="AY3460" s="195" t="s">
        <v>574</v>
      </c>
    </row>
    <row r="3461" spans="2:65" s="1" customFormat="1" ht="24.25" customHeight="1">
      <c r="B3461" s="140"/>
      <c r="C3461" s="168" t="s">
        <v>3488</v>
      </c>
      <c r="D3461" s="168" t="s">
        <v>576</v>
      </c>
      <c r="E3461" s="169" t="s">
        <v>3489</v>
      </c>
      <c r="F3461" s="170" t="s">
        <v>3490</v>
      </c>
      <c r="G3461" s="171" t="s">
        <v>584</v>
      </c>
      <c r="H3461" s="172">
        <v>222.572</v>
      </c>
      <c r="I3461" s="173"/>
      <c r="J3461" s="174">
        <f>ROUND(I3461*H3461,2)</f>
        <v>0</v>
      </c>
      <c r="K3461" s="175"/>
      <c r="L3461" s="34"/>
      <c r="M3461" s="176" t="s">
        <v>1</v>
      </c>
      <c r="N3461" s="139" t="s">
        <v>43</v>
      </c>
      <c r="P3461" s="177">
        <f>O3461*H3461</f>
        <v>0</v>
      </c>
      <c r="Q3461" s="177">
        <v>5.0000000000000001E-3</v>
      </c>
      <c r="R3461" s="177">
        <f>Q3461*H3461</f>
        <v>1.11286</v>
      </c>
      <c r="S3461" s="177">
        <v>0</v>
      </c>
      <c r="T3461" s="178">
        <f>S3461*H3461</f>
        <v>0</v>
      </c>
      <c r="AR3461" s="179" t="s">
        <v>680</v>
      </c>
      <c r="AT3461" s="179" t="s">
        <v>576</v>
      </c>
      <c r="AU3461" s="179" t="s">
        <v>89</v>
      </c>
      <c r="AY3461" s="17" t="s">
        <v>574</v>
      </c>
      <c r="BE3461" s="102">
        <f>IF(N3461="základná",J3461,0)</f>
        <v>0</v>
      </c>
      <c r="BF3461" s="102">
        <f>IF(N3461="znížená",J3461,0)</f>
        <v>0</v>
      </c>
      <c r="BG3461" s="102">
        <f>IF(N3461="zákl. prenesená",J3461,0)</f>
        <v>0</v>
      </c>
      <c r="BH3461" s="102">
        <f>IF(N3461="zníž. prenesená",J3461,0)</f>
        <v>0</v>
      </c>
      <c r="BI3461" s="102">
        <f>IF(N3461="nulová",J3461,0)</f>
        <v>0</v>
      </c>
      <c r="BJ3461" s="17" t="s">
        <v>89</v>
      </c>
      <c r="BK3461" s="102">
        <f>ROUND(I3461*H3461,2)</f>
        <v>0</v>
      </c>
      <c r="BL3461" s="17" t="s">
        <v>680</v>
      </c>
      <c r="BM3461" s="179" t="s">
        <v>3491</v>
      </c>
    </row>
    <row r="3462" spans="2:65" s="12" customFormat="1" ht="12">
      <c r="B3462" s="180"/>
      <c r="D3462" s="181" t="s">
        <v>586</v>
      </c>
      <c r="E3462" s="182" t="s">
        <v>1</v>
      </c>
      <c r="F3462" s="183" t="s">
        <v>3492</v>
      </c>
      <c r="H3462" s="182" t="s">
        <v>1</v>
      </c>
      <c r="I3462" s="184"/>
      <c r="L3462" s="180"/>
      <c r="M3462" s="185"/>
      <c r="T3462" s="186"/>
      <c r="AT3462" s="182" t="s">
        <v>586</v>
      </c>
      <c r="AU3462" s="182" t="s">
        <v>89</v>
      </c>
      <c r="AV3462" s="12" t="s">
        <v>84</v>
      </c>
      <c r="AW3462" s="12" t="s">
        <v>31</v>
      </c>
      <c r="AX3462" s="12" t="s">
        <v>77</v>
      </c>
      <c r="AY3462" s="182" t="s">
        <v>574</v>
      </c>
    </row>
    <row r="3463" spans="2:65" s="12" customFormat="1" ht="12">
      <c r="B3463" s="180"/>
      <c r="D3463" s="181" t="s">
        <v>586</v>
      </c>
      <c r="E3463" s="182" t="s">
        <v>1</v>
      </c>
      <c r="F3463" s="183" t="s">
        <v>3493</v>
      </c>
      <c r="H3463" s="182" t="s">
        <v>1</v>
      </c>
      <c r="I3463" s="184"/>
      <c r="L3463" s="180"/>
      <c r="M3463" s="185"/>
      <c r="T3463" s="186"/>
      <c r="AT3463" s="182" t="s">
        <v>586</v>
      </c>
      <c r="AU3463" s="182" t="s">
        <v>89</v>
      </c>
      <c r="AV3463" s="12" t="s">
        <v>84</v>
      </c>
      <c r="AW3463" s="12" t="s">
        <v>31</v>
      </c>
      <c r="AX3463" s="12" t="s">
        <v>77</v>
      </c>
      <c r="AY3463" s="182" t="s">
        <v>574</v>
      </c>
    </row>
    <row r="3464" spans="2:65" s="13" customFormat="1" ht="12">
      <c r="B3464" s="187"/>
      <c r="D3464" s="181" t="s">
        <v>586</v>
      </c>
      <c r="E3464" s="188" t="s">
        <v>1</v>
      </c>
      <c r="F3464" s="189" t="s">
        <v>3494</v>
      </c>
      <c r="H3464" s="190">
        <v>2.4750000000000001</v>
      </c>
      <c r="I3464" s="191"/>
      <c r="L3464" s="187"/>
      <c r="M3464" s="192"/>
      <c r="T3464" s="193"/>
      <c r="AT3464" s="188" t="s">
        <v>586</v>
      </c>
      <c r="AU3464" s="188" t="s">
        <v>89</v>
      </c>
      <c r="AV3464" s="13" t="s">
        <v>89</v>
      </c>
      <c r="AW3464" s="13" t="s">
        <v>31</v>
      </c>
      <c r="AX3464" s="13" t="s">
        <v>77</v>
      </c>
      <c r="AY3464" s="188" t="s">
        <v>574</v>
      </c>
    </row>
    <row r="3465" spans="2:65" s="13" customFormat="1" ht="12">
      <c r="B3465" s="187"/>
      <c r="D3465" s="181" t="s">
        <v>586</v>
      </c>
      <c r="E3465" s="188" t="s">
        <v>1</v>
      </c>
      <c r="F3465" s="189" t="s">
        <v>3495</v>
      </c>
      <c r="H3465" s="190">
        <v>2.4990000000000001</v>
      </c>
      <c r="I3465" s="191"/>
      <c r="L3465" s="187"/>
      <c r="M3465" s="192"/>
      <c r="T3465" s="193"/>
      <c r="AT3465" s="188" t="s">
        <v>586</v>
      </c>
      <c r="AU3465" s="188" t="s">
        <v>89</v>
      </c>
      <c r="AV3465" s="13" t="s">
        <v>89</v>
      </c>
      <c r="AW3465" s="13" t="s">
        <v>31</v>
      </c>
      <c r="AX3465" s="13" t="s">
        <v>77</v>
      </c>
      <c r="AY3465" s="188" t="s">
        <v>574</v>
      </c>
    </row>
    <row r="3466" spans="2:65" s="15" customFormat="1" ht="12">
      <c r="B3466" s="201"/>
      <c r="D3466" s="181" t="s">
        <v>586</v>
      </c>
      <c r="E3466" s="202" t="s">
        <v>499</v>
      </c>
      <c r="F3466" s="203" t="s">
        <v>776</v>
      </c>
      <c r="H3466" s="204">
        <v>4.9740000000000002</v>
      </c>
      <c r="I3466" s="205"/>
      <c r="L3466" s="201"/>
      <c r="M3466" s="206"/>
      <c r="T3466" s="207"/>
      <c r="AT3466" s="202" t="s">
        <v>586</v>
      </c>
      <c r="AU3466" s="202" t="s">
        <v>89</v>
      </c>
      <c r="AV3466" s="15" t="s">
        <v>597</v>
      </c>
      <c r="AW3466" s="15" t="s">
        <v>31</v>
      </c>
      <c r="AX3466" s="15" t="s">
        <v>77</v>
      </c>
      <c r="AY3466" s="202" t="s">
        <v>574</v>
      </c>
    </row>
    <row r="3467" spans="2:65" s="12" customFormat="1" ht="12">
      <c r="B3467" s="180"/>
      <c r="D3467" s="181" t="s">
        <v>586</v>
      </c>
      <c r="E3467" s="182" t="s">
        <v>1</v>
      </c>
      <c r="F3467" s="183" t="s">
        <v>3496</v>
      </c>
      <c r="H3467" s="182" t="s">
        <v>1</v>
      </c>
      <c r="I3467" s="184"/>
      <c r="L3467" s="180"/>
      <c r="M3467" s="185"/>
      <c r="T3467" s="186"/>
      <c r="AT3467" s="182" t="s">
        <v>586</v>
      </c>
      <c r="AU3467" s="182" t="s">
        <v>89</v>
      </c>
      <c r="AV3467" s="12" t="s">
        <v>84</v>
      </c>
      <c r="AW3467" s="12" t="s">
        <v>31</v>
      </c>
      <c r="AX3467" s="12" t="s">
        <v>77</v>
      </c>
      <c r="AY3467" s="182" t="s">
        <v>574</v>
      </c>
    </row>
    <row r="3468" spans="2:65" s="12" customFormat="1" ht="12">
      <c r="B3468" s="180"/>
      <c r="D3468" s="181" t="s">
        <v>586</v>
      </c>
      <c r="E3468" s="182" t="s">
        <v>1</v>
      </c>
      <c r="F3468" s="183" t="s">
        <v>3288</v>
      </c>
      <c r="H3468" s="182" t="s">
        <v>1</v>
      </c>
      <c r="I3468" s="184"/>
      <c r="L3468" s="180"/>
      <c r="M3468" s="185"/>
      <c r="T3468" s="186"/>
      <c r="AT3468" s="182" t="s">
        <v>586</v>
      </c>
      <c r="AU3468" s="182" t="s">
        <v>89</v>
      </c>
      <c r="AV3468" s="12" t="s">
        <v>84</v>
      </c>
      <c r="AW3468" s="12" t="s">
        <v>31</v>
      </c>
      <c r="AX3468" s="12" t="s">
        <v>77</v>
      </c>
      <c r="AY3468" s="182" t="s">
        <v>574</v>
      </c>
    </row>
    <row r="3469" spans="2:65" s="13" customFormat="1" ht="24">
      <c r="B3469" s="187"/>
      <c r="D3469" s="181" t="s">
        <v>586</v>
      </c>
      <c r="E3469" s="188" t="s">
        <v>1</v>
      </c>
      <c r="F3469" s="189" t="s">
        <v>3497</v>
      </c>
      <c r="H3469" s="190">
        <v>18.34</v>
      </c>
      <c r="I3469" s="191"/>
      <c r="L3469" s="187"/>
      <c r="M3469" s="192"/>
      <c r="T3469" s="193"/>
      <c r="AT3469" s="188" t="s">
        <v>586</v>
      </c>
      <c r="AU3469" s="188" t="s">
        <v>89</v>
      </c>
      <c r="AV3469" s="13" t="s">
        <v>89</v>
      </c>
      <c r="AW3469" s="13" t="s">
        <v>31</v>
      </c>
      <c r="AX3469" s="13" t="s">
        <v>77</v>
      </c>
      <c r="AY3469" s="188" t="s">
        <v>574</v>
      </c>
    </row>
    <row r="3470" spans="2:65" s="13" customFormat="1" ht="24">
      <c r="B3470" s="187"/>
      <c r="D3470" s="181" t="s">
        <v>586</v>
      </c>
      <c r="E3470" s="188" t="s">
        <v>1</v>
      </c>
      <c r="F3470" s="189" t="s">
        <v>3498</v>
      </c>
      <c r="H3470" s="190">
        <v>10.859</v>
      </c>
      <c r="I3470" s="191"/>
      <c r="L3470" s="187"/>
      <c r="M3470" s="192"/>
      <c r="T3470" s="193"/>
      <c r="AT3470" s="188" t="s">
        <v>586</v>
      </c>
      <c r="AU3470" s="188" t="s">
        <v>89</v>
      </c>
      <c r="AV3470" s="13" t="s">
        <v>89</v>
      </c>
      <c r="AW3470" s="13" t="s">
        <v>31</v>
      </c>
      <c r="AX3470" s="13" t="s">
        <v>77</v>
      </c>
      <c r="AY3470" s="188" t="s">
        <v>574</v>
      </c>
    </row>
    <row r="3471" spans="2:65" s="13" customFormat="1" ht="36">
      <c r="B3471" s="187"/>
      <c r="D3471" s="181" t="s">
        <v>586</v>
      </c>
      <c r="E3471" s="188" t="s">
        <v>1</v>
      </c>
      <c r="F3471" s="189" t="s">
        <v>3499</v>
      </c>
      <c r="H3471" s="190">
        <v>27.087</v>
      </c>
      <c r="I3471" s="191"/>
      <c r="L3471" s="187"/>
      <c r="M3471" s="192"/>
      <c r="T3471" s="193"/>
      <c r="AT3471" s="188" t="s">
        <v>586</v>
      </c>
      <c r="AU3471" s="188" t="s">
        <v>89</v>
      </c>
      <c r="AV3471" s="13" t="s">
        <v>89</v>
      </c>
      <c r="AW3471" s="13" t="s">
        <v>31</v>
      </c>
      <c r="AX3471" s="13" t="s">
        <v>77</v>
      </c>
      <c r="AY3471" s="188" t="s">
        <v>574</v>
      </c>
    </row>
    <row r="3472" spans="2:65" s="13" customFormat="1" ht="24">
      <c r="B3472" s="187"/>
      <c r="D3472" s="181" t="s">
        <v>586</v>
      </c>
      <c r="E3472" s="188" t="s">
        <v>1</v>
      </c>
      <c r="F3472" s="189" t="s">
        <v>3500</v>
      </c>
      <c r="H3472" s="190">
        <v>9.673</v>
      </c>
      <c r="I3472" s="191"/>
      <c r="L3472" s="187"/>
      <c r="M3472" s="192"/>
      <c r="T3472" s="193"/>
      <c r="AT3472" s="188" t="s">
        <v>586</v>
      </c>
      <c r="AU3472" s="188" t="s">
        <v>89</v>
      </c>
      <c r="AV3472" s="13" t="s">
        <v>89</v>
      </c>
      <c r="AW3472" s="13" t="s">
        <v>31</v>
      </c>
      <c r="AX3472" s="13" t="s">
        <v>77</v>
      </c>
      <c r="AY3472" s="188" t="s">
        <v>574</v>
      </c>
    </row>
    <row r="3473" spans="2:51" s="13" customFormat="1" ht="12">
      <c r="B3473" s="187"/>
      <c r="D3473" s="181" t="s">
        <v>586</v>
      </c>
      <c r="E3473" s="188" t="s">
        <v>1</v>
      </c>
      <c r="F3473" s="189" t="s">
        <v>3501</v>
      </c>
      <c r="H3473" s="190">
        <v>10.943</v>
      </c>
      <c r="I3473" s="191"/>
      <c r="L3473" s="187"/>
      <c r="M3473" s="192"/>
      <c r="T3473" s="193"/>
      <c r="AT3473" s="188" t="s">
        <v>586</v>
      </c>
      <c r="AU3473" s="188" t="s">
        <v>89</v>
      </c>
      <c r="AV3473" s="13" t="s">
        <v>89</v>
      </c>
      <c r="AW3473" s="13" t="s">
        <v>31</v>
      </c>
      <c r="AX3473" s="13" t="s">
        <v>77</v>
      </c>
      <c r="AY3473" s="188" t="s">
        <v>574</v>
      </c>
    </row>
    <row r="3474" spans="2:51" s="13" customFormat="1" ht="24">
      <c r="B3474" s="187"/>
      <c r="D3474" s="181" t="s">
        <v>586</v>
      </c>
      <c r="E3474" s="188" t="s">
        <v>1</v>
      </c>
      <c r="F3474" s="189" t="s">
        <v>3502</v>
      </c>
      <c r="H3474" s="190">
        <v>17.948</v>
      </c>
      <c r="I3474" s="191"/>
      <c r="L3474" s="187"/>
      <c r="M3474" s="192"/>
      <c r="T3474" s="193"/>
      <c r="AT3474" s="188" t="s">
        <v>586</v>
      </c>
      <c r="AU3474" s="188" t="s">
        <v>89</v>
      </c>
      <c r="AV3474" s="13" t="s">
        <v>89</v>
      </c>
      <c r="AW3474" s="13" t="s">
        <v>31</v>
      </c>
      <c r="AX3474" s="13" t="s">
        <v>77</v>
      </c>
      <c r="AY3474" s="188" t="s">
        <v>574</v>
      </c>
    </row>
    <row r="3475" spans="2:51" s="13" customFormat="1" ht="24">
      <c r="B3475" s="187"/>
      <c r="D3475" s="181" t="s">
        <v>586</v>
      </c>
      <c r="E3475" s="188" t="s">
        <v>1</v>
      </c>
      <c r="F3475" s="189" t="s">
        <v>3503</v>
      </c>
      <c r="H3475" s="190">
        <v>11.598000000000001</v>
      </c>
      <c r="I3475" s="191"/>
      <c r="L3475" s="187"/>
      <c r="M3475" s="192"/>
      <c r="T3475" s="193"/>
      <c r="AT3475" s="188" t="s">
        <v>586</v>
      </c>
      <c r="AU3475" s="188" t="s">
        <v>89</v>
      </c>
      <c r="AV3475" s="13" t="s">
        <v>89</v>
      </c>
      <c r="AW3475" s="13" t="s">
        <v>31</v>
      </c>
      <c r="AX3475" s="13" t="s">
        <v>77</v>
      </c>
      <c r="AY3475" s="188" t="s">
        <v>574</v>
      </c>
    </row>
    <row r="3476" spans="2:51" s="15" customFormat="1" ht="12">
      <c r="B3476" s="201"/>
      <c r="D3476" s="181" t="s">
        <v>586</v>
      </c>
      <c r="E3476" s="202" t="s">
        <v>502</v>
      </c>
      <c r="F3476" s="203" t="s">
        <v>776</v>
      </c>
      <c r="H3476" s="204">
        <v>106.44799999999999</v>
      </c>
      <c r="I3476" s="205"/>
      <c r="L3476" s="201"/>
      <c r="M3476" s="206"/>
      <c r="T3476" s="207"/>
      <c r="AT3476" s="202" t="s">
        <v>586</v>
      </c>
      <c r="AU3476" s="202" t="s">
        <v>89</v>
      </c>
      <c r="AV3476" s="15" t="s">
        <v>597</v>
      </c>
      <c r="AW3476" s="15" t="s">
        <v>31</v>
      </c>
      <c r="AX3476" s="15" t="s">
        <v>77</v>
      </c>
      <c r="AY3476" s="202" t="s">
        <v>574</v>
      </c>
    </row>
    <row r="3477" spans="2:51" s="12" customFormat="1" ht="12">
      <c r="B3477" s="180"/>
      <c r="D3477" s="181" t="s">
        <v>586</v>
      </c>
      <c r="E3477" s="182" t="s">
        <v>1</v>
      </c>
      <c r="F3477" s="183" t="s">
        <v>3504</v>
      </c>
      <c r="H3477" s="182" t="s">
        <v>1</v>
      </c>
      <c r="I3477" s="184"/>
      <c r="L3477" s="180"/>
      <c r="M3477" s="185"/>
      <c r="T3477" s="186"/>
      <c r="AT3477" s="182" t="s">
        <v>586</v>
      </c>
      <c r="AU3477" s="182" t="s">
        <v>89</v>
      </c>
      <c r="AV3477" s="12" t="s">
        <v>84</v>
      </c>
      <c r="AW3477" s="12" t="s">
        <v>31</v>
      </c>
      <c r="AX3477" s="12" t="s">
        <v>77</v>
      </c>
      <c r="AY3477" s="182" t="s">
        <v>574</v>
      </c>
    </row>
    <row r="3478" spans="2:51" s="12" customFormat="1" ht="24">
      <c r="B3478" s="180"/>
      <c r="D3478" s="181" t="s">
        <v>586</v>
      </c>
      <c r="E3478" s="182" t="s">
        <v>1</v>
      </c>
      <c r="F3478" s="183" t="s">
        <v>3505</v>
      </c>
      <c r="H3478" s="182" t="s">
        <v>1</v>
      </c>
      <c r="I3478" s="184"/>
      <c r="L3478" s="180"/>
      <c r="M3478" s="185"/>
      <c r="T3478" s="186"/>
      <c r="AT3478" s="182" t="s">
        <v>586</v>
      </c>
      <c r="AU3478" s="182" t="s">
        <v>89</v>
      </c>
      <c r="AV3478" s="12" t="s">
        <v>84</v>
      </c>
      <c r="AW3478" s="12" t="s">
        <v>31</v>
      </c>
      <c r="AX3478" s="12" t="s">
        <v>77</v>
      </c>
      <c r="AY3478" s="182" t="s">
        <v>574</v>
      </c>
    </row>
    <row r="3479" spans="2:51" s="13" customFormat="1" ht="12">
      <c r="B3479" s="187"/>
      <c r="D3479" s="181" t="s">
        <v>586</v>
      </c>
      <c r="E3479" s="188" t="s">
        <v>1</v>
      </c>
      <c r="F3479" s="189" t="s">
        <v>3506</v>
      </c>
      <c r="H3479" s="190">
        <v>2.9929999999999999</v>
      </c>
      <c r="I3479" s="191"/>
      <c r="L3479" s="187"/>
      <c r="M3479" s="192"/>
      <c r="T3479" s="193"/>
      <c r="AT3479" s="188" t="s">
        <v>586</v>
      </c>
      <c r="AU3479" s="188" t="s">
        <v>89</v>
      </c>
      <c r="AV3479" s="13" t="s">
        <v>89</v>
      </c>
      <c r="AW3479" s="13" t="s">
        <v>31</v>
      </c>
      <c r="AX3479" s="13" t="s">
        <v>77</v>
      </c>
      <c r="AY3479" s="188" t="s">
        <v>574</v>
      </c>
    </row>
    <row r="3480" spans="2:51" s="13" customFormat="1" ht="12">
      <c r="B3480" s="187"/>
      <c r="D3480" s="181" t="s">
        <v>586</v>
      </c>
      <c r="E3480" s="188" t="s">
        <v>1</v>
      </c>
      <c r="F3480" s="189" t="s">
        <v>3507</v>
      </c>
      <c r="H3480" s="190">
        <v>4.12</v>
      </c>
      <c r="I3480" s="191"/>
      <c r="L3480" s="187"/>
      <c r="M3480" s="192"/>
      <c r="T3480" s="193"/>
      <c r="AT3480" s="188" t="s">
        <v>586</v>
      </c>
      <c r="AU3480" s="188" t="s">
        <v>89</v>
      </c>
      <c r="AV3480" s="13" t="s">
        <v>89</v>
      </c>
      <c r="AW3480" s="13" t="s">
        <v>31</v>
      </c>
      <c r="AX3480" s="13" t="s">
        <v>77</v>
      </c>
      <c r="AY3480" s="188" t="s">
        <v>574</v>
      </c>
    </row>
    <row r="3481" spans="2:51" s="13" customFormat="1" ht="12">
      <c r="B3481" s="187"/>
      <c r="D3481" s="181" t="s">
        <v>586</v>
      </c>
      <c r="E3481" s="188" t="s">
        <v>1</v>
      </c>
      <c r="F3481" s="189" t="s">
        <v>3508</v>
      </c>
      <c r="H3481" s="190">
        <v>2.798</v>
      </c>
      <c r="I3481" s="191"/>
      <c r="L3481" s="187"/>
      <c r="M3481" s="192"/>
      <c r="T3481" s="193"/>
      <c r="AT3481" s="188" t="s">
        <v>586</v>
      </c>
      <c r="AU3481" s="188" t="s">
        <v>89</v>
      </c>
      <c r="AV3481" s="13" t="s">
        <v>89</v>
      </c>
      <c r="AW3481" s="13" t="s">
        <v>31</v>
      </c>
      <c r="AX3481" s="13" t="s">
        <v>77</v>
      </c>
      <c r="AY3481" s="188" t="s">
        <v>574</v>
      </c>
    </row>
    <row r="3482" spans="2:51" s="15" customFormat="1" ht="12">
      <c r="B3482" s="201"/>
      <c r="D3482" s="181" t="s">
        <v>586</v>
      </c>
      <c r="E3482" s="202" t="s">
        <v>505</v>
      </c>
      <c r="F3482" s="203" t="s">
        <v>776</v>
      </c>
      <c r="H3482" s="204">
        <v>9.9109999999999996</v>
      </c>
      <c r="I3482" s="205"/>
      <c r="L3482" s="201"/>
      <c r="M3482" s="206"/>
      <c r="T3482" s="207"/>
      <c r="AT3482" s="202" t="s">
        <v>586</v>
      </c>
      <c r="AU3482" s="202" t="s">
        <v>89</v>
      </c>
      <c r="AV3482" s="15" t="s">
        <v>597</v>
      </c>
      <c r="AW3482" s="15" t="s">
        <v>31</v>
      </c>
      <c r="AX3482" s="15" t="s">
        <v>77</v>
      </c>
      <c r="AY3482" s="202" t="s">
        <v>574</v>
      </c>
    </row>
    <row r="3483" spans="2:51" s="12" customFormat="1" ht="12">
      <c r="B3483" s="180"/>
      <c r="D3483" s="181" t="s">
        <v>586</v>
      </c>
      <c r="E3483" s="182" t="s">
        <v>1</v>
      </c>
      <c r="F3483" s="183" t="s">
        <v>3509</v>
      </c>
      <c r="H3483" s="182" t="s">
        <v>1</v>
      </c>
      <c r="I3483" s="184"/>
      <c r="L3483" s="180"/>
      <c r="M3483" s="185"/>
      <c r="T3483" s="186"/>
      <c r="AT3483" s="182" t="s">
        <v>586</v>
      </c>
      <c r="AU3483" s="182" t="s">
        <v>89</v>
      </c>
      <c r="AV3483" s="12" t="s">
        <v>84</v>
      </c>
      <c r="AW3483" s="12" t="s">
        <v>31</v>
      </c>
      <c r="AX3483" s="12" t="s">
        <v>77</v>
      </c>
      <c r="AY3483" s="182" t="s">
        <v>574</v>
      </c>
    </row>
    <row r="3484" spans="2:51" s="13" customFormat="1" ht="12">
      <c r="B3484" s="187"/>
      <c r="D3484" s="181" t="s">
        <v>586</v>
      </c>
      <c r="E3484" s="188" t="s">
        <v>1</v>
      </c>
      <c r="F3484" s="189" t="s">
        <v>3510</v>
      </c>
      <c r="H3484" s="190">
        <v>10.659000000000001</v>
      </c>
      <c r="I3484" s="191"/>
      <c r="L3484" s="187"/>
      <c r="M3484" s="192"/>
      <c r="T3484" s="193"/>
      <c r="AT3484" s="188" t="s">
        <v>586</v>
      </c>
      <c r="AU3484" s="188" t="s">
        <v>89</v>
      </c>
      <c r="AV3484" s="13" t="s">
        <v>89</v>
      </c>
      <c r="AW3484" s="13" t="s">
        <v>31</v>
      </c>
      <c r="AX3484" s="13" t="s">
        <v>77</v>
      </c>
      <c r="AY3484" s="188" t="s">
        <v>574</v>
      </c>
    </row>
    <row r="3485" spans="2:51" s="15" customFormat="1" ht="12">
      <c r="B3485" s="201"/>
      <c r="D3485" s="181" t="s">
        <v>586</v>
      </c>
      <c r="E3485" s="202" t="s">
        <v>507</v>
      </c>
      <c r="F3485" s="203" t="s">
        <v>776</v>
      </c>
      <c r="H3485" s="204">
        <v>10.659000000000001</v>
      </c>
      <c r="I3485" s="205"/>
      <c r="L3485" s="201"/>
      <c r="M3485" s="206"/>
      <c r="T3485" s="207"/>
      <c r="AT3485" s="202" t="s">
        <v>586</v>
      </c>
      <c r="AU3485" s="202" t="s">
        <v>89</v>
      </c>
      <c r="AV3485" s="15" t="s">
        <v>597</v>
      </c>
      <c r="AW3485" s="15" t="s">
        <v>31</v>
      </c>
      <c r="AX3485" s="15" t="s">
        <v>77</v>
      </c>
      <c r="AY3485" s="202" t="s">
        <v>574</v>
      </c>
    </row>
    <row r="3486" spans="2:51" s="12" customFormat="1" ht="24">
      <c r="B3486" s="180"/>
      <c r="D3486" s="181" t="s">
        <v>586</v>
      </c>
      <c r="E3486" s="182" t="s">
        <v>1</v>
      </c>
      <c r="F3486" s="183" t="s">
        <v>3511</v>
      </c>
      <c r="H3486" s="182" t="s">
        <v>1</v>
      </c>
      <c r="I3486" s="184"/>
      <c r="L3486" s="180"/>
      <c r="M3486" s="185"/>
      <c r="T3486" s="186"/>
      <c r="AT3486" s="182" t="s">
        <v>586</v>
      </c>
      <c r="AU3486" s="182" t="s">
        <v>89</v>
      </c>
      <c r="AV3486" s="12" t="s">
        <v>84</v>
      </c>
      <c r="AW3486" s="12" t="s">
        <v>31</v>
      </c>
      <c r="AX3486" s="12" t="s">
        <v>77</v>
      </c>
      <c r="AY3486" s="182" t="s">
        <v>574</v>
      </c>
    </row>
    <row r="3487" spans="2:51" s="13" customFormat="1" ht="12">
      <c r="B3487" s="187"/>
      <c r="D3487" s="181" t="s">
        <v>586</v>
      </c>
      <c r="E3487" s="188" t="s">
        <v>1</v>
      </c>
      <c r="F3487" s="189" t="s">
        <v>3512</v>
      </c>
      <c r="H3487" s="190">
        <v>38.950000000000003</v>
      </c>
      <c r="I3487" s="191"/>
      <c r="L3487" s="187"/>
      <c r="M3487" s="192"/>
      <c r="T3487" s="193"/>
      <c r="AT3487" s="188" t="s">
        <v>586</v>
      </c>
      <c r="AU3487" s="188" t="s">
        <v>89</v>
      </c>
      <c r="AV3487" s="13" t="s">
        <v>89</v>
      </c>
      <c r="AW3487" s="13" t="s">
        <v>31</v>
      </c>
      <c r="AX3487" s="13" t="s">
        <v>77</v>
      </c>
      <c r="AY3487" s="188" t="s">
        <v>574</v>
      </c>
    </row>
    <row r="3488" spans="2:51" s="15" customFormat="1" ht="12">
      <c r="B3488" s="201"/>
      <c r="D3488" s="181" t="s">
        <v>586</v>
      </c>
      <c r="E3488" s="202" t="s">
        <v>509</v>
      </c>
      <c r="F3488" s="203" t="s">
        <v>776</v>
      </c>
      <c r="H3488" s="204">
        <v>38.950000000000003</v>
      </c>
      <c r="I3488" s="205"/>
      <c r="L3488" s="201"/>
      <c r="M3488" s="206"/>
      <c r="T3488" s="207"/>
      <c r="AT3488" s="202" t="s">
        <v>586</v>
      </c>
      <c r="AU3488" s="202" t="s">
        <v>89</v>
      </c>
      <c r="AV3488" s="15" t="s">
        <v>597</v>
      </c>
      <c r="AW3488" s="15" t="s">
        <v>31</v>
      </c>
      <c r="AX3488" s="15" t="s">
        <v>77</v>
      </c>
      <c r="AY3488" s="202" t="s">
        <v>574</v>
      </c>
    </row>
    <row r="3489" spans="2:65" s="12" customFormat="1" ht="12">
      <c r="B3489" s="180"/>
      <c r="D3489" s="181" t="s">
        <v>586</v>
      </c>
      <c r="E3489" s="182" t="s">
        <v>1</v>
      </c>
      <c r="F3489" s="183" t="s">
        <v>3513</v>
      </c>
      <c r="H3489" s="182" t="s">
        <v>1</v>
      </c>
      <c r="I3489" s="184"/>
      <c r="L3489" s="180"/>
      <c r="M3489" s="185"/>
      <c r="T3489" s="186"/>
      <c r="AT3489" s="182" t="s">
        <v>586</v>
      </c>
      <c r="AU3489" s="182" t="s">
        <v>89</v>
      </c>
      <c r="AV3489" s="12" t="s">
        <v>84</v>
      </c>
      <c r="AW3489" s="12" t="s">
        <v>31</v>
      </c>
      <c r="AX3489" s="12" t="s">
        <v>77</v>
      </c>
      <c r="AY3489" s="182" t="s">
        <v>574</v>
      </c>
    </row>
    <row r="3490" spans="2:65" s="12" customFormat="1" ht="12">
      <c r="B3490" s="180"/>
      <c r="D3490" s="181" t="s">
        <v>586</v>
      </c>
      <c r="E3490" s="182" t="s">
        <v>1</v>
      </c>
      <c r="F3490" s="183" t="s">
        <v>3514</v>
      </c>
      <c r="H3490" s="182" t="s">
        <v>1</v>
      </c>
      <c r="I3490" s="184"/>
      <c r="L3490" s="180"/>
      <c r="M3490" s="185"/>
      <c r="T3490" s="186"/>
      <c r="AT3490" s="182" t="s">
        <v>586</v>
      </c>
      <c r="AU3490" s="182" t="s">
        <v>89</v>
      </c>
      <c r="AV3490" s="12" t="s">
        <v>84</v>
      </c>
      <c r="AW3490" s="12" t="s">
        <v>31</v>
      </c>
      <c r="AX3490" s="12" t="s">
        <v>77</v>
      </c>
      <c r="AY3490" s="182" t="s">
        <v>574</v>
      </c>
    </row>
    <row r="3491" spans="2:65" s="13" customFormat="1" ht="12">
      <c r="B3491" s="187"/>
      <c r="D3491" s="181" t="s">
        <v>586</v>
      </c>
      <c r="E3491" s="188" t="s">
        <v>1</v>
      </c>
      <c r="F3491" s="189" t="s">
        <v>3515</v>
      </c>
      <c r="H3491" s="190">
        <v>21.515999999999998</v>
      </c>
      <c r="I3491" s="191"/>
      <c r="L3491" s="187"/>
      <c r="M3491" s="192"/>
      <c r="T3491" s="193"/>
      <c r="AT3491" s="188" t="s">
        <v>586</v>
      </c>
      <c r="AU3491" s="188" t="s">
        <v>89</v>
      </c>
      <c r="AV3491" s="13" t="s">
        <v>89</v>
      </c>
      <c r="AW3491" s="13" t="s">
        <v>31</v>
      </c>
      <c r="AX3491" s="13" t="s">
        <v>77</v>
      </c>
      <c r="AY3491" s="188" t="s">
        <v>574</v>
      </c>
    </row>
    <row r="3492" spans="2:65" s="15" customFormat="1" ht="12">
      <c r="B3492" s="201"/>
      <c r="D3492" s="181" t="s">
        <v>586</v>
      </c>
      <c r="E3492" s="202" t="s">
        <v>512</v>
      </c>
      <c r="F3492" s="203" t="s">
        <v>776</v>
      </c>
      <c r="H3492" s="204">
        <v>21.515999999999998</v>
      </c>
      <c r="I3492" s="205"/>
      <c r="L3492" s="201"/>
      <c r="M3492" s="206"/>
      <c r="T3492" s="207"/>
      <c r="AT3492" s="202" t="s">
        <v>586</v>
      </c>
      <c r="AU3492" s="202" t="s">
        <v>89</v>
      </c>
      <c r="AV3492" s="15" t="s">
        <v>597</v>
      </c>
      <c r="AW3492" s="15" t="s">
        <v>31</v>
      </c>
      <c r="AX3492" s="15" t="s">
        <v>77</v>
      </c>
      <c r="AY3492" s="202" t="s">
        <v>574</v>
      </c>
    </row>
    <row r="3493" spans="2:65" s="12" customFormat="1" ht="12">
      <c r="B3493" s="180"/>
      <c r="D3493" s="181" t="s">
        <v>586</v>
      </c>
      <c r="E3493" s="182" t="s">
        <v>1</v>
      </c>
      <c r="F3493" s="183" t="s">
        <v>3516</v>
      </c>
      <c r="H3493" s="182" t="s">
        <v>1</v>
      </c>
      <c r="I3493" s="184"/>
      <c r="L3493" s="180"/>
      <c r="M3493" s="185"/>
      <c r="T3493" s="186"/>
      <c r="AT3493" s="182" t="s">
        <v>586</v>
      </c>
      <c r="AU3493" s="182" t="s">
        <v>89</v>
      </c>
      <c r="AV3493" s="12" t="s">
        <v>84</v>
      </c>
      <c r="AW3493" s="12" t="s">
        <v>31</v>
      </c>
      <c r="AX3493" s="12" t="s">
        <v>77</v>
      </c>
      <c r="AY3493" s="182" t="s">
        <v>574</v>
      </c>
    </row>
    <row r="3494" spans="2:65" s="12" customFormat="1" ht="12">
      <c r="B3494" s="180"/>
      <c r="D3494" s="181" t="s">
        <v>586</v>
      </c>
      <c r="E3494" s="182" t="s">
        <v>1</v>
      </c>
      <c r="F3494" s="183" t="s">
        <v>3517</v>
      </c>
      <c r="H3494" s="182" t="s">
        <v>1</v>
      </c>
      <c r="I3494" s="184"/>
      <c r="L3494" s="180"/>
      <c r="M3494" s="185"/>
      <c r="T3494" s="186"/>
      <c r="AT3494" s="182" t="s">
        <v>586</v>
      </c>
      <c r="AU3494" s="182" t="s">
        <v>89</v>
      </c>
      <c r="AV3494" s="12" t="s">
        <v>84</v>
      </c>
      <c r="AW3494" s="12" t="s">
        <v>31</v>
      </c>
      <c r="AX3494" s="12" t="s">
        <v>77</v>
      </c>
      <c r="AY3494" s="182" t="s">
        <v>574</v>
      </c>
    </row>
    <row r="3495" spans="2:65" s="13" customFormat="1" ht="12">
      <c r="B3495" s="187"/>
      <c r="D3495" s="181" t="s">
        <v>586</v>
      </c>
      <c r="E3495" s="188" t="s">
        <v>1</v>
      </c>
      <c r="F3495" s="189" t="s">
        <v>3518</v>
      </c>
      <c r="H3495" s="190">
        <v>8.5890000000000004</v>
      </c>
      <c r="I3495" s="191"/>
      <c r="L3495" s="187"/>
      <c r="M3495" s="192"/>
      <c r="T3495" s="193"/>
      <c r="AT3495" s="188" t="s">
        <v>586</v>
      </c>
      <c r="AU3495" s="188" t="s">
        <v>89</v>
      </c>
      <c r="AV3495" s="13" t="s">
        <v>89</v>
      </c>
      <c r="AW3495" s="13" t="s">
        <v>31</v>
      </c>
      <c r="AX3495" s="13" t="s">
        <v>77</v>
      </c>
      <c r="AY3495" s="188" t="s">
        <v>574</v>
      </c>
    </row>
    <row r="3496" spans="2:65" s="13" customFormat="1" ht="12">
      <c r="B3496" s="187"/>
      <c r="D3496" s="181" t="s">
        <v>586</v>
      </c>
      <c r="E3496" s="188" t="s">
        <v>1</v>
      </c>
      <c r="F3496" s="189" t="s">
        <v>3519</v>
      </c>
      <c r="H3496" s="190">
        <v>21.524999999999999</v>
      </c>
      <c r="I3496" s="191"/>
      <c r="L3496" s="187"/>
      <c r="M3496" s="192"/>
      <c r="T3496" s="193"/>
      <c r="AT3496" s="188" t="s">
        <v>586</v>
      </c>
      <c r="AU3496" s="188" t="s">
        <v>89</v>
      </c>
      <c r="AV3496" s="13" t="s">
        <v>89</v>
      </c>
      <c r="AW3496" s="13" t="s">
        <v>31</v>
      </c>
      <c r="AX3496" s="13" t="s">
        <v>77</v>
      </c>
      <c r="AY3496" s="188" t="s">
        <v>574</v>
      </c>
    </row>
    <row r="3497" spans="2:65" s="15" customFormat="1" ht="12">
      <c r="B3497" s="201"/>
      <c r="D3497" s="181" t="s">
        <v>586</v>
      </c>
      <c r="E3497" s="202" t="s">
        <v>516</v>
      </c>
      <c r="F3497" s="203" t="s">
        <v>776</v>
      </c>
      <c r="H3497" s="204">
        <v>30.114000000000001</v>
      </c>
      <c r="I3497" s="205"/>
      <c r="L3497" s="201"/>
      <c r="M3497" s="206"/>
      <c r="T3497" s="207"/>
      <c r="AT3497" s="202" t="s">
        <v>586</v>
      </c>
      <c r="AU3497" s="202" t="s">
        <v>89</v>
      </c>
      <c r="AV3497" s="15" t="s">
        <v>597</v>
      </c>
      <c r="AW3497" s="15" t="s">
        <v>31</v>
      </c>
      <c r="AX3497" s="15" t="s">
        <v>77</v>
      </c>
      <c r="AY3497" s="202" t="s">
        <v>574</v>
      </c>
    </row>
    <row r="3498" spans="2:65" s="14" customFormat="1" ht="12">
      <c r="B3498" s="194"/>
      <c r="D3498" s="181" t="s">
        <v>586</v>
      </c>
      <c r="E3498" s="195" t="s">
        <v>1</v>
      </c>
      <c r="F3498" s="196" t="s">
        <v>596</v>
      </c>
      <c r="H3498" s="197">
        <v>222.572</v>
      </c>
      <c r="I3498" s="198"/>
      <c r="L3498" s="194"/>
      <c r="M3498" s="199"/>
      <c r="T3498" s="200"/>
      <c r="AT3498" s="195" t="s">
        <v>586</v>
      </c>
      <c r="AU3498" s="195" t="s">
        <v>89</v>
      </c>
      <c r="AV3498" s="14" t="s">
        <v>580</v>
      </c>
      <c r="AW3498" s="14" t="s">
        <v>31</v>
      </c>
      <c r="AX3498" s="14" t="s">
        <v>84</v>
      </c>
      <c r="AY3498" s="195" t="s">
        <v>574</v>
      </c>
    </row>
    <row r="3499" spans="2:65" s="1" customFormat="1" ht="24.25" customHeight="1">
      <c r="B3499" s="140"/>
      <c r="C3499" s="208" t="s">
        <v>3520</v>
      </c>
      <c r="D3499" s="208" t="s">
        <v>1858</v>
      </c>
      <c r="E3499" s="209" t="s">
        <v>3521</v>
      </c>
      <c r="F3499" s="210" t="s">
        <v>3522</v>
      </c>
      <c r="G3499" s="211" t="s">
        <v>584</v>
      </c>
      <c r="H3499" s="212">
        <v>5.4710000000000001</v>
      </c>
      <c r="I3499" s="213"/>
      <c r="J3499" s="214">
        <f>ROUND(I3499*H3499,2)</f>
        <v>0</v>
      </c>
      <c r="K3499" s="215"/>
      <c r="L3499" s="216"/>
      <c r="M3499" s="217" t="s">
        <v>1</v>
      </c>
      <c r="N3499" s="218" t="s">
        <v>43</v>
      </c>
      <c r="P3499" s="177">
        <f>O3499*H3499</f>
        <v>0</v>
      </c>
      <c r="Q3499" s="177">
        <v>5.7999999999999996E-3</v>
      </c>
      <c r="R3499" s="177">
        <f>Q3499*H3499</f>
        <v>3.1731799999999998E-2</v>
      </c>
      <c r="S3499" s="177">
        <v>0</v>
      </c>
      <c r="T3499" s="178">
        <f>S3499*H3499</f>
        <v>0</v>
      </c>
      <c r="AR3499" s="179" t="s">
        <v>860</v>
      </c>
      <c r="AT3499" s="179" t="s">
        <v>1858</v>
      </c>
      <c r="AU3499" s="179" t="s">
        <v>89</v>
      </c>
      <c r="AY3499" s="17" t="s">
        <v>574</v>
      </c>
      <c r="BE3499" s="102">
        <f>IF(N3499="základná",J3499,0)</f>
        <v>0</v>
      </c>
      <c r="BF3499" s="102">
        <f>IF(N3499="znížená",J3499,0)</f>
        <v>0</v>
      </c>
      <c r="BG3499" s="102">
        <f>IF(N3499="zákl. prenesená",J3499,0)</f>
        <v>0</v>
      </c>
      <c r="BH3499" s="102">
        <f>IF(N3499="zníž. prenesená",J3499,0)</f>
        <v>0</v>
      </c>
      <c r="BI3499" s="102">
        <f>IF(N3499="nulová",J3499,0)</f>
        <v>0</v>
      </c>
      <c r="BJ3499" s="17" t="s">
        <v>89</v>
      </c>
      <c r="BK3499" s="102">
        <f>ROUND(I3499*H3499,2)</f>
        <v>0</v>
      </c>
      <c r="BL3499" s="17" t="s">
        <v>680</v>
      </c>
      <c r="BM3499" s="179" t="s">
        <v>3523</v>
      </c>
    </row>
    <row r="3500" spans="2:65" s="13" customFormat="1" ht="12">
      <c r="B3500" s="187"/>
      <c r="D3500" s="181" t="s">
        <v>586</v>
      </c>
      <c r="E3500" s="188" t="s">
        <v>1</v>
      </c>
      <c r="F3500" s="189" t="s">
        <v>3524</v>
      </c>
      <c r="H3500" s="190">
        <v>5.4710000000000001</v>
      </c>
      <c r="I3500" s="191"/>
      <c r="L3500" s="187"/>
      <c r="M3500" s="192"/>
      <c r="T3500" s="193"/>
      <c r="AT3500" s="188" t="s">
        <v>586</v>
      </c>
      <c r="AU3500" s="188" t="s">
        <v>89</v>
      </c>
      <c r="AV3500" s="13" t="s">
        <v>89</v>
      </c>
      <c r="AW3500" s="13" t="s">
        <v>31</v>
      </c>
      <c r="AX3500" s="13" t="s">
        <v>84</v>
      </c>
      <c r="AY3500" s="188" t="s">
        <v>574</v>
      </c>
    </row>
    <row r="3501" spans="2:65" s="1" customFormat="1" ht="24.25" customHeight="1">
      <c r="B3501" s="140"/>
      <c r="C3501" s="208" t="s">
        <v>3525</v>
      </c>
      <c r="D3501" s="208" t="s">
        <v>1858</v>
      </c>
      <c r="E3501" s="209" t="s">
        <v>3526</v>
      </c>
      <c r="F3501" s="210" t="s">
        <v>3527</v>
      </c>
      <c r="G3501" s="211" t="s">
        <v>584</v>
      </c>
      <c r="H3501" s="212">
        <v>108.577</v>
      </c>
      <c r="I3501" s="213"/>
      <c r="J3501" s="214">
        <f>ROUND(I3501*H3501,2)</f>
        <v>0</v>
      </c>
      <c r="K3501" s="215"/>
      <c r="L3501" s="216"/>
      <c r="M3501" s="217" t="s">
        <v>1</v>
      </c>
      <c r="N3501" s="218" t="s">
        <v>43</v>
      </c>
      <c r="P3501" s="177">
        <f>O3501*H3501</f>
        <v>0</v>
      </c>
      <c r="Q3501" s="177">
        <v>4.0600000000000002E-3</v>
      </c>
      <c r="R3501" s="177">
        <f>Q3501*H3501</f>
        <v>0.44082262</v>
      </c>
      <c r="S3501" s="177">
        <v>0</v>
      </c>
      <c r="T3501" s="178">
        <f>S3501*H3501</f>
        <v>0</v>
      </c>
      <c r="AR3501" s="179" t="s">
        <v>860</v>
      </c>
      <c r="AT3501" s="179" t="s">
        <v>1858</v>
      </c>
      <c r="AU3501" s="179" t="s">
        <v>89</v>
      </c>
      <c r="AY3501" s="17" t="s">
        <v>574</v>
      </c>
      <c r="BE3501" s="102">
        <f>IF(N3501="základná",J3501,0)</f>
        <v>0</v>
      </c>
      <c r="BF3501" s="102">
        <f>IF(N3501="znížená",J3501,0)</f>
        <v>0</v>
      </c>
      <c r="BG3501" s="102">
        <f>IF(N3501="zákl. prenesená",J3501,0)</f>
        <v>0</v>
      </c>
      <c r="BH3501" s="102">
        <f>IF(N3501="zníž. prenesená",J3501,0)</f>
        <v>0</v>
      </c>
      <c r="BI3501" s="102">
        <f>IF(N3501="nulová",J3501,0)</f>
        <v>0</v>
      </c>
      <c r="BJ3501" s="17" t="s">
        <v>89</v>
      </c>
      <c r="BK3501" s="102">
        <f>ROUND(I3501*H3501,2)</f>
        <v>0</v>
      </c>
      <c r="BL3501" s="17" t="s">
        <v>680</v>
      </c>
      <c r="BM3501" s="179" t="s">
        <v>3528</v>
      </c>
    </row>
    <row r="3502" spans="2:65" s="13" customFormat="1" ht="12">
      <c r="B3502" s="187"/>
      <c r="D3502" s="181" t="s">
        <v>586</v>
      </c>
      <c r="E3502" s="188" t="s">
        <v>1</v>
      </c>
      <c r="F3502" s="189" t="s">
        <v>3529</v>
      </c>
      <c r="H3502" s="190">
        <v>108.577</v>
      </c>
      <c r="I3502" s="191"/>
      <c r="L3502" s="187"/>
      <c r="M3502" s="192"/>
      <c r="T3502" s="193"/>
      <c r="AT3502" s="188" t="s">
        <v>586</v>
      </c>
      <c r="AU3502" s="188" t="s">
        <v>89</v>
      </c>
      <c r="AV3502" s="13" t="s">
        <v>89</v>
      </c>
      <c r="AW3502" s="13" t="s">
        <v>31</v>
      </c>
      <c r="AX3502" s="13" t="s">
        <v>84</v>
      </c>
      <c r="AY3502" s="188" t="s">
        <v>574</v>
      </c>
    </row>
    <row r="3503" spans="2:65" s="1" customFormat="1" ht="24.25" customHeight="1">
      <c r="B3503" s="140"/>
      <c r="C3503" s="208" t="s">
        <v>3530</v>
      </c>
      <c r="D3503" s="208" t="s">
        <v>1858</v>
      </c>
      <c r="E3503" s="209" t="s">
        <v>3531</v>
      </c>
      <c r="F3503" s="210" t="s">
        <v>3532</v>
      </c>
      <c r="G3503" s="211" t="s">
        <v>584</v>
      </c>
      <c r="H3503" s="212">
        <v>10.901999999999999</v>
      </c>
      <c r="I3503" s="213"/>
      <c r="J3503" s="214">
        <f>ROUND(I3503*H3503,2)</f>
        <v>0</v>
      </c>
      <c r="K3503" s="215"/>
      <c r="L3503" s="216"/>
      <c r="M3503" s="217" t="s">
        <v>1</v>
      </c>
      <c r="N3503" s="218" t="s">
        <v>43</v>
      </c>
      <c r="P3503" s="177">
        <f>O3503*H3503</f>
        <v>0</v>
      </c>
      <c r="Q3503" s="177">
        <v>2.8999999999999998E-3</v>
      </c>
      <c r="R3503" s="177">
        <f>Q3503*H3503</f>
        <v>3.1615799999999993E-2</v>
      </c>
      <c r="S3503" s="177">
        <v>0</v>
      </c>
      <c r="T3503" s="178">
        <f>S3503*H3503</f>
        <v>0</v>
      </c>
      <c r="AR3503" s="179" t="s">
        <v>860</v>
      </c>
      <c r="AT3503" s="179" t="s">
        <v>1858</v>
      </c>
      <c r="AU3503" s="179" t="s">
        <v>89</v>
      </c>
      <c r="AY3503" s="17" t="s">
        <v>574</v>
      </c>
      <c r="BE3503" s="102">
        <f>IF(N3503="základná",J3503,0)</f>
        <v>0</v>
      </c>
      <c r="BF3503" s="102">
        <f>IF(N3503="znížená",J3503,0)</f>
        <v>0</v>
      </c>
      <c r="BG3503" s="102">
        <f>IF(N3503="zákl. prenesená",J3503,0)</f>
        <v>0</v>
      </c>
      <c r="BH3503" s="102">
        <f>IF(N3503="zníž. prenesená",J3503,0)</f>
        <v>0</v>
      </c>
      <c r="BI3503" s="102">
        <f>IF(N3503="nulová",J3503,0)</f>
        <v>0</v>
      </c>
      <c r="BJ3503" s="17" t="s">
        <v>89</v>
      </c>
      <c r="BK3503" s="102">
        <f>ROUND(I3503*H3503,2)</f>
        <v>0</v>
      </c>
      <c r="BL3503" s="17" t="s">
        <v>680</v>
      </c>
      <c r="BM3503" s="179" t="s">
        <v>3533</v>
      </c>
    </row>
    <row r="3504" spans="2:65" s="13" customFormat="1" ht="12">
      <c r="B3504" s="187"/>
      <c r="D3504" s="181" t="s">
        <v>586</v>
      </c>
      <c r="E3504" s="188" t="s">
        <v>1</v>
      </c>
      <c r="F3504" s="189" t="s">
        <v>3534</v>
      </c>
      <c r="H3504" s="190">
        <v>10.901999999999999</v>
      </c>
      <c r="I3504" s="191"/>
      <c r="L3504" s="187"/>
      <c r="M3504" s="192"/>
      <c r="T3504" s="193"/>
      <c r="AT3504" s="188" t="s">
        <v>586</v>
      </c>
      <c r="AU3504" s="188" t="s">
        <v>89</v>
      </c>
      <c r="AV3504" s="13" t="s">
        <v>89</v>
      </c>
      <c r="AW3504" s="13" t="s">
        <v>31</v>
      </c>
      <c r="AX3504" s="13" t="s">
        <v>84</v>
      </c>
      <c r="AY3504" s="188" t="s">
        <v>574</v>
      </c>
    </row>
    <row r="3505" spans="2:65" s="1" customFormat="1" ht="24.25" customHeight="1">
      <c r="B3505" s="140"/>
      <c r="C3505" s="208" t="s">
        <v>3535</v>
      </c>
      <c r="D3505" s="208" t="s">
        <v>1858</v>
      </c>
      <c r="E3505" s="209" t="s">
        <v>3536</v>
      </c>
      <c r="F3505" s="210" t="s">
        <v>3537</v>
      </c>
      <c r="G3505" s="211" t="s">
        <v>584</v>
      </c>
      <c r="H3505" s="212">
        <v>42.844999999999999</v>
      </c>
      <c r="I3505" s="213"/>
      <c r="J3505" s="214">
        <f>ROUND(I3505*H3505,2)</f>
        <v>0</v>
      </c>
      <c r="K3505" s="215"/>
      <c r="L3505" s="216"/>
      <c r="M3505" s="217" t="s">
        <v>1</v>
      </c>
      <c r="N3505" s="218" t="s">
        <v>43</v>
      </c>
      <c r="P3505" s="177">
        <f>O3505*H3505</f>
        <v>0</v>
      </c>
      <c r="Q3505" s="177">
        <v>2.64E-3</v>
      </c>
      <c r="R3505" s="177">
        <f>Q3505*H3505</f>
        <v>0.1131108</v>
      </c>
      <c r="S3505" s="177">
        <v>0</v>
      </c>
      <c r="T3505" s="178">
        <f>S3505*H3505</f>
        <v>0</v>
      </c>
      <c r="AR3505" s="179" t="s">
        <v>860</v>
      </c>
      <c r="AT3505" s="179" t="s">
        <v>1858</v>
      </c>
      <c r="AU3505" s="179" t="s">
        <v>89</v>
      </c>
      <c r="AY3505" s="17" t="s">
        <v>574</v>
      </c>
      <c r="BE3505" s="102">
        <f>IF(N3505="základná",J3505,0)</f>
        <v>0</v>
      </c>
      <c r="BF3505" s="102">
        <f>IF(N3505="znížená",J3505,0)</f>
        <v>0</v>
      </c>
      <c r="BG3505" s="102">
        <f>IF(N3505="zákl. prenesená",J3505,0)</f>
        <v>0</v>
      </c>
      <c r="BH3505" s="102">
        <f>IF(N3505="zníž. prenesená",J3505,0)</f>
        <v>0</v>
      </c>
      <c r="BI3505" s="102">
        <f>IF(N3505="nulová",J3505,0)</f>
        <v>0</v>
      </c>
      <c r="BJ3505" s="17" t="s">
        <v>89</v>
      </c>
      <c r="BK3505" s="102">
        <f>ROUND(I3505*H3505,2)</f>
        <v>0</v>
      </c>
      <c r="BL3505" s="17" t="s">
        <v>680</v>
      </c>
      <c r="BM3505" s="179" t="s">
        <v>3538</v>
      </c>
    </row>
    <row r="3506" spans="2:65" s="13" customFormat="1" ht="12">
      <c r="B3506" s="187"/>
      <c r="D3506" s="181" t="s">
        <v>586</v>
      </c>
      <c r="E3506" s="188" t="s">
        <v>1</v>
      </c>
      <c r="F3506" s="189" t="s">
        <v>3539</v>
      </c>
      <c r="H3506" s="190">
        <v>42.844999999999999</v>
      </c>
      <c r="I3506" s="191"/>
      <c r="L3506" s="187"/>
      <c r="M3506" s="192"/>
      <c r="T3506" s="193"/>
      <c r="AT3506" s="188" t="s">
        <v>586</v>
      </c>
      <c r="AU3506" s="188" t="s">
        <v>89</v>
      </c>
      <c r="AV3506" s="13" t="s">
        <v>89</v>
      </c>
      <c r="AW3506" s="13" t="s">
        <v>31</v>
      </c>
      <c r="AX3506" s="13" t="s">
        <v>84</v>
      </c>
      <c r="AY3506" s="188" t="s">
        <v>574</v>
      </c>
    </row>
    <row r="3507" spans="2:65" s="1" customFormat="1" ht="24.25" customHeight="1">
      <c r="B3507" s="140"/>
      <c r="C3507" s="208" t="s">
        <v>3540</v>
      </c>
      <c r="D3507" s="208" t="s">
        <v>1858</v>
      </c>
      <c r="E3507" s="209" t="s">
        <v>3541</v>
      </c>
      <c r="F3507" s="210" t="s">
        <v>3542</v>
      </c>
      <c r="G3507" s="211" t="s">
        <v>584</v>
      </c>
      <c r="H3507" s="212">
        <v>33.125</v>
      </c>
      <c r="I3507" s="213"/>
      <c r="J3507" s="214">
        <f>ROUND(I3507*H3507,2)</f>
        <v>0</v>
      </c>
      <c r="K3507" s="215"/>
      <c r="L3507" s="216"/>
      <c r="M3507" s="217" t="s">
        <v>1</v>
      </c>
      <c r="N3507" s="218" t="s">
        <v>43</v>
      </c>
      <c r="P3507" s="177">
        <f>O3507*H3507</f>
        <v>0</v>
      </c>
      <c r="Q3507" s="177">
        <v>5.94E-3</v>
      </c>
      <c r="R3507" s="177">
        <f>Q3507*H3507</f>
        <v>0.19676250000000001</v>
      </c>
      <c r="S3507" s="177">
        <v>0</v>
      </c>
      <c r="T3507" s="178">
        <f>S3507*H3507</f>
        <v>0</v>
      </c>
      <c r="AR3507" s="179" t="s">
        <v>860</v>
      </c>
      <c r="AT3507" s="179" t="s">
        <v>1858</v>
      </c>
      <c r="AU3507" s="179" t="s">
        <v>89</v>
      </c>
      <c r="AY3507" s="17" t="s">
        <v>574</v>
      </c>
      <c r="BE3507" s="102">
        <f>IF(N3507="základná",J3507,0)</f>
        <v>0</v>
      </c>
      <c r="BF3507" s="102">
        <f>IF(N3507="znížená",J3507,0)</f>
        <v>0</v>
      </c>
      <c r="BG3507" s="102">
        <f>IF(N3507="zákl. prenesená",J3507,0)</f>
        <v>0</v>
      </c>
      <c r="BH3507" s="102">
        <f>IF(N3507="zníž. prenesená",J3507,0)</f>
        <v>0</v>
      </c>
      <c r="BI3507" s="102">
        <f>IF(N3507="nulová",J3507,0)</f>
        <v>0</v>
      </c>
      <c r="BJ3507" s="17" t="s">
        <v>89</v>
      </c>
      <c r="BK3507" s="102">
        <f>ROUND(I3507*H3507,2)</f>
        <v>0</v>
      </c>
      <c r="BL3507" s="17" t="s">
        <v>680</v>
      </c>
      <c r="BM3507" s="179" t="s">
        <v>3543</v>
      </c>
    </row>
    <row r="3508" spans="2:65" s="13" customFormat="1" ht="12">
      <c r="B3508" s="187"/>
      <c r="D3508" s="181" t="s">
        <v>586</v>
      </c>
      <c r="E3508" s="188" t="s">
        <v>1</v>
      </c>
      <c r="F3508" s="189" t="s">
        <v>3544</v>
      </c>
      <c r="H3508" s="190">
        <v>33.125</v>
      </c>
      <c r="I3508" s="191"/>
      <c r="L3508" s="187"/>
      <c r="M3508" s="192"/>
      <c r="T3508" s="193"/>
      <c r="AT3508" s="188" t="s">
        <v>586</v>
      </c>
      <c r="AU3508" s="188" t="s">
        <v>89</v>
      </c>
      <c r="AV3508" s="13" t="s">
        <v>89</v>
      </c>
      <c r="AW3508" s="13" t="s">
        <v>31</v>
      </c>
      <c r="AX3508" s="13" t="s">
        <v>84</v>
      </c>
      <c r="AY3508" s="188" t="s">
        <v>574</v>
      </c>
    </row>
    <row r="3509" spans="2:65" s="1" customFormat="1" ht="24.25" customHeight="1">
      <c r="B3509" s="140"/>
      <c r="C3509" s="208" t="s">
        <v>3545</v>
      </c>
      <c r="D3509" s="208" t="s">
        <v>1858</v>
      </c>
      <c r="E3509" s="209" t="s">
        <v>3546</v>
      </c>
      <c r="F3509" s="210" t="s">
        <v>3547</v>
      </c>
      <c r="G3509" s="211" t="s">
        <v>584</v>
      </c>
      <c r="H3509" s="212">
        <v>11.725</v>
      </c>
      <c r="I3509" s="213"/>
      <c r="J3509" s="214">
        <f>ROUND(I3509*H3509,2)</f>
        <v>0</v>
      </c>
      <c r="K3509" s="215"/>
      <c r="L3509" s="216"/>
      <c r="M3509" s="217" t="s">
        <v>1</v>
      </c>
      <c r="N3509" s="218" t="s">
        <v>43</v>
      </c>
      <c r="P3509" s="177">
        <f>O3509*H3509</f>
        <v>0</v>
      </c>
      <c r="Q3509" s="177">
        <v>6.6E-3</v>
      </c>
      <c r="R3509" s="177">
        <f>Q3509*H3509</f>
        <v>7.7384999999999995E-2</v>
      </c>
      <c r="S3509" s="177">
        <v>0</v>
      </c>
      <c r="T3509" s="178">
        <f>S3509*H3509</f>
        <v>0</v>
      </c>
      <c r="AR3509" s="179" t="s">
        <v>860</v>
      </c>
      <c r="AT3509" s="179" t="s">
        <v>1858</v>
      </c>
      <c r="AU3509" s="179" t="s">
        <v>89</v>
      </c>
      <c r="AY3509" s="17" t="s">
        <v>574</v>
      </c>
      <c r="BE3509" s="102">
        <f>IF(N3509="základná",J3509,0)</f>
        <v>0</v>
      </c>
      <c r="BF3509" s="102">
        <f>IF(N3509="znížená",J3509,0)</f>
        <v>0</v>
      </c>
      <c r="BG3509" s="102">
        <f>IF(N3509="zákl. prenesená",J3509,0)</f>
        <v>0</v>
      </c>
      <c r="BH3509" s="102">
        <f>IF(N3509="zníž. prenesená",J3509,0)</f>
        <v>0</v>
      </c>
      <c r="BI3509" s="102">
        <f>IF(N3509="nulová",J3509,0)</f>
        <v>0</v>
      </c>
      <c r="BJ3509" s="17" t="s">
        <v>89</v>
      </c>
      <c r="BK3509" s="102">
        <f>ROUND(I3509*H3509,2)</f>
        <v>0</v>
      </c>
      <c r="BL3509" s="17" t="s">
        <v>680</v>
      </c>
      <c r="BM3509" s="179" t="s">
        <v>3548</v>
      </c>
    </row>
    <row r="3510" spans="2:65" s="13" customFormat="1" ht="12">
      <c r="B3510" s="187"/>
      <c r="D3510" s="181" t="s">
        <v>586</v>
      </c>
      <c r="E3510" s="188" t="s">
        <v>1</v>
      </c>
      <c r="F3510" s="189" t="s">
        <v>3549</v>
      </c>
      <c r="H3510" s="190">
        <v>11.725</v>
      </c>
      <c r="I3510" s="191"/>
      <c r="L3510" s="187"/>
      <c r="M3510" s="192"/>
      <c r="T3510" s="193"/>
      <c r="AT3510" s="188" t="s">
        <v>586</v>
      </c>
      <c r="AU3510" s="188" t="s">
        <v>89</v>
      </c>
      <c r="AV3510" s="13" t="s">
        <v>89</v>
      </c>
      <c r="AW3510" s="13" t="s">
        <v>31</v>
      </c>
      <c r="AX3510" s="13" t="s">
        <v>84</v>
      </c>
      <c r="AY3510" s="188" t="s">
        <v>574</v>
      </c>
    </row>
    <row r="3511" spans="2:65" s="1" customFormat="1" ht="24.25" customHeight="1">
      <c r="B3511" s="140"/>
      <c r="C3511" s="208" t="s">
        <v>3550</v>
      </c>
      <c r="D3511" s="208" t="s">
        <v>1858</v>
      </c>
      <c r="E3511" s="209" t="s">
        <v>3551</v>
      </c>
      <c r="F3511" s="210" t="s">
        <v>3552</v>
      </c>
      <c r="G3511" s="211" t="s">
        <v>584</v>
      </c>
      <c r="H3511" s="212">
        <v>23.667999999999999</v>
      </c>
      <c r="I3511" s="213"/>
      <c r="J3511" s="214">
        <f>ROUND(I3511*H3511,2)</f>
        <v>0</v>
      </c>
      <c r="K3511" s="215"/>
      <c r="L3511" s="216"/>
      <c r="M3511" s="217" t="s">
        <v>1</v>
      </c>
      <c r="N3511" s="218" t="s">
        <v>43</v>
      </c>
      <c r="P3511" s="177">
        <f>O3511*H3511</f>
        <v>0</v>
      </c>
      <c r="Q3511" s="177">
        <v>6.6E-3</v>
      </c>
      <c r="R3511" s="177">
        <f>Q3511*H3511</f>
        <v>0.15620879999999998</v>
      </c>
      <c r="S3511" s="177">
        <v>0</v>
      </c>
      <c r="T3511" s="178">
        <f>S3511*H3511</f>
        <v>0</v>
      </c>
      <c r="AR3511" s="179" t="s">
        <v>860</v>
      </c>
      <c r="AT3511" s="179" t="s">
        <v>1858</v>
      </c>
      <c r="AU3511" s="179" t="s">
        <v>89</v>
      </c>
      <c r="AY3511" s="17" t="s">
        <v>574</v>
      </c>
      <c r="BE3511" s="102">
        <f>IF(N3511="základná",J3511,0)</f>
        <v>0</v>
      </c>
      <c r="BF3511" s="102">
        <f>IF(N3511="znížená",J3511,0)</f>
        <v>0</v>
      </c>
      <c r="BG3511" s="102">
        <f>IF(N3511="zákl. prenesená",J3511,0)</f>
        <v>0</v>
      </c>
      <c r="BH3511" s="102">
        <f>IF(N3511="zníž. prenesená",J3511,0)</f>
        <v>0</v>
      </c>
      <c r="BI3511" s="102">
        <f>IF(N3511="nulová",J3511,0)</f>
        <v>0</v>
      </c>
      <c r="BJ3511" s="17" t="s">
        <v>89</v>
      </c>
      <c r="BK3511" s="102">
        <f>ROUND(I3511*H3511,2)</f>
        <v>0</v>
      </c>
      <c r="BL3511" s="17" t="s">
        <v>680</v>
      </c>
      <c r="BM3511" s="179" t="s">
        <v>3553</v>
      </c>
    </row>
    <row r="3512" spans="2:65" s="13" customFormat="1" ht="12">
      <c r="B3512" s="187"/>
      <c r="D3512" s="181" t="s">
        <v>586</v>
      </c>
      <c r="E3512" s="188" t="s">
        <v>1</v>
      </c>
      <c r="F3512" s="189" t="s">
        <v>3554</v>
      </c>
      <c r="H3512" s="190">
        <v>23.667999999999999</v>
      </c>
      <c r="I3512" s="191"/>
      <c r="L3512" s="187"/>
      <c r="M3512" s="192"/>
      <c r="T3512" s="193"/>
      <c r="AT3512" s="188" t="s">
        <v>586</v>
      </c>
      <c r="AU3512" s="188" t="s">
        <v>89</v>
      </c>
      <c r="AV3512" s="13" t="s">
        <v>89</v>
      </c>
      <c r="AW3512" s="13" t="s">
        <v>31</v>
      </c>
      <c r="AX3512" s="13" t="s">
        <v>84</v>
      </c>
      <c r="AY3512" s="188" t="s">
        <v>574</v>
      </c>
    </row>
    <row r="3513" spans="2:65" s="1" customFormat="1" ht="44.25" customHeight="1">
      <c r="B3513" s="140"/>
      <c r="C3513" s="168" t="s">
        <v>3555</v>
      </c>
      <c r="D3513" s="168" t="s">
        <v>576</v>
      </c>
      <c r="E3513" s="169" t="s">
        <v>3556</v>
      </c>
      <c r="F3513" s="170" t="s">
        <v>3557</v>
      </c>
      <c r="G3513" s="171" t="s">
        <v>584</v>
      </c>
      <c r="H3513" s="172">
        <v>235.447</v>
      </c>
      <c r="I3513" s="173"/>
      <c r="J3513" s="174">
        <f>ROUND(I3513*H3513,2)</f>
        <v>0</v>
      </c>
      <c r="K3513" s="175"/>
      <c r="L3513" s="34"/>
      <c r="M3513" s="176" t="s">
        <v>1</v>
      </c>
      <c r="N3513" s="139" t="s">
        <v>43</v>
      </c>
      <c r="P3513" s="177">
        <f>O3513*H3513</f>
        <v>0</v>
      </c>
      <c r="Q3513" s="177">
        <v>3.5000000000000001E-3</v>
      </c>
      <c r="R3513" s="177">
        <f>Q3513*H3513</f>
        <v>0.82406449999999998</v>
      </c>
      <c r="S3513" s="177">
        <v>0</v>
      </c>
      <c r="T3513" s="178">
        <f>S3513*H3513</f>
        <v>0</v>
      </c>
      <c r="AR3513" s="179" t="s">
        <v>680</v>
      </c>
      <c r="AT3513" s="179" t="s">
        <v>576</v>
      </c>
      <c r="AU3513" s="179" t="s">
        <v>89</v>
      </c>
      <c r="AY3513" s="17" t="s">
        <v>574</v>
      </c>
      <c r="BE3513" s="102">
        <f>IF(N3513="základná",J3513,0)</f>
        <v>0</v>
      </c>
      <c r="BF3513" s="102">
        <f>IF(N3513="znížená",J3513,0)</f>
        <v>0</v>
      </c>
      <c r="BG3513" s="102">
        <f>IF(N3513="zákl. prenesená",J3513,0)</f>
        <v>0</v>
      </c>
      <c r="BH3513" s="102">
        <f>IF(N3513="zníž. prenesená",J3513,0)</f>
        <v>0</v>
      </c>
      <c r="BI3513" s="102">
        <f>IF(N3513="nulová",J3513,0)</f>
        <v>0</v>
      </c>
      <c r="BJ3513" s="17" t="s">
        <v>89</v>
      </c>
      <c r="BK3513" s="102">
        <f>ROUND(I3513*H3513,2)</f>
        <v>0</v>
      </c>
      <c r="BL3513" s="17" t="s">
        <v>680</v>
      </c>
      <c r="BM3513" s="179" t="s">
        <v>3558</v>
      </c>
    </row>
    <row r="3514" spans="2:65" s="12" customFormat="1" ht="12">
      <c r="B3514" s="180"/>
      <c r="D3514" s="181" t="s">
        <v>586</v>
      </c>
      <c r="E3514" s="182" t="s">
        <v>1</v>
      </c>
      <c r="F3514" s="183" t="s">
        <v>3559</v>
      </c>
      <c r="H3514" s="182" t="s">
        <v>1</v>
      </c>
      <c r="I3514" s="184"/>
      <c r="L3514" s="180"/>
      <c r="M3514" s="185"/>
      <c r="T3514" s="186"/>
      <c r="AT3514" s="182" t="s">
        <v>586</v>
      </c>
      <c r="AU3514" s="182" t="s">
        <v>89</v>
      </c>
      <c r="AV3514" s="12" t="s">
        <v>84</v>
      </c>
      <c r="AW3514" s="12" t="s">
        <v>31</v>
      </c>
      <c r="AX3514" s="12" t="s">
        <v>77</v>
      </c>
      <c r="AY3514" s="182" t="s">
        <v>574</v>
      </c>
    </row>
    <row r="3515" spans="2:65" s="12" customFormat="1" ht="12">
      <c r="B3515" s="180"/>
      <c r="D3515" s="181" t="s">
        <v>586</v>
      </c>
      <c r="E3515" s="182" t="s">
        <v>1</v>
      </c>
      <c r="F3515" s="183" t="s">
        <v>1923</v>
      </c>
      <c r="H3515" s="182" t="s">
        <v>1</v>
      </c>
      <c r="I3515" s="184"/>
      <c r="L3515" s="180"/>
      <c r="M3515" s="185"/>
      <c r="T3515" s="186"/>
      <c r="AT3515" s="182" t="s">
        <v>586</v>
      </c>
      <c r="AU3515" s="182" t="s">
        <v>89</v>
      </c>
      <c r="AV3515" s="12" t="s">
        <v>84</v>
      </c>
      <c r="AW3515" s="12" t="s">
        <v>31</v>
      </c>
      <c r="AX3515" s="12" t="s">
        <v>77</v>
      </c>
      <c r="AY3515" s="182" t="s">
        <v>574</v>
      </c>
    </row>
    <row r="3516" spans="2:65" s="12" customFormat="1" ht="12">
      <c r="B3516" s="180"/>
      <c r="D3516" s="181" t="s">
        <v>586</v>
      </c>
      <c r="E3516" s="182" t="s">
        <v>1</v>
      </c>
      <c r="F3516" s="183" t="s">
        <v>3560</v>
      </c>
      <c r="H3516" s="182" t="s">
        <v>1</v>
      </c>
      <c r="I3516" s="184"/>
      <c r="L3516" s="180"/>
      <c r="M3516" s="185"/>
      <c r="T3516" s="186"/>
      <c r="AT3516" s="182" t="s">
        <v>586</v>
      </c>
      <c r="AU3516" s="182" t="s">
        <v>89</v>
      </c>
      <c r="AV3516" s="12" t="s">
        <v>84</v>
      </c>
      <c r="AW3516" s="12" t="s">
        <v>31</v>
      </c>
      <c r="AX3516" s="12" t="s">
        <v>77</v>
      </c>
      <c r="AY3516" s="182" t="s">
        <v>574</v>
      </c>
    </row>
    <row r="3517" spans="2:65" s="13" customFormat="1" ht="12">
      <c r="B3517" s="187"/>
      <c r="D3517" s="181" t="s">
        <v>586</v>
      </c>
      <c r="E3517" s="188" t="s">
        <v>1</v>
      </c>
      <c r="F3517" s="189" t="s">
        <v>3561</v>
      </c>
      <c r="H3517" s="190">
        <v>32.895000000000003</v>
      </c>
      <c r="I3517" s="191"/>
      <c r="L3517" s="187"/>
      <c r="M3517" s="192"/>
      <c r="T3517" s="193"/>
      <c r="AT3517" s="188" t="s">
        <v>586</v>
      </c>
      <c r="AU3517" s="188" t="s">
        <v>89</v>
      </c>
      <c r="AV3517" s="13" t="s">
        <v>89</v>
      </c>
      <c r="AW3517" s="13" t="s">
        <v>31</v>
      </c>
      <c r="AX3517" s="13" t="s">
        <v>77</v>
      </c>
      <c r="AY3517" s="188" t="s">
        <v>574</v>
      </c>
    </row>
    <row r="3518" spans="2:65" s="12" customFormat="1" ht="12">
      <c r="B3518" s="180"/>
      <c r="D3518" s="181" t="s">
        <v>586</v>
      </c>
      <c r="E3518" s="182" t="s">
        <v>1</v>
      </c>
      <c r="F3518" s="183" t="s">
        <v>1960</v>
      </c>
      <c r="H3518" s="182" t="s">
        <v>1</v>
      </c>
      <c r="I3518" s="184"/>
      <c r="L3518" s="180"/>
      <c r="M3518" s="185"/>
      <c r="T3518" s="186"/>
      <c r="AT3518" s="182" t="s">
        <v>586</v>
      </c>
      <c r="AU3518" s="182" t="s">
        <v>89</v>
      </c>
      <c r="AV3518" s="12" t="s">
        <v>84</v>
      </c>
      <c r="AW3518" s="12" t="s">
        <v>31</v>
      </c>
      <c r="AX3518" s="12" t="s">
        <v>77</v>
      </c>
      <c r="AY3518" s="182" t="s">
        <v>574</v>
      </c>
    </row>
    <row r="3519" spans="2:65" s="12" customFormat="1" ht="12">
      <c r="B3519" s="180"/>
      <c r="D3519" s="181" t="s">
        <v>586</v>
      </c>
      <c r="E3519" s="182" t="s">
        <v>1</v>
      </c>
      <c r="F3519" s="183" t="s">
        <v>3562</v>
      </c>
      <c r="H3519" s="182" t="s">
        <v>1</v>
      </c>
      <c r="I3519" s="184"/>
      <c r="L3519" s="180"/>
      <c r="M3519" s="185"/>
      <c r="T3519" s="186"/>
      <c r="AT3519" s="182" t="s">
        <v>586</v>
      </c>
      <c r="AU3519" s="182" t="s">
        <v>89</v>
      </c>
      <c r="AV3519" s="12" t="s">
        <v>84</v>
      </c>
      <c r="AW3519" s="12" t="s">
        <v>31</v>
      </c>
      <c r="AX3519" s="12" t="s">
        <v>77</v>
      </c>
      <c r="AY3519" s="182" t="s">
        <v>574</v>
      </c>
    </row>
    <row r="3520" spans="2:65" s="13" customFormat="1" ht="12">
      <c r="B3520" s="187"/>
      <c r="D3520" s="181" t="s">
        <v>586</v>
      </c>
      <c r="E3520" s="188" t="s">
        <v>1</v>
      </c>
      <c r="F3520" s="189" t="s">
        <v>3563</v>
      </c>
      <c r="H3520" s="190">
        <v>0.76300000000000001</v>
      </c>
      <c r="I3520" s="191"/>
      <c r="L3520" s="187"/>
      <c r="M3520" s="192"/>
      <c r="T3520" s="193"/>
      <c r="AT3520" s="188" t="s">
        <v>586</v>
      </c>
      <c r="AU3520" s="188" t="s">
        <v>89</v>
      </c>
      <c r="AV3520" s="13" t="s">
        <v>89</v>
      </c>
      <c r="AW3520" s="13" t="s">
        <v>31</v>
      </c>
      <c r="AX3520" s="13" t="s">
        <v>77</v>
      </c>
      <c r="AY3520" s="188" t="s">
        <v>574</v>
      </c>
    </row>
    <row r="3521" spans="2:51" s="15" customFormat="1" ht="12">
      <c r="B3521" s="201"/>
      <c r="D3521" s="181" t="s">
        <v>586</v>
      </c>
      <c r="E3521" s="202" t="s">
        <v>519</v>
      </c>
      <c r="F3521" s="203" t="s">
        <v>776</v>
      </c>
      <c r="H3521" s="204">
        <v>33.658000000000001</v>
      </c>
      <c r="I3521" s="205"/>
      <c r="L3521" s="201"/>
      <c r="M3521" s="206"/>
      <c r="T3521" s="207"/>
      <c r="AT3521" s="202" t="s">
        <v>586</v>
      </c>
      <c r="AU3521" s="202" t="s">
        <v>89</v>
      </c>
      <c r="AV3521" s="15" t="s">
        <v>597</v>
      </c>
      <c r="AW3521" s="15" t="s">
        <v>31</v>
      </c>
      <c r="AX3521" s="15" t="s">
        <v>77</v>
      </c>
      <c r="AY3521" s="202" t="s">
        <v>574</v>
      </c>
    </row>
    <row r="3522" spans="2:51" s="12" customFormat="1" ht="12">
      <c r="B3522" s="180"/>
      <c r="D3522" s="181" t="s">
        <v>586</v>
      </c>
      <c r="E3522" s="182" t="s">
        <v>1</v>
      </c>
      <c r="F3522" s="183" t="s">
        <v>3564</v>
      </c>
      <c r="H3522" s="182" t="s">
        <v>1</v>
      </c>
      <c r="I3522" s="184"/>
      <c r="L3522" s="180"/>
      <c r="M3522" s="185"/>
      <c r="T3522" s="186"/>
      <c r="AT3522" s="182" t="s">
        <v>586</v>
      </c>
      <c r="AU3522" s="182" t="s">
        <v>89</v>
      </c>
      <c r="AV3522" s="12" t="s">
        <v>84</v>
      </c>
      <c r="AW3522" s="12" t="s">
        <v>31</v>
      </c>
      <c r="AX3522" s="12" t="s">
        <v>77</v>
      </c>
      <c r="AY3522" s="182" t="s">
        <v>574</v>
      </c>
    </row>
    <row r="3523" spans="2:51" s="12" customFormat="1" ht="12">
      <c r="B3523" s="180"/>
      <c r="D3523" s="181" t="s">
        <v>586</v>
      </c>
      <c r="E3523" s="182" t="s">
        <v>1</v>
      </c>
      <c r="F3523" s="183" t="s">
        <v>2035</v>
      </c>
      <c r="H3523" s="182" t="s">
        <v>1</v>
      </c>
      <c r="I3523" s="184"/>
      <c r="L3523" s="180"/>
      <c r="M3523" s="185"/>
      <c r="T3523" s="186"/>
      <c r="AT3523" s="182" t="s">
        <v>586</v>
      </c>
      <c r="AU3523" s="182" t="s">
        <v>89</v>
      </c>
      <c r="AV3523" s="12" t="s">
        <v>84</v>
      </c>
      <c r="AW3523" s="12" t="s">
        <v>31</v>
      </c>
      <c r="AX3523" s="12" t="s">
        <v>77</v>
      </c>
      <c r="AY3523" s="182" t="s">
        <v>574</v>
      </c>
    </row>
    <row r="3524" spans="2:51" s="12" customFormat="1" ht="12">
      <c r="B3524" s="180"/>
      <c r="D3524" s="181" t="s">
        <v>586</v>
      </c>
      <c r="E3524" s="182" t="s">
        <v>1</v>
      </c>
      <c r="F3524" s="183" t="s">
        <v>3565</v>
      </c>
      <c r="H3524" s="182" t="s">
        <v>1</v>
      </c>
      <c r="I3524" s="184"/>
      <c r="L3524" s="180"/>
      <c r="M3524" s="185"/>
      <c r="T3524" s="186"/>
      <c r="AT3524" s="182" t="s">
        <v>586</v>
      </c>
      <c r="AU3524" s="182" t="s">
        <v>89</v>
      </c>
      <c r="AV3524" s="12" t="s">
        <v>84</v>
      </c>
      <c r="AW3524" s="12" t="s">
        <v>31</v>
      </c>
      <c r="AX3524" s="12" t="s">
        <v>77</v>
      </c>
      <c r="AY3524" s="182" t="s">
        <v>574</v>
      </c>
    </row>
    <row r="3525" spans="2:51" s="13" customFormat="1" ht="12">
      <c r="B3525" s="187"/>
      <c r="D3525" s="181" t="s">
        <v>586</v>
      </c>
      <c r="E3525" s="188" t="s">
        <v>1</v>
      </c>
      <c r="F3525" s="189" t="s">
        <v>3566</v>
      </c>
      <c r="H3525" s="190">
        <v>2.6779999999999999</v>
      </c>
      <c r="I3525" s="191"/>
      <c r="L3525" s="187"/>
      <c r="M3525" s="192"/>
      <c r="T3525" s="193"/>
      <c r="AT3525" s="188" t="s">
        <v>586</v>
      </c>
      <c r="AU3525" s="188" t="s">
        <v>89</v>
      </c>
      <c r="AV3525" s="13" t="s">
        <v>89</v>
      </c>
      <c r="AW3525" s="13" t="s">
        <v>31</v>
      </c>
      <c r="AX3525" s="13" t="s">
        <v>77</v>
      </c>
      <c r="AY3525" s="188" t="s">
        <v>574</v>
      </c>
    </row>
    <row r="3526" spans="2:51" s="13" customFormat="1" ht="12">
      <c r="B3526" s="187"/>
      <c r="D3526" s="181" t="s">
        <v>586</v>
      </c>
      <c r="E3526" s="188" t="s">
        <v>1</v>
      </c>
      <c r="F3526" s="189" t="s">
        <v>3567</v>
      </c>
      <c r="H3526" s="190">
        <v>1.0429999999999999</v>
      </c>
      <c r="I3526" s="191"/>
      <c r="L3526" s="187"/>
      <c r="M3526" s="192"/>
      <c r="T3526" s="193"/>
      <c r="AT3526" s="188" t="s">
        <v>586</v>
      </c>
      <c r="AU3526" s="188" t="s">
        <v>89</v>
      </c>
      <c r="AV3526" s="13" t="s">
        <v>89</v>
      </c>
      <c r="AW3526" s="13" t="s">
        <v>31</v>
      </c>
      <c r="AX3526" s="13" t="s">
        <v>77</v>
      </c>
      <c r="AY3526" s="188" t="s">
        <v>574</v>
      </c>
    </row>
    <row r="3527" spans="2:51" s="12" customFormat="1" ht="12">
      <c r="B3527" s="180"/>
      <c r="D3527" s="181" t="s">
        <v>586</v>
      </c>
      <c r="E3527" s="182" t="s">
        <v>1</v>
      </c>
      <c r="F3527" s="183" t="s">
        <v>3568</v>
      </c>
      <c r="H3527" s="182" t="s">
        <v>1</v>
      </c>
      <c r="I3527" s="184"/>
      <c r="L3527" s="180"/>
      <c r="M3527" s="185"/>
      <c r="T3527" s="186"/>
      <c r="AT3527" s="182" t="s">
        <v>586</v>
      </c>
      <c r="AU3527" s="182" t="s">
        <v>89</v>
      </c>
      <c r="AV3527" s="12" t="s">
        <v>84</v>
      </c>
      <c r="AW3527" s="12" t="s">
        <v>31</v>
      </c>
      <c r="AX3527" s="12" t="s">
        <v>77</v>
      </c>
      <c r="AY3527" s="182" t="s">
        <v>574</v>
      </c>
    </row>
    <row r="3528" spans="2:51" s="13" customFormat="1" ht="12">
      <c r="B3528" s="187"/>
      <c r="D3528" s="181" t="s">
        <v>586</v>
      </c>
      <c r="E3528" s="188" t="s">
        <v>1</v>
      </c>
      <c r="F3528" s="189" t="s">
        <v>3569</v>
      </c>
      <c r="H3528" s="190">
        <v>9.6379999999999999</v>
      </c>
      <c r="I3528" s="191"/>
      <c r="L3528" s="187"/>
      <c r="M3528" s="192"/>
      <c r="T3528" s="193"/>
      <c r="AT3528" s="188" t="s">
        <v>586</v>
      </c>
      <c r="AU3528" s="188" t="s">
        <v>89</v>
      </c>
      <c r="AV3528" s="13" t="s">
        <v>89</v>
      </c>
      <c r="AW3528" s="13" t="s">
        <v>31</v>
      </c>
      <c r="AX3528" s="13" t="s">
        <v>77</v>
      </c>
      <c r="AY3528" s="188" t="s">
        <v>574</v>
      </c>
    </row>
    <row r="3529" spans="2:51" s="12" customFormat="1" ht="12">
      <c r="B3529" s="180"/>
      <c r="D3529" s="181" t="s">
        <v>586</v>
      </c>
      <c r="E3529" s="182" t="s">
        <v>1</v>
      </c>
      <c r="F3529" s="183" t="s">
        <v>1960</v>
      </c>
      <c r="H3529" s="182" t="s">
        <v>1</v>
      </c>
      <c r="I3529" s="184"/>
      <c r="L3529" s="180"/>
      <c r="M3529" s="185"/>
      <c r="T3529" s="186"/>
      <c r="AT3529" s="182" t="s">
        <v>586</v>
      </c>
      <c r="AU3529" s="182" t="s">
        <v>89</v>
      </c>
      <c r="AV3529" s="12" t="s">
        <v>84</v>
      </c>
      <c r="AW3529" s="12" t="s">
        <v>31</v>
      </c>
      <c r="AX3529" s="12" t="s">
        <v>77</v>
      </c>
      <c r="AY3529" s="182" t="s">
        <v>574</v>
      </c>
    </row>
    <row r="3530" spans="2:51" s="12" customFormat="1" ht="12">
      <c r="B3530" s="180"/>
      <c r="D3530" s="181" t="s">
        <v>586</v>
      </c>
      <c r="E3530" s="182" t="s">
        <v>1</v>
      </c>
      <c r="F3530" s="183" t="s">
        <v>3570</v>
      </c>
      <c r="H3530" s="182" t="s">
        <v>1</v>
      </c>
      <c r="I3530" s="184"/>
      <c r="L3530" s="180"/>
      <c r="M3530" s="185"/>
      <c r="T3530" s="186"/>
      <c r="AT3530" s="182" t="s">
        <v>586</v>
      </c>
      <c r="AU3530" s="182" t="s">
        <v>89</v>
      </c>
      <c r="AV3530" s="12" t="s">
        <v>84</v>
      </c>
      <c r="AW3530" s="12" t="s">
        <v>31</v>
      </c>
      <c r="AX3530" s="12" t="s">
        <v>77</v>
      </c>
      <c r="AY3530" s="182" t="s">
        <v>574</v>
      </c>
    </row>
    <row r="3531" spans="2:51" s="13" customFormat="1" ht="12">
      <c r="B3531" s="187"/>
      <c r="D3531" s="181" t="s">
        <v>586</v>
      </c>
      <c r="E3531" s="188" t="s">
        <v>1</v>
      </c>
      <c r="F3531" s="189" t="s">
        <v>3571</v>
      </c>
      <c r="H3531" s="190">
        <v>8.625</v>
      </c>
      <c r="I3531" s="191"/>
      <c r="L3531" s="187"/>
      <c r="M3531" s="192"/>
      <c r="T3531" s="193"/>
      <c r="AT3531" s="188" t="s">
        <v>586</v>
      </c>
      <c r="AU3531" s="188" t="s">
        <v>89</v>
      </c>
      <c r="AV3531" s="13" t="s">
        <v>89</v>
      </c>
      <c r="AW3531" s="13" t="s">
        <v>31</v>
      </c>
      <c r="AX3531" s="13" t="s">
        <v>77</v>
      </c>
      <c r="AY3531" s="188" t="s">
        <v>574</v>
      </c>
    </row>
    <row r="3532" spans="2:51" s="12" customFormat="1" ht="12">
      <c r="B3532" s="180"/>
      <c r="D3532" s="181" t="s">
        <v>586</v>
      </c>
      <c r="E3532" s="182" t="s">
        <v>1</v>
      </c>
      <c r="F3532" s="183" t="s">
        <v>1929</v>
      </c>
      <c r="H3532" s="182" t="s">
        <v>1</v>
      </c>
      <c r="I3532" s="184"/>
      <c r="L3532" s="180"/>
      <c r="M3532" s="185"/>
      <c r="T3532" s="186"/>
      <c r="AT3532" s="182" t="s">
        <v>586</v>
      </c>
      <c r="AU3532" s="182" t="s">
        <v>89</v>
      </c>
      <c r="AV3532" s="12" t="s">
        <v>84</v>
      </c>
      <c r="AW3532" s="12" t="s">
        <v>31</v>
      </c>
      <c r="AX3532" s="12" t="s">
        <v>77</v>
      </c>
      <c r="AY3532" s="182" t="s">
        <v>574</v>
      </c>
    </row>
    <row r="3533" spans="2:51" s="12" customFormat="1" ht="12">
      <c r="B3533" s="180"/>
      <c r="D3533" s="181" t="s">
        <v>586</v>
      </c>
      <c r="E3533" s="182" t="s">
        <v>1</v>
      </c>
      <c r="F3533" s="183" t="s">
        <v>3572</v>
      </c>
      <c r="H3533" s="182" t="s">
        <v>1</v>
      </c>
      <c r="I3533" s="184"/>
      <c r="L3533" s="180"/>
      <c r="M3533" s="185"/>
      <c r="T3533" s="186"/>
      <c r="AT3533" s="182" t="s">
        <v>586</v>
      </c>
      <c r="AU3533" s="182" t="s">
        <v>89</v>
      </c>
      <c r="AV3533" s="12" t="s">
        <v>84</v>
      </c>
      <c r="AW3533" s="12" t="s">
        <v>31</v>
      </c>
      <c r="AX3533" s="12" t="s">
        <v>77</v>
      </c>
      <c r="AY3533" s="182" t="s">
        <v>574</v>
      </c>
    </row>
    <row r="3534" spans="2:51" s="13" customFormat="1" ht="12">
      <c r="B3534" s="187"/>
      <c r="D3534" s="181" t="s">
        <v>586</v>
      </c>
      <c r="E3534" s="188" t="s">
        <v>1</v>
      </c>
      <c r="F3534" s="189" t="s">
        <v>3573</v>
      </c>
      <c r="H3534" s="190">
        <v>27.96</v>
      </c>
      <c r="I3534" s="191"/>
      <c r="L3534" s="187"/>
      <c r="M3534" s="192"/>
      <c r="T3534" s="193"/>
      <c r="AT3534" s="188" t="s">
        <v>586</v>
      </c>
      <c r="AU3534" s="188" t="s">
        <v>89</v>
      </c>
      <c r="AV3534" s="13" t="s">
        <v>89</v>
      </c>
      <c r="AW3534" s="13" t="s">
        <v>31</v>
      </c>
      <c r="AX3534" s="13" t="s">
        <v>77</v>
      </c>
      <c r="AY3534" s="188" t="s">
        <v>574</v>
      </c>
    </row>
    <row r="3535" spans="2:51" s="15" customFormat="1" ht="12">
      <c r="B3535" s="201"/>
      <c r="D3535" s="181" t="s">
        <v>586</v>
      </c>
      <c r="E3535" s="202" t="s">
        <v>522</v>
      </c>
      <c r="F3535" s="203" t="s">
        <v>776</v>
      </c>
      <c r="H3535" s="204">
        <v>49.944000000000003</v>
      </c>
      <c r="I3535" s="205"/>
      <c r="L3535" s="201"/>
      <c r="M3535" s="206"/>
      <c r="T3535" s="207"/>
      <c r="AT3535" s="202" t="s">
        <v>586</v>
      </c>
      <c r="AU3535" s="202" t="s">
        <v>89</v>
      </c>
      <c r="AV3535" s="15" t="s">
        <v>597</v>
      </c>
      <c r="AW3535" s="15" t="s">
        <v>31</v>
      </c>
      <c r="AX3535" s="15" t="s">
        <v>77</v>
      </c>
      <c r="AY3535" s="202" t="s">
        <v>574</v>
      </c>
    </row>
    <row r="3536" spans="2:51" s="12" customFormat="1" ht="12">
      <c r="B3536" s="180"/>
      <c r="D3536" s="181" t="s">
        <v>586</v>
      </c>
      <c r="E3536" s="182" t="s">
        <v>1</v>
      </c>
      <c r="F3536" s="183" t="s">
        <v>3574</v>
      </c>
      <c r="H3536" s="182" t="s">
        <v>1</v>
      </c>
      <c r="I3536" s="184"/>
      <c r="L3536" s="180"/>
      <c r="M3536" s="185"/>
      <c r="T3536" s="186"/>
      <c r="AT3536" s="182" t="s">
        <v>586</v>
      </c>
      <c r="AU3536" s="182" t="s">
        <v>89</v>
      </c>
      <c r="AV3536" s="12" t="s">
        <v>84</v>
      </c>
      <c r="AW3536" s="12" t="s">
        <v>31</v>
      </c>
      <c r="AX3536" s="12" t="s">
        <v>77</v>
      </c>
      <c r="AY3536" s="182" t="s">
        <v>574</v>
      </c>
    </row>
    <row r="3537" spans="2:51" s="12" customFormat="1" ht="12">
      <c r="B3537" s="180"/>
      <c r="D3537" s="181" t="s">
        <v>586</v>
      </c>
      <c r="E3537" s="182" t="s">
        <v>1</v>
      </c>
      <c r="F3537" s="183" t="s">
        <v>1923</v>
      </c>
      <c r="H3537" s="182" t="s">
        <v>1</v>
      </c>
      <c r="I3537" s="184"/>
      <c r="L3537" s="180"/>
      <c r="M3537" s="185"/>
      <c r="T3537" s="186"/>
      <c r="AT3537" s="182" t="s">
        <v>586</v>
      </c>
      <c r="AU3537" s="182" t="s">
        <v>89</v>
      </c>
      <c r="AV3537" s="12" t="s">
        <v>84</v>
      </c>
      <c r="AW3537" s="12" t="s">
        <v>31</v>
      </c>
      <c r="AX3537" s="12" t="s">
        <v>77</v>
      </c>
      <c r="AY3537" s="182" t="s">
        <v>574</v>
      </c>
    </row>
    <row r="3538" spans="2:51" s="12" customFormat="1" ht="12">
      <c r="B3538" s="180"/>
      <c r="D3538" s="181" t="s">
        <v>586</v>
      </c>
      <c r="E3538" s="182" t="s">
        <v>1</v>
      </c>
      <c r="F3538" s="183" t="s">
        <v>3575</v>
      </c>
      <c r="H3538" s="182" t="s">
        <v>1</v>
      </c>
      <c r="I3538" s="184"/>
      <c r="L3538" s="180"/>
      <c r="M3538" s="185"/>
      <c r="T3538" s="186"/>
      <c r="AT3538" s="182" t="s">
        <v>586</v>
      </c>
      <c r="AU3538" s="182" t="s">
        <v>89</v>
      </c>
      <c r="AV3538" s="12" t="s">
        <v>84</v>
      </c>
      <c r="AW3538" s="12" t="s">
        <v>31</v>
      </c>
      <c r="AX3538" s="12" t="s">
        <v>77</v>
      </c>
      <c r="AY3538" s="182" t="s">
        <v>574</v>
      </c>
    </row>
    <row r="3539" spans="2:51" s="13" customFormat="1" ht="12">
      <c r="B3539" s="187"/>
      <c r="D3539" s="181" t="s">
        <v>586</v>
      </c>
      <c r="E3539" s="188" t="s">
        <v>1</v>
      </c>
      <c r="F3539" s="189" t="s">
        <v>3576</v>
      </c>
      <c r="H3539" s="190">
        <v>26.315999999999999</v>
      </c>
      <c r="I3539" s="191"/>
      <c r="L3539" s="187"/>
      <c r="M3539" s="192"/>
      <c r="T3539" s="193"/>
      <c r="AT3539" s="188" t="s">
        <v>586</v>
      </c>
      <c r="AU3539" s="188" t="s">
        <v>89</v>
      </c>
      <c r="AV3539" s="13" t="s">
        <v>89</v>
      </c>
      <c r="AW3539" s="13" t="s">
        <v>31</v>
      </c>
      <c r="AX3539" s="13" t="s">
        <v>77</v>
      </c>
      <c r="AY3539" s="188" t="s">
        <v>574</v>
      </c>
    </row>
    <row r="3540" spans="2:51" s="12" customFormat="1" ht="12">
      <c r="B3540" s="180"/>
      <c r="D3540" s="181" t="s">
        <v>586</v>
      </c>
      <c r="E3540" s="182" t="s">
        <v>1</v>
      </c>
      <c r="F3540" s="183" t="s">
        <v>1960</v>
      </c>
      <c r="H3540" s="182" t="s">
        <v>1</v>
      </c>
      <c r="I3540" s="184"/>
      <c r="L3540" s="180"/>
      <c r="M3540" s="185"/>
      <c r="T3540" s="186"/>
      <c r="AT3540" s="182" t="s">
        <v>586</v>
      </c>
      <c r="AU3540" s="182" t="s">
        <v>89</v>
      </c>
      <c r="AV3540" s="12" t="s">
        <v>84</v>
      </c>
      <c r="AW3540" s="12" t="s">
        <v>31</v>
      </c>
      <c r="AX3540" s="12" t="s">
        <v>77</v>
      </c>
      <c r="AY3540" s="182" t="s">
        <v>574</v>
      </c>
    </row>
    <row r="3541" spans="2:51" s="12" customFormat="1" ht="12">
      <c r="B3541" s="180"/>
      <c r="D3541" s="181" t="s">
        <v>586</v>
      </c>
      <c r="E3541" s="182" t="s">
        <v>1</v>
      </c>
      <c r="F3541" s="183" t="s">
        <v>3577</v>
      </c>
      <c r="H3541" s="182" t="s">
        <v>1</v>
      </c>
      <c r="I3541" s="184"/>
      <c r="L3541" s="180"/>
      <c r="M3541" s="185"/>
      <c r="T3541" s="186"/>
      <c r="AT3541" s="182" t="s">
        <v>586</v>
      </c>
      <c r="AU3541" s="182" t="s">
        <v>89</v>
      </c>
      <c r="AV3541" s="12" t="s">
        <v>84</v>
      </c>
      <c r="AW3541" s="12" t="s">
        <v>31</v>
      </c>
      <c r="AX3541" s="12" t="s">
        <v>77</v>
      </c>
      <c r="AY3541" s="182" t="s">
        <v>574</v>
      </c>
    </row>
    <row r="3542" spans="2:51" s="13" customFormat="1" ht="12">
      <c r="B3542" s="187"/>
      <c r="D3542" s="181" t="s">
        <v>586</v>
      </c>
      <c r="E3542" s="188" t="s">
        <v>1</v>
      </c>
      <c r="F3542" s="189" t="s">
        <v>3578</v>
      </c>
      <c r="H3542" s="190">
        <v>14.696</v>
      </c>
      <c r="I3542" s="191"/>
      <c r="L3542" s="187"/>
      <c r="M3542" s="192"/>
      <c r="T3542" s="193"/>
      <c r="AT3542" s="188" t="s">
        <v>586</v>
      </c>
      <c r="AU3542" s="188" t="s">
        <v>89</v>
      </c>
      <c r="AV3542" s="13" t="s">
        <v>89</v>
      </c>
      <c r="AW3542" s="13" t="s">
        <v>31</v>
      </c>
      <c r="AX3542" s="13" t="s">
        <v>77</v>
      </c>
      <c r="AY3542" s="188" t="s">
        <v>574</v>
      </c>
    </row>
    <row r="3543" spans="2:51" s="15" customFormat="1" ht="12">
      <c r="B3543" s="201"/>
      <c r="D3543" s="181" t="s">
        <v>586</v>
      </c>
      <c r="E3543" s="202" t="s">
        <v>525</v>
      </c>
      <c r="F3543" s="203" t="s">
        <v>776</v>
      </c>
      <c r="H3543" s="204">
        <v>41.012</v>
      </c>
      <c r="I3543" s="205"/>
      <c r="L3543" s="201"/>
      <c r="M3543" s="206"/>
      <c r="T3543" s="207"/>
      <c r="AT3543" s="202" t="s">
        <v>586</v>
      </c>
      <c r="AU3543" s="202" t="s">
        <v>89</v>
      </c>
      <c r="AV3543" s="15" t="s">
        <v>597</v>
      </c>
      <c r="AW3543" s="15" t="s">
        <v>31</v>
      </c>
      <c r="AX3543" s="15" t="s">
        <v>77</v>
      </c>
      <c r="AY3543" s="202" t="s">
        <v>574</v>
      </c>
    </row>
    <row r="3544" spans="2:51" s="12" customFormat="1" ht="12">
      <c r="B3544" s="180"/>
      <c r="D3544" s="181" t="s">
        <v>586</v>
      </c>
      <c r="E3544" s="182" t="s">
        <v>1</v>
      </c>
      <c r="F3544" s="183" t="s">
        <v>3579</v>
      </c>
      <c r="H3544" s="182" t="s">
        <v>1</v>
      </c>
      <c r="I3544" s="184"/>
      <c r="L3544" s="180"/>
      <c r="M3544" s="185"/>
      <c r="T3544" s="186"/>
      <c r="AT3544" s="182" t="s">
        <v>586</v>
      </c>
      <c r="AU3544" s="182" t="s">
        <v>89</v>
      </c>
      <c r="AV3544" s="12" t="s">
        <v>84</v>
      </c>
      <c r="AW3544" s="12" t="s">
        <v>31</v>
      </c>
      <c r="AX3544" s="12" t="s">
        <v>77</v>
      </c>
      <c r="AY3544" s="182" t="s">
        <v>574</v>
      </c>
    </row>
    <row r="3545" spans="2:51" s="12" customFormat="1" ht="12">
      <c r="B3545" s="180"/>
      <c r="D3545" s="181" t="s">
        <v>586</v>
      </c>
      <c r="E3545" s="182" t="s">
        <v>1</v>
      </c>
      <c r="F3545" s="183" t="s">
        <v>2035</v>
      </c>
      <c r="H3545" s="182" t="s">
        <v>1</v>
      </c>
      <c r="I3545" s="184"/>
      <c r="L3545" s="180"/>
      <c r="M3545" s="185"/>
      <c r="T3545" s="186"/>
      <c r="AT3545" s="182" t="s">
        <v>586</v>
      </c>
      <c r="AU3545" s="182" t="s">
        <v>89</v>
      </c>
      <c r="AV3545" s="12" t="s">
        <v>84</v>
      </c>
      <c r="AW3545" s="12" t="s">
        <v>31</v>
      </c>
      <c r="AX3545" s="12" t="s">
        <v>77</v>
      </c>
      <c r="AY3545" s="182" t="s">
        <v>574</v>
      </c>
    </row>
    <row r="3546" spans="2:51" s="12" customFormat="1" ht="12">
      <c r="B3546" s="180"/>
      <c r="D3546" s="181" t="s">
        <v>586</v>
      </c>
      <c r="E3546" s="182" t="s">
        <v>1</v>
      </c>
      <c r="F3546" s="183" t="s">
        <v>3580</v>
      </c>
      <c r="H3546" s="182" t="s">
        <v>1</v>
      </c>
      <c r="I3546" s="184"/>
      <c r="L3546" s="180"/>
      <c r="M3546" s="185"/>
      <c r="T3546" s="186"/>
      <c r="AT3546" s="182" t="s">
        <v>586</v>
      </c>
      <c r="AU3546" s="182" t="s">
        <v>89</v>
      </c>
      <c r="AV3546" s="12" t="s">
        <v>84</v>
      </c>
      <c r="AW3546" s="12" t="s">
        <v>31</v>
      </c>
      <c r="AX3546" s="12" t="s">
        <v>77</v>
      </c>
      <c r="AY3546" s="182" t="s">
        <v>574</v>
      </c>
    </row>
    <row r="3547" spans="2:51" s="13" customFormat="1" ht="12">
      <c r="B3547" s="187"/>
      <c r="D3547" s="181" t="s">
        <v>586</v>
      </c>
      <c r="E3547" s="188" t="s">
        <v>1</v>
      </c>
      <c r="F3547" s="189" t="s">
        <v>3581</v>
      </c>
      <c r="H3547" s="190">
        <v>29.452999999999999</v>
      </c>
      <c r="I3547" s="191"/>
      <c r="L3547" s="187"/>
      <c r="M3547" s="192"/>
      <c r="T3547" s="193"/>
      <c r="AT3547" s="188" t="s">
        <v>586</v>
      </c>
      <c r="AU3547" s="188" t="s">
        <v>89</v>
      </c>
      <c r="AV3547" s="13" t="s">
        <v>89</v>
      </c>
      <c r="AW3547" s="13" t="s">
        <v>31</v>
      </c>
      <c r="AX3547" s="13" t="s">
        <v>77</v>
      </c>
      <c r="AY3547" s="188" t="s">
        <v>574</v>
      </c>
    </row>
    <row r="3548" spans="2:51" s="12" customFormat="1" ht="12">
      <c r="B3548" s="180"/>
      <c r="D3548" s="181" t="s">
        <v>586</v>
      </c>
      <c r="E3548" s="182" t="s">
        <v>1</v>
      </c>
      <c r="F3548" s="183" t="s">
        <v>3582</v>
      </c>
      <c r="H3548" s="182" t="s">
        <v>1</v>
      </c>
      <c r="I3548" s="184"/>
      <c r="L3548" s="180"/>
      <c r="M3548" s="185"/>
      <c r="T3548" s="186"/>
      <c r="AT3548" s="182" t="s">
        <v>586</v>
      </c>
      <c r="AU3548" s="182" t="s">
        <v>89</v>
      </c>
      <c r="AV3548" s="12" t="s">
        <v>84</v>
      </c>
      <c r="AW3548" s="12" t="s">
        <v>31</v>
      </c>
      <c r="AX3548" s="12" t="s">
        <v>77</v>
      </c>
      <c r="AY3548" s="182" t="s">
        <v>574</v>
      </c>
    </row>
    <row r="3549" spans="2:51" s="13" customFormat="1" ht="12">
      <c r="B3549" s="187"/>
      <c r="D3549" s="181" t="s">
        <v>586</v>
      </c>
      <c r="E3549" s="188" t="s">
        <v>1</v>
      </c>
      <c r="F3549" s="189" t="s">
        <v>3583</v>
      </c>
      <c r="H3549" s="190">
        <v>13.878</v>
      </c>
      <c r="I3549" s="191"/>
      <c r="L3549" s="187"/>
      <c r="M3549" s="192"/>
      <c r="T3549" s="193"/>
      <c r="AT3549" s="188" t="s">
        <v>586</v>
      </c>
      <c r="AU3549" s="188" t="s">
        <v>89</v>
      </c>
      <c r="AV3549" s="13" t="s">
        <v>89</v>
      </c>
      <c r="AW3549" s="13" t="s">
        <v>31</v>
      </c>
      <c r="AX3549" s="13" t="s">
        <v>77</v>
      </c>
      <c r="AY3549" s="188" t="s">
        <v>574</v>
      </c>
    </row>
    <row r="3550" spans="2:51" s="12" customFormat="1" ht="12">
      <c r="B3550" s="180"/>
      <c r="D3550" s="181" t="s">
        <v>586</v>
      </c>
      <c r="E3550" s="182" t="s">
        <v>1</v>
      </c>
      <c r="F3550" s="183" t="s">
        <v>3584</v>
      </c>
      <c r="H3550" s="182" t="s">
        <v>1</v>
      </c>
      <c r="I3550" s="184"/>
      <c r="L3550" s="180"/>
      <c r="M3550" s="185"/>
      <c r="T3550" s="186"/>
      <c r="AT3550" s="182" t="s">
        <v>586</v>
      </c>
      <c r="AU3550" s="182" t="s">
        <v>89</v>
      </c>
      <c r="AV3550" s="12" t="s">
        <v>84</v>
      </c>
      <c r="AW3550" s="12" t="s">
        <v>31</v>
      </c>
      <c r="AX3550" s="12" t="s">
        <v>77</v>
      </c>
      <c r="AY3550" s="182" t="s">
        <v>574</v>
      </c>
    </row>
    <row r="3551" spans="2:51" s="13" customFormat="1" ht="12">
      <c r="B3551" s="187"/>
      <c r="D3551" s="181" t="s">
        <v>586</v>
      </c>
      <c r="E3551" s="188" t="s">
        <v>1</v>
      </c>
      <c r="F3551" s="189" t="s">
        <v>3585</v>
      </c>
      <c r="H3551" s="190">
        <v>2.8849999999999998</v>
      </c>
      <c r="I3551" s="191"/>
      <c r="L3551" s="187"/>
      <c r="M3551" s="192"/>
      <c r="T3551" s="193"/>
      <c r="AT3551" s="188" t="s">
        <v>586</v>
      </c>
      <c r="AU3551" s="188" t="s">
        <v>89</v>
      </c>
      <c r="AV3551" s="13" t="s">
        <v>89</v>
      </c>
      <c r="AW3551" s="13" t="s">
        <v>31</v>
      </c>
      <c r="AX3551" s="13" t="s">
        <v>77</v>
      </c>
      <c r="AY3551" s="188" t="s">
        <v>574</v>
      </c>
    </row>
    <row r="3552" spans="2:51" s="15" customFormat="1" ht="12">
      <c r="B3552" s="201"/>
      <c r="D3552" s="181" t="s">
        <v>586</v>
      </c>
      <c r="E3552" s="202" t="s">
        <v>528</v>
      </c>
      <c r="F3552" s="203" t="s">
        <v>776</v>
      </c>
      <c r="H3552" s="204">
        <v>46.216000000000001</v>
      </c>
      <c r="I3552" s="205"/>
      <c r="L3552" s="201"/>
      <c r="M3552" s="206"/>
      <c r="T3552" s="207"/>
      <c r="AT3552" s="202" t="s">
        <v>586</v>
      </c>
      <c r="AU3552" s="202" t="s">
        <v>89</v>
      </c>
      <c r="AV3552" s="15" t="s">
        <v>597</v>
      </c>
      <c r="AW3552" s="15" t="s">
        <v>31</v>
      </c>
      <c r="AX3552" s="15" t="s">
        <v>77</v>
      </c>
      <c r="AY3552" s="202" t="s">
        <v>574</v>
      </c>
    </row>
    <row r="3553" spans="2:51" s="12" customFormat="1" ht="12">
      <c r="B3553" s="180"/>
      <c r="D3553" s="181" t="s">
        <v>586</v>
      </c>
      <c r="E3553" s="182" t="s">
        <v>1</v>
      </c>
      <c r="F3553" s="183" t="s">
        <v>3586</v>
      </c>
      <c r="H3553" s="182" t="s">
        <v>1</v>
      </c>
      <c r="I3553" s="184"/>
      <c r="L3553" s="180"/>
      <c r="M3553" s="185"/>
      <c r="T3553" s="186"/>
      <c r="AT3553" s="182" t="s">
        <v>586</v>
      </c>
      <c r="AU3553" s="182" t="s">
        <v>89</v>
      </c>
      <c r="AV3553" s="12" t="s">
        <v>84</v>
      </c>
      <c r="AW3553" s="12" t="s">
        <v>31</v>
      </c>
      <c r="AX3553" s="12" t="s">
        <v>77</v>
      </c>
      <c r="AY3553" s="182" t="s">
        <v>574</v>
      </c>
    </row>
    <row r="3554" spans="2:51" s="12" customFormat="1" ht="12">
      <c r="B3554" s="180"/>
      <c r="D3554" s="181" t="s">
        <v>586</v>
      </c>
      <c r="E3554" s="182" t="s">
        <v>1</v>
      </c>
      <c r="F3554" s="183" t="s">
        <v>2035</v>
      </c>
      <c r="H3554" s="182" t="s">
        <v>1</v>
      </c>
      <c r="I3554" s="184"/>
      <c r="L3554" s="180"/>
      <c r="M3554" s="185"/>
      <c r="T3554" s="186"/>
      <c r="AT3554" s="182" t="s">
        <v>586</v>
      </c>
      <c r="AU3554" s="182" t="s">
        <v>89</v>
      </c>
      <c r="AV3554" s="12" t="s">
        <v>84</v>
      </c>
      <c r="AW3554" s="12" t="s">
        <v>31</v>
      </c>
      <c r="AX3554" s="12" t="s">
        <v>77</v>
      </c>
      <c r="AY3554" s="182" t="s">
        <v>574</v>
      </c>
    </row>
    <row r="3555" spans="2:51" s="12" customFormat="1" ht="12">
      <c r="B3555" s="180"/>
      <c r="D3555" s="181" t="s">
        <v>586</v>
      </c>
      <c r="E3555" s="182" t="s">
        <v>1</v>
      </c>
      <c r="F3555" s="183" t="s">
        <v>3587</v>
      </c>
      <c r="H3555" s="182" t="s">
        <v>1</v>
      </c>
      <c r="I3555" s="184"/>
      <c r="L3555" s="180"/>
      <c r="M3555" s="185"/>
      <c r="T3555" s="186"/>
      <c r="AT3555" s="182" t="s">
        <v>586</v>
      </c>
      <c r="AU3555" s="182" t="s">
        <v>89</v>
      </c>
      <c r="AV3555" s="12" t="s">
        <v>84</v>
      </c>
      <c r="AW3555" s="12" t="s">
        <v>31</v>
      </c>
      <c r="AX3555" s="12" t="s">
        <v>77</v>
      </c>
      <c r="AY3555" s="182" t="s">
        <v>574</v>
      </c>
    </row>
    <row r="3556" spans="2:51" s="13" customFormat="1" ht="12">
      <c r="B3556" s="187"/>
      <c r="D3556" s="181" t="s">
        <v>586</v>
      </c>
      <c r="E3556" s="188" t="s">
        <v>1</v>
      </c>
      <c r="F3556" s="189" t="s">
        <v>3588</v>
      </c>
      <c r="H3556" s="190">
        <v>2.7450000000000001</v>
      </c>
      <c r="I3556" s="191"/>
      <c r="L3556" s="187"/>
      <c r="M3556" s="192"/>
      <c r="T3556" s="193"/>
      <c r="AT3556" s="188" t="s">
        <v>586</v>
      </c>
      <c r="AU3556" s="188" t="s">
        <v>89</v>
      </c>
      <c r="AV3556" s="13" t="s">
        <v>89</v>
      </c>
      <c r="AW3556" s="13" t="s">
        <v>31</v>
      </c>
      <c r="AX3556" s="13" t="s">
        <v>77</v>
      </c>
      <c r="AY3556" s="188" t="s">
        <v>574</v>
      </c>
    </row>
    <row r="3557" spans="2:51" s="12" customFormat="1" ht="12">
      <c r="B3557" s="180"/>
      <c r="D3557" s="181" t="s">
        <v>586</v>
      </c>
      <c r="E3557" s="182" t="s">
        <v>1</v>
      </c>
      <c r="F3557" s="183" t="s">
        <v>3565</v>
      </c>
      <c r="H3557" s="182" t="s">
        <v>1</v>
      </c>
      <c r="I3557" s="184"/>
      <c r="L3557" s="180"/>
      <c r="M3557" s="185"/>
      <c r="T3557" s="186"/>
      <c r="AT3557" s="182" t="s">
        <v>586</v>
      </c>
      <c r="AU3557" s="182" t="s">
        <v>89</v>
      </c>
      <c r="AV3557" s="12" t="s">
        <v>84</v>
      </c>
      <c r="AW3557" s="12" t="s">
        <v>31</v>
      </c>
      <c r="AX3557" s="12" t="s">
        <v>77</v>
      </c>
      <c r="AY3557" s="182" t="s">
        <v>574</v>
      </c>
    </row>
    <row r="3558" spans="2:51" s="13" customFormat="1" ht="12">
      <c r="B3558" s="187"/>
      <c r="D3558" s="181" t="s">
        <v>586</v>
      </c>
      <c r="E3558" s="188" t="s">
        <v>1</v>
      </c>
      <c r="F3558" s="189" t="s">
        <v>3589</v>
      </c>
      <c r="H3558" s="190">
        <v>13.201000000000001</v>
      </c>
      <c r="I3558" s="191"/>
      <c r="L3558" s="187"/>
      <c r="M3558" s="192"/>
      <c r="T3558" s="193"/>
      <c r="AT3558" s="188" t="s">
        <v>586</v>
      </c>
      <c r="AU3558" s="188" t="s">
        <v>89</v>
      </c>
      <c r="AV3558" s="13" t="s">
        <v>89</v>
      </c>
      <c r="AW3558" s="13" t="s">
        <v>31</v>
      </c>
      <c r="AX3558" s="13" t="s">
        <v>77</v>
      </c>
      <c r="AY3558" s="188" t="s">
        <v>574</v>
      </c>
    </row>
    <row r="3559" spans="2:51" s="13" customFormat="1" ht="12">
      <c r="B3559" s="187"/>
      <c r="D3559" s="181" t="s">
        <v>586</v>
      </c>
      <c r="E3559" s="188" t="s">
        <v>1</v>
      </c>
      <c r="F3559" s="189" t="s">
        <v>3590</v>
      </c>
      <c r="H3559" s="190">
        <v>16.521999999999998</v>
      </c>
      <c r="I3559" s="191"/>
      <c r="L3559" s="187"/>
      <c r="M3559" s="192"/>
      <c r="T3559" s="193"/>
      <c r="AT3559" s="188" t="s">
        <v>586</v>
      </c>
      <c r="AU3559" s="188" t="s">
        <v>89</v>
      </c>
      <c r="AV3559" s="13" t="s">
        <v>89</v>
      </c>
      <c r="AW3559" s="13" t="s">
        <v>31</v>
      </c>
      <c r="AX3559" s="13" t="s">
        <v>77</v>
      </c>
      <c r="AY3559" s="188" t="s">
        <v>574</v>
      </c>
    </row>
    <row r="3560" spans="2:51" s="13" customFormat="1" ht="12">
      <c r="B3560" s="187"/>
      <c r="D3560" s="181" t="s">
        <v>586</v>
      </c>
      <c r="E3560" s="188" t="s">
        <v>1</v>
      </c>
      <c r="F3560" s="189" t="s">
        <v>3591</v>
      </c>
      <c r="H3560" s="190">
        <v>0.29899999999999999</v>
      </c>
      <c r="I3560" s="191"/>
      <c r="L3560" s="187"/>
      <c r="M3560" s="192"/>
      <c r="T3560" s="193"/>
      <c r="AT3560" s="188" t="s">
        <v>586</v>
      </c>
      <c r="AU3560" s="188" t="s">
        <v>89</v>
      </c>
      <c r="AV3560" s="13" t="s">
        <v>89</v>
      </c>
      <c r="AW3560" s="13" t="s">
        <v>31</v>
      </c>
      <c r="AX3560" s="13" t="s">
        <v>77</v>
      </c>
      <c r="AY3560" s="188" t="s">
        <v>574</v>
      </c>
    </row>
    <row r="3561" spans="2:51" s="13" customFormat="1" ht="12">
      <c r="B3561" s="187"/>
      <c r="D3561" s="181" t="s">
        <v>586</v>
      </c>
      <c r="E3561" s="188" t="s">
        <v>1</v>
      </c>
      <c r="F3561" s="189" t="s">
        <v>3592</v>
      </c>
      <c r="H3561" s="190">
        <v>1.9359999999999999</v>
      </c>
      <c r="I3561" s="191"/>
      <c r="L3561" s="187"/>
      <c r="M3561" s="192"/>
      <c r="T3561" s="193"/>
      <c r="AT3561" s="188" t="s">
        <v>586</v>
      </c>
      <c r="AU3561" s="188" t="s">
        <v>89</v>
      </c>
      <c r="AV3561" s="13" t="s">
        <v>89</v>
      </c>
      <c r="AW3561" s="13" t="s">
        <v>31</v>
      </c>
      <c r="AX3561" s="13" t="s">
        <v>77</v>
      </c>
      <c r="AY3561" s="188" t="s">
        <v>574</v>
      </c>
    </row>
    <row r="3562" spans="2:51" s="12" customFormat="1" ht="12">
      <c r="B3562" s="180"/>
      <c r="D3562" s="181" t="s">
        <v>586</v>
      </c>
      <c r="E3562" s="182" t="s">
        <v>1</v>
      </c>
      <c r="F3562" s="183" t="s">
        <v>3593</v>
      </c>
      <c r="H3562" s="182" t="s">
        <v>1</v>
      </c>
      <c r="I3562" s="184"/>
      <c r="L3562" s="180"/>
      <c r="M3562" s="185"/>
      <c r="T3562" s="186"/>
      <c r="AT3562" s="182" t="s">
        <v>586</v>
      </c>
      <c r="AU3562" s="182" t="s">
        <v>89</v>
      </c>
      <c r="AV3562" s="12" t="s">
        <v>84</v>
      </c>
      <c r="AW3562" s="12" t="s">
        <v>31</v>
      </c>
      <c r="AX3562" s="12" t="s">
        <v>77</v>
      </c>
      <c r="AY3562" s="182" t="s">
        <v>574</v>
      </c>
    </row>
    <row r="3563" spans="2:51" s="13" customFormat="1" ht="12">
      <c r="B3563" s="187"/>
      <c r="D3563" s="181" t="s">
        <v>586</v>
      </c>
      <c r="E3563" s="188" t="s">
        <v>1</v>
      </c>
      <c r="F3563" s="189" t="s">
        <v>3594</v>
      </c>
      <c r="H3563" s="190">
        <v>6.4619999999999997</v>
      </c>
      <c r="I3563" s="191"/>
      <c r="L3563" s="187"/>
      <c r="M3563" s="192"/>
      <c r="T3563" s="193"/>
      <c r="AT3563" s="188" t="s">
        <v>586</v>
      </c>
      <c r="AU3563" s="188" t="s">
        <v>89</v>
      </c>
      <c r="AV3563" s="13" t="s">
        <v>89</v>
      </c>
      <c r="AW3563" s="13" t="s">
        <v>31</v>
      </c>
      <c r="AX3563" s="13" t="s">
        <v>77</v>
      </c>
      <c r="AY3563" s="188" t="s">
        <v>574</v>
      </c>
    </row>
    <row r="3564" spans="2:51" s="12" customFormat="1" ht="12">
      <c r="B3564" s="180"/>
      <c r="D3564" s="181" t="s">
        <v>586</v>
      </c>
      <c r="E3564" s="182" t="s">
        <v>1</v>
      </c>
      <c r="F3564" s="183" t="s">
        <v>1960</v>
      </c>
      <c r="H3564" s="182" t="s">
        <v>1</v>
      </c>
      <c r="I3564" s="184"/>
      <c r="L3564" s="180"/>
      <c r="M3564" s="185"/>
      <c r="T3564" s="186"/>
      <c r="AT3564" s="182" t="s">
        <v>586</v>
      </c>
      <c r="AU3564" s="182" t="s">
        <v>89</v>
      </c>
      <c r="AV3564" s="12" t="s">
        <v>84</v>
      </c>
      <c r="AW3564" s="12" t="s">
        <v>31</v>
      </c>
      <c r="AX3564" s="12" t="s">
        <v>77</v>
      </c>
      <c r="AY3564" s="182" t="s">
        <v>574</v>
      </c>
    </row>
    <row r="3565" spans="2:51" s="12" customFormat="1" ht="12">
      <c r="B3565" s="180"/>
      <c r="D3565" s="181" t="s">
        <v>586</v>
      </c>
      <c r="E3565" s="182" t="s">
        <v>1</v>
      </c>
      <c r="F3565" s="183" t="s">
        <v>3595</v>
      </c>
      <c r="H3565" s="182" t="s">
        <v>1</v>
      </c>
      <c r="I3565" s="184"/>
      <c r="L3565" s="180"/>
      <c r="M3565" s="185"/>
      <c r="T3565" s="186"/>
      <c r="AT3565" s="182" t="s">
        <v>586</v>
      </c>
      <c r="AU3565" s="182" t="s">
        <v>89</v>
      </c>
      <c r="AV3565" s="12" t="s">
        <v>84</v>
      </c>
      <c r="AW3565" s="12" t="s">
        <v>31</v>
      </c>
      <c r="AX3565" s="12" t="s">
        <v>77</v>
      </c>
      <c r="AY3565" s="182" t="s">
        <v>574</v>
      </c>
    </row>
    <row r="3566" spans="2:51" s="13" customFormat="1" ht="12">
      <c r="B3566" s="187"/>
      <c r="D3566" s="181" t="s">
        <v>586</v>
      </c>
      <c r="E3566" s="188" t="s">
        <v>1</v>
      </c>
      <c r="F3566" s="189" t="s">
        <v>3596</v>
      </c>
      <c r="H3566" s="190">
        <v>2.8490000000000002</v>
      </c>
      <c r="I3566" s="191"/>
      <c r="L3566" s="187"/>
      <c r="M3566" s="192"/>
      <c r="T3566" s="193"/>
      <c r="AT3566" s="188" t="s">
        <v>586</v>
      </c>
      <c r="AU3566" s="188" t="s">
        <v>89</v>
      </c>
      <c r="AV3566" s="13" t="s">
        <v>89</v>
      </c>
      <c r="AW3566" s="13" t="s">
        <v>31</v>
      </c>
      <c r="AX3566" s="13" t="s">
        <v>77</v>
      </c>
      <c r="AY3566" s="188" t="s">
        <v>574</v>
      </c>
    </row>
    <row r="3567" spans="2:51" s="15" customFormat="1" ht="12">
      <c r="B3567" s="201"/>
      <c r="D3567" s="181" t="s">
        <v>586</v>
      </c>
      <c r="E3567" s="202" t="s">
        <v>532</v>
      </c>
      <c r="F3567" s="203" t="s">
        <v>776</v>
      </c>
      <c r="H3567" s="204">
        <v>44.014000000000003</v>
      </c>
      <c r="I3567" s="205"/>
      <c r="L3567" s="201"/>
      <c r="M3567" s="206"/>
      <c r="T3567" s="207"/>
      <c r="AT3567" s="202" t="s">
        <v>586</v>
      </c>
      <c r="AU3567" s="202" t="s">
        <v>89</v>
      </c>
      <c r="AV3567" s="15" t="s">
        <v>597</v>
      </c>
      <c r="AW3567" s="15" t="s">
        <v>31</v>
      </c>
      <c r="AX3567" s="15" t="s">
        <v>77</v>
      </c>
      <c r="AY3567" s="202" t="s">
        <v>574</v>
      </c>
    </row>
    <row r="3568" spans="2:51" s="12" customFormat="1" ht="12">
      <c r="B3568" s="180"/>
      <c r="D3568" s="181" t="s">
        <v>586</v>
      </c>
      <c r="E3568" s="182" t="s">
        <v>1</v>
      </c>
      <c r="F3568" s="183" t="s">
        <v>3597</v>
      </c>
      <c r="H3568" s="182" t="s">
        <v>1</v>
      </c>
      <c r="I3568" s="184"/>
      <c r="L3568" s="180"/>
      <c r="M3568" s="185"/>
      <c r="T3568" s="186"/>
      <c r="AT3568" s="182" t="s">
        <v>586</v>
      </c>
      <c r="AU3568" s="182" t="s">
        <v>89</v>
      </c>
      <c r="AV3568" s="12" t="s">
        <v>84</v>
      </c>
      <c r="AW3568" s="12" t="s">
        <v>31</v>
      </c>
      <c r="AX3568" s="12" t="s">
        <v>77</v>
      </c>
      <c r="AY3568" s="182" t="s">
        <v>574</v>
      </c>
    </row>
    <row r="3569" spans="2:65" s="12" customFormat="1" ht="12">
      <c r="B3569" s="180"/>
      <c r="D3569" s="181" t="s">
        <v>586</v>
      </c>
      <c r="E3569" s="182" t="s">
        <v>1</v>
      </c>
      <c r="F3569" s="183" t="s">
        <v>1929</v>
      </c>
      <c r="H3569" s="182" t="s">
        <v>1</v>
      </c>
      <c r="I3569" s="184"/>
      <c r="L3569" s="180"/>
      <c r="M3569" s="185"/>
      <c r="T3569" s="186"/>
      <c r="AT3569" s="182" t="s">
        <v>586</v>
      </c>
      <c r="AU3569" s="182" t="s">
        <v>89</v>
      </c>
      <c r="AV3569" s="12" t="s">
        <v>84</v>
      </c>
      <c r="AW3569" s="12" t="s">
        <v>31</v>
      </c>
      <c r="AX3569" s="12" t="s">
        <v>77</v>
      </c>
      <c r="AY3569" s="182" t="s">
        <v>574</v>
      </c>
    </row>
    <row r="3570" spans="2:65" s="12" customFormat="1" ht="12">
      <c r="B3570" s="180"/>
      <c r="D3570" s="181" t="s">
        <v>586</v>
      </c>
      <c r="E3570" s="182" t="s">
        <v>1</v>
      </c>
      <c r="F3570" s="183" t="s">
        <v>3598</v>
      </c>
      <c r="H3570" s="182" t="s">
        <v>1</v>
      </c>
      <c r="I3570" s="184"/>
      <c r="L3570" s="180"/>
      <c r="M3570" s="185"/>
      <c r="T3570" s="186"/>
      <c r="AT3570" s="182" t="s">
        <v>586</v>
      </c>
      <c r="AU3570" s="182" t="s">
        <v>89</v>
      </c>
      <c r="AV3570" s="12" t="s">
        <v>84</v>
      </c>
      <c r="AW3570" s="12" t="s">
        <v>31</v>
      </c>
      <c r="AX3570" s="12" t="s">
        <v>77</v>
      </c>
      <c r="AY3570" s="182" t="s">
        <v>574</v>
      </c>
    </row>
    <row r="3571" spans="2:65" s="13" customFormat="1" ht="12">
      <c r="B3571" s="187"/>
      <c r="D3571" s="181" t="s">
        <v>586</v>
      </c>
      <c r="E3571" s="188" t="s">
        <v>1</v>
      </c>
      <c r="F3571" s="189" t="s">
        <v>3599</v>
      </c>
      <c r="H3571" s="190">
        <v>4.032</v>
      </c>
      <c r="I3571" s="191"/>
      <c r="L3571" s="187"/>
      <c r="M3571" s="192"/>
      <c r="T3571" s="193"/>
      <c r="AT3571" s="188" t="s">
        <v>586</v>
      </c>
      <c r="AU3571" s="188" t="s">
        <v>89</v>
      </c>
      <c r="AV3571" s="13" t="s">
        <v>89</v>
      </c>
      <c r="AW3571" s="13" t="s">
        <v>31</v>
      </c>
      <c r="AX3571" s="13" t="s">
        <v>77</v>
      </c>
      <c r="AY3571" s="188" t="s">
        <v>574</v>
      </c>
    </row>
    <row r="3572" spans="2:65" s="13" customFormat="1" ht="12">
      <c r="B3572" s="187"/>
      <c r="D3572" s="181" t="s">
        <v>586</v>
      </c>
      <c r="E3572" s="188" t="s">
        <v>1</v>
      </c>
      <c r="F3572" s="189" t="s">
        <v>3600</v>
      </c>
      <c r="H3572" s="190">
        <v>5.7110000000000003</v>
      </c>
      <c r="I3572" s="191"/>
      <c r="L3572" s="187"/>
      <c r="M3572" s="192"/>
      <c r="T3572" s="193"/>
      <c r="AT3572" s="188" t="s">
        <v>586</v>
      </c>
      <c r="AU3572" s="188" t="s">
        <v>89</v>
      </c>
      <c r="AV3572" s="13" t="s">
        <v>89</v>
      </c>
      <c r="AW3572" s="13" t="s">
        <v>31</v>
      </c>
      <c r="AX3572" s="13" t="s">
        <v>77</v>
      </c>
      <c r="AY3572" s="188" t="s">
        <v>574</v>
      </c>
    </row>
    <row r="3573" spans="2:65" s="13" customFormat="1" ht="12">
      <c r="B3573" s="187"/>
      <c r="D3573" s="181" t="s">
        <v>586</v>
      </c>
      <c r="E3573" s="188" t="s">
        <v>1</v>
      </c>
      <c r="F3573" s="189" t="s">
        <v>3599</v>
      </c>
      <c r="H3573" s="190">
        <v>4.032</v>
      </c>
      <c r="I3573" s="191"/>
      <c r="L3573" s="187"/>
      <c r="M3573" s="192"/>
      <c r="T3573" s="193"/>
      <c r="AT3573" s="188" t="s">
        <v>586</v>
      </c>
      <c r="AU3573" s="188" t="s">
        <v>89</v>
      </c>
      <c r="AV3573" s="13" t="s">
        <v>89</v>
      </c>
      <c r="AW3573" s="13" t="s">
        <v>31</v>
      </c>
      <c r="AX3573" s="13" t="s">
        <v>77</v>
      </c>
      <c r="AY3573" s="188" t="s">
        <v>574</v>
      </c>
    </row>
    <row r="3574" spans="2:65" s="13" customFormat="1" ht="12">
      <c r="B3574" s="187"/>
      <c r="D3574" s="181" t="s">
        <v>586</v>
      </c>
      <c r="E3574" s="188" t="s">
        <v>1</v>
      </c>
      <c r="F3574" s="189" t="s">
        <v>3601</v>
      </c>
      <c r="H3574" s="190">
        <v>6.8280000000000003</v>
      </c>
      <c r="I3574" s="191"/>
      <c r="L3574" s="187"/>
      <c r="M3574" s="192"/>
      <c r="T3574" s="193"/>
      <c r="AT3574" s="188" t="s">
        <v>586</v>
      </c>
      <c r="AU3574" s="188" t="s">
        <v>89</v>
      </c>
      <c r="AV3574" s="13" t="s">
        <v>89</v>
      </c>
      <c r="AW3574" s="13" t="s">
        <v>31</v>
      </c>
      <c r="AX3574" s="13" t="s">
        <v>77</v>
      </c>
      <c r="AY3574" s="188" t="s">
        <v>574</v>
      </c>
    </row>
    <row r="3575" spans="2:65" s="15" customFormat="1" ht="12">
      <c r="B3575" s="201"/>
      <c r="D3575" s="181" t="s">
        <v>586</v>
      </c>
      <c r="E3575" s="202" t="s">
        <v>534</v>
      </c>
      <c r="F3575" s="203" t="s">
        <v>776</v>
      </c>
      <c r="H3575" s="204">
        <v>20.603000000000002</v>
      </c>
      <c r="I3575" s="205"/>
      <c r="L3575" s="201"/>
      <c r="M3575" s="206"/>
      <c r="T3575" s="207"/>
      <c r="AT3575" s="202" t="s">
        <v>586</v>
      </c>
      <c r="AU3575" s="202" t="s">
        <v>89</v>
      </c>
      <c r="AV3575" s="15" t="s">
        <v>597</v>
      </c>
      <c r="AW3575" s="15" t="s">
        <v>31</v>
      </c>
      <c r="AX3575" s="15" t="s">
        <v>77</v>
      </c>
      <c r="AY3575" s="202" t="s">
        <v>574</v>
      </c>
    </row>
    <row r="3576" spans="2:65" s="14" customFormat="1" ht="12">
      <c r="B3576" s="194"/>
      <c r="D3576" s="181" t="s">
        <v>586</v>
      </c>
      <c r="E3576" s="195" t="s">
        <v>433</v>
      </c>
      <c r="F3576" s="196" t="s">
        <v>596</v>
      </c>
      <c r="H3576" s="197">
        <v>235.447</v>
      </c>
      <c r="I3576" s="198"/>
      <c r="L3576" s="194"/>
      <c r="M3576" s="199"/>
      <c r="T3576" s="200"/>
      <c r="AT3576" s="195" t="s">
        <v>586</v>
      </c>
      <c r="AU3576" s="195" t="s">
        <v>89</v>
      </c>
      <c r="AV3576" s="14" t="s">
        <v>580</v>
      </c>
      <c r="AW3576" s="14" t="s">
        <v>31</v>
      </c>
      <c r="AX3576" s="14" t="s">
        <v>84</v>
      </c>
      <c r="AY3576" s="195" t="s">
        <v>574</v>
      </c>
    </row>
    <row r="3577" spans="2:65" s="1" customFormat="1" ht="24.25" customHeight="1">
      <c r="B3577" s="140"/>
      <c r="C3577" s="208" t="s">
        <v>3602</v>
      </c>
      <c r="D3577" s="208" t="s">
        <v>1858</v>
      </c>
      <c r="E3577" s="209" t="s">
        <v>3603</v>
      </c>
      <c r="F3577" s="210" t="s">
        <v>3604</v>
      </c>
      <c r="G3577" s="211" t="s">
        <v>584</v>
      </c>
      <c r="H3577" s="212">
        <v>37.024000000000001</v>
      </c>
      <c r="I3577" s="213"/>
      <c r="J3577" s="214">
        <f>ROUND(I3577*H3577,2)</f>
        <v>0</v>
      </c>
      <c r="K3577" s="215"/>
      <c r="L3577" s="216"/>
      <c r="M3577" s="217" t="s">
        <v>1</v>
      </c>
      <c r="N3577" s="218" t="s">
        <v>43</v>
      </c>
      <c r="P3577" s="177">
        <f>O3577*H3577</f>
        <v>0</v>
      </c>
      <c r="Q3577" s="177">
        <v>2.3999999999999998E-3</v>
      </c>
      <c r="R3577" s="177">
        <f>Q3577*H3577</f>
        <v>8.8857599999999995E-2</v>
      </c>
      <c r="S3577" s="177">
        <v>0</v>
      </c>
      <c r="T3577" s="178">
        <f>S3577*H3577</f>
        <v>0</v>
      </c>
      <c r="AR3577" s="179" t="s">
        <v>860</v>
      </c>
      <c r="AT3577" s="179" t="s">
        <v>1858</v>
      </c>
      <c r="AU3577" s="179" t="s">
        <v>89</v>
      </c>
      <c r="AY3577" s="17" t="s">
        <v>574</v>
      </c>
      <c r="BE3577" s="102">
        <f>IF(N3577="základná",J3577,0)</f>
        <v>0</v>
      </c>
      <c r="BF3577" s="102">
        <f>IF(N3577="znížená",J3577,0)</f>
        <v>0</v>
      </c>
      <c r="BG3577" s="102">
        <f>IF(N3577="zákl. prenesená",J3577,0)</f>
        <v>0</v>
      </c>
      <c r="BH3577" s="102">
        <f>IF(N3577="zníž. prenesená",J3577,0)</f>
        <v>0</v>
      </c>
      <c r="BI3577" s="102">
        <f>IF(N3577="nulová",J3577,0)</f>
        <v>0</v>
      </c>
      <c r="BJ3577" s="17" t="s">
        <v>89</v>
      </c>
      <c r="BK3577" s="102">
        <f>ROUND(I3577*H3577,2)</f>
        <v>0</v>
      </c>
      <c r="BL3577" s="17" t="s">
        <v>680</v>
      </c>
      <c r="BM3577" s="179" t="s">
        <v>3605</v>
      </c>
    </row>
    <row r="3578" spans="2:65" s="13" customFormat="1" ht="12">
      <c r="B3578" s="187"/>
      <c r="D3578" s="181" t="s">
        <v>586</v>
      </c>
      <c r="E3578" s="188" t="s">
        <v>1</v>
      </c>
      <c r="F3578" s="189" t="s">
        <v>3606</v>
      </c>
      <c r="H3578" s="190">
        <v>37.024000000000001</v>
      </c>
      <c r="I3578" s="191"/>
      <c r="L3578" s="187"/>
      <c r="M3578" s="192"/>
      <c r="T3578" s="193"/>
      <c r="AT3578" s="188" t="s">
        <v>586</v>
      </c>
      <c r="AU3578" s="188" t="s">
        <v>89</v>
      </c>
      <c r="AV3578" s="13" t="s">
        <v>89</v>
      </c>
      <c r="AW3578" s="13" t="s">
        <v>31</v>
      </c>
      <c r="AX3578" s="13" t="s">
        <v>84</v>
      </c>
      <c r="AY3578" s="188" t="s">
        <v>574</v>
      </c>
    </row>
    <row r="3579" spans="2:65" s="1" customFormat="1" ht="24.25" customHeight="1">
      <c r="B3579" s="140"/>
      <c r="C3579" s="208" t="s">
        <v>3607</v>
      </c>
      <c r="D3579" s="208" t="s">
        <v>1858</v>
      </c>
      <c r="E3579" s="209" t="s">
        <v>3608</v>
      </c>
      <c r="F3579" s="210" t="s">
        <v>3609</v>
      </c>
      <c r="G3579" s="211" t="s">
        <v>584</v>
      </c>
      <c r="H3579" s="212">
        <v>54.938000000000002</v>
      </c>
      <c r="I3579" s="213"/>
      <c r="J3579" s="214">
        <f>ROUND(I3579*H3579,2)</f>
        <v>0</v>
      </c>
      <c r="K3579" s="215"/>
      <c r="L3579" s="216"/>
      <c r="M3579" s="217" t="s">
        <v>1</v>
      </c>
      <c r="N3579" s="218" t="s">
        <v>43</v>
      </c>
      <c r="P3579" s="177">
        <f>O3579*H3579</f>
        <v>0</v>
      </c>
      <c r="Q3579" s="177">
        <v>3.0000000000000001E-3</v>
      </c>
      <c r="R3579" s="177">
        <f>Q3579*H3579</f>
        <v>0.16481400000000002</v>
      </c>
      <c r="S3579" s="177">
        <v>0</v>
      </c>
      <c r="T3579" s="178">
        <f>S3579*H3579</f>
        <v>0</v>
      </c>
      <c r="AR3579" s="179" t="s">
        <v>860</v>
      </c>
      <c r="AT3579" s="179" t="s">
        <v>1858</v>
      </c>
      <c r="AU3579" s="179" t="s">
        <v>89</v>
      </c>
      <c r="AY3579" s="17" t="s">
        <v>574</v>
      </c>
      <c r="BE3579" s="102">
        <f>IF(N3579="základná",J3579,0)</f>
        <v>0</v>
      </c>
      <c r="BF3579" s="102">
        <f>IF(N3579="znížená",J3579,0)</f>
        <v>0</v>
      </c>
      <c r="BG3579" s="102">
        <f>IF(N3579="zákl. prenesená",J3579,0)</f>
        <v>0</v>
      </c>
      <c r="BH3579" s="102">
        <f>IF(N3579="zníž. prenesená",J3579,0)</f>
        <v>0</v>
      </c>
      <c r="BI3579" s="102">
        <f>IF(N3579="nulová",J3579,0)</f>
        <v>0</v>
      </c>
      <c r="BJ3579" s="17" t="s">
        <v>89</v>
      </c>
      <c r="BK3579" s="102">
        <f>ROUND(I3579*H3579,2)</f>
        <v>0</v>
      </c>
      <c r="BL3579" s="17" t="s">
        <v>680</v>
      </c>
      <c r="BM3579" s="179" t="s">
        <v>3610</v>
      </c>
    </row>
    <row r="3580" spans="2:65" s="13" customFormat="1" ht="12">
      <c r="B3580" s="187"/>
      <c r="D3580" s="181" t="s">
        <v>586</v>
      </c>
      <c r="E3580" s="188" t="s">
        <v>1</v>
      </c>
      <c r="F3580" s="189" t="s">
        <v>3611</v>
      </c>
      <c r="H3580" s="190">
        <v>54.938000000000002</v>
      </c>
      <c r="I3580" s="191"/>
      <c r="L3580" s="187"/>
      <c r="M3580" s="192"/>
      <c r="T3580" s="193"/>
      <c r="AT3580" s="188" t="s">
        <v>586</v>
      </c>
      <c r="AU3580" s="188" t="s">
        <v>89</v>
      </c>
      <c r="AV3580" s="13" t="s">
        <v>89</v>
      </c>
      <c r="AW3580" s="13" t="s">
        <v>31</v>
      </c>
      <c r="AX3580" s="13" t="s">
        <v>84</v>
      </c>
      <c r="AY3580" s="188" t="s">
        <v>574</v>
      </c>
    </row>
    <row r="3581" spans="2:65" s="1" customFormat="1" ht="24.25" customHeight="1">
      <c r="B3581" s="140"/>
      <c r="C3581" s="208" t="s">
        <v>3612</v>
      </c>
      <c r="D3581" s="208" t="s">
        <v>1858</v>
      </c>
      <c r="E3581" s="209" t="s">
        <v>3613</v>
      </c>
      <c r="F3581" s="210" t="s">
        <v>3614</v>
      </c>
      <c r="G3581" s="211" t="s">
        <v>584</v>
      </c>
      <c r="H3581" s="212">
        <v>45.113</v>
      </c>
      <c r="I3581" s="213"/>
      <c r="J3581" s="214">
        <f>ROUND(I3581*H3581,2)</f>
        <v>0</v>
      </c>
      <c r="K3581" s="215"/>
      <c r="L3581" s="216"/>
      <c r="M3581" s="217" t="s">
        <v>1</v>
      </c>
      <c r="N3581" s="218" t="s">
        <v>43</v>
      </c>
      <c r="P3581" s="177">
        <f>O3581*H3581</f>
        <v>0</v>
      </c>
      <c r="Q3581" s="177">
        <v>3.5999999999999999E-3</v>
      </c>
      <c r="R3581" s="177">
        <f>Q3581*H3581</f>
        <v>0.16240679999999999</v>
      </c>
      <c r="S3581" s="177">
        <v>0</v>
      </c>
      <c r="T3581" s="178">
        <f>S3581*H3581</f>
        <v>0</v>
      </c>
      <c r="AR3581" s="179" t="s">
        <v>860</v>
      </c>
      <c r="AT3581" s="179" t="s">
        <v>1858</v>
      </c>
      <c r="AU3581" s="179" t="s">
        <v>89</v>
      </c>
      <c r="AY3581" s="17" t="s">
        <v>574</v>
      </c>
      <c r="BE3581" s="102">
        <f>IF(N3581="základná",J3581,0)</f>
        <v>0</v>
      </c>
      <c r="BF3581" s="102">
        <f>IF(N3581="znížená",J3581,0)</f>
        <v>0</v>
      </c>
      <c r="BG3581" s="102">
        <f>IF(N3581="zákl. prenesená",J3581,0)</f>
        <v>0</v>
      </c>
      <c r="BH3581" s="102">
        <f>IF(N3581="zníž. prenesená",J3581,0)</f>
        <v>0</v>
      </c>
      <c r="BI3581" s="102">
        <f>IF(N3581="nulová",J3581,0)</f>
        <v>0</v>
      </c>
      <c r="BJ3581" s="17" t="s">
        <v>89</v>
      </c>
      <c r="BK3581" s="102">
        <f>ROUND(I3581*H3581,2)</f>
        <v>0</v>
      </c>
      <c r="BL3581" s="17" t="s">
        <v>680</v>
      </c>
      <c r="BM3581" s="179" t="s">
        <v>3615</v>
      </c>
    </row>
    <row r="3582" spans="2:65" s="13" customFormat="1" ht="12">
      <c r="B3582" s="187"/>
      <c r="D3582" s="181" t="s">
        <v>586</v>
      </c>
      <c r="E3582" s="188" t="s">
        <v>1</v>
      </c>
      <c r="F3582" s="189" t="s">
        <v>3616</v>
      </c>
      <c r="H3582" s="190">
        <v>45.113</v>
      </c>
      <c r="I3582" s="191"/>
      <c r="L3582" s="187"/>
      <c r="M3582" s="192"/>
      <c r="T3582" s="193"/>
      <c r="AT3582" s="188" t="s">
        <v>586</v>
      </c>
      <c r="AU3582" s="188" t="s">
        <v>89</v>
      </c>
      <c r="AV3582" s="13" t="s">
        <v>89</v>
      </c>
      <c r="AW3582" s="13" t="s">
        <v>31</v>
      </c>
      <c r="AX3582" s="13" t="s">
        <v>84</v>
      </c>
      <c r="AY3582" s="188" t="s">
        <v>574</v>
      </c>
    </row>
    <row r="3583" spans="2:65" s="1" customFormat="1" ht="24.25" customHeight="1">
      <c r="B3583" s="140"/>
      <c r="C3583" s="208" t="s">
        <v>3617</v>
      </c>
      <c r="D3583" s="208" t="s">
        <v>1858</v>
      </c>
      <c r="E3583" s="209" t="s">
        <v>3618</v>
      </c>
      <c r="F3583" s="210" t="s">
        <v>3619</v>
      </c>
      <c r="G3583" s="211" t="s">
        <v>584</v>
      </c>
      <c r="H3583" s="212">
        <v>50.838000000000001</v>
      </c>
      <c r="I3583" s="213"/>
      <c r="J3583" s="214">
        <f>ROUND(I3583*H3583,2)</f>
        <v>0</v>
      </c>
      <c r="K3583" s="215"/>
      <c r="L3583" s="216"/>
      <c r="M3583" s="217" t="s">
        <v>1</v>
      </c>
      <c r="N3583" s="218" t="s">
        <v>43</v>
      </c>
      <c r="P3583" s="177">
        <f>O3583*H3583</f>
        <v>0</v>
      </c>
      <c r="Q3583" s="177">
        <v>5.5500000000000002E-3</v>
      </c>
      <c r="R3583" s="177">
        <f>Q3583*H3583</f>
        <v>0.28215090000000004</v>
      </c>
      <c r="S3583" s="177">
        <v>0</v>
      </c>
      <c r="T3583" s="178">
        <f>S3583*H3583</f>
        <v>0</v>
      </c>
      <c r="AR3583" s="179" t="s">
        <v>860</v>
      </c>
      <c r="AT3583" s="179" t="s">
        <v>1858</v>
      </c>
      <c r="AU3583" s="179" t="s">
        <v>89</v>
      </c>
      <c r="AY3583" s="17" t="s">
        <v>574</v>
      </c>
      <c r="BE3583" s="102">
        <f>IF(N3583="základná",J3583,0)</f>
        <v>0</v>
      </c>
      <c r="BF3583" s="102">
        <f>IF(N3583="znížená",J3583,0)</f>
        <v>0</v>
      </c>
      <c r="BG3583" s="102">
        <f>IF(N3583="zákl. prenesená",J3583,0)</f>
        <v>0</v>
      </c>
      <c r="BH3583" s="102">
        <f>IF(N3583="zníž. prenesená",J3583,0)</f>
        <v>0</v>
      </c>
      <c r="BI3583" s="102">
        <f>IF(N3583="nulová",J3583,0)</f>
        <v>0</v>
      </c>
      <c r="BJ3583" s="17" t="s">
        <v>89</v>
      </c>
      <c r="BK3583" s="102">
        <f>ROUND(I3583*H3583,2)</f>
        <v>0</v>
      </c>
      <c r="BL3583" s="17" t="s">
        <v>680</v>
      </c>
      <c r="BM3583" s="179" t="s">
        <v>3620</v>
      </c>
    </row>
    <row r="3584" spans="2:65" s="13" customFormat="1" ht="12">
      <c r="B3584" s="187"/>
      <c r="D3584" s="181" t="s">
        <v>586</v>
      </c>
      <c r="E3584" s="188" t="s">
        <v>1</v>
      </c>
      <c r="F3584" s="189" t="s">
        <v>3621</v>
      </c>
      <c r="H3584" s="190">
        <v>50.838000000000001</v>
      </c>
      <c r="I3584" s="191"/>
      <c r="L3584" s="187"/>
      <c r="M3584" s="192"/>
      <c r="T3584" s="193"/>
      <c r="AT3584" s="188" t="s">
        <v>586</v>
      </c>
      <c r="AU3584" s="188" t="s">
        <v>89</v>
      </c>
      <c r="AV3584" s="13" t="s">
        <v>89</v>
      </c>
      <c r="AW3584" s="13" t="s">
        <v>31</v>
      </c>
      <c r="AX3584" s="13" t="s">
        <v>84</v>
      </c>
      <c r="AY3584" s="188" t="s">
        <v>574</v>
      </c>
    </row>
    <row r="3585" spans="2:65" s="1" customFormat="1" ht="24.25" customHeight="1">
      <c r="B3585" s="140"/>
      <c r="C3585" s="208" t="s">
        <v>3622</v>
      </c>
      <c r="D3585" s="208" t="s">
        <v>1858</v>
      </c>
      <c r="E3585" s="209" t="s">
        <v>3623</v>
      </c>
      <c r="F3585" s="210" t="s">
        <v>3624</v>
      </c>
      <c r="G3585" s="211" t="s">
        <v>584</v>
      </c>
      <c r="H3585" s="212">
        <v>48.414999999999999</v>
      </c>
      <c r="I3585" s="213"/>
      <c r="J3585" s="214">
        <f>ROUND(I3585*H3585,2)</f>
        <v>0</v>
      </c>
      <c r="K3585" s="215"/>
      <c r="L3585" s="216"/>
      <c r="M3585" s="217" t="s">
        <v>1</v>
      </c>
      <c r="N3585" s="218" t="s">
        <v>43</v>
      </c>
      <c r="P3585" s="177">
        <f>O3585*H3585</f>
        <v>0</v>
      </c>
      <c r="Q3585" s="177">
        <v>7.4000000000000003E-3</v>
      </c>
      <c r="R3585" s="177">
        <f>Q3585*H3585</f>
        <v>0.35827100000000001</v>
      </c>
      <c r="S3585" s="177">
        <v>0</v>
      </c>
      <c r="T3585" s="178">
        <f>S3585*H3585</f>
        <v>0</v>
      </c>
      <c r="AR3585" s="179" t="s">
        <v>860</v>
      </c>
      <c r="AT3585" s="179" t="s">
        <v>1858</v>
      </c>
      <c r="AU3585" s="179" t="s">
        <v>89</v>
      </c>
      <c r="AY3585" s="17" t="s">
        <v>574</v>
      </c>
      <c r="BE3585" s="102">
        <f>IF(N3585="základná",J3585,0)</f>
        <v>0</v>
      </c>
      <c r="BF3585" s="102">
        <f>IF(N3585="znížená",J3585,0)</f>
        <v>0</v>
      </c>
      <c r="BG3585" s="102">
        <f>IF(N3585="zákl. prenesená",J3585,0)</f>
        <v>0</v>
      </c>
      <c r="BH3585" s="102">
        <f>IF(N3585="zníž. prenesená",J3585,0)</f>
        <v>0</v>
      </c>
      <c r="BI3585" s="102">
        <f>IF(N3585="nulová",J3585,0)</f>
        <v>0</v>
      </c>
      <c r="BJ3585" s="17" t="s">
        <v>89</v>
      </c>
      <c r="BK3585" s="102">
        <f>ROUND(I3585*H3585,2)</f>
        <v>0</v>
      </c>
      <c r="BL3585" s="17" t="s">
        <v>680</v>
      </c>
      <c r="BM3585" s="179" t="s">
        <v>3625</v>
      </c>
    </row>
    <row r="3586" spans="2:65" s="13" customFormat="1" ht="12">
      <c r="B3586" s="187"/>
      <c r="D3586" s="181" t="s">
        <v>586</v>
      </c>
      <c r="E3586" s="188" t="s">
        <v>1</v>
      </c>
      <c r="F3586" s="189" t="s">
        <v>3626</v>
      </c>
      <c r="H3586" s="190">
        <v>48.414999999999999</v>
      </c>
      <c r="I3586" s="191"/>
      <c r="L3586" s="187"/>
      <c r="M3586" s="192"/>
      <c r="T3586" s="193"/>
      <c r="AT3586" s="188" t="s">
        <v>586</v>
      </c>
      <c r="AU3586" s="188" t="s">
        <v>89</v>
      </c>
      <c r="AV3586" s="13" t="s">
        <v>89</v>
      </c>
      <c r="AW3586" s="13" t="s">
        <v>31</v>
      </c>
      <c r="AX3586" s="13" t="s">
        <v>84</v>
      </c>
      <c r="AY3586" s="188" t="s">
        <v>574</v>
      </c>
    </row>
    <row r="3587" spans="2:65" s="1" customFormat="1" ht="24.25" customHeight="1">
      <c r="B3587" s="140"/>
      <c r="C3587" s="208" t="s">
        <v>3627</v>
      </c>
      <c r="D3587" s="208" t="s">
        <v>1858</v>
      </c>
      <c r="E3587" s="209" t="s">
        <v>3628</v>
      </c>
      <c r="F3587" s="210" t="s">
        <v>3629</v>
      </c>
      <c r="G3587" s="211" t="s">
        <v>584</v>
      </c>
      <c r="H3587" s="212">
        <v>22.663</v>
      </c>
      <c r="I3587" s="213"/>
      <c r="J3587" s="214">
        <f>ROUND(I3587*H3587,2)</f>
        <v>0</v>
      </c>
      <c r="K3587" s="215"/>
      <c r="L3587" s="216"/>
      <c r="M3587" s="217" t="s">
        <v>1</v>
      </c>
      <c r="N3587" s="218" t="s">
        <v>43</v>
      </c>
      <c r="P3587" s="177">
        <f>O3587*H3587</f>
        <v>0</v>
      </c>
      <c r="Q3587" s="177">
        <v>8.1399999999999997E-3</v>
      </c>
      <c r="R3587" s="177">
        <f>Q3587*H3587</f>
        <v>0.18447681999999999</v>
      </c>
      <c r="S3587" s="177">
        <v>0</v>
      </c>
      <c r="T3587" s="178">
        <f>S3587*H3587</f>
        <v>0</v>
      </c>
      <c r="AR3587" s="179" t="s">
        <v>860</v>
      </c>
      <c r="AT3587" s="179" t="s">
        <v>1858</v>
      </c>
      <c r="AU3587" s="179" t="s">
        <v>89</v>
      </c>
      <c r="AY3587" s="17" t="s">
        <v>574</v>
      </c>
      <c r="BE3587" s="102">
        <f>IF(N3587="základná",J3587,0)</f>
        <v>0</v>
      </c>
      <c r="BF3587" s="102">
        <f>IF(N3587="znížená",J3587,0)</f>
        <v>0</v>
      </c>
      <c r="BG3587" s="102">
        <f>IF(N3587="zákl. prenesená",J3587,0)</f>
        <v>0</v>
      </c>
      <c r="BH3587" s="102">
        <f>IF(N3587="zníž. prenesená",J3587,0)</f>
        <v>0</v>
      </c>
      <c r="BI3587" s="102">
        <f>IF(N3587="nulová",J3587,0)</f>
        <v>0</v>
      </c>
      <c r="BJ3587" s="17" t="s">
        <v>89</v>
      </c>
      <c r="BK3587" s="102">
        <f>ROUND(I3587*H3587,2)</f>
        <v>0</v>
      </c>
      <c r="BL3587" s="17" t="s">
        <v>680</v>
      </c>
      <c r="BM3587" s="179" t="s">
        <v>3630</v>
      </c>
    </row>
    <row r="3588" spans="2:65" s="13" customFormat="1" ht="12">
      <c r="B3588" s="187"/>
      <c r="D3588" s="181" t="s">
        <v>586</v>
      </c>
      <c r="E3588" s="188" t="s">
        <v>1</v>
      </c>
      <c r="F3588" s="189" t="s">
        <v>3631</v>
      </c>
      <c r="H3588" s="190">
        <v>22.663</v>
      </c>
      <c r="I3588" s="191"/>
      <c r="L3588" s="187"/>
      <c r="M3588" s="192"/>
      <c r="T3588" s="193"/>
      <c r="AT3588" s="188" t="s">
        <v>586</v>
      </c>
      <c r="AU3588" s="188" t="s">
        <v>89</v>
      </c>
      <c r="AV3588" s="13" t="s">
        <v>89</v>
      </c>
      <c r="AW3588" s="13" t="s">
        <v>31</v>
      </c>
      <c r="AX3588" s="13" t="s">
        <v>84</v>
      </c>
      <c r="AY3588" s="188" t="s">
        <v>574</v>
      </c>
    </row>
    <row r="3589" spans="2:65" s="1" customFormat="1" ht="24.25" customHeight="1">
      <c r="B3589" s="140"/>
      <c r="C3589" s="168" t="s">
        <v>3632</v>
      </c>
      <c r="D3589" s="168" t="s">
        <v>576</v>
      </c>
      <c r="E3589" s="169" t="s">
        <v>3633</v>
      </c>
      <c r="F3589" s="170" t="s">
        <v>3634</v>
      </c>
      <c r="G3589" s="171" t="s">
        <v>584</v>
      </c>
      <c r="H3589" s="172">
        <v>23.463000000000001</v>
      </c>
      <c r="I3589" s="173"/>
      <c r="J3589" s="174">
        <f>ROUND(I3589*H3589,2)</f>
        <v>0</v>
      </c>
      <c r="K3589" s="175"/>
      <c r="L3589" s="34"/>
      <c r="M3589" s="176" t="s">
        <v>1</v>
      </c>
      <c r="N3589" s="139" t="s">
        <v>43</v>
      </c>
      <c r="P3589" s="177">
        <f>O3589*H3589</f>
        <v>0</v>
      </c>
      <c r="Q3589" s="177">
        <v>3.62E-3</v>
      </c>
      <c r="R3589" s="177">
        <f>Q3589*H3589</f>
        <v>8.4936060000000008E-2</v>
      </c>
      <c r="S3589" s="177">
        <v>0</v>
      </c>
      <c r="T3589" s="178">
        <f>S3589*H3589</f>
        <v>0</v>
      </c>
      <c r="AR3589" s="179" t="s">
        <v>680</v>
      </c>
      <c r="AT3589" s="179" t="s">
        <v>576</v>
      </c>
      <c r="AU3589" s="179" t="s">
        <v>89</v>
      </c>
      <c r="AY3589" s="17" t="s">
        <v>574</v>
      </c>
      <c r="BE3589" s="102">
        <f>IF(N3589="základná",J3589,0)</f>
        <v>0</v>
      </c>
      <c r="BF3589" s="102">
        <f>IF(N3589="znížená",J3589,0)</f>
        <v>0</v>
      </c>
      <c r="BG3589" s="102">
        <f>IF(N3589="zákl. prenesená",J3589,0)</f>
        <v>0</v>
      </c>
      <c r="BH3589" s="102">
        <f>IF(N3589="zníž. prenesená",J3589,0)</f>
        <v>0</v>
      </c>
      <c r="BI3589" s="102">
        <f>IF(N3589="nulová",J3589,0)</f>
        <v>0</v>
      </c>
      <c r="BJ3589" s="17" t="s">
        <v>89</v>
      </c>
      <c r="BK3589" s="102">
        <f>ROUND(I3589*H3589,2)</f>
        <v>0</v>
      </c>
      <c r="BL3589" s="17" t="s">
        <v>680</v>
      </c>
      <c r="BM3589" s="179" t="s">
        <v>3635</v>
      </c>
    </row>
    <row r="3590" spans="2:65" s="13" customFormat="1" ht="12">
      <c r="B3590" s="187"/>
      <c r="D3590" s="181" t="s">
        <v>586</v>
      </c>
      <c r="E3590" s="188" t="s">
        <v>1</v>
      </c>
      <c r="F3590" s="189" t="s">
        <v>3636</v>
      </c>
      <c r="H3590" s="190">
        <v>8.7840000000000007</v>
      </c>
      <c r="I3590" s="191"/>
      <c r="L3590" s="187"/>
      <c r="M3590" s="192"/>
      <c r="T3590" s="193"/>
      <c r="AT3590" s="188" t="s">
        <v>586</v>
      </c>
      <c r="AU3590" s="188" t="s">
        <v>89</v>
      </c>
      <c r="AV3590" s="13" t="s">
        <v>89</v>
      </c>
      <c r="AW3590" s="13" t="s">
        <v>31</v>
      </c>
      <c r="AX3590" s="13" t="s">
        <v>77</v>
      </c>
      <c r="AY3590" s="188" t="s">
        <v>574</v>
      </c>
    </row>
    <row r="3591" spans="2:65" s="13" customFormat="1" ht="12">
      <c r="B3591" s="187"/>
      <c r="D3591" s="181" t="s">
        <v>586</v>
      </c>
      <c r="E3591" s="188" t="s">
        <v>1</v>
      </c>
      <c r="F3591" s="189" t="s">
        <v>3637</v>
      </c>
      <c r="H3591" s="190">
        <v>4.0949999999999998</v>
      </c>
      <c r="I3591" s="191"/>
      <c r="L3591" s="187"/>
      <c r="M3591" s="192"/>
      <c r="T3591" s="193"/>
      <c r="AT3591" s="188" t="s">
        <v>586</v>
      </c>
      <c r="AU3591" s="188" t="s">
        <v>89</v>
      </c>
      <c r="AV3591" s="13" t="s">
        <v>89</v>
      </c>
      <c r="AW3591" s="13" t="s">
        <v>31</v>
      </c>
      <c r="AX3591" s="13" t="s">
        <v>77</v>
      </c>
      <c r="AY3591" s="188" t="s">
        <v>574</v>
      </c>
    </row>
    <row r="3592" spans="2:65" s="13" customFormat="1" ht="12">
      <c r="B3592" s="187"/>
      <c r="D3592" s="181" t="s">
        <v>586</v>
      </c>
      <c r="E3592" s="188" t="s">
        <v>1</v>
      </c>
      <c r="F3592" s="189" t="s">
        <v>3638</v>
      </c>
      <c r="H3592" s="190">
        <v>10.584</v>
      </c>
      <c r="I3592" s="191"/>
      <c r="L3592" s="187"/>
      <c r="M3592" s="192"/>
      <c r="T3592" s="193"/>
      <c r="AT3592" s="188" t="s">
        <v>586</v>
      </c>
      <c r="AU3592" s="188" t="s">
        <v>89</v>
      </c>
      <c r="AV3592" s="13" t="s">
        <v>89</v>
      </c>
      <c r="AW3592" s="13" t="s">
        <v>31</v>
      </c>
      <c r="AX3592" s="13" t="s">
        <v>77</v>
      </c>
      <c r="AY3592" s="188" t="s">
        <v>574</v>
      </c>
    </row>
    <row r="3593" spans="2:65" s="15" customFormat="1" ht="12">
      <c r="B3593" s="201"/>
      <c r="D3593" s="181" t="s">
        <v>586</v>
      </c>
      <c r="E3593" s="202" t="s">
        <v>380</v>
      </c>
      <c r="F3593" s="203" t="s">
        <v>3639</v>
      </c>
      <c r="H3593" s="204">
        <v>23.463000000000001</v>
      </c>
      <c r="I3593" s="205"/>
      <c r="L3593" s="201"/>
      <c r="M3593" s="206"/>
      <c r="T3593" s="207"/>
      <c r="AT3593" s="202" t="s">
        <v>586</v>
      </c>
      <c r="AU3593" s="202" t="s">
        <v>89</v>
      </c>
      <c r="AV3593" s="15" t="s">
        <v>597</v>
      </c>
      <c r="AW3593" s="15" t="s">
        <v>31</v>
      </c>
      <c r="AX3593" s="15" t="s">
        <v>77</v>
      </c>
      <c r="AY3593" s="202" t="s">
        <v>574</v>
      </c>
    </row>
    <row r="3594" spans="2:65" s="14" customFormat="1" ht="12">
      <c r="B3594" s="194"/>
      <c r="D3594" s="181" t="s">
        <v>586</v>
      </c>
      <c r="E3594" s="195" t="s">
        <v>1</v>
      </c>
      <c r="F3594" s="196" t="s">
        <v>596</v>
      </c>
      <c r="H3594" s="197">
        <v>23.463000000000001</v>
      </c>
      <c r="I3594" s="198"/>
      <c r="L3594" s="194"/>
      <c r="M3594" s="199"/>
      <c r="T3594" s="200"/>
      <c r="AT3594" s="195" t="s">
        <v>586</v>
      </c>
      <c r="AU3594" s="195" t="s">
        <v>89</v>
      </c>
      <c r="AV3594" s="14" t="s">
        <v>580</v>
      </c>
      <c r="AW3594" s="14" t="s">
        <v>31</v>
      </c>
      <c r="AX3594" s="14" t="s">
        <v>84</v>
      </c>
      <c r="AY3594" s="195" t="s">
        <v>574</v>
      </c>
    </row>
    <row r="3595" spans="2:65" s="1" customFormat="1" ht="16.5" customHeight="1">
      <c r="B3595" s="140"/>
      <c r="C3595" s="208" t="s">
        <v>3640</v>
      </c>
      <c r="D3595" s="208" t="s">
        <v>1858</v>
      </c>
      <c r="E3595" s="209" t="s">
        <v>3641</v>
      </c>
      <c r="F3595" s="210" t="s">
        <v>3642</v>
      </c>
      <c r="G3595" s="211" t="s">
        <v>584</v>
      </c>
      <c r="H3595" s="212">
        <v>24.411000000000001</v>
      </c>
      <c r="I3595" s="213"/>
      <c r="J3595" s="214">
        <f>ROUND(I3595*H3595,2)</f>
        <v>0</v>
      </c>
      <c r="K3595" s="215"/>
      <c r="L3595" s="216"/>
      <c r="M3595" s="217" t="s">
        <v>1</v>
      </c>
      <c r="N3595" s="218" t="s">
        <v>43</v>
      </c>
      <c r="P3595" s="177">
        <f>O3595*H3595</f>
        <v>0</v>
      </c>
      <c r="Q3595" s="177">
        <v>1.5499999999999999E-3</v>
      </c>
      <c r="R3595" s="177">
        <f>Q3595*H3595</f>
        <v>3.7837050000000004E-2</v>
      </c>
      <c r="S3595" s="177">
        <v>0</v>
      </c>
      <c r="T3595" s="178">
        <f>S3595*H3595</f>
        <v>0</v>
      </c>
      <c r="AR3595" s="179" t="s">
        <v>860</v>
      </c>
      <c r="AT3595" s="179" t="s">
        <v>1858</v>
      </c>
      <c r="AU3595" s="179" t="s">
        <v>89</v>
      </c>
      <c r="AY3595" s="17" t="s">
        <v>574</v>
      </c>
      <c r="BE3595" s="102">
        <f>IF(N3595="základná",J3595,0)</f>
        <v>0</v>
      </c>
      <c r="BF3595" s="102">
        <f>IF(N3595="znížená",J3595,0)</f>
        <v>0</v>
      </c>
      <c r="BG3595" s="102">
        <f>IF(N3595="zákl. prenesená",J3595,0)</f>
        <v>0</v>
      </c>
      <c r="BH3595" s="102">
        <f>IF(N3595="zníž. prenesená",J3595,0)</f>
        <v>0</v>
      </c>
      <c r="BI3595" s="102">
        <f>IF(N3595="nulová",J3595,0)</f>
        <v>0</v>
      </c>
      <c r="BJ3595" s="17" t="s">
        <v>89</v>
      </c>
      <c r="BK3595" s="102">
        <f>ROUND(I3595*H3595,2)</f>
        <v>0</v>
      </c>
      <c r="BL3595" s="17" t="s">
        <v>680</v>
      </c>
      <c r="BM3595" s="179" t="s">
        <v>3643</v>
      </c>
    </row>
    <row r="3596" spans="2:65" s="13" customFormat="1" ht="12">
      <c r="B3596" s="187"/>
      <c r="D3596" s="181" t="s">
        <v>586</v>
      </c>
      <c r="E3596" s="188" t="s">
        <v>1</v>
      </c>
      <c r="F3596" s="189" t="s">
        <v>3644</v>
      </c>
      <c r="H3596" s="190">
        <v>23.931999999999999</v>
      </c>
      <c r="I3596" s="191"/>
      <c r="L3596" s="187"/>
      <c r="M3596" s="192"/>
      <c r="T3596" s="193"/>
      <c r="AT3596" s="188" t="s">
        <v>586</v>
      </c>
      <c r="AU3596" s="188" t="s">
        <v>89</v>
      </c>
      <c r="AV3596" s="13" t="s">
        <v>89</v>
      </c>
      <c r="AW3596" s="13" t="s">
        <v>31</v>
      </c>
      <c r="AX3596" s="13" t="s">
        <v>77</v>
      </c>
      <c r="AY3596" s="188" t="s">
        <v>574</v>
      </c>
    </row>
    <row r="3597" spans="2:65" s="14" customFormat="1" ht="12">
      <c r="B3597" s="194"/>
      <c r="D3597" s="181" t="s">
        <v>586</v>
      </c>
      <c r="E3597" s="195" t="s">
        <v>1</v>
      </c>
      <c r="F3597" s="196" t="s">
        <v>596</v>
      </c>
      <c r="H3597" s="197">
        <v>23.931999999999999</v>
      </c>
      <c r="I3597" s="198"/>
      <c r="L3597" s="194"/>
      <c r="M3597" s="199"/>
      <c r="T3597" s="200"/>
      <c r="AT3597" s="195" t="s">
        <v>586</v>
      </c>
      <c r="AU3597" s="195" t="s">
        <v>89</v>
      </c>
      <c r="AV3597" s="14" t="s">
        <v>580</v>
      </c>
      <c r="AW3597" s="14" t="s">
        <v>31</v>
      </c>
      <c r="AX3597" s="14" t="s">
        <v>84</v>
      </c>
      <c r="AY3597" s="195" t="s">
        <v>574</v>
      </c>
    </row>
    <row r="3598" spans="2:65" s="13" customFormat="1" ht="12">
      <c r="B3598" s="187"/>
      <c r="D3598" s="181" t="s">
        <v>586</v>
      </c>
      <c r="F3598" s="189" t="s">
        <v>3645</v>
      </c>
      <c r="H3598" s="190">
        <v>24.411000000000001</v>
      </c>
      <c r="I3598" s="191"/>
      <c r="L3598" s="187"/>
      <c r="M3598" s="192"/>
      <c r="T3598" s="193"/>
      <c r="AT3598" s="188" t="s">
        <v>586</v>
      </c>
      <c r="AU3598" s="188" t="s">
        <v>89</v>
      </c>
      <c r="AV3598" s="13" t="s">
        <v>89</v>
      </c>
      <c r="AW3598" s="13" t="s">
        <v>3</v>
      </c>
      <c r="AX3598" s="13" t="s">
        <v>84</v>
      </c>
      <c r="AY3598" s="188" t="s">
        <v>574</v>
      </c>
    </row>
    <row r="3599" spans="2:65" s="1" customFormat="1" ht="24.25" customHeight="1">
      <c r="B3599" s="140"/>
      <c r="C3599" s="168" t="s">
        <v>3646</v>
      </c>
      <c r="D3599" s="168" t="s">
        <v>576</v>
      </c>
      <c r="E3599" s="169" t="s">
        <v>3647</v>
      </c>
      <c r="F3599" s="170" t="s">
        <v>3648</v>
      </c>
      <c r="G3599" s="171" t="s">
        <v>584</v>
      </c>
      <c r="H3599" s="172">
        <v>53.667000000000002</v>
      </c>
      <c r="I3599" s="173"/>
      <c r="J3599" s="174">
        <f>ROUND(I3599*H3599,2)</f>
        <v>0</v>
      </c>
      <c r="K3599" s="175"/>
      <c r="L3599" s="34"/>
      <c r="M3599" s="176" t="s">
        <v>1</v>
      </c>
      <c r="N3599" s="139" t="s">
        <v>43</v>
      </c>
      <c r="P3599" s="177">
        <f>O3599*H3599</f>
        <v>0</v>
      </c>
      <c r="Q3599" s="177">
        <v>0</v>
      </c>
      <c r="R3599" s="177">
        <f>Q3599*H3599</f>
        <v>0</v>
      </c>
      <c r="S3599" s="177">
        <v>0</v>
      </c>
      <c r="T3599" s="178">
        <f>S3599*H3599</f>
        <v>0</v>
      </c>
      <c r="AR3599" s="179" t="s">
        <v>680</v>
      </c>
      <c r="AT3599" s="179" t="s">
        <v>576</v>
      </c>
      <c r="AU3599" s="179" t="s">
        <v>89</v>
      </c>
      <c r="AY3599" s="17" t="s">
        <v>574</v>
      </c>
      <c r="BE3599" s="102">
        <f>IF(N3599="základná",J3599,0)</f>
        <v>0</v>
      </c>
      <c r="BF3599" s="102">
        <f>IF(N3599="znížená",J3599,0)</f>
        <v>0</v>
      </c>
      <c r="BG3599" s="102">
        <f>IF(N3599="zákl. prenesená",J3599,0)</f>
        <v>0</v>
      </c>
      <c r="BH3599" s="102">
        <f>IF(N3599="zníž. prenesená",J3599,0)</f>
        <v>0</v>
      </c>
      <c r="BI3599" s="102">
        <f>IF(N3599="nulová",J3599,0)</f>
        <v>0</v>
      </c>
      <c r="BJ3599" s="17" t="s">
        <v>89</v>
      </c>
      <c r="BK3599" s="102">
        <f>ROUND(I3599*H3599,2)</f>
        <v>0</v>
      </c>
      <c r="BL3599" s="17" t="s">
        <v>680</v>
      </c>
      <c r="BM3599" s="179" t="s">
        <v>3649</v>
      </c>
    </row>
    <row r="3600" spans="2:65" s="12" customFormat="1" ht="12">
      <c r="B3600" s="180"/>
      <c r="D3600" s="181" t="s">
        <v>586</v>
      </c>
      <c r="E3600" s="182" t="s">
        <v>1</v>
      </c>
      <c r="F3600" s="183" t="s">
        <v>3650</v>
      </c>
      <c r="H3600" s="182" t="s">
        <v>1</v>
      </c>
      <c r="I3600" s="184"/>
      <c r="L3600" s="180"/>
      <c r="M3600" s="185"/>
      <c r="T3600" s="186"/>
      <c r="AT3600" s="182" t="s">
        <v>586</v>
      </c>
      <c r="AU3600" s="182" t="s">
        <v>89</v>
      </c>
      <c r="AV3600" s="12" t="s">
        <v>84</v>
      </c>
      <c r="AW3600" s="12" t="s">
        <v>31</v>
      </c>
      <c r="AX3600" s="12" t="s">
        <v>77</v>
      </c>
      <c r="AY3600" s="182" t="s">
        <v>574</v>
      </c>
    </row>
    <row r="3601" spans="2:65" s="13" customFormat="1" ht="24">
      <c r="B3601" s="187"/>
      <c r="D3601" s="181" t="s">
        <v>586</v>
      </c>
      <c r="E3601" s="188" t="s">
        <v>1</v>
      </c>
      <c r="F3601" s="189" t="s">
        <v>3651</v>
      </c>
      <c r="H3601" s="190">
        <v>12.425000000000001</v>
      </c>
      <c r="I3601" s="191"/>
      <c r="L3601" s="187"/>
      <c r="M3601" s="192"/>
      <c r="T3601" s="193"/>
      <c r="AT3601" s="188" t="s">
        <v>586</v>
      </c>
      <c r="AU3601" s="188" t="s">
        <v>89</v>
      </c>
      <c r="AV3601" s="13" t="s">
        <v>89</v>
      </c>
      <c r="AW3601" s="13" t="s">
        <v>31</v>
      </c>
      <c r="AX3601" s="13" t="s">
        <v>77</v>
      </c>
      <c r="AY3601" s="188" t="s">
        <v>574</v>
      </c>
    </row>
    <row r="3602" spans="2:65" s="13" customFormat="1" ht="24">
      <c r="B3602" s="187"/>
      <c r="D3602" s="181" t="s">
        <v>586</v>
      </c>
      <c r="E3602" s="188" t="s">
        <v>1</v>
      </c>
      <c r="F3602" s="189" t="s">
        <v>3652</v>
      </c>
      <c r="H3602" s="190">
        <v>11.464</v>
      </c>
      <c r="I3602" s="191"/>
      <c r="L3602" s="187"/>
      <c r="M3602" s="192"/>
      <c r="T3602" s="193"/>
      <c r="AT3602" s="188" t="s">
        <v>586</v>
      </c>
      <c r="AU3602" s="188" t="s">
        <v>89</v>
      </c>
      <c r="AV3602" s="13" t="s">
        <v>89</v>
      </c>
      <c r="AW3602" s="13" t="s">
        <v>31</v>
      </c>
      <c r="AX3602" s="13" t="s">
        <v>77</v>
      </c>
      <c r="AY3602" s="188" t="s">
        <v>574</v>
      </c>
    </row>
    <row r="3603" spans="2:65" s="13" customFormat="1" ht="24">
      <c r="B3603" s="187"/>
      <c r="D3603" s="181" t="s">
        <v>586</v>
      </c>
      <c r="E3603" s="188" t="s">
        <v>1</v>
      </c>
      <c r="F3603" s="189" t="s">
        <v>3653</v>
      </c>
      <c r="H3603" s="190">
        <v>7.2830000000000004</v>
      </c>
      <c r="I3603" s="191"/>
      <c r="L3603" s="187"/>
      <c r="M3603" s="192"/>
      <c r="T3603" s="193"/>
      <c r="AT3603" s="188" t="s">
        <v>586</v>
      </c>
      <c r="AU3603" s="188" t="s">
        <v>89</v>
      </c>
      <c r="AV3603" s="13" t="s">
        <v>89</v>
      </c>
      <c r="AW3603" s="13" t="s">
        <v>31</v>
      </c>
      <c r="AX3603" s="13" t="s">
        <v>77</v>
      </c>
      <c r="AY3603" s="188" t="s">
        <v>574</v>
      </c>
    </row>
    <row r="3604" spans="2:65" s="13" customFormat="1" ht="24">
      <c r="B3604" s="187"/>
      <c r="D3604" s="181" t="s">
        <v>586</v>
      </c>
      <c r="E3604" s="188" t="s">
        <v>1</v>
      </c>
      <c r="F3604" s="189" t="s">
        <v>3654</v>
      </c>
      <c r="H3604" s="190">
        <v>5.6769999999999996</v>
      </c>
      <c r="I3604" s="191"/>
      <c r="L3604" s="187"/>
      <c r="M3604" s="192"/>
      <c r="T3604" s="193"/>
      <c r="AT3604" s="188" t="s">
        <v>586</v>
      </c>
      <c r="AU3604" s="188" t="s">
        <v>89</v>
      </c>
      <c r="AV3604" s="13" t="s">
        <v>89</v>
      </c>
      <c r="AW3604" s="13" t="s">
        <v>31</v>
      </c>
      <c r="AX3604" s="13" t="s">
        <v>77</v>
      </c>
      <c r="AY3604" s="188" t="s">
        <v>574</v>
      </c>
    </row>
    <row r="3605" spans="2:65" s="13" customFormat="1" ht="24">
      <c r="B3605" s="187"/>
      <c r="D3605" s="181" t="s">
        <v>586</v>
      </c>
      <c r="E3605" s="188" t="s">
        <v>1</v>
      </c>
      <c r="F3605" s="189" t="s">
        <v>3268</v>
      </c>
      <c r="H3605" s="190">
        <v>3.6640000000000001</v>
      </c>
      <c r="I3605" s="191"/>
      <c r="L3605" s="187"/>
      <c r="M3605" s="192"/>
      <c r="T3605" s="193"/>
      <c r="AT3605" s="188" t="s">
        <v>586</v>
      </c>
      <c r="AU3605" s="188" t="s">
        <v>89</v>
      </c>
      <c r="AV3605" s="13" t="s">
        <v>89</v>
      </c>
      <c r="AW3605" s="13" t="s">
        <v>31</v>
      </c>
      <c r="AX3605" s="13" t="s">
        <v>77</v>
      </c>
      <c r="AY3605" s="188" t="s">
        <v>574</v>
      </c>
    </row>
    <row r="3606" spans="2:65" s="15" customFormat="1" ht="12">
      <c r="B3606" s="201"/>
      <c r="D3606" s="181" t="s">
        <v>586</v>
      </c>
      <c r="E3606" s="202" t="s">
        <v>536</v>
      </c>
      <c r="F3606" s="203" t="s">
        <v>776</v>
      </c>
      <c r="H3606" s="204">
        <v>40.512999999999998</v>
      </c>
      <c r="I3606" s="205"/>
      <c r="L3606" s="201"/>
      <c r="M3606" s="206"/>
      <c r="T3606" s="207"/>
      <c r="AT3606" s="202" t="s">
        <v>586</v>
      </c>
      <c r="AU3606" s="202" t="s">
        <v>89</v>
      </c>
      <c r="AV3606" s="15" t="s">
        <v>597</v>
      </c>
      <c r="AW3606" s="15" t="s">
        <v>31</v>
      </c>
      <c r="AX3606" s="15" t="s">
        <v>77</v>
      </c>
      <c r="AY3606" s="202" t="s">
        <v>574</v>
      </c>
    </row>
    <row r="3607" spans="2:65" s="12" customFormat="1" ht="24">
      <c r="B3607" s="180"/>
      <c r="D3607" s="181" t="s">
        <v>586</v>
      </c>
      <c r="E3607" s="182" t="s">
        <v>1</v>
      </c>
      <c r="F3607" s="183" t="s">
        <v>3655</v>
      </c>
      <c r="H3607" s="182" t="s">
        <v>1</v>
      </c>
      <c r="I3607" s="184"/>
      <c r="L3607" s="180"/>
      <c r="M3607" s="185"/>
      <c r="T3607" s="186"/>
      <c r="AT3607" s="182" t="s">
        <v>586</v>
      </c>
      <c r="AU3607" s="182" t="s">
        <v>89</v>
      </c>
      <c r="AV3607" s="12" t="s">
        <v>84</v>
      </c>
      <c r="AW3607" s="12" t="s">
        <v>31</v>
      </c>
      <c r="AX3607" s="12" t="s">
        <v>77</v>
      </c>
      <c r="AY3607" s="182" t="s">
        <v>574</v>
      </c>
    </row>
    <row r="3608" spans="2:65" s="12" customFormat="1" ht="12">
      <c r="B3608" s="180"/>
      <c r="D3608" s="181" t="s">
        <v>586</v>
      </c>
      <c r="E3608" s="182" t="s">
        <v>1</v>
      </c>
      <c r="F3608" s="183" t="s">
        <v>3492</v>
      </c>
      <c r="H3608" s="182" t="s">
        <v>1</v>
      </c>
      <c r="I3608" s="184"/>
      <c r="L3608" s="180"/>
      <c r="M3608" s="185"/>
      <c r="T3608" s="186"/>
      <c r="AT3608" s="182" t="s">
        <v>586</v>
      </c>
      <c r="AU3608" s="182" t="s">
        <v>89</v>
      </c>
      <c r="AV3608" s="12" t="s">
        <v>84</v>
      </c>
      <c r="AW3608" s="12" t="s">
        <v>31</v>
      </c>
      <c r="AX3608" s="12" t="s">
        <v>77</v>
      </c>
      <c r="AY3608" s="182" t="s">
        <v>574</v>
      </c>
    </row>
    <row r="3609" spans="2:65" s="13" customFormat="1" ht="12">
      <c r="B3609" s="187"/>
      <c r="D3609" s="181" t="s">
        <v>586</v>
      </c>
      <c r="E3609" s="188" t="s">
        <v>1</v>
      </c>
      <c r="F3609" s="189" t="s">
        <v>445</v>
      </c>
      <c r="H3609" s="190">
        <v>13.154</v>
      </c>
      <c r="I3609" s="191"/>
      <c r="L3609" s="187"/>
      <c r="M3609" s="192"/>
      <c r="T3609" s="193"/>
      <c r="AT3609" s="188" t="s">
        <v>586</v>
      </c>
      <c r="AU3609" s="188" t="s">
        <v>89</v>
      </c>
      <c r="AV3609" s="13" t="s">
        <v>89</v>
      </c>
      <c r="AW3609" s="13" t="s">
        <v>31</v>
      </c>
      <c r="AX3609" s="13" t="s">
        <v>77</v>
      </c>
      <c r="AY3609" s="188" t="s">
        <v>574</v>
      </c>
    </row>
    <row r="3610" spans="2:65" s="15" customFormat="1" ht="12">
      <c r="B3610" s="201"/>
      <c r="D3610" s="181" t="s">
        <v>586</v>
      </c>
      <c r="E3610" s="202" t="s">
        <v>1</v>
      </c>
      <c r="F3610" s="203" t="s">
        <v>776</v>
      </c>
      <c r="H3610" s="204">
        <v>13.154</v>
      </c>
      <c r="I3610" s="205"/>
      <c r="L3610" s="201"/>
      <c r="M3610" s="206"/>
      <c r="T3610" s="207"/>
      <c r="AT3610" s="202" t="s">
        <v>586</v>
      </c>
      <c r="AU3610" s="202" t="s">
        <v>89</v>
      </c>
      <c r="AV3610" s="15" t="s">
        <v>597</v>
      </c>
      <c r="AW3610" s="15" t="s">
        <v>31</v>
      </c>
      <c r="AX3610" s="15" t="s">
        <v>77</v>
      </c>
      <c r="AY3610" s="202" t="s">
        <v>574</v>
      </c>
    </row>
    <row r="3611" spans="2:65" s="14" customFormat="1" ht="12">
      <c r="B3611" s="194"/>
      <c r="D3611" s="181" t="s">
        <v>586</v>
      </c>
      <c r="E3611" s="195" t="s">
        <v>1</v>
      </c>
      <c r="F3611" s="196" t="s">
        <v>596</v>
      </c>
      <c r="H3611" s="197">
        <v>53.667000000000002</v>
      </c>
      <c r="I3611" s="198"/>
      <c r="L3611" s="194"/>
      <c r="M3611" s="199"/>
      <c r="T3611" s="200"/>
      <c r="AT3611" s="195" t="s">
        <v>586</v>
      </c>
      <c r="AU3611" s="195" t="s">
        <v>89</v>
      </c>
      <c r="AV3611" s="14" t="s">
        <v>580</v>
      </c>
      <c r="AW3611" s="14" t="s">
        <v>31</v>
      </c>
      <c r="AX3611" s="14" t="s">
        <v>84</v>
      </c>
      <c r="AY3611" s="195" t="s">
        <v>574</v>
      </c>
    </row>
    <row r="3612" spans="2:65" s="1" customFormat="1" ht="24.25" customHeight="1">
      <c r="B3612" s="140"/>
      <c r="C3612" s="208" t="s">
        <v>3656</v>
      </c>
      <c r="D3612" s="208" t="s">
        <v>1858</v>
      </c>
      <c r="E3612" s="209" t="s">
        <v>3521</v>
      </c>
      <c r="F3612" s="210" t="s">
        <v>3522</v>
      </c>
      <c r="G3612" s="211" t="s">
        <v>584</v>
      </c>
      <c r="H3612" s="212">
        <v>54.74</v>
      </c>
      <c r="I3612" s="213"/>
      <c r="J3612" s="214">
        <f>ROUND(I3612*H3612,2)</f>
        <v>0</v>
      </c>
      <c r="K3612" s="215"/>
      <c r="L3612" s="216"/>
      <c r="M3612" s="217" t="s">
        <v>1</v>
      </c>
      <c r="N3612" s="218" t="s">
        <v>43</v>
      </c>
      <c r="P3612" s="177">
        <f>O3612*H3612</f>
        <v>0</v>
      </c>
      <c r="Q3612" s="177">
        <v>5.7999999999999996E-3</v>
      </c>
      <c r="R3612" s="177">
        <f>Q3612*H3612</f>
        <v>0.317492</v>
      </c>
      <c r="S3612" s="177">
        <v>0</v>
      </c>
      <c r="T3612" s="178">
        <f>S3612*H3612</f>
        <v>0</v>
      </c>
      <c r="AR3612" s="179" t="s">
        <v>860</v>
      </c>
      <c r="AT3612" s="179" t="s">
        <v>1858</v>
      </c>
      <c r="AU3612" s="179" t="s">
        <v>89</v>
      </c>
      <c r="AY3612" s="17" t="s">
        <v>574</v>
      </c>
      <c r="BE3612" s="102">
        <f>IF(N3612="základná",J3612,0)</f>
        <v>0</v>
      </c>
      <c r="BF3612" s="102">
        <f>IF(N3612="znížená",J3612,0)</f>
        <v>0</v>
      </c>
      <c r="BG3612" s="102">
        <f>IF(N3612="zákl. prenesená",J3612,0)</f>
        <v>0</v>
      </c>
      <c r="BH3612" s="102">
        <f>IF(N3612="zníž. prenesená",J3612,0)</f>
        <v>0</v>
      </c>
      <c r="BI3612" s="102">
        <f>IF(N3612="nulová",J3612,0)</f>
        <v>0</v>
      </c>
      <c r="BJ3612" s="17" t="s">
        <v>89</v>
      </c>
      <c r="BK3612" s="102">
        <f>ROUND(I3612*H3612,2)</f>
        <v>0</v>
      </c>
      <c r="BL3612" s="17" t="s">
        <v>680</v>
      </c>
      <c r="BM3612" s="179" t="s">
        <v>3657</v>
      </c>
    </row>
    <row r="3613" spans="2:65" s="13" customFormat="1" ht="12">
      <c r="B3613" s="187"/>
      <c r="D3613" s="181" t="s">
        <v>586</v>
      </c>
      <c r="E3613" s="188" t="s">
        <v>1</v>
      </c>
      <c r="F3613" s="189" t="s">
        <v>3658</v>
      </c>
      <c r="H3613" s="190">
        <v>54.74</v>
      </c>
      <c r="I3613" s="191"/>
      <c r="L3613" s="187"/>
      <c r="M3613" s="192"/>
      <c r="T3613" s="193"/>
      <c r="AT3613" s="188" t="s">
        <v>586</v>
      </c>
      <c r="AU3613" s="188" t="s">
        <v>89</v>
      </c>
      <c r="AV3613" s="13" t="s">
        <v>89</v>
      </c>
      <c r="AW3613" s="13" t="s">
        <v>31</v>
      </c>
      <c r="AX3613" s="13" t="s">
        <v>84</v>
      </c>
      <c r="AY3613" s="188" t="s">
        <v>574</v>
      </c>
    </row>
    <row r="3614" spans="2:65" s="1" customFormat="1" ht="33" customHeight="1">
      <c r="B3614" s="140"/>
      <c r="C3614" s="168" t="s">
        <v>3659</v>
      </c>
      <c r="D3614" s="168" t="s">
        <v>576</v>
      </c>
      <c r="E3614" s="169" t="s">
        <v>3660</v>
      </c>
      <c r="F3614" s="170" t="s">
        <v>3661</v>
      </c>
      <c r="G3614" s="171" t="s">
        <v>584</v>
      </c>
      <c r="H3614" s="172">
        <v>3408.68</v>
      </c>
      <c r="I3614" s="173"/>
      <c r="J3614" s="174">
        <f>ROUND(I3614*H3614,2)</f>
        <v>0</v>
      </c>
      <c r="K3614" s="175"/>
      <c r="L3614" s="34"/>
      <c r="M3614" s="176" t="s">
        <v>1</v>
      </c>
      <c r="N3614" s="139" t="s">
        <v>43</v>
      </c>
      <c r="P3614" s="177">
        <f>O3614*H3614</f>
        <v>0</v>
      </c>
      <c r="Q3614" s="177">
        <v>0</v>
      </c>
      <c r="R3614" s="177">
        <f>Q3614*H3614</f>
        <v>0</v>
      </c>
      <c r="S3614" s="177">
        <v>0</v>
      </c>
      <c r="T3614" s="178">
        <f>S3614*H3614</f>
        <v>0</v>
      </c>
      <c r="AR3614" s="179" t="s">
        <v>680</v>
      </c>
      <c r="AT3614" s="179" t="s">
        <v>576</v>
      </c>
      <c r="AU3614" s="179" t="s">
        <v>89</v>
      </c>
      <c r="AY3614" s="17" t="s">
        <v>574</v>
      </c>
      <c r="BE3614" s="102">
        <f>IF(N3614="základná",J3614,0)</f>
        <v>0</v>
      </c>
      <c r="BF3614" s="102">
        <f>IF(N3614="znížená",J3614,0)</f>
        <v>0</v>
      </c>
      <c r="BG3614" s="102">
        <f>IF(N3614="zákl. prenesená",J3614,0)</f>
        <v>0</v>
      </c>
      <c r="BH3614" s="102">
        <f>IF(N3614="zníž. prenesená",J3614,0)</f>
        <v>0</v>
      </c>
      <c r="BI3614" s="102">
        <f>IF(N3614="nulová",J3614,0)</f>
        <v>0</v>
      </c>
      <c r="BJ3614" s="17" t="s">
        <v>89</v>
      </c>
      <c r="BK3614" s="102">
        <f>ROUND(I3614*H3614,2)</f>
        <v>0</v>
      </c>
      <c r="BL3614" s="17" t="s">
        <v>680</v>
      </c>
      <c r="BM3614" s="179" t="s">
        <v>3662</v>
      </c>
    </row>
    <row r="3615" spans="2:65" s="12" customFormat="1" ht="24">
      <c r="B3615" s="180"/>
      <c r="D3615" s="181" t="s">
        <v>586</v>
      </c>
      <c r="E3615" s="182" t="s">
        <v>1</v>
      </c>
      <c r="F3615" s="183" t="s">
        <v>3663</v>
      </c>
      <c r="H3615" s="182" t="s">
        <v>1</v>
      </c>
      <c r="I3615" s="184"/>
      <c r="L3615" s="180"/>
      <c r="M3615" s="185"/>
      <c r="T3615" s="186"/>
      <c r="AT3615" s="182" t="s">
        <v>586</v>
      </c>
      <c r="AU3615" s="182" t="s">
        <v>89</v>
      </c>
      <c r="AV3615" s="12" t="s">
        <v>84</v>
      </c>
      <c r="AW3615" s="12" t="s">
        <v>31</v>
      </c>
      <c r="AX3615" s="12" t="s">
        <v>77</v>
      </c>
      <c r="AY3615" s="182" t="s">
        <v>574</v>
      </c>
    </row>
    <row r="3616" spans="2:65" s="12" customFormat="1" ht="12">
      <c r="B3616" s="180"/>
      <c r="D3616" s="181" t="s">
        <v>586</v>
      </c>
      <c r="E3616" s="182" t="s">
        <v>1</v>
      </c>
      <c r="F3616" s="183" t="s">
        <v>3664</v>
      </c>
      <c r="H3616" s="182" t="s">
        <v>1</v>
      </c>
      <c r="I3616" s="184"/>
      <c r="L3616" s="180"/>
      <c r="M3616" s="185"/>
      <c r="T3616" s="186"/>
      <c r="AT3616" s="182" t="s">
        <v>586</v>
      </c>
      <c r="AU3616" s="182" t="s">
        <v>89</v>
      </c>
      <c r="AV3616" s="12" t="s">
        <v>84</v>
      </c>
      <c r="AW3616" s="12" t="s">
        <v>31</v>
      </c>
      <c r="AX3616" s="12" t="s">
        <v>77</v>
      </c>
      <c r="AY3616" s="182" t="s">
        <v>574</v>
      </c>
    </row>
    <row r="3617" spans="2:51" s="13" customFormat="1" ht="12">
      <c r="B3617" s="187"/>
      <c r="D3617" s="181" t="s">
        <v>586</v>
      </c>
      <c r="E3617" s="188" t="s">
        <v>1</v>
      </c>
      <c r="F3617" s="189" t="s">
        <v>442</v>
      </c>
      <c r="H3617" s="190">
        <v>1981.681</v>
      </c>
      <c r="I3617" s="191"/>
      <c r="L3617" s="187"/>
      <c r="M3617" s="192"/>
      <c r="T3617" s="193"/>
      <c r="AT3617" s="188" t="s">
        <v>586</v>
      </c>
      <c r="AU3617" s="188" t="s">
        <v>89</v>
      </c>
      <c r="AV3617" s="13" t="s">
        <v>89</v>
      </c>
      <c r="AW3617" s="13" t="s">
        <v>31</v>
      </c>
      <c r="AX3617" s="13" t="s">
        <v>77</v>
      </c>
      <c r="AY3617" s="188" t="s">
        <v>574</v>
      </c>
    </row>
    <row r="3618" spans="2:51" s="15" customFormat="1" ht="12">
      <c r="B3618" s="201"/>
      <c r="D3618" s="181" t="s">
        <v>586</v>
      </c>
      <c r="E3618" s="202" t="s">
        <v>1</v>
      </c>
      <c r="F3618" s="203" t="s">
        <v>776</v>
      </c>
      <c r="H3618" s="204">
        <v>1981.681</v>
      </c>
      <c r="I3618" s="205"/>
      <c r="L3618" s="201"/>
      <c r="M3618" s="206"/>
      <c r="T3618" s="207"/>
      <c r="AT3618" s="202" t="s">
        <v>586</v>
      </c>
      <c r="AU3618" s="202" t="s">
        <v>89</v>
      </c>
      <c r="AV3618" s="15" t="s">
        <v>597</v>
      </c>
      <c r="AW3618" s="15" t="s">
        <v>31</v>
      </c>
      <c r="AX3618" s="15" t="s">
        <v>77</v>
      </c>
      <c r="AY3618" s="202" t="s">
        <v>574</v>
      </c>
    </row>
    <row r="3619" spans="2:51" s="12" customFormat="1" ht="24">
      <c r="B3619" s="180"/>
      <c r="D3619" s="181" t="s">
        <v>586</v>
      </c>
      <c r="E3619" s="182" t="s">
        <v>1</v>
      </c>
      <c r="F3619" s="183" t="s">
        <v>3655</v>
      </c>
      <c r="H3619" s="182" t="s">
        <v>1</v>
      </c>
      <c r="I3619" s="184"/>
      <c r="L3619" s="180"/>
      <c r="M3619" s="185"/>
      <c r="T3619" s="186"/>
      <c r="AT3619" s="182" t="s">
        <v>586</v>
      </c>
      <c r="AU3619" s="182" t="s">
        <v>89</v>
      </c>
      <c r="AV3619" s="12" t="s">
        <v>84</v>
      </c>
      <c r="AW3619" s="12" t="s">
        <v>31</v>
      </c>
      <c r="AX3619" s="12" t="s">
        <v>77</v>
      </c>
      <c r="AY3619" s="182" t="s">
        <v>574</v>
      </c>
    </row>
    <row r="3620" spans="2:51" s="12" customFormat="1" ht="12">
      <c r="B3620" s="180"/>
      <c r="D3620" s="181" t="s">
        <v>586</v>
      </c>
      <c r="E3620" s="182" t="s">
        <v>1</v>
      </c>
      <c r="F3620" s="183" t="s">
        <v>3665</v>
      </c>
      <c r="H3620" s="182" t="s">
        <v>1</v>
      </c>
      <c r="I3620" s="184"/>
      <c r="L3620" s="180"/>
      <c r="M3620" s="185"/>
      <c r="T3620" s="186"/>
      <c r="AT3620" s="182" t="s">
        <v>586</v>
      </c>
      <c r="AU3620" s="182" t="s">
        <v>89</v>
      </c>
      <c r="AV3620" s="12" t="s">
        <v>84</v>
      </c>
      <c r="AW3620" s="12" t="s">
        <v>31</v>
      </c>
      <c r="AX3620" s="12" t="s">
        <v>77</v>
      </c>
      <c r="AY3620" s="182" t="s">
        <v>574</v>
      </c>
    </row>
    <row r="3621" spans="2:51" s="13" customFormat="1" ht="12">
      <c r="B3621" s="187"/>
      <c r="D3621" s="181" t="s">
        <v>586</v>
      </c>
      <c r="E3621" s="188" t="s">
        <v>1</v>
      </c>
      <c r="F3621" s="189" t="s">
        <v>445</v>
      </c>
      <c r="H3621" s="190">
        <v>13.154</v>
      </c>
      <c r="I3621" s="191"/>
      <c r="L3621" s="187"/>
      <c r="M3621" s="192"/>
      <c r="T3621" s="193"/>
      <c r="AT3621" s="188" t="s">
        <v>586</v>
      </c>
      <c r="AU3621" s="188" t="s">
        <v>89</v>
      </c>
      <c r="AV3621" s="13" t="s">
        <v>89</v>
      </c>
      <c r="AW3621" s="13" t="s">
        <v>31</v>
      </c>
      <c r="AX3621" s="13" t="s">
        <v>77</v>
      </c>
      <c r="AY3621" s="188" t="s">
        <v>574</v>
      </c>
    </row>
    <row r="3622" spans="2:51" s="15" customFormat="1" ht="12">
      <c r="B3622" s="201"/>
      <c r="D3622" s="181" t="s">
        <v>586</v>
      </c>
      <c r="E3622" s="202" t="s">
        <v>1</v>
      </c>
      <c r="F3622" s="203" t="s">
        <v>776</v>
      </c>
      <c r="H3622" s="204">
        <v>13.154</v>
      </c>
      <c r="I3622" s="205"/>
      <c r="L3622" s="201"/>
      <c r="M3622" s="206"/>
      <c r="T3622" s="207"/>
      <c r="AT3622" s="202" t="s">
        <v>586</v>
      </c>
      <c r="AU3622" s="202" t="s">
        <v>89</v>
      </c>
      <c r="AV3622" s="15" t="s">
        <v>597</v>
      </c>
      <c r="AW3622" s="15" t="s">
        <v>31</v>
      </c>
      <c r="AX3622" s="15" t="s">
        <v>77</v>
      </c>
      <c r="AY3622" s="202" t="s">
        <v>574</v>
      </c>
    </row>
    <row r="3623" spans="2:51" s="12" customFormat="1" ht="12">
      <c r="B3623" s="180"/>
      <c r="D3623" s="181" t="s">
        <v>586</v>
      </c>
      <c r="E3623" s="182" t="s">
        <v>1</v>
      </c>
      <c r="F3623" s="183" t="s">
        <v>3666</v>
      </c>
      <c r="H3623" s="182" t="s">
        <v>1</v>
      </c>
      <c r="I3623" s="184"/>
      <c r="L3623" s="180"/>
      <c r="M3623" s="185"/>
      <c r="T3623" s="186"/>
      <c r="AT3623" s="182" t="s">
        <v>586</v>
      </c>
      <c r="AU3623" s="182" t="s">
        <v>89</v>
      </c>
      <c r="AV3623" s="12" t="s">
        <v>84</v>
      </c>
      <c r="AW3623" s="12" t="s">
        <v>31</v>
      </c>
      <c r="AX3623" s="12" t="s">
        <v>77</v>
      </c>
      <c r="AY3623" s="182" t="s">
        <v>574</v>
      </c>
    </row>
    <row r="3624" spans="2:51" s="13" customFormat="1" ht="12">
      <c r="B3624" s="187"/>
      <c r="D3624" s="181" t="s">
        <v>586</v>
      </c>
      <c r="E3624" s="188" t="s">
        <v>1</v>
      </c>
      <c r="F3624" s="189" t="s">
        <v>457</v>
      </c>
      <c r="H3624" s="190">
        <v>261.78300000000002</v>
      </c>
      <c r="I3624" s="191"/>
      <c r="L3624" s="187"/>
      <c r="M3624" s="192"/>
      <c r="T3624" s="193"/>
      <c r="AT3624" s="188" t="s">
        <v>586</v>
      </c>
      <c r="AU3624" s="188" t="s">
        <v>89</v>
      </c>
      <c r="AV3624" s="13" t="s">
        <v>89</v>
      </c>
      <c r="AW3624" s="13" t="s">
        <v>31</v>
      </c>
      <c r="AX3624" s="13" t="s">
        <v>77</v>
      </c>
      <c r="AY3624" s="188" t="s">
        <v>574</v>
      </c>
    </row>
    <row r="3625" spans="2:51" s="15" customFormat="1" ht="12">
      <c r="B3625" s="201"/>
      <c r="D3625" s="181" t="s">
        <v>586</v>
      </c>
      <c r="E3625" s="202" t="s">
        <v>1</v>
      </c>
      <c r="F3625" s="203" t="s">
        <v>776</v>
      </c>
      <c r="H3625" s="204">
        <v>261.78300000000002</v>
      </c>
      <c r="I3625" s="205"/>
      <c r="L3625" s="201"/>
      <c r="M3625" s="206"/>
      <c r="T3625" s="207"/>
      <c r="AT3625" s="202" t="s">
        <v>586</v>
      </c>
      <c r="AU3625" s="202" t="s">
        <v>89</v>
      </c>
      <c r="AV3625" s="15" t="s">
        <v>597</v>
      </c>
      <c r="AW3625" s="15" t="s">
        <v>31</v>
      </c>
      <c r="AX3625" s="15" t="s">
        <v>77</v>
      </c>
      <c r="AY3625" s="202" t="s">
        <v>574</v>
      </c>
    </row>
    <row r="3626" spans="2:51" s="12" customFormat="1" ht="12">
      <c r="B3626" s="180"/>
      <c r="D3626" s="181" t="s">
        <v>586</v>
      </c>
      <c r="E3626" s="182" t="s">
        <v>1</v>
      </c>
      <c r="F3626" s="183" t="s">
        <v>3667</v>
      </c>
      <c r="H3626" s="182" t="s">
        <v>1</v>
      </c>
      <c r="I3626" s="184"/>
      <c r="L3626" s="180"/>
      <c r="M3626" s="185"/>
      <c r="T3626" s="186"/>
      <c r="AT3626" s="182" t="s">
        <v>586</v>
      </c>
      <c r="AU3626" s="182" t="s">
        <v>89</v>
      </c>
      <c r="AV3626" s="12" t="s">
        <v>84</v>
      </c>
      <c r="AW3626" s="12" t="s">
        <v>31</v>
      </c>
      <c r="AX3626" s="12" t="s">
        <v>77</v>
      </c>
      <c r="AY3626" s="182" t="s">
        <v>574</v>
      </c>
    </row>
    <row r="3627" spans="2:51" s="13" customFormat="1" ht="12">
      <c r="B3627" s="187"/>
      <c r="D3627" s="181" t="s">
        <v>586</v>
      </c>
      <c r="E3627" s="188" t="s">
        <v>1</v>
      </c>
      <c r="F3627" s="189" t="s">
        <v>460</v>
      </c>
      <c r="H3627" s="190">
        <v>219.20099999999999</v>
      </c>
      <c r="I3627" s="191"/>
      <c r="L3627" s="187"/>
      <c r="M3627" s="192"/>
      <c r="T3627" s="193"/>
      <c r="AT3627" s="188" t="s">
        <v>586</v>
      </c>
      <c r="AU3627" s="188" t="s">
        <v>89</v>
      </c>
      <c r="AV3627" s="13" t="s">
        <v>89</v>
      </c>
      <c r="AW3627" s="13" t="s">
        <v>31</v>
      </c>
      <c r="AX3627" s="13" t="s">
        <v>77</v>
      </c>
      <c r="AY3627" s="188" t="s">
        <v>574</v>
      </c>
    </row>
    <row r="3628" spans="2:51" s="15" customFormat="1" ht="12">
      <c r="B3628" s="201"/>
      <c r="D3628" s="181" t="s">
        <v>586</v>
      </c>
      <c r="E3628" s="202" t="s">
        <v>1</v>
      </c>
      <c r="F3628" s="203" t="s">
        <v>776</v>
      </c>
      <c r="H3628" s="204">
        <v>219.20099999999999</v>
      </c>
      <c r="I3628" s="205"/>
      <c r="L3628" s="201"/>
      <c r="M3628" s="206"/>
      <c r="T3628" s="207"/>
      <c r="AT3628" s="202" t="s">
        <v>586</v>
      </c>
      <c r="AU3628" s="202" t="s">
        <v>89</v>
      </c>
      <c r="AV3628" s="15" t="s">
        <v>597</v>
      </c>
      <c r="AW3628" s="15" t="s">
        <v>31</v>
      </c>
      <c r="AX3628" s="15" t="s">
        <v>77</v>
      </c>
      <c r="AY3628" s="202" t="s">
        <v>574</v>
      </c>
    </row>
    <row r="3629" spans="2:51" s="12" customFormat="1" ht="24">
      <c r="B3629" s="180"/>
      <c r="D3629" s="181" t="s">
        <v>586</v>
      </c>
      <c r="E3629" s="182" t="s">
        <v>1</v>
      </c>
      <c r="F3629" s="183" t="s">
        <v>3668</v>
      </c>
      <c r="H3629" s="182" t="s">
        <v>1</v>
      </c>
      <c r="I3629" s="184"/>
      <c r="L3629" s="180"/>
      <c r="M3629" s="185"/>
      <c r="T3629" s="186"/>
      <c r="AT3629" s="182" t="s">
        <v>586</v>
      </c>
      <c r="AU3629" s="182" t="s">
        <v>89</v>
      </c>
      <c r="AV3629" s="12" t="s">
        <v>84</v>
      </c>
      <c r="AW3629" s="12" t="s">
        <v>31</v>
      </c>
      <c r="AX3629" s="12" t="s">
        <v>77</v>
      </c>
      <c r="AY3629" s="182" t="s">
        <v>574</v>
      </c>
    </row>
    <row r="3630" spans="2:51" s="12" customFormat="1" ht="12">
      <c r="B3630" s="180"/>
      <c r="D3630" s="181" t="s">
        <v>586</v>
      </c>
      <c r="E3630" s="182" t="s">
        <v>1</v>
      </c>
      <c r="F3630" s="183" t="s">
        <v>3669</v>
      </c>
      <c r="H3630" s="182" t="s">
        <v>1</v>
      </c>
      <c r="I3630" s="184"/>
      <c r="L3630" s="180"/>
      <c r="M3630" s="185"/>
      <c r="T3630" s="186"/>
      <c r="AT3630" s="182" t="s">
        <v>586</v>
      </c>
      <c r="AU3630" s="182" t="s">
        <v>89</v>
      </c>
      <c r="AV3630" s="12" t="s">
        <v>84</v>
      </c>
      <c r="AW3630" s="12" t="s">
        <v>31</v>
      </c>
      <c r="AX3630" s="12" t="s">
        <v>77</v>
      </c>
      <c r="AY3630" s="182" t="s">
        <v>574</v>
      </c>
    </row>
    <row r="3631" spans="2:51" s="13" customFormat="1" ht="12">
      <c r="B3631" s="187"/>
      <c r="D3631" s="181" t="s">
        <v>586</v>
      </c>
      <c r="E3631" s="188" t="s">
        <v>1</v>
      </c>
      <c r="F3631" s="189" t="s">
        <v>3670</v>
      </c>
      <c r="H3631" s="190">
        <v>502.21499999999997</v>
      </c>
      <c r="I3631" s="191"/>
      <c r="L3631" s="187"/>
      <c r="M3631" s="192"/>
      <c r="T3631" s="193"/>
      <c r="AT3631" s="188" t="s">
        <v>586</v>
      </c>
      <c r="AU3631" s="188" t="s">
        <v>89</v>
      </c>
      <c r="AV3631" s="13" t="s">
        <v>89</v>
      </c>
      <c r="AW3631" s="13" t="s">
        <v>31</v>
      </c>
      <c r="AX3631" s="13" t="s">
        <v>77</v>
      </c>
      <c r="AY3631" s="188" t="s">
        <v>574</v>
      </c>
    </row>
    <row r="3632" spans="2:51" s="15" customFormat="1" ht="12">
      <c r="B3632" s="201"/>
      <c r="D3632" s="181" t="s">
        <v>586</v>
      </c>
      <c r="E3632" s="202" t="s">
        <v>538</v>
      </c>
      <c r="F3632" s="203" t="s">
        <v>776</v>
      </c>
      <c r="H3632" s="204">
        <v>502.21499999999997</v>
      </c>
      <c r="I3632" s="205"/>
      <c r="L3632" s="201"/>
      <c r="M3632" s="206"/>
      <c r="T3632" s="207"/>
      <c r="AT3632" s="202" t="s">
        <v>586</v>
      </c>
      <c r="AU3632" s="202" t="s">
        <v>89</v>
      </c>
      <c r="AV3632" s="15" t="s">
        <v>597</v>
      </c>
      <c r="AW3632" s="15" t="s">
        <v>31</v>
      </c>
      <c r="AX3632" s="15" t="s">
        <v>77</v>
      </c>
      <c r="AY3632" s="202" t="s">
        <v>574</v>
      </c>
    </row>
    <row r="3633" spans="2:65" s="12" customFormat="1" ht="24">
      <c r="B3633" s="180"/>
      <c r="D3633" s="181" t="s">
        <v>586</v>
      </c>
      <c r="E3633" s="182" t="s">
        <v>1</v>
      </c>
      <c r="F3633" s="183" t="s">
        <v>3671</v>
      </c>
      <c r="H3633" s="182" t="s">
        <v>1</v>
      </c>
      <c r="I3633" s="184"/>
      <c r="L3633" s="180"/>
      <c r="M3633" s="185"/>
      <c r="T3633" s="186"/>
      <c r="AT3633" s="182" t="s">
        <v>586</v>
      </c>
      <c r="AU3633" s="182" t="s">
        <v>89</v>
      </c>
      <c r="AV3633" s="12" t="s">
        <v>84</v>
      </c>
      <c r="AW3633" s="12" t="s">
        <v>31</v>
      </c>
      <c r="AX3633" s="12" t="s">
        <v>77</v>
      </c>
      <c r="AY3633" s="182" t="s">
        <v>574</v>
      </c>
    </row>
    <row r="3634" spans="2:65" s="12" customFormat="1" ht="12">
      <c r="B3634" s="180"/>
      <c r="D3634" s="181" t="s">
        <v>586</v>
      </c>
      <c r="E3634" s="182" t="s">
        <v>1</v>
      </c>
      <c r="F3634" s="183" t="s">
        <v>3672</v>
      </c>
      <c r="H3634" s="182" t="s">
        <v>1</v>
      </c>
      <c r="I3634" s="184"/>
      <c r="L3634" s="180"/>
      <c r="M3634" s="185"/>
      <c r="T3634" s="186"/>
      <c r="AT3634" s="182" t="s">
        <v>586</v>
      </c>
      <c r="AU3634" s="182" t="s">
        <v>89</v>
      </c>
      <c r="AV3634" s="12" t="s">
        <v>84</v>
      </c>
      <c r="AW3634" s="12" t="s">
        <v>31</v>
      </c>
      <c r="AX3634" s="12" t="s">
        <v>77</v>
      </c>
      <c r="AY3634" s="182" t="s">
        <v>574</v>
      </c>
    </row>
    <row r="3635" spans="2:65" s="13" customFormat="1" ht="12">
      <c r="B3635" s="187"/>
      <c r="D3635" s="181" t="s">
        <v>586</v>
      </c>
      <c r="E3635" s="188" t="s">
        <v>1</v>
      </c>
      <c r="F3635" s="189" t="s">
        <v>541</v>
      </c>
      <c r="H3635" s="190">
        <v>192.96199999999999</v>
      </c>
      <c r="I3635" s="191"/>
      <c r="L3635" s="187"/>
      <c r="M3635" s="192"/>
      <c r="T3635" s="193"/>
      <c r="AT3635" s="188" t="s">
        <v>586</v>
      </c>
      <c r="AU3635" s="188" t="s">
        <v>89</v>
      </c>
      <c r="AV3635" s="13" t="s">
        <v>89</v>
      </c>
      <c r="AW3635" s="13" t="s">
        <v>31</v>
      </c>
      <c r="AX3635" s="13" t="s">
        <v>77</v>
      </c>
      <c r="AY3635" s="188" t="s">
        <v>574</v>
      </c>
    </row>
    <row r="3636" spans="2:65" s="15" customFormat="1" ht="12">
      <c r="B3636" s="201"/>
      <c r="D3636" s="181" t="s">
        <v>586</v>
      </c>
      <c r="E3636" s="202" t="s">
        <v>540</v>
      </c>
      <c r="F3636" s="203" t="s">
        <v>776</v>
      </c>
      <c r="H3636" s="204">
        <v>192.96199999999999</v>
      </c>
      <c r="I3636" s="205"/>
      <c r="L3636" s="201"/>
      <c r="M3636" s="206"/>
      <c r="T3636" s="207"/>
      <c r="AT3636" s="202" t="s">
        <v>586</v>
      </c>
      <c r="AU3636" s="202" t="s">
        <v>89</v>
      </c>
      <c r="AV3636" s="15" t="s">
        <v>597</v>
      </c>
      <c r="AW3636" s="15" t="s">
        <v>31</v>
      </c>
      <c r="AX3636" s="15" t="s">
        <v>77</v>
      </c>
      <c r="AY3636" s="202" t="s">
        <v>574</v>
      </c>
    </row>
    <row r="3637" spans="2:65" s="12" customFormat="1" ht="24">
      <c r="B3637" s="180"/>
      <c r="D3637" s="181" t="s">
        <v>586</v>
      </c>
      <c r="E3637" s="182" t="s">
        <v>1</v>
      </c>
      <c r="F3637" s="183" t="s">
        <v>3673</v>
      </c>
      <c r="H3637" s="182" t="s">
        <v>1</v>
      </c>
      <c r="I3637" s="184"/>
      <c r="L3637" s="180"/>
      <c r="M3637" s="185"/>
      <c r="T3637" s="186"/>
      <c r="AT3637" s="182" t="s">
        <v>586</v>
      </c>
      <c r="AU3637" s="182" t="s">
        <v>89</v>
      </c>
      <c r="AV3637" s="12" t="s">
        <v>84</v>
      </c>
      <c r="AW3637" s="12" t="s">
        <v>31</v>
      </c>
      <c r="AX3637" s="12" t="s">
        <v>77</v>
      </c>
      <c r="AY3637" s="182" t="s">
        <v>574</v>
      </c>
    </row>
    <row r="3638" spans="2:65" s="12" customFormat="1" ht="12">
      <c r="B3638" s="180"/>
      <c r="D3638" s="181" t="s">
        <v>586</v>
      </c>
      <c r="E3638" s="182" t="s">
        <v>1</v>
      </c>
      <c r="F3638" s="183" t="s">
        <v>3672</v>
      </c>
      <c r="H3638" s="182" t="s">
        <v>1</v>
      </c>
      <c r="I3638" s="184"/>
      <c r="L3638" s="180"/>
      <c r="M3638" s="185"/>
      <c r="T3638" s="186"/>
      <c r="AT3638" s="182" t="s">
        <v>586</v>
      </c>
      <c r="AU3638" s="182" t="s">
        <v>89</v>
      </c>
      <c r="AV3638" s="12" t="s">
        <v>84</v>
      </c>
      <c r="AW3638" s="12" t="s">
        <v>31</v>
      </c>
      <c r="AX3638" s="12" t="s">
        <v>77</v>
      </c>
      <c r="AY3638" s="182" t="s">
        <v>574</v>
      </c>
    </row>
    <row r="3639" spans="2:65" s="13" customFormat="1" ht="12">
      <c r="B3639" s="187"/>
      <c r="D3639" s="181" t="s">
        <v>586</v>
      </c>
      <c r="E3639" s="188" t="s">
        <v>1</v>
      </c>
      <c r="F3639" s="189" t="s">
        <v>451</v>
      </c>
      <c r="H3639" s="190">
        <v>166.8</v>
      </c>
      <c r="I3639" s="191"/>
      <c r="L3639" s="187"/>
      <c r="M3639" s="192"/>
      <c r="T3639" s="193"/>
      <c r="AT3639" s="188" t="s">
        <v>586</v>
      </c>
      <c r="AU3639" s="188" t="s">
        <v>89</v>
      </c>
      <c r="AV3639" s="13" t="s">
        <v>89</v>
      </c>
      <c r="AW3639" s="13" t="s">
        <v>31</v>
      </c>
      <c r="AX3639" s="13" t="s">
        <v>77</v>
      </c>
      <c r="AY3639" s="188" t="s">
        <v>574</v>
      </c>
    </row>
    <row r="3640" spans="2:65" s="15" customFormat="1" ht="12">
      <c r="B3640" s="201"/>
      <c r="D3640" s="181" t="s">
        <v>586</v>
      </c>
      <c r="E3640" s="202" t="s">
        <v>1</v>
      </c>
      <c r="F3640" s="203" t="s">
        <v>776</v>
      </c>
      <c r="H3640" s="204">
        <v>166.8</v>
      </c>
      <c r="I3640" s="205"/>
      <c r="L3640" s="201"/>
      <c r="M3640" s="206"/>
      <c r="T3640" s="207"/>
      <c r="AT3640" s="202" t="s">
        <v>586</v>
      </c>
      <c r="AU3640" s="202" t="s">
        <v>89</v>
      </c>
      <c r="AV3640" s="15" t="s">
        <v>597</v>
      </c>
      <c r="AW3640" s="15" t="s">
        <v>31</v>
      </c>
      <c r="AX3640" s="15" t="s">
        <v>77</v>
      </c>
      <c r="AY3640" s="202" t="s">
        <v>574</v>
      </c>
    </row>
    <row r="3641" spans="2:65" s="12" customFormat="1" ht="24">
      <c r="B3641" s="180"/>
      <c r="D3641" s="181" t="s">
        <v>586</v>
      </c>
      <c r="E3641" s="182" t="s">
        <v>1</v>
      </c>
      <c r="F3641" s="183" t="s">
        <v>3674</v>
      </c>
      <c r="H3641" s="182" t="s">
        <v>1</v>
      </c>
      <c r="I3641" s="184"/>
      <c r="L3641" s="180"/>
      <c r="M3641" s="185"/>
      <c r="T3641" s="186"/>
      <c r="AT3641" s="182" t="s">
        <v>586</v>
      </c>
      <c r="AU3641" s="182" t="s">
        <v>89</v>
      </c>
      <c r="AV3641" s="12" t="s">
        <v>84</v>
      </c>
      <c r="AW3641" s="12" t="s">
        <v>31</v>
      </c>
      <c r="AX3641" s="12" t="s">
        <v>77</v>
      </c>
      <c r="AY3641" s="182" t="s">
        <v>574</v>
      </c>
    </row>
    <row r="3642" spans="2:65" s="12" customFormat="1" ht="12">
      <c r="B3642" s="180"/>
      <c r="D3642" s="181" t="s">
        <v>586</v>
      </c>
      <c r="E3642" s="182" t="s">
        <v>1</v>
      </c>
      <c r="F3642" s="183" t="s">
        <v>3675</v>
      </c>
      <c r="H3642" s="182" t="s">
        <v>1</v>
      </c>
      <c r="I3642" s="184"/>
      <c r="L3642" s="180"/>
      <c r="M3642" s="185"/>
      <c r="T3642" s="186"/>
      <c r="AT3642" s="182" t="s">
        <v>586</v>
      </c>
      <c r="AU3642" s="182" t="s">
        <v>89</v>
      </c>
      <c r="AV3642" s="12" t="s">
        <v>84</v>
      </c>
      <c r="AW3642" s="12" t="s">
        <v>31</v>
      </c>
      <c r="AX3642" s="12" t="s">
        <v>77</v>
      </c>
      <c r="AY3642" s="182" t="s">
        <v>574</v>
      </c>
    </row>
    <row r="3643" spans="2:65" s="13" customFormat="1" ht="12">
      <c r="B3643" s="187"/>
      <c r="D3643" s="181" t="s">
        <v>586</v>
      </c>
      <c r="E3643" s="188" t="s">
        <v>1</v>
      </c>
      <c r="F3643" s="189" t="s">
        <v>3676</v>
      </c>
      <c r="H3643" s="190">
        <v>70.884</v>
      </c>
      <c r="I3643" s="191"/>
      <c r="L3643" s="187"/>
      <c r="M3643" s="192"/>
      <c r="T3643" s="193"/>
      <c r="AT3643" s="188" t="s">
        <v>586</v>
      </c>
      <c r="AU3643" s="188" t="s">
        <v>89</v>
      </c>
      <c r="AV3643" s="13" t="s">
        <v>89</v>
      </c>
      <c r="AW3643" s="13" t="s">
        <v>31</v>
      </c>
      <c r="AX3643" s="13" t="s">
        <v>77</v>
      </c>
      <c r="AY3643" s="188" t="s">
        <v>574</v>
      </c>
    </row>
    <row r="3644" spans="2:65" s="15" customFormat="1" ht="12">
      <c r="B3644" s="201"/>
      <c r="D3644" s="181" t="s">
        <v>586</v>
      </c>
      <c r="E3644" s="202" t="s">
        <v>1</v>
      </c>
      <c r="F3644" s="203" t="s">
        <v>776</v>
      </c>
      <c r="H3644" s="204">
        <v>70.884</v>
      </c>
      <c r="I3644" s="205"/>
      <c r="L3644" s="201"/>
      <c r="M3644" s="206"/>
      <c r="T3644" s="207"/>
      <c r="AT3644" s="202" t="s">
        <v>586</v>
      </c>
      <c r="AU3644" s="202" t="s">
        <v>89</v>
      </c>
      <c r="AV3644" s="15" t="s">
        <v>597</v>
      </c>
      <c r="AW3644" s="15" t="s">
        <v>31</v>
      </c>
      <c r="AX3644" s="15" t="s">
        <v>77</v>
      </c>
      <c r="AY3644" s="202" t="s">
        <v>574</v>
      </c>
    </row>
    <row r="3645" spans="2:65" s="14" customFormat="1" ht="12">
      <c r="B3645" s="194"/>
      <c r="D3645" s="181" t="s">
        <v>586</v>
      </c>
      <c r="E3645" s="195" t="s">
        <v>1</v>
      </c>
      <c r="F3645" s="196" t="s">
        <v>596</v>
      </c>
      <c r="H3645" s="197">
        <v>3408.68</v>
      </c>
      <c r="I3645" s="198"/>
      <c r="L3645" s="194"/>
      <c r="M3645" s="199"/>
      <c r="T3645" s="200"/>
      <c r="AT3645" s="195" t="s">
        <v>586</v>
      </c>
      <c r="AU3645" s="195" t="s">
        <v>89</v>
      </c>
      <c r="AV3645" s="14" t="s">
        <v>580</v>
      </c>
      <c r="AW3645" s="14" t="s">
        <v>31</v>
      </c>
      <c r="AX3645" s="14" t="s">
        <v>84</v>
      </c>
      <c r="AY3645" s="195" t="s">
        <v>574</v>
      </c>
    </row>
    <row r="3646" spans="2:65" s="1" customFormat="1" ht="38" customHeight="1">
      <c r="B3646" s="140"/>
      <c r="C3646" s="208" t="s">
        <v>3677</v>
      </c>
      <c r="D3646" s="208" t="s">
        <v>1858</v>
      </c>
      <c r="E3646" s="209" t="s">
        <v>3678</v>
      </c>
      <c r="F3646" s="210" t="s">
        <v>3679</v>
      </c>
      <c r="G3646" s="211" t="s">
        <v>584</v>
      </c>
      <c r="H3646" s="212">
        <v>14.468999999999999</v>
      </c>
      <c r="I3646" s="213"/>
      <c r="J3646" s="214">
        <f>ROUND(I3646*H3646,2)</f>
        <v>0</v>
      </c>
      <c r="K3646" s="215"/>
      <c r="L3646" s="216"/>
      <c r="M3646" s="217" t="s">
        <v>1</v>
      </c>
      <c r="N3646" s="218" t="s">
        <v>43</v>
      </c>
      <c r="P3646" s="177">
        <f>O3646*H3646</f>
        <v>0</v>
      </c>
      <c r="Q3646" s="177">
        <v>6.3800000000000003E-3</v>
      </c>
      <c r="R3646" s="177">
        <f>Q3646*H3646</f>
        <v>9.231222E-2</v>
      </c>
      <c r="S3646" s="177">
        <v>0</v>
      </c>
      <c r="T3646" s="178">
        <f>S3646*H3646</f>
        <v>0</v>
      </c>
      <c r="AR3646" s="179" t="s">
        <v>860</v>
      </c>
      <c r="AT3646" s="179" t="s">
        <v>1858</v>
      </c>
      <c r="AU3646" s="179" t="s">
        <v>89</v>
      </c>
      <c r="AY3646" s="17" t="s">
        <v>574</v>
      </c>
      <c r="BE3646" s="102">
        <f>IF(N3646="základná",J3646,0)</f>
        <v>0</v>
      </c>
      <c r="BF3646" s="102">
        <f>IF(N3646="znížená",J3646,0)</f>
        <v>0</v>
      </c>
      <c r="BG3646" s="102">
        <f>IF(N3646="zákl. prenesená",J3646,0)</f>
        <v>0</v>
      </c>
      <c r="BH3646" s="102">
        <f>IF(N3646="zníž. prenesená",J3646,0)</f>
        <v>0</v>
      </c>
      <c r="BI3646" s="102">
        <f>IF(N3646="nulová",J3646,0)</f>
        <v>0</v>
      </c>
      <c r="BJ3646" s="17" t="s">
        <v>89</v>
      </c>
      <c r="BK3646" s="102">
        <f>ROUND(I3646*H3646,2)</f>
        <v>0</v>
      </c>
      <c r="BL3646" s="17" t="s">
        <v>680</v>
      </c>
      <c r="BM3646" s="179" t="s">
        <v>3680</v>
      </c>
    </row>
    <row r="3647" spans="2:65" s="12" customFormat="1" ht="24">
      <c r="B3647" s="180"/>
      <c r="D3647" s="181" t="s">
        <v>586</v>
      </c>
      <c r="E3647" s="182" t="s">
        <v>1</v>
      </c>
      <c r="F3647" s="183" t="s">
        <v>3655</v>
      </c>
      <c r="H3647" s="182" t="s">
        <v>1</v>
      </c>
      <c r="I3647" s="184"/>
      <c r="L3647" s="180"/>
      <c r="M3647" s="185"/>
      <c r="T3647" s="186"/>
      <c r="AT3647" s="182" t="s">
        <v>586</v>
      </c>
      <c r="AU3647" s="182" t="s">
        <v>89</v>
      </c>
      <c r="AV3647" s="12" t="s">
        <v>84</v>
      </c>
      <c r="AW3647" s="12" t="s">
        <v>31</v>
      </c>
      <c r="AX3647" s="12" t="s">
        <v>77</v>
      </c>
      <c r="AY3647" s="182" t="s">
        <v>574</v>
      </c>
    </row>
    <row r="3648" spans="2:65" s="12" customFormat="1" ht="12">
      <c r="B3648" s="180"/>
      <c r="D3648" s="181" t="s">
        <v>586</v>
      </c>
      <c r="E3648" s="182" t="s">
        <v>1</v>
      </c>
      <c r="F3648" s="183" t="s">
        <v>3665</v>
      </c>
      <c r="H3648" s="182" t="s">
        <v>1</v>
      </c>
      <c r="I3648" s="184"/>
      <c r="L3648" s="180"/>
      <c r="M3648" s="185"/>
      <c r="T3648" s="186"/>
      <c r="AT3648" s="182" t="s">
        <v>586</v>
      </c>
      <c r="AU3648" s="182" t="s">
        <v>89</v>
      </c>
      <c r="AV3648" s="12" t="s">
        <v>84</v>
      </c>
      <c r="AW3648" s="12" t="s">
        <v>31</v>
      </c>
      <c r="AX3648" s="12" t="s">
        <v>77</v>
      </c>
      <c r="AY3648" s="182" t="s">
        <v>574</v>
      </c>
    </row>
    <row r="3649" spans="2:65" s="13" customFormat="1" ht="12">
      <c r="B3649" s="187"/>
      <c r="D3649" s="181" t="s">
        <v>586</v>
      </c>
      <c r="E3649" s="188" t="s">
        <v>1</v>
      </c>
      <c r="F3649" s="189" t="s">
        <v>3681</v>
      </c>
      <c r="H3649" s="190">
        <v>14.468999999999999</v>
      </c>
      <c r="I3649" s="191"/>
      <c r="L3649" s="187"/>
      <c r="M3649" s="192"/>
      <c r="T3649" s="193"/>
      <c r="AT3649" s="188" t="s">
        <v>586</v>
      </c>
      <c r="AU3649" s="188" t="s">
        <v>89</v>
      </c>
      <c r="AV3649" s="13" t="s">
        <v>89</v>
      </c>
      <c r="AW3649" s="13" t="s">
        <v>31</v>
      </c>
      <c r="AX3649" s="13" t="s">
        <v>77</v>
      </c>
      <c r="AY3649" s="188" t="s">
        <v>574</v>
      </c>
    </row>
    <row r="3650" spans="2:65" s="14" customFormat="1" ht="12">
      <c r="B3650" s="194"/>
      <c r="D3650" s="181" t="s">
        <v>586</v>
      </c>
      <c r="E3650" s="195" t="s">
        <v>1</v>
      </c>
      <c r="F3650" s="196" t="s">
        <v>596</v>
      </c>
      <c r="H3650" s="197">
        <v>14.468999999999999</v>
      </c>
      <c r="I3650" s="198"/>
      <c r="L3650" s="194"/>
      <c r="M3650" s="199"/>
      <c r="T3650" s="200"/>
      <c r="AT3650" s="195" t="s">
        <v>586</v>
      </c>
      <c r="AU3650" s="195" t="s">
        <v>89</v>
      </c>
      <c r="AV3650" s="14" t="s">
        <v>580</v>
      </c>
      <c r="AW3650" s="14" t="s">
        <v>31</v>
      </c>
      <c r="AX3650" s="14" t="s">
        <v>84</v>
      </c>
      <c r="AY3650" s="195" t="s">
        <v>574</v>
      </c>
    </row>
    <row r="3651" spans="2:65" s="1" customFormat="1" ht="38" customHeight="1">
      <c r="B3651" s="140"/>
      <c r="C3651" s="208" t="s">
        <v>3682</v>
      </c>
      <c r="D3651" s="208" t="s">
        <v>1858</v>
      </c>
      <c r="E3651" s="209" t="s">
        <v>3683</v>
      </c>
      <c r="F3651" s="210" t="s">
        <v>3684</v>
      </c>
      <c r="G3651" s="211" t="s">
        <v>584</v>
      </c>
      <c r="H3651" s="212">
        <v>2021.3150000000001</v>
      </c>
      <c r="I3651" s="213"/>
      <c r="J3651" s="214">
        <f>ROUND(I3651*H3651,2)</f>
        <v>0</v>
      </c>
      <c r="K3651" s="215"/>
      <c r="L3651" s="216"/>
      <c r="M3651" s="217" t="s">
        <v>1</v>
      </c>
      <c r="N3651" s="218" t="s">
        <v>43</v>
      </c>
      <c r="P3651" s="177">
        <f>O3651*H3651</f>
        <v>0</v>
      </c>
      <c r="Q3651" s="177">
        <v>6.3800000000000003E-3</v>
      </c>
      <c r="R3651" s="177">
        <f>Q3651*H3651</f>
        <v>12.895989700000001</v>
      </c>
      <c r="S3651" s="177">
        <v>0</v>
      </c>
      <c r="T3651" s="178">
        <f>S3651*H3651</f>
        <v>0</v>
      </c>
      <c r="AR3651" s="179" t="s">
        <v>860</v>
      </c>
      <c r="AT3651" s="179" t="s">
        <v>1858</v>
      </c>
      <c r="AU3651" s="179" t="s">
        <v>89</v>
      </c>
      <c r="AY3651" s="17" t="s">
        <v>574</v>
      </c>
      <c r="BE3651" s="102">
        <f>IF(N3651="základná",J3651,0)</f>
        <v>0</v>
      </c>
      <c r="BF3651" s="102">
        <f>IF(N3651="znížená",J3651,0)</f>
        <v>0</v>
      </c>
      <c r="BG3651" s="102">
        <f>IF(N3651="zákl. prenesená",J3651,0)</f>
        <v>0</v>
      </c>
      <c r="BH3651" s="102">
        <f>IF(N3651="zníž. prenesená",J3651,0)</f>
        <v>0</v>
      </c>
      <c r="BI3651" s="102">
        <f>IF(N3651="nulová",J3651,0)</f>
        <v>0</v>
      </c>
      <c r="BJ3651" s="17" t="s">
        <v>89</v>
      </c>
      <c r="BK3651" s="102">
        <f>ROUND(I3651*H3651,2)</f>
        <v>0</v>
      </c>
      <c r="BL3651" s="17" t="s">
        <v>680</v>
      </c>
      <c r="BM3651" s="179" t="s">
        <v>3685</v>
      </c>
    </row>
    <row r="3652" spans="2:65" s="13" customFormat="1" ht="12">
      <c r="B3652" s="187"/>
      <c r="D3652" s="181" t="s">
        <v>586</v>
      </c>
      <c r="E3652" s="188" t="s">
        <v>1</v>
      </c>
      <c r="F3652" s="189" t="s">
        <v>3686</v>
      </c>
      <c r="H3652" s="190">
        <v>2021.3150000000001</v>
      </c>
      <c r="I3652" s="191"/>
      <c r="L3652" s="187"/>
      <c r="M3652" s="192"/>
      <c r="T3652" s="193"/>
      <c r="AT3652" s="188" t="s">
        <v>586</v>
      </c>
      <c r="AU3652" s="188" t="s">
        <v>89</v>
      </c>
      <c r="AV3652" s="13" t="s">
        <v>89</v>
      </c>
      <c r="AW3652" s="13" t="s">
        <v>31</v>
      </c>
      <c r="AX3652" s="13" t="s">
        <v>84</v>
      </c>
      <c r="AY3652" s="188" t="s">
        <v>574</v>
      </c>
    </row>
    <row r="3653" spans="2:65" s="1" customFormat="1" ht="38" customHeight="1">
      <c r="B3653" s="140"/>
      <c r="C3653" s="208" t="s">
        <v>3687</v>
      </c>
      <c r="D3653" s="208" t="s">
        <v>1858</v>
      </c>
      <c r="E3653" s="209" t="s">
        <v>3688</v>
      </c>
      <c r="F3653" s="210" t="s">
        <v>3689</v>
      </c>
      <c r="G3653" s="211" t="s">
        <v>584</v>
      </c>
      <c r="H3653" s="212">
        <v>223.58500000000001</v>
      </c>
      <c r="I3653" s="213"/>
      <c r="J3653" s="214">
        <f>ROUND(I3653*H3653,2)</f>
        <v>0</v>
      </c>
      <c r="K3653" s="215"/>
      <c r="L3653" s="216"/>
      <c r="M3653" s="217" t="s">
        <v>1</v>
      </c>
      <c r="N3653" s="218" t="s">
        <v>43</v>
      </c>
      <c r="P3653" s="177">
        <f>O3653*H3653</f>
        <v>0</v>
      </c>
      <c r="Q3653" s="177">
        <v>6.3800000000000003E-3</v>
      </c>
      <c r="R3653" s="177">
        <f>Q3653*H3653</f>
        <v>1.4264723000000001</v>
      </c>
      <c r="S3653" s="177">
        <v>0</v>
      </c>
      <c r="T3653" s="178">
        <f>S3653*H3653</f>
        <v>0</v>
      </c>
      <c r="AR3653" s="179" t="s">
        <v>860</v>
      </c>
      <c r="AT3653" s="179" t="s">
        <v>1858</v>
      </c>
      <c r="AU3653" s="179" t="s">
        <v>89</v>
      </c>
      <c r="AY3653" s="17" t="s">
        <v>574</v>
      </c>
      <c r="BE3653" s="102">
        <f>IF(N3653="základná",J3653,0)</f>
        <v>0</v>
      </c>
      <c r="BF3653" s="102">
        <f>IF(N3653="znížená",J3653,0)</f>
        <v>0</v>
      </c>
      <c r="BG3653" s="102">
        <f>IF(N3653="zákl. prenesená",J3653,0)</f>
        <v>0</v>
      </c>
      <c r="BH3653" s="102">
        <f>IF(N3653="zníž. prenesená",J3653,0)</f>
        <v>0</v>
      </c>
      <c r="BI3653" s="102">
        <f>IF(N3653="nulová",J3653,0)</f>
        <v>0</v>
      </c>
      <c r="BJ3653" s="17" t="s">
        <v>89</v>
      </c>
      <c r="BK3653" s="102">
        <f>ROUND(I3653*H3653,2)</f>
        <v>0</v>
      </c>
      <c r="BL3653" s="17" t="s">
        <v>680</v>
      </c>
      <c r="BM3653" s="179" t="s">
        <v>3690</v>
      </c>
    </row>
    <row r="3654" spans="2:65" s="12" customFormat="1" ht="12">
      <c r="B3654" s="180"/>
      <c r="D3654" s="181" t="s">
        <v>586</v>
      </c>
      <c r="E3654" s="182" t="s">
        <v>1</v>
      </c>
      <c r="F3654" s="183" t="s">
        <v>3691</v>
      </c>
      <c r="H3654" s="182" t="s">
        <v>1</v>
      </c>
      <c r="I3654" s="184"/>
      <c r="L3654" s="180"/>
      <c r="M3654" s="185"/>
      <c r="T3654" s="186"/>
      <c r="AT3654" s="182" t="s">
        <v>586</v>
      </c>
      <c r="AU3654" s="182" t="s">
        <v>89</v>
      </c>
      <c r="AV3654" s="12" t="s">
        <v>84</v>
      </c>
      <c r="AW3654" s="12" t="s">
        <v>31</v>
      </c>
      <c r="AX3654" s="12" t="s">
        <v>77</v>
      </c>
      <c r="AY3654" s="182" t="s">
        <v>574</v>
      </c>
    </row>
    <row r="3655" spans="2:65" s="13" customFormat="1" ht="12">
      <c r="B3655" s="187"/>
      <c r="D3655" s="181" t="s">
        <v>586</v>
      </c>
      <c r="E3655" s="188" t="s">
        <v>1</v>
      </c>
      <c r="F3655" s="189" t="s">
        <v>3692</v>
      </c>
      <c r="H3655" s="190">
        <v>223.58500000000001</v>
      </c>
      <c r="I3655" s="191"/>
      <c r="L3655" s="187"/>
      <c r="M3655" s="192"/>
      <c r="T3655" s="193"/>
      <c r="AT3655" s="188" t="s">
        <v>586</v>
      </c>
      <c r="AU3655" s="188" t="s">
        <v>89</v>
      </c>
      <c r="AV3655" s="13" t="s">
        <v>89</v>
      </c>
      <c r="AW3655" s="13" t="s">
        <v>31</v>
      </c>
      <c r="AX3655" s="13" t="s">
        <v>77</v>
      </c>
      <c r="AY3655" s="188" t="s">
        <v>574</v>
      </c>
    </row>
    <row r="3656" spans="2:65" s="15" customFormat="1" ht="12">
      <c r="B3656" s="201"/>
      <c r="D3656" s="181" t="s">
        <v>586</v>
      </c>
      <c r="E3656" s="202" t="s">
        <v>1</v>
      </c>
      <c r="F3656" s="203" t="s">
        <v>776</v>
      </c>
      <c r="H3656" s="204">
        <v>223.58500000000001</v>
      </c>
      <c r="I3656" s="205"/>
      <c r="L3656" s="201"/>
      <c r="M3656" s="206"/>
      <c r="T3656" s="207"/>
      <c r="AT3656" s="202" t="s">
        <v>586</v>
      </c>
      <c r="AU3656" s="202" t="s">
        <v>89</v>
      </c>
      <c r="AV3656" s="15" t="s">
        <v>597</v>
      </c>
      <c r="AW3656" s="15" t="s">
        <v>31</v>
      </c>
      <c r="AX3656" s="15" t="s">
        <v>77</v>
      </c>
      <c r="AY3656" s="202" t="s">
        <v>574</v>
      </c>
    </row>
    <row r="3657" spans="2:65" s="14" customFormat="1" ht="12">
      <c r="B3657" s="194"/>
      <c r="D3657" s="181" t="s">
        <v>586</v>
      </c>
      <c r="E3657" s="195" t="s">
        <v>1</v>
      </c>
      <c r="F3657" s="196" t="s">
        <v>596</v>
      </c>
      <c r="H3657" s="197">
        <v>223.58500000000001</v>
      </c>
      <c r="I3657" s="198"/>
      <c r="L3657" s="194"/>
      <c r="M3657" s="199"/>
      <c r="T3657" s="200"/>
      <c r="AT3657" s="195" t="s">
        <v>586</v>
      </c>
      <c r="AU3657" s="195" t="s">
        <v>89</v>
      </c>
      <c r="AV3657" s="14" t="s">
        <v>580</v>
      </c>
      <c r="AW3657" s="14" t="s">
        <v>31</v>
      </c>
      <c r="AX3657" s="14" t="s">
        <v>84</v>
      </c>
      <c r="AY3657" s="195" t="s">
        <v>574</v>
      </c>
    </row>
    <row r="3658" spans="2:65" s="1" customFormat="1" ht="38" customHeight="1">
      <c r="B3658" s="140"/>
      <c r="C3658" s="208" t="s">
        <v>3693</v>
      </c>
      <c r="D3658" s="208" t="s">
        <v>1858</v>
      </c>
      <c r="E3658" s="209" t="s">
        <v>3694</v>
      </c>
      <c r="F3658" s="210" t="s">
        <v>3695</v>
      </c>
      <c r="G3658" s="211" t="s">
        <v>584</v>
      </c>
      <c r="H3658" s="212">
        <v>267.01900000000001</v>
      </c>
      <c r="I3658" s="213"/>
      <c r="J3658" s="214">
        <f>ROUND(I3658*H3658,2)</f>
        <v>0</v>
      </c>
      <c r="K3658" s="215"/>
      <c r="L3658" s="216"/>
      <c r="M3658" s="217" t="s">
        <v>1</v>
      </c>
      <c r="N3658" s="218" t="s">
        <v>43</v>
      </c>
      <c r="P3658" s="177">
        <f>O3658*H3658</f>
        <v>0</v>
      </c>
      <c r="Q3658" s="177">
        <v>6.3800000000000003E-3</v>
      </c>
      <c r="R3658" s="177">
        <f>Q3658*H3658</f>
        <v>1.70358122</v>
      </c>
      <c r="S3658" s="177">
        <v>0</v>
      </c>
      <c r="T3658" s="178">
        <f>S3658*H3658</f>
        <v>0</v>
      </c>
      <c r="AR3658" s="179" t="s">
        <v>860</v>
      </c>
      <c r="AT3658" s="179" t="s">
        <v>1858</v>
      </c>
      <c r="AU3658" s="179" t="s">
        <v>89</v>
      </c>
      <c r="AY3658" s="17" t="s">
        <v>574</v>
      </c>
      <c r="BE3658" s="102">
        <f>IF(N3658="základná",J3658,0)</f>
        <v>0</v>
      </c>
      <c r="BF3658" s="102">
        <f>IF(N3658="znížená",J3658,0)</f>
        <v>0</v>
      </c>
      <c r="BG3658" s="102">
        <f>IF(N3658="zákl. prenesená",J3658,0)</f>
        <v>0</v>
      </c>
      <c r="BH3658" s="102">
        <f>IF(N3658="zníž. prenesená",J3658,0)</f>
        <v>0</v>
      </c>
      <c r="BI3658" s="102">
        <f>IF(N3658="nulová",J3658,0)</f>
        <v>0</v>
      </c>
      <c r="BJ3658" s="17" t="s">
        <v>89</v>
      </c>
      <c r="BK3658" s="102">
        <f>ROUND(I3658*H3658,2)</f>
        <v>0</v>
      </c>
      <c r="BL3658" s="17" t="s">
        <v>680</v>
      </c>
      <c r="BM3658" s="179" t="s">
        <v>3696</v>
      </c>
    </row>
    <row r="3659" spans="2:65" s="12" customFormat="1" ht="12">
      <c r="B3659" s="180"/>
      <c r="D3659" s="181" t="s">
        <v>586</v>
      </c>
      <c r="E3659" s="182" t="s">
        <v>1</v>
      </c>
      <c r="F3659" s="183" t="s">
        <v>3666</v>
      </c>
      <c r="H3659" s="182" t="s">
        <v>1</v>
      </c>
      <c r="I3659" s="184"/>
      <c r="L3659" s="180"/>
      <c r="M3659" s="185"/>
      <c r="T3659" s="186"/>
      <c r="AT3659" s="182" t="s">
        <v>586</v>
      </c>
      <c r="AU3659" s="182" t="s">
        <v>89</v>
      </c>
      <c r="AV3659" s="12" t="s">
        <v>84</v>
      </c>
      <c r="AW3659" s="12" t="s">
        <v>31</v>
      </c>
      <c r="AX3659" s="12" t="s">
        <v>77</v>
      </c>
      <c r="AY3659" s="182" t="s">
        <v>574</v>
      </c>
    </row>
    <row r="3660" spans="2:65" s="13" customFormat="1" ht="12">
      <c r="B3660" s="187"/>
      <c r="D3660" s="181" t="s">
        <v>586</v>
      </c>
      <c r="E3660" s="188" t="s">
        <v>1</v>
      </c>
      <c r="F3660" s="189" t="s">
        <v>3697</v>
      </c>
      <c r="H3660" s="190">
        <v>267.01900000000001</v>
      </c>
      <c r="I3660" s="191"/>
      <c r="L3660" s="187"/>
      <c r="M3660" s="192"/>
      <c r="T3660" s="193"/>
      <c r="AT3660" s="188" t="s">
        <v>586</v>
      </c>
      <c r="AU3660" s="188" t="s">
        <v>89</v>
      </c>
      <c r="AV3660" s="13" t="s">
        <v>89</v>
      </c>
      <c r="AW3660" s="13" t="s">
        <v>31</v>
      </c>
      <c r="AX3660" s="13" t="s">
        <v>77</v>
      </c>
      <c r="AY3660" s="188" t="s">
        <v>574</v>
      </c>
    </row>
    <row r="3661" spans="2:65" s="15" customFormat="1" ht="12">
      <c r="B3661" s="201"/>
      <c r="D3661" s="181" t="s">
        <v>586</v>
      </c>
      <c r="E3661" s="202" t="s">
        <v>1</v>
      </c>
      <c r="F3661" s="203" t="s">
        <v>776</v>
      </c>
      <c r="H3661" s="204">
        <v>267.01900000000001</v>
      </c>
      <c r="I3661" s="205"/>
      <c r="L3661" s="201"/>
      <c r="M3661" s="206"/>
      <c r="T3661" s="207"/>
      <c r="AT3661" s="202" t="s">
        <v>586</v>
      </c>
      <c r="AU3661" s="202" t="s">
        <v>89</v>
      </c>
      <c r="AV3661" s="15" t="s">
        <v>597</v>
      </c>
      <c r="AW3661" s="15" t="s">
        <v>31</v>
      </c>
      <c r="AX3661" s="15" t="s">
        <v>77</v>
      </c>
      <c r="AY3661" s="202" t="s">
        <v>574</v>
      </c>
    </row>
    <row r="3662" spans="2:65" s="14" customFormat="1" ht="12">
      <c r="B3662" s="194"/>
      <c r="D3662" s="181" t="s">
        <v>586</v>
      </c>
      <c r="E3662" s="195" t="s">
        <v>1</v>
      </c>
      <c r="F3662" s="196" t="s">
        <v>596</v>
      </c>
      <c r="H3662" s="197">
        <v>267.01900000000001</v>
      </c>
      <c r="I3662" s="198"/>
      <c r="L3662" s="194"/>
      <c r="M3662" s="199"/>
      <c r="T3662" s="200"/>
      <c r="AT3662" s="195" t="s">
        <v>586</v>
      </c>
      <c r="AU3662" s="195" t="s">
        <v>89</v>
      </c>
      <c r="AV3662" s="14" t="s">
        <v>580</v>
      </c>
      <c r="AW3662" s="14" t="s">
        <v>31</v>
      </c>
      <c r="AX3662" s="14" t="s">
        <v>84</v>
      </c>
      <c r="AY3662" s="195" t="s">
        <v>574</v>
      </c>
    </row>
    <row r="3663" spans="2:65" s="1" customFormat="1" ht="33" customHeight="1">
      <c r="B3663" s="140"/>
      <c r="C3663" s="208" t="s">
        <v>3698</v>
      </c>
      <c r="D3663" s="208" t="s">
        <v>1858</v>
      </c>
      <c r="E3663" s="209" t="s">
        <v>3699</v>
      </c>
      <c r="F3663" s="210" t="s">
        <v>3700</v>
      </c>
      <c r="G3663" s="211" t="s">
        <v>584</v>
      </c>
      <c r="H3663" s="212">
        <v>512.25900000000001</v>
      </c>
      <c r="I3663" s="213"/>
      <c r="J3663" s="214">
        <f>ROUND(I3663*H3663,2)</f>
        <v>0</v>
      </c>
      <c r="K3663" s="215"/>
      <c r="L3663" s="216"/>
      <c r="M3663" s="217" t="s">
        <v>1</v>
      </c>
      <c r="N3663" s="218" t="s">
        <v>43</v>
      </c>
      <c r="P3663" s="177">
        <f>O3663*H3663</f>
        <v>0</v>
      </c>
      <c r="Q3663" s="177">
        <v>9.8999999999999999E-4</v>
      </c>
      <c r="R3663" s="177">
        <f>Q3663*H3663</f>
        <v>0.50713640999999998</v>
      </c>
      <c r="S3663" s="177">
        <v>0</v>
      </c>
      <c r="T3663" s="178">
        <f>S3663*H3663</f>
        <v>0</v>
      </c>
      <c r="AR3663" s="179" t="s">
        <v>860</v>
      </c>
      <c r="AT3663" s="179" t="s">
        <v>1858</v>
      </c>
      <c r="AU3663" s="179" t="s">
        <v>89</v>
      </c>
      <c r="AY3663" s="17" t="s">
        <v>574</v>
      </c>
      <c r="BE3663" s="102">
        <f>IF(N3663="základná",J3663,0)</f>
        <v>0</v>
      </c>
      <c r="BF3663" s="102">
        <f>IF(N3663="znížená",J3663,0)</f>
        <v>0</v>
      </c>
      <c r="BG3663" s="102">
        <f>IF(N3663="zákl. prenesená",J3663,0)</f>
        <v>0</v>
      </c>
      <c r="BH3663" s="102">
        <f>IF(N3663="zníž. prenesená",J3663,0)</f>
        <v>0</v>
      </c>
      <c r="BI3663" s="102">
        <f>IF(N3663="nulová",J3663,0)</f>
        <v>0</v>
      </c>
      <c r="BJ3663" s="17" t="s">
        <v>89</v>
      </c>
      <c r="BK3663" s="102">
        <f>ROUND(I3663*H3663,2)</f>
        <v>0</v>
      </c>
      <c r="BL3663" s="17" t="s">
        <v>680</v>
      </c>
      <c r="BM3663" s="179" t="s">
        <v>3701</v>
      </c>
    </row>
    <row r="3664" spans="2:65" s="13" customFormat="1" ht="12">
      <c r="B3664" s="187"/>
      <c r="D3664" s="181" t="s">
        <v>586</v>
      </c>
      <c r="E3664" s="188" t="s">
        <v>1</v>
      </c>
      <c r="F3664" s="189" t="s">
        <v>3702</v>
      </c>
      <c r="H3664" s="190">
        <v>512.25900000000001</v>
      </c>
      <c r="I3664" s="191"/>
      <c r="L3664" s="187"/>
      <c r="M3664" s="192"/>
      <c r="T3664" s="193"/>
      <c r="AT3664" s="188" t="s">
        <v>586</v>
      </c>
      <c r="AU3664" s="188" t="s">
        <v>89</v>
      </c>
      <c r="AV3664" s="13" t="s">
        <v>89</v>
      </c>
      <c r="AW3664" s="13" t="s">
        <v>31</v>
      </c>
      <c r="AX3664" s="13" t="s">
        <v>84</v>
      </c>
      <c r="AY3664" s="188" t="s">
        <v>574</v>
      </c>
    </row>
    <row r="3665" spans="2:65" s="1" customFormat="1" ht="38" customHeight="1">
      <c r="B3665" s="140"/>
      <c r="C3665" s="208" t="s">
        <v>3703</v>
      </c>
      <c r="D3665" s="208" t="s">
        <v>1858</v>
      </c>
      <c r="E3665" s="209" t="s">
        <v>3704</v>
      </c>
      <c r="F3665" s="210" t="s">
        <v>3705</v>
      </c>
      <c r="G3665" s="211" t="s">
        <v>584</v>
      </c>
      <c r="H3665" s="212">
        <v>366.95699999999999</v>
      </c>
      <c r="I3665" s="213"/>
      <c r="J3665" s="214">
        <f>ROUND(I3665*H3665,2)</f>
        <v>0</v>
      </c>
      <c r="K3665" s="215"/>
      <c r="L3665" s="216"/>
      <c r="M3665" s="217" t="s">
        <v>1</v>
      </c>
      <c r="N3665" s="218" t="s">
        <v>43</v>
      </c>
      <c r="P3665" s="177">
        <f>O3665*H3665</f>
        <v>0</v>
      </c>
      <c r="Q3665" s="177">
        <v>9.8999999999999999E-4</v>
      </c>
      <c r="R3665" s="177">
        <f>Q3665*H3665</f>
        <v>0.36328742999999997</v>
      </c>
      <c r="S3665" s="177">
        <v>0</v>
      </c>
      <c r="T3665" s="178">
        <f>S3665*H3665</f>
        <v>0</v>
      </c>
      <c r="AR3665" s="179" t="s">
        <v>860</v>
      </c>
      <c r="AT3665" s="179" t="s">
        <v>1858</v>
      </c>
      <c r="AU3665" s="179" t="s">
        <v>89</v>
      </c>
      <c r="AY3665" s="17" t="s">
        <v>574</v>
      </c>
      <c r="BE3665" s="102">
        <f>IF(N3665="základná",J3665,0)</f>
        <v>0</v>
      </c>
      <c r="BF3665" s="102">
        <f>IF(N3665="znížená",J3665,0)</f>
        <v>0</v>
      </c>
      <c r="BG3665" s="102">
        <f>IF(N3665="zákl. prenesená",J3665,0)</f>
        <v>0</v>
      </c>
      <c r="BH3665" s="102">
        <f>IF(N3665="zníž. prenesená",J3665,0)</f>
        <v>0</v>
      </c>
      <c r="BI3665" s="102">
        <f>IF(N3665="nulová",J3665,0)</f>
        <v>0</v>
      </c>
      <c r="BJ3665" s="17" t="s">
        <v>89</v>
      </c>
      <c r="BK3665" s="102">
        <f>ROUND(I3665*H3665,2)</f>
        <v>0</v>
      </c>
      <c r="BL3665" s="17" t="s">
        <v>680</v>
      </c>
      <c r="BM3665" s="179" t="s">
        <v>3706</v>
      </c>
    </row>
    <row r="3666" spans="2:65" s="13" customFormat="1" ht="12">
      <c r="B3666" s="187"/>
      <c r="D3666" s="181" t="s">
        <v>586</v>
      </c>
      <c r="E3666" s="188" t="s">
        <v>1</v>
      </c>
      <c r="F3666" s="189" t="s">
        <v>3707</v>
      </c>
      <c r="H3666" s="190">
        <v>366.95699999999999</v>
      </c>
      <c r="I3666" s="191"/>
      <c r="L3666" s="187"/>
      <c r="M3666" s="192"/>
      <c r="T3666" s="193"/>
      <c r="AT3666" s="188" t="s">
        <v>586</v>
      </c>
      <c r="AU3666" s="188" t="s">
        <v>89</v>
      </c>
      <c r="AV3666" s="13" t="s">
        <v>89</v>
      </c>
      <c r="AW3666" s="13" t="s">
        <v>31</v>
      </c>
      <c r="AX3666" s="13" t="s">
        <v>84</v>
      </c>
      <c r="AY3666" s="188" t="s">
        <v>574</v>
      </c>
    </row>
    <row r="3667" spans="2:65" s="1" customFormat="1" ht="33" customHeight="1">
      <c r="B3667" s="140"/>
      <c r="C3667" s="208" t="s">
        <v>3708</v>
      </c>
      <c r="D3667" s="208" t="s">
        <v>1858</v>
      </c>
      <c r="E3667" s="209" t="s">
        <v>3709</v>
      </c>
      <c r="F3667" s="210" t="s">
        <v>3710</v>
      </c>
      <c r="G3667" s="211" t="s">
        <v>584</v>
      </c>
      <c r="H3667" s="212">
        <v>70.644000000000005</v>
      </c>
      <c r="I3667" s="213"/>
      <c r="J3667" s="214">
        <f>ROUND(I3667*H3667,2)</f>
        <v>0</v>
      </c>
      <c r="K3667" s="215"/>
      <c r="L3667" s="216"/>
      <c r="M3667" s="217" t="s">
        <v>1</v>
      </c>
      <c r="N3667" s="218" t="s">
        <v>43</v>
      </c>
      <c r="P3667" s="177">
        <f>O3667*H3667</f>
        <v>0</v>
      </c>
      <c r="Q3667" s="177">
        <v>9.8999999999999999E-4</v>
      </c>
      <c r="R3667" s="177">
        <f>Q3667*H3667</f>
        <v>6.993756000000001E-2</v>
      </c>
      <c r="S3667" s="177">
        <v>0</v>
      </c>
      <c r="T3667" s="178">
        <f>S3667*H3667</f>
        <v>0</v>
      </c>
      <c r="AR3667" s="179" t="s">
        <v>860</v>
      </c>
      <c r="AT3667" s="179" t="s">
        <v>1858</v>
      </c>
      <c r="AU3667" s="179" t="s">
        <v>89</v>
      </c>
      <c r="AY3667" s="17" t="s">
        <v>574</v>
      </c>
      <c r="BE3667" s="102">
        <f>IF(N3667="základná",J3667,0)</f>
        <v>0</v>
      </c>
      <c r="BF3667" s="102">
        <f>IF(N3667="znížená",J3667,0)</f>
        <v>0</v>
      </c>
      <c r="BG3667" s="102">
        <f>IF(N3667="zákl. prenesená",J3667,0)</f>
        <v>0</v>
      </c>
      <c r="BH3667" s="102">
        <f>IF(N3667="zníž. prenesená",J3667,0)</f>
        <v>0</v>
      </c>
      <c r="BI3667" s="102">
        <f>IF(N3667="nulová",J3667,0)</f>
        <v>0</v>
      </c>
      <c r="BJ3667" s="17" t="s">
        <v>89</v>
      </c>
      <c r="BK3667" s="102">
        <f>ROUND(I3667*H3667,2)</f>
        <v>0</v>
      </c>
      <c r="BL3667" s="17" t="s">
        <v>680</v>
      </c>
      <c r="BM3667" s="179" t="s">
        <v>3711</v>
      </c>
    </row>
    <row r="3668" spans="2:65" s="12" customFormat="1" ht="24">
      <c r="B3668" s="180"/>
      <c r="D3668" s="181" t="s">
        <v>586</v>
      </c>
      <c r="E3668" s="182" t="s">
        <v>1</v>
      </c>
      <c r="F3668" s="183" t="s">
        <v>3674</v>
      </c>
      <c r="H3668" s="182" t="s">
        <v>1</v>
      </c>
      <c r="I3668" s="184"/>
      <c r="L3668" s="180"/>
      <c r="M3668" s="185"/>
      <c r="T3668" s="186"/>
      <c r="AT3668" s="182" t="s">
        <v>586</v>
      </c>
      <c r="AU3668" s="182" t="s">
        <v>89</v>
      </c>
      <c r="AV3668" s="12" t="s">
        <v>84</v>
      </c>
      <c r="AW3668" s="12" t="s">
        <v>31</v>
      </c>
      <c r="AX3668" s="12" t="s">
        <v>77</v>
      </c>
      <c r="AY3668" s="182" t="s">
        <v>574</v>
      </c>
    </row>
    <row r="3669" spans="2:65" s="12" customFormat="1" ht="12">
      <c r="B3669" s="180"/>
      <c r="D3669" s="181" t="s">
        <v>586</v>
      </c>
      <c r="E3669" s="182" t="s">
        <v>1</v>
      </c>
      <c r="F3669" s="183" t="s">
        <v>3675</v>
      </c>
      <c r="H3669" s="182" t="s">
        <v>1</v>
      </c>
      <c r="I3669" s="184"/>
      <c r="L3669" s="180"/>
      <c r="M3669" s="185"/>
      <c r="T3669" s="186"/>
      <c r="AT3669" s="182" t="s">
        <v>586</v>
      </c>
      <c r="AU3669" s="182" t="s">
        <v>89</v>
      </c>
      <c r="AV3669" s="12" t="s">
        <v>84</v>
      </c>
      <c r="AW3669" s="12" t="s">
        <v>31</v>
      </c>
      <c r="AX3669" s="12" t="s">
        <v>77</v>
      </c>
      <c r="AY3669" s="182" t="s">
        <v>574</v>
      </c>
    </row>
    <row r="3670" spans="2:65" s="13" customFormat="1" ht="12">
      <c r="B3670" s="187"/>
      <c r="D3670" s="181" t="s">
        <v>586</v>
      </c>
      <c r="E3670" s="188" t="s">
        <v>1</v>
      </c>
      <c r="F3670" s="189" t="s">
        <v>3712</v>
      </c>
      <c r="H3670" s="190">
        <v>70.644000000000005</v>
      </c>
      <c r="I3670" s="191"/>
      <c r="L3670" s="187"/>
      <c r="M3670" s="192"/>
      <c r="T3670" s="193"/>
      <c r="AT3670" s="188" t="s">
        <v>586</v>
      </c>
      <c r="AU3670" s="188" t="s">
        <v>89</v>
      </c>
      <c r="AV3670" s="13" t="s">
        <v>89</v>
      </c>
      <c r="AW3670" s="13" t="s">
        <v>31</v>
      </c>
      <c r="AX3670" s="13" t="s">
        <v>77</v>
      </c>
      <c r="AY3670" s="188" t="s">
        <v>574</v>
      </c>
    </row>
    <row r="3671" spans="2:65" s="15" customFormat="1" ht="12">
      <c r="B3671" s="201"/>
      <c r="D3671" s="181" t="s">
        <v>586</v>
      </c>
      <c r="E3671" s="202" t="s">
        <v>1</v>
      </c>
      <c r="F3671" s="203" t="s">
        <v>776</v>
      </c>
      <c r="H3671" s="204">
        <v>70.644000000000005</v>
      </c>
      <c r="I3671" s="205"/>
      <c r="L3671" s="201"/>
      <c r="M3671" s="206"/>
      <c r="T3671" s="207"/>
      <c r="AT3671" s="202" t="s">
        <v>586</v>
      </c>
      <c r="AU3671" s="202" t="s">
        <v>89</v>
      </c>
      <c r="AV3671" s="15" t="s">
        <v>597</v>
      </c>
      <c r="AW3671" s="15" t="s">
        <v>31</v>
      </c>
      <c r="AX3671" s="15" t="s">
        <v>77</v>
      </c>
      <c r="AY3671" s="202" t="s">
        <v>574</v>
      </c>
    </row>
    <row r="3672" spans="2:65" s="14" customFormat="1" ht="12">
      <c r="B3672" s="194"/>
      <c r="D3672" s="181" t="s">
        <v>586</v>
      </c>
      <c r="E3672" s="195" t="s">
        <v>1</v>
      </c>
      <c r="F3672" s="196" t="s">
        <v>596</v>
      </c>
      <c r="H3672" s="197">
        <v>70.644000000000005</v>
      </c>
      <c r="I3672" s="198"/>
      <c r="L3672" s="194"/>
      <c r="M3672" s="199"/>
      <c r="T3672" s="200"/>
      <c r="AT3672" s="195" t="s">
        <v>586</v>
      </c>
      <c r="AU3672" s="195" t="s">
        <v>89</v>
      </c>
      <c r="AV3672" s="14" t="s">
        <v>580</v>
      </c>
      <c r="AW3672" s="14" t="s">
        <v>31</v>
      </c>
      <c r="AX3672" s="14" t="s">
        <v>84</v>
      </c>
      <c r="AY3672" s="195" t="s">
        <v>574</v>
      </c>
    </row>
    <row r="3673" spans="2:65" s="1" customFormat="1" ht="24.25" customHeight="1">
      <c r="B3673" s="140"/>
      <c r="C3673" s="168" t="s">
        <v>3713</v>
      </c>
      <c r="D3673" s="168" t="s">
        <v>576</v>
      </c>
      <c r="E3673" s="169" t="s">
        <v>3714</v>
      </c>
      <c r="F3673" s="170" t="s">
        <v>3715</v>
      </c>
      <c r="G3673" s="171" t="s">
        <v>584</v>
      </c>
      <c r="H3673" s="172">
        <v>2826.5859999999998</v>
      </c>
      <c r="I3673" s="173"/>
      <c r="J3673" s="174">
        <f>ROUND(I3673*H3673,2)</f>
        <v>0</v>
      </c>
      <c r="K3673" s="175"/>
      <c r="L3673" s="34"/>
      <c r="M3673" s="176" t="s">
        <v>1</v>
      </c>
      <c r="N3673" s="139" t="s">
        <v>43</v>
      </c>
      <c r="P3673" s="177">
        <f>O3673*H3673</f>
        <v>0</v>
      </c>
      <c r="Q3673" s="177">
        <v>0</v>
      </c>
      <c r="R3673" s="177">
        <f>Q3673*H3673</f>
        <v>0</v>
      </c>
      <c r="S3673" s="177">
        <v>0</v>
      </c>
      <c r="T3673" s="178">
        <f>S3673*H3673</f>
        <v>0</v>
      </c>
      <c r="AR3673" s="179" t="s">
        <v>680</v>
      </c>
      <c r="AT3673" s="179" t="s">
        <v>576</v>
      </c>
      <c r="AU3673" s="179" t="s">
        <v>89</v>
      </c>
      <c r="AY3673" s="17" t="s">
        <v>574</v>
      </c>
      <c r="BE3673" s="102">
        <f>IF(N3673="základná",J3673,0)</f>
        <v>0</v>
      </c>
      <c r="BF3673" s="102">
        <f>IF(N3673="znížená",J3673,0)</f>
        <v>0</v>
      </c>
      <c r="BG3673" s="102">
        <f>IF(N3673="zákl. prenesená",J3673,0)</f>
        <v>0</v>
      </c>
      <c r="BH3673" s="102">
        <f>IF(N3673="zníž. prenesená",J3673,0)</f>
        <v>0</v>
      </c>
      <c r="BI3673" s="102">
        <f>IF(N3673="nulová",J3673,0)</f>
        <v>0</v>
      </c>
      <c r="BJ3673" s="17" t="s">
        <v>89</v>
      </c>
      <c r="BK3673" s="102">
        <f>ROUND(I3673*H3673,2)</f>
        <v>0</v>
      </c>
      <c r="BL3673" s="17" t="s">
        <v>680</v>
      </c>
      <c r="BM3673" s="179" t="s">
        <v>3716</v>
      </c>
    </row>
    <row r="3674" spans="2:65" s="12" customFormat="1" ht="24">
      <c r="B3674" s="180"/>
      <c r="D3674" s="181" t="s">
        <v>586</v>
      </c>
      <c r="E3674" s="182" t="s">
        <v>1</v>
      </c>
      <c r="F3674" s="183" t="s">
        <v>3717</v>
      </c>
      <c r="H3674" s="182" t="s">
        <v>1</v>
      </c>
      <c r="I3674" s="184"/>
      <c r="L3674" s="180"/>
      <c r="M3674" s="185"/>
      <c r="T3674" s="186"/>
      <c r="AT3674" s="182" t="s">
        <v>586</v>
      </c>
      <c r="AU3674" s="182" t="s">
        <v>89</v>
      </c>
      <c r="AV3674" s="12" t="s">
        <v>84</v>
      </c>
      <c r="AW3674" s="12" t="s">
        <v>31</v>
      </c>
      <c r="AX3674" s="12" t="s">
        <v>77</v>
      </c>
      <c r="AY3674" s="182" t="s">
        <v>574</v>
      </c>
    </row>
    <row r="3675" spans="2:65" s="12" customFormat="1" ht="12">
      <c r="B3675" s="180"/>
      <c r="D3675" s="181" t="s">
        <v>586</v>
      </c>
      <c r="E3675" s="182" t="s">
        <v>1</v>
      </c>
      <c r="F3675" s="183" t="s">
        <v>3718</v>
      </c>
      <c r="H3675" s="182" t="s">
        <v>1</v>
      </c>
      <c r="I3675" s="184"/>
      <c r="L3675" s="180"/>
      <c r="M3675" s="185"/>
      <c r="T3675" s="186"/>
      <c r="AT3675" s="182" t="s">
        <v>586</v>
      </c>
      <c r="AU3675" s="182" t="s">
        <v>89</v>
      </c>
      <c r="AV3675" s="12" t="s">
        <v>84</v>
      </c>
      <c r="AW3675" s="12" t="s">
        <v>31</v>
      </c>
      <c r="AX3675" s="12" t="s">
        <v>77</v>
      </c>
      <c r="AY3675" s="182" t="s">
        <v>574</v>
      </c>
    </row>
    <row r="3676" spans="2:65" s="13" customFormat="1" ht="12">
      <c r="B3676" s="187"/>
      <c r="D3676" s="181" t="s">
        <v>586</v>
      </c>
      <c r="E3676" s="188" t="s">
        <v>1</v>
      </c>
      <c r="F3676" s="189" t="s">
        <v>442</v>
      </c>
      <c r="H3676" s="190">
        <v>1981.681</v>
      </c>
      <c r="I3676" s="191"/>
      <c r="L3676" s="187"/>
      <c r="M3676" s="192"/>
      <c r="T3676" s="193"/>
      <c r="AT3676" s="188" t="s">
        <v>586</v>
      </c>
      <c r="AU3676" s="188" t="s">
        <v>89</v>
      </c>
      <c r="AV3676" s="13" t="s">
        <v>89</v>
      </c>
      <c r="AW3676" s="13" t="s">
        <v>31</v>
      </c>
      <c r="AX3676" s="13" t="s">
        <v>77</v>
      </c>
      <c r="AY3676" s="188" t="s">
        <v>574</v>
      </c>
    </row>
    <row r="3677" spans="2:65" s="15" customFormat="1" ht="12">
      <c r="B3677" s="201"/>
      <c r="D3677" s="181" t="s">
        <v>586</v>
      </c>
      <c r="E3677" s="202" t="s">
        <v>1</v>
      </c>
      <c r="F3677" s="203" t="s">
        <v>776</v>
      </c>
      <c r="H3677" s="204">
        <v>1981.681</v>
      </c>
      <c r="I3677" s="205"/>
      <c r="L3677" s="201"/>
      <c r="M3677" s="206"/>
      <c r="T3677" s="207"/>
      <c r="AT3677" s="202" t="s">
        <v>586</v>
      </c>
      <c r="AU3677" s="202" t="s">
        <v>89</v>
      </c>
      <c r="AV3677" s="15" t="s">
        <v>597</v>
      </c>
      <c r="AW3677" s="15" t="s">
        <v>31</v>
      </c>
      <c r="AX3677" s="15" t="s">
        <v>77</v>
      </c>
      <c r="AY3677" s="202" t="s">
        <v>574</v>
      </c>
    </row>
    <row r="3678" spans="2:65" s="12" customFormat="1" ht="36">
      <c r="B3678" s="180"/>
      <c r="D3678" s="181" t="s">
        <v>586</v>
      </c>
      <c r="E3678" s="182" t="s">
        <v>1</v>
      </c>
      <c r="F3678" s="183" t="s">
        <v>3719</v>
      </c>
      <c r="H3678" s="182" t="s">
        <v>1</v>
      </c>
      <c r="I3678" s="184"/>
      <c r="L3678" s="180"/>
      <c r="M3678" s="185"/>
      <c r="T3678" s="186"/>
      <c r="AT3678" s="182" t="s">
        <v>586</v>
      </c>
      <c r="AU3678" s="182" t="s">
        <v>89</v>
      </c>
      <c r="AV3678" s="12" t="s">
        <v>84</v>
      </c>
      <c r="AW3678" s="12" t="s">
        <v>31</v>
      </c>
      <c r="AX3678" s="12" t="s">
        <v>77</v>
      </c>
      <c r="AY3678" s="182" t="s">
        <v>574</v>
      </c>
    </row>
    <row r="3679" spans="2:65" s="12" customFormat="1" ht="12">
      <c r="B3679" s="180"/>
      <c r="D3679" s="181" t="s">
        <v>586</v>
      </c>
      <c r="E3679" s="182" t="s">
        <v>1</v>
      </c>
      <c r="F3679" s="183" t="s">
        <v>3720</v>
      </c>
      <c r="H3679" s="182" t="s">
        <v>1</v>
      </c>
      <c r="I3679" s="184"/>
      <c r="L3679" s="180"/>
      <c r="M3679" s="185"/>
      <c r="T3679" s="186"/>
      <c r="AT3679" s="182" t="s">
        <v>586</v>
      </c>
      <c r="AU3679" s="182" t="s">
        <v>89</v>
      </c>
      <c r="AV3679" s="12" t="s">
        <v>84</v>
      </c>
      <c r="AW3679" s="12" t="s">
        <v>31</v>
      </c>
      <c r="AX3679" s="12" t="s">
        <v>77</v>
      </c>
      <c r="AY3679" s="182" t="s">
        <v>574</v>
      </c>
    </row>
    <row r="3680" spans="2:65" s="13" customFormat="1" ht="12">
      <c r="B3680" s="187"/>
      <c r="D3680" s="181" t="s">
        <v>586</v>
      </c>
      <c r="E3680" s="188" t="s">
        <v>1</v>
      </c>
      <c r="F3680" s="189" t="s">
        <v>448</v>
      </c>
      <c r="H3680" s="190">
        <v>678.10500000000002</v>
      </c>
      <c r="I3680" s="191"/>
      <c r="L3680" s="187"/>
      <c r="M3680" s="192"/>
      <c r="T3680" s="193"/>
      <c r="AT3680" s="188" t="s">
        <v>586</v>
      </c>
      <c r="AU3680" s="188" t="s">
        <v>89</v>
      </c>
      <c r="AV3680" s="13" t="s">
        <v>89</v>
      </c>
      <c r="AW3680" s="13" t="s">
        <v>31</v>
      </c>
      <c r="AX3680" s="13" t="s">
        <v>77</v>
      </c>
      <c r="AY3680" s="188" t="s">
        <v>574</v>
      </c>
    </row>
    <row r="3681" spans="2:65" s="15" customFormat="1" ht="12">
      <c r="B3681" s="201"/>
      <c r="D3681" s="181" t="s">
        <v>586</v>
      </c>
      <c r="E3681" s="202" t="s">
        <v>1</v>
      </c>
      <c r="F3681" s="203" t="s">
        <v>776</v>
      </c>
      <c r="H3681" s="204">
        <v>678.10500000000002</v>
      </c>
      <c r="I3681" s="205"/>
      <c r="L3681" s="201"/>
      <c r="M3681" s="206"/>
      <c r="T3681" s="207"/>
      <c r="AT3681" s="202" t="s">
        <v>586</v>
      </c>
      <c r="AU3681" s="202" t="s">
        <v>89</v>
      </c>
      <c r="AV3681" s="15" t="s">
        <v>597</v>
      </c>
      <c r="AW3681" s="15" t="s">
        <v>31</v>
      </c>
      <c r="AX3681" s="15" t="s">
        <v>77</v>
      </c>
      <c r="AY3681" s="202" t="s">
        <v>574</v>
      </c>
    </row>
    <row r="3682" spans="2:65" s="12" customFormat="1" ht="24">
      <c r="B3682" s="180"/>
      <c r="D3682" s="181" t="s">
        <v>586</v>
      </c>
      <c r="E3682" s="182" t="s">
        <v>1</v>
      </c>
      <c r="F3682" s="183" t="s">
        <v>3721</v>
      </c>
      <c r="H3682" s="182" t="s">
        <v>1</v>
      </c>
      <c r="I3682" s="184"/>
      <c r="L3682" s="180"/>
      <c r="M3682" s="185"/>
      <c r="T3682" s="186"/>
      <c r="AT3682" s="182" t="s">
        <v>586</v>
      </c>
      <c r="AU3682" s="182" t="s">
        <v>89</v>
      </c>
      <c r="AV3682" s="12" t="s">
        <v>84</v>
      </c>
      <c r="AW3682" s="12" t="s">
        <v>31</v>
      </c>
      <c r="AX3682" s="12" t="s">
        <v>77</v>
      </c>
      <c r="AY3682" s="182" t="s">
        <v>574</v>
      </c>
    </row>
    <row r="3683" spans="2:65" s="12" customFormat="1" ht="12">
      <c r="B3683" s="180"/>
      <c r="D3683" s="181" t="s">
        <v>586</v>
      </c>
      <c r="E3683" s="182" t="s">
        <v>1</v>
      </c>
      <c r="F3683" s="183" t="s">
        <v>3720</v>
      </c>
      <c r="H3683" s="182" t="s">
        <v>1</v>
      </c>
      <c r="I3683" s="184"/>
      <c r="L3683" s="180"/>
      <c r="M3683" s="185"/>
      <c r="T3683" s="186"/>
      <c r="AT3683" s="182" t="s">
        <v>586</v>
      </c>
      <c r="AU3683" s="182" t="s">
        <v>89</v>
      </c>
      <c r="AV3683" s="12" t="s">
        <v>84</v>
      </c>
      <c r="AW3683" s="12" t="s">
        <v>31</v>
      </c>
      <c r="AX3683" s="12" t="s">
        <v>77</v>
      </c>
      <c r="AY3683" s="182" t="s">
        <v>574</v>
      </c>
    </row>
    <row r="3684" spans="2:65" s="13" customFormat="1" ht="12">
      <c r="B3684" s="187"/>
      <c r="D3684" s="181" t="s">
        <v>586</v>
      </c>
      <c r="E3684" s="188" t="s">
        <v>1</v>
      </c>
      <c r="F3684" s="189" t="s">
        <v>451</v>
      </c>
      <c r="H3684" s="190">
        <v>166.8</v>
      </c>
      <c r="I3684" s="191"/>
      <c r="L3684" s="187"/>
      <c r="M3684" s="192"/>
      <c r="T3684" s="193"/>
      <c r="AT3684" s="188" t="s">
        <v>586</v>
      </c>
      <c r="AU3684" s="188" t="s">
        <v>89</v>
      </c>
      <c r="AV3684" s="13" t="s">
        <v>89</v>
      </c>
      <c r="AW3684" s="13" t="s">
        <v>31</v>
      </c>
      <c r="AX3684" s="13" t="s">
        <v>77</v>
      </c>
      <c r="AY3684" s="188" t="s">
        <v>574</v>
      </c>
    </row>
    <row r="3685" spans="2:65" s="15" customFormat="1" ht="12">
      <c r="B3685" s="201"/>
      <c r="D3685" s="181" t="s">
        <v>586</v>
      </c>
      <c r="E3685" s="202" t="s">
        <v>1</v>
      </c>
      <c r="F3685" s="203" t="s">
        <v>776</v>
      </c>
      <c r="H3685" s="204">
        <v>166.8</v>
      </c>
      <c r="I3685" s="205"/>
      <c r="L3685" s="201"/>
      <c r="M3685" s="206"/>
      <c r="T3685" s="207"/>
      <c r="AT3685" s="202" t="s">
        <v>586</v>
      </c>
      <c r="AU3685" s="202" t="s">
        <v>89</v>
      </c>
      <c r="AV3685" s="15" t="s">
        <v>597</v>
      </c>
      <c r="AW3685" s="15" t="s">
        <v>31</v>
      </c>
      <c r="AX3685" s="15" t="s">
        <v>77</v>
      </c>
      <c r="AY3685" s="202" t="s">
        <v>574</v>
      </c>
    </row>
    <row r="3686" spans="2:65" s="14" customFormat="1" ht="12">
      <c r="B3686" s="194"/>
      <c r="D3686" s="181" t="s">
        <v>586</v>
      </c>
      <c r="E3686" s="195" t="s">
        <v>1</v>
      </c>
      <c r="F3686" s="196" t="s">
        <v>596</v>
      </c>
      <c r="H3686" s="197">
        <v>2826.5859999999998</v>
      </c>
      <c r="I3686" s="198"/>
      <c r="L3686" s="194"/>
      <c r="M3686" s="199"/>
      <c r="T3686" s="200"/>
      <c r="AT3686" s="195" t="s">
        <v>586</v>
      </c>
      <c r="AU3686" s="195" t="s">
        <v>89</v>
      </c>
      <c r="AV3686" s="14" t="s">
        <v>580</v>
      </c>
      <c r="AW3686" s="14" t="s">
        <v>31</v>
      </c>
      <c r="AX3686" s="14" t="s">
        <v>84</v>
      </c>
      <c r="AY3686" s="195" t="s">
        <v>574</v>
      </c>
    </row>
    <row r="3687" spans="2:65" s="1" customFormat="1" ht="24.25" customHeight="1">
      <c r="B3687" s="140"/>
      <c r="C3687" s="208" t="s">
        <v>3722</v>
      </c>
      <c r="D3687" s="208" t="s">
        <v>1858</v>
      </c>
      <c r="E3687" s="209" t="s">
        <v>3723</v>
      </c>
      <c r="F3687" s="210" t="s">
        <v>3724</v>
      </c>
      <c r="G3687" s="211" t="s">
        <v>584</v>
      </c>
      <c r="H3687" s="212">
        <v>2021.3150000000001</v>
      </c>
      <c r="I3687" s="213"/>
      <c r="J3687" s="214">
        <f>ROUND(I3687*H3687,2)</f>
        <v>0</v>
      </c>
      <c r="K3687" s="215"/>
      <c r="L3687" s="216"/>
      <c r="M3687" s="217" t="s">
        <v>1</v>
      </c>
      <c r="N3687" s="218" t="s">
        <v>43</v>
      </c>
      <c r="P3687" s="177">
        <f>O3687*H3687</f>
        <v>0</v>
      </c>
      <c r="Q3687" s="177">
        <v>4.64E-3</v>
      </c>
      <c r="R3687" s="177">
        <f>Q3687*H3687</f>
        <v>9.3789016000000007</v>
      </c>
      <c r="S3687" s="177">
        <v>0</v>
      </c>
      <c r="T3687" s="178">
        <f>S3687*H3687</f>
        <v>0</v>
      </c>
      <c r="AR3687" s="179" t="s">
        <v>860</v>
      </c>
      <c r="AT3687" s="179" t="s">
        <v>1858</v>
      </c>
      <c r="AU3687" s="179" t="s">
        <v>89</v>
      </c>
      <c r="AY3687" s="17" t="s">
        <v>574</v>
      </c>
      <c r="BE3687" s="102">
        <f>IF(N3687="základná",J3687,0)</f>
        <v>0</v>
      </c>
      <c r="BF3687" s="102">
        <f>IF(N3687="znížená",J3687,0)</f>
        <v>0</v>
      </c>
      <c r="BG3687" s="102">
        <f>IF(N3687="zákl. prenesená",J3687,0)</f>
        <v>0</v>
      </c>
      <c r="BH3687" s="102">
        <f>IF(N3687="zníž. prenesená",J3687,0)</f>
        <v>0</v>
      </c>
      <c r="BI3687" s="102">
        <f>IF(N3687="nulová",J3687,0)</f>
        <v>0</v>
      </c>
      <c r="BJ3687" s="17" t="s">
        <v>89</v>
      </c>
      <c r="BK3687" s="102">
        <f>ROUND(I3687*H3687,2)</f>
        <v>0</v>
      </c>
      <c r="BL3687" s="17" t="s">
        <v>680</v>
      </c>
      <c r="BM3687" s="179" t="s">
        <v>3725</v>
      </c>
    </row>
    <row r="3688" spans="2:65" s="12" customFormat="1" ht="12">
      <c r="B3688" s="180"/>
      <c r="D3688" s="181" t="s">
        <v>586</v>
      </c>
      <c r="E3688" s="182" t="s">
        <v>1</v>
      </c>
      <c r="F3688" s="183" t="s">
        <v>3726</v>
      </c>
      <c r="H3688" s="182" t="s">
        <v>1</v>
      </c>
      <c r="I3688" s="184"/>
      <c r="L3688" s="180"/>
      <c r="M3688" s="185"/>
      <c r="T3688" s="186"/>
      <c r="AT3688" s="182" t="s">
        <v>586</v>
      </c>
      <c r="AU3688" s="182" t="s">
        <v>89</v>
      </c>
      <c r="AV3688" s="12" t="s">
        <v>84</v>
      </c>
      <c r="AW3688" s="12" t="s">
        <v>31</v>
      </c>
      <c r="AX3688" s="12" t="s">
        <v>77</v>
      </c>
      <c r="AY3688" s="182" t="s">
        <v>574</v>
      </c>
    </row>
    <row r="3689" spans="2:65" s="13" customFormat="1" ht="12">
      <c r="B3689" s="187"/>
      <c r="D3689" s="181" t="s">
        <v>586</v>
      </c>
      <c r="E3689" s="188" t="s">
        <v>1</v>
      </c>
      <c r="F3689" s="189" t="s">
        <v>3686</v>
      </c>
      <c r="H3689" s="190">
        <v>2021.3150000000001</v>
      </c>
      <c r="I3689" s="191"/>
      <c r="L3689" s="187"/>
      <c r="M3689" s="192"/>
      <c r="T3689" s="193"/>
      <c r="AT3689" s="188" t="s">
        <v>586</v>
      </c>
      <c r="AU3689" s="188" t="s">
        <v>89</v>
      </c>
      <c r="AV3689" s="13" t="s">
        <v>89</v>
      </c>
      <c r="AW3689" s="13" t="s">
        <v>31</v>
      </c>
      <c r="AX3689" s="13" t="s">
        <v>77</v>
      </c>
      <c r="AY3689" s="188" t="s">
        <v>574</v>
      </c>
    </row>
    <row r="3690" spans="2:65" s="15" customFormat="1" ht="12">
      <c r="B3690" s="201"/>
      <c r="D3690" s="181" t="s">
        <v>586</v>
      </c>
      <c r="E3690" s="202" t="s">
        <v>1</v>
      </c>
      <c r="F3690" s="203" t="s">
        <v>776</v>
      </c>
      <c r="H3690" s="204">
        <v>2021.3150000000001</v>
      </c>
      <c r="I3690" s="205"/>
      <c r="L3690" s="201"/>
      <c r="M3690" s="206"/>
      <c r="T3690" s="207"/>
      <c r="AT3690" s="202" t="s">
        <v>586</v>
      </c>
      <c r="AU3690" s="202" t="s">
        <v>89</v>
      </c>
      <c r="AV3690" s="15" t="s">
        <v>597</v>
      </c>
      <c r="AW3690" s="15" t="s">
        <v>31</v>
      </c>
      <c r="AX3690" s="15" t="s">
        <v>77</v>
      </c>
      <c r="AY3690" s="202" t="s">
        <v>574</v>
      </c>
    </row>
    <row r="3691" spans="2:65" s="14" customFormat="1" ht="12">
      <c r="B3691" s="194"/>
      <c r="D3691" s="181" t="s">
        <v>586</v>
      </c>
      <c r="E3691" s="195" t="s">
        <v>1</v>
      </c>
      <c r="F3691" s="196" t="s">
        <v>596</v>
      </c>
      <c r="H3691" s="197">
        <v>2021.3150000000001</v>
      </c>
      <c r="I3691" s="198"/>
      <c r="L3691" s="194"/>
      <c r="M3691" s="199"/>
      <c r="T3691" s="200"/>
      <c r="AT3691" s="195" t="s">
        <v>586</v>
      </c>
      <c r="AU3691" s="195" t="s">
        <v>89</v>
      </c>
      <c r="AV3691" s="14" t="s">
        <v>580</v>
      </c>
      <c r="AW3691" s="14" t="s">
        <v>31</v>
      </c>
      <c r="AX3691" s="14" t="s">
        <v>84</v>
      </c>
      <c r="AY3691" s="195" t="s">
        <v>574</v>
      </c>
    </row>
    <row r="3692" spans="2:65" s="1" customFormat="1" ht="24.25" customHeight="1">
      <c r="B3692" s="140"/>
      <c r="C3692" s="208" t="s">
        <v>3727</v>
      </c>
      <c r="D3692" s="208" t="s">
        <v>1858</v>
      </c>
      <c r="E3692" s="209" t="s">
        <v>3728</v>
      </c>
      <c r="F3692" s="210" t="s">
        <v>3729</v>
      </c>
      <c r="G3692" s="211" t="s">
        <v>584</v>
      </c>
      <c r="H3692" s="212">
        <v>2021.3150000000001</v>
      </c>
      <c r="I3692" s="213"/>
      <c r="J3692" s="214">
        <f>ROUND(I3692*H3692,2)</f>
        <v>0</v>
      </c>
      <c r="K3692" s="215"/>
      <c r="L3692" s="216"/>
      <c r="M3692" s="217" t="s">
        <v>1</v>
      </c>
      <c r="N3692" s="218" t="s">
        <v>43</v>
      </c>
      <c r="P3692" s="177">
        <f>O3692*H3692</f>
        <v>0</v>
      </c>
      <c r="Q3692" s="177">
        <v>4.0600000000000002E-3</v>
      </c>
      <c r="R3692" s="177">
        <f>Q3692*H3692</f>
        <v>8.2065389</v>
      </c>
      <c r="S3692" s="177">
        <v>0</v>
      </c>
      <c r="T3692" s="178">
        <f>S3692*H3692</f>
        <v>0</v>
      </c>
      <c r="AR3692" s="179" t="s">
        <v>860</v>
      </c>
      <c r="AT3692" s="179" t="s">
        <v>1858</v>
      </c>
      <c r="AU3692" s="179" t="s">
        <v>89</v>
      </c>
      <c r="AY3692" s="17" t="s">
        <v>574</v>
      </c>
      <c r="BE3692" s="102">
        <f>IF(N3692="základná",J3692,0)</f>
        <v>0</v>
      </c>
      <c r="BF3692" s="102">
        <f>IF(N3692="znížená",J3692,0)</f>
        <v>0</v>
      </c>
      <c r="BG3692" s="102">
        <f>IF(N3692="zákl. prenesená",J3692,0)</f>
        <v>0</v>
      </c>
      <c r="BH3692" s="102">
        <f>IF(N3692="zníž. prenesená",J3692,0)</f>
        <v>0</v>
      </c>
      <c r="BI3692" s="102">
        <f>IF(N3692="nulová",J3692,0)</f>
        <v>0</v>
      </c>
      <c r="BJ3692" s="17" t="s">
        <v>89</v>
      </c>
      <c r="BK3692" s="102">
        <f>ROUND(I3692*H3692,2)</f>
        <v>0</v>
      </c>
      <c r="BL3692" s="17" t="s">
        <v>680</v>
      </c>
      <c r="BM3692" s="179" t="s">
        <v>3730</v>
      </c>
    </row>
    <row r="3693" spans="2:65" s="12" customFormat="1" ht="12">
      <c r="B3693" s="180"/>
      <c r="D3693" s="181" t="s">
        <v>586</v>
      </c>
      <c r="E3693" s="182" t="s">
        <v>1</v>
      </c>
      <c r="F3693" s="183" t="s">
        <v>3726</v>
      </c>
      <c r="H3693" s="182" t="s">
        <v>1</v>
      </c>
      <c r="I3693" s="184"/>
      <c r="L3693" s="180"/>
      <c r="M3693" s="185"/>
      <c r="T3693" s="186"/>
      <c r="AT3693" s="182" t="s">
        <v>586</v>
      </c>
      <c r="AU3693" s="182" t="s">
        <v>89</v>
      </c>
      <c r="AV3693" s="12" t="s">
        <v>84</v>
      </c>
      <c r="AW3693" s="12" t="s">
        <v>31</v>
      </c>
      <c r="AX3693" s="12" t="s">
        <v>77</v>
      </c>
      <c r="AY3693" s="182" t="s">
        <v>574</v>
      </c>
    </row>
    <row r="3694" spans="2:65" s="13" customFormat="1" ht="12">
      <c r="B3694" s="187"/>
      <c r="D3694" s="181" t="s">
        <v>586</v>
      </c>
      <c r="E3694" s="188" t="s">
        <v>1</v>
      </c>
      <c r="F3694" s="189" t="s">
        <v>3686</v>
      </c>
      <c r="H3694" s="190">
        <v>2021.3150000000001</v>
      </c>
      <c r="I3694" s="191"/>
      <c r="L3694" s="187"/>
      <c r="M3694" s="192"/>
      <c r="T3694" s="193"/>
      <c r="AT3694" s="188" t="s">
        <v>586</v>
      </c>
      <c r="AU3694" s="188" t="s">
        <v>89</v>
      </c>
      <c r="AV3694" s="13" t="s">
        <v>89</v>
      </c>
      <c r="AW3694" s="13" t="s">
        <v>31</v>
      </c>
      <c r="AX3694" s="13" t="s">
        <v>77</v>
      </c>
      <c r="AY3694" s="188" t="s">
        <v>574</v>
      </c>
    </row>
    <row r="3695" spans="2:65" s="15" customFormat="1" ht="12">
      <c r="B3695" s="201"/>
      <c r="D3695" s="181" t="s">
        <v>586</v>
      </c>
      <c r="E3695" s="202" t="s">
        <v>1</v>
      </c>
      <c r="F3695" s="203" t="s">
        <v>776</v>
      </c>
      <c r="H3695" s="204">
        <v>2021.3150000000001</v>
      </c>
      <c r="I3695" s="205"/>
      <c r="L3695" s="201"/>
      <c r="M3695" s="206"/>
      <c r="T3695" s="207"/>
      <c r="AT3695" s="202" t="s">
        <v>586</v>
      </c>
      <c r="AU3695" s="202" t="s">
        <v>89</v>
      </c>
      <c r="AV3695" s="15" t="s">
        <v>597</v>
      </c>
      <c r="AW3695" s="15" t="s">
        <v>31</v>
      </c>
      <c r="AX3695" s="15" t="s">
        <v>77</v>
      </c>
      <c r="AY3695" s="202" t="s">
        <v>574</v>
      </c>
    </row>
    <row r="3696" spans="2:65" s="14" customFormat="1" ht="12">
      <c r="B3696" s="194"/>
      <c r="D3696" s="181" t="s">
        <v>586</v>
      </c>
      <c r="E3696" s="195" t="s">
        <v>1</v>
      </c>
      <c r="F3696" s="196" t="s">
        <v>596</v>
      </c>
      <c r="H3696" s="197">
        <v>2021.3150000000001</v>
      </c>
      <c r="I3696" s="198"/>
      <c r="L3696" s="194"/>
      <c r="M3696" s="199"/>
      <c r="T3696" s="200"/>
      <c r="AT3696" s="195" t="s">
        <v>586</v>
      </c>
      <c r="AU3696" s="195" t="s">
        <v>89</v>
      </c>
      <c r="AV3696" s="14" t="s">
        <v>580</v>
      </c>
      <c r="AW3696" s="14" t="s">
        <v>31</v>
      </c>
      <c r="AX3696" s="14" t="s">
        <v>84</v>
      </c>
      <c r="AY3696" s="195" t="s">
        <v>574</v>
      </c>
    </row>
    <row r="3697" spans="2:65" s="1" customFormat="1" ht="24.25" customHeight="1">
      <c r="B3697" s="140"/>
      <c r="C3697" s="208" t="s">
        <v>3731</v>
      </c>
      <c r="D3697" s="208" t="s">
        <v>1858</v>
      </c>
      <c r="E3697" s="209" t="s">
        <v>3732</v>
      </c>
      <c r="F3697" s="210" t="s">
        <v>3733</v>
      </c>
      <c r="G3697" s="211" t="s">
        <v>584</v>
      </c>
      <c r="H3697" s="212">
        <v>861.803</v>
      </c>
      <c r="I3697" s="213"/>
      <c r="J3697" s="214">
        <f>ROUND(I3697*H3697,2)</f>
        <v>0</v>
      </c>
      <c r="K3697" s="215"/>
      <c r="L3697" s="216"/>
      <c r="M3697" s="217" t="s">
        <v>1</v>
      </c>
      <c r="N3697" s="218" t="s">
        <v>43</v>
      </c>
      <c r="P3697" s="177">
        <f>O3697*H3697</f>
        <v>0</v>
      </c>
      <c r="Q3697" s="177">
        <v>4.62E-3</v>
      </c>
      <c r="R3697" s="177">
        <f>Q3697*H3697</f>
        <v>3.9815298599999998</v>
      </c>
      <c r="S3697" s="177">
        <v>0</v>
      </c>
      <c r="T3697" s="178">
        <f>S3697*H3697</f>
        <v>0</v>
      </c>
      <c r="AR3697" s="179" t="s">
        <v>860</v>
      </c>
      <c r="AT3697" s="179" t="s">
        <v>1858</v>
      </c>
      <c r="AU3697" s="179" t="s">
        <v>89</v>
      </c>
      <c r="AY3697" s="17" t="s">
        <v>574</v>
      </c>
      <c r="BE3697" s="102">
        <f>IF(N3697="základná",J3697,0)</f>
        <v>0</v>
      </c>
      <c r="BF3697" s="102">
        <f>IF(N3697="znížená",J3697,0)</f>
        <v>0</v>
      </c>
      <c r="BG3697" s="102">
        <f>IF(N3697="zákl. prenesená",J3697,0)</f>
        <v>0</v>
      </c>
      <c r="BH3697" s="102">
        <f>IF(N3697="zníž. prenesená",J3697,0)</f>
        <v>0</v>
      </c>
      <c r="BI3697" s="102">
        <f>IF(N3697="nulová",J3697,0)</f>
        <v>0</v>
      </c>
      <c r="BJ3697" s="17" t="s">
        <v>89</v>
      </c>
      <c r="BK3697" s="102">
        <f>ROUND(I3697*H3697,2)</f>
        <v>0</v>
      </c>
      <c r="BL3697" s="17" t="s">
        <v>680</v>
      </c>
      <c r="BM3697" s="179" t="s">
        <v>3734</v>
      </c>
    </row>
    <row r="3698" spans="2:65" s="12" customFormat="1" ht="12">
      <c r="B3698" s="180"/>
      <c r="D3698" s="181" t="s">
        <v>586</v>
      </c>
      <c r="E3698" s="182" t="s">
        <v>1</v>
      </c>
      <c r="F3698" s="183" t="s">
        <v>3735</v>
      </c>
      <c r="H3698" s="182" t="s">
        <v>1</v>
      </c>
      <c r="I3698" s="184"/>
      <c r="L3698" s="180"/>
      <c r="M3698" s="185"/>
      <c r="T3698" s="186"/>
      <c r="AT3698" s="182" t="s">
        <v>586</v>
      </c>
      <c r="AU3698" s="182" t="s">
        <v>89</v>
      </c>
      <c r="AV3698" s="12" t="s">
        <v>84</v>
      </c>
      <c r="AW3698" s="12" t="s">
        <v>31</v>
      </c>
      <c r="AX3698" s="12" t="s">
        <v>77</v>
      </c>
      <c r="AY3698" s="182" t="s">
        <v>574</v>
      </c>
    </row>
    <row r="3699" spans="2:65" s="13" customFormat="1" ht="12">
      <c r="B3699" s="187"/>
      <c r="D3699" s="181" t="s">
        <v>586</v>
      </c>
      <c r="E3699" s="188" t="s">
        <v>1</v>
      </c>
      <c r="F3699" s="189" t="s">
        <v>3736</v>
      </c>
      <c r="H3699" s="190">
        <v>861.803</v>
      </c>
      <c r="I3699" s="191"/>
      <c r="L3699" s="187"/>
      <c r="M3699" s="192"/>
      <c r="T3699" s="193"/>
      <c r="AT3699" s="188" t="s">
        <v>586</v>
      </c>
      <c r="AU3699" s="188" t="s">
        <v>89</v>
      </c>
      <c r="AV3699" s="13" t="s">
        <v>89</v>
      </c>
      <c r="AW3699" s="13" t="s">
        <v>31</v>
      </c>
      <c r="AX3699" s="13" t="s">
        <v>77</v>
      </c>
      <c r="AY3699" s="188" t="s">
        <v>574</v>
      </c>
    </row>
    <row r="3700" spans="2:65" s="14" customFormat="1" ht="12">
      <c r="B3700" s="194"/>
      <c r="D3700" s="181" t="s">
        <v>586</v>
      </c>
      <c r="E3700" s="195" t="s">
        <v>1</v>
      </c>
      <c r="F3700" s="196" t="s">
        <v>596</v>
      </c>
      <c r="H3700" s="197">
        <v>861.803</v>
      </c>
      <c r="I3700" s="198"/>
      <c r="L3700" s="194"/>
      <c r="M3700" s="199"/>
      <c r="T3700" s="200"/>
      <c r="AT3700" s="195" t="s">
        <v>586</v>
      </c>
      <c r="AU3700" s="195" t="s">
        <v>89</v>
      </c>
      <c r="AV3700" s="14" t="s">
        <v>580</v>
      </c>
      <c r="AW3700" s="14" t="s">
        <v>31</v>
      </c>
      <c r="AX3700" s="14" t="s">
        <v>84</v>
      </c>
      <c r="AY3700" s="195" t="s">
        <v>574</v>
      </c>
    </row>
    <row r="3701" spans="2:65" s="1" customFormat="1" ht="24.25" customHeight="1">
      <c r="B3701" s="140"/>
      <c r="C3701" s="208" t="s">
        <v>3737</v>
      </c>
      <c r="D3701" s="208" t="s">
        <v>1858</v>
      </c>
      <c r="E3701" s="209" t="s">
        <v>3738</v>
      </c>
      <c r="F3701" s="210" t="s">
        <v>3739</v>
      </c>
      <c r="G3701" s="211" t="s">
        <v>584</v>
      </c>
      <c r="H3701" s="212">
        <v>861.803</v>
      </c>
      <c r="I3701" s="213"/>
      <c r="J3701" s="214">
        <f>ROUND(I3701*H3701,2)</f>
        <v>0</v>
      </c>
      <c r="K3701" s="215"/>
      <c r="L3701" s="216"/>
      <c r="M3701" s="217" t="s">
        <v>1</v>
      </c>
      <c r="N3701" s="218" t="s">
        <v>43</v>
      </c>
      <c r="P3701" s="177">
        <f>O3701*H3701</f>
        <v>0</v>
      </c>
      <c r="Q3701" s="177">
        <v>5.28E-3</v>
      </c>
      <c r="R3701" s="177">
        <f>Q3701*H3701</f>
        <v>4.5503198400000002</v>
      </c>
      <c r="S3701" s="177">
        <v>0</v>
      </c>
      <c r="T3701" s="178">
        <f>S3701*H3701</f>
        <v>0</v>
      </c>
      <c r="AR3701" s="179" t="s">
        <v>860</v>
      </c>
      <c r="AT3701" s="179" t="s">
        <v>1858</v>
      </c>
      <c r="AU3701" s="179" t="s">
        <v>89</v>
      </c>
      <c r="AY3701" s="17" t="s">
        <v>574</v>
      </c>
      <c r="BE3701" s="102">
        <f>IF(N3701="základná",J3701,0)</f>
        <v>0</v>
      </c>
      <c r="BF3701" s="102">
        <f>IF(N3701="znížená",J3701,0)</f>
        <v>0</v>
      </c>
      <c r="BG3701" s="102">
        <f>IF(N3701="zákl. prenesená",J3701,0)</f>
        <v>0</v>
      </c>
      <c r="BH3701" s="102">
        <f>IF(N3701="zníž. prenesená",J3701,0)</f>
        <v>0</v>
      </c>
      <c r="BI3701" s="102">
        <f>IF(N3701="nulová",J3701,0)</f>
        <v>0</v>
      </c>
      <c r="BJ3701" s="17" t="s">
        <v>89</v>
      </c>
      <c r="BK3701" s="102">
        <f>ROUND(I3701*H3701,2)</f>
        <v>0</v>
      </c>
      <c r="BL3701" s="17" t="s">
        <v>680</v>
      </c>
      <c r="BM3701" s="179" t="s">
        <v>3740</v>
      </c>
    </row>
    <row r="3702" spans="2:65" s="12" customFormat="1" ht="12">
      <c r="B3702" s="180"/>
      <c r="D3702" s="181" t="s">
        <v>586</v>
      </c>
      <c r="E3702" s="182" t="s">
        <v>1</v>
      </c>
      <c r="F3702" s="183" t="s">
        <v>3741</v>
      </c>
      <c r="H3702" s="182" t="s">
        <v>1</v>
      </c>
      <c r="I3702" s="184"/>
      <c r="L3702" s="180"/>
      <c r="M3702" s="185"/>
      <c r="T3702" s="186"/>
      <c r="AT3702" s="182" t="s">
        <v>586</v>
      </c>
      <c r="AU3702" s="182" t="s">
        <v>89</v>
      </c>
      <c r="AV3702" s="12" t="s">
        <v>84</v>
      </c>
      <c r="AW3702" s="12" t="s">
        <v>31</v>
      </c>
      <c r="AX3702" s="12" t="s">
        <v>77</v>
      </c>
      <c r="AY3702" s="182" t="s">
        <v>574</v>
      </c>
    </row>
    <row r="3703" spans="2:65" s="13" customFormat="1" ht="12">
      <c r="B3703" s="187"/>
      <c r="D3703" s="181" t="s">
        <v>586</v>
      </c>
      <c r="E3703" s="188" t="s">
        <v>1</v>
      </c>
      <c r="F3703" s="189" t="s">
        <v>3736</v>
      </c>
      <c r="H3703" s="190">
        <v>861.803</v>
      </c>
      <c r="I3703" s="191"/>
      <c r="L3703" s="187"/>
      <c r="M3703" s="192"/>
      <c r="T3703" s="193"/>
      <c r="AT3703" s="188" t="s">
        <v>586</v>
      </c>
      <c r="AU3703" s="188" t="s">
        <v>89</v>
      </c>
      <c r="AV3703" s="13" t="s">
        <v>89</v>
      </c>
      <c r="AW3703" s="13" t="s">
        <v>31</v>
      </c>
      <c r="AX3703" s="13" t="s">
        <v>77</v>
      </c>
      <c r="AY3703" s="188" t="s">
        <v>574</v>
      </c>
    </row>
    <row r="3704" spans="2:65" s="14" customFormat="1" ht="12">
      <c r="B3704" s="194"/>
      <c r="D3704" s="181" t="s">
        <v>586</v>
      </c>
      <c r="E3704" s="195" t="s">
        <v>1</v>
      </c>
      <c r="F3704" s="196" t="s">
        <v>596</v>
      </c>
      <c r="H3704" s="197">
        <v>861.803</v>
      </c>
      <c r="I3704" s="198"/>
      <c r="L3704" s="194"/>
      <c r="M3704" s="199"/>
      <c r="T3704" s="200"/>
      <c r="AT3704" s="195" t="s">
        <v>586</v>
      </c>
      <c r="AU3704" s="195" t="s">
        <v>89</v>
      </c>
      <c r="AV3704" s="14" t="s">
        <v>580</v>
      </c>
      <c r="AW3704" s="14" t="s">
        <v>31</v>
      </c>
      <c r="AX3704" s="14" t="s">
        <v>84</v>
      </c>
      <c r="AY3704" s="195" t="s">
        <v>574</v>
      </c>
    </row>
    <row r="3705" spans="2:65" s="1" customFormat="1" ht="24.25" customHeight="1">
      <c r="B3705" s="140"/>
      <c r="C3705" s="168" t="s">
        <v>3742</v>
      </c>
      <c r="D3705" s="168" t="s">
        <v>576</v>
      </c>
      <c r="E3705" s="169" t="s">
        <v>3743</v>
      </c>
      <c r="F3705" s="170" t="s">
        <v>3744</v>
      </c>
      <c r="G3705" s="171" t="s">
        <v>584</v>
      </c>
      <c r="H3705" s="172">
        <v>49.95</v>
      </c>
      <c r="I3705" s="173"/>
      <c r="J3705" s="174">
        <f>ROUND(I3705*H3705,2)</f>
        <v>0</v>
      </c>
      <c r="K3705" s="175"/>
      <c r="L3705" s="34"/>
      <c r="M3705" s="176" t="s">
        <v>1</v>
      </c>
      <c r="N3705" s="139" t="s">
        <v>43</v>
      </c>
      <c r="P3705" s="177">
        <f>O3705*H3705</f>
        <v>0</v>
      </c>
      <c r="Q3705" s="177">
        <v>0</v>
      </c>
      <c r="R3705" s="177">
        <f>Q3705*H3705</f>
        <v>0</v>
      </c>
      <c r="S3705" s="177">
        <v>0</v>
      </c>
      <c r="T3705" s="178">
        <f>S3705*H3705</f>
        <v>0</v>
      </c>
      <c r="AR3705" s="179" t="s">
        <v>680</v>
      </c>
      <c r="AT3705" s="179" t="s">
        <v>576</v>
      </c>
      <c r="AU3705" s="179" t="s">
        <v>89</v>
      </c>
      <c r="AY3705" s="17" t="s">
        <v>574</v>
      </c>
      <c r="BE3705" s="102">
        <f>IF(N3705="základná",J3705,0)</f>
        <v>0</v>
      </c>
      <c r="BF3705" s="102">
        <f>IF(N3705="znížená",J3705,0)</f>
        <v>0</v>
      </c>
      <c r="BG3705" s="102">
        <f>IF(N3705="zákl. prenesená",J3705,0)</f>
        <v>0</v>
      </c>
      <c r="BH3705" s="102">
        <f>IF(N3705="zníž. prenesená",J3705,0)</f>
        <v>0</v>
      </c>
      <c r="BI3705" s="102">
        <f>IF(N3705="nulová",J3705,0)</f>
        <v>0</v>
      </c>
      <c r="BJ3705" s="17" t="s">
        <v>89</v>
      </c>
      <c r="BK3705" s="102">
        <f>ROUND(I3705*H3705,2)</f>
        <v>0</v>
      </c>
      <c r="BL3705" s="17" t="s">
        <v>680</v>
      </c>
      <c r="BM3705" s="179" t="s">
        <v>3745</v>
      </c>
    </row>
    <row r="3706" spans="2:65" s="12" customFormat="1" ht="24">
      <c r="B3706" s="180"/>
      <c r="D3706" s="181" t="s">
        <v>586</v>
      </c>
      <c r="E3706" s="182" t="s">
        <v>1</v>
      </c>
      <c r="F3706" s="183" t="s">
        <v>3746</v>
      </c>
      <c r="H3706" s="182" t="s">
        <v>1</v>
      </c>
      <c r="I3706" s="184"/>
      <c r="L3706" s="180"/>
      <c r="M3706" s="185"/>
      <c r="T3706" s="186"/>
      <c r="AT3706" s="182" t="s">
        <v>586</v>
      </c>
      <c r="AU3706" s="182" t="s">
        <v>89</v>
      </c>
      <c r="AV3706" s="12" t="s">
        <v>84</v>
      </c>
      <c r="AW3706" s="12" t="s">
        <v>31</v>
      </c>
      <c r="AX3706" s="12" t="s">
        <v>77</v>
      </c>
      <c r="AY3706" s="182" t="s">
        <v>574</v>
      </c>
    </row>
    <row r="3707" spans="2:65" s="12" customFormat="1" ht="12">
      <c r="B3707" s="180"/>
      <c r="D3707" s="181" t="s">
        <v>586</v>
      </c>
      <c r="E3707" s="182" t="s">
        <v>1</v>
      </c>
      <c r="F3707" s="183" t="s">
        <v>3747</v>
      </c>
      <c r="H3707" s="182" t="s">
        <v>1</v>
      </c>
      <c r="I3707" s="184"/>
      <c r="L3707" s="180"/>
      <c r="M3707" s="185"/>
      <c r="T3707" s="186"/>
      <c r="AT3707" s="182" t="s">
        <v>586</v>
      </c>
      <c r="AU3707" s="182" t="s">
        <v>89</v>
      </c>
      <c r="AV3707" s="12" t="s">
        <v>84</v>
      </c>
      <c r="AW3707" s="12" t="s">
        <v>31</v>
      </c>
      <c r="AX3707" s="12" t="s">
        <v>77</v>
      </c>
      <c r="AY3707" s="182" t="s">
        <v>574</v>
      </c>
    </row>
    <row r="3708" spans="2:65" s="13" customFormat="1" ht="12">
      <c r="B3708" s="187"/>
      <c r="D3708" s="181" t="s">
        <v>586</v>
      </c>
      <c r="E3708" s="188" t="s">
        <v>1</v>
      </c>
      <c r="F3708" s="189" t="s">
        <v>3748</v>
      </c>
      <c r="H3708" s="190">
        <v>49.95</v>
      </c>
      <c r="I3708" s="191"/>
      <c r="L3708" s="187"/>
      <c r="M3708" s="192"/>
      <c r="T3708" s="193"/>
      <c r="AT3708" s="188" t="s">
        <v>586</v>
      </c>
      <c r="AU3708" s="188" t="s">
        <v>89</v>
      </c>
      <c r="AV3708" s="13" t="s">
        <v>89</v>
      </c>
      <c r="AW3708" s="13" t="s">
        <v>31</v>
      </c>
      <c r="AX3708" s="13" t="s">
        <v>77</v>
      </c>
      <c r="AY3708" s="188" t="s">
        <v>574</v>
      </c>
    </row>
    <row r="3709" spans="2:65" s="15" customFormat="1" ht="12">
      <c r="B3709" s="201"/>
      <c r="D3709" s="181" t="s">
        <v>586</v>
      </c>
      <c r="E3709" s="202" t="s">
        <v>542</v>
      </c>
      <c r="F3709" s="203" t="s">
        <v>776</v>
      </c>
      <c r="H3709" s="204">
        <v>49.95</v>
      </c>
      <c r="I3709" s="205"/>
      <c r="L3709" s="201"/>
      <c r="M3709" s="206"/>
      <c r="T3709" s="207"/>
      <c r="AT3709" s="202" t="s">
        <v>586</v>
      </c>
      <c r="AU3709" s="202" t="s">
        <v>89</v>
      </c>
      <c r="AV3709" s="15" t="s">
        <v>597</v>
      </c>
      <c r="AW3709" s="15" t="s">
        <v>31</v>
      </c>
      <c r="AX3709" s="15" t="s">
        <v>77</v>
      </c>
      <c r="AY3709" s="202" t="s">
        <v>574</v>
      </c>
    </row>
    <row r="3710" spans="2:65" s="14" customFormat="1" ht="12">
      <c r="B3710" s="194"/>
      <c r="D3710" s="181" t="s">
        <v>586</v>
      </c>
      <c r="E3710" s="195" t="s">
        <v>1</v>
      </c>
      <c r="F3710" s="196" t="s">
        <v>596</v>
      </c>
      <c r="H3710" s="197">
        <v>49.95</v>
      </c>
      <c r="I3710" s="198"/>
      <c r="L3710" s="194"/>
      <c r="M3710" s="199"/>
      <c r="T3710" s="200"/>
      <c r="AT3710" s="195" t="s">
        <v>586</v>
      </c>
      <c r="AU3710" s="195" t="s">
        <v>89</v>
      </c>
      <c r="AV3710" s="14" t="s">
        <v>580</v>
      </c>
      <c r="AW3710" s="14" t="s">
        <v>31</v>
      </c>
      <c r="AX3710" s="14" t="s">
        <v>84</v>
      </c>
      <c r="AY3710" s="195" t="s">
        <v>574</v>
      </c>
    </row>
    <row r="3711" spans="2:65" s="1" customFormat="1" ht="24.25" customHeight="1">
      <c r="B3711" s="140"/>
      <c r="C3711" s="208" t="s">
        <v>3749</v>
      </c>
      <c r="D3711" s="208" t="s">
        <v>1858</v>
      </c>
      <c r="E3711" s="209" t="s">
        <v>3546</v>
      </c>
      <c r="F3711" s="210" t="s">
        <v>3547</v>
      </c>
      <c r="G3711" s="211" t="s">
        <v>584</v>
      </c>
      <c r="H3711" s="212">
        <v>101.898</v>
      </c>
      <c r="I3711" s="213"/>
      <c r="J3711" s="214">
        <f>ROUND(I3711*H3711,2)</f>
        <v>0</v>
      </c>
      <c r="K3711" s="215"/>
      <c r="L3711" s="216"/>
      <c r="M3711" s="217" t="s">
        <v>1</v>
      </c>
      <c r="N3711" s="218" t="s">
        <v>43</v>
      </c>
      <c r="P3711" s="177">
        <f>O3711*H3711</f>
        <v>0</v>
      </c>
      <c r="Q3711" s="177">
        <v>6.6E-3</v>
      </c>
      <c r="R3711" s="177">
        <f>Q3711*H3711</f>
        <v>0.67252679999999998</v>
      </c>
      <c r="S3711" s="177">
        <v>0</v>
      </c>
      <c r="T3711" s="178">
        <f>S3711*H3711</f>
        <v>0</v>
      </c>
      <c r="AR3711" s="179" t="s">
        <v>860</v>
      </c>
      <c r="AT3711" s="179" t="s">
        <v>1858</v>
      </c>
      <c r="AU3711" s="179" t="s">
        <v>89</v>
      </c>
      <c r="AY3711" s="17" t="s">
        <v>574</v>
      </c>
      <c r="BE3711" s="102">
        <f>IF(N3711="základná",J3711,0)</f>
        <v>0</v>
      </c>
      <c r="BF3711" s="102">
        <f>IF(N3711="znížená",J3711,0)</f>
        <v>0</v>
      </c>
      <c r="BG3711" s="102">
        <f>IF(N3711="zákl. prenesená",J3711,0)</f>
        <v>0</v>
      </c>
      <c r="BH3711" s="102">
        <f>IF(N3711="zníž. prenesená",J3711,0)</f>
        <v>0</v>
      </c>
      <c r="BI3711" s="102">
        <f>IF(N3711="nulová",J3711,0)</f>
        <v>0</v>
      </c>
      <c r="BJ3711" s="17" t="s">
        <v>89</v>
      </c>
      <c r="BK3711" s="102">
        <f>ROUND(I3711*H3711,2)</f>
        <v>0</v>
      </c>
      <c r="BL3711" s="17" t="s">
        <v>680</v>
      </c>
      <c r="BM3711" s="179" t="s">
        <v>3750</v>
      </c>
    </row>
    <row r="3712" spans="2:65" s="13" customFormat="1" ht="12">
      <c r="B3712" s="187"/>
      <c r="D3712" s="181" t="s">
        <v>586</v>
      </c>
      <c r="E3712" s="188" t="s">
        <v>1</v>
      </c>
      <c r="F3712" s="189" t="s">
        <v>3751</v>
      </c>
      <c r="H3712" s="190">
        <v>101.898</v>
      </c>
      <c r="I3712" s="191"/>
      <c r="L3712" s="187"/>
      <c r="M3712" s="192"/>
      <c r="T3712" s="193"/>
      <c r="AT3712" s="188" t="s">
        <v>586</v>
      </c>
      <c r="AU3712" s="188" t="s">
        <v>89</v>
      </c>
      <c r="AV3712" s="13" t="s">
        <v>89</v>
      </c>
      <c r="AW3712" s="13" t="s">
        <v>31</v>
      </c>
      <c r="AX3712" s="13" t="s">
        <v>84</v>
      </c>
      <c r="AY3712" s="188" t="s">
        <v>574</v>
      </c>
    </row>
    <row r="3713" spans="2:65" s="1" customFormat="1" ht="24.25" customHeight="1">
      <c r="B3713" s="140"/>
      <c r="C3713" s="208" t="s">
        <v>3752</v>
      </c>
      <c r="D3713" s="208" t="s">
        <v>1858</v>
      </c>
      <c r="E3713" s="209" t="s">
        <v>3753</v>
      </c>
      <c r="F3713" s="210" t="s">
        <v>3754</v>
      </c>
      <c r="G3713" s="211" t="s">
        <v>584</v>
      </c>
      <c r="H3713" s="212">
        <v>50.948999999999998</v>
      </c>
      <c r="I3713" s="213"/>
      <c r="J3713" s="214">
        <f>ROUND(I3713*H3713,2)</f>
        <v>0</v>
      </c>
      <c r="K3713" s="215"/>
      <c r="L3713" s="216"/>
      <c r="M3713" s="217" t="s">
        <v>1</v>
      </c>
      <c r="N3713" s="218" t="s">
        <v>43</v>
      </c>
      <c r="P3713" s="177">
        <f>O3713*H3713</f>
        <v>0</v>
      </c>
      <c r="Q3713" s="177">
        <v>4.62E-3</v>
      </c>
      <c r="R3713" s="177">
        <f>Q3713*H3713</f>
        <v>0.23538437999999998</v>
      </c>
      <c r="S3713" s="177">
        <v>0</v>
      </c>
      <c r="T3713" s="178">
        <f>S3713*H3713</f>
        <v>0</v>
      </c>
      <c r="AR3713" s="179" t="s">
        <v>860</v>
      </c>
      <c r="AT3713" s="179" t="s">
        <v>1858</v>
      </c>
      <c r="AU3713" s="179" t="s">
        <v>89</v>
      </c>
      <c r="AY3713" s="17" t="s">
        <v>574</v>
      </c>
      <c r="BE3713" s="102">
        <f>IF(N3713="základná",J3713,0)</f>
        <v>0</v>
      </c>
      <c r="BF3713" s="102">
        <f>IF(N3713="znížená",J3713,0)</f>
        <v>0</v>
      </c>
      <c r="BG3713" s="102">
        <f>IF(N3713="zákl. prenesená",J3713,0)</f>
        <v>0</v>
      </c>
      <c r="BH3713" s="102">
        <f>IF(N3713="zníž. prenesená",J3713,0)</f>
        <v>0</v>
      </c>
      <c r="BI3713" s="102">
        <f>IF(N3713="nulová",J3713,0)</f>
        <v>0</v>
      </c>
      <c r="BJ3713" s="17" t="s">
        <v>89</v>
      </c>
      <c r="BK3713" s="102">
        <f>ROUND(I3713*H3713,2)</f>
        <v>0</v>
      </c>
      <c r="BL3713" s="17" t="s">
        <v>680</v>
      </c>
      <c r="BM3713" s="179" t="s">
        <v>3755</v>
      </c>
    </row>
    <row r="3714" spans="2:65" s="13" customFormat="1" ht="12">
      <c r="B3714" s="187"/>
      <c r="D3714" s="181" t="s">
        <v>586</v>
      </c>
      <c r="E3714" s="188" t="s">
        <v>1</v>
      </c>
      <c r="F3714" s="189" t="s">
        <v>3756</v>
      </c>
      <c r="H3714" s="190">
        <v>50.948999999999998</v>
      </c>
      <c r="I3714" s="191"/>
      <c r="L3714" s="187"/>
      <c r="M3714" s="192"/>
      <c r="T3714" s="193"/>
      <c r="AT3714" s="188" t="s">
        <v>586</v>
      </c>
      <c r="AU3714" s="188" t="s">
        <v>89</v>
      </c>
      <c r="AV3714" s="13" t="s">
        <v>89</v>
      </c>
      <c r="AW3714" s="13" t="s">
        <v>31</v>
      </c>
      <c r="AX3714" s="13" t="s">
        <v>84</v>
      </c>
      <c r="AY3714" s="188" t="s">
        <v>574</v>
      </c>
    </row>
    <row r="3715" spans="2:65" s="1" customFormat="1" ht="24.25" customHeight="1">
      <c r="B3715" s="140"/>
      <c r="C3715" s="168" t="s">
        <v>3757</v>
      </c>
      <c r="D3715" s="168" t="s">
        <v>576</v>
      </c>
      <c r="E3715" s="169" t="s">
        <v>3758</v>
      </c>
      <c r="F3715" s="170" t="s">
        <v>3759</v>
      </c>
      <c r="G3715" s="171" t="s">
        <v>584</v>
      </c>
      <c r="H3715" s="172">
        <v>228</v>
      </c>
      <c r="I3715" s="173"/>
      <c r="J3715" s="174">
        <f>ROUND(I3715*H3715,2)</f>
        <v>0</v>
      </c>
      <c r="K3715" s="175"/>
      <c r="L3715" s="34"/>
      <c r="M3715" s="176" t="s">
        <v>1</v>
      </c>
      <c r="N3715" s="139" t="s">
        <v>43</v>
      </c>
      <c r="P3715" s="177">
        <f>O3715*H3715</f>
        <v>0</v>
      </c>
      <c r="Q3715" s="177">
        <v>4.0000000000000001E-3</v>
      </c>
      <c r="R3715" s="177">
        <f>Q3715*H3715</f>
        <v>0.91200000000000003</v>
      </c>
      <c r="S3715" s="177">
        <v>0</v>
      </c>
      <c r="T3715" s="178">
        <f>S3715*H3715</f>
        <v>0</v>
      </c>
      <c r="AR3715" s="179" t="s">
        <v>680</v>
      </c>
      <c r="AT3715" s="179" t="s">
        <v>576</v>
      </c>
      <c r="AU3715" s="179" t="s">
        <v>89</v>
      </c>
      <c r="AY3715" s="17" t="s">
        <v>574</v>
      </c>
      <c r="BE3715" s="102">
        <f>IF(N3715="základná",J3715,0)</f>
        <v>0</v>
      </c>
      <c r="BF3715" s="102">
        <f>IF(N3715="znížená",J3715,0)</f>
        <v>0</v>
      </c>
      <c r="BG3715" s="102">
        <f>IF(N3715="zákl. prenesená",J3715,0)</f>
        <v>0</v>
      </c>
      <c r="BH3715" s="102">
        <f>IF(N3715="zníž. prenesená",J3715,0)</f>
        <v>0</v>
      </c>
      <c r="BI3715" s="102">
        <f>IF(N3715="nulová",J3715,0)</f>
        <v>0</v>
      </c>
      <c r="BJ3715" s="17" t="s">
        <v>89</v>
      </c>
      <c r="BK3715" s="102">
        <f>ROUND(I3715*H3715,2)</f>
        <v>0</v>
      </c>
      <c r="BL3715" s="17" t="s">
        <v>680</v>
      </c>
      <c r="BM3715" s="179" t="s">
        <v>3760</v>
      </c>
    </row>
    <row r="3716" spans="2:65" s="12" customFormat="1" ht="24">
      <c r="B3716" s="180"/>
      <c r="D3716" s="181" t="s">
        <v>586</v>
      </c>
      <c r="E3716" s="182" t="s">
        <v>1</v>
      </c>
      <c r="F3716" s="183" t="s">
        <v>3761</v>
      </c>
      <c r="H3716" s="182" t="s">
        <v>1</v>
      </c>
      <c r="I3716" s="184"/>
      <c r="L3716" s="180"/>
      <c r="M3716" s="185"/>
      <c r="T3716" s="186"/>
      <c r="AT3716" s="182" t="s">
        <v>586</v>
      </c>
      <c r="AU3716" s="182" t="s">
        <v>89</v>
      </c>
      <c r="AV3716" s="12" t="s">
        <v>84</v>
      </c>
      <c r="AW3716" s="12" t="s">
        <v>31</v>
      </c>
      <c r="AX3716" s="12" t="s">
        <v>77</v>
      </c>
      <c r="AY3716" s="182" t="s">
        <v>574</v>
      </c>
    </row>
    <row r="3717" spans="2:65" s="12" customFormat="1" ht="12">
      <c r="B3717" s="180"/>
      <c r="D3717" s="181" t="s">
        <v>586</v>
      </c>
      <c r="E3717" s="182" t="s">
        <v>1</v>
      </c>
      <c r="F3717" s="183" t="s">
        <v>3762</v>
      </c>
      <c r="H3717" s="182" t="s">
        <v>1</v>
      </c>
      <c r="I3717" s="184"/>
      <c r="L3717" s="180"/>
      <c r="M3717" s="185"/>
      <c r="T3717" s="186"/>
      <c r="AT3717" s="182" t="s">
        <v>586</v>
      </c>
      <c r="AU3717" s="182" t="s">
        <v>89</v>
      </c>
      <c r="AV3717" s="12" t="s">
        <v>84</v>
      </c>
      <c r="AW3717" s="12" t="s">
        <v>31</v>
      </c>
      <c r="AX3717" s="12" t="s">
        <v>77</v>
      </c>
      <c r="AY3717" s="182" t="s">
        <v>574</v>
      </c>
    </row>
    <row r="3718" spans="2:65" s="13" customFormat="1" ht="12">
      <c r="B3718" s="187"/>
      <c r="D3718" s="181" t="s">
        <v>586</v>
      </c>
      <c r="E3718" s="188" t="s">
        <v>1</v>
      </c>
      <c r="F3718" s="189" t="s">
        <v>3763</v>
      </c>
      <c r="H3718" s="190">
        <v>177.12</v>
      </c>
      <c r="I3718" s="191"/>
      <c r="L3718" s="187"/>
      <c r="M3718" s="192"/>
      <c r="T3718" s="193"/>
      <c r="AT3718" s="188" t="s">
        <v>586</v>
      </c>
      <c r="AU3718" s="188" t="s">
        <v>89</v>
      </c>
      <c r="AV3718" s="13" t="s">
        <v>89</v>
      </c>
      <c r="AW3718" s="13" t="s">
        <v>31</v>
      </c>
      <c r="AX3718" s="13" t="s">
        <v>77</v>
      </c>
      <c r="AY3718" s="188" t="s">
        <v>574</v>
      </c>
    </row>
    <row r="3719" spans="2:65" s="13" customFormat="1" ht="12">
      <c r="B3719" s="187"/>
      <c r="D3719" s="181" t="s">
        <v>586</v>
      </c>
      <c r="E3719" s="188" t="s">
        <v>1</v>
      </c>
      <c r="F3719" s="189" t="s">
        <v>3764</v>
      </c>
      <c r="H3719" s="190">
        <v>50.88</v>
      </c>
      <c r="I3719" s="191"/>
      <c r="L3719" s="187"/>
      <c r="M3719" s="192"/>
      <c r="T3719" s="193"/>
      <c r="AT3719" s="188" t="s">
        <v>586</v>
      </c>
      <c r="AU3719" s="188" t="s">
        <v>89</v>
      </c>
      <c r="AV3719" s="13" t="s">
        <v>89</v>
      </c>
      <c r="AW3719" s="13" t="s">
        <v>31</v>
      </c>
      <c r="AX3719" s="13" t="s">
        <v>77</v>
      </c>
      <c r="AY3719" s="188" t="s">
        <v>574</v>
      </c>
    </row>
    <row r="3720" spans="2:65" s="15" customFormat="1" ht="12">
      <c r="B3720" s="201"/>
      <c r="D3720" s="181" t="s">
        <v>586</v>
      </c>
      <c r="E3720" s="202" t="s">
        <v>544</v>
      </c>
      <c r="F3720" s="203" t="s">
        <v>776</v>
      </c>
      <c r="H3720" s="204">
        <v>228</v>
      </c>
      <c r="I3720" s="205"/>
      <c r="L3720" s="201"/>
      <c r="M3720" s="206"/>
      <c r="T3720" s="207"/>
      <c r="AT3720" s="202" t="s">
        <v>586</v>
      </c>
      <c r="AU3720" s="202" t="s">
        <v>89</v>
      </c>
      <c r="AV3720" s="15" t="s">
        <v>597</v>
      </c>
      <c r="AW3720" s="15" t="s">
        <v>31</v>
      </c>
      <c r="AX3720" s="15" t="s">
        <v>77</v>
      </c>
      <c r="AY3720" s="202" t="s">
        <v>574</v>
      </c>
    </row>
    <row r="3721" spans="2:65" s="14" customFormat="1" ht="12">
      <c r="B3721" s="194"/>
      <c r="D3721" s="181" t="s">
        <v>586</v>
      </c>
      <c r="E3721" s="195" t="s">
        <v>1</v>
      </c>
      <c r="F3721" s="196" t="s">
        <v>596</v>
      </c>
      <c r="H3721" s="197">
        <v>228</v>
      </c>
      <c r="I3721" s="198"/>
      <c r="L3721" s="194"/>
      <c r="M3721" s="199"/>
      <c r="T3721" s="200"/>
      <c r="AT3721" s="195" t="s">
        <v>586</v>
      </c>
      <c r="AU3721" s="195" t="s">
        <v>89</v>
      </c>
      <c r="AV3721" s="14" t="s">
        <v>580</v>
      </c>
      <c r="AW3721" s="14" t="s">
        <v>31</v>
      </c>
      <c r="AX3721" s="14" t="s">
        <v>84</v>
      </c>
      <c r="AY3721" s="195" t="s">
        <v>574</v>
      </c>
    </row>
    <row r="3722" spans="2:65" s="1" customFormat="1" ht="24.25" customHeight="1">
      <c r="B3722" s="140"/>
      <c r="C3722" s="208" t="s">
        <v>3765</v>
      </c>
      <c r="D3722" s="208" t="s">
        <v>1858</v>
      </c>
      <c r="E3722" s="209" t="s">
        <v>3766</v>
      </c>
      <c r="F3722" s="210" t="s">
        <v>3767</v>
      </c>
      <c r="G3722" s="211" t="s">
        <v>584</v>
      </c>
      <c r="H3722" s="212">
        <v>232.56</v>
      </c>
      <c r="I3722" s="213"/>
      <c r="J3722" s="214">
        <f>ROUND(I3722*H3722,2)</f>
        <v>0</v>
      </c>
      <c r="K3722" s="215"/>
      <c r="L3722" s="216"/>
      <c r="M3722" s="217" t="s">
        <v>1</v>
      </c>
      <c r="N3722" s="218" t="s">
        <v>43</v>
      </c>
      <c r="P3722" s="177">
        <f>O3722*H3722</f>
        <v>0</v>
      </c>
      <c r="Q3722" s="177">
        <v>1.9499999999999999E-3</v>
      </c>
      <c r="R3722" s="177">
        <f>Q3722*H3722</f>
        <v>0.45349200000000001</v>
      </c>
      <c r="S3722" s="177">
        <v>0</v>
      </c>
      <c r="T3722" s="178">
        <f>S3722*H3722</f>
        <v>0</v>
      </c>
      <c r="AR3722" s="179" t="s">
        <v>860</v>
      </c>
      <c r="AT3722" s="179" t="s">
        <v>1858</v>
      </c>
      <c r="AU3722" s="179" t="s">
        <v>89</v>
      </c>
      <c r="AY3722" s="17" t="s">
        <v>574</v>
      </c>
      <c r="BE3722" s="102">
        <f>IF(N3722="základná",J3722,0)</f>
        <v>0</v>
      </c>
      <c r="BF3722" s="102">
        <f>IF(N3722="znížená",J3722,0)</f>
        <v>0</v>
      </c>
      <c r="BG3722" s="102">
        <f>IF(N3722="zákl. prenesená",J3722,0)</f>
        <v>0</v>
      </c>
      <c r="BH3722" s="102">
        <f>IF(N3722="zníž. prenesená",J3722,0)</f>
        <v>0</v>
      </c>
      <c r="BI3722" s="102">
        <f>IF(N3722="nulová",J3722,0)</f>
        <v>0</v>
      </c>
      <c r="BJ3722" s="17" t="s">
        <v>89</v>
      </c>
      <c r="BK3722" s="102">
        <f>ROUND(I3722*H3722,2)</f>
        <v>0</v>
      </c>
      <c r="BL3722" s="17" t="s">
        <v>680</v>
      </c>
      <c r="BM3722" s="179" t="s">
        <v>3768</v>
      </c>
    </row>
    <row r="3723" spans="2:65" s="13" customFormat="1" ht="12">
      <c r="B3723" s="187"/>
      <c r="D3723" s="181" t="s">
        <v>586</v>
      </c>
      <c r="E3723" s="188" t="s">
        <v>1</v>
      </c>
      <c r="F3723" s="189" t="s">
        <v>3769</v>
      </c>
      <c r="H3723" s="190">
        <v>232.56</v>
      </c>
      <c r="I3723" s="191"/>
      <c r="L3723" s="187"/>
      <c r="M3723" s="192"/>
      <c r="T3723" s="193"/>
      <c r="AT3723" s="188" t="s">
        <v>586</v>
      </c>
      <c r="AU3723" s="188" t="s">
        <v>89</v>
      </c>
      <c r="AV3723" s="13" t="s">
        <v>89</v>
      </c>
      <c r="AW3723" s="13" t="s">
        <v>31</v>
      </c>
      <c r="AX3723" s="13" t="s">
        <v>84</v>
      </c>
      <c r="AY3723" s="188" t="s">
        <v>574</v>
      </c>
    </row>
    <row r="3724" spans="2:65" s="1" customFormat="1" ht="21.75" customHeight="1">
      <c r="B3724" s="140"/>
      <c r="C3724" s="168" t="s">
        <v>3770</v>
      </c>
      <c r="D3724" s="168" t="s">
        <v>576</v>
      </c>
      <c r="E3724" s="169" t="s">
        <v>3771</v>
      </c>
      <c r="F3724" s="170" t="s">
        <v>3772</v>
      </c>
      <c r="G3724" s="171" t="s">
        <v>584</v>
      </c>
      <c r="H3724" s="172">
        <v>92.656999999999996</v>
      </c>
      <c r="I3724" s="173"/>
      <c r="J3724" s="174">
        <f>ROUND(I3724*H3724,2)</f>
        <v>0</v>
      </c>
      <c r="K3724" s="175"/>
      <c r="L3724" s="34"/>
      <c r="M3724" s="176" t="s">
        <v>1</v>
      </c>
      <c r="N3724" s="139" t="s">
        <v>43</v>
      </c>
      <c r="P3724" s="177">
        <f>O3724*H3724</f>
        <v>0</v>
      </c>
      <c r="Q3724" s="177">
        <v>4.0000000000000001E-3</v>
      </c>
      <c r="R3724" s="177">
        <f>Q3724*H3724</f>
        <v>0.37062800000000001</v>
      </c>
      <c r="S3724" s="177">
        <v>0</v>
      </c>
      <c r="T3724" s="178">
        <f>S3724*H3724</f>
        <v>0</v>
      </c>
      <c r="AR3724" s="179" t="s">
        <v>680</v>
      </c>
      <c r="AT3724" s="179" t="s">
        <v>576</v>
      </c>
      <c r="AU3724" s="179" t="s">
        <v>89</v>
      </c>
      <c r="AY3724" s="17" t="s">
        <v>574</v>
      </c>
      <c r="BE3724" s="102">
        <f>IF(N3724="základná",J3724,0)</f>
        <v>0</v>
      </c>
      <c r="BF3724" s="102">
        <f>IF(N3724="znížená",J3724,0)</f>
        <v>0</v>
      </c>
      <c r="BG3724" s="102">
        <f>IF(N3724="zákl. prenesená",J3724,0)</f>
        <v>0</v>
      </c>
      <c r="BH3724" s="102">
        <f>IF(N3724="zníž. prenesená",J3724,0)</f>
        <v>0</v>
      </c>
      <c r="BI3724" s="102">
        <f>IF(N3724="nulová",J3724,0)</f>
        <v>0</v>
      </c>
      <c r="BJ3724" s="17" t="s">
        <v>89</v>
      </c>
      <c r="BK3724" s="102">
        <f>ROUND(I3724*H3724,2)</f>
        <v>0</v>
      </c>
      <c r="BL3724" s="17" t="s">
        <v>680</v>
      </c>
      <c r="BM3724" s="179" t="s">
        <v>3773</v>
      </c>
    </row>
    <row r="3725" spans="2:65" s="12" customFormat="1" ht="12">
      <c r="B3725" s="180"/>
      <c r="D3725" s="181" t="s">
        <v>586</v>
      </c>
      <c r="E3725" s="182" t="s">
        <v>1</v>
      </c>
      <c r="F3725" s="183" t="s">
        <v>3774</v>
      </c>
      <c r="H3725" s="182" t="s">
        <v>1</v>
      </c>
      <c r="I3725" s="184"/>
      <c r="L3725" s="180"/>
      <c r="M3725" s="185"/>
      <c r="T3725" s="186"/>
      <c r="AT3725" s="182" t="s">
        <v>586</v>
      </c>
      <c r="AU3725" s="182" t="s">
        <v>89</v>
      </c>
      <c r="AV3725" s="12" t="s">
        <v>84</v>
      </c>
      <c r="AW3725" s="12" t="s">
        <v>31</v>
      </c>
      <c r="AX3725" s="12" t="s">
        <v>77</v>
      </c>
      <c r="AY3725" s="182" t="s">
        <v>574</v>
      </c>
    </row>
    <row r="3726" spans="2:65" s="13" customFormat="1" ht="24">
      <c r="B3726" s="187"/>
      <c r="D3726" s="181" t="s">
        <v>586</v>
      </c>
      <c r="E3726" s="188" t="s">
        <v>1</v>
      </c>
      <c r="F3726" s="189" t="s">
        <v>3775</v>
      </c>
      <c r="H3726" s="190">
        <v>83.37</v>
      </c>
      <c r="I3726" s="191"/>
      <c r="L3726" s="187"/>
      <c r="M3726" s="192"/>
      <c r="T3726" s="193"/>
      <c r="AT3726" s="188" t="s">
        <v>586</v>
      </c>
      <c r="AU3726" s="188" t="s">
        <v>89</v>
      </c>
      <c r="AV3726" s="13" t="s">
        <v>89</v>
      </c>
      <c r="AW3726" s="13" t="s">
        <v>31</v>
      </c>
      <c r="AX3726" s="13" t="s">
        <v>77</v>
      </c>
      <c r="AY3726" s="188" t="s">
        <v>574</v>
      </c>
    </row>
    <row r="3727" spans="2:65" s="12" customFormat="1" ht="12">
      <c r="B3727" s="180"/>
      <c r="D3727" s="181" t="s">
        <v>586</v>
      </c>
      <c r="E3727" s="182" t="s">
        <v>1</v>
      </c>
      <c r="F3727" s="183" t="s">
        <v>3776</v>
      </c>
      <c r="H3727" s="182" t="s">
        <v>1</v>
      </c>
      <c r="I3727" s="184"/>
      <c r="L3727" s="180"/>
      <c r="M3727" s="185"/>
      <c r="T3727" s="186"/>
      <c r="AT3727" s="182" t="s">
        <v>586</v>
      </c>
      <c r="AU3727" s="182" t="s">
        <v>89</v>
      </c>
      <c r="AV3727" s="12" t="s">
        <v>84</v>
      </c>
      <c r="AW3727" s="12" t="s">
        <v>31</v>
      </c>
      <c r="AX3727" s="12" t="s">
        <v>77</v>
      </c>
      <c r="AY3727" s="182" t="s">
        <v>574</v>
      </c>
    </row>
    <row r="3728" spans="2:65" s="13" customFormat="1" ht="12">
      <c r="B3728" s="187"/>
      <c r="D3728" s="181" t="s">
        <v>586</v>
      </c>
      <c r="E3728" s="188" t="s">
        <v>1</v>
      </c>
      <c r="F3728" s="189" t="s">
        <v>3777</v>
      </c>
      <c r="H3728" s="190">
        <v>4.024</v>
      </c>
      <c r="I3728" s="191"/>
      <c r="L3728" s="187"/>
      <c r="M3728" s="192"/>
      <c r="T3728" s="193"/>
      <c r="AT3728" s="188" t="s">
        <v>586</v>
      </c>
      <c r="AU3728" s="188" t="s">
        <v>89</v>
      </c>
      <c r="AV3728" s="13" t="s">
        <v>89</v>
      </c>
      <c r="AW3728" s="13" t="s">
        <v>31</v>
      </c>
      <c r="AX3728" s="13" t="s">
        <v>77</v>
      </c>
      <c r="AY3728" s="188" t="s">
        <v>574</v>
      </c>
    </row>
    <row r="3729" spans="2:65" s="12" customFormat="1" ht="12">
      <c r="B3729" s="180"/>
      <c r="D3729" s="181" t="s">
        <v>586</v>
      </c>
      <c r="E3729" s="182" t="s">
        <v>1</v>
      </c>
      <c r="F3729" s="183" t="s">
        <v>3778</v>
      </c>
      <c r="H3729" s="182" t="s">
        <v>1</v>
      </c>
      <c r="I3729" s="184"/>
      <c r="L3729" s="180"/>
      <c r="M3729" s="185"/>
      <c r="T3729" s="186"/>
      <c r="AT3729" s="182" t="s">
        <v>586</v>
      </c>
      <c r="AU3729" s="182" t="s">
        <v>89</v>
      </c>
      <c r="AV3729" s="12" t="s">
        <v>84</v>
      </c>
      <c r="AW3729" s="12" t="s">
        <v>31</v>
      </c>
      <c r="AX3729" s="12" t="s">
        <v>77</v>
      </c>
      <c r="AY3729" s="182" t="s">
        <v>574</v>
      </c>
    </row>
    <row r="3730" spans="2:65" s="13" customFormat="1" ht="12">
      <c r="B3730" s="187"/>
      <c r="D3730" s="181" t="s">
        <v>586</v>
      </c>
      <c r="E3730" s="188" t="s">
        <v>1</v>
      </c>
      <c r="F3730" s="189" t="s">
        <v>3779</v>
      </c>
      <c r="H3730" s="190">
        <v>5.2629999999999999</v>
      </c>
      <c r="I3730" s="191"/>
      <c r="L3730" s="187"/>
      <c r="M3730" s="192"/>
      <c r="T3730" s="193"/>
      <c r="AT3730" s="188" t="s">
        <v>586</v>
      </c>
      <c r="AU3730" s="188" t="s">
        <v>89</v>
      </c>
      <c r="AV3730" s="13" t="s">
        <v>89</v>
      </c>
      <c r="AW3730" s="13" t="s">
        <v>31</v>
      </c>
      <c r="AX3730" s="13" t="s">
        <v>77</v>
      </c>
      <c r="AY3730" s="188" t="s">
        <v>574</v>
      </c>
    </row>
    <row r="3731" spans="2:65" s="15" customFormat="1" ht="12">
      <c r="B3731" s="201"/>
      <c r="D3731" s="181" t="s">
        <v>586</v>
      </c>
      <c r="E3731" s="202" t="s">
        <v>546</v>
      </c>
      <c r="F3731" s="203" t="s">
        <v>776</v>
      </c>
      <c r="H3731" s="204">
        <v>92.656999999999996</v>
      </c>
      <c r="I3731" s="205"/>
      <c r="L3731" s="201"/>
      <c r="M3731" s="206"/>
      <c r="T3731" s="207"/>
      <c r="AT3731" s="202" t="s">
        <v>586</v>
      </c>
      <c r="AU3731" s="202" t="s">
        <v>89</v>
      </c>
      <c r="AV3731" s="15" t="s">
        <v>597</v>
      </c>
      <c r="AW3731" s="15" t="s">
        <v>31</v>
      </c>
      <c r="AX3731" s="15" t="s">
        <v>77</v>
      </c>
      <c r="AY3731" s="202" t="s">
        <v>574</v>
      </c>
    </row>
    <row r="3732" spans="2:65" s="14" customFormat="1" ht="12">
      <c r="B3732" s="194"/>
      <c r="D3732" s="181" t="s">
        <v>586</v>
      </c>
      <c r="E3732" s="195" t="s">
        <v>1</v>
      </c>
      <c r="F3732" s="196" t="s">
        <v>596</v>
      </c>
      <c r="H3732" s="197">
        <v>92.656999999999996</v>
      </c>
      <c r="I3732" s="198"/>
      <c r="L3732" s="194"/>
      <c r="M3732" s="199"/>
      <c r="T3732" s="200"/>
      <c r="AT3732" s="195" t="s">
        <v>586</v>
      </c>
      <c r="AU3732" s="195" t="s">
        <v>89</v>
      </c>
      <c r="AV3732" s="14" t="s">
        <v>580</v>
      </c>
      <c r="AW3732" s="14" t="s">
        <v>31</v>
      </c>
      <c r="AX3732" s="14" t="s">
        <v>84</v>
      </c>
      <c r="AY3732" s="195" t="s">
        <v>574</v>
      </c>
    </row>
    <row r="3733" spans="2:65" s="1" customFormat="1" ht="33" customHeight="1">
      <c r="B3733" s="140"/>
      <c r="C3733" s="208" t="s">
        <v>3780</v>
      </c>
      <c r="D3733" s="208" t="s">
        <v>1858</v>
      </c>
      <c r="E3733" s="209" t="s">
        <v>3781</v>
      </c>
      <c r="F3733" s="210" t="s">
        <v>3782</v>
      </c>
      <c r="G3733" s="211" t="s">
        <v>584</v>
      </c>
      <c r="H3733" s="212">
        <v>101.923</v>
      </c>
      <c r="I3733" s="213"/>
      <c r="J3733" s="214">
        <f>ROUND(I3733*H3733,2)</f>
        <v>0</v>
      </c>
      <c r="K3733" s="215"/>
      <c r="L3733" s="216"/>
      <c r="M3733" s="217" t="s">
        <v>1</v>
      </c>
      <c r="N3733" s="218" t="s">
        <v>43</v>
      </c>
      <c r="P3733" s="177">
        <f>O3733*H3733</f>
        <v>0</v>
      </c>
      <c r="Q3733" s="177">
        <v>1.98E-3</v>
      </c>
      <c r="R3733" s="177">
        <f>Q3733*H3733</f>
        <v>0.20180754000000001</v>
      </c>
      <c r="S3733" s="177">
        <v>0</v>
      </c>
      <c r="T3733" s="178">
        <f>S3733*H3733</f>
        <v>0</v>
      </c>
      <c r="AR3733" s="179" t="s">
        <v>860</v>
      </c>
      <c r="AT3733" s="179" t="s">
        <v>1858</v>
      </c>
      <c r="AU3733" s="179" t="s">
        <v>89</v>
      </c>
      <c r="AY3733" s="17" t="s">
        <v>574</v>
      </c>
      <c r="BE3733" s="102">
        <f>IF(N3733="základná",J3733,0)</f>
        <v>0</v>
      </c>
      <c r="BF3733" s="102">
        <f>IF(N3733="znížená",J3733,0)</f>
        <v>0</v>
      </c>
      <c r="BG3733" s="102">
        <f>IF(N3733="zákl. prenesená",J3733,0)</f>
        <v>0</v>
      </c>
      <c r="BH3733" s="102">
        <f>IF(N3733="zníž. prenesená",J3733,0)</f>
        <v>0</v>
      </c>
      <c r="BI3733" s="102">
        <f>IF(N3733="nulová",J3733,0)</f>
        <v>0</v>
      </c>
      <c r="BJ3733" s="17" t="s">
        <v>89</v>
      </c>
      <c r="BK3733" s="102">
        <f>ROUND(I3733*H3733,2)</f>
        <v>0</v>
      </c>
      <c r="BL3733" s="17" t="s">
        <v>680</v>
      </c>
      <c r="BM3733" s="179" t="s">
        <v>3783</v>
      </c>
    </row>
    <row r="3734" spans="2:65" s="13" customFormat="1" ht="12">
      <c r="B3734" s="187"/>
      <c r="D3734" s="181" t="s">
        <v>586</v>
      </c>
      <c r="E3734" s="188" t="s">
        <v>1</v>
      </c>
      <c r="F3734" s="189" t="s">
        <v>3784</v>
      </c>
      <c r="H3734" s="190">
        <v>101.923</v>
      </c>
      <c r="I3734" s="191"/>
      <c r="L3734" s="187"/>
      <c r="M3734" s="192"/>
      <c r="T3734" s="193"/>
      <c r="AT3734" s="188" t="s">
        <v>586</v>
      </c>
      <c r="AU3734" s="188" t="s">
        <v>89</v>
      </c>
      <c r="AV3734" s="13" t="s">
        <v>89</v>
      </c>
      <c r="AW3734" s="13" t="s">
        <v>31</v>
      </c>
      <c r="AX3734" s="13" t="s">
        <v>84</v>
      </c>
      <c r="AY3734" s="188" t="s">
        <v>574</v>
      </c>
    </row>
    <row r="3735" spans="2:65" s="1" customFormat="1" ht="16.5" customHeight="1">
      <c r="B3735" s="140"/>
      <c r="C3735" s="168" t="s">
        <v>3785</v>
      </c>
      <c r="D3735" s="168" t="s">
        <v>576</v>
      </c>
      <c r="E3735" s="169" t="s">
        <v>3786</v>
      </c>
      <c r="F3735" s="170" t="s">
        <v>3787</v>
      </c>
      <c r="G3735" s="171" t="s">
        <v>579</v>
      </c>
      <c r="H3735" s="172">
        <v>1</v>
      </c>
      <c r="I3735" s="173"/>
      <c r="J3735" s="174">
        <f>ROUND(I3735*H3735,2)</f>
        <v>0</v>
      </c>
      <c r="K3735" s="175"/>
      <c r="L3735" s="34"/>
      <c r="M3735" s="176" t="s">
        <v>1</v>
      </c>
      <c r="N3735" s="139" t="s">
        <v>43</v>
      </c>
      <c r="P3735" s="177">
        <f>O3735*H3735</f>
        <v>0</v>
      </c>
      <c r="Q3735" s="177">
        <v>2.826E-2</v>
      </c>
      <c r="R3735" s="177">
        <f>Q3735*H3735</f>
        <v>2.826E-2</v>
      </c>
      <c r="S3735" s="177">
        <v>0</v>
      </c>
      <c r="T3735" s="178">
        <f>S3735*H3735</f>
        <v>0</v>
      </c>
      <c r="AR3735" s="179" t="s">
        <v>680</v>
      </c>
      <c r="AT3735" s="179" t="s">
        <v>576</v>
      </c>
      <c r="AU3735" s="179" t="s">
        <v>89</v>
      </c>
      <c r="AY3735" s="17" t="s">
        <v>574</v>
      </c>
      <c r="BE3735" s="102">
        <f>IF(N3735="základná",J3735,0)</f>
        <v>0</v>
      </c>
      <c r="BF3735" s="102">
        <f>IF(N3735="znížená",J3735,0)</f>
        <v>0</v>
      </c>
      <c r="BG3735" s="102">
        <f>IF(N3735="zákl. prenesená",J3735,0)</f>
        <v>0</v>
      </c>
      <c r="BH3735" s="102">
        <f>IF(N3735="zníž. prenesená",J3735,0)</f>
        <v>0</v>
      </c>
      <c r="BI3735" s="102">
        <f>IF(N3735="nulová",J3735,0)</f>
        <v>0</v>
      </c>
      <c r="BJ3735" s="17" t="s">
        <v>89</v>
      </c>
      <c r="BK3735" s="102">
        <f>ROUND(I3735*H3735,2)</f>
        <v>0</v>
      </c>
      <c r="BL3735" s="17" t="s">
        <v>680</v>
      </c>
      <c r="BM3735" s="179" t="s">
        <v>3788</v>
      </c>
    </row>
    <row r="3736" spans="2:65" s="1" customFormat="1" ht="24.25" customHeight="1">
      <c r="B3736" s="140"/>
      <c r="C3736" s="168" t="s">
        <v>3789</v>
      </c>
      <c r="D3736" s="168" t="s">
        <v>576</v>
      </c>
      <c r="E3736" s="169" t="s">
        <v>3790</v>
      </c>
      <c r="F3736" s="170" t="s">
        <v>3791</v>
      </c>
      <c r="G3736" s="171" t="s">
        <v>3135</v>
      </c>
      <c r="H3736" s="219"/>
      <c r="I3736" s="173"/>
      <c r="J3736" s="174">
        <f>ROUND(I3736*H3736,2)</f>
        <v>0</v>
      </c>
      <c r="K3736" s="175"/>
      <c r="L3736" s="34"/>
      <c r="M3736" s="176" t="s">
        <v>1</v>
      </c>
      <c r="N3736" s="139" t="s">
        <v>43</v>
      </c>
      <c r="P3736" s="177">
        <f>O3736*H3736</f>
        <v>0</v>
      </c>
      <c r="Q3736" s="177">
        <v>0</v>
      </c>
      <c r="R3736" s="177">
        <f>Q3736*H3736</f>
        <v>0</v>
      </c>
      <c r="S3736" s="177">
        <v>0</v>
      </c>
      <c r="T3736" s="178">
        <f>S3736*H3736</f>
        <v>0</v>
      </c>
      <c r="AR3736" s="179" t="s">
        <v>680</v>
      </c>
      <c r="AT3736" s="179" t="s">
        <v>576</v>
      </c>
      <c r="AU3736" s="179" t="s">
        <v>89</v>
      </c>
      <c r="AY3736" s="17" t="s">
        <v>574</v>
      </c>
      <c r="BE3736" s="102">
        <f>IF(N3736="základná",J3736,0)</f>
        <v>0</v>
      </c>
      <c r="BF3736" s="102">
        <f>IF(N3736="znížená",J3736,0)</f>
        <v>0</v>
      </c>
      <c r="BG3736" s="102">
        <f>IF(N3736="zákl. prenesená",J3736,0)</f>
        <v>0</v>
      </c>
      <c r="BH3736" s="102">
        <f>IF(N3736="zníž. prenesená",J3736,0)</f>
        <v>0</v>
      </c>
      <c r="BI3736" s="102">
        <f>IF(N3736="nulová",J3736,0)</f>
        <v>0</v>
      </c>
      <c r="BJ3736" s="17" t="s">
        <v>89</v>
      </c>
      <c r="BK3736" s="102">
        <f>ROUND(I3736*H3736,2)</f>
        <v>0</v>
      </c>
      <c r="BL3736" s="17" t="s">
        <v>680</v>
      </c>
      <c r="BM3736" s="179" t="s">
        <v>3792</v>
      </c>
    </row>
    <row r="3737" spans="2:65" s="11" customFormat="1" ht="23" customHeight="1">
      <c r="B3737" s="156"/>
      <c r="D3737" s="157" t="s">
        <v>76</v>
      </c>
      <c r="E3737" s="166" t="s">
        <v>3793</v>
      </c>
      <c r="F3737" s="166" t="s">
        <v>3794</v>
      </c>
      <c r="I3737" s="159"/>
      <c r="J3737" s="167">
        <f>BK3737</f>
        <v>0</v>
      </c>
      <c r="L3737" s="156"/>
      <c r="M3737" s="161"/>
      <c r="P3737" s="162">
        <f>SUM(P3738:P3742)</f>
        <v>0</v>
      </c>
      <c r="R3737" s="162">
        <f>SUM(R3738:R3742)</f>
        <v>0.31370061499999996</v>
      </c>
      <c r="T3737" s="163">
        <f>SUM(T3738:T3742)</f>
        <v>0</v>
      </c>
      <c r="AR3737" s="157" t="s">
        <v>89</v>
      </c>
      <c r="AT3737" s="164" t="s">
        <v>76</v>
      </c>
      <c r="AU3737" s="164" t="s">
        <v>84</v>
      </c>
      <c r="AY3737" s="157" t="s">
        <v>574</v>
      </c>
      <c r="BK3737" s="165">
        <f>SUM(BK3738:BK3742)</f>
        <v>0</v>
      </c>
    </row>
    <row r="3738" spans="2:65" s="1" customFormat="1" ht="62.75" customHeight="1">
      <c r="B3738" s="140"/>
      <c r="C3738" s="168" t="s">
        <v>3795</v>
      </c>
      <c r="D3738" s="168" t="s">
        <v>576</v>
      </c>
      <c r="E3738" s="169" t="s">
        <v>3796</v>
      </c>
      <c r="F3738" s="170" t="s">
        <v>3797</v>
      </c>
      <c r="G3738" s="171" t="s">
        <v>584</v>
      </c>
      <c r="H3738" s="172">
        <v>184.07499999999999</v>
      </c>
      <c r="I3738" s="173"/>
      <c r="J3738" s="174">
        <f>ROUND(I3738*H3738,2)</f>
        <v>0</v>
      </c>
      <c r="K3738" s="175"/>
      <c r="L3738" s="34"/>
      <c r="M3738" s="176" t="s">
        <v>1</v>
      </c>
      <c r="N3738" s="139" t="s">
        <v>43</v>
      </c>
      <c r="P3738" s="177">
        <f>O3738*H3738</f>
        <v>0</v>
      </c>
      <c r="Q3738" s="177">
        <v>1.7041999999999999E-3</v>
      </c>
      <c r="R3738" s="177">
        <f>Q3738*H3738</f>
        <v>0.31370061499999996</v>
      </c>
      <c r="S3738" s="177">
        <v>0</v>
      </c>
      <c r="T3738" s="178">
        <f>S3738*H3738</f>
        <v>0</v>
      </c>
      <c r="AR3738" s="179" t="s">
        <v>680</v>
      </c>
      <c r="AT3738" s="179" t="s">
        <v>576</v>
      </c>
      <c r="AU3738" s="179" t="s">
        <v>89</v>
      </c>
      <c r="AY3738" s="17" t="s">
        <v>574</v>
      </c>
      <c r="BE3738" s="102">
        <f>IF(N3738="základná",J3738,0)</f>
        <v>0</v>
      </c>
      <c r="BF3738" s="102">
        <f>IF(N3738="znížená",J3738,0)</f>
        <v>0</v>
      </c>
      <c r="BG3738" s="102">
        <f>IF(N3738="zákl. prenesená",J3738,0)</f>
        <v>0</v>
      </c>
      <c r="BH3738" s="102">
        <f>IF(N3738="zníž. prenesená",J3738,0)</f>
        <v>0</v>
      </c>
      <c r="BI3738" s="102">
        <f>IF(N3738="nulová",J3738,0)</f>
        <v>0</v>
      </c>
      <c r="BJ3738" s="17" t="s">
        <v>89</v>
      </c>
      <c r="BK3738" s="102">
        <f>ROUND(I3738*H3738,2)</f>
        <v>0</v>
      </c>
      <c r="BL3738" s="17" t="s">
        <v>680</v>
      </c>
      <c r="BM3738" s="179" t="s">
        <v>3798</v>
      </c>
    </row>
    <row r="3739" spans="2:65" s="12" customFormat="1" ht="12">
      <c r="B3739" s="180"/>
      <c r="D3739" s="181" t="s">
        <v>586</v>
      </c>
      <c r="E3739" s="182" t="s">
        <v>1</v>
      </c>
      <c r="F3739" s="183" t="s">
        <v>3799</v>
      </c>
      <c r="H3739" s="182" t="s">
        <v>1</v>
      </c>
      <c r="I3739" s="184"/>
      <c r="L3739" s="180"/>
      <c r="M3739" s="185"/>
      <c r="T3739" s="186"/>
      <c r="AT3739" s="182" t="s">
        <v>586</v>
      </c>
      <c r="AU3739" s="182" t="s">
        <v>89</v>
      </c>
      <c r="AV3739" s="12" t="s">
        <v>84</v>
      </c>
      <c r="AW3739" s="12" t="s">
        <v>31</v>
      </c>
      <c r="AX3739" s="12" t="s">
        <v>77</v>
      </c>
      <c r="AY3739" s="182" t="s">
        <v>574</v>
      </c>
    </row>
    <row r="3740" spans="2:65" s="13" customFormat="1" ht="12">
      <c r="B3740" s="187"/>
      <c r="D3740" s="181" t="s">
        <v>586</v>
      </c>
      <c r="E3740" s="188" t="s">
        <v>1</v>
      </c>
      <c r="F3740" s="189" t="s">
        <v>337</v>
      </c>
      <c r="H3740" s="190">
        <v>184.07499999999999</v>
      </c>
      <c r="I3740" s="191"/>
      <c r="L3740" s="187"/>
      <c r="M3740" s="192"/>
      <c r="T3740" s="193"/>
      <c r="AT3740" s="188" t="s">
        <v>586</v>
      </c>
      <c r="AU3740" s="188" t="s">
        <v>89</v>
      </c>
      <c r="AV3740" s="13" t="s">
        <v>89</v>
      </c>
      <c r="AW3740" s="13" t="s">
        <v>31</v>
      </c>
      <c r="AX3740" s="13" t="s">
        <v>77</v>
      </c>
      <c r="AY3740" s="188" t="s">
        <v>574</v>
      </c>
    </row>
    <row r="3741" spans="2:65" s="14" customFormat="1" ht="12">
      <c r="B3741" s="194"/>
      <c r="D3741" s="181" t="s">
        <v>586</v>
      </c>
      <c r="E3741" s="195" t="s">
        <v>1</v>
      </c>
      <c r="F3741" s="196" t="s">
        <v>596</v>
      </c>
      <c r="H3741" s="197">
        <v>184.07499999999999</v>
      </c>
      <c r="I3741" s="198"/>
      <c r="L3741" s="194"/>
      <c r="M3741" s="199"/>
      <c r="T3741" s="200"/>
      <c r="AT3741" s="195" t="s">
        <v>586</v>
      </c>
      <c r="AU3741" s="195" t="s">
        <v>89</v>
      </c>
      <c r="AV3741" s="14" t="s">
        <v>580</v>
      </c>
      <c r="AW3741" s="14" t="s">
        <v>31</v>
      </c>
      <c r="AX3741" s="14" t="s">
        <v>84</v>
      </c>
      <c r="AY3741" s="195" t="s">
        <v>574</v>
      </c>
    </row>
    <row r="3742" spans="2:65" s="1" customFormat="1" ht="33" customHeight="1">
      <c r="B3742" s="140"/>
      <c r="C3742" s="168" t="s">
        <v>3800</v>
      </c>
      <c r="D3742" s="168" t="s">
        <v>576</v>
      </c>
      <c r="E3742" s="169" t="s">
        <v>3801</v>
      </c>
      <c r="F3742" s="170" t="s">
        <v>3802</v>
      </c>
      <c r="G3742" s="171" t="s">
        <v>3135</v>
      </c>
      <c r="H3742" s="219"/>
      <c r="I3742" s="173"/>
      <c r="J3742" s="174">
        <f>ROUND(I3742*H3742,2)</f>
        <v>0</v>
      </c>
      <c r="K3742" s="175"/>
      <c r="L3742" s="34"/>
      <c r="M3742" s="176" t="s">
        <v>1</v>
      </c>
      <c r="N3742" s="139" t="s">
        <v>43</v>
      </c>
      <c r="P3742" s="177">
        <f>O3742*H3742</f>
        <v>0</v>
      </c>
      <c r="Q3742" s="177">
        <v>0</v>
      </c>
      <c r="R3742" s="177">
        <f>Q3742*H3742</f>
        <v>0</v>
      </c>
      <c r="S3742" s="177">
        <v>0</v>
      </c>
      <c r="T3742" s="178">
        <f>S3742*H3742</f>
        <v>0</v>
      </c>
      <c r="AR3742" s="179" t="s">
        <v>680</v>
      </c>
      <c r="AT3742" s="179" t="s">
        <v>576</v>
      </c>
      <c r="AU3742" s="179" t="s">
        <v>89</v>
      </c>
      <c r="AY3742" s="17" t="s">
        <v>574</v>
      </c>
      <c r="BE3742" s="102">
        <f>IF(N3742="základná",J3742,0)</f>
        <v>0</v>
      </c>
      <c r="BF3742" s="102">
        <f>IF(N3742="znížená",J3742,0)</f>
        <v>0</v>
      </c>
      <c r="BG3742" s="102">
        <f>IF(N3742="zákl. prenesená",J3742,0)</f>
        <v>0</v>
      </c>
      <c r="BH3742" s="102">
        <f>IF(N3742="zníž. prenesená",J3742,0)</f>
        <v>0</v>
      </c>
      <c r="BI3742" s="102">
        <f>IF(N3742="nulová",J3742,0)</f>
        <v>0</v>
      </c>
      <c r="BJ3742" s="17" t="s">
        <v>89</v>
      </c>
      <c r="BK3742" s="102">
        <f>ROUND(I3742*H3742,2)</f>
        <v>0</v>
      </c>
      <c r="BL3742" s="17" t="s">
        <v>680</v>
      </c>
      <c r="BM3742" s="179" t="s">
        <v>3803</v>
      </c>
    </row>
    <row r="3743" spans="2:65" s="11" customFormat="1" ht="23" customHeight="1">
      <c r="B3743" s="156"/>
      <c r="D3743" s="157" t="s">
        <v>76</v>
      </c>
      <c r="E3743" s="166" t="s">
        <v>3804</v>
      </c>
      <c r="F3743" s="166" t="s">
        <v>3805</v>
      </c>
      <c r="I3743" s="159"/>
      <c r="J3743" s="167">
        <f>BK3743</f>
        <v>0</v>
      </c>
      <c r="L3743" s="156"/>
      <c r="M3743" s="161"/>
      <c r="P3743" s="162">
        <f>SUM(P3744:P3776)</f>
        <v>0</v>
      </c>
      <c r="R3743" s="162">
        <f>SUM(R3744:R3776)</f>
        <v>1.2152400000000001</v>
      </c>
      <c r="T3743" s="163">
        <f>SUM(T3744:T3776)</f>
        <v>0</v>
      </c>
      <c r="AR3743" s="157" t="s">
        <v>89</v>
      </c>
      <c r="AT3743" s="164" t="s">
        <v>76</v>
      </c>
      <c r="AU3743" s="164" t="s">
        <v>84</v>
      </c>
      <c r="AY3743" s="157" t="s">
        <v>574</v>
      </c>
      <c r="BK3743" s="165">
        <f>SUM(BK3744:BK3776)</f>
        <v>0</v>
      </c>
    </row>
    <row r="3744" spans="2:65" s="1" customFormat="1" ht="16.5" customHeight="1">
      <c r="B3744" s="140"/>
      <c r="C3744" s="168" t="s">
        <v>3806</v>
      </c>
      <c r="D3744" s="168" t="s">
        <v>576</v>
      </c>
      <c r="E3744" s="169" t="s">
        <v>3807</v>
      </c>
      <c r="F3744" s="170" t="s">
        <v>3808</v>
      </c>
      <c r="G3744" s="171" t="s">
        <v>579</v>
      </c>
      <c r="H3744" s="172">
        <v>57</v>
      </c>
      <c r="I3744" s="173"/>
      <c r="J3744" s="174">
        <f>ROUND(I3744*H3744,2)</f>
        <v>0</v>
      </c>
      <c r="K3744" s="175"/>
      <c r="L3744" s="34"/>
      <c r="M3744" s="176" t="s">
        <v>1</v>
      </c>
      <c r="N3744" s="139" t="s">
        <v>43</v>
      </c>
      <c r="P3744" s="177">
        <f>O3744*H3744</f>
        <v>0</v>
      </c>
      <c r="Q3744" s="177">
        <v>0</v>
      </c>
      <c r="R3744" s="177">
        <f>Q3744*H3744</f>
        <v>0</v>
      </c>
      <c r="S3744" s="177">
        <v>0</v>
      </c>
      <c r="T3744" s="178">
        <f>S3744*H3744</f>
        <v>0</v>
      </c>
      <c r="AR3744" s="179" t="s">
        <v>680</v>
      </c>
      <c r="AT3744" s="179" t="s">
        <v>576</v>
      </c>
      <c r="AU3744" s="179" t="s">
        <v>89</v>
      </c>
      <c r="AY3744" s="17" t="s">
        <v>574</v>
      </c>
      <c r="BE3744" s="102">
        <f>IF(N3744="základná",J3744,0)</f>
        <v>0</v>
      </c>
      <c r="BF3744" s="102">
        <f>IF(N3744="znížená",J3744,0)</f>
        <v>0</v>
      </c>
      <c r="BG3744" s="102">
        <f>IF(N3744="zákl. prenesená",J3744,0)</f>
        <v>0</v>
      </c>
      <c r="BH3744" s="102">
        <f>IF(N3744="zníž. prenesená",J3744,0)</f>
        <v>0</v>
      </c>
      <c r="BI3744" s="102">
        <f>IF(N3744="nulová",J3744,0)</f>
        <v>0</v>
      </c>
      <c r="BJ3744" s="17" t="s">
        <v>89</v>
      </c>
      <c r="BK3744" s="102">
        <f>ROUND(I3744*H3744,2)</f>
        <v>0</v>
      </c>
      <c r="BL3744" s="17" t="s">
        <v>680</v>
      </c>
      <c r="BM3744" s="179" t="s">
        <v>3809</v>
      </c>
    </row>
    <row r="3745" spans="2:65" s="12" customFormat="1" ht="12">
      <c r="B3745" s="180"/>
      <c r="D3745" s="181" t="s">
        <v>586</v>
      </c>
      <c r="E3745" s="182" t="s">
        <v>1</v>
      </c>
      <c r="F3745" s="183" t="s">
        <v>3810</v>
      </c>
      <c r="H3745" s="182" t="s">
        <v>1</v>
      </c>
      <c r="I3745" s="184"/>
      <c r="L3745" s="180"/>
      <c r="M3745" s="185"/>
      <c r="T3745" s="186"/>
      <c r="AT3745" s="182" t="s">
        <v>586</v>
      </c>
      <c r="AU3745" s="182" t="s">
        <v>89</v>
      </c>
      <c r="AV3745" s="12" t="s">
        <v>84</v>
      </c>
      <c r="AW3745" s="12" t="s">
        <v>31</v>
      </c>
      <c r="AX3745" s="12" t="s">
        <v>77</v>
      </c>
      <c r="AY3745" s="182" t="s">
        <v>574</v>
      </c>
    </row>
    <row r="3746" spans="2:65" s="13" customFormat="1" ht="12">
      <c r="B3746" s="187"/>
      <c r="D3746" s="181" t="s">
        <v>586</v>
      </c>
      <c r="E3746" s="188" t="s">
        <v>1</v>
      </c>
      <c r="F3746" s="189" t="s">
        <v>118</v>
      </c>
      <c r="H3746" s="190">
        <v>11</v>
      </c>
      <c r="I3746" s="191"/>
      <c r="L3746" s="187"/>
      <c r="M3746" s="192"/>
      <c r="T3746" s="193"/>
      <c r="AT3746" s="188" t="s">
        <v>586</v>
      </c>
      <c r="AU3746" s="188" t="s">
        <v>89</v>
      </c>
      <c r="AV3746" s="13" t="s">
        <v>89</v>
      </c>
      <c r="AW3746" s="13" t="s">
        <v>31</v>
      </c>
      <c r="AX3746" s="13" t="s">
        <v>77</v>
      </c>
      <c r="AY3746" s="188" t="s">
        <v>574</v>
      </c>
    </row>
    <row r="3747" spans="2:65" s="12" customFormat="1" ht="12">
      <c r="B3747" s="180"/>
      <c r="D3747" s="181" t="s">
        <v>586</v>
      </c>
      <c r="E3747" s="182" t="s">
        <v>1</v>
      </c>
      <c r="F3747" s="183" t="s">
        <v>3811</v>
      </c>
      <c r="H3747" s="182" t="s">
        <v>1</v>
      </c>
      <c r="I3747" s="184"/>
      <c r="L3747" s="180"/>
      <c r="M3747" s="185"/>
      <c r="T3747" s="186"/>
      <c r="AT3747" s="182" t="s">
        <v>586</v>
      </c>
      <c r="AU3747" s="182" t="s">
        <v>89</v>
      </c>
      <c r="AV3747" s="12" t="s">
        <v>84</v>
      </c>
      <c r="AW3747" s="12" t="s">
        <v>31</v>
      </c>
      <c r="AX3747" s="12" t="s">
        <v>77</v>
      </c>
      <c r="AY3747" s="182" t="s">
        <v>574</v>
      </c>
    </row>
    <row r="3748" spans="2:65" s="13" customFormat="1" ht="12">
      <c r="B3748" s="187"/>
      <c r="D3748" s="181" t="s">
        <v>586</v>
      </c>
      <c r="E3748" s="188" t="s">
        <v>1</v>
      </c>
      <c r="F3748" s="189" t="s">
        <v>732</v>
      </c>
      <c r="H3748" s="190">
        <v>22</v>
      </c>
      <c r="I3748" s="191"/>
      <c r="L3748" s="187"/>
      <c r="M3748" s="192"/>
      <c r="T3748" s="193"/>
      <c r="AT3748" s="188" t="s">
        <v>586</v>
      </c>
      <c r="AU3748" s="188" t="s">
        <v>89</v>
      </c>
      <c r="AV3748" s="13" t="s">
        <v>89</v>
      </c>
      <c r="AW3748" s="13" t="s">
        <v>31</v>
      </c>
      <c r="AX3748" s="13" t="s">
        <v>77</v>
      </c>
      <c r="AY3748" s="188" t="s">
        <v>574</v>
      </c>
    </row>
    <row r="3749" spans="2:65" s="12" customFormat="1" ht="12">
      <c r="B3749" s="180"/>
      <c r="D3749" s="181" t="s">
        <v>586</v>
      </c>
      <c r="E3749" s="182" t="s">
        <v>1</v>
      </c>
      <c r="F3749" s="183" t="s">
        <v>3812</v>
      </c>
      <c r="H3749" s="182" t="s">
        <v>1</v>
      </c>
      <c r="I3749" s="184"/>
      <c r="L3749" s="180"/>
      <c r="M3749" s="185"/>
      <c r="T3749" s="186"/>
      <c r="AT3749" s="182" t="s">
        <v>586</v>
      </c>
      <c r="AU3749" s="182" t="s">
        <v>89</v>
      </c>
      <c r="AV3749" s="12" t="s">
        <v>84</v>
      </c>
      <c r="AW3749" s="12" t="s">
        <v>31</v>
      </c>
      <c r="AX3749" s="12" t="s">
        <v>77</v>
      </c>
      <c r="AY3749" s="182" t="s">
        <v>574</v>
      </c>
    </row>
    <row r="3750" spans="2:65" s="13" customFormat="1" ht="12">
      <c r="B3750" s="187"/>
      <c r="D3750" s="181" t="s">
        <v>586</v>
      </c>
      <c r="E3750" s="188" t="s">
        <v>1</v>
      </c>
      <c r="F3750" s="189" t="s">
        <v>616</v>
      </c>
      <c r="H3750" s="190">
        <v>6</v>
      </c>
      <c r="I3750" s="191"/>
      <c r="L3750" s="187"/>
      <c r="M3750" s="192"/>
      <c r="T3750" s="193"/>
      <c r="AT3750" s="188" t="s">
        <v>586</v>
      </c>
      <c r="AU3750" s="188" t="s">
        <v>89</v>
      </c>
      <c r="AV3750" s="13" t="s">
        <v>89</v>
      </c>
      <c r="AW3750" s="13" t="s">
        <v>31</v>
      </c>
      <c r="AX3750" s="13" t="s">
        <v>77</v>
      </c>
      <c r="AY3750" s="188" t="s">
        <v>574</v>
      </c>
    </row>
    <row r="3751" spans="2:65" s="12" customFormat="1" ht="12">
      <c r="B3751" s="180"/>
      <c r="D3751" s="181" t="s">
        <v>586</v>
      </c>
      <c r="E3751" s="182" t="s">
        <v>1</v>
      </c>
      <c r="F3751" s="183" t="s">
        <v>3813</v>
      </c>
      <c r="H3751" s="182" t="s">
        <v>1</v>
      </c>
      <c r="I3751" s="184"/>
      <c r="L3751" s="180"/>
      <c r="M3751" s="185"/>
      <c r="T3751" s="186"/>
      <c r="AT3751" s="182" t="s">
        <v>586</v>
      </c>
      <c r="AU3751" s="182" t="s">
        <v>89</v>
      </c>
      <c r="AV3751" s="12" t="s">
        <v>84</v>
      </c>
      <c r="AW3751" s="12" t="s">
        <v>31</v>
      </c>
      <c r="AX3751" s="12" t="s">
        <v>77</v>
      </c>
      <c r="AY3751" s="182" t="s">
        <v>574</v>
      </c>
    </row>
    <row r="3752" spans="2:65" s="13" customFormat="1" ht="12">
      <c r="B3752" s="187"/>
      <c r="D3752" s="181" t="s">
        <v>586</v>
      </c>
      <c r="E3752" s="188" t="s">
        <v>1</v>
      </c>
      <c r="F3752" s="189" t="s">
        <v>121</v>
      </c>
      <c r="H3752" s="190">
        <v>12</v>
      </c>
      <c r="I3752" s="191"/>
      <c r="L3752" s="187"/>
      <c r="M3752" s="192"/>
      <c r="T3752" s="193"/>
      <c r="AT3752" s="188" t="s">
        <v>586</v>
      </c>
      <c r="AU3752" s="188" t="s">
        <v>89</v>
      </c>
      <c r="AV3752" s="13" t="s">
        <v>89</v>
      </c>
      <c r="AW3752" s="13" t="s">
        <v>31</v>
      </c>
      <c r="AX3752" s="13" t="s">
        <v>77</v>
      </c>
      <c r="AY3752" s="188" t="s">
        <v>574</v>
      </c>
    </row>
    <row r="3753" spans="2:65" s="12" customFormat="1" ht="12">
      <c r="B3753" s="180"/>
      <c r="D3753" s="181" t="s">
        <v>586</v>
      </c>
      <c r="E3753" s="182" t="s">
        <v>1</v>
      </c>
      <c r="F3753" s="183" t="s">
        <v>3814</v>
      </c>
      <c r="H3753" s="182" t="s">
        <v>1</v>
      </c>
      <c r="I3753" s="184"/>
      <c r="L3753" s="180"/>
      <c r="M3753" s="185"/>
      <c r="T3753" s="186"/>
      <c r="AT3753" s="182" t="s">
        <v>586</v>
      </c>
      <c r="AU3753" s="182" t="s">
        <v>89</v>
      </c>
      <c r="AV3753" s="12" t="s">
        <v>84</v>
      </c>
      <c r="AW3753" s="12" t="s">
        <v>31</v>
      </c>
      <c r="AX3753" s="12" t="s">
        <v>77</v>
      </c>
      <c r="AY3753" s="182" t="s">
        <v>574</v>
      </c>
    </row>
    <row r="3754" spans="2:65" s="13" customFormat="1" ht="12">
      <c r="B3754" s="187"/>
      <c r="D3754" s="181" t="s">
        <v>586</v>
      </c>
      <c r="E3754" s="188" t="s">
        <v>1</v>
      </c>
      <c r="F3754" s="189" t="s">
        <v>616</v>
      </c>
      <c r="H3754" s="190">
        <v>6</v>
      </c>
      <c r="I3754" s="191"/>
      <c r="L3754" s="187"/>
      <c r="M3754" s="192"/>
      <c r="T3754" s="193"/>
      <c r="AT3754" s="188" t="s">
        <v>586</v>
      </c>
      <c r="AU3754" s="188" t="s">
        <v>89</v>
      </c>
      <c r="AV3754" s="13" t="s">
        <v>89</v>
      </c>
      <c r="AW3754" s="13" t="s">
        <v>31</v>
      </c>
      <c r="AX3754" s="13" t="s">
        <v>77</v>
      </c>
      <c r="AY3754" s="188" t="s">
        <v>574</v>
      </c>
    </row>
    <row r="3755" spans="2:65" s="14" customFormat="1" ht="12">
      <c r="B3755" s="194"/>
      <c r="D3755" s="181" t="s">
        <v>586</v>
      </c>
      <c r="E3755" s="195" t="s">
        <v>1</v>
      </c>
      <c r="F3755" s="196" t="s">
        <v>596</v>
      </c>
      <c r="H3755" s="197">
        <v>57</v>
      </c>
      <c r="I3755" s="198"/>
      <c r="L3755" s="194"/>
      <c r="M3755" s="199"/>
      <c r="T3755" s="200"/>
      <c r="AT3755" s="195" t="s">
        <v>586</v>
      </c>
      <c r="AU3755" s="195" t="s">
        <v>89</v>
      </c>
      <c r="AV3755" s="14" t="s">
        <v>580</v>
      </c>
      <c r="AW3755" s="14" t="s">
        <v>31</v>
      </c>
      <c r="AX3755" s="14" t="s">
        <v>84</v>
      </c>
      <c r="AY3755" s="195" t="s">
        <v>574</v>
      </c>
    </row>
    <row r="3756" spans="2:65" s="1" customFormat="1" ht="16.5" customHeight="1">
      <c r="B3756" s="140"/>
      <c r="C3756" s="208" t="s">
        <v>3815</v>
      </c>
      <c r="D3756" s="208" t="s">
        <v>1858</v>
      </c>
      <c r="E3756" s="209" t="s">
        <v>3816</v>
      </c>
      <c r="F3756" s="210" t="s">
        <v>3817</v>
      </c>
      <c r="G3756" s="211" t="s">
        <v>579</v>
      </c>
      <c r="H3756" s="212">
        <v>11</v>
      </c>
      <c r="I3756" s="213"/>
      <c r="J3756" s="214">
        <f>ROUND(I3756*H3756,2)</f>
        <v>0</v>
      </c>
      <c r="K3756" s="215"/>
      <c r="L3756" s="216"/>
      <c r="M3756" s="217" t="s">
        <v>1</v>
      </c>
      <c r="N3756" s="218" t="s">
        <v>43</v>
      </c>
      <c r="P3756" s="177">
        <f>O3756*H3756</f>
        <v>0</v>
      </c>
      <c r="Q3756" s="177">
        <v>2.1319999999999999E-2</v>
      </c>
      <c r="R3756" s="177">
        <f>Q3756*H3756</f>
        <v>0.23451999999999998</v>
      </c>
      <c r="S3756" s="177">
        <v>0</v>
      </c>
      <c r="T3756" s="178">
        <f>S3756*H3756</f>
        <v>0</v>
      </c>
      <c r="AR3756" s="179" t="s">
        <v>860</v>
      </c>
      <c r="AT3756" s="179" t="s">
        <v>1858</v>
      </c>
      <c r="AU3756" s="179" t="s">
        <v>89</v>
      </c>
      <c r="AY3756" s="17" t="s">
        <v>574</v>
      </c>
      <c r="BE3756" s="102">
        <f>IF(N3756="základná",J3756,0)</f>
        <v>0</v>
      </c>
      <c r="BF3756" s="102">
        <f>IF(N3756="znížená",J3756,0)</f>
        <v>0</v>
      </c>
      <c r="BG3756" s="102">
        <f>IF(N3756="zákl. prenesená",J3756,0)</f>
        <v>0</v>
      </c>
      <c r="BH3756" s="102">
        <f>IF(N3756="zníž. prenesená",J3756,0)</f>
        <v>0</v>
      </c>
      <c r="BI3756" s="102">
        <f>IF(N3756="nulová",J3756,0)</f>
        <v>0</v>
      </c>
      <c r="BJ3756" s="17" t="s">
        <v>89</v>
      </c>
      <c r="BK3756" s="102">
        <f>ROUND(I3756*H3756,2)</f>
        <v>0</v>
      </c>
      <c r="BL3756" s="17" t="s">
        <v>680</v>
      </c>
      <c r="BM3756" s="179" t="s">
        <v>3818</v>
      </c>
    </row>
    <row r="3757" spans="2:65" s="12" customFormat="1" ht="12">
      <c r="B3757" s="180"/>
      <c r="D3757" s="181" t="s">
        <v>586</v>
      </c>
      <c r="E3757" s="182" t="s">
        <v>1</v>
      </c>
      <c r="F3757" s="183" t="s">
        <v>3810</v>
      </c>
      <c r="H3757" s="182" t="s">
        <v>1</v>
      </c>
      <c r="I3757" s="184"/>
      <c r="L3757" s="180"/>
      <c r="M3757" s="185"/>
      <c r="T3757" s="186"/>
      <c r="AT3757" s="182" t="s">
        <v>586</v>
      </c>
      <c r="AU3757" s="182" t="s">
        <v>89</v>
      </c>
      <c r="AV3757" s="12" t="s">
        <v>84</v>
      </c>
      <c r="AW3757" s="12" t="s">
        <v>31</v>
      </c>
      <c r="AX3757" s="12" t="s">
        <v>77</v>
      </c>
      <c r="AY3757" s="182" t="s">
        <v>574</v>
      </c>
    </row>
    <row r="3758" spans="2:65" s="13" customFormat="1" ht="12">
      <c r="B3758" s="187"/>
      <c r="D3758" s="181" t="s">
        <v>586</v>
      </c>
      <c r="E3758" s="188" t="s">
        <v>1</v>
      </c>
      <c r="F3758" s="189" t="s">
        <v>118</v>
      </c>
      <c r="H3758" s="190">
        <v>11</v>
      </c>
      <c r="I3758" s="191"/>
      <c r="L3758" s="187"/>
      <c r="M3758" s="192"/>
      <c r="T3758" s="193"/>
      <c r="AT3758" s="188" t="s">
        <v>586</v>
      </c>
      <c r="AU3758" s="188" t="s">
        <v>89</v>
      </c>
      <c r="AV3758" s="13" t="s">
        <v>89</v>
      </c>
      <c r="AW3758" s="13" t="s">
        <v>31</v>
      </c>
      <c r="AX3758" s="13" t="s">
        <v>77</v>
      </c>
      <c r="AY3758" s="188" t="s">
        <v>574</v>
      </c>
    </row>
    <row r="3759" spans="2:65" s="14" customFormat="1" ht="12">
      <c r="B3759" s="194"/>
      <c r="D3759" s="181" t="s">
        <v>586</v>
      </c>
      <c r="E3759" s="195" t="s">
        <v>1</v>
      </c>
      <c r="F3759" s="196" t="s">
        <v>596</v>
      </c>
      <c r="H3759" s="197">
        <v>11</v>
      </c>
      <c r="I3759" s="198"/>
      <c r="L3759" s="194"/>
      <c r="M3759" s="199"/>
      <c r="T3759" s="200"/>
      <c r="AT3759" s="195" t="s">
        <v>586</v>
      </c>
      <c r="AU3759" s="195" t="s">
        <v>89</v>
      </c>
      <c r="AV3759" s="14" t="s">
        <v>580</v>
      </c>
      <c r="AW3759" s="14" t="s">
        <v>31</v>
      </c>
      <c r="AX3759" s="14" t="s">
        <v>84</v>
      </c>
      <c r="AY3759" s="195" t="s">
        <v>574</v>
      </c>
    </row>
    <row r="3760" spans="2:65" s="1" customFormat="1" ht="24.25" customHeight="1">
      <c r="B3760" s="140"/>
      <c r="C3760" s="208" t="s">
        <v>3819</v>
      </c>
      <c r="D3760" s="208" t="s">
        <v>1858</v>
      </c>
      <c r="E3760" s="209" t="s">
        <v>3820</v>
      </c>
      <c r="F3760" s="210" t="s">
        <v>3821</v>
      </c>
      <c r="G3760" s="211" t="s">
        <v>579</v>
      </c>
      <c r="H3760" s="212">
        <v>22</v>
      </c>
      <c r="I3760" s="213"/>
      <c r="J3760" s="214">
        <f>ROUND(I3760*H3760,2)</f>
        <v>0</v>
      </c>
      <c r="K3760" s="215"/>
      <c r="L3760" s="216"/>
      <c r="M3760" s="217" t="s">
        <v>1</v>
      </c>
      <c r="N3760" s="218" t="s">
        <v>43</v>
      </c>
      <c r="P3760" s="177">
        <f>O3760*H3760</f>
        <v>0</v>
      </c>
      <c r="Q3760" s="177">
        <v>2.1319999999999999E-2</v>
      </c>
      <c r="R3760" s="177">
        <f>Q3760*H3760</f>
        <v>0.46903999999999996</v>
      </c>
      <c r="S3760" s="177">
        <v>0</v>
      </c>
      <c r="T3760" s="178">
        <f>S3760*H3760</f>
        <v>0</v>
      </c>
      <c r="AR3760" s="179" t="s">
        <v>860</v>
      </c>
      <c r="AT3760" s="179" t="s">
        <v>1858</v>
      </c>
      <c r="AU3760" s="179" t="s">
        <v>89</v>
      </c>
      <c r="AY3760" s="17" t="s">
        <v>574</v>
      </c>
      <c r="BE3760" s="102">
        <f>IF(N3760="základná",J3760,0)</f>
        <v>0</v>
      </c>
      <c r="BF3760" s="102">
        <f>IF(N3760="znížená",J3760,0)</f>
        <v>0</v>
      </c>
      <c r="BG3760" s="102">
        <f>IF(N3760="zákl. prenesená",J3760,0)</f>
        <v>0</v>
      </c>
      <c r="BH3760" s="102">
        <f>IF(N3760="zníž. prenesená",J3760,0)</f>
        <v>0</v>
      </c>
      <c r="BI3760" s="102">
        <f>IF(N3760="nulová",J3760,0)</f>
        <v>0</v>
      </c>
      <c r="BJ3760" s="17" t="s">
        <v>89</v>
      </c>
      <c r="BK3760" s="102">
        <f>ROUND(I3760*H3760,2)</f>
        <v>0</v>
      </c>
      <c r="BL3760" s="17" t="s">
        <v>680</v>
      </c>
      <c r="BM3760" s="179" t="s">
        <v>3822</v>
      </c>
    </row>
    <row r="3761" spans="2:65" s="12" customFormat="1" ht="12">
      <c r="B3761" s="180"/>
      <c r="D3761" s="181" t="s">
        <v>586</v>
      </c>
      <c r="E3761" s="182" t="s">
        <v>1</v>
      </c>
      <c r="F3761" s="183" t="s">
        <v>3811</v>
      </c>
      <c r="H3761" s="182" t="s">
        <v>1</v>
      </c>
      <c r="I3761" s="184"/>
      <c r="L3761" s="180"/>
      <c r="M3761" s="185"/>
      <c r="T3761" s="186"/>
      <c r="AT3761" s="182" t="s">
        <v>586</v>
      </c>
      <c r="AU3761" s="182" t="s">
        <v>89</v>
      </c>
      <c r="AV3761" s="12" t="s">
        <v>84</v>
      </c>
      <c r="AW3761" s="12" t="s">
        <v>31</v>
      </c>
      <c r="AX3761" s="12" t="s">
        <v>77</v>
      </c>
      <c r="AY3761" s="182" t="s">
        <v>574</v>
      </c>
    </row>
    <row r="3762" spans="2:65" s="13" customFormat="1" ht="12">
      <c r="B3762" s="187"/>
      <c r="D3762" s="181" t="s">
        <v>586</v>
      </c>
      <c r="E3762" s="188" t="s">
        <v>1</v>
      </c>
      <c r="F3762" s="189" t="s">
        <v>732</v>
      </c>
      <c r="H3762" s="190">
        <v>22</v>
      </c>
      <c r="I3762" s="191"/>
      <c r="L3762" s="187"/>
      <c r="M3762" s="192"/>
      <c r="T3762" s="193"/>
      <c r="AT3762" s="188" t="s">
        <v>586</v>
      </c>
      <c r="AU3762" s="188" t="s">
        <v>89</v>
      </c>
      <c r="AV3762" s="13" t="s">
        <v>89</v>
      </c>
      <c r="AW3762" s="13" t="s">
        <v>31</v>
      </c>
      <c r="AX3762" s="13" t="s">
        <v>77</v>
      </c>
      <c r="AY3762" s="188" t="s">
        <v>574</v>
      </c>
    </row>
    <row r="3763" spans="2:65" s="14" customFormat="1" ht="12">
      <c r="B3763" s="194"/>
      <c r="D3763" s="181" t="s">
        <v>586</v>
      </c>
      <c r="E3763" s="195" t="s">
        <v>1</v>
      </c>
      <c r="F3763" s="196" t="s">
        <v>596</v>
      </c>
      <c r="H3763" s="197">
        <v>22</v>
      </c>
      <c r="I3763" s="198"/>
      <c r="L3763" s="194"/>
      <c r="M3763" s="199"/>
      <c r="T3763" s="200"/>
      <c r="AT3763" s="195" t="s">
        <v>586</v>
      </c>
      <c r="AU3763" s="195" t="s">
        <v>89</v>
      </c>
      <c r="AV3763" s="14" t="s">
        <v>580</v>
      </c>
      <c r="AW3763" s="14" t="s">
        <v>31</v>
      </c>
      <c r="AX3763" s="14" t="s">
        <v>84</v>
      </c>
      <c r="AY3763" s="195" t="s">
        <v>574</v>
      </c>
    </row>
    <row r="3764" spans="2:65" s="1" customFormat="1" ht="24.25" customHeight="1">
      <c r="B3764" s="140"/>
      <c r="C3764" s="208" t="s">
        <v>3823</v>
      </c>
      <c r="D3764" s="208" t="s">
        <v>1858</v>
      </c>
      <c r="E3764" s="209" t="s">
        <v>3824</v>
      </c>
      <c r="F3764" s="210" t="s">
        <v>3825</v>
      </c>
      <c r="G3764" s="211" t="s">
        <v>579</v>
      </c>
      <c r="H3764" s="212">
        <v>6</v>
      </c>
      <c r="I3764" s="213"/>
      <c r="J3764" s="214">
        <f>ROUND(I3764*H3764,2)</f>
        <v>0</v>
      </c>
      <c r="K3764" s="215"/>
      <c r="L3764" s="216"/>
      <c r="M3764" s="217" t="s">
        <v>1</v>
      </c>
      <c r="N3764" s="218" t="s">
        <v>43</v>
      </c>
      <c r="P3764" s="177">
        <f>O3764*H3764</f>
        <v>0</v>
      </c>
      <c r="Q3764" s="177">
        <v>2.1319999999999999E-2</v>
      </c>
      <c r="R3764" s="177">
        <f>Q3764*H3764</f>
        <v>0.12791999999999998</v>
      </c>
      <c r="S3764" s="177">
        <v>0</v>
      </c>
      <c r="T3764" s="178">
        <f>S3764*H3764</f>
        <v>0</v>
      </c>
      <c r="AR3764" s="179" t="s">
        <v>860</v>
      </c>
      <c r="AT3764" s="179" t="s">
        <v>1858</v>
      </c>
      <c r="AU3764" s="179" t="s">
        <v>89</v>
      </c>
      <c r="AY3764" s="17" t="s">
        <v>574</v>
      </c>
      <c r="BE3764" s="102">
        <f>IF(N3764="základná",J3764,0)</f>
        <v>0</v>
      </c>
      <c r="BF3764" s="102">
        <f>IF(N3764="znížená",J3764,0)</f>
        <v>0</v>
      </c>
      <c r="BG3764" s="102">
        <f>IF(N3764="zákl. prenesená",J3764,0)</f>
        <v>0</v>
      </c>
      <c r="BH3764" s="102">
        <f>IF(N3764="zníž. prenesená",J3764,0)</f>
        <v>0</v>
      </c>
      <c r="BI3764" s="102">
        <f>IF(N3764="nulová",J3764,0)</f>
        <v>0</v>
      </c>
      <c r="BJ3764" s="17" t="s">
        <v>89</v>
      </c>
      <c r="BK3764" s="102">
        <f>ROUND(I3764*H3764,2)</f>
        <v>0</v>
      </c>
      <c r="BL3764" s="17" t="s">
        <v>680</v>
      </c>
      <c r="BM3764" s="179" t="s">
        <v>3826</v>
      </c>
    </row>
    <row r="3765" spans="2:65" s="12" customFormat="1" ht="12">
      <c r="B3765" s="180"/>
      <c r="D3765" s="181" t="s">
        <v>586</v>
      </c>
      <c r="E3765" s="182" t="s">
        <v>1</v>
      </c>
      <c r="F3765" s="183" t="s">
        <v>3812</v>
      </c>
      <c r="H3765" s="182" t="s">
        <v>1</v>
      </c>
      <c r="I3765" s="184"/>
      <c r="L3765" s="180"/>
      <c r="M3765" s="185"/>
      <c r="T3765" s="186"/>
      <c r="AT3765" s="182" t="s">
        <v>586</v>
      </c>
      <c r="AU3765" s="182" t="s">
        <v>89</v>
      </c>
      <c r="AV3765" s="12" t="s">
        <v>84</v>
      </c>
      <c r="AW3765" s="12" t="s">
        <v>31</v>
      </c>
      <c r="AX3765" s="12" t="s">
        <v>77</v>
      </c>
      <c r="AY3765" s="182" t="s">
        <v>574</v>
      </c>
    </row>
    <row r="3766" spans="2:65" s="13" customFormat="1" ht="12">
      <c r="B3766" s="187"/>
      <c r="D3766" s="181" t="s">
        <v>586</v>
      </c>
      <c r="E3766" s="188" t="s">
        <v>1</v>
      </c>
      <c r="F3766" s="189" t="s">
        <v>616</v>
      </c>
      <c r="H3766" s="190">
        <v>6</v>
      </c>
      <c r="I3766" s="191"/>
      <c r="L3766" s="187"/>
      <c r="M3766" s="192"/>
      <c r="T3766" s="193"/>
      <c r="AT3766" s="188" t="s">
        <v>586</v>
      </c>
      <c r="AU3766" s="188" t="s">
        <v>89</v>
      </c>
      <c r="AV3766" s="13" t="s">
        <v>89</v>
      </c>
      <c r="AW3766" s="13" t="s">
        <v>31</v>
      </c>
      <c r="AX3766" s="13" t="s">
        <v>77</v>
      </c>
      <c r="AY3766" s="188" t="s">
        <v>574</v>
      </c>
    </row>
    <row r="3767" spans="2:65" s="14" customFormat="1" ht="12">
      <c r="B3767" s="194"/>
      <c r="D3767" s="181" t="s">
        <v>586</v>
      </c>
      <c r="E3767" s="195" t="s">
        <v>1</v>
      </c>
      <c r="F3767" s="196" t="s">
        <v>596</v>
      </c>
      <c r="H3767" s="197">
        <v>6</v>
      </c>
      <c r="I3767" s="198"/>
      <c r="L3767" s="194"/>
      <c r="M3767" s="199"/>
      <c r="T3767" s="200"/>
      <c r="AT3767" s="195" t="s">
        <v>586</v>
      </c>
      <c r="AU3767" s="195" t="s">
        <v>89</v>
      </c>
      <c r="AV3767" s="14" t="s">
        <v>580</v>
      </c>
      <c r="AW3767" s="14" t="s">
        <v>31</v>
      </c>
      <c r="AX3767" s="14" t="s">
        <v>84</v>
      </c>
      <c r="AY3767" s="195" t="s">
        <v>574</v>
      </c>
    </row>
    <row r="3768" spans="2:65" s="1" customFormat="1" ht="24.25" customHeight="1">
      <c r="B3768" s="140"/>
      <c r="C3768" s="208" t="s">
        <v>3827</v>
      </c>
      <c r="D3768" s="208" t="s">
        <v>1858</v>
      </c>
      <c r="E3768" s="209" t="s">
        <v>3828</v>
      </c>
      <c r="F3768" s="210" t="s">
        <v>3829</v>
      </c>
      <c r="G3768" s="211" t="s">
        <v>579</v>
      </c>
      <c r="H3768" s="212">
        <v>12</v>
      </c>
      <c r="I3768" s="213"/>
      <c r="J3768" s="214">
        <f>ROUND(I3768*H3768,2)</f>
        <v>0</v>
      </c>
      <c r="K3768" s="215"/>
      <c r="L3768" s="216"/>
      <c r="M3768" s="217" t="s">
        <v>1</v>
      </c>
      <c r="N3768" s="218" t="s">
        <v>43</v>
      </c>
      <c r="P3768" s="177">
        <f>O3768*H3768</f>
        <v>0</v>
      </c>
      <c r="Q3768" s="177">
        <v>2.1319999999999999E-2</v>
      </c>
      <c r="R3768" s="177">
        <f>Q3768*H3768</f>
        <v>0.25583999999999996</v>
      </c>
      <c r="S3768" s="177">
        <v>0</v>
      </c>
      <c r="T3768" s="178">
        <f>S3768*H3768</f>
        <v>0</v>
      </c>
      <c r="AR3768" s="179" t="s">
        <v>860</v>
      </c>
      <c r="AT3768" s="179" t="s">
        <v>1858</v>
      </c>
      <c r="AU3768" s="179" t="s">
        <v>89</v>
      </c>
      <c r="AY3768" s="17" t="s">
        <v>574</v>
      </c>
      <c r="BE3768" s="102">
        <f>IF(N3768="základná",J3768,0)</f>
        <v>0</v>
      </c>
      <c r="BF3768" s="102">
        <f>IF(N3768="znížená",J3768,0)</f>
        <v>0</v>
      </c>
      <c r="BG3768" s="102">
        <f>IF(N3768="zákl. prenesená",J3768,0)</f>
        <v>0</v>
      </c>
      <c r="BH3768" s="102">
        <f>IF(N3768="zníž. prenesená",J3768,0)</f>
        <v>0</v>
      </c>
      <c r="BI3768" s="102">
        <f>IF(N3768="nulová",J3768,0)</f>
        <v>0</v>
      </c>
      <c r="BJ3768" s="17" t="s">
        <v>89</v>
      </c>
      <c r="BK3768" s="102">
        <f>ROUND(I3768*H3768,2)</f>
        <v>0</v>
      </c>
      <c r="BL3768" s="17" t="s">
        <v>680</v>
      </c>
      <c r="BM3768" s="179" t="s">
        <v>3830</v>
      </c>
    </row>
    <row r="3769" spans="2:65" s="12" customFormat="1" ht="12">
      <c r="B3769" s="180"/>
      <c r="D3769" s="181" t="s">
        <v>586</v>
      </c>
      <c r="E3769" s="182" t="s">
        <v>1</v>
      </c>
      <c r="F3769" s="183" t="s">
        <v>3813</v>
      </c>
      <c r="H3769" s="182" t="s">
        <v>1</v>
      </c>
      <c r="I3769" s="184"/>
      <c r="L3769" s="180"/>
      <c r="M3769" s="185"/>
      <c r="T3769" s="186"/>
      <c r="AT3769" s="182" t="s">
        <v>586</v>
      </c>
      <c r="AU3769" s="182" t="s">
        <v>89</v>
      </c>
      <c r="AV3769" s="12" t="s">
        <v>84</v>
      </c>
      <c r="AW3769" s="12" t="s">
        <v>31</v>
      </c>
      <c r="AX3769" s="12" t="s">
        <v>77</v>
      </c>
      <c r="AY3769" s="182" t="s">
        <v>574</v>
      </c>
    </row>
    <row r="3770" spans="2:65" s="13" customFormat="1" ht="12">
      <c r="B3770" s="187"/>
      <c r="D3770" s="181" t="s">
        <v>586</v>
      </c>
      <c r="E3770" s="188" t="s">
        <v>1</v>
      </c>
      <c r="F3770" s="189" t="s">
        <v>121</v>
      </c>
      <c r="H3770" s="190">
        <v>12</v>
      </c>
      <c r="I3770" s="191"/>
      <c r="L3770" s="187"/>
      <c r="M3770" s="192"/>
      <c r="T3770" s="193"/>
      <c r="AT3770" s="188" t="s">
        <v>586</v>
      </c>
      <c r="AU3770" s="188" t="s">
        <v>89</v>
      </c>
      <c r="AV3770" s="13" t="s">
        <v>89</v>
      </c>
      <c r="AW3770" s="13" t="s">
        <v>31</v>
      </c>
      <c r="AX3770" s="13" t="s">
        <v>77</v>
      </c>
      <c r="AY3770" s="188" t="s">
        <v>574</v>
      </c>
    </row>
    <row r="3771" spans="2:65" s="14" customFormat="1" ht="12">
      <c r="B3771" s="194"/>
      <c r="D3771" s="181" t="s">
        <v>586</v>
      </c>
      <c r="E3771" s="195" t="s">
        <v>1</v>
      </c>
      <c r="F3771" s="196" t="s">
        <v>596</v>
      </c>
      <c r="H3771" s="197">
        <v>12</v>
      </c>
      <c r="I3771" s="198"/>
      <c r="L3771" s="194"/>
      <c r="M3771" s="199"/>
      <c r="T3771" s="200"/>
      <c r="AT3771" s="195" t="s">
        <v>586</v>
      </c>
      <c r="AU3771" s="195" t="s">
        <v>89</v>
      </c>
      <c r="AV3771" s="14" t="s">
        <v>580</v>
      </c>
      <c r="AW3771" s="14" t="s">
        <v>31</v>
      </c>
      <c r="AX3771" s="14" t="s">
        <v>84</v>
      </c>
      <c r="AY3771" s="195" t="s">
        <v>574</v>
      </c>
    </row>
    <row r="3772" spans="2:65" s="1" customFormat="1" ht="24.25" customHeight="1">
      <c r="B3772" s="140"/>
      <c r="C3772" s="208" t="s">
        <v>3831</v>
      </c>
      <c r="D3772" s="208" t="s">
        <v>1858</v>
      </c>
      <c r="E3772" s="209" t="s">
        <v>3832</v>
      </c>
      <c r="F3772" s="210" t="s">
        <v>3833</v>
      </c>
      <c r="G3772" s="211" t="s">
        <v>579</v>
      </c>
      <c r="H3772" s="212">
        <v>6</v>
      </c>
      <c r="I3772" s="213"/>
      <c r="J3772" s="214">
        <f>ROUND(I3772*H3772,2)</f>
        <v>0</v>
      </c>
      <c r="K3772" s="215"/>
      <c r="L3772" s="216"/>
      <c r="M3772" s="217" t="s">
        <v>1</v>
      </c>
      <c r="N3772" s="218" t="s">
        <v>43</v>
      </c>
      <c r="P3772" s="177">
        <f>O3772*H3772</f>
        <v>0</v>
      </c>
      <c r="Q3772" s="177">
        <v>2.1319999999999999E-2</v>
      </c>
      <c r="R3772" s="177">
        <f>Q3772*H3772</f>
        <v>0.12791999999999998</v>
      </c>
      <c r="S3772" s="177">
        <v>0</v>
      </c>
      <c r="T3772" s="178">
        <f>S3772*H3772</f>
        <v>0</v>
      </c>
      <c r="AR3772" s="179" t="s">
        <v>860</v>
      </c>
      <c r="AT3772" s="179" t="s">
        <v>1858</v>
      </c>
      <c r="AU3772" s="179" t="s">
        <v>89</v>
      </c>
      <c r="AY3772" s="17" t="s">
        <v>574</v>
      </c>
      <c r="BE3772" s="102">
        <f>IF(N3772="základná",J3772,0)</f>
        <v>0</v>
      </c>
      <c r="BF3772" s="102">
        <f>IF(N3772="znížená",J3772,0)</f>
        <v>0</v>
      </c>
      <c r="BG3772" s="102">
        <f>IF(N3772="zákl. prenesená",J3772,0)</f>
        <v>0</v>
      </c>
      <c r="BH3772" s="102">
        <f>IF(N3772="zníž. prenesená",J3772,0)</f>
        <v>0</v>
      </c>
      <c r="BI3772" s="102">
        <f>IF(N3772="nulová",J3772,0)</f>
        <v>0</v>
      </c>
      <c r="BJ3772" s="17" t="s">
        <v>89</v>
      </c>
      <c r="BK3772" s="102">
        <f>ROUND(I3772*H3772,2)</f>
        <v>0</v>
      </c>
      <c r="BL3772" s="17" t="s">
        <v>680</v>
      </c>
      <c r="BM3772" s="179" t="s">
        <v>3834</v>
      </c>
    </row>
    <row r="3773" spans="2:65" s="12" customFormat="1" ht="12">
      <c r="B3773" s="180"/>
      <c r="D3773" s="181" t="s">
        <v>586</v>
      </c>
      <c r="E3773" s="182" t="s">
        <v>1</v>
      </c>
      <c r="F3773" s="183" t="s">
        <v>3814</v>
      </c>
      <c r="H3773" s="182" t="s">
        <v>1</v>
      </c>
      <c r="I3773" s="184"/>
      <c r="L3773" s="180"/>
      <c r="M3773" s="185"/>
      <c r="T3773" s="186"/>
      <c r="AT3773" s="182" t="s">
        <v>586</v>
      </c>
      <c r="AU3773" s="182" t="s">
        <v>89</v>
      </c>
      <c r="AV3773" s="12" t="s">
        <v>84</v>
      </c>
      <c r="AW3773" s="12" t="s">
        <v>31</v>
      </c>
      <c r="AX3773" s="12" t="s">
        <v>77</v>
      </c>
      <c r="AY3773" s="182" t="s">
        <v>574</v>
      </c>
    </row>
    <row r="3774" spans="2:65" s="13" customFormat="1" ht="12">
      <c r="B3774" s="187"/>
      <c r="D3774" s="181" t="s">
        <v>586</v>
      </c>
      <c r="E3774" s="188" t="s">
        <v>1</v>
      </c>
      <c r="F3774" s="189" t="s">
        <v>616</v>
      </c>
      <c r="H3774" s="190">
        <v>6</v>
      </c>
      <c r="I3774" s="191"/>
      <c r="L3774" s="187"/>
      <c r="M3774" s="192"/>
      <c r="T3774" s="193"/>
      <c r="AT3774" s="188" t="s">
        <v>586</v>
      </c>
      <c r="AU3774" s="188" t="s">
        <v>89</v>
      </c>
      <c r="AV3774" s="13" t="s">
        <v>89</v>
      </c>
      <c r="AW3774" s="13" t="s">
        <v>31</v>
      </c>
      <c r="AX3774" s="13" t="s">
        <v>77</v>
      </c>
      <c r="AY3774" s="188" t="s">
        <v>574</v>
      </c>
    </row>
    <row r="3775" spans="2:65" s="14" customFormat="1" ht="12">
      <c r="B3775" s="194"/>
      <c r="D3775" s="181" t="s">
        <v>586</v>
      </c>
      <c r="E3775" s="195" t="s">
        <v>1</v>
      </c>
      <c r="F3775" s="196" t="s">
        <v>596</v>
      </c>
      <c r="H3775" s="197">
        <v>6</v>
      </c>
      <c r="I3775" s="198"/>
      <c r="L3775" s="194"/>
      <c r="M3775" s="199"/>
      <c r="T3775" s="200"/>
      <c r="AT3775" s="195" t="s">
        <v>586</v>
      </c>
      <c r="AU3775" s="195" t="s">
        <v>89</v>
      </c>
      <c r="AV3775" s="14" t="s">
        <v>580</v>
      </c>
      <c r="AW3775" s="14" t="s">
        <v>31</v>
      </c>
      <c r="AX3775" s="14" t="s">
        <v>84</v>
      </c>
      <c r="AY3775" s="195" t="s">
        <v>574</v>
      </c>
    </row>
    <row r="3776" spans="2:65" s="1" customFormat="1" ht="24.25" customHeight="1">
      <c r="B3776" s="140"/>
      <c r="C3776" s="168" t="s">
        <v>3835</v>
      </c>
      <c r="D3776" s="168" t="s">
        <v>576</v>
      </c>
      <c r="E3776" s="169" t="s">
        <v>3836</v>
      </c>
      <c r="F3776" s="170" t="s">
        <v>3837</v>
      </c>
      <c r="G3776" s="171" t="s">
        <v>3135</v>
      </c>
      <c r="H3776" s="219"/>
      <c r="I3776" s="173"/>
      <c r="J3776" s="174">
        <f>ROUND(I3776*H3776,2)</f>
        <v>0</v>
      </c>
      <c r="K3776" s="175"/>
      <c r="L3776" s="34"/>
      <c r="M3776" s="176" t="s">
        <v>1</v>
      </c>
      <c r="N3776" s="139" t="s">
        <v>43</v>
      </c>
      <c r="P3776" s="177">
        <f>O3776*H3776</f>
        <v>0</v>
      </c>
      <c r="Q3776" s="177">
        <v>0</v>
      </c>
      <c r="R3776" s="177">
        <f>Q3776*H3776</f>
        <v>0</v>
      </c>
      <c r="S3776" s="177">
        <v>0</v>
      </c>
      <c r="T3776" s="178">
        <f>S3776*H3776</f>
        <v>0</v>
      </c>
      <c r="AR3776" s="179" t="s">
        <v>680</v>
      </c>
      <c r="AT3776" s="179" t="s">
        <v>576</v>
      </c>
      <c r="AU3776" s="179" t="s">
        <v>89</v>
      </c>
      <c r="AY3776" s="17" t="s">
        <v>574</v>
      </c>
      <c r="BE3776" s="102">
        <f>IF(N3776="základná",J3776,0)</f>
        <v>0</v>
      </c>
      <c r="BF3776" s="102">
        <f>IF(N3776="znížená",J3776,0)</f>
        <v>0</v>
      </c>
      <c r="BG3776" s="102">
        <f>IF(N3776="zákl. prenesená",J3776,0)</f>
        <v>0</v>
      </c>
      <c r="BH3776" s="102">
        <f>IF(N3776="zníž. prenesená",J3776,0)</f>
        <v>0</v>
      </c>
      <c r="BI3776" s="102">
        <f>IF(N3776="nulová",J3776,0)</f>
        <v>0</v>
      </c>
      <c r="BJ3776" s="17" t="s">
        <v>89</v>
      </c>
      <c r="BK3776" s="102">
        <f>ROUND(I3776*H3776,2)</f>
        <v>0</v>
      </c>
      <c r="BL3776" s="17" t="s">
        <v>680</v>
      </c>
      <c r="BM3776" s="179" t="s">
        <v>3838</v>
      </c>
    </row>
    <row r="3777" spans="2:65" s="11" customFormat="1" ht="23" customHeight="1">
      <c r="B3777" s="156"/>
      <c r="D3777" s="157" t="s">
        <v>76</v>
      </c>
      <c r="E3777" s="166" t="s">
        <v>3839</v>
      </c>
      <c r="F3777" s="166" t="s">
        <v>3840</v>
      </c>
      <c r="I3777" s="159"/>
      <c r="J3777" s="167">
        <f>BK3777</f>
        <v>0</v>
      </c>
      <c r="L3777" s="156"/>
      <c r="M3777" s="161"/>
      <c r="P3777" s="162">
        <f>SUM(P3778:P3781)</f>
        <v>0</v>
      </c>
      <c r="R3777" s="162">
        <f>SUM(R3778:R3781)</f>
        <v>0</v>
      </c>
      <c r="T3777" s="163">
        <f>SUM(T3778:T3781)</f>
        <v>0.59158259999999996</v>
      </c>
      <c r="AR3777" s="157" t="s">
        <v>89</v>
      </c>
      <c r="AT3777" s="164" t="s">
        <v>76</v>
      </c>
      <c r="AU3777" s="164" t="s">
        <v>84</v>
      </c>
      <c r="AY3777" s="157" t="s">
        <v>574</v>
      </c>
      <c r="BK3777" s="165">
        <f>SUM(BK3778:BK3781)</f>
        <v>0</v>
      </c>
    </row>
    <row r="3778" spans="2:65" s="1" customFormat="1" ht="24.25" customHeight="1">
      <c r="B3778" s="140"/>
      <c r="C3778" s="168" t="s">
        <v>3841</v>
      </c>
      <c r="D3778" s="168" t="s">
        <v>576</v>
      </c>
      <c r="E3778" s="169" t="s">
        <v>3842</v>
      </c>
      <c r="F3778" s="170" t="s">
        <v>3843</v>
      </c>
      <c r="G3778" s="171" t="s">
        <v>584</v>
      </c>
      <c r="H3778" s="172">
        <v>33.999000000000002</v>
      </c>
      <c r="I3778" s="173"/>
      <c r="J3778" s="174">
        <f>ROUND(I3778*H3778,2)</f>
        <v>0</v>
      </c>
      <c r="K3778" s="175"/>
      <c r="L3778" s="34"/>
      <c r="M3778" s="176" t="s">
        <v>1</v>
      </c>
      <c r="N3778" s="139" t="s">
        <v>43</v>
      </c>
      <c r="P3778" s="177">
        <f>O3778*H3778</f>
        <v>0</v>
      </c>
      <c r="Q3778" s="177">
        <v>0</v>
      </c>
      <c r="R3778" s="177">
        <f>Q3778*H3778</f>
        <v>0</v>
      </c>
      <c r="S3778" s="177">
        <v>1.7399999999999999E-2</v>
      </c>
      <c r="T3778" s="178">
        <f>S3778*H3778</f>
        <v>0.59158259999999996</v>
      </c>
      <c r="AR3778" s="179" t="s">
        <v>680</v>
      </c>
      <c r="AT3778" s="179" t="s">
        <v>576</v>
      </c>
      <c r="AU3778" s="179" t="s">
        <v>89</v>
      </c>
      <c r="AY3778" s="17" t="s">
        <v>574</v>
      </c>
      <c r="BE3778" s="102">
        <f>IF(N3778="základná",J3778,0)</f>
        <v>0</v>
      </c>
      <c r="BF3778" s="102">
        <f>IF(N3778="znížená",J3778,0)</f>
        <v>0</v>
      </c>
      <c r="BG3778" s="102">
        <f>IF(N3778="zákl. prenesená",J3778,0)</f>
        <v>0</v>
      </c>
      <c r="BH3778" s="102">
        <f>IF(N3778="zníž. prenesená",J3778,0)</f>
        <v>0</v>
      </c>
      <c r="BI3778" s="102">
        <f>IF(N3778="nulová",J3778,0)</f>
        <v>0</v>
      </c>
      <c r="BJ3778" s="17" t="s">
        <v>89</v>
      </c>
      <c r="BK3778" s="102">
        <f>ROUND(I3778*H3778,2)</f>
        <v>0</v>
      </c>
      <c r="BL3778" s="17" t="s">
        <v>680</v>
      </c>
      <c r="BM3778" s="179" t="s">
        <v>3844</v>
      </c>
    </row>
    <row r="3779" spans="2:65" s="13" customFormat="1" ht="12">
      <c r="B3779" s="187"/>
      <c r="D3779" s="181" t="s">
        <v>586</v>
      </c>
      <c r="E3779" s="188" t="s">
        <v>1</v>
      </c>
      <c r="F3779" s="189" t="s">
        <v>3845</v>
      </c>
      <c r="H3779" s="190">
        <v>21.545999999999999</v>
      </c>
      <c r="I3779" s="191"/>
      <c r="L3779" s="187"/>
      <c r="M3779" s="192"/>
      <c r="T3779" s="193"/>
      <c r="AT3779" s="188" t="s">
        <v>586</v>
      </c>
      <c r="AU3779" s="188" t="s">
        <v>89</v>
      </c>
      <c r="AV3779" s="13" t="s">
        <v>89</v>
      </c>
      <c r="AW3779" s="13" t="s">
        <v>31</v>
      </c>
      <c r="AX3779" s="13" t="s">
        <v>77</v>
      </c>
      <c r="AY3779" s="188" t="s">
        <v>574</v>
      </c>
    </row>
    <row r="3780" spans="2:65" s="13" customFormat="1" ht="12">
      <c r="B3780" s="187"/>
      <c r="D3780" s="181" t="s">
        <v>586</v>
      </c>
      <c r="E3780" s="188" t="s">
        <v>1</v>
      </c>
      <c r="F3780" s="189" t="s">
        <v>3846</v>
      </c>
      <c r="H3780" s="190">
        <v>12.452999999999999</v>
      </c>
      <c r="I3780" s="191"/>
      <c r="L3780" s="187"/>
      <c r="M3780" s="192"/>
      <c r="T3780" s="193"/>
      <c r="AT3780" s="188" t="s">
        <v>586</v>
      </c>
      <c r="AU3780" s="188" t="s">
        <v>89</v>
      </c>
      <c r="AV3780" s="13" t="s">
        <v>89</v>
      </c>
      <c r="AW3780" s="13" t="s">
        <v>31</v>
      </c>
      <c r="AX3780" s="13" t="s">
        <v>77</v>
      </c>
      <c r="AY3780" s="188" t="s">
        <v>574</v>
      </c>
    </row>
    <row r="3781" spans="2:65" s="14" customFormat="1" ht="12">
      <c r="B3781" s="194"/>
      <c r="D3781" s="181" t="s">
        <v>586</v>
      </c>
      <c r="E3781" s="195" t="s">
        <v>1</v>
      </c>
      <c r="F3781" s="196" t="s">
        <v>596</v>
      </c>
      <c r="H3781" s="197">
        <v>33.999000000000002</v>
      </c>
      <c r="I3781" s="198"/>
      <c r="L3781" s="194"/>
      <c r="M3781" s="199"/>
      <c r="T3781" s="200"/>
      <c r="AT3781" s="195" t="s">
        <v>586</v>
      </c>
      <c r="AU3781" s="195" t="s">
        <v>89</v>
      </c>
      <c r="AV3781" s="14" t="s">
        <v>580</v>
      </c>
      <c r="AW3781" s="14" t="s">
        <v>31</v>
      </c>
      <c r="AX3781" s="14" t="s">
        <v>84</v>
      </c>
      <c r="AY3781" s="195" t="s">
        <v>574</v>
      </c>
    </row>
    <row r="3782" spans="2:65" s="11" customFormat="1" ht="23" customHeight="1">
      <c r="B3782" s="156"/>
      <c r="D3782" s="157" t="s">
        <v>76</v>
      </c>
      <c r="E3782" s="166" t="s">
        <v>3847</v>
      </c>
      <c r="F3782" s="166" t="s">
        <v>3848</v>
      </c>
      <c r="I3782" s="159"/>
      <c r="J3782" s="167">
        <f>BK3782</f>
        <v>0</v>
      </c>
      <c r="L3782" s="156"/>
      <c r="M3782" s="161"/>
      <c r="P3782" s="162">
        <f>SUM(P3783:P3817)</f>
        <v>0</v>
      </c>
      <c r="R3782" s="162">
        <f>SUM(R3783:R3817)</f>
        <v>4.7113266899999999</v>
      </c>
      <c r="T3782" s="163">
        <f>SUM(T3783:T3817)</f>
        <v>0</v>
      </c>
      <c r="AR3782" s="157" t="s">
        <v>89</v>
      </c>
      <c r="AT3782" s="164" t="s">
        <v>76</v>
      </c>
      <c r="AU3782" s="164" t="s">
        <v>84</v>
      </c>
      <c r="AY3782" s="157" t="s">
        <v>574</v>
      </c>
      <c r="BK3782" s="165">
        <f>SUM(BK3783:BK3817)</f>
        <v>0</v>
      </c>
    </row>
    <row r="3783" spans="2:65" s="1" customFormat="1" ht="66.75" customHeight="1">
      <c r="B3783" s="140"/>
      <c r="C3783" s="168" t="s">
        <v>3849</v>
      </c>
      <c r="D3783" s="168" t="s">
        <v>576</v>
      </c>
      <c r="E3783" s="169" t="s">
        <v>3850</v>
      </c>
      <c r="F3783" s="170" t="s">
        <v>3851</v>
      </c>
      <c r="G3783" s="171" t="s">
        <v>584</v>
      </c>
      <c r="H3783" s="172">
        <v>1.35</v>
      </c>
      <c r="I3783" s="173"/>
      <c r="J3783" s="174">
        <f>ROUND(I3783*H3783,2)</f>
        <v>0</v>
      </c>
      <c r="K3783" s="175"/>
      <c r="L3783" s="34"/>
      <c r="M3783" s="176" t="s">
        <v>1</v>
      </c>
      <c r="N3783" s="139" t="s">
        <v>43</v>
      </c>
      <c r="P3783" s="177">
        <f>O3783*H3783</f>
        <v>0</v>
      </c>
      <c r="Q3783" s="177">
        <v>1.174E-2</v>
      </c>
      <c r="R3783" s="177">
        <f>Q3783*H3783</f>
        <v>1.5849000000000002E-2</v>
      </c>
      <c r="S3783" s="177">
        <v>0</v>
      </c>
      <c r="T3783" s="178">
        <f>S3783*H3783</f>
        <v>0</v>
      </c>
      <c r="AR3783" s="179" t="s">
        <v>680</v>
      </c>
      <c r="AT3783" s="179" t="s">
        <v>576</v>
      </c>
      <c r="AU3783" s="179" t="s">
        <v>89</v>
      </c>
      <c r="AY3783" s="17" t="s">
        <v>574</v>
      </c>
      <c r="BE3783" s="102">
        <f>IF(N3783="základná",J3783,0)</f>
        <v>0</v>
      </c>
      <c r="BF3783" s="102">
        <f>IF(N3783="znížená",J3783,0)</f>
        <v>0</v>
      </c>
      <c r="BG3783" s="102">
        <f>IF(N3783="zákl. prenesená",J3783,0)</f>
        <v>0</v>
      </c>
      <c r="BH3783" s="102">
        <f>IF(N3783="zníž. prenesená",J3783,0)</f>
        <v>0</v>
      </c>
      <c r="BI3783" s="102">
        <f>IF(N3783="nulová",J3783,0)</f>
        <v>0</v>
      </c>
      <c r="BJ3783" s="17" t="s">
        <v>89</v>
      </c>
      <c r="BK3783" s="102">
        <f>ROUND(I3783*H3783,2)</f>
        <v>0</v>
      </c>
      <c r="BL3783" s="17" t="s">
        <v>680</v>
      </c>
      <c r="BM3783" s="179" t="s">
        <v>3852</v>
      </c>
    </row>
    <row r="3784" spans="2:65" s="12" customFormat="1" ht="12">
      <c r="B3784" s="180"/>
      <c r="D3784" s="181" t="s">
        <v>586</v>
      </c>
      <c r="E3784" s="182" t="s">
        <v>1</v>
      </c>
      <c r="F3784" s="183" t="s">
        <v>3853</v>
      </c>
      <c r="H3784" s="182" t="s">
        <v>1</v>
      </c>
      <c r="I3784" s="184"/>
      <c r="L3784" s="180"/>
      <c r="M3784" s="185"/>
      <c r="T3784" s="186"/>
      <c r="AT3784" s="182" t="s">
        <v>586</v>
      </c>
      <c r="AU3784" s="182" t="s">
        <v>89</v>
      </c>
      <c r="AV3784" s="12" t="s">
        <v>84</v>
      </c>
      <c r="AW3784" s="12" t="s">
        <v>31</v>
      </c>
      <c r="AX3784" s="12" t="s">
        <v>77</v>
      </c>
      <c r="AY3784" s="182" t="s">
        <v>574</v>
      </c>
    </row>
    <row r="3785" spans="2:65" s="13" customFormat="1" ht="12">
      <c r="B3785" s="187"/>
      <c r="D3785" s="181" t="s">
        <v>586</v>
      </c>
      <c r="E3785" s="188" t="s">
        <v>1</v>
      </c>
      <c r="F3785" s="189" t="s">
        <v>3854</v>
      </c>
      <c r="H3785" s="190">
        <v>1.35</v>
      </c>
      <c r="I3785" s="191"/>
      <c r="L3785" s="187"/>
      <c r="M3785" s="192"/>
      <c r="T3785" s="193"/>
      <c r="AT3785" s="188" t="s">
        <v>586</v>
      </c>
      <c r="AU3785" s="188" t="s">
        <v>89</v>
      </c>
      <c r="AV3785" s="13" t="s">
        <v>89</v>
      </c>
      <c r="AW3785" s="13" t="s">
        <v>31</v>
      </c>
      <c r="AX3785" s="13" t="s">
        <v>77</v>
      </c>
      <c r="AY3785" s="188" t="s">
        <v>574</v>
      </c>
    </row>
    <row r="3786" spans="2:65" s="14" customFormat="1" ht="12">
      <c r="B3786" s="194"/>
      <c r="D3786" s="181" t="s">
        <v>586</v>
      </c>
      <c r="E3786" s="195" t="s">
        <v>1</v>
      </c>
      <c r="F3786" s="196" t="s">
        <v>596</v>
      </c>
      <c r="H3786" s="197">
        <v>1.35</v>
      </c>
      <c r="I3786" s="198"/>
      <c r="L3786" s="194"/>
      <c r="M3786" s="199"/>
      <c r="T3786" s="200"/>
      <c r="AT3786" s="195" t="s">
        <v>586</v>
      </c>
      <c r="AU3786" s="195" t="s">
        <v>89</v>
      </c>
      <c r="AV3786" s="14" t="s">
        <v>580</v>
      </c>
      <c r="AW3786" s="14" t="s">
        <v>31</v>
      </c>
      <c r="AX3786" s="14" t="s">
        <v>84</v>
      </c>
      <c r="AY3786" s="195" t="s">
        <v>574</v>
      </c>
    </row>
    <row r="3787" spans="2:65" s="12" customFormat="1" ht="24">
      <c r="B3787" s="180"/>
      <c r="D3787" s="181" t="s">
        <v>586</v>
      </c>
      <c r="E3787" s="182" t="s">
        <v>1</v>
      </c>
      <c r="F3787" s="183" t="s">
        <v>3855</v>
      </c>
      <c r="H3787" s="182" t="s">
        <v>1</v>
      </c>
      <c r="I3787" s="184"/>
      <c r="L3787" s="180"/>
      <c r="M3787" s="185"/>
      <c r="T3787" s="186"/>
      <c r="AT3787" s="182" t="s">
        <v>586</v>
      </c>
      <c r="AU3787" s="182" t="s">
        <v>89</v>
      </c>
      <c r="AV3787" s="12" t="s">
        <v>84</v>
      </c>
      <c r="AW3787" s="12" t="s">
        <v>31</v>
      </c>
      <c r="AX3787" s="12" t="s">
        <v>77</v>
      </c>
      <c r="AY3787" s="182" t="s">
        <v>574</v>
      </c>
    </row>
    <row r="3788" spans="2:65" s="1" customFormat="1" ht="24.25" customHeight="1">
      <c r="B3788" s="140"/>
      <c r="C3788" s="168" t="s">
        <v>3856</v>
      </c>
      <c r="D3788" s="168" t="s">
        <v>576</v>
      </c>
      <c r="E3788" s="169" t="s">
        <v>3857</v>
      </c>
      <c r="F3788" s="170" t="s">
        <v>3858</v>
      </c>
      <c r="G3788" s="171" t="s">
        <v>584</v>
      </c>
      <c r="H3788" s="172">
        <v>135.61799999999999</v>
      </c>
      <c r="I3788" s="173"/>
      <c r="J3788" s="174">
        <f>ROUND(I3788*H3788,2)</f>
        <v>0</v>
      </c>
      <c r="K3788" s="175"/>
      <c r="L3788" s="34"/>
      <c r="M3788" s="176" t="s">
        <v>1</v>
      </c>
      <c r="N3788" s="139" t="s">
        <v>43</v>
      </c>
      <c r="P3788" s="177">
        <f>O3788*H3788</f>
        <v>0</v>
      </c>
      <c r="Q3788" s="177">
        <v>1.226E-2</v>
      </c>
      <c r="R3788" s="177">
        <f>Q3788*H3788</f>
        <v>1.6626766799999999</v>
      </c>
      <c r="S3788" s="177">
        <v>0</v>
      </c>
      <c r="T3788" s="178">
        <f>S3788*H3788</f>
        <v>0</v>
      </c>
      <c r="AR3788" s="179" t="s">
        <v>680</v>
      </c>
      <c r="AT3788" s="179" t="s">
        <v>576</v>
      </c>
      <c r="AU3788" s="179" t="s">
        <v>89</v>
      </c>
      <c r="AY3788" s="17" t="s">
        <v>574</v>
      </c>
      <c r="BE3788" s="102">
        <f>IF(N3788="základná",J3788,0)</f>
        <v>0</v>
      </c>
      <c r="BF3788" s="102">
        <f>IF(N3788="znížená",J3788,0)</f>
        <v>0</v>
      </c>
      <c r="BG3788" s="102">
        <f>IF(N3788="zákl. prenesená",J3788,0)</f>
        <v>0</v>
      </c>
      <c r="BH3788" s="102">
        <f>IF(N3788="zníž. prenesená",J3788,0)</f>
        <v>0</v>
      </c>
      <c r="BI3788" s="102">
        <f>IF(N3788="nulová",J3788,0)</f>
        <v>0</v>
      </c>
      <c r="BJ3788" s="17" t="s">
        <v>89</v>
      </c>
      <c r="BK3788" s="102">
        <f>ROUND(I3788*H3788,2)</f>
        <v>0</v>
      </c>
      <c r="BL3788" s="17" t="s">
        <v>680</v>
      </c>
      <c r="BM3788" s="179" t="s">
        <v>3859</v>
      </c>
    </row>
    <row r="3789" spans="2:65" s="12" customFormat="1" ht="24">
      <c r="B3789" s="180"/>
      <c r="D3789" s="181" t="s">
        <v>586</v>
      </c>
      <c r="E3789" s="182" t="s">
        <v>1</v>
      </c>
      <c r="F3789" s="183" t="s">
        <v>3860</v>
      </c>
      <c r="H3789" s="182" t="s">
        <v>1</v>
      </c>
      <c r="I3789" s="184"/>
      <c r="L3789" s="180"/>
      <c r="M3789" s="185"/>
      <c r="T3789" s="186"/>
      <c r="AT3789" s="182" t="s">
        <v>586</v>
      </c>
      <c r="AU3789" s="182" t="s">
        <v>89</v>
      </c>
      <c r="AV3789" s="12" t="s">
        <v>84</v>
      </c>
      <c r="AW3789" s="12" t="s">
        <v>31</v>
      </c>
      <c r="AX3789" s="12" t="s">
        <v>77</v>
      </c>
      <c r="AY3789" s="182" t="s">
        <v>574</v>
      </c>
    </row>
    <row r="3790" spans="2:65" s="13" customFormat="1" ht="36">
      <c r="B3790" s="187"/>
      <c r="D3790" s="181" t="s">
        <v>586</v>
      </c>
      <c r="E3790" s="188" t="s">
        <v>1</v>
      </c>
      <c r="F3790" s="189" t="s">
        <v>3861</v>
      </c>
      <c r="H3790" s="190">
        <v>39.841000000000001</v>
      </c>
      <c r="I3790" s="191"/>
      <c r="L3790" s="187"/>
      <c r="M3790" s="192"/>
      <c r="T3790" s="193"/>
      <c r="AT3790" s="188" t="s">
        <v>586</v>
      </c>
      <c r="AU3790" s="188" t="s">
        <v>89</v>
      </c>
      <c r="AV3790" s="13" t="s">
        <v>89</v>
      </c>
      <c r="AW3790" s="13" t="s">
        <v>31</v>
      </c>
      <c r="AX3790" s="13" t="s">
        <v>77</v>
      </c>
      <c r="AY3790" s="188" t="s">
        <v>574</v>
      </c>
    </row>
    <row r="3791" spans="2:65" s="13" customFormat="1" ht="24">
      <c r="B3791" s="187"/>
      <c r="D3791" s="181" t="s">
        <v>586</v>
      </c>
      <c r="E3791" s="188" t="s">
        <v>1</v>
      </c>
      <c r="F3791" s="189" t="s">
        <v>3862</v>
      </c>
      <c r="H3791" s="190">
        <v>38.94</v>
      </c>
      <c r="I3791" s="191"/>
      <c r="L3791" s="187"/>
      <c r="M3791" s="192"/>
      <c r="T3791" s="193"/>
      <c r="AT3791" s="188" t="s">
        <v>586</v>
      </c>
      <c r="AU3791" s="188" t="s">
        <v>89</v>
      </c>
      <c r="AV3791" s="13" t="s">
        <v>89</v>
      </c>
      <c r="AW3791" s="13" t="s">
        <v>31</v>
      </c>
      <c r="AX3791" s="13" t="s">
        <v>77</v>
      </c>
      <c r="AY3791" s="188" t="s">
        <v>574</v>
      </c>
    </row>
    <row r="3792" spans="2:65" s="13" customFormat="1" ht="24">
      <c r="B3792" s="187"/>
      <c r="D3792" s="181" t="s">
        <v>586</v>
      </c>
      <c r="E3792" s="188" t="s">
        <v>1</v>
      </c>
      <c r="F3792" s="189" t="s">
        <v>3863</v>
      </c>
      <c r="H3792" s="190">
        <v>22.032</v>
      </c>
      <c r="I3792" s="191"/>
      <c r="L3792" s="187"/>
      <c r="M3792" s="192"/>
      <c r="T3792" s="193"/>
      <c r="AT3792" s="188" t="s">
        <v>586</v>
      </c>
      <c r="AU3792" s="188" t="s">
        <v>89</v>
      </c>
      <c r="AV3792" s="13" t="s">
        <v>89</v>
      </c>
      <c r="AW3792" s="13" t="s">
        <v>31</v>
      </c>
      <c r="AX3792" s="13" t="s">
        <v>77</v>
      </c>
      <c r="AY3792" s="188" t="s">
        <v>574</v>
      </c>
    </row>
    <row r="3793" spans="2:65" s="13" customFormat="1" ht="24">
      <c r="B3793" s="187"/>
      <c r="D3793" s="181" t="s">
        <v>586</v>
      </c>
      <c r="E3793" s="188" t="s">
        <v>1</v>
      </c>
      <c r="F3793" s="189" t="s">
        <v>3864</v>
      </c>
      <c r="H3793" s="190">
        <v>21.276</v>
      </c>
      <c r="I3793" s="191"/>
      <c r="L3793" s="187"/>
      <c r="M3793" s="192"/>
      <c r="T3793" s="193"/>
      <c r="AT3793" s="188" t="s">
        <v>586</v>
      </c>
      <c r="AU3793" s="188" t="s">
        <v>89</v>
      </c>
      <c r="AV3793" s="13" t="s">
        <v>89</v>
      </c>
      <c r="AW3793" s="13" t="s">
        <v>31</v>
      </c>
      <c r="AX3793" s="13" t="s">
        <v>77</v>
      </c>
      <c r="AY3793" s="188" t="s">
        <v>574</v>
      </c>
    </row>
    <row r="3794" spans="2:65" s="13" customFormat="1" ht="24">
      <c r="B3794" s="187"/>
      <c r="D3794" s="181" t="s">
        <v>586</v>
      </c>
      <c r="E3794" s="188" t="s">
        <v>1</v>
      </c>
      <c r="F3794" s="189" t="s">
        <v>3865</v>
      </c>
      <c r="H3794" s="190">
        <v>13.529</v>
      </c>
      <c r="I3794" s="191"/>
      <c r="L3794" s="187"/>
      <c r="M3794" s="192"/>
      <c r="T3794" s="193"/>
      <c r="AT3794" s="188" t="s">
        <v>586</v>
      </c>
      <c r="AU3794" s="188" t="s">
        <v>89</v>
      </c>
      <c r="AV3794" s="13" t="s">
        <v>89</v>
      </c>
      <c r="AW3794" s="13" t="s">
        <v>31</v>
      </c>
      <c r="AX3794" s="13" t="s">
        <v>77</v>
      </c>
      <c r="AY3794" s="188" t="s">
        <v>574</v>
      </c>
    </row>
    <row r="3795" spans="2:65" s="15" customFormat="1" ht="12">
      <c r="B3795" s="201"/>
      <c r="D3795" s="181" t="s">
        <v>586</v>
      </c>
      <c r="E3795" s="202" t="s">
        <v>549</v>
      </c>
      <c r="F3795" s="203" t="s">
        <v>776</v>
      </c>
      <c r="H3795" s="204">
        <v>135.61799999999999</v>
      </c>
      <c r="I3795" s="205"/>
      <c r="L3795" s="201"/>
      <c r="M3795" s="206"/>
      <c r="T3795" s="207"/>
      <c r="AT3795" s="202" t="s">
        <v>586</v>
      </c>
      <c r="AU3795" s="202" t="s">
        <v>89</v>
      </c>
      <c r="AV3795" s="15" t="s">
        <v>597</v>
      </c>
      <c r="AW3795" s="15" t="s">
        <v>31</v>
      </c>
      <c r="AX3795" s="15" t="s">
        <v>77</v>
      </c>
      <c r="AY3795" s="202" t="s">
        <v>574</v>
      </c>
    </row>
    <row r="3796" spans="2:65" s="14" customFormat="1" ht="12">
      <c r="B3796" s="194"/>
      <c r="D3796" s="181" t="s">
        <v>586</v>
      </c>
      <c r="E3796" s="195" t="s">
        <v>1</v>
      </c>
      <c r="F3796" s="196" t="s">
        <v>596</v>
      </c>
      <c r="H3796" s="197">
        <v>135.61799999999999</v>
      </c>
      <c r="I3796" s="198"/>
      <c r="L3796" s="194"/>
      <c r="M3796" s="199"/>
      <c r="T3796" s="200"/>
      <c r="AT3796" s="195" t="s">
        <v>586</v>
      </c>
      <c r="AU3796" s="195" t="s">
        <v>89</v>
      </c>
      <c r="AV3796" s="14" t="s">
        <v>580</v>
      </c>
      <c r="AW3796" s="14" t="s">
        <v>31</v>
      </c>
      <c r="AX3796" s="14" t="s">
        <v>84</v>
      </c>
      <c r="AY3796" s="195" t="s">
        <v>574</v>
      </c>
    </row>
    <row r="3797" spans="2:65" s="1" customFormat="1" ht="24.25" customHeight="1">
      <c r="B3797" s="140"/>
      <c r="C3797" s="168" t="s">
        <v>3866</v>
      </c>
      <c r="D3797" s="168" t="s">
        <v>576</v>
      </c>
      <c r="E3797" s="169" t="s">
        <v>3867</v>
      </c>
      <c r="F3797" s="170" t="s">
        <v>3868</v>
      </c>
      <c r="G3797" s="171" t="s">
        <v>611</v>
      </c>
      <c r="H3797" s="172">
        <v>182.22</v>
      </c>
      <c r="I3797" s="173"/>
      <c r="J3797" s="174">
        <f>ROUND(I3797*H3797,2)</f>
        <v>0</v>
      </c>
      <c r="K3797" s="175"/>
      <c r="L3797" s="34"/>
      <c r="M3797" s="176" t="s">
        <v>1</v>
      </c>
      <c r="N3797" s="139" t="s">
        <v>43</v>
      </c>
      <c r="P3797" s="177">
        <f>O3797*H3797</f>
        <v>0</v>
      </c>
      <c r="Q3797" s="177">
        <v>0</v>
      </c>
      <c r="R3797" s="177">
        <f>Q3797*H3797</f>
        <v>0</v>
      </c>
      <c r="S3797" s="177">
        <v>0</v>
      </c>
      <c r="T3797" s="178">
        <f>S3797*H3797</f>
        <v>0</v>
      </c>
      <c r="AR3797" s="179" t="s">
        <v>680</v>
      </c>
      <c r="AT3797" s="179" t="s">
        <v>576</v>
      </c>
      <c r="AU3797" s="179" t="s">
        <v>89</v>
      </c>
      <c r="AY3797" s="17" t="s">
        <v>574</v>
      </c>
      <c r="BE3797" s="102">
        <f>IF(N3797="základná",J3797,0)</f>
        <v>0</v>
      </c>
      <c r="BF3797" s="102">
        <f>IF(N3797="znížená",J3797,0)</f>
        <v>0</v>
      </c>
      <c r="BG3797" s="102">
        <f>IF(N3797="zákl. prenesená",J3797,0)</f>
        <v>0</v>
      </c>
      <c r="BH3797" s="102">
        <f>IF(N3797="zníž. prenesená",J3797,0)</f>
        <v>0</v>
      </c>
      <c r="BI3797" s="102">
        <f>IF(N3797="nulová",J3797,0)</f>
        <v>0</v>
      </c>
      <c r="BJ3797" s="17" t="s">
        <v>89</v>
      </c>
      <c r="BK3797" s="102">
        <f>ROUND(I3797*H3797,2)</f>
        <v>0</v>
      </c>
      <c r="BL3797" s="17" t="s">
        <v>680</v>
      </c>
      <c r="BM3797" s="179" t="s">
        <v>3869</v>
      </c>
    </row>
    <row r="3798" spans="2:65" s="12" customFormat="1" ht="12">
      <c r="B3798" s="180"/>
      <c r="D3798" s="181" t="s">
        <v>586</v>
      </c>
      <c r="E3798" s="182" t="s">
        <v>1</v>
      </c>
      <c r="F3798" s="183" t="s">
        <v>3870</v>
      </c>
      <c r="H3798" s="182" t="s">
        <v>1</v>
      </c>
      <c r="I3798" s="184"/>
      <c r="L3798" s="180"/>
      <c r="M3798" s="185"/>
      <c r="T3798" s="186"/>
      <c r="AT3798" s="182" t="s">
        <v>586</v>
      </c>
      <c r="AU3798" s="182" t="s">
        <v>89</v>
      </c>
      <c r="AV3798" s="12" t="s">
        <v>84</v>
      </c>
      <c r="AW3798" s="12" t="s">
        <v>31</v>
      </c>
      <c r="AX3798" s="12" t="s">
        <v>77</v>
      </c>
      <c r="AY3798" s="182" t="s">
        <v>574</v>
      </c>
    </row>
    <row r="3799" spans="2:65" s="13" customFormat="1" ht="36">
      <c r="B3799" s="187"/>
      <c r="D3799" s="181" t="s">
        <v>586</v>
      </c>
      <c r="E3799" s="188" t="s">
        <v>1</v>
      </c>
      <c r="F3799" s="189" t="s">
        <v>3871</v>
      </c>
      <c r="H3799" s="190">
        <v>49.32</v>
      </c>
      <c r="I3799" s="191"/>
      <c r="L3799" s="187"/>
      <c r="M3799" s="192"/>
      <c r="T3799" s="193"/>
      <c r="AT3799" s="188" t="s">
        <v>586</v>
      </c>
      <c r="AU3799" s="188" t="s">
        <v>89</v>
      </c>
      <c r="AV3799" s="13" t="s">
        <v>89</v>
      </c>
      <c r="AW3799" s="13" t="s">
        <v>31</v>
      </c>
      <c r="AX3799" s="13" t="s">
        <v>77</v>
      </c>
      <c r="AY3799" s="188" t="s">
        <v>574</v>
      </c>
    </row>
    <row r="3800" spans="2:65" s="13" customFormat="1" ht="36">
      <c r="B3800" s="187"/>
      <c r="D3800" s="181" t="s">
        <v>586</v>
      </c>
      <c r="E3800" s="188" t="s">
        <v>1</v>
      </c>
      <c r="F3800" s="189" t="s">
        <v>3872</v>
      </c>
      <c r="H3800" s="190">
        <v>51.64</v>
      </c>
      <c r="I3800" s="191"/>
      <c r="L3800" s="187"/>
      <c r="M3800" s="192"/>
      <c r="T3800" s="193"/>
      <c r="AT3800" s="188" t="s">
        <v>586</v>
      </c>
      <c r="AU3800" s="188" t="s">
        <v>89</v>
      </c>
      <c r="AV3800" s="13" t="s">
        <v>89</v>
      </c>
      <c r="AW3800" s="13" t="s">
        <v>31</v>
      </c>
      <c r="AX3800" s="13" t="s">
        <v>77</v>
      </c>
      <c r="AY3800" s="188" t="s">
        <v>574</v>
      </c>
    </row>
    <row r="3801" spans="2:65" s="13" customFormat="1" ht="24">
      <c r="B3801" s="187"/>
      <c r="D3801" s="181" t="s">
        <v>586</v>
      </c>
      <c r="E3801" s="188" t="s">
        <v>1</v>
      </c>
      <c r="F3801" s="189" t="s">
        <v>3873</v>
      </c>
      <c r="H3801" s="190">
        <v>26.09</v>
      </c>
      <c r="I3801" s="191"/>
      <c r="L3801" s="187"/>
      <c r="M3801" s="192"/>
      <c r="T3801" s="193"/>
      <c r="AT3801" s="188" t="s">
        <v>586</v>
      </c>
      <c r="AU3801" s="188" t="s">
        <v>89</v>
      </c>
      <c r="AV3801" s="13" t="s">
        <v>89</v>
      </c>
      <c r="AW3801" s="13" t="s">
        <v>31</v>
      </c>
      <c r="AX3801" s="13" t="s">
        <v>77</v>
      </c>
      <c r="AY3801" s="188" t="s">
        <v>574</v>
      </c>
    </row>
    <row r="3802" spans="2:65" s="13" customFormat="1" ht="36">
      <c r="B3802" s="187"/>
      <c r="D3802" s="181" t="s">
        <v>586</v>
      </c>
      <c r="E3802" s="188" t="s">
        <v>1</v>
      </c>
      <c r="F3802" s="189" t="s">
        <v>3874</v>
      </c>
      <c r="H3802" s="190">
        <v>34.5</v>
      </c>
      <c r="I3802" s="191"/>
      <c r="L3802" s="187"/>
      <c r="M3802" s="192"/>
      <c r="T3802" s="193"/>
      <c r="AT3802" s="188" t="s">
        <v>586</v>
      </c>
      <c r="AU3802" s="188" t="s">
        <v>89</v>
      </c>
      <c r="AV3802" s="13" t="s">
        <v>89</v>
      </c>
      <c r="AW3802" s="13" t="s">
        <v>31</v>
      </c>
      <c r="AX3802" s="13" t="s">
        <v>77</v>
      </c>
      <c r="AY3802" s="188" t="s">
        <v>574</v>
      </c>
    </row>
    <row r="3803" spans="2:65" s="13" customFormat="1" ht="24">
      <c r="B3803" s="187"/>
      <c r="D3803" s="181" t="s">
        <v>586</v>
      </c>
      <c r="E3803" s="188" t="s">
        <v>1</v>
      </c>
      <c r="F3803" s="189" t="s">
        <v>3875</v>
      </c>
      <c r="H3803" s="190">
        <v>20.67</v>
      </c>
      <c r="I3803" s="191"/>
      <c r="L3803" s="187"/>
      <c r="M3803" s="192"/>
      <c r="T3803" s="193"/>
      <c r="AT3803" s="188" t="s">
        <v>586</v>
      </c>
      <c r="AU3803" s="188" t="s">
        <v>89</v>
      </c>
      <c r="AV3803" s="13" t="s">
        <v>89</v>
      </c>
      <c r="AW3803" s="13" t="s">
        <v>31</v>
      </c>
      <c r="AX3803" s="13" t="s">
        <v>77</v>
      </c>
      <c r="AY3803" s="188" t="s">
        <v>574</v>
      </c>
    </row>
    <row r="3804" spans="2:65" s="15" customFormat="1" ht="12">
      <c r="B3804" s="201"/>
      <c r="D3804" s="181" t="s">
        <v>586</v>
      </c>
      <c r="E3804" s="202" t="s">
        <v>551</v>
      </c>
      <c r="F3804" s="203" t="s">
        <v>776</v>
      </c>
      <c r="H3804" s="204">
        <v>182.22</v>
      </c>
      <c r="I3804" s="205"/>
      <c r="L3804" s="201"/>
      <c r="M3804" s="206"/>
      <c r="T3804" s="207"/>
      <c r="AT3804" s="202" t="s">
        <v>586</v>
      </c>
      <c r="AU3804" s="202" t="s">
        <v>89</v>
      </c>
      <c r="AV3804" s="15" t="s">
        <v>597</v>
      </c>
      <c r="AW3804" s="15" t="s">
        <v>31</v>
      </c>
      <c r="AX3804" s="15" t="s">
        <v>77</v>
      </c>
      <c r="AY3804" s="202" t="s">
        <v>574</v>
      </c>
    </row>
    <row r="3805" spans="2:65" s="14" customFormat="1" ht="12">
      <c r="B3805" s="194"/>
      <c r="D3805" s="181" t="s">
        <v>586</v>
      </c>
      <c r="E3805" s="195" t="s">
        <v>1</v>
      </c>
      <c r="F3805" s="196" t="s">
        <v>596</v>
      </c>
      <c r="H3805" s="197">
        <v>182.22</v>
      </c>
      <c r="I3805" s="198"/>
      <c r="L3805" s="194"/>
      <c r="M3805" s="199"/>
      <c r="T3805" s="200"/>
      <c r="AT3805" s="195" t="s">
        <v>586</v>
      </c>
      <c r="AU3805" s="195" t="s">
        <v>89</v>
      </c>
      <c r="AV3805" s="14" t="s">
        <v>580</v>
      </c>
      <c r="AW3805" s="14" t="s">
        <v>31</v>
      </c>
      <c r="AX3805" s="14" t="s">
        <v>84</v>
      </c>
      <c r="AY3805" s="195" t="s">
        <v>574</v>
      </c>
    </row>
    <row r="3806" spans="2:65" s="1" customFormat="1" ht="16.5" customHeight="1">
      <c r="B3806" s="140"/>
      <c r="C3806" s="208" t="s">
        <v>3876</v>
      </c>
      <c r="D3806" s="208" t="s">
        <v>1858</v>
      </c>
      <c r="E3806" s="209" t="s">
        <v>3877</v>
      </c>
      <c r="F3806" s="210" t="s">
        <v>3878</v>
      </c>
      <c r="G3806" s="211" t="s">
        <v>629</v>
      </c>
      <c r="H3806" s="212">
        <v>5.4669999999999996</v>
      </c>
      <c r="I3806" s="213"/>
      <c r="J3806" s="214">
        <f>ROUND(I3806*H3806,2)</f>
        <v>0</v>
      </c>
      <c r="K3806" s="215"/>
      <c r="L3806" s="216"/>
      <c r="M3806" s="217" t="s">
        <v>1</v>
      </c>
      <c r="N3806" s="218" t="s">
        <v>43</v>
      </c>
      <c r="P3806" s="177">
        <f>O3806*H3806</f>
        <v>0</v>
      </c>
      <c r="Q3806" s="177">
        <v>0.55000000000000004</v>
      </c>
      <c r="R3806" s="177">
        <f>Q3806*H3806</f>
        <v>3.00685</v>
      </c>
      <c r="S3806" s="177">
        <v>0</v>
      </c>
      <c r="T3806" s="178">
        <f>S3806*H3806</f>
        <v>0</v>
      </c>
      <c r="AR3806" s="179" t="s">
        <v>860</v>
      </c>
      <c r="AT3806" s="179" t="s">
        <v>1858</v>
      </c>
      <c r="AU3806" s="179" t="s">
        <v>89</v>
      </c>
      <c r="AY3806" s="17" t="s">
        <v>574</v>
      </c>
      <c r="BE3806" s="102">
        <f>IF(N3806="základná",J3806,0)</f>
        <v>0</v>
      </c>
      <c r="BF3806" s="102">
        <f>IF(N3806="znížená",J3806,0)</f>
        <v>0</v>
      </c>
      <c r="BG3806" s="102">
        <f>IF(N3806="zákl. prenesená",J3806,0)</f>
        <v>0</v>
      </c>
      <c r="BH3806" s="102">
        <f>IF(N3806="zníž. prenesená",J3806,0)</f>
        <v>0</v>
      </c>
      <c r="BI3806" s="102">
        <f>IF(N3806="nulová",J3806,0)</f>
        <v>0</v>
      </c>
      <c r="BJ3806" s="17" t="s">
        <v>89</v>
      </c>
      <c r="BK3806" s="102">
        <f>ROUND(I3806*H3806,2)</f>
        <v>0</v>
      </c>
      <c r="BL3806" s="17" t="s">
        <v>680</v>
      </c>
      <c r="BM3806" s="179" t="s">
        <v>3879</v>
      </c>
    </row>
    <row r="3807" spans="2:65" s="12" customFormat="1" ht="12">
      <c r="B3807" s="180"/>
      <c r="D3807" s="181" t="s">
        <v>586</v>
      </c>
      <c r="E3807" s="182" t="s">
        <v>1</v>
      </c>
      <c r="F3807" s="183" t="s">
        <v>3870</v>
      </c>
      <c r="H3807" s="182" t="s">
        <v>1</v>
      </c>
      <c r="I3807" s="184"/>
      <c r="L3807" s="180"/>
      <c r="M3807" s="185"/>
      <c r="T3807" s="186"/>
      <c r="AT3807" s="182" t="s">
        <v>586</v>
      </c>
      <c r="AU3807" s="182" t="s">
        <v>89</v>
      </c>
      <c r="AV3807" s="12" t="s">
        <v>84</v>
      </c>
      <c r="AW3807" s="12" t="s">
        <v>31</v>
      </c>
      <c r="AX3807" s="12" t="s">
        <v>77</v>
      </c>
      <c r="AY3807" s="182" t="s">
        <v>574</v>
      </c>
    </row>
    <row r="3808" spans="2:65" s="13" customFormat="1" ht="12">
      <c r="B3808" s="187"/>
      <c r="D3808" s="181" t="s">
        <v>586</v>
      </c>
      <c r="E3808" s="188" t="s">
        <v>1</v>
      </c>
      <c r="F3808" s="189" t="s">
        <v>3880</v>
      </c>
      <c r="H3808" s="190">
        <v>5.4669999999999996</v>
      </c>
      <c r="I3808" s="191"/>
      <c r="L3808" s="187"/>
      <c r="M3808" s="192"/>
      <c r="T3808" s="193"/>
      <c r="AT3808" s="188" t="s">
        <v>586</v>
      </c>
      <c r="AU3808" s="188" t="s">
        <v>89</v>
      </c>
      <c r="AV3808" s="13" t="s">
        <v>89</v>
      </c>
      <c r="AW3808" s="13" t="s">
        <v>31</v>
      </c>
      <c r="AX3808" s="13" t="s">
        <v>77</v>
      </c>
      <c r="AY3808" s="188" t="s">
        <v>574</v>
      </c>
    </row>
    <row r="3809" spans="2:65" s="14" customFormat="1" ht="12">
      <c r="B3809" s="194"/>
      <c r="D3809" s="181" t="s">
        <v>586</v>
      </c>
      <c r="E3809" s="195" t="s">
        <v>1</v>
      </c>
      <c r="F3809" s="196" t="s">
        <v>596</v>
      </c>
      <c r="H3809" s="197">
        <v>5.4669999999999996</v>
      </c>
      <c r="I3809" s="198"/>
      <c r="L3809" s="194"/>
      <c r="M3809" s="199"/>
      <c r="T3809" s="200"/>
      <c r="AT3809" s="195" t="s">
        <v>586</v>
      </c>
      <c r="AU3809" s="195" t="s">
        <v>89</v>
      </c>
      <c r="AV3809" s="14" t="s">
        <v>580</v>
      </c>
      <c r="AW3809" s="14" t="s">
        <v>31</v>
      </c>
      <c r="AX3809" s="14" t="s">
        <v>84</v>
      </c>
      <c r="AY3809" s="195" t="s">
        <v>574</v>
      </c>
    </row>
    <row r="3810" spans="2:65" s="12" customFormat="1" ht="12">
      <c r="B3810" s="180"/>
      <c r="D3810" s="181" t="s">
        <v>586</v>
      </c>
      <c r="E3810" s="182" t="s">
        <v>1</v>
      </c>
      <c r="F3810" s="183" t="s">
        <v>3881</v>
      </c>
      <c r="H3810" s="182" t="s">
        <v>1</v>
      </c>
      <c r="I3810" s="184"/>
      <c r="L3810" s="180"/>
      <c r="M3810" s="185"/>
      <c r="T3810" s="186"/>
      <c r="AT3810" s="182" t="s">
        <v>586</v>
      </c>
      <c r="AU3810" s="182" t="s">
        <v>89</v>
      </c>
      <c r="AV3810" s="12" t="s">
        <v>84</v>
      </c>
      <c r="AW3810" s="12" t="s">
        <v>31</v>
      </c>
      <c r="AX3810" s="12" t="s">
        <v>77</v>
      </c>
      <c r="AY3810" s="182" t="s">
        <v>574</v>
      </c>
    </row>
    <row r="3811" spans="2:65" s="1" customFormat="1" ht="24.25" customHeight="1">
      <c r="B3811" s="140"/>
      <c r="C3811" s="168" t="s">
        <v>3882</v>
      </c>
      <c r="D3811" s="168" t="s">
        <v>576</v>
      </c>
      <c r="E3811" s="169" t="s">
        <v>3883</v>
      </c>
      <c r="F3811" s="170" t="s">
        <v>3884</v>
      </c>
      <c r="G3811" s="171" t="s">
        <v>629</v>
      </c>
      <c r="H3811" s="172">
        <v>8.8569999999999993</v>
      </c>
      <c r="I3811" s="173"/>
      <c r="J3811" s="174">
        <f>ROUND(I3811*H3811,2)</f>
        <v>0</v>
      </c>
      <c r="K3811" s="175"/>
      <c r="L3811" s="34"/>
      <c r="M3811" s="176" t="s">
        <v>1</v>
      </c>
      <c r="N3811" s="139" t="s">
        <v>43</v>
      </c>
      <c r="P3811" s="177">
        <f>O3811*H3811</f>
        <v>0</v>
      </c>
      <c r="Q3811" s="177">
        <v>2.9299999999999999E-3</v>
      </c>
      <c r="R3811" s="177">
        <f>Q3811*H3811</f>
        <v>2.5951009999999997E-2</v>
      </c>
      <c r="S3811" s="177">
        <v>0</v>
      </c>
      <c r="T3811" s="178">
        <f>S3811*H3811</f>
        <v>0</v>
      </c>
      <c r="AR3811" s="179" t="s">
        <v>680</v>
      </c>
      <c r="AT3811" s="179" t="s">
        <v>576</v>
      </c>
      <c r="AU3811" s="179" t="s">
        <v>89</v>
      </c>
      <c r="AY3811" s="17" t="s">
        <v>574</v>
      </c>
      <c r="BE3811" s="102">
        <f>IF(N3811="základná",J3811,0)</f>
        <v>0</v>
      </c>
      <c r="BF3811" s="102">
        <f>IF(N3811="znížená",J3811,0)</f>
        <v>0</v>
      </c>
      <c r="BG3811" s="102">
        <f>IF(N3811="zákl. prenesená",J3811,0)</f>
        <v>0</v>
      </c>
      <c r="BH3811" s="102">
        <f>IF(N3811="zníž. prenesená",J3811,0)</f>
        <v>0</v>
      </c>
      <c r="BI3811" s="102">
        <f>IF(N3811="nulová",J3811,0)</f>
        <v>0</v>
      </c>
      <c r="BJ3811" s="17" t="s">
        <v>89</v>
      </c>
      <c r="BK3811" s="102">
        <f>ROUND(I3811*H3811,2)</f>
        <v>0</v>
      </c>
      <c r="BL3811" s="17" t="s">
        <v>680</v>
      </c>
      <c r="BM3811" s="179" t="s">
        <v>3885</v>
      </c>
    </row>
    <row r="3812" spans="2:65" s="12" customFormat="1" ht="12">
      <c r="B3812" s="180"/>
      <c r="D3812" s="181" t="s">
        <v>586</v>
      </c>
      <c r="E3812" s="182" t="s">
        <v>1</v>
      </c>
      <c r="F3812" s="183" t="s">
        <v>3870</v>
      </c>
      <c r="H3812" s="182" t="s">
        <v>1</v>
      </c>
      <c r="I3812" s="184"/>
      <c r="L3812" s="180"/>
      <c r="M3812" s="185"/>
      <c r="T3812" s="186"/>
      <c r="AT3812" s="182" t="s">
        <v>586</v>
      </c>
      <c r="AU3812" s="182" t="s">
        <v>89</v>
      </c>
      <c r="AV3812" s="12" t="s">
        <v>84</v>
      </c>
      <c r="AW3812" s="12" t="s">
        <v>31</v>
      </c>
      <c r="AX3812" s="12" t="s">
        <v>77</v>
      </c>
      <c r="AY3812" s="182" t="s">
        <v>574</v>
      </c>
    </row>
    <row r="3813" spans="2:65" s="13" customFormat="1" ht="12">
      <c r="B3813" s="187"/>
      <c r="D3813" s="181" t="s">
        <v>586</v>
      </c>
      <c r="E3813" s="188" t="s">
        <v>1</v>
      </c>
      <c r="F3813" s="189" t="s">
        <v>3880</v>
      </c>
      <c r="H3813" s="190">
        <v>5.4669999999999996</v>
      </c>
      <c r="I3813" s="191"/>
      <c r="L3813" s="187"/>
      <c r="M3813" s="192"/>
      <c r="T3813" s="193"/>
      <c r="AT3813" s="188" t="s">
        <v>586</v>
      </c>
      <c r="AU3813" s="188" t="s">
        <v>89</v>
      </c>
      <c r="AV3813" s="13" t="s">
        <v>89</v>
      </c>
      <c r="AW3813" s="13" t="s">
        <v>31</v>
      </c>
      <c r="AX3813" s="13" t="s">
        <v>77</v>
      </c>
      <c r="AY3813" s="188" t="s">
        <v>574</v>
      </c>
    </row>
    <row r="3814" spans="2:65" s="12" customFormat="1" ht="12">
      <c r="B3814" s="180"/>
      <c r="D3814" s="181" t="s">
        <v>586</v>
      </c>
      <c r="E3814" s="182" t="s">
        <v>1</v>
      </c>
      <c r="F3814" s="183" t="s">
        <v>3886</v>
      </c>
      <c r="H3814" s="182" t="s">
        <v>1</v>
      </c>
      <c r="I3814" s="184"/>
      <c r="L3814" s="180"/>
      <c r="M3814" s="185"/>
      <c r="T3814" s="186"/>
      <c r="AT3814" s="182" t="s">
        <v>586</v>
      </c>
      <c r="AU3814" s="182" t="s">
        <v>89</v>
      </c>
      <c r="AV3814" s="12" t="s">
        <v>84</v>
      </c>
      <c r="AW3814" s="12" t="s">
        <v>31</v>
      </c>
      <c r="AX3814" s="12" t="s">
        <v>77</v>
      </c>
      <c r="AY3814" s="182" t="s">
        <v>574</v>
      </c>
    </row>
    <row r="3815" spans="2:65" s="13" customFormat="1" ht="12">
      <c r="B3815" s="187"/>
      <c r="D3815" s="181" t="s">
        <v>586</v>
      </c>
      <c r="E3815" s="188" t="s">
        <v>1</v>
      </c>
      <c r="F3815" s="189" t="s">
        <v>3887</v>
      </c>
      <c r="H3815" s="190">
        <v>3.39</v>
      </c>
      <c r="I3815" s="191"/>
      <c r="L3815" s="187"/>
      <c r="M3815" s="192"/>
      <c r="T3815" s="193"/>
      <c r="AT3815" s="188" t="s">
        <v>586</v>
      </c>
      <c r="AU3815" s="188" t="s">
        <v>89</v>
      </c>
      <c r="AV3815" s="13" t="s">
        <v>89</v>
      </c>
      <c r="AW3815" s="13" t="s">
        <v>31</v>
      </c>
      <c r="AX3815" s="13" t="s">
        <v>77</v>
      </c>
      <c r="AY3815" s="188" t="s">
        <v>574</v>
      </c>
    </row>
    <row r="3816" spans="2:65" s="14" customFormat="1" ht="12">
      <c r="B3816" s="194"/>
      <c r="D3816" s="181" t="s">
        <v>586</v>
      </c>
      <c r="E3816" s="195" t="s">
        <v>1</v>
      </c>
      <c r="F3816" s="196" t="s">
        <v>596</v>
      </c>
      <c r="H3816" s="197">
        <v>8.8569999999999993</v>
      </c>
      <c r="I3816" s="198"/>
      <c r="L3816" s="194"/>
      <c r="M3816" s="199"/>
      <c r="T3816" s="200"/>
      <c r="AT3816" s="195" t="s">
        <v>586</v>
      </c>
      <c r="AU3816" s="195" t="s">
        <v>89</v>
      </c>
      <c r="AV3816" s="14" t="s">
        <v>580</v>
      </c>
      <c r="AW3816" s="14" t="s">
        <v>31</v>
      </c>
      <c r="AX3816" s="14" t="s">
        <v>84</v>
      </c>
      <c r="AY3816" s="195" t="s">
        <v>574</v>
      </c>
    </row>
    <row r="3817" spans="2:65" s="1" customFormat="1" ht="24.25" customHeight="1">
      <c r="B3817" s="140"/>
      <c r="C3817" s="168" t="s">
        <v>3888</v>
      </c>
      <c r="D3817" s="168" t="s">
        <v>576</v>
      </c>
      <c r="E3817" s="169" t="s">
        <v>3889</v>
      </c>
      <c r="F3817" s="170" t="s">
        <v>3890</v>
      </c>
      <c r="G3817" s="171" t="s">
        <v>3135</v>
      </c>
      <c r="H3817" s="219"/>
      <c r="I3817" s="173"/>
      <c r="J3817" s="174">
        <f>ROUND(I3817*H3817,2)</f>
        <v>0</v>
      </c>
      <c r="K3817" s="175"/>
      <c r="L3817" s="34"/>
      <c r="M3817" s="176" t="s">
        <v>1</v>
      </c>
      <c r="N3817" s="139" t="s">
        <v>43</v>
      </c>
      <c r="P3817" s="177">
        <f>O3817*H3817</f>
        <v>0</v>
      </c>
      <c r="Q3817" s="177">
        <v>0</v>
      </c>
      <c r="R3817" s="177">
        <f>Q3817*H3817</f>
        <v>0</v>
      </c>
      <c r="S3817" s="177">
        <v>0</v>
      </c>
      <c r="T3817" s="178">
        <f>S3817*H3817</f>
        <v>0</v>
      </c>
      <c r="AR3817" s="179" t="s">
        <v>680</v>
      </c>
      <c r="AT3817" s="179" t="s">
        <v>576</v>
      </c>
      <c r="AU3817" s="179" t="s">
        <v>89</v>
      </c>
      <c r="AY3817" s="17" t="s">
        <v>574</v>
      </c>
      <c r="BE3817" s="102">
        <f>IF(N3817="základná",J3817,0)</f>
        <v>0</v>
      </c>
      <c r="BF3817" s="102">
        <f>IF(N3817="znížená",J3817,0)</f>
        <v>0</v>
      </c>
      <c r="BG3817" s="102">
        <f>IF(N3817="zákl. prenesená",J3817,0)</f>
        <v>0</v>
      </c>
      <c r="BH3817" s="102">
        <f>IF(N3817="zníž. prenesená",J3817,0)</f>
        <v>0</v>
      </c>
      <c r="BI3817" s="102">
        <f>IF(N3817="nulová",J3817,0)</f>
        <v>0</v>
      </c>
      <c r="BJ3817" s="17" t="s">
        <v>89</v>
      </c>
      <c r="BK3817" s="102">
        <f>ROUND(I3817*H3817,2)</f>
        <v>0</v>
      </c>
      <c r="BL3817" s="17" t="s">
        <v>680</v>
      </c>
      <c r="BM3817" s="179" t="s">
        <v>3891</v>
      </c>
    </row>
    <row r="3818" spans="2:65" s="11" customFormat="1" ht="23" customHeight="1">
      <c r="B3818" s="156"/>
      <c r="D3818" s="157" t="s">
        <v>76</v>
      </c>
      <c r="E3818" s="166" t="s">
        <v>3892</v>
      </c>
      <c r="F3818" s="166" t="s">
        <v>3893</v>
      </c>
      <c r="I3818" s="159"/>
      <c r="J3818" s="167">
        <f>BK3818</f>
        <v>0</v>
      </c>
      <c r="L3818" s="156"/>
      <c r="M3818" s="161"/>
      <c r="P3818" s="162">
        <f>SUM(P3819:P4780)</f>
        <v>0</v>
      </c>
      <c r="R3818" s="162">
        <f>SUM(R3819:R4780)</f>
        <v>309.69612539020005</v>
      </c>
      <c r="T3818" s="163">
        <f>SUM(T3819:T4780)</f>
        <v>0</v>
      </c>
      <c r="AR3818" s="157" t="s">
        <v>89</v>
      </c>
      <c r="AT3818" s="164" t="s">
        <v>76</v>
      </c>
      <c r="AU3818" s="164" t="s">
        <v>84</v>
      </c>
      <c r="AY3818" s="157" t="s">
        <v>574</v>
      </c>
      <c r="BK3818" s="165">
        <f>SUM(BK3819:BK4780)</f>
        <v>0</v>
      </c>
    </row>
    <row r="3819" spans="2:65" s="1" customFormat="1" ht="55.5" customHeight="1">
      <c r="B3819" s="140"/>
      <c r="C3819" s="168" t="s">
        <v>3894</v>
      </c>
      <c r="D3819" s="168" t="s">
        <v>576</v>
      </c>
      <c r="E3819" s="169" t="s">
        <v>3895</v>
      </c>
      <c r="F3819" s="170" t="s">
        <v>3896</v>
      </c>
      <c r="G3819" s="171" t="s">
        <v>584</v>
      </c>
      <c r="H3819" s="172">
        <v>62.034999999999997</v>
      </c>
      <c r="I3819" s="173"/>
      <c r="J3819" s="174">
        <f>ROUND(I3819*H3819,2)</f>
        <v>0</v>
      </c>
      <c r="K3819" s="175"/>
      <c r="L3819" s="34"/>
      <c r="M3819" s="176" t="s">
        <v>1</v>
      </c>
      <c r="N3819" s="139" t="s">
        <v>43</v>
      </c>
      <c r="P3819" s="177">
        <f>O3819*H3819</f>
        <v>0</v>
      </c>
      <c r="Q3819" s="177">
        <v>5.5539999999999999E-2</v>
      </c>
      <c r="R3819" s="177">
        <f>Q3819*H3819</f>
        <v>3.4454238999999998</v>
      </c>
      <c r="S3819" s="177">
        <v>0</v>
      </c>
      <c r="T3819" s="178">
        <f>S3819*H3819</f>
        <v>0</v>
      </c>
      <c r="AR3819" s="179" t="s">
        <v>680</v>
      </c>
      <c r="AT3819" s="179" t="s">
        <v>576</v>
      </c>
      <c r="AU3819" s="179" t="s">
        <v>89</v>
      </c>
      <c r="AY3819" s="17" t="s">
        <v>574</v>
      </c>
      <c r="BE3819" s="102">
        <f>IF(N3819="základná",J3819,0)</f>
        <v>0</v>
      </c>
      <c r="BF3819" s="102">
        <f>IF(N3819="znížená",J3819,0)</f>
        <v>0</v>
      </c>
      <c r="BG3819" s="102">
        <f>IF(N3819="zákl. prenesená",J3819,0)</f>
        <v>0</v>
      </c>
      <c r="BH3819" s="102">
        <f>IF(N3819="zníž. prenesená",J3819,0)</f>
        <v>0</v>
      </c>
      <c r="BI3819" s="102">
        <f>IF(N3819="nulová",J3819,0)</f>
        <v>0</v>
      </c>
      <c r="BJ3819" s="17" t="s">
        <v>89</v>
      </c>
      <c r="BK3819" s="102">
        <f>ROUND(I3819*H3819,2)</f>
        <v>0</v>
      </c>
      <c r="BL3819" s="17" t="s">
        <v>680</v>
      </c>
      <c r="BM3819" s="179" t="s">
        <v>3897</v>
      </c>
    </row>
    <row r="3820" spans="2:65" s="12" customFormat="1" ht="12">
      <c r="B3820" s="180"/>
      <c r="D3820" s="181" t="s">
        <v>586</v>
      </c>
      <c r="E3820" s="182" t="s">
        <v>1</v>
      </c>
      <c r="F3820" s="183" t="s">
        <v>3898</v>
      </c>
      <c r="H3820" s="182" t="s">
        <v>1</v>
      </c>
      <c r="I3820" s="184"/>
      <c r="L3820" s="180"/>
      <c r="M3820" s="185"/>
      <c r="T3820" s="186"/>
      <c r="AT3820" s="182" t="s">
        <v>586</v>
      </c>
      <c r="AU3820" s="182" t="s">
        <v>89</v>
      </c>
      <c r="AV3820" s="12" t="s">
        <v>84</v>
      </c>
      <c r="AW3820" s="12" t="s">
        <v>31</v>
      </c>
      <c r="AX3820" s="12" t="s">
        <v>77</v>
      </c>
      <c r="AY3820" s="182" t="s">
        <v>574</v>
      </c>
    </row>
    <row r="3821" spans="2:65" s="12" customFormat="1" ht="12">
      <c r="B3821" s="180"/>
      <c r="D3821" s="181" t="s">
        <v>586</v>
      </c>
      <c r="E3821" s="182" t="s">
        <v>1</v>
      </c>
      <c r="F3821" s="183" t="s">
        <v>1019</v>
      </c>
      <c r="H3821" s="182" t="s">
        <v>1</v>
      </c>
      <c r="I3821" s="184"/>
      <c r="L3821" s="180"/>
      <c r="M3821" s="185"/>
      <c r="T3821" s="186"/>
      <c r="AT3821" s="182" t="s">
        <v>586</v>
      </c>
      <c r="AU3821" s="182" t="s">
        <v>89</v>
      </c>
      <c r="AV3821" s="12" t="s">
        <v>84</v>
      </c>
      <c r="AW3821" s="12" t="s">
        <v>31</v>
      </c>
      <c r="AX3821" s="12" t="s">
        <v>77</v>
      </c>
      <c r="AY3821" s="182" t="s">
        <v>574</v>
      </c>
    </row>
    <row r="3822" spans="2:65" s="12" customFormat="1" ht="12">
      <c r="B3822" s="180"/>
      <c r="D3822" s="181" t="s">
        <v>586</v>
      </c>
      <c r="E3822" s="182" t="s">
        <v>1</v>
      </c>
      <c r="F3822" s="183" t="s">
        <v>3899</v>
      </c>
      <c r="H3822" s="182" t="s">
        <v>1</v>
      </c>
      <c r="I3822" s="184"/>
      <c r="L3822" s="180"/>
      <c r="M3822" s="185"/>
      <c r="T3822" s="186"/>
      <c r="AT3822" s="182" t="s">
        <v>586</v>
      </c>
      <c r="AU3822" s="182" t="s">
        <v>89</v>
      </c>
      <c r="AV3822" s="12" t="s">
        <v>84</v>
      </c>
      <c r="AW3822" s="12" t="s">
        <v>31</v>
      </c>
      <c r="AX3822" s="12" t="s">
        <v>77</v>
      </c>
      <c r="AY3822" s="182" t="s">
        <v>574</v>
      </c>
    </row>
    <row r="3823" spans="2:65" s="13" customFormat="1" ht="12">
      <c r="B3823" s="187"/>
      <c r="D3823" s="181" t="s">
        <v>586</v>
      </c>
      <c r="E3823" s="188" t="s">
        <v>1</v>
      </c>
      <c r="F3823" s="189" t="s">
        <v>3900</v>
      </c>
      <c r="H3823" s="190">
        <v>48.462000000000003</v>
      </c>
      <c r="I3823" s="191"/>
      <c r="L3823" s="187"/>
      <c r="M3823" s="192"/>
      <c r="T3823" s="193"/>
      <c r="AT3823" s="188" t="s">
        <v>586</v>
      </c>
      <c r="AU3823" s="188" t="s">
        <v>89</v>
      </c>
      <c r="AV3823" s="13" t="s">
        <v>89</v>
      </c>
      <c r="AW3823" s="13" t="s">
        <v>31</v>
      </c>
      <c r="AX3823" s="13" t="s">
        <v>77</v>
      </c>
      <c r="AY3823" s="188" t="s">
        <v>574</v>
      </c>
    </row>
    <row r="3824" spans="2:65" s="13" customFormat="1" ht="12">
      <c r="B3824" s="187"/>
      <c r="D3824" s="181" t="s">
        <v>586</v>
      </c>
      <c r="E3824" s="188" t="s">
        <v>1</v>
      </c>
      <c r="F3824" s="189" t="s">
        <v>3901</v>
      </c>
      <c r="H3824" s="190">
        <v>13.573</v>
      </c>
      <c r="I3824" s="191"/>
      <c r="L3824" s="187"/>
      <c r="M3824" s="192"/>
      <c r="T3824" s="193"/>
      <c r="AT3824" s="188" t="s">
        <v>586</v>
      </c>
      <c r="AU3824" s="188" t="s">
        <v>89</v>
      </c>
      <c r="AV3824" s="13" t="s">
        <v>89</v>
      </c>
      <c r="AW3824" s="13" t="s">
        <v>31</v>
      </c>
      <c r="AX3824" s="13" t="s">
        <v>77</v>
      </c>
      <c r="AY3824" s="188" t="s">
        <v>574</v>
      </c>
    </row>
    <row r="3825" spans="2:65" s="14" customFormat="1" ht="12">
      <c r="B3825" s="194"/>
      <c r="D3825" s="181" t="s">
        <v>586</v>
      </c>
      <c r="E3825" s="195" t="s">
        <v>1</v>
      </c>
      <c r="F3825" s="196" t="s">
        <v>596</v>
      </c>
      <c r="H3825" s="197">
        <v>62.034999999999997</v>
      </c>
      <c r="I3825" s="198"/>
      <c r="L3825" s="194"/>
      <c r="M3825" s="199"/>
      <c r="T3825" s="200"/>
      <c r="AT3825" s="195" t="s">
        <v>586</v>
      </c>
      <c r="AU3825" s="195" t="s">
        <v>89</v>
      </c>
      <c r="AV3825" s="14" t="s">
        <v>580</v>
      </c>
      <c r="AW3825" s="14" t="s">
        <v>31</v>
      </c>
      <c r="AX3825" s="14" t="s">
        <v>84</v>
      </c>
      <c r="AY3825" s="195" t="s">
        <v>574</v>
      </c>
    </row>
    <row r="3826" spans="2:65" s="12" customFormat="1" ht="24">
      <c r="B3826" s="180"/>
      <c r="D3826" s="181" t="s">
        <v>586</v>
      </c>
      <c r="E3826" s="182" t="s">
        <v>1</v>
      </c>
      <c r="F3826" s="183" t="s">
        <v>3902</v>
      </c>
      <c r="H3826" s="182" t="s">
        <v>1</v>
      </c>
      <c r="I3826" s="184"/>
      <c r="L3826" s="180"/>
      <c r="M3826" s="185"/>
      <c r="T3826" s="186"/>
      <c r="AT3826" s="182" t="s">
        <v>586</v>
      </c>
      <c r="AU3826" s="182" t="s">
        <v>89</v>
      </c>
      <c r="AV3826" s="12" t="s">
        <v>84</v>
      </c>
      <c r="AW3826" s="12" t="s">
        <v>31</v>
      </c>
      <c r="AX3826" s="12" t="s">
        <v>77</v>
      </c>
      <c r="AY3826" s="182" t="s">
        <v>574</v>
      </c>
    </row>
    <row r="3827" spans="2:65" s="12" customFormat="1" ht="36">
      <c r="B3827" s="180"/>
      <c r="D3827" s="181" t="s">
        <v>586</v>
      </c>
      <c r="E3827" s="182" t="s">
        <v>1</v>
      </c>
      <c r="F3827" s="183" t="s">
        <v>3903</v>
      </c>
      <c r="H3827" s="182" t="s">
        <v>1</v>
      </c>
      <c r="I3827" s="184"/>
      <c r="L3827" s="180"/>
      <c r="M3827" s="185"/>
      <c r="T3827" s="186"/>
      <c r="AT3827" s="182" t="s">
        <v>586</v>
      </c>
      <c r="AU3827" s="182" t="s">
        <v>89</v>
      </c>
      <c r="AV3827" s="12" t="s">
        <v>84</v>
      </c>
      <c r="AW3827" s="12" t="s">
        <v>31</v>
      </c>
      <c r="AX3827" s="12" t="s">
        <v>77</v>
      </c>
      <c r="AY3827" s="182" t="s">
        <v>574</v>
      </c>
    </row>
    <row r="3828" spans="2:65" s="12" customFormat="1" ht="36">
      <c r="B3828" s="180"/>
      <c r="D3828" s="181" t="s">
        <v>586</v>
      </c>
      <c r="E3828" s="182" t="s">
        <v>1</v>
      </c>
      <c r="F3828" s="183" t="s">
        <v>3904</v>
      </c>
      <c r="H3828" s="182" t="s">
        <v>1</v>
      </c>
      <c r="I3828" s="184"/>
      <c r="L3828" s="180"/>
      <c r="M3828" s="185"/>
      <c r="T3828" s="186"/>
      <c r="AT3828" s="182" t="s">
        <v>586</v>
      </c>
      <c r="AU3828" s="182" t="s">
        <v>89</v>
      </c>
      <c r="AV3828" s="12" t="s">
        <v>84</v>
      </c>
      <c r="AW3828" s="12" t="s">
        <v>31</v>
      </c>
      <c r="AX3828" s="12" t="s">
        <v>77</v>
      </c>
      <c r="AY3828" s="182" t="s">
        <v>574</v>
      </c>
    </row>
    <row r="3829" spans="2:65" s="12" customFormat="1" ht="36">
      <c r="B3829" s="180"/>
      <c r="D3829" s="181" t="s">
        <v>586</v>
      </c>
      <c r="E3829" s="182" t="s">
        <v>1</v>
      </c>
      <c r="F3829" s="183" t="s">
        <v>3905</v>
      </c>
      <c r="H3829" s="182" t="s">
        <v>1</v>
      </c>
      <c r="I3829" s="184"/>
      <c r="L3829" s="180"/>
      <c r="M3829" s="185"/>
      <c r="T3829" s="186"/>
      <c r="AT3829" s="182" t="s">
        <v>586</v>
      </c>
      <c r="AU3829" s="182" t="s">
        <v>89</v>
      </c>
      <c r="AV3829" s="12" t="s">
        <v>84</v>
      </c>
      <c r="AW3829" s="12" t="s">
        <v>31</v>
      </c>
      <c r="AX3829" s="12" t="s">
        <v>77</v>
      </c>
      <c r="AY3829" s="182" t="s">
        <v>574</v>
      </c>
    </row>
    <row r="3830" spans="2:65" s="12" customFormat="1" ht="24">
      <c r="B3830" s="180"/>
      <c r="D3830" s="181" t="s">
        <v>586</v>
      </c>
      <c r="E3830" s="182" t="s">
        <v>1</v>
      </c>
      <c r="F3830" s="183" t="s">
        <v>3906</v>
      </c>
      <c r="H3830" s="182" t="s">
        <v>1</v>
      </c>
      <c r="I3830" s="184"/>
      <c r="L3830" s="180"/>
      <c r="M3830" s="185"/>
      <c r="T3830" s="186"/>
      <c r="AT3830" s="182" t="s">
        <v>586</v>
      </c>
      <c r="AU3830" s="182" t="s">
        <v>89</v>
      </c>
      <c r="AV3830" s="12" t="s">
        <v>84</v>
      </c>
      <c r="AW3830" s="12" t="s">
        <v>31</v>
      </c>
      <c r="AX3830" s="12" t="s">
        <v>77</v>
      </c>
      <c r="AY3830" s="182" t="s">
        <v>574</v>
      </c>
    </row>
    <row r="3831" spans="2:65" s="12" customFormat="1" ht="24">
      <c r="B3831" s="180"/>
      <c r="D3831" s="181" t="s">
        <v>586</v>
      </c>
      <c r="E3831" s="182" t="s">
        <v>1</v>
      </c>
      <c r="F3831" s="183" t="s">
        <v>3907</v>
      </c>
      <c r="H3831" s="182" t="s">
        <v>1</v>
      </c>
      <c r="I3831" s="184"/>
      <c r="L3831" s="180"/>
      <c r="M3831" s="185"/>
      <c r="T3831" s="186"/>
      <c r="AT3831" s="182" t="s">
        <v>586</v>
      </c>
      <c r="AU3831" s="182" t="s">
        <v>89</v>
      </c>
      <c r="AV3831" s="12" t="s">
        <v>84</v>
      </c>
      <c r="AW3831" s="12" t="s">
        <v>31</v>
      </c>
      <c r="AX3831" s="12" t="s">
        <v>77</v>
      </c>
      <c r="AY3831" s="182" t="s">
        <v>574</v>
      </c>
    </row>
    <row r="3832" spans="2:65" s="12" customFormat="1" ht="24">
      <c r="B3832" s="180"/>
      <c r="D3832" s="181" t="s">
        <v>586</v>
      </c>
      <c r="E3832" s="182" t="s">
        <v>1</v>
      </c>
      <c r="F3832" s="183" t="s">
        <v>3908</v>
      </c>
      <c r="H3832" s="182" t="s">
        <v>1</v>
      </c>
      <c r="I3832" s="184"/>
      <c r="L3832" s="180"/>
      <c r="M3832" s="185"/>
      <c r="T3832" s="186"/>
      <c r="AT3832" s="182" t="s">
        <v>586</v>
      </c>
      <c r="AU3832" s="182" t="s">
        <v>89</v>
      </c>
      <c r="AV3832" s="12" t="s">
        <v>84</v>
      </c>
      <c r="AW3832" s="12" t="s">
        <v>31</v>
      </c>
      <c r="AX3832" s="12" t="s">
        <v>77</v>
      </c>
      <c r="AY3832" s="182" t="s">
        <v>574</v>
      </c>
    </row>
    <row r="3833" spans="2:65" s="12" customFormat="1" ht="36">
      <c r="B3833" s="180"/>
      <c r="D3833" s="181" t="s">
        <v>586</v>
      </c>
      <c r="E3833" s="182" t="s">
        <v>1</v>
      </c>
      <c r="F3833" s="183" t="s">
        <v>3909</v>
      </c>
      <c r="H3833" s="182" t="s">
        <v>1</v>
      </c>
      <c r="I3833" s="184"/>
      <c r="L3833" s="180"/>
      <c r="M3833" s="185"/>
      <c r="T3833" s="186"/>
      <c r="AT3833" s="182" t="s">
        <v>586</v>
      </c>
      <c r="AU3833" s="182" t="s">
        <v>89</v>
      </c>
      <c r="AV3833" s="12" t="s">
        <v>84</v>
      </c>
      <c r="AW3833" s="12" t="s">
        <v>31</v>
      </c>
      <c r="AX3833" s="12" t="s">
        <v>77</v>
      </c>
      <c r="AY3833" s="182" t="s">
        <v>574</v>
      </c>
    </row>
    <row r="3834" spans="2:65" s="1" customFormat="1" ht="55.5" customHeight="1">
      <c r="B3834" s="140"/>
      <c r="C3834" s="168" t="s">
        <v>3910</v>
      </c>
      <c r="D3834" s="168" t="s">
        <v>576</v>
      </c>
      <c r="E3834" s="169" t="s">
        <v>3911</v>
      </c>
      <c r="F3834" s="170" t="s">
        <v>3912</v>
      </c>
      <c r="G3834" s="171" t="s">
        <v>584</v>
      </c>
      <c r="H3834" s="172">
        <v>443.43900000000002</v>
      </c>
      <c r="I3834" s="173"/>
      <c r="J3834" s="174">
        <f>ROUND(I3834*H3834,2)</f>
        <v>0</v>
      </c>
      <c r="K3834" s="175"/>
      <c r="L3834" s="34"/>
      <c r="M3834" s="176" t="s">
        <v>1</v>
      </c>
      <c r="N3834" s="139" t="s">
        <v>43</v>
      </c>
      <c r="P3834" s="177">
        <f>O3834*H3834</f>
        <v>0</v>
      </c>
      <c r="Q3834" s="177">
        <v>4.8745120000000003E-2</v>
      </c>
      <c r="R3834" s="177">
        <f>Q3834*H3834</f>
        <v>21.615487267680003</v>
      </c>
      <c r="S3834" s="177">
        <v>0</v>
      </c>
      <c r="T3834" s="178">
        <f>S3834*H3834</f>
        <v>0</v>
      </c>
      <c r="AR3834" s="179" t="s">
        <v>680</v>
      </c>
      <c r="AT3834" s="179" t="s">
        <v>576</v>
      </c>
      <c r="AU3834" s="179" t="s">
        <v>89</v>
      </c>
      <c r="AY3834" s="17" t="s">
        <v>574</v>
      </c>
      <c r="BE3834" s="102">
        <f>IF(N3834="základná",J3834,0)</f>
        <v>0</v>
      </c>
      <c r="BF3834" s="102">
        <f>IF(N3834="znížená",J3834,0)</f>
        <v>0</v>
      </c>
      <c r="BG3834" s="102">
        <f>IF(N3834="zákl. prenesená",J3834,0)</f>
        <v>0</v>
      </c>
      <c r="BH3834" s="102">
        <f>IF(N3834="zníž. prenesená",J3834,0)</f>
        <v>0</v>
      </c>
      <c r="BI3834" s="102">
        <f>IF(N3834="nulová",J3834,0)</f>
        <v>0</v>
      </c>
      <c r="BJ3834" s="17" t="s">
        <v>89</v>
      </c>
      <c r="BK3834" s="102">
        <f>ROUND(I3834*H3834,2)</f>
        <v>0</v>
      </c>
      <c r="BL3834" s="17" t="s">
        <v>680</v>
      </c>
      <c r="BM3834" s="179" t="s">
        <v>3913</v>
      </c>
    </row>
    <row r="3835" spans="2:65" s="12" customFormat="1" ht="12">
      <c r="B3835" s="180"/>
      <c r="D3835" s="181" t="s">
        <v>586</v>
      </c>
      <c r="E3835" s="182" t="s">
        <v>1</v>
      </c>
      <c r="F3835" s="183" t="s">
        <v>3914</v>
      </c>
      <c r="H3835" s="182" t="s">
        <v>1</v>
      </c>
      <c r="I3835" s="184"/>
      <c r="L3835" s="180"/>
      <c r="M3835" s="185"/>
      <c r="T3835" s="186"/>
      <c r="AT3835" s="182" t="s">
        <v>586</v>
      </c>
      <c r="AU3835" s="182" t="s">
        <v>89</v>
      </c>
      <c r="AV3835" s="12" t="s">
        <v>84</v>
      </c>
      <c r="AW3835" s="12" t="s">
        <v>31</v>
      </c>
      <c r="AX3835" s="12" t="s">
        <v>77</v>
      </c>
      <c r="AY3835" s="182" t="s">
        <v>574</v>
      </c>
    </row>
    <row r="3836" spans="2:65" s="12" customFormat="1" ht="12">
      <c r="B3836" s="180"/>
      <c r="D3836" s="181" t="s">
        <v>586</v>
      </c>
      <c r="E3836" s="182" t="s">
        <v>1</v>
      </c>
      <c r="F3836" s="183" t="s">
        <v>1019</v>
      </c>
      <c r="H3836" s="182" t="s">
        <v>1</v>
      </c>
      <c r="I3836" s="184"/>
      <c r="L3836" s="180"/>
      <c r="M3836" s="185"/>
      <c r="T3836" s="186"/>
      <c r="AT3836" s="182" t="s">
        <v>586</v>
      </c>
      <c r="AU3836" s="182" t="s">
        <v>89</v>
      </c>
      <c r="AV3836" s="12" t="s">
        <v>84</v>
      </c>
      <c r="AW3836" s="12" t="s">
        <v>31</v>
      </c>
      <c r="AX3836" s="12" t="s">
        <v>77</v>
      </c>
      <c r="AY3836" s="182" t="s">
        <v>574</v>
      </c>
    </row>
    <row r="3837" spans="2:65" s="12" customFormat="1" ht="12">
      <c r="B3837" s="180"/>
      <c r="D3837" s="181" t="s">
        <v>586</v>
      </c>
      <c r="E3837" s="182" t="s">
        <v>1</v>
      </c>
      <c r="F3837" s="183" t="s">
        <v>3915</v>
      </c>
      <c r="H3837" s="182" t="s">
        <v>1</v>
      </c>
      <c r="I3837" s="184"/>
      <c r="L3837" s="180"/>
      <c r="M3837" s="185"/>
      <c r="T3837" s="186"/>
      <c r="AT3837" s="182" t="s">
        <v>586</v>
      </c>
      <c r="AU3837" s="182" t="s">
        <v>89</v>
      </c>
      <c r="AV3837" s="12" t="s">
        <v>84</v>
      </c>
      <c r="AW3837" s="12" t="s">
        <v>31</v>
      </c>
      <c r="AX3837" s="12" t="s">
        <v>77</v>
      </c>
      <c r="AY3837" s="182" t="s">
        <v>574</v>
      </c>
    </row>
    <row r="3838" spans="2:65" s="13" customFormat="1" ht="12">
      <c r="B3838" s="187"/>
      <c r="D3838" s="181" t="s">
        <v>586</v>
      </c>
      <c r="E3838" s="188" t="s">
        <v>1</v>
      </c>
      <c r="F3838" s="189" t="s">
        <v>3916</v>
      </c>
      <c r="H3838" s="190">
        <v>27.452999999999999</v>
      </c>
      <c r="I3838" s="191"/>
      <c r="L3838" s="187"/>
      <c r="M3838" s="192"/>
      <c r="T3838" s="193"/>
      <c r="AT3838" s="188" t="s">
        <v>586</v>
      </c>
      <c r="AU3838" s="188" t="s">
        <v>89</v>
      </c>
      <c r="AV3838" s="13" t="s">
        <v>89</v>
      </c>
      <c r="AW3838" s="13" t="s">
        <v>31</v>
      </c>
      <c r="AX3838" s="13" t="s">
        <v>77</v>
      </c>
      <c r="AY3838" s="188" t="s">
        <v>574</v>
      </c>
    </row>
    <row r="3839" spans="2:65" s="12" customFormat="1" ht="12">
      <c r="B3839" s="180"/>
      <c r="D3839" s="181" t="s">
        <v>586</v>
      </c>
      <c r="E3839" s="182" t="s">
        <v>1</v>
      </c>
      <c r="F3839" s="183" t="s">
        <v>3917</v>
      </c>
      <c r="H3839" s="182" t="s">
        <v>1</v>
      </c>
      <c r="I3839" s="184"/>
      <c r="L3839" s="180"/>
      <c r="M3839" s="185"/>
      <c r="T3839" s="186"/>
      <c r="AT3839" s="182" t="s">
        <v>586</v>
      </c>
      <c r="AU3839" s="182" t="s">
        <v>89</v>
      </c>
      <c r="AV3839" s="12" t="s">
        <v>84</v>
      </c>
      <c r="AW3839" s="12" t="s">
        <v>31</v>
      </c>
      <c r="AX3839" s="12" t="s">
        <v>77</v>
      </c>
      <c r="AY3839" s="182" t="s">
        <v>574</v>
      </c>
    </row>
    <row r="3840" spans="2:65" s="13" customFormat="1" ht="12">
      <c r="B3840" s="187"/>
      <c r="D3840" s="181" t="s">
        <v>586</v>
      </c>
      <c r="E3840" s="188" t="s">
        <v>1</v>
      </c>
      <c r="F3840" s="189" t="s">
        <v>3918</v>
      </c>
      <c r="H3840" s="190">
        <v>1.36</v>
      </c>
      <c r="I3840" s="191"/>
      <c r="L3840" s="187"/>
      <c r="M3840" s="192"/>
      <c r="T3840" s="193"/>
      <c r="AT3840" s="188" t="s">
        <v>586</v>
      </c>
      <c r="AU3840" s="188" t="s">
        <v>89</v>
      </c>
      <c r="AV3840" s="13" t="s">
        <v>89</v>
      </c>
      <c r="AW3840" s="13" t="s">
        <v>31</v>
      </c>
      <c r="AX3840" s="13" t="s">
        <v>77</v>
      </c>
      <c r="AY3840" s="188" t="s">
        <v>574</v>
      </c>
    </row>
    <row r="3841" spans="2:51" s="12" customFormat="1" ht="12">
      <c r="B3841" s="180"/>
      <c r="D3841" s="181" t="s">
        <v>586</v>
      </c>
      <c r="E3841" s="182" t="s">
        <v>1</v>
      </c>
      <c r="F3841" s="183" t="s">
        <v>3919</v>
      </c>
      <c r="H3841" s="182" t="s">
        <v>1</v>
      </c>
      <c r="I3841" s="184"/>
      <c r="L3841" s="180"/>
      <c r="M3841" s="185"/>
      <c r="T3841" s="186"/>
      <c r="AT3841" s="182" t="s">
        <v>586</v>
      </c>
      <c r="AU3841" s="182" t="s">
        <v>89</v>
      </c>
      <c r="AV3841" s="12" t="s">
        <v>84</v>
      </c>
      <c r="AW3841" s="12" t="s">
        <v>31</v>
      </c>
      <c r="AX3841" s="12" t="s">
        <v>77</v>
      </c>
      <c r="AY3841" s="182" t="s">
        <v>574</v>
      </c>
    </row>
    <row r="3842" spans="2:51" s="13" customFormat="1" ht="12">
      <c r="B3842" s="187"/>
      <c r="D3842" s="181" t="s">
        <v>586</v>
      </c>
      <c r="E3842" s="188" t="s">
        <v>1</v>
      </c>
      <c r="F3842" s="189" t="s">
        <v>3920</v>
      </c>
      <c r="H3842" s="190">
        <v>26.132000000000001</v>
      </c>
      <c r="I3842" s="191"/>
      <c r="L3842" s="187"/>
      <c r="M3842" s="192"/>
      <c r="T3842" s="193"/>
      <c r="AT3842" s="188" t="s">
        <v>586</v>
      </c>
      <c r="AU3842" s="188" t="s">
        <v>89</v>
      </c>
      <c r="AV3842" s="13" t="s">
        <v>89</v>
      </c>
      <c r="AW3842" s="13" t="s">
        <v>31</v>
      </c>
      <c r="AX3842" s="13" t="s">
        <v>77</v>
      </c>
      <c r="AY3842" s="188" t="s">
        <v>574</v>
      </c>
    </row>
    <row r="3843" spans="2:51" s="12" customFormat="1" ht="12">
      <c r="B3843" s="180"/>
      <c r="D3843" s="181" t="s">
        <v>586</v>
      </c>
      <c r="E3843" s="182" t="s">
        <v>1</v>
      </c>
      <c r="F3843" s="183" t="s">
        <v>3921</v>
      </c>
      <c r="H3843" s="182" t="s">
        <v>1</v>
      </c>
      <c r="I3843" s="184"/>
      <c r="L3843" s="180"/>
      <c r="M3843" s="185"/>
      <c r="T3843" s="186"/>
      <c r="AT3843" s="182" t="s">
        <v>586</v>
      </c>
      <c r="AU3843" s="182" t="s">
        <v>89</v>
      </c>
      <c r="AV3843" s="12" t="s">
        <v>84</v>
      </c>
      <c r="AW3843" s="12" t="s">
        <v>31</v>
      </c>
      <c r="AX3843" s="12" t="s">
        <v>77</v>
      </c>
      <c r="AY3843" s="182" t="s">
        <v>574</v>
      </c>
    </row>
    <row r="3844" spans="2:51" s="13" customFormat="1" ht="12">
      <c r="B3844" s="187"/>
      <c r="D3844" s="181" t="s">
        <v>586</v>
      </c>
      <c r="E3844" s="188" t="s">
        <v>1</v>
      </c>
      <c r="F3844" s="189" t="s">
        <v>3922</v>
      </c>
      <c r="H3844" s="190">
        <v>19.870999999999999</v>
      </c>
      <c r="I3844" s="191"/>
      <c r="L3844" s="187"/>
      <c r="M3844" s="192"/>
      <c r="T3844" s="193"/>
      <c r="AT3844" s="188" t="s">
        <v>586</v>
      </c>
      <c r="AU3844" s="188" t="s">
        <v>89</v>
      </c>
      <c r="AV3844" s="13" t="s">
        <v>89</v>
      </c>
      <c r="AW3844" s="13" t="s">
        <v>31</v>
      </c>
      <c r="AX3844" s="13" t="s">
        <v>77</v>
      </c>
      <c r="AY3844" s="188" t="s">
        <v>574</v>
      </c>
    </row>
    <row r="3845" spans="2:51" s="13" customFormat="1" ht="12">
      <c r="B3845" s="187"/>
      <c r="D3845" s="181" t="s">
        <v>586</v>
      </c>
      <c r="E3845" s="188" t="s">
        <v>1</v>
      </c>
      <c r="F3845" s="189" t="s">
        <v>3923</v>
      </c>
      <c r="H3845" s="190">
        <v>-3.6360000000000001</v>
      </c>
      <c r="I3845" s="191"/>
      <c r="L3845" s="187"/>
      <c r="M3845" s="192"/>
      <c r="T3845" s="193"/>
      <c r="AT3845" s="188" t="s">
        <v>586</v>
      </c>
      <c r="AU3845" s="188" t="s">
        <v>89</v>
      </c>
      <c r="AV3845" s="13" t="s">
        <v>89</v>
      </c>
      <c r="AW3845" s="13" t="s">
        <v>31</v>
      </c>
      <c r="AX3845" s="13" t="s">
        <v>77</v>
      </c>
      <c r="AY3845" s="188" t="s">
        <v>574</v>
      </c>
    </row>
    <row r="3846" spans="2:51" s="12" customFormat="1" ht="12">
      <c r="B3846" s="180"/>
      <c r="D3846" s="181" t="s">
        <v>586</v>
      </c>
      <c r="E3846" s="182" t="s">
        <v>1</v>
      </c>
      <c r="F3846" s="183" t="s">
        <v>3924</v>
      </c>
      <c r="H3846" s="182" t="s">
        <v>1</v>
      </c>
      <c r="I3846" s="184"/>
      <c r="L3846" s="180"/>
      <c r="M3846" s="185"/>
      <c r="T3846" s="186"/>
      <c r="AT3846" s="182" t="s">
        <v>586</v>
      </c>
      <c r="AU3846" s="182" t="s">
        <v>89</v>
      </c>
      <c r="AV3846" s="12" t="s">
        <v>84</v>
      </c>
      <c r="AW3846" s="12" t="s">
        <v>31</v>
      </c>
      <c r="AX3846" s="12" t="s">
        <v>77</v>
      </c>
      <c r="AY3846" s="182" t="s">
        <v>574</v>
      </c>
    </row>
    <row r="3847" spans="2:51" s="13" customFormat="1" ht="12">
      <c r="B3847" s="187"/>
      <c r="D3847" s="181" t="s">
        <v>586</v>
      </c>
      <c r="E3847" s="188" t="s">
        <v>1</v>
      </c>
      <c r="F3847" s="189" t="s">
        <v>3925</v>
      </c>
      <c r="H3847" s="190">
        <v>14.64</v>
      </c>
      <c r="I3847" s="191"/>
      <c r="L3847" s="187"/>
      <c r="M3847" s="192"/>
      <c r="T3847" s="193"/>
      <c r="AT3847" s="188" t="s">
        <v>586</v>
      </c>
      <c r="AU3847" s="188" t="s">
        <v>89</v>
      </c>
      <c r="AV3847" s="13" t="s">
        <v>89</v>
      </c>
      <c r="AW3847" s="13" t="s">
        <v>31</v>
      </c>
      <c r="AX3847" s="13" t="s">
        <v>77</v>
      </c>
      <c r="AY3847" s="188" t="s">
        <v>574</v>
      </c>
    </row>
    <row r="3848" spans="2:51" s="13" customFormat="1" ht="12">
      <c r="B3848" s="187"/>
      <c r="D3848" s="181" t="s">
        <v>586</v>
      </c>
      <c r="E3848" s="188" t="s">
        <v>1</v>
      </c>
      <c r="F3848" s="189" t="s">
        <v>3926</v>
      </c>
      <c r="H3848" s="190">
        <v>2.1509999999999998</v>
      </c>
      <c r="I3848" s="191"/>
      <c r="L3848" s="187"/>
      <c r="M3848" s="192"/>
      <c r="T3848" s="193"/>
      <c r="AT3848" s="188" t="s">
        <v>586</v>
      </c>
      <c r="AU3848" s="188" t="s">
        <v>89</v>
      </c>
      <c r="AV3848" s="13" t="s">
        <v>89</v>
      </c>
      <c r="AW3848" s="13" t="s">
        <v>31</v>
      </c>
      <c r="AX3848" s="13" t="s">
        <v>77</v>
      </c>
      <c r="AY3848" s="188" t="s">
        <v>574</v>
      </c>
    </row>
    <row r="3849" spans="2:51" s="12" customFormat="1" ht="12">
      <c r="B3849" s="180"/>
      <c r="D3849" s="181" t="s">
        <v>586</v>
      </c>
      <c r="E3849" s="182" t="s">
        <v>1</v>
      </c>
      <c r="F3849" s="183" t="s">
        <v>3927</v>
      </c>
      <c r="H3849" s="182" t="s">
        <v>1</v>
      </c>
      <c r="I3849" s="184"/>
      <c r="L3849" s="180"/>
      <c r="M3849" s="185"/>
      <c r="T3849" s="186"/>
      <c r="AT3849" s="182" t="s">
        <v>586</v>
      </c>
      <c r="AU3849" s="182" t="s">
        <v>89</v>
      </c>
      <c r="AV3849" s="12" t="s">
        <v>84</v>
      </c>
      <c r="AW3849" s="12" t="s">
        <v>31</v>
      </c>
      <c r="AX3849" s="12" t="s">
        <v>77</v>
      </c>
      <c r="AY3849" s="182" t="s">
        <v>574</v>
      </c>
    </row>
    <row r="3850" spans="2:51" s="13" customFormat="1" ht="12">
      <c r="B3850" s="187"/>
      <c r="D3850" s="181" t="s">
        <v>586</v>
      </c>
      <c r="E3850" s="188" t="s">
        <v>1</v>
      </c>
      <c r="F3850" s="189" t="s">
        <v>3928</v>
      </c>
      <c r="H3850" s="190">
        <v>31.949000000000002</v>
      </c>
      <c r="I3850" s="191"/>
      <c r="L3850" s="187"/>
      <c r="M3850" s="192"/>
      <c r="T3850" s="193"/>
      <c r="AT3850" s="188" t="s">
        <v>586</v>
      </c>
      <c r="AU3850" s="188" t="s">
        <v>89</v>
      </c>
      <c r="AV3850" s="13" t="s">
        <v>89</v>
      </c>
      <c r="AW3850" s="13" t="s">
        <v>31</v>
      </c>
      <c r="AX3850" s="13" t="s">
        <v>77</v>
      </c>
      <c r="AY3850" s="188" t="s">
        <v>574</v>
      </c>
    </row>
    <row r="3851" spans="2:51" s="13" customFormat="1" ht="12">
      <c r="B3851" s="187"/>
      <c r="D3851" s="181" t="s">
        <v>586</v>
      </c>
      <c r="E3851" s="188" t="s">
        <v>1</v>
      </c>
      <c r="F3851" s="189" t="s">
        <v>3929</v>
      </c>
      <c r="H3851" s="190">
        <v>1.8180000000000001</v>
      </c>
      <c r="I3851" s="191"/>
      <c r="L3851" s="187"/>
      <c r="M3851" s="192"/>
      <c r="T3851" s="193"/>
      <c r="AT3851" s="188" t="s">
        <v>586</v>
      </c>
      <c r="AU3851" s="188" t="s">
        <v>89</v>
      </c>
      <c r="AV3851" s="13" t="s">
        <v>89</v>
      </c>
      <c r="AW3851" s="13" t="s">
        <v>31</v>
      </c>
      <c r="AX3851" s="13" t="s">
        <v>77</v>
      </c>
      <c r="AY3851" s="188" t="s">
        <v>574</v>
      </c>
    </row>
    <row r="3852" spans="2:51" s="12" customFormat="1" ht="12">
      <c r="B3852" s="180"/>
      <c r="D3852" s="181" t="s">
        <v>586</v>
      </c>
      <c r="E3852" s="182" t="s">
        <v>1</v>
      </c>
      <c r="F3852" s="183" t="s">
        <v>3930</v>
      </c>
      <c r="H3852" s="182" t="s">
        <v>1</v>
      </c>
      <c r="I3852" s="184"/>
      <c r="L3852" s="180"/>
      <c r="M3852" s="185"/>
      <c r="T3852" s="186"/>
      <c r="AT3852" s="182" t="s">
        <v>586</v>
      </c>
      <c r="AU3852" s="182" t="s">
        <v>89</v>
      </c>
      <c r="AV3852" s="12" t="s">
        <v>84</v>
      </c>
      <c r="AW3852" s="12" t="s">
        <v>31</v>
      </c>
      <c r="AX3852" s="12" t="s">
        <v>77</v>
      </c>
      <c r="AY3852" s="182" t="s">
        <v>574</v>
      </c>
    </row>
    <row r="3853" spans="2:51" s="13" customFormat="1" ht="12">
      <c r="B3853" s="187"/>
      <c r="D3853" s="181" t="s">
        <v>586</v>
      </c>
      <c r="E3853" s="188" t="s">
        <v>1</v>
      </c>
      <c r="F3853" s="189" t="s">
        <v>3931</v>
      </c>
      <c r="H3853" s="190">
        <v>4.6550000000000002</v>
      </c>
      <c r="I3853" s="191"/>
      <c r="L3853" s="187"/>
      <c r="M3853" s="192"/>
      <c r="T3853" s="193"/>
      <c r="AT3853" s="188" t="s">
        <v>586</v>
      </c>
      <c r="AU3853" s="188" t="s">
        <v>89</v>
      </c>
      <c r="AV3853" s="13" t="s">
        <v>89</v>
      </c>
      <c r="AW3853" s="13" t="s">
        <v>31</v>
      </c>
      <c r="AX3853" s="13" t="s">
        <v>77</v>
      </c>
      <c r="AY3853" s="188" t="s">
        <v>574</v>
      </c>
    </row>
    <row r="3854" spans="2:51" s="15" customFormat="1" ht="12">
      <c r="B3854" s="201"/>
      <c r="D3854" s="181" t="s">
        <v>586</v>
      </c>
      <c r="E3854" s="202" t="s">
        <v>1</v>
      </c>
      <c r="F3854" s="203" t="s">
        <v>776</v>
      </c>
      <c r="H3854" s="204">
        <v>126.393</v>
      </c>
      <c r="I3854" s="205"/>
      <c r="L3854" s="201"/>
      <c r="M3854" s="206"/>
      <c r="T3854" s="207"/>
      <c r="AT3854" s="202" t="s">
        <v>586</v>
      </c>
      <c r="AU3854" s="202" t="s">
        <v>89</v>
      </c>
      <c r="AV3854" s="15" t="s">
        <v>597</v>
      </c>
      <c r="AW3854" s="15" t="s">
        <v>31</v>
      </c>
      <c r="AX3854" s="15" t="s">
        <v>77</v>
      </c>
      <c r="AY3854" s="202" t="s">
        <v>574</v>
      </c>
    </row>
    <row r="3855" spans="2:51" s="12" customFormat="1" ht="12">
      <c r="B3855" s="180"/>
      <c r="D3855" s="181" t="s">
        <v>586</v>
      </c>
      <c r="E3855" s="182" t="s">
        <v>1</v>
      </c>
      <c r="F3855" s="183" t="s">
        <v>1043</v>
      </c>
      <c r="H3855" s="182" t="s">
        <v>1</v>
      </c>
      <c r="I3855" s="184"/>
      <c r="L3855" s="180"/>
      <c r="M3855" s="185"/>
      <c r="T3855" s="186"/>
      <c r="AT3855" s="182" t="s">
        <v>586</v>
      </c>
      <c r="AU3855" s="182" t="s">
        <v>89</v>
      </c>
      <c r="AV3855" s="12" t="s">
        <v>84</v>
      </c>
      <c r="AW3855" s="12" t="s">
        <v>31</v>
      </c>
      <c r="AX3855" s="12" t="s">
        <v>77</v>
      </c>
      <c r="AY3855" s="182" t="s">
        <v>574</v>
      </c>
    </row>
    <row r="3856" spans="2:51" s="12" customFormat="1" ht="12">
      <c r="B3856" s="180"/>
      <c r="D3856" s="181" t="s">
        <v>586</v>
      </c>
      <c r="E3856" s="182" t="s">
        <v>1</v>
      </c>
      <c r="F3856" s="183" t="s">
        <v>3932</v>
      </c>
      <c r="H3856" s="182" t="s">
        <v>1</v>
      </c>
      <c r="I3856" s="184"/>
      <c r="L3856" s="180"/>
      <c r="M3856" s="185"/>
      <c r="T3856" s="186"/>
      <c r="AT3856" s="182" t="s">
        <v>586</v>
      </c>
      <c r="AU3856" s="182" t="s">
        <v>89</v>
      </c>
      <c r="AV3856" s="12" t="s">
        <v>84</v>
      </c>
      <c r="AW3856" s="12" t="s">
        <v>31</v>
      </c>
      <c r="AX3856" s="12" t="s">
        <v>77</v>
      </c>
      <c r="AY3856" s="182" t="s">
        <v>574</v>
      </c>
    </row>
    <row r="3857" spans="2:51" s="13" customFormat="1" ht="12">
      <c r="B3857" s="187"/>
      <c r="D3857" s="181" t="s">
        <v>586</v>
      </c>
      <c r="E3857" s="188" t="s">
        <v>1</v>
      </c>
      <c r="F3857" s="189" t="s">
        <v>3933</v>
      </c>
      <c r="H3857" s="190">
        <v>113.45399999999999</v>
      </c>
      <c r="I3857" s="191"/>
      <c r="L3857" s="187"/>
      <c r="M3857" s="192"/>
      <c r="T3857" s="193"/>
      <c r="AT3857" s="188" t="s">
        <v>586</v>
      </c>
      <c r="AU3857" s="188" t="s">
        <v>89</v>
      </c>
      <c r="AV3857" s="13" t="s">
        <v>89</v>
      </c>
      <c r="AW3857" s="13" t="s">
        <v>31</v>
      </c>
      <c r="AX3857" s="13" t="s">
        <v>77</v>
      </c>
      <c r="AY3857" s="188" t="s">
        <v>574</v>
      </c>
    </row>
    <row r="3858" spans="2:51" s="13" customFormat="1" ht="12">
      <c r="B3858" s="187"/>
      <c r="D3858" s="181" t="s">
        <v>586</v>
      </c>
      <c r="E3858" s="188" t="s">
        <v>1</v>
      </c>
      <c r="F3858" s="189" t="s">
        <v>3934</v>
      </c>
      <c r="H3858" s="190">
        <v>27.22</v>
      </c>
      <c r="I3858" s="191"/>
      <c r="L3858" s="187"/>
      <c r="M3858" s="192"/>
      <c r="T3858" s="193"/>
      <c r="AT3858" s="188" t="s">
        <v>586</v>
      </c>
      <c r="AU3858" s="188" t="s">
        <v>89</v>
      </c>
      <c r="AV3858" s="13" t="s">
        <v>89</v>
      </c>
      <c r="AW3858" s="13" t="s">
        <v>31</v>
      </c>
      <c r="AX3858" s="13" t="s">
        <v>77</v>
      </c>
      <c r="AY3858" s="188" t="s">
        <v>574</v>
      </c>
    </row>
    <row r="3859" spans="2:51" s="13" customFormat="1" ht="12">
      <c r="B3859" s="187"/>
      <c r="D3859" s="181" t="s">
        <v>586</v>
      </c>
      <c r="E3859" s="188" t="s">
        <v>1</v>
      </c>
      <c r="F3859" s="189" t="s">
        <v>3935</v>
      </c>
      <c r="H3859" s="190">
        <v>-34.695999999999998</v>
      </c>
      <c r="I3859" s="191"/>
      <c r="L3859" s="187"/>
      <c r="M3859" s="192"/>
      <c r="T3859" s="193"/>
      <c r="AT3859" s="188" t="s">
        <v>586</v>
      </c>
      <c r="AU3859" s="188" t="s">
        <v>89</v>
      </c>
      <c r="AV3859" s="13" t="s">
        <v>89</v>
      </c>
      <c r="AW3859" s="13" t="s">
        <v>31</v>
      </c>
      <c r="AX3859" s="13" t="s">
        <v>77</v>
      </c>
      <c r="AY3859" s="188" t="s">
        <v>574</v>
      </c>
    </row>
    <row r="3860" spans="2:51" s="12" customFormat="1" ht="12">
      <c r="B3860" s="180"/>
      <c r="D3860" s="181" t="s">
        <v>586</v>
      </c>
      <c r="E3860" s="182" t="s">
        <v>1</v>
      </c>
      <c r="F3860" s="183" t="s">
        <v>3936</v>
      </c>
      <c r="H3860" s="182" t="s">
        <v>1</v>
      </c>
      <c r="I3860" s="184"/>
      <c r="L3860" s="180"/>
      <c r="M3860" s="185"/>
      <c r="T3860" s="186"/>
      <c r="AT3860" s="182" t="s">
        <v>586</v>
      </c>
      <c r="AU3860" s="182" t="s">
        <v>89</v>
      </c>
      <c r="AV3860" s="12" t="s">
        <v>84</v>
      </c>
      <c r="AW3860" s="12" t="s">
        <v>31</v>
      </c>
      <c r="AX3860" s="12" t="s">
        <v>77</v>
      </c>
      <c r="AY3860" s="182" t="s">
        <v>574</v>
      </c>
    </row>
    <row r="3861" spans="2:51" s="13" customFormat="1" ht="12">
      <c r="B3861" s="187"/>
      <c r="D3861" s="181" t="s">
        <v>586</v>
      </c>
      <c r="E3861" s="188" t="s">
        <v>1</v>
      </c>
      <c r="F3861" s="189" t="s">
        <v>3937</v>
      </c>
      <c r="H3861" s="190">
        <v>0.93799999999999994</v>
      </c>
      <c r="I3861" s="191"/>
      <c r="L3861" s="187"/>
      <c r="M3861" s="192"/>
      <c r="T3861" s="193"/>
      <c r="AT3861" s="188" t="s">
        <v>586</v>
      </c>
      <c r="AU3861" s="188" t="s">
        <v>89</v>
      </c>
      <c r="AV3861" s="13" t="s">
        <v>89</v>
      </c>
      <c r="AW3861" s="13" t="s">
        <v>31</v>
      </c>
      <c r="AX3861" s="13" t="s">
        <v>77</v>
      </c>
      <c r="AY3861" s="188" t="s">
        <v>574</v>
      </c>
    </row>
    <row r="3862" spans="2:51" s="12" customFormat="1" ht="12">
      <c r="B3862" s="180"/>
      <c r="D3862" s="181" t="s">
        <v>586</v>
      </c>
      <c r="E3862" s="182" t="s">
        <v>1</v>
      </c>
      <c r="F3862" s="183" t="s">
        <v>3938</v>
      </c>
      <c r="H3862" s="182" t="s">
        <v>1</v>
      </c>
      <c r="I3862" s="184"/>
      <c r="L3862" s="180"/>
      <c r="M3862" s="185"/>
      <c r="T3862" s="186"/>
      <c r="AT3862" s="182" t="s">
        <v>586</v>
      </c>
      <c r="AU3862" s="182" t="s">
        <v>89</v>
      </c>
      <c r="AV3862" s="12" t="s">
        <v>84</v>
      </c>
      <c r="AW3862" s="12" t="s">
        <v>31</v>
      </c>
      <c r="AX3862" s="12" t="s">
        <v>77</v>
      </c>
      <c r="AY3862" s="182" t="s">
        <v>574</v>
      </c>
    </row>
    <row r="3863" spans="2:51" s="13" customFormat="1" ht="12">
      <c r="B3863" s="187"/>
      <c r="D3863" s="181" t="s">
        <v>586</v>
      </c>
      <c r="E3863" s="188" t="s">
        <v>1</v>
      </c>
      <c r="F3863" s="189" t="s">
        <v>3939</v>
      </c>
      <c r="H3863" s="190">
        <v>92.991</v>
      </c>
      <c r="I3863" s="191"/>
      <c r="L3863" s="187"/>
      <c r="M3863" s="192"/>
      <c r="T3863" s="193"/>
      <c r="AT3863" s="188" t="s">
        <v>586</v>
      </c>
      <c r="AU3863" s="188" t="s">
        <v>89</v>
      </c>
      <c r="AV3863" s="13" t="s">
        <v>89</v>
      </c>
      <c r="AW3863" s="13" t="s">
        <v>31</v>
      </c>
      <c r="AX3863" s="13" t="s">
        <v>77</v>
      </c>
      <c r="AY3863" s="188" t="s">
        <v>574</v>
      </c>
    </row>
    <row r="3864" spans="2:51" s="13" customFormat="1" ht="12">
      <c r="B3864" s="187"/>
      <c r="D3864" s="181" t="s">
        <v>586</v>
      </c>
      <c r="E3864" s="188" t="s">
        <v>1</v>
      </c>
      <c r="F3864" s="189" t="s">
        <v>3940</v>
      </c>
      <c r="H3864" s="190">
        <v>-9.6959999999999997</v>
      </c>
      <c r="I3864" s="191"/>
      <c r="L3864" s="187"/>
      <c r="M3864" s="192"/>
      <c r="T3864" s="193"/>
      <c r="AT3864" s="188" t="s">
        <v>586</v>
      </c>
      <c r="AU3864" s="188" t="s">
        <v>89</v>
      </c>
      <c r="AV3864" s="13" t="s">
        <v>89</v>
      </c>
      <c r="AW3864" s="13" t="s">
        <v>31</v>
      </c>
      <c r="AX3864" s="13" t="s">
        <v>77</v>
      </c>
      <c r="AY3864" s="188" t="s">
        <v>574</v>
      </c>
    </row>
    <row r="3865" spans="2:51" s="12" customFormat="1" ht="12">
      <c r="B3865" s="180"/>
      <c r="D3865" s="181" t="s">
        <v>586</v>
      </c>
      <c r="E3865" s="182" t="s">
        <v>1</v>
      </c>
      <c r="F3865" s="183" t="s">
        <v>3941</v>
      </c>
      <c r="H3865" s="182" t="s">
        <v>1</v>
      </c>
      <c r="I3865" s="184"/>
      <c r="L3865" s="180"/>
      <c r="M3865" s="185"/>
      <c r="T3865" s="186"/>
      <c r="AT3865" s="182" t="s">
        <v>586</v>
      </c>
      <c r="AU3865" s="182" t="s">
        <v>89</v>
      </c>
      <c r="AV3865" s="12" t="s">
        <v>84</v>
      </c>
      <c r="AW3865" s="12" t="s">
        <v>31</v>
      </c>
      <c r="AX3865" s="12" t="s">
        <v>77</v>
      </c>
      <c r="AY3865" s="182" t="s">
        <v>574</v>
      </c>
    </row>
    <row r="3866" spans="2:51" s="13" customFormat="1" ht="12">
      <c r="B3866" s="187"/>
      <c r="D3866" s="181" t="s">
        <v>586</v>
      </c>
      <c r="E3866" s="188" t="s">
        <v>1</v>
      </c>
      <c r="F3866" s="189" t="s">
        <v>3942</v>
      </c>
      <c r="H3866" s="190">
        <v>38.945999999999998</v>
      </c>
      <c r="I3866" s="191"/>
      <c r="L3866" s="187"/>
      <c r="M3866" s="192"/>
      <c r="T3866" s="193"/>
      <c r="AT3866" s="188" t="s">
        <v>586</v>
      </c>
      <c r="AU3866" s="188" t="s">
        <v>89</v>
      </c>
      <c r="AV3866" s="13" t="s">
        <v>89</v>
      </c>
      <c r="AW3866" s="13" t="s">
        <v>31</v>
      </c>
      <c r="AX3866" s="13" t="s">
        <v>77</v>
      </c>
      <c r="AY3866" s="188" t="s">
        <v>574</v>
      </c>
    </row>
    <row r="3867" spans="2:51" s="12" customFormat="1" ht="12">
      <c r="B3867" s="180"/>
      <c r="D3867" s="181" t="s">
        <v>586</v>
      </c>
      <c r="E3867" s="182" t="s">
        <v>1</v>
      </c>
      <c r="F3867" s="183" t="s">
        <v>3943</v>
      </c>
      <c r="H3867" s="182" t="s">
        <v>1</v>
      </c>
      <c r="I3867" s="184"/>
      <c r="L3867" s="180"/>
      <c r="M3867" s="185"/>
      <c r="T3867" s="186"/>
      <c r="AT3867" s="182" t="s">
        <v>586</v>
      </c>
      <c r="AU3867" s="182" t="s">
        <v>89</v>
      </c>
      <c r="AV3867" s="12" t="s">
        <v>84</v>
      </c>
      <c r="AW3867" s="12" t="s">
        <v>31</v>
      </c>
      <c r="AX3867" s="12" t="s">
        <v>77</v>
      </c>
      <c r="AY3867" s="182" t="s">
        <v>574</v>
      </c>
    </row>
    <row r="3868" spans="2:51" s="13" customFormat="1" ht="12">
      <c r="B3868" s="187"/>
      <c r="D3868" s="181" t="s">
        <v>586</v>
      </c>
      <c r="E3868" s="188" t="s">
        <v>1</v>
      </c>
      <c r="F3868" s="189" t="s">
        <v>3944</v>
      </c>
      <c r="H3868" s="190">
        <v>97.584999999999994</v>
      </c>
      <c r="I3868" s="191"/>
      <c r="L3868" s="187"/>
      <c r="M3868" s="192"/>
      <c r="T3868" s="193"/>
      <c r="AT3868" s="188" t="s">
        <v>586</v>
      </c>
      <c r="AU3868" s="188" t="s">
        <v>89</v>
      </c>
      <c r="AV3868" s="13" t="s">
        <v>89</v>
      </c>
      <c r="AW3868" s="13" t="s">
        <v>31</v>
      </c>
      <c r="AX3868" s="13" t="s">
        <v>77</v>
      </c>
      <c r="AY3868" s="188" t="s">
        <v>574</v>
      </c>
    </row>
    <row r="3869" spans="2:51" s="13" customFormat="1" ht="12">
      <c r="B3869" s="187"/>
      <c r="D3869" s="181" t="s">
        <v>586</v>
      </c>
      <c r="E3869" s="188" t="s">
        <v>1</v>
      </c>
      <c r="F3869" s="189" t="s">
        <v>3940</v>
      </c>
      <c r="H3869" s="190">
        <v>-9.6959999999999997</v>
      </c>
      <c r="I3869" s="191"/>
      <c r="L3869" s="187"/>
      <c r="M3869" s="192"/>
      <c r="T3869" s="193"/>
      <c r="AT3869" s="188" t="s">
        <v>586</v>
      </c>
      <c r="AU3869" s="188" t="s">
        <v>89</v>
      </c>
      <c r="AV3869" s="13" t="s">
        <v>89</v>
      </c>
      <c r="AW3869" s="13" t="s">
        <v>31</v>
      </c>
      <c r="AX3869" s="13" t="s">
        <v>77</v>
      </c>
      <c r="AY3869" s="188" t="s">
        <v>574</v>
      </c>
    </row>
    <row r="3870" spans="2:51" s="15" customFormat="1" ht="12">
      <c r="B3870" s="201"/>
      <c r="D3870" s="181" t="s">
        <v>586</v>
      </c>
      <c r="E3870" s="202" t="s">
        <v>1</v>
      </c>
      <c r="F3870" s="203" t="s">
        <v>776</v>
      </c>
      <c r="H3870" s="204">
        <v>317.04599999999999</v>
      </c>
      <c r="I3870" s="205"/>
      <c r="L3870" s="201"/>
      <c r="M3870" s="206"/>
      <c r="T3870" s="207"/>
      <c r="AT3870" s="202" t="s">
        <v>586</v>
      </c>
      <c r="AU3870" s="202" t="s">
        <v>89</v>
      </c>
      <c r="AV3870" s="15" t="s">
        <v>597</v>
      </c>
      <c r="AW3870" s="15" t="s">
        <v>31</v>
      </c>
      <c r="AX3870" s="15" t="s">
        <v>77</v>
      </c>
      <c r="AY3870" s="202" t="s">
        <v>574</v>
      </c>
    </row>
    <row r="3871" spans="2:51" s="14" customFormat="1" ht="12">
      <c r="B3871" s="194"/>
      <c r="D3871" s="181" t="s">
        <v>586</v>
      </c>
      <c r="E3871" s="195" t="s">
        <v>1</v>
      </c>
      <c r="F3871" s="196" t="s">
        <v>596</v>
      </c>
      <c r="H3871" s="197">
        <v>443.43900000000002</v>
      </c>
      <c r="I3871" s="198"/>
      <c r="L3871" s="194"/>
      <c r="M3871" s="199"/>
      <c r="T3871" s="200"/>
      <c r="AT3871" s="195" t="s">
        <v>586</v>
      </c>
      <c r="AU3871" s="195" t="s">
        <v>89</v>
      </c>
      <c r="AV3871" s="14" t="s">
        <v>580</v>
      </c>
      <c r="AW3871" s="14" t="s">
        <v>31</v>
      </c>
      <c r="AX3871" s="14" t="s">
        <v>84</v>
      </c>
      <c r="AY3871" s="195" t="s">
        <v>574</v>
      </c>
    </row>
    <row r="3872" spans="2:51" s="12" customFormat="1" ht="12">
      <c r="B3872" s="180"/>
      <c r="D3872" s="181" t="s">
        <v>586</v>
      </c>
      <c r="E3872" s="182" t="s">
        <v>1</v>
      </c>
      <c r="F3872" s="183" t="s">
        <v>3945</v>
      </c>
      <c r="H3872" s="182" t="s">
        <v>1</v>
      </c>
      <c r="I3872" s="184"/>
      <c r="L3872" s="180"/>
      <c r="M3872" s="185"/>
      <c r="T3872" s="186"/>
      <c r="AT3872" s="182" t="s">
        <v>586</v>
      </c>
      <c r="AU3872" s="182" t="s">
        <v>89</v>
      </c>
      <c r="AV3872" s="12" t="s">
        <v>84</v>
      </c>
      <c r="AW3872" s="12" t="s">
        <v>31</v>
      </c>
      <c r="AX3872" s="12" t="s">
        <v>77</v>
      </c>
      <c r="AY3872" s="182" t="s">
        <v>574</v>
      </c>
    </row>
    <row r="3873" spans="2:65" s="12" customFormat="1" ht="12">
      <c r="B3873" s="180"/>
      <c r="D3873" s="181" t="s">
        <v>586</v>
      </c>
      <c r="E3873" s="182" t="s">
        <v>1</v>
      </c>
      <c r="F3873" s="183" t="s">
        <v>3946</v>
      </c>
      <c r="H3873" s="182" t="s">
        <v>1</v>
      </c>
      <c r="I3873" s="184"/>
      <c r="L3873" s="180"/>
      <c r="M3873" s="185"/>
      <c r="T3873" s="186"/>
      <c r="AT3873" s="182" t="s">
        <v>586</v>
      </c>
      <c r="AU3873" s="182" t="s">
        <v>89</v>
      </c>
      <c r="AV3873" s="12" t="s">
        <v>84</v>
      </c>
      <c r="AW3873" s="12" t="s">
        <v>31</v>
      </c>
      <c r="AX3873" s="12" t="s">
        <v>77</v>
      </c>
      <c r="AY3873" s="182" t="s">
        <v>574</v>
      </c>
    </row>
    <row r="3874" spans="2:65" s="1" customFormat="1" ht="55.5" customHeight="1">
      <c r="B3874" s="140"/>
      <c r="C3874" s="168" t="s">
        <v>3947</v>
      </c>
      <c r="D3874" s="168" t="s">
        <v>576</v>
      </c>
      <c r="E3874" s="169" t="s">
        <v>3948</v>
      </c>
      <c r="F3874" s="170" t="s">
        <v>3949</v>
      </c>
      <c r="G3874" s="171" t="s">
        <v>584</v>
      </c>
      <c r="H3874" s="172">
        <v>470.05599999999998</v>
      </c>
      <c r="I3874" s="173"/>
      <c r="J3874" s="174">
        <f>ROUND(I3874*H3874,2)</f>
        <v>0</v>
      </c>
      <c r="K3874" s="175"/>
      <c r="L3874" s="34"/>
      <c r="M3874" s="176" t="s">
        <v>1</v>
      </c>
      <c r="N3874" s="139" t="s">
        <v>43</v>
      </c>
      <c r="P3874" s="177">
        <f>O3874*H3874</f>
        <v>0</v>
      </c>
      <c r="Q3874" s="177">
        <v>4.8745120000000003E-2</v>
      </c>
      <c r="R3874" s="177">
        <f>Q3874*H3874</f>
        <v>22.912936126720002</v>
      </c>
      <c r="S3874" s="177">
        <v>0</v>
      </c>
      <c r="T3874" s="178">
        <f>S3874*H3874</f>
        <v>0</v>
      </c>
      <c r="AR3874" s="179" t="s">
        <v>680</v>
      </c>
      <c r="AT3874" s="179" t="s">
        <v>576</v>
      </c>
      <c r="AU3874" s="179" t="s">
        <v>89</v>
      </c>
      <c r="AY3874" s="17" t="s">
        <v>574</v>
      </c>
      <c r="BE3874" s="102">
        <f>IF(N3874="základná",J3874,0)</f>
        <v>0</v>
      </c>
      <c r="BF3874" s="102">
        <f>IF(N3874="znížená",J3874,0)</f>
        <v>0</v>
      </c>
      <c r="BG3874" s="102">
        <f>IF(N3874="zákl. prenesená",J3874,0)</f>
        <v>0</v>
      </c>
      <c r="BH3874" s="102">
        <f>IF(N3874="zníž. prenesená",J3874,0)</f>
        <v>0</v>
      </c>
      <c r="BI3874" s="102">
        <f>IF(N3874="nulová",J3874,0)</f>
        <v>0</v>
      </c>
      <c r="BJ3874" s="17" t="s">
        <v>89</v>
      </c>
      <c r="BK3874" s="102">
        <f>ROUND(I3874*H3874,2)</f>
        <v>0</v>
      </c>
      <c r="BL3874" s="17" t="s">
        <v>680</v>
      </c>
      <c r="BM3874" s="179" t="s">
        <v>3950</v>
      </c>
    </row>
    <row r="3875" spans="2:65" s="12" customFormat="1" ht="12">
      <c r="B3875" s="180"/>
      <c r="D3875" s="181" t="s">
        <v>586</v>
      </c>
      <c r="E3875" s="182" t="s">
        <v>1</v>
      </c>
      <c r="F3875" s="183" t="s">
        <v>3951</v>
      </c>
      <c r="H3875" s="182" t="s">
        <v>1</v>
      </c>
      <c r="I3875" s="184"/>
      <c r="L3875" s="180"/>
      <c r="M3875" s="185"/>
      <c r="T3875" s="186"/>
      <c r="AT3875" s="182" t="s">
        <v>586</v>
      </c>
      <c r="AU3875" s="182" t="s">
        <v>89</v>
      </c>
      <c r="AV3875" s="12" t="s">
        <v>84</v>
      </c>
      <c r="AW3875" s="12" t="s">
        <v>31</v>
      </c>
      <c r="AX3875" s="12" t="s">
        <v>77</v>
      </c>
      <c r="AY3875" s="182" t="s">
        <v>574</v>
      </c>
    </row>
    <row r="3876" spans="2:65" s="12" customFormat="1" ht="12">
      <c r="B3876" s="180"/>
      <c r="D3876" s="181" t="s">
        <v>586</v>
      </c>
      <c r="E3876" s="182" t="s">
        <v>1</v>
      </c>
      <c r="F3876" s="183" t="s">
        <v>1019</v>
      </c>
      <c r="H3876" s="182" t="s">
        <v>1</v>
      </c>
      <c r="I3876" s="184"/>
      <c r="L3876" s="180"/>
      <c r="M3876" s="185"/>
      <c r="T3876" s="186"/>
      <c r="AT3876" s="182" t="s">
        <v>586</v>
      </c>
      <c r="AU3876" s="182" t="s">
        <v>89</v>
      </c>
      <c r="AV3876" s="12" t="s">
        <v>84</v>
      </c>
      <c r="AW3876" s="12" t="s">
        <v>31</v>
      </c>
      <c r="AX3876" s="12" t="s">
        <v>77</v>
      </c>
      <c r="AY3876" s="182" t="s">
        <v>574</v>
      </c>
    </row>
    <row r="3877" spans="2:65" s="12" customFormat="1" ht="12">
      <c r="B3877" s="180"/>
      <c r="D3877" s="181" t="s">
        <v>586</v>
      </c>
      <c r="E3877" s="182" t="s">
        <v>1</v>
      </c>
      <c r="F3877" s="183" t="s">
        <v>3952</v>
      </c>
      <c r="H3877" s="182" t="s">
        <v>1</v>
      </c>
      <c r="I3877" s="184"/>
      <c r="L3877" s="180"/>
      <c r="M3877" s="185"/>
      <c r="T3877" s="186"/>
      <c r="AT3877" s="182" t="s">
        <v>586</v>
      </c>
      <c r="AU3877" s="182" t="s">
        <v>89</v>
      </c>
      <c r="AV3877" s="12" t="s">
        <v>84</v>
      </c>
      <c r="AW3877" s="12" t="s">
        <v>31</v>
      </c>
      <c r="AX3877" s="12" t="s">
        <v>77</v>
      </c>
      <c r="AY3877" s="182" t="s">
        <v>574</v>
      </c>
    </row>
    <row r="3878" spans="2:65" s="13" customFormat="1" ht="12">
      <c r="B3878" s="187"/>
      <c r="D3878" s="181" t="s">
        <v>586</v>
      </c>
      <c r="E3878" s="188" t="s">
        <v>1</v>
      </c>
      <c r="F3878" s="189" t="s">
        <v>3953</v>
      </c>
      <c r="H3878" s="190">
        <v>64.888999999999996</v>
      </c>
      <c r="I3878" s="191"/>
      <c r="L3878" s="187"/>
      <c r="M3878" s="192"/>
      <c r="T3878" s="193"/>
      <c r="AT3878" s="188" t="s">
        <v>586</v>
      </c>
      <c r="AU3878" s="188" t="s">
        <v>89</v>
      </c>
      <c r="AV3878" s="13" t="s">
        <v>89</v>
      </c>
      <c r="AW3878" s="13" t="s">
        <v>31</v>
      </c>
      <c r="AX3878" s="13" t="s">
        <v>77</v>
      </c>
      <c r="AY3878" s="188" t="s">
        <v>574</v>
      </c>
    </row>
    <row r="3879" spans="2:65" s="12" customFormat="1" ht="12">
      <c r="B3879" s="180"/>
      <c r="D3879" s="181" t="s">
        <v>586</v>
      </c>
      <c r="E3879" s="182" t="s">
        <v>1</v>
      </c>
      <c r="F3879" s="183" t="s">
        <v>3954</v>
      </c>
      <c r="H3879" s="182" t="s">
        <v>1</v>
      </c>
      <c r="I3879" s="184"/>
      <c r="L3879" s="180"/>
      <c r="M3879" s="185"/>
      <c r="T3879" s="186"/>
      <c r="AT3879" s="182" t="s">
        <v>586</v>
      </c>
      <c r="AU3879" s="182" t="s">
        <v>89</v>
      </c>
      <c r="AV3879" s="12" t="s">
        <v>84</v>
      </c>
      <c r="AW3879" s="12" t="s">
        <v>31</v>
      </c>
      <c r="AX3879" s="12" t="s">
        <v>77</v>
      </c>
      <c r="AY3879" s="182" t="s">
        <v>574</v>
      </c>
    </row>
    <row r="3880" spans="2:65" s="13" customFormat="1" ht="12">
      <c r="B3880" s="187"/>
      <c r="D3880" s="181" t="s">
        <v>586</v>
      </c>
      <c r="E3880" s="188" t="s">
        <v>1</v>
      </c>
      <c r="F3880" s="189" t="s">
        <v>3955</v>
      </c>
      <c r="H3880" s="190">
        <v>26.132000000000001</v>
      </c>
      <c r="I3880" s="191"/>
      <c r="L3880" s="187"/>
      <c r="M3880" s="192"/>
      <c r="T3880" s="193"/>
      <c r="AT3880" s="188" t="s">
        <v>586</v>
      </c>
      <c r="AU3880" s="188" t="s">
        <v>89</v>
      </c>
      <c r="AV3880" s="13" t="s">
        <v>89</v>
      </c>
      <c r="AW3880" s="13" t="s">
        <v>31</v>
      </c>
      <c r="AX3880" s="13" t="s">
        <v>77</v>
      </c>
      <c r="AY3880" s="188" t="s">
        <v>574</v>
      </c>
    </row>
    <row r="3881" spans="2:65" s="12" customFormat="1" ht="12">
      <c r="B3881" s="180"/>
      <c r="D3881" s="181" t="s">
        <v>586</v>
      </c>
      <c r="E3881" s="182" t="s">
        <v>1</v>
      </c>
      <c r="F3881" s="183" t="s">
        <v>3956</v>
      </c>
      <c r="H3881" s="182" t="s">
        <v>1</v>
      </c>
      <c r="I3881" s="184"/>
      <c r="L3881" s="180"/>
      <c r="M3881" s="185"/>
      <c r="T3881" s="186"/>
      <c r="AT3881" s="182" t="s">
        <v>586</v>
      </c>
      <c r="AU3881" s="182" t="s">
        <v>89</v>
      </c>
      <c r="AV3881" s="12" t="s">
        <v>84</v>
      </c>
      <c r="AW3881" s="12" t="s">
        <v>31</v>
      </c>
      <c r="AX3881" s="12" t="s">
        <v>77</v>
      </c>
      <c r="AY3881" s="182" t="s">
        <v>574</v>
      </c>
    </row>
    <row r="3882" spans="2:65" s="13" customFormat="1" ht="12">
      <c r="B3882" s="187"/>
      <c r="D3882" s="181" t="s">
        <v>586</v>
      </c>
      <c r="E3882" s="188" t="s">
        <v>1</v>
      </c>
      <c r="F3882" s="189" t="s">
        <v>3957</v>
      </c>
      <c r="H3882" s="190">
        <v>26.132000000000001</v>
      </c>
      <c r="I3882" s="191"/>
      <c r="L3882" s="187"/>
      <c r="M3882" s="192"/>
      <c r="T3882" s="193"/>
      <c r="AT3882" s="188" t="s">
        <v>586</v>
      </c>
      <c r="AU3882" s="188" t="s">
        <v>89</v>
      </c>
      <c r="AV3882" s="13" t="s">
        <v>89</v>
      </c>
      <c r="AW3882" s="13" t="s">
        <v>31</v>
      </c>
      <c r="AX3882" s="13" t="s">
        <v>77</v>
      </c>
      <c r="AY3882" s="188" t="s">
        <v>574</v>
      </c>
    </row>
    <row r="3883" spans="2:65" s="12" customFormat="1" ht="12">
      <c r="B3883" s="180"/>
      <c r="D3883" s="181" t="s">
        <v>586</v>
      </c>
      <c r="E3883" s="182" t="s">
        <v>1</v>
      </c>
      <c r="F3883" s="183" t="s">
        <v>3958</v>
      </c>
      <c r="H3883" s="182" t="s">
        <v>1</v>
      </c>
      <c r="I3883" s="184"/>
      <c r="L3883" s="180"/>
      <c r="M3883" s="185"/>
      <c r="T3883" s="186"/>
      <c r="AT3883" s="182" t="s">
        <v>586</v>
      </c>
      <c r="AU3883" s="182" t="s">
        <v>89</v>
      </c>
      <c r="AV3883" s="12" t="s">
        <v>84</v>
      </c>
      <c r="AW3883" s="12" t="s">
        <v>31</v>
      </c>
      <c r="AX3883" s="12" t="s">
        <v>77</v>
      </c>
      <c r="AY3883" s="182" t="s">
        <v>574</v>
      </c>
    </row>
    <row r="3884" spans="2:65" s="13" customFormat="1" ht="12">
      <c r="B3884" s="187"/>
      <c r="D3884" s="181" t="s">
        <v>586</v>
      </c>
      <c r="E3884" s="188" t="s">
        <v>1</v>
      </c>
      <c r="F3884" s="189" t="s">
        <v>3959</v>
      </c>
      <c r="H3884" s="190">
        <v>54.21</v>
      </c>
      <c r="I3884" s="191"/>
      <c r="L3884" s="187"/>
      <c r="M3884" s="192"/>
      <c r="T3884" s="193"/>
      <c r="AT3884" s="188" t="s">
        <v>586</v>
      </c>
      <c r="AU3884" s="188" t="s">
        <v>89</v>
      </c>
      <c r="AV3884" s="13" t="s">
        <v>89</v>
      </c>
      <c r="AW3884" s="13" t="s">
        <v>31</v>
      </c>
      <c r="AX3884" s="13" t="s">
        <v>77</v>
      </c>
      <c r="AY3884" s="188" t="s">
        <v>574</v>
      </c>
    </row>
    <row r="3885" spans="2:65" s="13" customFormat="1" ht="12">
      <c r="B3885" s="187"/>
      <c r="D3885" s="181" t="s">
        <v>586</v>
      </c>
      <c r="E3885" s="188" t="s">
        <v>1</v>
      </c>
      <c r="F3885" s="189" t="s">
        <v>3960</v>
      </c>
      <c r="H3885" s="190">
        <v>-7.07</v>
      </c>
      <c r="I3885" s="191"/>
      <c r="L3885" s="187"/>
      <c r="M3885" s="192"/>
      <c r="T3885" s="193"/>
      <c r="AT3885" s="188" t="s">
        <v>586</v>
      </c>
      <c r="AU3885" s="188" t="s">
        <v>89</v>
      </c>
      <c r="AV3885" s="13" t="s">
        <v>89</v>
      </c>
      <c r="AW3885" s="13" t="s">
        <v>31</v>
      </c>
      <c r="AX3885" s="13" t="s">
        <v>77</v>
      </c>
      <c r="AY3885" s="188" t="s">
        <v>574</v>
      </c>
    </row>
    <row r="3886" spans="2:65" s="12" customFormat="1" ht="12">
      <c r="B3886" s="180"/>
      <c r="D3886" s="181" t="s">
        <v>586</v>
      </c>
      <c r="E3886" s="182" t="s">
        <v>1</v>
      </c>
      <c r="F3886" s="183" t="s">
        <v>3961</v>
      </c>
      <c r="H3886" s="182" t="s">
        <v>1</v>
      </c>
      <c r="I3886" s="184"/>
      <c r="L3886" s="180"/>
      <c r="M3886" s="185"/>
      <c r="T3886" s="186"/>
      <c r="AT3886" s="182" t="s">
        <v>586</v>
      </c>
      <c r="AU3886" s="182" t="s">
        <v>89</v>
      </c>
      <c r="AV3886" s="12" t="s">
        <v>84</v>
      </c>
      <c r="AW3886" s="12" t="s">
        <v>31</v>
      </c>
      <c r="AX3886" s="12" t="s">
        <v>77</v>
      </c>
      <c r="AY3886" s="182" t="s">
        <v>574</v>
      </c>
    </row>
    <row r="3887" spans="2:65" s="13" customFormat="1" ht="12">
      <c r="B3887" s="187"/>
      <c r="D3887" s="181" t="s">
        <v>586</v>
      </c>
      <c r="E3887" s="188" t="s">
        <v>1</v>
      </c>
      <c r="F3887" s="189" t="s">
        <v>3962</v>
      </c>
      <c r="H3887" s="190">
        <v>29.585000000000001</v>
      </c>
      <c r="I3887" s="191"/>
      <c r="L3887" s="187"/>
      <c r="M3887" s="192"/>
      <c r="T3887" s="193"/>
      <c r="AT3887" s="188" t="s">
        <v>586</v>
      </c>
      <c r="AU3887" s="188" t="s">
        <v>89</v>
      </c>
      <c r="AV3887" s="13" t="s">
        <v>89</v>
      </c>
      <c r="AW3887" s="13" t="s">
        <v>31</v>
      </c>
      <c r="AX3887" s="13" t="s">
        <v>77</v>
      </c>
      <c r="AY3887" s="188" t="s">
        <v>574</v>
      </c>
    </row>
    <row r="3888" spans="2:65" s="12" customFormat="1" ht="12">
      <c r="B3888" s="180"/>
      <c r="D3888" s="181" t="s">
        <v>586</v>
      </c>
      <c r="E3888" s="182" t="s">
        <v>1</v>
      </c>
      <c r="F3888" s="183" t="s">
        <v>3963</v>
      </c>
      <c r="H3888" s="182" t="s">
        <v>1</v>
      </c>
      <c r="I3888" s="184"/>
      <c r="L3888" s="180"/>
      <c r="M3888" s="185"/>
      <c r="T3888" s="186"/>
      <c r="AT3888" s="182" t="s">
        <v>586</v>
      </c>
      <c r="AU3888" s="182" t="s">
        <v>89</v>
      </c>
      <c r="AV3888" s="12" t="s">
        <v>84</v>
      </c>
      <c r="AW3888" s="12" t="s">
        <v>31</v>
      </c>
      <c r="AX3888" s="12" t="s">
        <v>77</v>
      </c>
      <c r="AY3888" s="182" t="s">
        <v>574</v>
      </c>
    </row>
    <row r="3889" spans="2:51" s="13" customFormat="1" ht="12">
      <c r="B3889" s="187"/>
      <c r="D3889" s="181" t="s">
        <v>586</v>
      </c>
      <c r="E3889" s="188" t="s">
        <v>1</v>
      </c>
      <c r="F3889" s="189" t="s">
        <v>3964</v>
      </c>
      <c r="H3889" s="190">
        <v>72.543999999999997</v>
      </c>
      <c r="I3889" s="191"/>
      <c r="L3889" s="187"/>
      <c r="M3889" s="192"/>
      <c r="T3889" s="193"/>
      <c r="AT3889" s="188" t="s">
        <v>586</v>
      </c>
      <c r="AU3889" s="188" t="s">
        <v>89</v>
      </c>
      <c r="AV3889" s="13" t="s">
        <v>89</v>
      </c>
      <c r="AW3889" s="13" t="s">
        <v>31</v>
      </c>
      <c r="AX3889" s="13" t="s">
        <v>77</v>
      </c>
      <c r="AY3889" s="188" t="s">
        <v>574</v>
      </c>
    </row>
    <row r="3890" spans="2:51" s="13" customFormat="1" ht="12">
      <c r="B3890" s="187"/>
      <c r="D3890" s="181" t="s">
        <v>586</v>
      </c>
      <c r="E3890" s="188" t="s">
        <v>1</v>
      </c>
      <c r="F3890" s="189" t="s">
        <v>3965</v>
      </c>
      <c r="H3890" s="190">
        <v>-13.706</v>
      </c>
      <c r="I3890" s="191"/>
      <c r="L3890" s="187"/>
      <c r="M3890" s="192"/>
      <c r="T3890" s="193"/>
      <c r="AT3890" s="188" t="s">
        <v>586</v>
      </c>
      <c r="AU3890" s="188" t="s">
        <v>89</v>
      </c>
      <c r="AV3890" s="13" t="s">
        <v>89</v>
      </c>
      <c r="AW3890" s="13" t="s">
        <v>31</v>
      </c>
      <c r="AX3890" s="13" t="s">
        <v>77</v>
      </c>
      <c r="AY3890" s="188" t="s">
        <v>574</v>
      </c>
    </row>
    <row r="3891" spans="2:51" s="12" customFormat="1" ht="12">
      <c r="B3891" s="180"/>
      <c r="D3891" s="181" t="s">
        <v>586</v>
      </c>
      <c r="E3891" s="182" t="s">
        <v>1</v>
      </c>
      <c r="F3891" s="183" t="s">
        <v>3966</v>
      </c>
      <c r="H3891" s="182" t="s">
        <v>1</v>
      </c>
      <c r="I3891" s="184"/>
      <c r="L3891" s="180"/>
      <c r="M3891" s="185"/>
      <c r="T3891" s="186"/>
      <c r="AT3891" s="182" t="s">
        <v>586</v>
      </c>
      <c r="AU3891" s="182" t="s">
        <v>89</v>
      </c>
      <c r="AV3891" s="12" t="s">
        <v>84</v>
      </c>
      <c r="AW3891" s="12" t="s">
        <v>31</v>
      </c>
      <c r="AX3891" s="12" t="s">
        <v>77</v>
      </c>
      <c r="AY3891" s="182" t="s">
        <v>574</v>
      </c>
    </row>
    <row r="3892" spans="2:51" s="13" customFormat="1" ht="12">
      <c r="B3892" s="187"/>
      <c r="D3892" s="181" t="s">
        <v>586</v>
      </c>
      <c r="E3892" s="188" t="s">
        <v>1</v>
      </c>
      <c r="F3892" s="189" t="s">
        <v>3967</v>
      </c>
      <c r="H3892" s="190">
        <v>88.266999999999996</v>
      </c>
      <c r="I3892" s="191"/>
      <c r="L3892" s="187"/>
      <c r="M3892" s="192"/>
      <c r="T3892" s="193"/>
      <c r="AT3892" s="188" t="s">
        <v>586</v>
      </c>
      <c r="AU3892" s="188" t="s">
        <v>89</v>
      </c>
      <c r="AV3892" s="13" t="s">
        <v>89</v>
      </c>
      <c r="AW3892" s="13" t="s">
        <v>31</v>
      </c>
      <c r="AX3892" s="13" t="s">
        <v>77</v>
      </c>
      <c r="AY3892" s="188" t="s">
        <v>574</v>
      </c>
    </row>
    <row r="3893" spans="2:51" s="13" customFormat="1" ht="12">
      <c r="B3893" s="187"/>
      <c r="D3893" s="181" t="s">
        <v>586</v>
      </c>
      <c r="E3893" s="188" t="s">
        <v>1</v>
      </c>
      <c r="F3893" s="189" t="s">
        <v>3968</v>
      </c>
      <c r="H3893" s="190">
        <v>-47.841999999999999</v>
      </c>
      <c r="I3893" s="191"/>
      <c r="L3893" s="187"/>
      <c r="M3893" s="192"/>
      <c r="T3893" s="193"/>
      <c r="AT3893" s="188" t="s">
        <v>586</v>
      </c>
      <c r="AU3893" s="188" t="s">
        <v>89</v>
      </c>
      <c r="AV3893" s="13" t="s">
        <v>89</v>
      </c>
      <c r="AW3893" s="13" t="s">
        <v>31</v>
      </c>
      <c r="AX3893" s="13" t="s">
        <v>77</v>
      </c>
      <c r="AY3893" s="188" t="s">
        <v>574</v>
      </c>
    </row>
    <row r="3894" spans="2:51" s="12" customFormat="1" ht="12">
      <c r="B3894" s="180"/>
      <c r="D3894" s="181" t="s">
        <v>586</v>
      </c>
      <c r="E3894" s="182" t="s">
        <v>1</v>
      </c>
      <c r="F3894" s="183" t="s">
        <v>3969</v>
      </c>
      <c r="H3894" s="182" t="s">
        <v>1</v>
      </c>
      <c r="I3894" s="184"/>
      <c r="L3894" s="180"/>
      <c r="M3894" s="185"/>
      <c r="T3894" s="186"/>
      <c r="AT3894" s="182" t="s">
        <v>586</v>
      </c>
      <c r="AU3894" s="182" t="s">
        <v>89</v>
      </c>
      <c r="AV3894" s="12" t="s">
        <v>84</v>
      </c>
      <c r="AW3894" s="12" t="s">
        <v>31</v>
      </c>
      <c r="AX3894" s="12" t="s">
        <v>77</v>
      </c>
      <c r="AY3894" s="182" t="s">
        <v>574</v>
      </c>
    </row>
    <row r="3895" spans="2:51" s="13" customFormat="1" ht="12">
      <c r="B3895" s="187"/>
      <c r="D3895" s="181" t="s">
        <v>586</v>
      </c>
      <c r="E3895" s="188" t="s">
        <v>1</v>
      </c>
      <c r="F3895" s="189" t="s">
        <v>3970</v>
      </c>
      <c r="H3895" s="190">
        <v>31.692</v>
      </c>
      <c r="I3895" s="191"/>
      <c r="L3895" s="187"/>
      <c r="M3895" s="192"/>
      <c r="T3895" s="193"/>
      <c r="AT3895" s="188" t="s">
        <v>586</v>
      </c>
      <c r="AU3895" s="188" t="s">
        <v>89</v>
      </c>
      <c r="AV3895" s="13" t="s">
        <v>89</v>
      </c>
      <c r="AW3895" s="13" t="s">
        <v>31</v>
      </c>
      <c r="AX3895" s="13" t="s">
        <v>77</v>
      </c>
      <c r="AY3895" s="188" t="s">
        <v>574</v>
      </c>
    </row>
    <row r="3896" spans="2:51" s="15" customFormat="1" ht="12">
      <c r="B3896" s="201"/>
      <c r="D3896" s="181" t="s">
        <v>586</v>
      </c>
      <c r="E3896" s="202" t="s">
        <v>1</v>
      </c>
      <c r="F3896" s="203" t="s">
        <v>776</v>
      </c>
      <c r="H3896" s="204">
        <v>324.83300000000003</v>
      </c>
      <c r="I3896" s="205"/>
      <c r="L3896" s="201"/>
      <c r="M3896" s="206"/>
      <c r="T3896" s="207"/>
      <c r="AT3896" s="202" t="s">
        <v>586</v>
      </c>
      <c r="AU3896" s="202" t="s">
        <v>89</v>
      </c>
      <c r="AV3896" s="15" t="s">
        <v>597</v>
      </c>
      <c r="AW3896" s="15" t="s">
        <v>31</v>
      </c>
      <c r="AX3896" s="15" t="s">
        <v>77</v>
      </c>
      <c r="AY3896" s="202" t="s">
        <v>574</v>
      </c>
    </row>
    <row r="3897" spans="2:51" s="12" customFormat="1" ht="12">
      <c r="B3897" s="180"/>
      <c r="D3897" s="181" t="s">
        <v>586</v>
      </c>
      <c r="E3897" s="182" t="s">
        <v>1</v>
      </c>
      <c r="F3897" s="183" t="s">
        <v>1043</v>
      </c>
      <c r="H3897" s="182" t="s">
        <v>1</v>
      </c>
      <c r="I3897" s="184"/>
      <c r="L3897" s="180"/>
      <c r="M3897" s="185"/>
      <c r="T3897" s="186"/>
      <c r="AT3897" s="182" t="s">
        <v>586</v>
      </c>
      <c r="AU3897" s="182" t="s">
        <v>89</v>
      </c>
      <c r="AV3897" s="12" t="s">
        <v>84</v>
      </c>
      <c r="AW3897" s="12" t="s">
        <v>31</v>
      </c>
      <c r="AX3897" s="12" t="s">
        <v>77</v>
      </c>
      <c r="AY3897" s="182" t="s">
        <v>574</v>
      </c>
    </row>
    <row r="3898" spans="2:51" s="12" customFormat="1" ht="12">
      <c r="B3898" s="180"/>
      <c r="D3898" s="181" t="s">
        <v>586</v>
      </c>
      <c r="E3898" s="182" t="s">
        <v>1</v>
      </c>
      <c r="F3898" s="183" t="s">
        <v>3971</v>
      </c>
      <c r="H3898" s="182" t="s">
        <v>1</v>
      </c>
      <c r="I3898" s="184"/>
      <c r="L3898" s="180"/>
      <c r="M3898" s="185"/>
      <c r="T3898" s="186"/>
      <c r="AT3898" s="182" t="s">
        <v>586</v>
      </c>
      <c r="AU3898" s="182" t="s">
        <v>89</v>
      </c>
      <c r="AV3898" s="12" t="s">
        <v>84</v>
      </c>
      <c r="AW3898" s="12" t="s">
        <v>31</v>
      </c>
      <c r="AX3898" s="12" t="s">
        <v>77</v>
      </c>
      <c r="AY3898" s="182" t="s">
        <v>574</v>
      </c>
    </row>
    <row r="3899" spans="2:51" s="13" customFormat="1" ht="12">
      <c r="B3899" s="187"/>
      <c r="D3899" s="181" t="s">
        <v>586</v>
      </c>
      <c r="E3899" s="188" t="s">
        <v>1</v>
      </c>
      <c r="F3899" s="189" t="s">
        <v>3972</v>
      </c>
      <c r="H3899" s="190">
        <v>18.919</v>
      </c>
      <c r="I3899" s="191"/>
      <c r="L3899" s="187"/>
      <c r="M3899" s="192"/>
      <c r="T3899" s="193"/>
      <c r="AT3899" s="188" t="s">
        <v>586</v>
      </c>
      <c r="AU3899" s="188" t="s">
        <v>89</v>
      </c>
      <c r="AV3899" s="13" t="s">
        <v>89</v>
      </c>
      <c r="AW3899" s="13" t="s">
        <v>31</v>
      </c>
      <c r="AX3899" s="13" t="s">
        <v>77</v>
      </c>
      <c r="AY3899" s="188" t="s">
        <v>574</v>
      </c>
    </row>
    <row r="3900" spans="2:51" s="12" customFormat="1" ht="12">
      <c r="B3900" s="180"/>
      <c r="D3900" s="181" t="s">
        <v>586</v>
      </c>
      <c r="E3900" s="182" t="s">
        <v>1</v>
      </c>
      <c r="F3900" s="183" t="s">
        <v>3973</v>
      </c>
      <c r="H3900" s="182" t="s">
        <v>1</v>
      </c>
      <c r="I3900" s="184"/>
      <c r="L3900" s="180"/>
      <c r="M3900" s="185"/>
      <c r="T3900" s="186"/>
      <c r="AT3900" s="182" t="s">
        <v>586</v>
      </c>
      <c r="AU3900" s="182" t="s">
        <v>89</v>
      </c>
      <c r="AV3900" s="12" t="s">
        <v>84</v>
      </c>
      <c r="AW3900" s="12" t="s">
        <v>31</v>
      </c>
      <c r="AX3900" s="12" t="s">
        <v>77</v>
      </c>
      <c r="AY3900" s="182" t="s">
        <v>574</v>
      </c>
    </row>
    <row r="3901" spans="2:51" s="13" customFormat="1" ht="12">
      <c r="B3901" s="187"/>
      <c r="D3901" s="181" t="s">
        <v>586</v>
      </c>
      <c r="E3901" s="188" t="s">
        <v>1</v>
      </c>
      <c r="F3901" s="189" t="s">
        <v>3974</v>
      </c>
      <c r="H3901" s="190">
        <v>5.94</v>
      </c>
      <c r="I3901" s="191"/>
      <c r="L3901" s="187"/>
      <c r="M3901" s="192"/>
      <c r="T3901" s="193"/>
      <c r="AT3901" s="188" t="s">
        <v>586</v>
      </c>
      <c r="AU3901" s="188" t="s">
        <v>89</v>
      </c>
      <c r="AV3901" s="13" t="s">
        <v>89</v>
      </c>
      <c r="AW3901" s="13" t="s">
        <v>31</v>
      </c>
      <c r="AX3901" s="13" t="s">
        <v>77</v>
      </c>
      <c r="AY3901" s="188" t="s">
        <v>574</v>
      </c>
    </row>
    <row r="3902" spans="2:51" s="13" customFormat="1" ht="12">
      <c r="B3902" s="187"/>
      <c r="D3902" s="181" t="s">
        <v>586</v>
      </c>
      <c r="E3902" s="188" t="s">
        <v>1</v>
      </c>
      <c r="F3902" s="189" t="s">
        <v>3975</v>
      </c>
      <c r="H3902" s="190">
        <v>-4.1399999999999997</v>
      </c>
      <c r="I3902" s="191"/>
      <c r="L3902" s="187"/>
      <c r="M3902" s="192"/>
      <c r="T3902" s="193"/>
      <c r="AT3902" s="188" t="s">
        <v>586</v>
      </c>
      <c r="AU3902" s="188" t="s">
        <v>89</v>
      </c>
      <c r="AV3902" s="13" t="s">
        <v>89</v>
      </c>
      <c r="AW3902" s="13" t="s">
        <v>31</v>
      </c>
      <c r="AX3902" s="13" t="s">
        <v>77</v>
      </c>
      <c r="AY3902" s="188" t="s">
        <v>574</v>
      </c>
    </row>
    <row r="3903" spans="2:51" s="12" customFormat="1" ht="12">
      <c r="B3903" s="180"/>
      <c r="D3903" s="181" t="s">
        <v>586</v>
      </c>
      <c r="E3903" s="182" t="s">
        <v>1</v>
      </c>
      <c r="F3903" s="183" t="s">
        <v>3976</v>
      </c>
      <c r="H3903" s="182" t="s">
        <v>1</v>
      </c>
      <c r="I3903" s="184"/>
      <c r="L3903" s="180"/>
      <c r="M3903" s="185"/>
      <c r="T3903" s="186"/>
      <c r="AT3903" s="182" t="s">
        <v>586</v>
      </c>
      <c r="AU3903" s="182" t="s">
        <v>89</v>
      </c>
      <c r="AV3903" s="12" t="s">
        <v>84</v>
      </c>
      <c r="AW3903" s="12" t="s">
        <v>31</v>
      </c>
      <c r="AX3903" s="12" t="s">
        <v>77</v>
      </c>
      <c r="AY3903" s="182" t="s">
        <v>574</v>
      </c>
    </row>
    <row r="3904" spans="2:51" s="13" customFormat="1" ht="12">
      <c r="B3904" s="187"/>
      <c r="D3904" s="181" t="s">
        <v>586</v>
      </c>
      <c r="E3904" s="188" t="s">
        <v>1</v>
      </c>
      <c r="F3904" s="189" t="s">
        <v>3977</v>
      </c>
      <c r="H3904" s="190">
        <v>21.754999999999999</v>
      </c>
      <c r="I3904" s="191"/>
      <c r="L3904" s="187"/>
      <c r="M3904" s="192"/>
      <c r="T3904" s="193"/>
      <c r="AT3904" s="188" t="s">
        <v>586</v>
      </c>
      <c r="AU3904" s="188" t="s">
        <v>89</v>
      </c>
      <c r="AV3904" s="13" t="s">
        <v>89</v>
      </c>
      <c r="AW3904" s="13" t="s">
        <v>31</v>
      </c>
      <c r="AX3904" s="13" t="s">
        <v>77</v>
      </c>
      <c r="AY3904" s="188" t="s">
        <v>574</v>
      </c>
    </row>
    <row r="3905" spans="2:51" s="12" customFormat="1" ht="12">
      <c r="B3905" s="180"/>
      <c r="D3905" s="181" t="s">
        <v>586</v>
      </c>
      <c r="E3905" s="182" t="s">
        <v>1</v>
      </c>
      <c r="F3905" s="183" t="s">
        <v>3978</v>
      </c>
      <c r="H3905" s="182" t="s">
        <v>1</v>
      </c>
      <c r="I3905" s="184"/>
      <c r="L3905" s="180"/>
      <c r="M3905" s="185"/>
      <c r="T3905" s="186"/>
      <c r="AT3905" s="182" t="s">
        <v>586</v>
      </c>
      <c r="AU3905" s="182" t="s">
        <v>89</v>
      </c>
      <c r="AV3905" s="12" t="s">
        <v>84</v>
      </c>
      <c r="AW3905" s="12" t="s">
        <v>31</v>
      </c>
      <c r="AX3905" s="12" t="s">
        <v>77</v>
      </c>
      <c r="AY3905" s="182" t="s">
        <v>574</v>
      </c>
    </row>
    <row r="3906" spans="2:51" s="13" customFormat="1" ht="12">
      <c r="B3906" s="187"/>
      <c r="D3906" s="181" t="s">
        <v>586</v>
      </c>
      <c r="E3906" s="188" t="s">
        <v>1</v>
      </c>
      <c r="F3906" s="189" t="s">
        <v>3979</v>
      </c>
      <c r="H3906" s="190">
        <v>39.185000000000002</v>
      </c>
      <c r="I3906" s="191"/>
      <c r="L3906" s="187"/>
      <c r="M3906" s="192"/>
      <c r="T3906" s="193"/>
      <c r="AT3906" s="188" t="s">
        <v>586</v>
      </c>
      <c r="AU3906" s="188" t="s">
        <v>89</v>
      </c>
      <c r="AV3906" s="13" t="s">
        <v>89</v>
      </c>
      <c r="AW3906" s="13" t="s">
        <v>31</v>
      </c>
      <c r="AX3906" s="13" t="s">
        <v>77</v>
      </c>
      <c r="AY3906" s="188" t="s">
        <v>574</v>
      </c>
    </row>
    <row r="3907" spans="2:51" s="13" customFormat="1" ht="12">
      <c r="B3907" s="187"/>
      <c r="D3907" s="181" t="s">
        <v>586</v>
      </c>
      <c r="E3907" s="188" t="s">
        <v>1</v>
      </c>
      <c r="F3907" s="189" t="s">
        <v>3980</v>
      </c>
      <c r="H3907" s="190">
        <v>-12.726000000000001</v>
      </c>
      <c r="I3907" s="191"/>
      <c r="L3907" s="187"/>
      <c r="M3907" s="192"/>
      <c r="T3907" s="193"/>
      <c r="AT3907" s="188" t="s">
        <v>586</v>
      </c>
      <c r="AU3907" s="188" t="s">
        <v>89</v>
      </c>
      <c r="AV3907" s="13" t="s">
        <v>89</v>
      </c>
      <c r="AW3907" s="13" t="s">
        <v>31</v>
      </c>
      <c r="AX3907" s="13" t="s">
        <v>77</v>
      </c>
      <c r="AY3907" s="188" t="s">
        <v>574</v>
      </c>
    </row>
    <row r="3908" spans="2:51" s="13" customFormat="1" ht="12">
      <c r="B3908" s="187"/>
      <c r="D3908" s="181" t="s">
        <v>586</v>
      </c>
      <c r="E3908" s="188" t="s">
        <v>1</v>
      </c>
      <c r="F3908" s="189" t="s">
        <v>3981</v>
      </c>
      <c r="H3908" s="190">
        <v>68.625</v>
      </c>
      <c r="I3908" s="191"/>
      <c r="L3908" s="187"/>
      <c r="M3908" s="192"/>
      <c r="T3908" s="193"/>
      <c r="AT3908" s="188" t="s">
        <v>586</v>
      </c>
      <c r="AU3908" s="188" t="s">
        <v>89</v>
      </c>
      <c r="AV3908" s="13" t="s">
        <v>89</v>
      </c>
      <c r="AW3908" s="13" t="s">
        <v>31</v>
      </c>
      <c r="AX3908" s="13" t="s">
        <v>77</v>
      </c>
      <c r="AY3908" s="188" t="s">
        <v>574</v>
      </c>
    </row>
    <row r="3909" spans="2:51" s="13" customFormat="1" ht="12">
      <c r="B3909" s="187"/>
      <c r="D3909" s="181" t="s">
        <v>586</v>
      </c>
      <c r="E3909" s="188" t="s">
        <v>1</v>
      </c>
      <c r="F3909" s="189" t="s">
        <v>3982</v>
      </c>
      <c r="H3909" s="190">
        <v>-27.547999999999998</v>
      </c>
      <c r="I3909" s="191"/>
      <c r="L3909" s="187"/>
      <c r="M3909" s="192"/>
      <c r="T3909" s="193"/>
      <c r="AT3909" s="188" t="s">
        <v>586</v>
      </c>
      <c r="AU3909" s="188" t="s">
        <v>89</v>
      </c>
      <c r="AV3909" s="13" t="s">
        <v>89</v>
      </c>
      <c r="AW3909" s="13" t="s">
        <v>31</v>
      </c>
      <c r="AX3909" s="13" t="s">
        <v>77</v>
      </c>
      <c r="AY3909" s="188" t="s">
        <v>574</v>
      </c>
    </row>
    <row r="3910" spans="2:51" s="12" customFormat="1" ht="12">
      <c r="B3910" s="180"/>
      <c r="D3910" s="181" t="s">
        <v>586</v>
      </c>
      <c r="E3910" s="182" t="s">
        <v>1</v>
      </c>
      <c r="F3910" s="183" t="s">
        <v>3983</v>
      </c>
      <c r="H3910" s="182" t="s">
        <v>1</v>
      </c>
      <c r="I3910" s="184"/>
      <c r="L3910" s="180"/>
      <c r="M3910" s="185"/>
      <c r="T3910" s="186"/>
      <c r="AT3910" s="182" t="s">
        <v>586</v>
      </c>
      <c r="AU3910" s="182" t="s">
        <v>89</v>
      </c>
      <c r="AV3910" s="12" t="s">
        <v>84</v>
      </c>
      <c r="AW3910" s="12" t="s">
        <v>31</v>
      </c>
      <c r="AX3910" s="12" t="s">
        <v>77</v>
      </c>
      <c r="AY3910" s="182" t="s">
        <v>574</v>
      </c>
    </row>
    <row r="3911" spans="2:51" s="13" customFormat="1" ht="12">
      <c r="B3911" s="187"/>
      <c r="D3911" s="181" t="s">
        <v>586</v>
      </c>
      <c r="E3911" s="188" t="s">
        <v>1</v>
      </c>
      <c r="F3911" s="189" t="s">
        <v>3984</v>
      </c>
      <c r="H3911" s="190">
        <v>1.4850000000000001</v>
      </c>
      <c r="I3911" s="191"/>
      <c r="L3911" s="187"/>
      <c r="M3911" s="192"/>
      <c r="T3911" s="193"/>
      <c r="AT3911" s="188" t="s">
        <v>586</v>
      </c>
      <c r="AU3911" s="188" t="s">
        <v>89</v>
      </c>
      <c r="AV3911" s="13" t="s">
        <v>89</v>
      </c>
      <c r="AW3911" s="13" t="s">
        <v>31</v>
      </c>
      <c r="AX3911" s="13" t="s">
        <v>77</v>
      </c>
      <c r="AY3911" s="188" t="s">
        <v>574</v>
      </c>
    </row>
    <row r="3912" spans="2:51" s="13" customFormat="1" ht="12">
      <c r="B3912" s="187"/>
      <c r="D3912" s="181" t="s">
        <v>586</v>
      </c>
      <c r="E3912" s="188" t="s">
        <v>1</v>
      </c>
      <c r="F3912" s="189" t="s">
        <v>3985</v>
      </c>
      <c r="H3912" s="190">
        <v>19.067</v>
      </c>
      <c r="I3912" s="191"/>
      <c r="L3912" s="187"/>
      <c r="M3912" s="192"/>
      <c r="T3912" s="193"/>
      <c r="AT3912" s="188" t="s">
        <v>586</v>
      </c>
      <c r="AU3912" s="188" t="s">
        <v>89</v>
      </c>
      <c r="AV3912" s="13" t="s">
        <v>89</v>
      </c>
      <c r="AW3912" s="13" t="s">
        <v>31</v>
      </c>
      <c r="AX3912" s="13" t="s">
        <v>77</v>
      </c>
      <c r="AY3912" s="188" t="s">
        <v>574</v>
      </c>
    </row>
    <row r="3913" spans="2:51" s="13" customFormat="1" ht="12">
      <c r="B3913" s="187"/>
      <c r="D3913" s="181" t="s">
        <v>586</v>
      </c>
      <c r="E3913" s="188" t="s">
        <v>1</v>
      </c>
      <c r="F3913" s="189" t="s">
        <v>3986</v>
      </c>
      <c r="H3913" s="190">
        <v>-14.353</v>
      </c>
      <c r="I3913" s="191"/>
      <c r="L3913" s="187"/>
      <c r="M3913" s="192"/>
      <c r="T3913" s="193"/>
      <c r="AT3913" s="188" t="s">
        <v>586</v>
      </c>
      <c r="AU3913" s="188" t="s">
        <v>89</v>
      </c>
      <c r="AV3913" s="13" t="s">
        <v>89</v>
      </c>
      <c r="AW3913" s="13" t="s">
        <v>31</v>
      </c>
      <c r="AX3913" s="13" t="s">
        <v>77</v>
      </c>
      <c r="AY3913" s="188" t="s">
        <v>574</v>
      </c>
    </row>
    <row r="3914" spans="2:51" s="12" customFormat="1" ht="12">
      <c r="B3914" s="180"/>
      <c r="D3914" s="181" t="s">
        <v>586</v>
      </c>
      <c r="E3914" s="182" t="s">
        <v>1</v>
      </c>
      <c r="F3914" s="183" t="s">
        <v>3987</v>
      </c>
      <c r="H3914" s="182" t="s">
        <v>1</v>
      </c>
      <c r="I3914" s="184"/>
      <c r="L3914" s="180"/>
      <c r="M3914" s="185"/>
      <c r="T3914" s="186"/>
      <c r="AT3914" s="182" t="s">
        <v>586</v>
      </c>
      <c r="AU3914" s="182" t="s">
        <v>89</v>
      </c>
      <c r="AV3914" s="12" t="s">
        <v>84</v>
      </c>
      <c r="AW3914" s="12" t="s">
        <v>31</v>
      </c>
      <c r="AX3914" s="12" t="s">
        <v>77</v>
      </c>
      <c r="AY3914" s="182" t="s">
        <v>574</v>
      </c>
    </row>
    <row r="3915" spans="2:51" s="13" customFormat="1" ht="12">
      <c r="B3915" s="187"/>
      <c r="D3915" s="181" t="s">
        <v>586</v>
      </c>
      <c r="E3915" s="188" t="s">
        <v>1</v>
      </c>
      <c r="F3915" s="189" t="s">
        <v>3988</v>
      </c>
      <c r="H3915" s="190">
        <v>18.710999999999999</v>
      </c>
      <c r="I3915" s="191"/>
      <c r="L3915" s="187"/>
      <c r="M3915" s="192"/>
      <c r="T3915" s="193"/>
      <c r="AT3915" s="188" t="s">
        <v>586</v>
      </c>
      <c r="AU3915" s="188" t="s">
        <v>89</v>
      </c>
      <c r="AV3915" s="13" t="s">
        <v>89</v>
      </c>
      <c r="AW3915" s="13" t="s">
        <v>31</v>
      </c>
      <c r="AX3915" s="13" t="s">
        <v>77</v>
      </c>
      <c r="AY3915" s="188" t="s">
        <v>574</v>
      </c>
    </row>
    <row r="3916" spans="2:51" s="12" customFormat="1" ht="12">
      <c r="B3916" s="180"/>
      <c r="D3916" s="181" t="s">
        <v>586</v>
      </c>
      <c r="E3916" s="182" t="s">
        <v>1</v>
      </c>
      <c r="F3916" s="183" t="s">
        <v>3989</v>
      </c>
      <c r="H3916" s="182" t="s">
        <v>1</v>
      </c>
      <c r="I3916" s="184"/>
      <c r="L3916" s="180"/>
      <c r="M3916" s="185"/>
      <c r="T3916" s="186"/>
      <c r="AT3916" s="182" t="s">
        <v>586</v>
      </c>
      <c r="AU3916" s="182" t="s">
        <v>89</v>
      </c>
      <c r="AV3916" s="12" t="s">
        <v>84</v>
      </c>
      <c r="AW3916" s="12" t="s">
        <v>31</v>
      </c>
      <c r="AX3916" s="12" t="s">
        <v>77</v>
      </c>
      <c r="AY3916" s="182" t="s">
        <v>574</v>
      </c>
    </row>
    <row r="3917" spans="2:51" s="13" customFormat="1" ht="12">
      <c r="B3917" s="187"/>
      <c r="D3917" s="181" t="s">
        <v>586</v>
      </c>
      <c r="E3917" s="188" t="s">
        <v>1</v>
      </c>
      <c r="F3917" s="189" t="s">
        <v>3990</v>
      </c>
      <c r="H3917" s="190">
        <v>10.342000000000001</v>
      </c>
      <c r="I3917" s="191"/>
      <c r="L3917" s="187"/>
      <c r="M3917" s="192"/>
      <c r="T3917" s="193"/>
      <c r="AT3917" s="188" t="s">
        <v>586</v>
      </c>
      <c r="AU3917" s="188" t="s">
        <v>89</v>
      </c>
      <c r="AV3917" s="13" t="s">
        <v>89</v>
      </c>
      <c r="AW3917" s="13" t="s">
        <v>31</v>
      </c>
      <c r="AX3917" s="13" t="s">
        <v>77</v>
      </c>
      <c r="AY3917" s="188" t="s">
        <v>574</v>
      </c>
    </row>
    <row r="3918" spans="2:51" s="13" customFormat="1" ht="12">
      <c r="B3918" s="187"/>
      <c r="D3918" s="181" t="s">
        <v>586</v>
      </c>
      <c r="E3918" s="188" t="s">
        <v>1</v>
      </c>
      <c r="F3918" s="189" t="s">
        <v>3991</v>
      </c>
      <c r="H3918" s="190">
        <v>-2.4239999999999999</v>
      </c>
      <c r="I3918" s="191"/>
      <c r="L3918" s="187"/>
      <c r="M3918" s="192"/>
      <c r="T3918" s="193"/>
      <c r="AT3918" s="188" t="s">
        <v>586</v>
      </c>
      <c r="AU3918" s="188" t="s">
        <v>89</v>
      </c>
      <c r="AV3918" s="13" t="s">
        <v>89</v>
      </c>
      <c r="AW3918" s="13" t="s">
        <v>31</v>
      </c>
      <c r="AX3918" s="13" t="s">
        <v>77</v>
      </c>
      <c r="AY3918" s="188" t="s">
        <v>574</v>
      </c>
    </row>
    <row r="3919" spans="2:51" s="12" customFormat="1" ht="12">
      <c r="B3919" s="180"/>
      <c r="D3919" s="181" t="s">
        <v>586</v>
      </c>
      <c r="E3919" s="182" t="s">
        <v>1</v>
      </c>
      <c r="F3919" s="183" t="s">
        <v>3992</v>
      </c>
      <c r="H3919" s="182" t="s">
        <v>1</v>
      </c>
      <c r="I3919" s="184"/>
      <c r="L3919" s="180"/>
      <c r="M3919" s="185"/>
      <c r="T3919" s="186"/>
      <c r="AT3919" s="182" t="s">
        <v>586</v>
      </c>
      <c r="AU3919" s="182" t="s">
        <v>89</v>
      </c>
      <c r="AV3919" s="12" t="s">
        <v>84</v>
      </c>
      <c r="AW3919" s="12" t="s">
        <v>31</v>
      </c>
      <c r="AX3919" s="12" t="s">
        <v>77</v>
      </c>
      <c r="AY3919" s="182" t="s">
        <v>574</v>
      </c>
    </row>
    <row r="3920" spans="2:51" s="13" customFormat="1" ht="12">
      <c r="B3920" s="187"/>
      <c r="D3920" s="181" t="s">
        <v>586</v>
      </c>
      <c r="E3920" s="188" t="s">
        <v>1</v>
      </c>
      <c r="F3920" s="189" t="s">
        <v>3993</v>
      </c>
      <c r="H3920" s="190">
        <v>10.395</v>
      </c>
      <c r="I3920" s="191"/>
      <c r="L3920" s="187"/>
      <c r="M3920" s="192"/>
      <c r="T3920" s="193"/>
      <c r="AT3920" s="188" t="s">
        <v>586</v>
      </c>
      <c r="AU3920" s="188" t="s">
        <v>89</v>
      </c>
      <c r="AV3920" s="13" t="s">
        <v>89</v>
      </c>
      <c r="AW3920" s="13" t="s">
        <v>31</v>
      </c>
      <c r="AX3920" s="13" t="s">
        <v>77</v>
      </c>
      <c r="AY3920" s="188" t="s">
        <v>574</v>
      </c>
    </row>
    <row r="3921" spans="2:65" s="13" customFormat="1" ht="12">
      <c r="B3921" s="187"/>
      <c r="D3921" s="181" t="s">
        <v>586</v>
      </c>
      <c r="E3921" s="188" t="s">
        <v>1</v>
      </c>
      <c r="F3921" s="189" t="s">
        <v>3994</v>
      </c>
      <c r="H3921" s="190">
        <v>-8.01</v>
      </c>
      <c r="I3921" s="191"/>
      <c r="L3921" s="187"/>
      <c r="M3921" s="192"/>
      <c r="T3921" s="193"/>
      <c r="AT3921" s="188" t="s">
        <v>586</v>
      </c>
      <c r="AU3921" s="188" t="s">
        <v>89</v>
      </c>
      <c r="AV3921" s="13" t="s">
        <v>89</v>
      </c>
      <c r="AW3921" s="13" t="s">
        <v>31</v>
      </c>
      <c r="AX3921" s="13" t="s">
        <v>77</v>
      </c>
      <c r="AY3921" s="188" t="s">
        <v>574</v>
      </c>
    </row>
    <row r="3922" spans="2:65" s="15" customFormat="1" ht="12">
      <c r="B3922" s="201"/>
      <c r="D3922" s="181" t="s">
        <v>586</v>
      </c>
      <c r="E3922" s="202" t="s">
        <v>1</v>
      </c>
      <c r="F3922" s="203" t="s">
        <v>3995</v>
      </c>
      <c r="H3922" s="204">
        <v>145.22300000000001</v>
      </c>
      <c r="I3922" s="205"/>
      <c r="L3922" s="201"/>
      <c r="M3922" s="206"/>
      <c r="T3922" s="207"/>
      <c r="AT3922" s="202" t="s">
        <v>586</v>
      </c>
      <c r="AU3922" s="202" t="s">
        <v>89</v>
      </c>
      <c r="AV3922" s="15" t="s">
        <v>597</v>
      </c>
      <c r="AW3922" s="15" t="s">
        <v>31</v>
      </c>
      <c r="AX3922" s="15" t="s">
        <v>77</v>
      </c>
      <c r="AY3922" s="202" t="s">
        <v>574</v>
      </c>
    </row>
    <row r="3923" spans="2:65" s="14" customFormat="1" ht="12">
      <c r="B3923" s="194"/>
      <c r="D3923" s="181" t="s">
        <v>586</v>
      </c>
      <c r="E3923" s="195" t="s">
        <v>1</v>
      </c>
      <c r="F3923" s="196" t="s">
        <v>596</v>
      </c>
      <c r="H3923" s="197">
        <v>470.05599999999998</v>
      </c>
      <c r="I3923" s="198"/>
      <c r="L3923" s="194"/>
      <c r="M3923" s="199"/>
      <c r="T3923" s="200"/>
      <c r="AT3923" s="195" t="s">
        <v>586</v>
      </c>
      <c r="AU3923" s="195" t="s">
        <v>89</v>
      </c>
      <c r="AV3923" s="14" t="s">
        <v>580</v>
      </c>
      <c r="AW3923" s="14" t="s">
        <v>31</v>
      </c>
      <c r="AX3923" s="14" t="s">
        <v>84</v>
      </c>
      <c r="AY3923" s="195" t="s">
        <v>574</v>
      </c>
    </row>
    <row r="3924" spans="2:65" s="12" customFormat="1" ht="12">
      <c r="B3924" s="180"/>
      <c r="D3924" s="181" t="s">
        <v>586</v>
      </c>
      <c r="E3924" s="182" t="s">
        <v>1</v>
      </c>
      <c r="F3924" s="183" t="s">
        <v>3945</v>
      </c>
      <c r="H3924" s="182" t="s">
        <v>1</v>
      </c>
      <c r="I3924" s="184"/>
      <c r="L3924" s="180"/>
      <c r="M3924" s="185"/>
      <c r="T3924" s="186"/>
      <c r="AT3924" s="182" t="s">
        <v>586</v>
      </c>
      <c r="AU3924" s="182" t="s">
        <v>89</v>
      </c>
      <c r="AV3924" s="12" t="s">
        <v>84</v>
      </c>
      <c r="AW3924" s="12" t="s">
        <v>31</v>
      </c>
      <c r="AX3924" s="12" t="s">
        <v>77</v>
      </c>
      <c r="AY3924" s="182" t="s">
        <v>574</v>
      </c>
    </row>
    <row r="3925" spans="2:65" s="12" customFormat="1" ht="12">
      <c r="B3925" s="180"/>
      <c r="D3925" s="181" t="s">
        <v>586</v>
      </c>
      <c r="E3925" s="182" t="s">
        <v>1</v>
      </c>
      <c r="F3925" s="183" t="s">
        <v>3946</v>
      </c>
      <c r="H3925" s="182" t="s">
        <v>1</v>
      </c>
      <c r="I3925" s="184"/>
      <c r="L3925" s="180"/>
      <c r="M3925" s="185"/>
      <c r="T3925" s="186"/>
      <c r="AT3925" s="182" t="s">
        <v>586</v>
      </c>
      <c r="AU3925" s="182" t="s">
        <v>89</v>
      </c>
      <c r="AV3925" s="12" t="s">
        <v>84</v>
      </c>
      <c r="AW3925" s="12" t="s">
        <v>31</v>
      </c>
      <c r="AX3925" s="12" t="s">
        <v>77</v>
      </c>
      <c r="AY3925" s="182" t="s">
        <v>574</v>
      </c>
    </row>
    <row r="3926" spans="2:65" s="1" customFormat="1" ht="55.5" customHeight="1">
      <c r="B3926" s="140"/>
      <c r="C3926" s="168" t="s">
        <v>3996</v>
      </c>
      <c r="D3926" s="168" t="s">
        <v>576</v>
      </c>
      <c r="E3926" s="169" t="s">
        <v>3997</v>
      </c>
      <c r="F3926" s="170" t="s">
        <v>3998</v>
      </c>
      <c r="G3926" s="171" t="s">
        <v>584</v>
      </c>
      <c r="H3926" s="172">
        <v>101.94799999999999</v>
      </c>
      <c r="I3926" s="173"/>
      <c r="J3926" s="174">
        <f>ROUND(I3926*H3926,2)</f>
        <v>0</v>
      </c>
      <c r="K3926" s="175"/>
      <c r="L3926" s="34"/>
      <c r="M3926" s="176" t="s">
        <v>1</v>
      </c>
      <c r="N3926" s="139" t="s">
        <v>43</v>
      </c>
      <c r="P3926" s="177">
        <f>O3926*H3926</f>
        <v>0</v>
      </c>
      <c r="Q3926" s="177">
        <v>4.9447119999999997E-2</v>
      </c>
      <c r="R3926" s="177">
        <f>Q3926*H3926</f>
        <v>5.0410349897599991</v>
      </c>
      <c r="S3926" s="177">
        <v>0</v>
      </c>
      <c r="T3926" s="178">
        <f>S3926*H3926</f>
        <v>0</v>
      </c>
      <c r="AR3926" s="179" t="s">
        <v>680</v>
      </c>
      <c r="AT3926" s="179" t="s">
        <v>576</v>
      </c>
      <c r="AU3926" s="179" t="s">
        <v>89</v>
      </c>
      <c r="AY3926" s="17" t="s">
        <v>574</v>
      </c>
      <c r="BE3926" s="102">
        <f>IF(N3926="základná",J3926,0)</f>
        <v>0</v>
      </c>
      <c r="BF3926" s="102">
        <f>IF(N3926="znížená",J3926,0)</f>
        <v>0</v>
      </c>
      <c r="BG3926" s="102">
        <f>IF(N3926="zákl. prenesená",J3926,0)</f>
        <v>0</v>
      </c>
      <c r="BH3926" s="102">
        <f>IF(N3926="zníž. prenesená",J3926,0)</f>
        <v>0</v>
      </c>
      <c r="BI3926" s="102">
        <f>IF(N3926="nulová",J3926,0)</f>
        <v>0</v>
      </c>
      <c r="BJ3926" s="17" t="s">
        <v>89</v>
      </c>
      <c r="BK3926" s="102">
        <f>ROUND(I3926*H3926,2)</f>
        <v>0</v>
      </c>
      <c r="BL3926" s="17" t="s">
        <v>680</v>
      </c>
      <c r="BM3926" s="179" t="s">
        <v>3999</v>
      </c>
    </row>
    <row r="3927" spans="2:65" s="12" customFormat="1" ht="12">
      <c r="B3927" s="180"/>
      <c r="D3927" s="181" t="s">
        <v>586</v>
      </c>
      <c r="E3927" s="182" t="s">
        <v>1</v>
      </c>
      <c r="F3927" s="183" t="s">
        <v>4000</v>
      </c>
      <c r="H3927" s="182" t="s">
        <v>1</v>
      </c>
      <c r="I3927" s="184"/>
      <c r="L3927" s="180"/>
      <c r="M3927" s="185"/>
      <c r="T3927" s="186"/>
      <c r="AT3927" s="182" t="s">
        <v>586</v>
      </c>
      <c r="AU3927" s="182" t="s">
        <v>89</v>
      </c>
      <c r="AV3927" s="12" t="s">
        <v>84</v>
      </c>
      <c r="AW3927" s="12" t="s">
        <v>31</v>
      </c>
      <c r="AX3927" s="12" t="s">
        <v>77</v>
      </c>
      <c r="AY3927" s="182" t="s">
        <v>574</v>
      </c>
    </row>
    <row r="3928" spans="2:65" s="12" customFormat="1" ht="12">
      <c r="B3928" s="180"/>
      <c r="D3928" s="181" t="s">
        <v>586</v>
      </c>
      <c r="E3928" s="182" t="s">
        <v>1</v>
      </c>
      <c r="F3928" s="183" t="s">
        <v>1019</v>
      </c>
      <c r="H3928" s="182" t="s">
        <v>1</v>
      </c>
      <c r="I3928" s="184"/>
      <c r="L3928" s="180"/>
      <c r="M3928" s="185"/>
      <c r="T3928" s="186"/>
      <c r="AT3928" s="182" t="s">
        <v>586</v>
      </c>
      <c r="AU3928" s="182" t="s">
        <v>89</v>
      </c>
      <c r="AV3928" s="12" t="s">
        <v>84</v>
      </c>
      <c r="AW3928" s="12" t="s">
        <v>31</v>
      </c>
      <c r="AX3928" s="12" t="s">
        <v>77</v>
      </c>
      <c r="AY3928" s="182" t="s">
        <v>574</v>
      </c>
    </row>
    <row r="3929" spans="2:65" s="12" customFormat="1" ht="12">
      <c r="B3929" s="180"/>
      <c r="D3929" s="181" t="s">
        <v>586</v>
      </c>
      <c r="E3929" s="182" t="s">
        <v>1</v>
      </c>
      <c r="F3929" s="183" t="s">
        <v>4001</v>
      </c>
      <c r="H3929" s="182" t="s">
        <v>1</v>
      </c>
      <c r="I3929" s="184"/>
      <c r="L3929" s="180"/>
      <c r="M3929" s="185"/>
      <c r="T3929" s="186"/>
      <c r="AT3929" s="182" t="s">
        <v>586</v>
      </c>
      <c r="AU3929" s="182" t="s">
        <v>89</v>
      </c>
      <c r="AV3929" s="12" t="s">
        <v>84</v>
      </c>
      <c r="AW3929" s="12" t="s">
        <v>31</v>
      </c>
      <c r="AX3929" s="12" t="s">
        <v>77</v>
      </c>
      <c r="AY3929" s="182" t="s">
        <v>574</v>
      </c>
    </row>
    <row r="3930" spans="2:65" s="13" customFormat="1" ht="12">
      <c r="B3930" s="187"/>
      <c r="D3930" s="181" t="s">
        <v>586</v>
      </c>
      <c r="E3930" s="188" t="s">
        <v>1</v>
      </c>
      <c r="F3930" s="189" t="s">
        <v>4002</v>
      </c>
      <c r="H3930" s="190">
        <v>64.584000000000003</v>
      </c>
      <c r="I3930" s="191"/>
      <c r="L3930" s="187"/>
      <c r="M3930" s="192"/>
      <c r="T3930" s="193"/>
      <c r="AT3930" s="188" t="s">
        <v>586</v>
      </c>
      <c r="AU3930" s="188" t="s">
        <v>89</v>
      </c>
      <c r="AV3930" s="13" t="s">
        <v>89</v>
      </c>
      <c r="AW3930" s="13" t="s">
        <v>31</v>
      </c>
      <c r="AX3930" s="13" t="s">
        <v>77</v>
      </c>
      <c r="AY3930" s="188" t="s">
        <v>574</v>
      </c>
    </row>
    <row r="3931" spans="2:65" s="13" customFormat="1" ht="12">
      <c r="B3931" s="187"/>
      <c r="D3931" s="181" t="s">
        <v>586</v>
      </c>
      <c r="E3931" s="188" t="s">
        <v>1</v>
      </c>
      <c r="F3931" s="189" t="s">
        <v>4003</v>
      </c>
      <c r="H3931" s="190">
        <v>-5.4859999999999998</v>
      </c>
      <c r="I3931" s="191"/>
      <c r="L3931" s="187"/>
      <c r="M3931" s="192"/>
      <c r="T3931" s="193"/>
      <c r="AT3931" s="188" t="s">
        <v>586</v>
      </c>
      <c r="AU3931" s="188" t="s">
        <v>89</v>
      </c>
      <c r="AV3931" s="13" t="s">
        <v>89</v>
      </c>
      <c r="AW3931" s="13" t="s">
        <v>31</v>
      </c>
      <c r="AX3931" s="13" t="s">
        <v>77</v>
      </c>
      <c r="AY3931" s="188" t="s">
        <v>574</v>
      </c>
    </row>
    <row r="3932" spans="2:65" s="12" customFormat="1" ht="12">
      <c r="B3932" s="180"/>
      <c r="D3932" s="181" t="s">
        <v>586</v>
      </c>
      <c r="E3932" s="182" t="s">
        <v>1</v>
      </c>
      <c r="F3932" s="183" t="s">
        <v>4004</v>
      </c>
      <c r="H3932" s="182" t="s">
        <v>1</v>
      </c>
      <c r="I3932" s="184"/>
      <c r="L3932" s="180"/>
      <c r="M3932" s="185"/>
      <c r="T3932" s="186"/>
      <c r="AT3932" s="182" t="s">
        <v>586</v>
      </c>
      <c r="AU3932" s="182" t="s">
        <v>89</v>
      </c>
      <c r="AV3932" s="12" t="s">
        <v>84</v>
      </c>
      <c r="AW3932" s="12" t="s">
        <v>31</v>
      </c>
      <c r="AX3932" s="12" t="s">
        <v>77</v>
      </c>
      <c r="AY3932" s="182" t="s">
        <v>574</v>
      </c>
    </row>
    <row r="3933" spans="2:65" s="13" customFormat="1" ht="12">
      <c r="B3933" s="187"/>
      <c r="D3933" s="181" t="s">
        <v>586</v>
      </c>
      <c r="E3933" s="188" t="s">
        <v>1</v>
      </c>
      <c r="F3933" s="189" t="s">
        <v>4005</v>
      </c>
      <c r="H3933" s="190">
        <v>55.890999999999998</v>
      </c>
      <c r="I3933" s="191"/>
      <c r="L3933" s="187"/>
      <c r="M3933" s="192"/>
      <c r="T3933" s="193"/>
      <c r="AT3933" s="188" t="s">
        <v>586</v>
      </c>
      <c r="AU3933" s="188" t="s">
        <v>89</v>
      </c>
      <c r="AV3933" s="13" t="s">
        <v>89</v>
      </c>
      <c r="AW3933" s="13" t="s">
        <v>31</v>
      </c>
      <c r="AX3933" s="13" t="s">
        <v>77</v>
      </c>
      <c r="AY3933" s="188" t="s">
        <v>574</v>
      </c>
    </row>
    <row r="3934" spans="2:65" s="13" customFormat="1" ht="12">
      <c r="B3934" s="187"/>
      <c r="D3934" s="181" t="s">
        <v>586</v>
      </c>
      <c r="E3934" s="188" t="s">
        <v>1</v>
      </c>
      <c r="F3934" s="189" t="s">
        <v>4006</v>
      </c>
      <c r="H3934" s="190">
        <v>-13.041</v>
      </c>
      <c r="I3934" s="191"/>
      <c r="L3934" s="187"/>
      <c r="M3934" s="192"/>
      <c r="T3934" s="193"/>
      <c r="AT3934" s="188" t="s">
        <v>586</v>
      </c>
      <c r="AU3934" s="188" t="s">
        <v>89</v>
      </c>
      <c r="AV3934" s="13" t="s">
        <v>89</v>
      </c>
      <c r="AW3934" s="13" t="s">
        <v>31</v>
      </c>
      <c r="AX3934" s="13" t="s">
        <v>77</v>
      </c>
      <c r="AY3934" s="188" t="s">
        <v>574</v>
      </c>
    </row>
    <row r="3935" spans="2:65" s="15" customFormat="1" ht="12">
      <c r="B3935" s="201"/>
      <c r="D3935" s="181" t="s">
        <v>586</v>
      </c>
      <c r="E3935" s="202" t="s">
        <v>1</v>
      </c>
      <c r="F3935" s="203" t="s">
        <v>776</v>
      </c>
      <c r="H3935" s="204">
        <v>101.94799999999999</v>
      </c>
      <c r="I3935" s="205"/>
      <c r="L3935" s="201"/>
      <c r="M3935" s="206"/>
      <c r="T3935" s="207"/>
      <c r="AT3935" s="202" t="s">
        <v>586</v>
      </c>
      <c r="AU3935" s="202" t="s">
        <v>89</v>
      </c>
      <c r="AV3935" s="15" t="s">
        <v>597</v>
      </c>
      <c r="AW3935" s="15" t="s">
        <v>31</v>
      </c>
      <c r="AX3935" s="15" t="s">
        <v>77</v>
      </c>
      <c r="AY3935" s="202" t="s">
        <v>574</v>
      </c>
    </row>
    <row r="3936" spans="2:65" s="14" customFormat="1" ht="12">
      <c r="B3936" s="194"/>
      <c r="D3936" s="181" t="s">
        <v>586</v>
      </c>
      <c r="E3936" s="195" t="s">
        <v>1</v>
      </c>
      <c r="F3936" s="196" t="s">
        <v>596</v>
      </c>
      <c r="H3936" s="197">
        <v>101.94799999999999</v>
      </c>
      <c r="I3936" s="198"/>
      <c r="L3936" s="194"/>
      <c r="M3936" s="199"/>
      <c r="T3936" s="200"/>
      <c r="AT3936" s="195" t="s">
        <v>586</v>
      </c>
      <c r="AU3936" s="195" t="s">
        <v>89</v>
      </c>
      <c r="AV3936" s="14" t="s">
        <v>580</v>
      </c>
      <c r="AW3936" s="14" t="s">
        <v>31</v>
      </c>
      <c r="AX3936" s="14" t="s">
        <v>84</v>
      </c>
      <c r="AY3936" s="195" t="s">
        <v>574</v>
      </c>
    </row>
    <row r="3937" spans="2:65" s="12" customFormat="1" ht="12">
      <c r="B3937" s="180"/>
      <c r="D3937" s="181" t="s">
        <v>586</v>
      </c>
      <c r="E3937" s="182" t="s">
        <v>1</v>
      </c>
      <c r="F3937" s="183" t="s">
        <v>3945</v>
      </c>
      <c r="H3937" s="182" t="s">
        <v>1</v>
      </c>
      <c r="I3937" s="184"/>
      <c r="L3937" s="180"/>
      <c r="M3937" s="185"/>
      <c r="T3937" s="186"/>
      <c r="AT3937" s="182" t="s">
        <v>586</v>
      </c>
      <c r="AU3937" s="182" t="s">
        <v>89</v>
      </c>
      <c r="AV3937" s="12" t="s">
        <v>84</v>
      </c>
      <c r="AW3937" s="12" t="s">
        <v>31</v>
      </c>
      <c r="AX3937" s="12" t="s">
        <v>77</v>
      </c>
      <c r="AY3937" s="182" t="s">
        <v>574</v>
      </c>
    </row>
    <row r="3938" spans="2:65" s="12" customFormat="1" ht="12">
      <c r="B3938" s="180"/>
      <c r="D3938" s="181" t="s">
        <v>586</v>
      </c>
      <c r="E3938" s="182" t="s">
        <v>1</v>
      </c>
      <c r="F3938" s="183" t="s">
        <v>3946</v>
      </c>
      <c r="H3938" s="182" t="s">
        <v>1</v>
      </c>
      <c r="I3938" s="184"/>
      <c r="L3938" s="180"/>
      <c r="M3938" s="185"/>
      <c r="T3938" s="186"/>
      <c r="AT3938" s="182" t="s">
        <v>586</v>
      </c>
      <c r="AU3938" s="182" t="s">
        <v>89</v>
      </c>
      <c r="AV3938" s="12" t="s">
        <v>84</v>
      </c>
      <c r="AW3938" s="12" t="s">
        <v>31</v>
      </c>
      <c r="AX3938" s="12" t="s">
        <v>77</v>
      </c>
      <c r="AY3938" s="182" t="s">
        <v>574</v>
      </c>
    </row>
    <row r="3939" spans="2:65" s="1" customFormat="1" ht="55.5" customHeight="1">
      <c r="B3939" s="140"/>
      <c r="C3939" s="168" t="s">
        <v>1601</v>
      </c>
      <c r="D3939" s="168" t="s">
        <v>576</v>
      </c>
      <c r="E3939" s="169" t="s">
        <v>4007</v>
      </c>
      <c r="F3939" s="170" t="s">
        <v>4008</v>
      </c>
      <c r="G3939" s="171" t="s">
        <v>584</v>
      </c>
      <c r="H3939" s="172">
        <v>13.268000000000001</v>
      </c>
      <c r="I3939" s="173"/>
      <c r="J3939" s="174">
        <f>ROUND(I3939*H3939,2)</f>
        <v>0</v>
      </c>
      <c r="K3939" s="175"/>
      <c r="L3939" s="34"/>
      <c r="M3939" s="176" t="s">
        <v>1</v>
      </c>
      <c r="N3939" s="139" t="s">
        <v>43</v>
      </c>
      <c r="P3939" s="177">
        <f>O3939*H3939</f>
        <v>0</v>
      </c>
      <c r="Q3939" s="177">
        <v>4.8289119999999998E-2</v>
      </c>
      <c r="R3939" s="177">
        <f>Q3939*H3939</f>
        <v>0.64070004416000004</v>
      </c>
      <c r="S3939" s="177">
        <v>0</v>
      </c>
      <c r="T3939" s="178">
        <f>S3939*H3939</f>
        <v>0</v>
      </c>
      <c r="AR3939" s="179" t="s">
        <v>680</v>
      </c>
      <c r="AT3939" s="179" t="s">
        <v>576</v>
      </c>
      <c r="AU3939" s="179" t="s">
        <v>89</v>
      </c>
      <c r="AY3939" s="17" t="s">
        <v>574</v>
      </c>
      <c r="BE3939" s="102">
        <f>IF(N3939="základná",J3939,0)</f>
        <v>0</v>
      </c>
      <c r="BF3939" s="102">
        <f>IF(N3939="znížená",J3939,0)</f>
        <v>0</v>
      </c>
      <c r="BG3939" s="102">
        <f>IF(N3939="zákl. prenesená",J3939,0)</f>
        <v>0</v>
      </c>
      <c r="BH3939" s="102">
        <f>IF(N3939="zníž. prenesená",J3939,0)</f>
        <v>0</v>
      </c>
      <c r="BI3939" s="102">
        <f>IF(N3939="nulová",J3939,0)</f>
        <v>0</v>
      </c>
      <c r="BJ3939" s="17" t="s">
        <v>89</v>
      </c>
      <c r="BK3939" s="102">
        <f>ROUND(I3939*H3939,2)</f>
        <v>0</v>
      </c>
      <c r="BL3939" s="17" t="s">
        <v>680</v>
      </c>
      <c r="BM3939" s="179" t="s">
        <v>4009</v>
      </c>
    </row>
    <row r="3940" spans="2:65" s="12" customFormat="1" ht="12">
      <c r="B3940" s="180"/>
      <c r="D3940" s="181" t="s">
        <v>586</v>
      </c>
      <c r="E3940" s="182" t="s">
        <v>1</v>
      </c>
      <c r="F3940" s="183" t="s">
        <v>4010</v>
      </c>
      <c r="H3940" s="182" t="s">
        <v>1</v>
      </c>
      <c r="I3940" s="184"/>
      <c r="L3940" s="180"/>
      <c r="M3940" s="185"/>
      <c r="T3940" s="186"/>
      <c r="AT3940" s="182" t="s">
        <v>586</v>
      </c>
      <c r="AU3940" s="182" t="s">
        <v>89</v>
      </c>
      <c r="AV3940" s="12" t="s">
        <v>84</v>
      </c>
      <c r="AW3940" s="12" t="s">
        <v>31</v>
      </c>
      <c r="AX3940" s="12" t="s">
        <v>77</v>
      </c>
      <c r="AY3940" s="182" t="s">
        <v>574</v>
      </c>
    </row>
    <row r="3941" spans="2:65" s="12" customFormat="1" ht="12">
      <c r="B3941" s="180"/>
      <c r="D3941" s="181" t="s">
        <v>586</v>
      </c>
      <c r="E3941" s="182" t="s">
        <v>1</v>
      </c>
      <c r="F3941" s="183" t="s">
        <v>1019</v>
      </c>
      <c r="H3941" s="182" t="s">
        <v>1</v>
      </c>
      <c r="I3941" s="184"/>
      <c r="L3941" s="180"/>
      <c r="M3941" s="185"/>
      <c r="T3941" s="186"/>
      <c r="AT3941" s="182" t="s">
        <v>586</v>
      </c>
      <c r="AU3941" s="182" t="s">
        <v>89</v>
      </c>
      <c r="AV3941" s="12" t="s">
        <v>84</v>
      </c>
      <c r="AW3941" s="12" t="s">
        <v>31</v>
      </c>
      <c r="AX3941" s="12" t="s">
        <v>77</v>
      </c>
      <c r="AY3941" s="182" t="s">
        <v>574</v>
      </c>
    </row>
    <row r="3942" spans="2:65" s="12" customFormat="1" ht="12">
      <c r="B3942" s="180"/>
      <c r="D3942" s="181" t="s">
        <v>586</v>
      </c>
      <c r="E3942" s="182" t="s">
        <v>1</v>
      </c>
      <c r="F3942" s="183" t="s">
        <v>4011</v>
      </c>
      <c r="H3942" s="182" t="s">
        <v>1</v>
      </c>
      <c r="I3942" s="184"/>
      <c r="L3942" s="180"/>
      <c r="M3942" s="185"/>
      <c r="T3942" s="186"/>
      <c r="AT3942" s="182" t="s">
        <v>586</v>
      </c>
      <c r="AU3942" s="182" t="s">
        <v>89</v>
      </c>
      <c r="AV3942" s="12" t="s">
        <v>84</v>
      </c>
      <c r="AW3942" s="12" t="s">
        <v>31</v>
      </c>
      <c r="AX3942" s="12" t="s">
        <v>77</v>
      </c>
      <c r="AY3942" s="182" t="s">
        <v>574</v>
      </c>
    </row>
    <row r="3943" spans="2:65" s="13" customFormat="1" ht="12">
      <c r="B3943" s="187"/>
      <c r="D3943" s="181" t="s">
        <v>586</v>
      </c>
      <c r="E3943" s="188" t="s">
        <v>1</v>
      </c>
      <c r="F3943" s="189" t="s">
        <v>4012</v>
      </c>
      <c r="H3943" s="190">
        <v>13.268000000000001</v>
      </c>
      <c r="I3943" s="191"/>
      <c r="L3943" s="187"/>
      <c r="M3943" s="192"/>
      <c r="T3943" s="193"/>
      <c r="AT3943" s="188" t="s">
        <v>586</v>
      </c>
      <c r="AU3943" s="188" t="s">
        <v>89</v>
      </c>
      <c r="AV3943" s="13" t="s">
        <v>89</v>
      </c>
      <c r="AW3943" s="13" t="s">
        <v>31</v>
      </c>
      <c r="AX3943" s="13" t="s">
        <v>77</v>
      </c>
      <c r="AY3943" s="188" t="s">
        <v>574</v>
      </c>
    </row>
    <row r="3944" spans="2:65" s="14" customFormat="1" ht="12">
      <c r="B3944" s="194"/>
      <c r="D3944" s="181" t="s">
        <v>586</v>
      </c>
      <c r="E3944" s="195" t="s">
        <v>1</v>
      </c>
      <c r="F3944" s="196" t="s">
        <v>596</v>
      </c>
      <c r="H3944" s="197">
        <v>13.268000000000001</v>
      </c>
      <c r="I3944" s="198"/>
      <c r="L3944" s="194"/>
      <c r="M3944" s="199"/>
      <c r="T3944" s="200"/>
      <c r="AT3944" s="195" t="s">
        <v>586</v>
      </c>
      <c r="AU3944" s="195" t="s">
        <v>89</v>
      </c>
      <c r="AV3944" s="14" t="s">
        <v>580</v>
      </c>
      <c r="AW3944" s="14" t="s">
        <v>31</v>
      </c>
      <c r="AX3944" s="14" t="s">
        <v>84</v>
      </c>
      <c r="AY3944" s="195" t="s">
        <v>574</v>
      </c>
    </row>
    <row r="3945" spans="2:65" s="12" customFormat="1" ht="12">
      <c r="B3945" s="180"/>
      <c r="D3945" s="181" t="s">
        <v>586</v>
      </c>
      <c r="E3945" s="182" t="s">
        <v>1</v>
      </c>
      <c r="F3945" s="183" t="s">
        <v>3945</v>
      </c>
      <c r="H3945" s="182" t="s">
        <v>1</v>
      </c>
      <c r="I3945" s="184"/>
      <c r="L3945" s="180"/>
      <c r="M3945" s="185"/>
      <c r="T3945" s="186"/>
      <c r="AT3945" s="182" t="s">
        <v>586</v>
      </c>
      <c r="AU3945" s="182" t="s">
        <v>89</v>
      </c>
      <c r="AV3945" s="12" t="s">
        <v>84</v>
      </c>
      <c r="AW3945" s="12" t="s">
        <v>31</v>
      </c>
      <c r="AX3945" s="12" t="s">
        <v>77</v>
      </c>
      <c r="AY3945" s="182" t="s">
        <v>574</v>
      </c>
    </row>
    <row r="3946" spans="2:65" s="12" customFormat="1" ht="12">
      <c r="B3946" s="180"/>
      <c r="D3946" s="181" t="s">
        <v>586</v>
      </c>
      <c r="E3946" s="182" t="s">
        <v>1</v>
      </c>
      <c r="F3946" s="183" t="s">
        <v>3946</v>
      </c>
      <c r="H3946" s="182" t="s">
        <v>1</v>
      </c>
      <c r="I3946" s="184"/>
      <c r="L3946" s="180"/>
      <c r="M3946" s="185"/>
      <c r="T3946" s="186"/>
      <c r="AT3946" s="182" t="s">
        <v>586</v>
      </c>
      <c r="AU3946" s="182" t="s">
        <v>89</v>
      </c>
      <c r="AV3946" s="12" t="s">
        <v>84</v>
      </c>
      <c r="AW3946" s="12" t="s">
        <v>31</v>
      </c>
      <c r="AX3946" s="12" t="s">
        <v>77</v>
      </c>
      <c r="AY3946" s="182" t="s">
        <v>574</v>
      </c>
    </row>
    <row r="3947" spans="2:65" s="12" customFormat="1" ht="36">
      <c r="B3947" s="180"/>
      <c r="D3947" s="181" t="s">
        <v>586</v>
      </c>
      <c r="E3947" s="182" t="s">
        <v>1</v>
      </c>
      <c r="F3947" s="183" t="s">
        <v>4013</v>
      </c>
      <c r="H3947" s="182" t="s">
        <v>1</v>
      </c>
      <c r="I3947" s="184"/>
      <c r="L3947" s="180"/>
      <c r="M3947" s="185"/>
      <c r="T3947" s="186"/>
      <c r="AT3947" s="182" t="s">
        <v>586</v>
      </c>
      <c r="AU3947" s="182" t="s">
        <v>89</v>
      </c>
      <c r="AV3947" s="12" t="s">
        <v>84</v>
      </c>
      <c r="AW3947" s="12" t="s">
        <v>31</v>
      </c>
      <c r="AX3947" s="12" t="s">
        <v>77</v>
      </c>
      <c r="AY3947" s="182" t="s">
        <v>574</v>
      </c>
    </row>
    <row r="3948" spans="2:65" s="1" customFormat="1" ht="55.5" customHeight="1">
      <c r="B3948" s="140"/>
      <c r="C3948" s="168" t="s">
        <v>4014</v>
      </c>
      <c r="D3948" s="168" t="s">
        <v>576</v>
      </c>
      <c r="E3948" s="169" t="s">
        <v>4015</v>
      </c>
      <c r="F3948" s="170" t="s">
        <v>4016</v>
      </c>
      <c r="G3948" s="171" t="s">
        <v>584</v>
      </c>
      <c r="H3948" s="172">
        <v>20.684999999999999</v>
      </c>
      <c r="I3948" s="173"/>
      <c r="J3948" s="174">
        <f>ROUND(I3948*H3948,2)</f>
        <v>0</v>
      </c>
      <c r="K3948" s="175"/>
      <c r="L3948" s="34"/>
      <c r="M3948" s="176" t="s">
        <v>1</v>
      </c>
      <c r="N3948" s="139" t="s">
        <v>43</v>
      </c>
      <c r="P3948" s="177">
        <f>O3948*H3948</f>
        <v>0</v>
      </c>
      <c r="Q3948" s="177">
        <v>4.829E-2</v>
      </c>
      <c r="R3948" s="177">
        <f>Q3948*H3948</f>
        <v>0.99887864999999998</v>
      </c>
      <c r="S3948" s="177">
        <v>0</v>
      </c>
      <c r="T3948" s="178">
        <f>S3948*H3948</f>
        <v>0</v>
      </c>
      <c r="AR3948" s="179" t="s">
        <v>680</v>
      </c>
      <c r="AT3948" s="179" t="s">
        <v>576</v>
      </c>
      <c r="AU3948" s="179" t="s">
        <v>89</v>
      </c>
      <c r="AY3948" s="17" t="s">
        <v>574</v>
      </c>
      <c r="BE3948" s="102">
        <f>IF(N3948="základná",J3948,0)</f>
        <v>0</v>
      </c>
      <c r="BF3948" s="102">
        <f>IF(N3948="znížená",J3948,0)</f>
        <v>0</v>
      </c>
      <c r="BG3948" s="102">
        <f>IF(N3948="zákl. prenesená",J3948,0)</f>
        <v>0</v>
      </c>
      <c r="BH3948" s="102">
        <f>IF(N3948="zníž. prenesená",J3948,0)</f>
        <v>0</v>
      </c>
      <c r="BI3948" s="102">
        <f>IF(N3948="nulová",J3948,0)</f>
        <v>0</v>
      </c>
      <c r="BJ3948" s="17" t="s">
        <v>89</v>
      </c>
      <c r="BK3948" s="102">
        <f>ROUND(I3948*H3948,2)</f>
        <v>0</v>
      </c>
      <c r="BL3948" s="17" t="s">
        <v>680</v>
      </c>
      <c r="BM3948" s="179" t="s">
        <v>4017</v>
      </c>
    </row>
    <row r="3949" spans="2:65" s="12" customFormat="1" ht="12">
      <c r="B3949" s="180"/>
      <c r="D3949" s="181" t="s">
        <v>586</v>
      </c>
      <c r="E3949" s="182" t="s">
        <v>1</v>
      </c>
      <c r="F3949" s="183" t="s">
        <v>4018</v>
      </c>
      <c r="H3949" s="182" t="s">
        <v>1</v>
      </c>
      <c r="I3949" s="184"/>
      <c r="L3949" s="180"/>
      <c r="M3949" s="185"/>
      <c r="T3949" s="186"/>
      <c r="AT3949" s="182" t="s">
        <v>586</v>
      </c>
      <c r="AU3949" s="182" t="s">
        <v>89</v>
      </c>
      <c r="AV3949" s="12" t="s">
        <v>84</v>
      </c>
      <c r="AW3949" s="12" t="s">
        <v>31</v>
      </c>
      <c r="AX3949" s="12" t="s">
        <v>77</v>
      </c>
      <c r="AY3949" s="182" t="s">
        <v>574</v>
      </c>
    </row>
    <row r="3950" spans="2:65" s="12" customFormat="1" ht="12">
      <c r="B3950" s="180"/>
      <c r="D3950" s="181" t="s">
        <v>586</v>
      </c>
      <c r="E3950" s="182" t="s">
        <v>1</v>
      </c>
      <c r="F3950" s="183" t="s">
        <v>1019</v>
      </c>
      <c r="H3950" s="182" t="s">
        <v>1</v>
      </c>
      <c r="I3950" s="184"/>
      <c r="L3950" s="180"/>
      <c r="M3950" s="185"/>
      <c r="T3950" s="186"/>
      <c r="AT3950" s="182" t="s">
        <v>586</v>
      </c>
      <c r="AU3950" s="182" t="s">
        <v>89</v>
      </c>
      <c r="AV3950" s="12" t="s">
        <v>84</v>
      </c>
      <c r="AW3950" s="12" t="s">
        <v>31</v>
      </c>
      <c r="AX3950" s="12" t="s">
        <v>77</v>
      </c>
      <c r="AY3950" s="182" t="s">
        <v>574</v>
      </c>
    </row>
    <row r="3951" spans="2:65" s="12" customFormat="1" ht="12">
      <c r="B3951" s="180"/>
      <c r="D3951" s="181" t="s">
        <v>586</v>
      </c>
      <c r="E3951" s="182" t="s">
        <v>1</v>
      </c>
      <c r="F3951" s="183" t="s">
        <v>4019</v>
      </c>
      <c r="H3951" s="182" t="s">
        <v>1</v>
      </c>
      <c r="I3951" s="184"/>
      <c r="L3951" s="180"/>
      <c r="M3951" s="185"/>
      <c r="T3951" s="186"/>
      <c r="AT3951" s="182" t="s">
        <v>586</v>
      </c>
      <c r="AU3951" s="182" t="s">
        <v>89</v>
      </c>
      <c r="AV3951" s="12" t="s">
        <v>84</v>
      </c>
      <c r="AW3951" s="12" t="s">
        <v>31</v>
      </c>
      <c r="AX3951" s="12" t="s">
        <v>77</v>
      </c>
      <c r="AY3951" s="182" t="s">
        <v>574</v>
      </c>
    </row>
    <row r="3952" spans="2:65" s="13" customFormat="1" ht="12">
      <c r="B3952" s="187"/>
      <c r="D3952" s="181" t="s">
        <v>586</v>
      </c>
      <c r="E3952" s="188" t="s">
        <v>1</v>
      </c>
      <c r="F3952" s="189" t="s">
        <v>4020</v>
      </c>
      <c r="H3952" s="190">
        <v>13.725</v>
      </c>
      <c r="I3952" s="191"/>
      <c r="L3952" s="187"/>
      <c r="M3952" s="192"/>
      <c r="T3952" s="193"/>
      <c r="AT3952" s="188" t="s">
        <v>586</v>
      </c>
      <c r="AU3952" s="188" t="s">
        <v>89</v>
      </c>
      <c r="AV3952" s="13" t="s">
        <v>89</v>
      </c>
      <c r="AW3952" s="13" t="s">
        <v>31</v>
      </c>
      <c r="AX3952" s="13" t="s">
        <v>77</v>
      </c>
      <c r="AY3952" s="188" t="s">
        <v>574</v>
      </c>
    </row>
    <row r="3953" spans="2:65" s="12" customFormat="1" ht="12">
      <c r="B3953" s="180"/>
      <c r="D3953" s="181" t="s">
        <v>586</v>
      </c>
      <c r="E3953" s="182" t="s">
        <v>1</v>
      </c>
      <c r="F3953" s="183" t="s">
        <v>4021</v>
      </c>
      <c r="H3953" s="182" t="s">
        <v>1</v>
      </c>
      <c r="I3953" s="184"/>
      <c r="L3953" s="180"/>
      <c r="M3953" s="185"/>
      <c r="T3953" s="186"/>
      <c r="AT3953" s="182" t="s">
        <v>586</v>
      </c>
      <c r="AU3953" s="182" t="s">
        <v>89</v>
      </c>
      <c r="AV3953" s="12" t="s">
        <v>84</v>
      </c>
      <c r="AW3953" s="12" t="s">
        <v>31</v>
      </c>
      <c r="AX3953" s="12" t="s">
        <v>77</v>
      </c>
      <c r="AY3953" s="182" t="s">
        <v>574</v>
      </c>
    </row>
    <row r="3954" spans="2:65" s="13" customFormat="1" ht="12">
      <c r="B3954" s="187"/>
      <c r="D3954" s="181" t="s">
        <v>586</v>
      </c>
      <c r="E3954" s="188" t="s">
        <v>1</v>
      </c>
      <c r="F3954" s="189" t="s">
        <v>4022</v>
      </c>
      <c r="H3954" s="190">
        <v>7.32</v>
      </c>
      <c r="I3954" s="191"/>
      <c r="L3954" s="187"/>
      <c r="M3954" s="192"/>
      <c r="T3954" s="193"/>
      <c r="AT3954" s="188" t="s">
        <v>586</v>
      </c>
      <c r="AU3954" s="188" t="s">
        <v>89</v>
      </c>
      <c r="AV3954" s="13" t="s">
        <v>89</v>
      </c>
      <c r="AW3954" s="13" t="s">
        <v>31</v>
      </c>
      <c r="AX3954" s="13" t="s">
        <v>77</v>
      </c>
      <c r="AY3954" s="188" t="s">
        <v>574</v>
      </c>
    </row>
    <row r="3955" spans="2:65" s="13" customFormat="1" ht="12">
      <c r="B3955" s="187"/>
      <c r="D3955" s="181" t="s">
        <v>586</v>
      </c>
      <c r="E3955" s="188" t="s">
        <v>1</v>
      </c>
      <c r="F3955" s="189" t="s">
        <v>4023</v>
      </c>
      <c r="H3955" s="190">
        <v>-0.36</v>
      </c>
      <c r="I3955" s="191"/>
      <c r="L3955" s="187"/>
      <c r="M3955" s="192"/>
      <c r="T3955" s="193"/>
      <c r="AT3955" s="188" t="s">
        <v>586</v>
      </c>
      <c r="AU3955" s="188" t="s">
        <v>89</v>
      </c>
      <c r="AV3955" s="13" t="s">
        <v>89</v>
      </c>
      <c r="AW3955" s="13" t="s">
        <v>31</v>
      </c>
      <c r="AX3955" s="13" t="s">
        <v>77</v>
      </c>
      <c r="AY3955" s="188" t="s">
        <v>574</v>
      </c>
    </row>
    <row r="3956" spans="2:65" s="14" customFormat="1" ht="12">
      <c r="B3956" s="194"/>
      <c r="D3956" s="181" t="s">
        <v>586</v>
      </c>
      <c r="E3956" s="195" t="s">
        <v>1</v>
      </c>
      <c r="F3956" s="196" t="s">
        <v>596</v>
      </c>
      <c r="H3956" s="197">
        <v>20.684999999999999</v>
      </c>
      <c r="I3956" s="198"/>
      <c r="L3956" s="194"/>
      <c r="M3956" s="199"/>
      <c r="T3956" s="200"/>
      <c r="AT3956" s="195" t="s">
        <v>586</v>
      </c>
      <c r="AU3956" s="195" t="s">
        <v>89</v>
      </c>
      <c r="AV3956" s="14" t="s">
        <v>580</v>
      </c>
      <c r="AW3956" s="14" t="s">
        <v>31</v>
      </c>
      <c r="AX3956" s="14" t="s">
        <v>84</v>
      </c>
      <c r="AY3956" s="195" t="s">
        <v>574</v>
      </c>
    </row>
    <row r="3957" spans="2:65" s="12" customFormat="1" ht="12">
      <c r="B3957" s="180"/>
      <c r="D3957" s="181" t="s">
        <v>586</v>
      </c>
      <c r="E3957" s="182" t="s">
        <v>1</v>
      </c>
      <c r="F3957" s="183" t="s">
        <v>3945</v>
      </c>
      <c r="H3957" s="182" t="s">
        <v>1</v>
      </c>
      <c r="I3957" s="184"/>
      <c r="L3957" s="180"/>
      <c r="M3957" s="185"/>
      <c r="T3957" s="186"/>
      <c r="AT3957" s="182" t="s">
        <v>586</v>
      </c>
      <c r="AU3957" s="182" t="s">
        <v>89</v>
      </c>
      <c r="AV3957" s="12" t="s">
        <v>84</v>
      </c>
      <c r="AW3957" s="12" t="s">
        <v>31</v>
      </c>
      <c r="AX3957" s="12" t="s">
        <v>77</v>
      </c>
      <c r="AY3957" s="182" t="s">
        <v>574</v>
      </c>
    </row>
    <row r="3958" spans="2:65" s="12" customFormat="1" ht="12">
      <c r="B3958" s="180"/>
      <c r="D3958" s="181" t="s">
        <v>586</v>
      </c>
      <c r="E3958" s="182" t="s">
        <v>1</v>
      </c>
      <c r="F3958" s="183" t="s">
        <v>3946</v>
      </c>
      <c r="H3958" s="182" t="s">
        <v>1</v>
      </c>
      <c r="I3958" s="184"/>
      <c r="L3958" s="180"/>
      <c r="M3958" s="185"/>
      <c r="T3958" s="186"/>
      <c r="AT3958" s="182" t="s">
        <v>586</v>
      </c>
      <c r="AU3958" s="182" t="s">
        <v>89</v>
      </c>
      <c r="AV3958" s="12" t="s">
        <v>84</v>
      </c>
      <c r="AW3958" s="12" t="s">
        <v>31</v>
      </c>
      <c r="AX3958" s="12" t="s">
        <v>77</v>
      </c>
      <c r="AY3958" s="182" t="s">
        <v>574</v>
      </c>
    </row>
    <row r="3959" spans="2:65" s="12" customFormat="1" ht="36">
      <c r="B3959" s="180"/>
      <c r="D3959" s="181" t="s">
        <v>586</v>
      </c>
      <c r="E3959" s="182" t="s">
        <v>1</v>
      </c>
      <c r="F3959" s="183" t="s">
        <v>4013</v>
      </c>
      <c r="H3959" s="182" t="s">
        <v>1</v>
      </c>
      <c r="I3959" s="184"/>
      <c r="L3959" s="180"/>
      <c r="M3959" s="185"/>
      <c r="T3959" s="186"/>
      <c r="AT3959" s="182" t="s">
        <v>586</v>
      </c>
      <c r="AU3959" s="182" t="s">
        <v>89</v>
      </c>
      <c r="AV3959" s="12" t="s">
        <v>84</v>
      </c>
      <c r="AW3959" s="12" t="s">
        <v>31</v>
      </c>
      <c r="AX3959" s="12" t="s">
        <v>77</v>
      </c>
      <c r="AY3959" s="182" t="s">
        <v>574</v>
      </c>
    </row>
    <row r="3960" spans="2:65" s="1" customFormat="1" ht="55.5" customHeight="1">
      <c r="B3960" s="140"/>
      <c r="C3960" s="168" t="s">
        <v>4024</v>
      </c>
      <c r="D3960" s="168" t="s">
        <v>576</v>
      </c>
      <c r="E3960" s="169" t="s">
        <v>4025</v>
      </c>
      <c r="F3960" s="170" t="s">
        <v>4026</v>
      </c>
      <c r="G3960" s="171" t="s">
        <v>584</v>
      </c>
      <c r="H3960" s="172">
        <v>7.32</v>
      </c>
      <c r="I3960" s="173"/>
      <c r="J3960" s="174">
        <f>ROUND(I3960*H3960,2)</f>
        <v>0</v>
      </c>
      <c r="K3960" s="175"/>
      <c r="L3960" s="34"/>
      <c r="M3960" s="176" t="s">
        <v>1</v>
      </c>
      <c r="N3960" s="139" t="s">
        <v>43</v>
      </c>
      <c r="P3960" s="177">
        <f>O3960*H3960</f>
        <v>0</v>
      </c>
      <c r="Q3960" s="177">
        <v>4.829E-2</v>
      </c>
      <c r="R3960" s="177">
        <f>Q3960*H3960</f>
        <v>0.35348279999999999</v>
      </c>
      <c r="S3960" s="177">
        <v>0</v>
      </c>
      <c r="T3960" s="178">
        <f>S3960*H3960</f>
        <v>0</v>
      </c>
      <c r="AR3960" s="179" t="s">
        <v>680</v>
      </c>
      <c r="AT3960" s="179" t="s">
        <v>576</v>
      </c>
      <c r="AU3960" s="179" t="s">
        <v>89</v>
      </c>
      <c r="AY3960" s="17" t="s">
        <v>574</v>
      </c>
      <c r="BE3960" s="102">
        <f>IF(N3960="základná",J3960,0)</f>
        <v>0</v>
      </c>
      <c r="BF3960" s="102">
        <f>IF(N3960="znížená",J3960,0)</f>
        <v>0</v>
      </c>
      <c r="BG3960" s="102">
        <f>IF(N3960="zákl. prenesená",J3960,0)</f>
        <v>0</v>
      </c>
      <c r="BH3960" s="102">
        <f>IF(N3960="zníž. prenesená",J3960,0)</f>
        <v>0</v>
      </c>
      <c r="BI3960" s="102">
        <f>IF(N3960="nulová",J3960,0)</f>
        <v>0</v>
      </c>
      <c r="BJ3960" s="17" t="s">
        <v>89</v>
      </c>
      <c r="BK3960" s="102">
        <f>ROUND(I3960*H3960,2)</f>
        <v>0</v>
      </c>
      <c r="BL3960" s="17" t="s">
        <v>680</v>
      </c>
      <c r="BM3960" s="179" t="s">
        <v>4027</v>
      </c>
    </row>
    <row r="3961" spans="2:65" s="12" customFormat="1" ht="12">
      <c r="B3961" s="180"/>
      <c r="D3961" s="181" t="s">
        <v>586</v>
      </c>
      <c r="E3961" s="182" t="s">
        <v>1</v>
      </c>
      <c r="F3961" s="183" t="s">
        <v>4028</v>
      </c>
      <c r="H3961" s="182" t="s">
        <v>1</v>
      </c>
      <c r="I3961" s="184"/>
      <c r="L3961" s="180"/>
      <c r="M3961" s="185"/>
      <c r="T3961" s="186"/>
      <c r="AT3961" s="182" t="s">
        <v>586</v>
      </c>
      <c r="AU3961" s="182" t="s">
        <v>89</v>
      </c>
      <c r="AV3961" s="12" t="s">
        <v>84</v>
      </c>
      <c r="AW3961" s="12" t="s">
        <v>31</v>
      </c>
      <c r="AX3961" s="12" t="s">
        <v>77</v>
      </c>
      <c r="AY3961" s="182" t="s">
        <v>574</v>
      </c>
    </row>
    <row r="3962" spans="2:65" s="12" customFormat="1" ht="12">
      <c r="B3962" s="180"/>
      <c r="D3962" s="181" t="s">
        <v>586</v>
      </c>
      <c r="E3962" s="182" t="s">
        <v>1</v>
      </c>
      <c r="F3962" s="183" t="s">
        <v>1019</v>
      </c>
      <c r="H3962" s="182" t="s">
        <v>1</v>
      </c>
      <c r="I3962" s="184"/>
      <c r="L3962" s="180"/>
      <c r="M3962" s="185"/>
      <c r="T3962" s="186"/>
      <c r="AT3962" s="182" t="s">
        <v>586</v>
      </c>
      <c r="AU3962" s="182" t="s">
        <v>89</v>
      </c>
      <c r="AV3962" s="12" t="s">
        <v>84</v>
      </c>
      <c r="AW3962" s="12" t="s">
        <v>31</v>
      </c>
      <c r="AX3962" s="12" t="s">
        <v>77</v>
      </c>
      <c r="AY3962" s="182" t="s">
        <v>574</v>
      </c>
    </row>
    <row r="3963" spans="2:65" s="12" customFormat="1" ht="12">
      <c r="B3963" s="180"/>
      <c r="D3963" s="181" t="s">
        <v>586</v>
      </c>
      <c r="E3963" s="182" t="s">
        <v>1</v>
      </c>
      <c r="F3963" s="183" t="s">
        <v>4029</v>
      </c>
      <c r="H3963" s="182" t="s">
        <v>1</v>
      </c>
      <c r="I3963" s="184"/>
      <c r="L3963" s="180"/>
      <c r="M3963" s="185"/>
      <c r="T3963" s="186"/>
      <c r="AT3963" s="182" t="s">
        <v>586</v>
      </c>
      <c r="AU3963" s="182" t="s">
        <v>89</v>
      </c>
      <c r="AV3963" s="12" t="s">
        <v>84</v>
      </c>
      <c r="AW3963" s="12" t="s">
        <v>31</v>
      </c>
      <c r="AX3963" s="12" t="s">
        <v>77</v>
      </c>
      <c r="AY3963" s="182" t="s">
        <v>574</v>
      </c>
    </row>
    <row r="3964" spans="2:65" s="13" customFormat="1" ht="12">
      <c r="B3964" s="187"/>
      <c r="D3964" s="181" t="s">
        <v>586</v>
      </c>
      <c r="E3964" s="188" t="s">
        <v>1</v>
      </c>
      <c r="F3964" s="189" t="s">
        <v>4022</v>
      </c>
      <c r="H3964" s="190">
        <v>7.32</v>
      </c>
      <c r="I3964" s="191"/>
      <c r="L3964" s="187"/>
      <c r="M3964" s="192"/>
      <c r="T3964" s="193"/>
      <c r="AT3964" s="188" t="s">
        <v>586</v>
      </c>
      <c r="AU3964" s="188" t="s">
        <v>89</v>
      </c>
      <c r="AV3964" s="13" t="s">
        <v>89</v>
      </c>
      <c r="AW3964" s="13" t="s">
        <v>31</v>
      </c>
      <c r="AX3964" s="13" t="s">
        <v>77</v>
      </c>
      <c r="AY3964" s="188" t="s">
        <v>574</v>
      </c>
    </row>
    <row r="3965" spans="2:65" s="14" customFormat="1" ht="12">
      <c r="B3965" s="194"/>
      <c r="D3965" s="181" t="s">
        <v>586</v>
      </c>
      <c r="E3965" s="195" t="s">
        <v>1</v>
      </c>
      <c r="F3965" s="196" t="s">
        <v>596</v>
      </c>
      <c r="H3965" s="197">
        <v>7.32</v>
      </c>
      <c r="I3965" s="198"/>
      <c r="L3965" s="194"/>
      <c r="M3965" s="199"/>
      <c r="T3965" s="200"/>
      <c r="AT3965" s="195" t="s">
        <v>586</v>
      </c>
      <c r="AU3965" s="195" t="s">
        <v>89</v>
      </c>
      <c r="AV3965" s="14" t="s">
        <v>580</v>
      </c>
      <c r="AW3965" s="14" t="s">
        <v>31</v>
      </c>
      <c r="AX3965" s="14" t="s">
        <v>84</v>
      </c>
      <c r="AY3965" s="195" t="s">
        <v>574</v>
      </c>
    </row>
    <row r="3966" spans="2:65" s="12" customFormat="1" ht="12">
      <c r="B3966" s="180"/>
      <c r="D3966" s="181" t="s">
        <v>586</v>
      </c>
      <c r="E3966" s="182" t="s">
        <v>1</v>
      </c>
      <c r="F3966" s="183" t="s">
        <v>3945</v>
      </c>
      <c r="H3966" s="182" t="s">
        <v>1</v>
      </c>
      <c r="I3966" s="184"/>
      <c r="L3966" s="180"/>
      <c r="M3966" s="185"/>
      <c r="T3966" s="186"/>
      <c r="AT3966" s="182" t="s">
        <v>586</v>
      </c>
      <c r="AU3966" s="182" t="s">
        <v>89</v>
      </c>
      <c r="AV3966" s="12" t="s">
        <v>84</v>
      </c>
      <c r="AW3966" s="12" t="s">
        <v>31</v>
      </c>
      <c r="AX3966" s="12" t="s">
        <v>77</v>
      </c>
      <c r="AY3966" s="182" t="s">
        <v>574</v>
      </c>
    </row>
    <row r="3967" spans="2:65" s="12" customFormat="1" ht="12">
      <c r="B3967" s="180"/>
      <c r="D3967" s="181" t="s">
        <v>586</v>
      </c>
      <c r="E3967" s="182" t="s">
        <v>1</v>
      </c>
      <c r="F3967" s="183" t="s">
        <v>3946</v>
      </c>
      <c r="H3967" s="182" t="s">
        <v>1</v>
      </c>
      <c r="I3967" s="184"/>
      <c r="L3967" s="180"/>
      <c r="M3967" s="185"/>
      <c r="T3967" s="186"/>
      <c r="AT3967" s="182" t="s">
        <v>586</v>
      </c>
      <c r="AU3967" s="182" t="s">
        <v>89</v>
      </c>
      <c r="AV3967" s="12" t="s">
        <v>84</v>
      </c>
      <c r="AW3967" s="12" t="s">
        <v>31</v>
      </c>
      <c r="AX3967" s="12" t="s">
        <v>77</v>
      </c>
      <c r="AY3967" s="182" t="s">
        <v>574</v>
      </c>
    </row>
    <row r="3968" spans="2:65" s="12" customFormat="1" ht="36">
      <c r="B3968" s="180"/>
      <c r="D3968" s="181" t="s">
        <v>586</v>
      </c>
      <c r="E3968" s="182" t="s">
        <v>1</v>
      </c>
      <c r="F3968" s="183" t="s">
        <v>4013</v>
      </c>
      <c r="H3968" s="182" t="s">
        <v>1</v>
      </c>
      <c r="I3968" s="184"/>
      <c r="L3968" s="180"/>
      <c r="M3968" s="185"/>
      <c r="T3968" s="186"/>
      <c r="AT3968" s="182" t="s">
        <v>586</v>
      </c>
      <c r="AU3968" s="182" t="s">
        <v>89</v>
      </c>
      <c r="AV3968" s="12" t="s">
        <v>84</v>
      </c>
      <c r="AW3968" s="12" t="s">
        <v>31</v>
      </c>
      <c r="AX3968" s="12" t="s">
        <v>77</v>
      </c>
      <c r="AY3968" s="182" t="s">
        <v>574</v>
      </c>
    </row>
    <row r="3969" spans="2:65" s="1" customFormat="1" ht="55.5" customHeight="1">
      <c r="B3969" s="140"/>
      <c r="C3969" s="168" t="s">
        <v>4030</v>
      </c>
      <c r="D3969" s="168" t="s">
        <v>576</v>
      </c>
      <c r="E3969" s="169" t="s">
        <v>4031</v>
      </c>
      <c r="F3969" s="170" t="s">
        <v>4032</v>
      </c>
      <c r="G3969" s="171" t="s">
        <v>584</v>
      </c>
      <c r="H3969" s="172">
        <v>10.315</v>
      </c>
      <c r="I3969" s="173"/>
      <c r="J3969" s="174">
        <f>ROUND(I3969*H3969,2)</f>
        <v>0</v>
      </c>
      <c r="K3969" s="175"/>
      <c r="L3969" s="34"/>
      <c r="M3969" s="176" t="s">
        <v>1</v>
      </c>
      <c r="N3969" s="139" t="s">
        <v>43</v>
      </c>
      <c r="P3969" s="177">
        <f>O3969*H3969</f>
        <v>0</v>
      </c>
      <c r="Q3969" s="177">
        <v>4.829E-2</v>
      </c>
      <c r="R3969" s="177">
        <f>Q3969*H3969</f>
        <v>0.49811134999999995</v>
      </c>
      <c r="S3969" s="177">
        <v>0</v>
      </c>
      <c r="T3969" s="178">
        <f>S3969*H3969</f>
        <v>0</v>
      </c>
      <c r="AR3969" s="179" t="s">
        <v>680</v>
      </c>
      <c r="AT3969" s="179" t="s">
        <v>576</v>
      </c>
      <c r="AU3969" s="179" t="s">
        <v>89</v>
      </c>
      <c r="AY3969" s="17" t="s">
        <v>574</v>
      </c>
      <c r="BE3969" s="102">
        <f>IF(N3969="základná",J3969,0)</f>
        <v>0</v>
      </c>
      <c r="BF3969" s="102">
        <f>IF(N3969="znížená",J3969,0)</f>
        <v>0</v>
      </c>
      <c r="BG3969" s="102">
        <f>IF(N3969="zákl. prenesená",J3969,0)</f>
        <v>0</v>
      </c>
      <c r="BH3969" s="102">
        <f>IF(N3969="zníž. prenesená",J3969,0)</f>
        <v>0</v>
      </c>
      <c r="BI3969" s="102">
        <f>IF(N3969="nulová",J3969,0)</f>
        <v>0</v>
      </c>
      <c r="BJ3969" s="17" t="s">
        <v>89</v>
      </c>
      <c r="BK3969" s="102">
        <f>ROUND(I3969*H3969,2)</f>
        <v>0</v>
      </c>
      <c r="BL3969" s="17" t="s">
        <v>680</v>
      </c>
      <c r="BM3969" s="179" t="s">
        <v>4033</v>
      </c>
    </row>
    <row r="3970" spans="2:65" s="12" customFormat="1" ht="12">
      <c r="B3970" s="180"/>
      <c r="D3970" s="181" t="s">
        <v>586</v>
      </c>
      <c r="E3970" s="182" t="s">
        <v>1</v>
      </c>
      <c r="F3970" s="183" t="s">
        <v>4034</v>
      </c>
      <c r="H3970" s="182" t="s">
        <v>1</v>
      </c>
      <c r="I3970" s="184"/>
      <c r="L3970" s="180"/>
      <c r="M3970" s="185"/>
      <c r="T3970" s="186"/>
      <c r="AT3970" s="182" t="s">
        <v>586</v>
      </c>
      <c r="AU3970" s="182" t="s">
        <v>89</v>
      </c>
      <c r="AV3970" s="12" t="s">
        <v>84</v>
      </c>
      <c r="AW3970" s="12" t="s">
        <v>31</v>
      </c>
      <c r="AX3970" s="12" t="s">
        <v>77</v>
      </c>
      <c r="AY3970" s="182" t="s">
        <v>574</v>
      </c>
    </row>
    <row r="3971" spans="2:65" s="12" customFormat="1" ht="12">
      <c r="B3971" s="180"/>
      <c r="D3971" s="181" t="s">
        <v>586</v>
      </c>
      <c r="E3971" s="182" t="s">
        <v>1</v>
      </c>
      <c r="F3971" s="183" t="s">
        <v>1019</v>
      </c>
      <c r="H3971" s="182" t="s">
        <v>1</v>
      </c>
      <c r="I3971" s="184"/>
      <c r="L3971" s="180"/>
      <c r="M3971" s="185"/>
      <c r="T3971" s="186"/>
      <c r="AT3971" s="182" t="s">
        <v>586</v>
      </c>
      <c r="AU3971" s="182" t="s">
        <v>89</v>
      </c>
      <c r="AV3971" s="12" t="s">
        <v>84</v>
      </c>
      <c r="AW3971" s="12" t="s">
        <v>31</v>
      </c>
      <c r="AX3971" s="12" t="s">
        <v>77</v>
      </c>
      <c r="AY3971" s="182" t="s">
        <v>574</v>
      </c>
    </row>
    <row r="3972" spans="2:65" s="12" customFormat="1" ht="12">
      <c r="B3972" s="180"/>
      <c r="D3972" s="181" t="s">
        <v>586</v>
      </c>
      <c r="E3972" s="182" t="s">
        <v>1</v>
      </c>
      <c r="F3972" s="183" t="s">
        <v>4035</v>
      </c>
      <c r="H3972" s="182" t="s">
        <v>1</v>
      </c>
      <c r="I3972" s="184"/>
      <c r="L3972" s="180"/>
      <c r="M3972" s="185"/>
      <c r="T3972" s="186"/>
      <c r="AT3972" s="182" t="s">
        <v>586</v>
      </c>
      <c r="AU3972" s="182" t="s">
        <v>89</v>
      </c>
      <c r="AV3972" s="12" t="s">
        <v>84</v>
      </c>
      <c r="AW3972" s="12" t="s">
        <v>31</v>
      </c>
      <c r="AX3972" s="12" t="s">
        <v>77</v>
      </c>
      <c r="AY3972" s="182" t="s">
        <v>574</v>
      </c>
    </row>
    <row r="3973" spans="2:65" s="13" customFormat="1" ht="12">
      <c r="B3973" s="187"/>
      <c r="D3973" s="181" t="s">
        <v>586</v>
      </c>
      <c r="E3973" s="188" t="s">
        <v>1</v>
      </c>
      <c r="F3973" s="189" t="s">
        <v>4036</v>
      </c>
      <c r="H3973" s="190">
        <v>10.675000000000001</v>
      </c>
      <c r="I3973" s="191"/>
      <c r="L3973" s="187"/>
      <c r="M3973" s="192"/>
      <c r="T3973" s="193"/>
      <c r="AT3973" s="188" t="s">
        <v>586</v>
      </c>
      <c r="AU3973" s="188" t="s">
        <v>89</v>
      </c>
      <c r="AV3973" s="13" t="s">
        <v>89</v>
      </c>
      <c r="AW3973" s="13" t="s">
        <v>31</v>
      </c>
      <c r="AX3973" s="13" t="s">
        <v>77</v>
      </c>
      <c r="AY3973" s="188" t="s">
        <v>574</v>
      </c>
    </row>
    <row r="3974" spans="2:65" s="13" customFormat="1" ht="12">
      <c r="B3974" s="187"/>
      <c r="D3974" s="181" t="s">
        <v>586</v>
      </c>
      <c r="E3974" s="188" t="s">
        <v>1</v>
      </c>
      <c r="F3974" s="189" t="s">
        <v>4037</v>
      </c>
      <c r="H3974" s="190">
        <v>-0.36</v>
      </c>
      <c r="I3974" s="191"/>
      <c r="L3974" s="187"/>
      <c r="M3974" s="192"/>
      <c r="T3974" s="193"/>
      <c r="AT3974" s="188" t="s">
        <v>586</v>
      </c>
      <c r="AU3974" s="188" t="s">
        <v>89</v>
      </c>
      <c r="AV3974" s="13" t="s">
        <v>89</v>
      </c>
      <c r="AW3974" s="13" t="s">
        <v>31</v>
      </c>
      <c r="AX3974" s="13" t="s">
        <v>77</v>
      </c>
      <c r="AY3974" s="188" t="s">
        <v>574</v>
      </c>
    </row>
    <row r="3975" spans="2:65" s="14" customFormat="1" ht="12">
      <c r="B3975" s="194"/>
      <c r="D3975" s="181" t="s">
        <v>586</v>
      </c>
      <c r="E3975" s="195" t="s">
        <v>1</v>
      </c>
      <c r="F3975" s="196" t="s">
        <v>596</v>
      </c>
      <c r="H3975" s="197">
        <v>10.315</v>
      </c>
      <c r="I3975" s="198"/>
      <c r="L3975" s="194"/>
      <c r="M3975" s="199"/>
      <c r="T3975" s="200"/>
      <c r="AT3975" s="195" t="s">
        <v>586</v>
      </c>
      <c r="AU3975" s="195" t="s">
        <v>89</v>
      </c>
      <c r="AV3975" s="14" t="s">
        <v>580</v>
      </c>
      <c r="AW3975" s="14" t="s">
        <v>31</v>
      </c>
      <c r="AX3975" s="14" t="s">
        <v>84</v>
      </c>
      <c r="AY3975" s="195" t="s">
        <v>574</v>
      </c>
    </row>
    <row r="3976" spans="2:65" s="12" customFormat="1" ht="12">
      <c r="B3976" s="180"/>
      <c r="D3976" s="181" t="s">
        <v>586</v>
      </c>
      <c r="E3976" s="182" t="s">
        <v>1</v>
      </c>
      <c r="F3976" s="183" t="s">
        <v>3945</v>
      </c>
      <c r="H3976" s="182" t="s">
        <v>1</v>
      </c>
      <c r="I3976" s="184"/>
      <c r="L3976" s="180"/>
      <c r="M3976" s="185"/>
      <c r="T3976" s="186"/>
      <c r="AT3976" s="182" t="s">
        <v>586</v>
      </c>
      <c r="AU3976" s="182" t="s">
        <v>89</v>
      </c>
      <c r="AV3976" s="12" t="s">
        <v>84</v>
      </c>
      <c r="AW3976" s="12" t="s">
        <v>31</v>
      </c>
      <c r="AX3976" s="12" t="s">
        <v>77</v>
      </c>
      <c r="AY3976" s="182" t="s">
        <v>574</v>
      </c>
    </row>
    <row r="3977" spans="2:65" s="12" customFormat="1" ht="12">
      <c r="B3977" s="180"/>
      <c r="D3977" s="181" t="s">
        <v>586</v>
      </c>
      <c r="E3977" s="182" t="s">
        <v>1</v>
      </c>
      <c r="F3977" s="183" t="s">
        <v>3946</v>
      </c>
      <c r="H3977" s="182" t="s">
        <v>1</v>
      </c>
      <c r="I3977" s="184"/>
      <c r="L3977" s="180"/>
      <c r="M3977" s="185"/>
      <c r="T3977" s="186"/>
      <c r="AT3977" s="182" t="s">
        <v>586</v>
      </c>
      <c r="AU3977" s="182" t="s">
        <v>89</v>
      </c>
      <c r="AV3977" s="12" t="s">
        <v>84</v>
      </c>
      <c r="AW3977" s="12" t="s">
        <v>31</v>
      </c>
      <c r="AX3977" s="12" t="s">
        <v>77</v>
      </c>
      <c r="AY3977" s="182" t="s">
        <v>574</v>
      </c>
    </row>
    <row r="3978" spans="2:65" s="12" customFormat="1" ht="36">
      <c r="B3978" s="180"/>
      <c r="D3978" s="181" t="s">
        <v>586</v>
      </c>
      <c r="E3978" s="182" t="s">
        <v>1</v>
      </c>
      <c r="F3978" s="183" t="s">
        <v>4013</v>
      </c>
      <c r="H3978" s="182" t="s">
        <v>1</v>
      </c>
      <c r="I3978" s="184"/>
      <c r="L3978" s="180"/>
      <c r="M3978" s="185"/>
      <c r="T3978" s="186"/>
      <c r="AT3978" s="182" t="s">
        <v>586</v>
      </c>
      <c r="AU3978" s="182" t="s">
        <v>89</v>
      </c>
      <c r="AV3978" s="12" t="s">
        <v>84</v>
      </c>
      <c r="AW3978" s="12" t="s">
        <v>31</v>
      </c>
      <c r="AX3978" s="12" t="s">
        <v>77</v>
      </c>
      <c r="AY3978" s="182" t="s">
        <v>574</v>
      </c>
    </row>
    <row r="3979" spans="2:65" s="1" customFormat="1" ht="55.5" customHeight="1">
      <c r="B3979" s="140"/>
      <c r="C3979" s="168" t="s">
        <v>4038</v>
      </c>
      <c r="D3979" s="168" t="s">
        <v>576</v>
      </c>
      <c r="E3979" s="169" t="s">
        <v>4039</v>
      </c>
      <c r="F3979" s="170" t="s">
        <v>4040</v>
      </c>
      <c r="G3979" s="171" t="s">
        <v>584</v>
      </c>
      <c r="H3979" s="172">
        <v>139.227</v>
      </c>
      <c r="I3979" s="173"/>
      <c r="J3979" s="174">
        <f>ROUND(I3979*H3979,2)</f>
        <v>0</v>
      </c>
      <c r="K3979" s="175"/>
      <c r="L3979" s="34"/>
      <c r="M3979" s="176" t="s">
        <v>1</v>
      </c>
      <c r="N3979" s="139" t="s">
        <v>43</v>
      </c>
      <c r="P3979" s="177">
        <f>O3979*H3979</f>
        <v>0</v>
      </c>
      <c r="Q3979" s="177">
        <v>6.7844619999999994E-2</v>
      </c>
      <c r="R3979" s="177">
        <f>Q3979*H3979</f>
        <v>9.4458029087399993</v>
      </c>
      <c r="S3979" s="177">
        <v>0</v>
      </c>
      <c r="T3979" s="178">
        <f>S3979*H3979</f>
        <v>0</v>
      </c>
      <c r="AR3979" s="179" t="s">
        <v>680</v>
      </c>
      <c r="AT3979" s="179" t="s">
        <v>576</v>
      </c>
      <c r="AU3979" s="179" t="s">
        <v>89</v>
      </c>
      <c r="AY3979" s="17" t="s">
        <v>574</v>
      </c>
      <c r="BE3979" s="102">
        <f>IF(N3979="základná",J3979,0)</f>
        <v>0</v>
      </c>
      <c r="BF3979" s="102">
        <f>IF(N3979="znížená",J3979,0)</f>
        <v>0</v>
      </c>
      <c r="BG3979" s="102">
        <f>IF(N3979="zákl. prenesená",J3979,0)</f>
        <v>0</v>
      </c>
      <c r="BH3979" s="102">
        <f>IF(N3979="zníž. prenesená",J3979,0)</f>
        <v>0</v>
      </c>
      <c r="BI3979" s="102">
        <f>IF(N3979="nulová",J3979,0)</f>
        <v>0</v>
      </c>
      <c r="BJ3979" s="17" t="s">
        <v>89</v>
      </c>
      <c r="BK3979" s="102">
        <f>ROUND(I3979*H3979,2)</f>
        <v>0</v>
      </c>
      <c r="BL3979" s="17" t="s">
        <v>680</v>
      </c>
      <c r="BM3979" s="179" t="s">
        <v>4041</v>
      </c>
    </row>
    <row r="3980" spans="2:65" s="12" customFormat="1" ht="12">
      <c r="B3980" s="180"/>
      <c r="D3980" s="181" t="s">
        <v>586</v>
      </c>
      <c r="E3980" s="182" t="s">
        <v>1</v>
      </c>
      <c r="F3980" s="183" t="s">
        <v>4042</v>
      </c>
      <c r="H3980" s="182" t="s">
        <v>1</v>
      </c>
      <c r="I3980" s="184"/>
      <c r="L3980" s="180"/>
      <c r="M3980" s="185"/>
      <c r="T3980" s="186"/>
      <c r="AT3980" s="182" t="s">
        <v>586</v>
      </c>
      <c r="AU3980" s="182" t="s">
        <v>89</v>
      </c>
      <c r="AV3980" s="12" t="s">
        <v>84</v>
      </c>
      <c r="AW3980" s="12" t="s">
        <v>31</v>
      </c>
      <c r="AX3980" s="12" t="s">
        <v>77</v>
      </c>
      <c r="AY3980" s="182" t="s">
        <v>574</v>
      </c>
    </row>
    <row r="3981" spans="2:65" s="12" customFormat="1" ht="12">
      <c r="B3981" s="180"/>
      <c r="D3981" s="181" t="s">
        <v>586</v>
      </c>
      <c r="E3981" s="182" t="s">
        <v>1</v>
      </c>
      <c r="F3981" s="183" t="s">
        <v>1019</v>
      </c>
      <c r="H3981" s="182" t="s">
        <v>1</v>
      </c>
      <c r="I3981" s="184"/>
      <c r="L3981" s="180"/>
      <c r="M3981" s="185"/>
      <c r="T3981" s="186"/>
      <c r="AT3981" s="182" t="s">
        <v>586</v>
      </c>
      <c r="AU3981" s="182" t="s">
        <v>89</v>
      </c>
      <c r="AV3981" s="12" t="s">
        <v>84</v>
      </c>
      <c r="AW3981" s="12" t="s">
        <v>31</v>
      </c>
      <c r="AX3981" s="12" t="s">
        <v>77</v>
      </c>
      <c r="AY3981" s="182" t="s">
        <v>574</v>
      </c>
    </row>
    <row r="3982" spans="2:65" s="12" customFormat="1" ht="12">
      <c r="B3982" s="180"/>
      <c r="D3982" s="181" t="s">
        <v>586</v>
      </c>
      <c r="E3982" s="182" t="s">
        <v>1</v>
      </c>
      <c r="F3982" s="183" t="s">
        <v>4043</v>
      </c>
      <c r="H3982" s="182" t="s">
        <v>1</v>
      </c>
      <c r="I3982" s="184"/>
      <c r="L3982" s="180"/>
      <c r="M3982" s="185"/>
      <c r="T3982" s="186"/>
      <c r="AT3982" s="182" t="s">
        <v>586</v>
      </c>
      <c r="AU3982" s="182" t="s">
        <v>89</v>
      </c>
      <c r="AV3982" s="12" t="s">
        <v>84</v>
      </c>
      <c r="AW3982" s="12" t="s">
        <v>31</v>
      </c>
      <c r="AX3982" s="12" t="s">
        <v>77</v>
      </c>
      <c r="AY3982" s="182" t="s">
        <v>574</v>
      </c>
    </row>
    <row r="3983" spans="2:65" s="13" customFormat="1" ht="12">
      <c r="B3983" s="187"/>
      <c r="D3983" s="181" t="s">
        <v>586</v>
      </c>
      <c r="E3983" s="188" t="s">
        <v>1</v>
      </c>
      <c r="F3983" s="189" t="s">
        <v>4044</v>
      </c>
      <c r="H3983" s="190">
        <v>90.099000000000004</v>
      </c>
      <c r="I3983" s="191"/>
      <c r="L3983" s="187"/>
      <c r="M3983" s="192"/>
      <c r="T3983" s="193"/>
      <c r="AT3983" s="188" t="s">
        <v>586</v>
      </c>
      <c r="AU3983" s="188" t="s">
        <v>89</v>
      </c>
      <c r="AV3983" s="13" t="s">
        <v>89</v>
      </c>
      <c r="AW3983" s="13" t="s">
        <v>31</v>
      </c>
      <c r="AX3983" s="13" t="s">
        <v>77</v>
      </c>
      <c r="AY3983" s="188" t="s">
        <v>574</v>
      </c>
    </row>
    <row r="3984" spans="2:65" s="12" customFormat="1" ht="12">
      <c r="B3984" s="180"/>
      <c r="D3984" s="181" t="s">
        <v>586</v>
      </c>
      <c r="E3984" s="182" t="s">
        <v>1</v>
      </c>
      <c r="F3984" s="183" t="s">
        <v>4045</v>
      </c>
      <c r="H3984" s="182" t="s">
        <v>1</v>
      </c>
      <c r="I3984" s="184"/>
      <c r="L3984" s="180"/>
      <c r="M3984" s="185"/>
      <c r="T3984" s="186"/>
      <c r="AT3984" s="182" t="s">
        <v>586</v>
      </c>
      <c r="AU3984" s="182" t="s">
        <v>89</v>
      </c>
      <c r="AV3984" s="12" t="s">
        <v>84</v>
      </c>
      <c r="AW3984" s="12" t="s">
        <v>31</v>
      </c>
      <c r="AX3984" s="12" t="s">
        <v>77</v>
      </c>
      <c r="AY3984" s="182" t="s">
        <v>574</v>
      </c>
    </row>
    <row r="3985" spans="2:51" s="13" customFormat="1" ht="12">
      <c r="B3985" s="187"/>
      <c r="D3985" s="181" t="s">
        <v>586</v>
      </c>
      <c r="E3985" s="188" t="s">
        <v>1</v>
      </c>
      <c r="F3985" s="189" t="s">
        <v>4046</v>
      </c>
      <c r="H3985" s="190">
        <v>3.7360000000000002</v>
      </c>
      <c r="I3985" s="191"/>
      <c r="L3985" s="187"/>
      <c r="M3985" s="192"/>
      <c r="T3985" s="193"/>
      <c r="AT3985" s="188" t="s">
        <v>586</v>
      </c>
      <c r="AU3985" s="188" t="s">
        <v>89</v>
      </c>
      <c r="AV3985" s="13" t="s">
        <v>89</v>
      </c>
      <c r="AW3985" s="13" t="s">
        <v>31</v>
      </c>
      <c r="AX3985" s="13" t="s">
        <v>77</v>
      </c>
      <c r="AY3985" s="188" t="s">
        <v>574</v>
      </c>
    </row>
    <row r="3986" spans="2:51" s="12" customFormat="1" ht="12">
      <c r="B3986" s="180"/>
      <c r="D3986" s="181" t="s">
        <v>586</v>
      </c>
      <c r="E3986" s="182" t="s">
        <v>1</v>
      </c>
      <c r="F3986" s="183" t="s">
        <v>4047</v>
      </c>
      <c r="H3986" s="182" t="s">
        <v>1</v>
      </c>
      <c r="I3986" s="184"/>
      <c r="L3986" s="180"/>
      <c r="M3986" s="185"/>
      <c r="T3986" s="186"/>
      <c r="AT3986" s="182" t="s">
        <v>586</v>
      </c>
      <c r="AU3986" s="182" t="s">
        <v>89</v>
      </c>
      <c r="AV3986" s="12" t="s">
        <v>84</v>
      </c>
      <c r="AW3986" s="12" t="s">
        <v>31</v>
      </c>
      <c r="AX3986" s="12" t="s">
        <v>77</v>
      </c>
      <c r="AY3986" s="182" t="s">
        <v>574</v>
      </c>
    </row>
    <row r="3987" spans="2:51" s="13" customFormat="1" ht="12">
      <c r="B3987" s="187"/>
      <c r="D3987" s="181" t="s">
        <v>586</v>
      </c>
      <c r="E3987" s="188" t="s">
        <v>1</v>
      </c>
      <c r="F3987" s="189" t="s">
        <v>4048</v>
      </c>
      <c r="H3987" s="190">
        <v>7.4729999999999999</v>
      </c>
      <c r="I3987" s="191"/>
      <c r="L3987" s="187"/>
      <c r="M3987" s="192"/>
      <c r="T3987" s="193"/>
      <c r="AT3987" s="188" t="s">
        <v>586</v>
      </c>
      <c r="AU3987" s="188" t="s">
        <v>89</v>
      </c>
      <c r="AV3987" s="13" t="s">
        <v>89</v>
      </c>
      <c r="AW3987" s="13" t="s">
        <v>31</v>
      </c>
      <c r="AX3987" s="13" t="s">
        <v>77</v>
      </c>
      <c r="AY3987" s="188" t="s">
        <v>574</v>
      </c>
    </row>
    <row r="3988" spans="2:51" s="13" customFormat="1" ht="12">
      <c r="B3988" s="187"/>
      <c r="D3988" s="181" t="s">
        <v>586</v>
      </c>
      <c r="E3988" s="188" t="s">
        <v>1</v>
      </c>
      <c r="F3988" s="189" t="s">
        <v>4049</v>
      </c>
      <c r="H3988" s="190">
        <v>-3.5350000000000001</v>
      </c>
      <c r="I3988" s="191"/>
      <c r="L3988" s="187"/>
      <c r="M3988" s="192"/>
      <c r="T3988" s="193"/>
      <c r="AT3988" s="188" t="s">
        <v>586</v>
      </c>
      <c r="AU3988" s="188" t="s">
        <v>89</v>
      </c>
      <c r="AV3988" s="13" t="s">
        <v>89</v>
      </c>
      <c r="AW3988" s="13" t="s">
        <v>31</v>
      </c>
      <c r="AX3988" s="13" t="s">
        <v>77</v>
      </c>
      <c r="AY3988" s="188" t="s">
        <v>574</v>
      </c>
    </row>
    <row r="3989" spans="2:51" s="12" customFormat="1" ht="12">
      <c r="B3989" s="180"/>
      <c r="D3989" s="181" t="s">
        <v>586</v>
      </c>
      <c r="E3989" s="182" t="s">
        <v>1</v>
      </c>
      <c r="F3989" s="183" t="s">
        <v>4050</v>
      </c>
      <c r="H3989" s="182" t="s">
        <v>1</v>
      </c>
      <c r="I3989" s="184"/>
      <c r="L3989" s="180"/>
      <c r="M3989" s="185"/>
      <c r="T3989" s="186"/>
      <c r="AT3989" s="182" t="s">
        <v>586</v>
      </c>
      <c r="AU3989" s="182" t="s">
        <v>89</v>
      </c>
      <c r="AV3989" s="12" t="s">
        <v>84</v>
      </c>
      <c r="AW3989" s="12" t="s">
        <v>31</v>
      </c>
      <c r="AX3989" s="12" t="s">
        <v>77</v>
      </c>
      <c r="AY3989" s="182" t="s">
        <v>574</v>
      </c>
    </row>
    <row r="3990" spans="2:51" s="13" customFormat="1" ht="12">
      <c r="B3990" s="187"/>
      <c r="D3990" s="181" t="s">
        <v>586</v>
      </c>
      <c r="E3990" s="188" t="s">
        <v>1</v>
      </c>
      <c r="F3990" s="189" t="s">
        <v>4051</v>
      </c>
      <c r="H3990" s="190">
        <v>6.71</v>
      </c>
      <c r="I3990" s="191"/>
      <c r="L3990" s="187"/>
      <c r="M3990" s="192"/>
      <c r="T3990" s="193"/>
      <c r="AT3990" s="188" t="s">
        <v>586</v>
      </c>
      <c r="AU3990" s="188" t="s">
        <v>89</v>
      </c>
      <c r="AV3990" s="13" t="s">
        <v>89</v>
      </c>
      <c r="AW3990" s="13" t="s">
        <v>31</v>
      </c>
      <c r="AX3990" s="13" t="s">
        <v>77</v>
      </c>
      <c r="AY3990" s="188" t="s">
        <v>574</v>
      </c>
    </row>
    <row r="3991" spans="2:51" s="13" customFormat="1" ht="12">
      <c r="B3991" s="187"/>
      <c r="D3991" s="181" t="s">
        <v>586</v>
      </c>
      <c r="E3991" s="188" t="s">
        <v>1</v>
      </c>
      <c r="F3991" s="189" t="s">
        <v>4052</v>
      </c>
      <c r="H3991" s="190">
        <v>15.568</v>
      </c>
      <c r="I3991" s="191"/>
      <c r="L3991" s="187"/>
      <c r="M3991" s="192"/>
      <c r="T3991" s="193"/>
      <c r="AT3991" s="188" t="s">
        <v>586</v>
      </c>
      <c r="AU3991" s="188" t="s">
        <v>89</v>
      </c>
      <c r="AV3991" s="13" t="s">
        <v>89</v>
      </c>
      <c r="AW3991" s="13" t="s">
        <v>31</v>
      </c>
      <c r="AX3991" s="13" t="s">
        <v>77</v>
      </c>
      <c r="AY3991" s="188" t="s">
        <v>574</v>
      </c>
    </row>
    <row r="3992" spans="2:51" s="13" customFormat="1" ht="12">
      <c r="B3992" s="187"/>
      <c r="D3992" s="181" t="s">
        <v>586</v>
      </c>
      <c r="E3992" s="188" t="s">
        <v>1</v>
      </c>
      <c r="F3992" s="189" t="s">
        <v>4053</v>
      </c>
      <c r="H3992" s="190">
        <v>-3.8380000000000001</v>
      </c>
      <c r="I3992" s="191"/>
      <c r="L3992" s="187"/>
      <c r="M3992" s="192"/>
      <c r="T3992" s="193"/>
      <c r="AT3992" s="188" t="s">
        <v>586</v>
      </c>
      <c r="AU3992" s="188" t="s">
        <v>89</v>
      </c>
      <c r="AV3992" s="13" t="s">
        <v>89</v>
      </c>
      <c r="AW3992" s="13" t="s">
        <v>31</v>
      </c>
      <c r="AX3992" s="13" t="s">
        <v>77</v>
      </c>
      <c r="AY3992" s="188" t="s">
        <v>574</v>
      </c>
    </row>
    <row r="3993" spans="2:51" s="12" customFormat="1" ht="12">
      <c r="B3993" s="180"/>
      <c r="D3993" s="181" t="s">
        <v>586</v>
      </c>
      <c r="E3993" s="182" t="s">
        <v>1</v>
      </c>
      <c r="F3993" s="183" t="s">
        <v>4054</v>
      </c>
      <c r="H3993" s="182" t="s">
        <v>1</v>
      </c>
      <c r="I3993" s="184"/>
      <c r="L3993" s="180"/>
      <c r="M3993" s="185"/>
      <c r="T3993" s="186"/>
      <c r="AT3993" s="182" t="s">
        <v>586</v>
      </c>
      <c r="AU3993" s="182" t="s">
        <v>89</v>
      </c>
      <c r="AV3993" s="12" t="s">
        <v>84</v>
      </c>
      <c r="AW3993" s="12" t="s">
        <v>31</v>
      </c>
      <c r="AX3993" s="12" t="s">
        <v>77</v>
      </c>
      <c r="AY3993" s="182" t="s">
        <v>574</v>
      </c>
    </row>
    <row r="3994" spans="2:51" s="13" customFormat="1" ht="12">
      <c r="B3994" s="187"/>
      <c r="D3994" s="181" t="s">
        <v>586</v>
      </c>
      <c r="E3994" s="188" t="s">
        <v>1</v>
      </c>
      <c r="F3994" s="189" t="s">
        <v>4055</v>
      </c>
      <c r="H3994" s="190">
        <v>12.581</v>
      </c>
      <c r="I3994" s="191"/>
      <c r="L3994" s="187"/>
      <c r="M3994" s="192"/>
      <c r="T3994" s="193"/>
      <c r="AT3994" s="188" t="s">
        <v>586</v>
      </c>
      <c r="AU3994" s="188" t="s">
        <v>89</v>
      </c>
      <c r="AV3994" s="13" t="s">
        <v>89</v>
      </c>
      <c r="AW3994" s="13" t="s">
        <v>31</v>
      </c>
      <c r="AX3994" s="13" t="s">
        <v>77</v>
      </c>
      <c r="AY3994" s="188" t="s">
        <v>574</v>
      </c>
    </row>
    <row r="3995" spans="2:51" s="15" customFormat="1" ht="12">
      <c r="B3995" s="201"/>
      <c r="D3995" s="181" t="s">
        <v>586</v>
      </c>
      <c r="E3995" s="202" t="s">
        <v>1</v>
      </c>
      <c r="F3995" s="203" t="s">
        <v>776</v>
      </c>
      <c r="H3995" s="204">
        <v>128.79400000000001</v>
      </c>
      <c r="I3995" s="205"/>
      <c r="L3995" s="201"/>
      <c r="M3995" s="206"/>
      <c r="T3995" s="207"/>
      <c r="AT3995" s="202" t="s">
        <v>586</v>
      </c>
      <c r="AU3995" s="202" t="s">
        <v>89</v>
      </c>
      <c r="AV3995" s="15" t="s">
        <v>597</v>
      </c>
      <c r="AW3995" s="15" t="s">
        <v>31</v>
      </c>
      <c r="AX3995" s="15" t="s">
        <v>77</v>
      </c>
      <c r="AY3995" s="202" t="s">
        <v>574</v>
      </c>
    </row>
    <row r="3996" spans="2:51" s="12" customFormat="1" ht="12">
      <c r="B3996" s="180"/>
      <c r="D3996" s="181" t="s">
        <v>586</v>
      </c>
      <c r="E3996" s="182" t="s">
        <v>1</v>
      </c>
      <c r="F3996" s="183" t="s">
        <v>1043</v>
      </c>
      <c r="H3996" s="182" t="s">
        <v>1</v>
      </c>
      <c r="I3996" s="184"/>
      <c r="L3996" s="180"/>
      <c r="M3996" s="185"/>
      <c r="T3996" s="186"/>
      <c r="AT3996" s="182" t="s">
        <v>586</v>
      </c>
      <c r="AU3996" s="182" t="s">
        <v>89</v>
      </c>
      <c r="AV3996" s="12" t="s">
        <v>84</v>
      </c>
      <c r="AW3996" s="12" t="s">
        <v>31</v>
      </c>
      <c r="AX3996" s="12" t="s">
        <v>77</v>
      </c>
      <c r="AY3996" s="182" t="s">
        <v>574</v>
      </c>
    </row>
    <row r="3997" spans="2:51" s="12" customFormat="1" ht="12">
      <c r="B3997" s="180"/>
      <c r="D3997" s="181" t="s">
        <v>586</v>
      </c>
      <c r="E3997" s="182" t="s">
        <v>1</v>
      </c>
      <c r="F3997" s="183" t="s">
        <v>4056</v>
      </c>
      <c r="H3997" s="182" t="s">
        <v>1</v>
      </c>
      <c r="I3997" s="184"/>
      <c r="L3997" s="180"/>
      <c r="M3997" s="185"/>
      <c r="T3997" s="186"/>
      <c r="AT3997" s="182" t="s">
        <v>586</v>
      </c>
      <c r="AU3997" s="182" t="s">
        <v>89</v>
      </c>
      <c r="AV3997" s="12" t="s">
        <v>84</v>
      </c>
      <c r="AW3997" s="12" t="s">
        <v>31</v>
      </c>
      <c r="AX3997" s="12" t="s">
        <v>77</v>
      </c>
      <c r="AY3997" s="182" t="s">
        <v>574</v>
      </c>
    </row>
    <row r="3998" spans="2:51" s="13" customFormat="1" ht="12">
      <c r="B3998" s="187"/>
      <c r="D3998" s="181" t="s">
        <v>586</v>
      </c>
      <c r="E3998" s="188" t="s">
        <v>1</v>
      </c>
      <c r="F3998" s="189" t="s">
        <v>4057</v>
      </c>
      <c r="H3998" s="190">
        <v>12.250999999999999</v>
      </c>
      <c r="I3998" s="191"/>
      <c r="L3998" s="187"/>
      <c r="M3998" s="192"/>
      <c r="T3998" s="193"/>
      <c r="AT3998" s="188" t="s">
        <v>586</v>
      </c>
      <c r="AU3998" s="188" t="s">
        <v>89</v>
      </c>
      <c r="AV3998" s="13" t="s">
        <v>89</v>
      </c>
      <c r="AW3998" s="13" t="s">
        <v>31</v>
      </c>
      <c r="AX3998" s="13" t="s">
        <v>77</v>
      </c>
      <c r="AY3998" s="188" t="s">
        <v>574</v>
      </c>
    </row>
    <row r="3999" spans="2:51" s="13" customFormat="1" ht="12">
      <c r="B3999" s="187"/>
      <c r="D3999" s="181" t="s">
        <v>586</v>
      </c>
      <c r="E3999" s="188" t="s">
        <v>1</v>
      </c>
      <c r="F3999" s="189" t="s">
        <v>4058</v>
      </c>
      <c r="H3999" s="190">
        <v>-1.8180000000000001</v>
      </c>
      <c r="I3999" s="191"/>
      <c r="L3999" s="187"/>
      <c r="M3999" s="192"/>
      <c r="T3999" s="193"/>
      <c r="AT3999" s="188" t="s">
        <v>586</v>
      </c>
      <c r="AU3999" s="188" t="s">
        <v>89</v>
      </c>
      <c r="AV3999" s="13" t="s">
        <v>89</v>
      </c>
      <c r="AW3999" s="13" t="s">
        <v>31</v>
      </c>
      <c r="AX3999" s="13" t="s">
        <v>77</v>
      </c>
      <c r="AY3999" s="188" t="s">
        <v>574</v>
      </c>
    </row>
    <row r="4000" spans="2:51" s="15" customFormat="1" ht="12">
      <c r="B4000" s="201"/>
      <c r="D4000" s="181" t="s">
        <v>586</v>
      </c>
      <c r="E4000" s="202" t="s">
        <v>1</v>
      </c>
      <c r="F4000" s="203" t="s">
        <v>776</v>
      </c>
      <c r="H4000" s="204">
        <v>10.433</v>
      </c>
      <c r="I4000" s="205"/>
      <c r="L4000" s="201"/>
      <c r="M4000" s="206"/>
      <c r="T4000" s="207"/>
      <c r="AT4000" s="202" t="s">
        <v>586</v>
      </c>
      <c r="AU4000" s="202" t="s">
        <v>89</v>
      </c>
      <c r="AV4000" s="15" t="s">
        <v>597</v>
      </c>
      <c r="AW4000" s="15" t="s">
        <v>31</v>
      </c>
      <c r="AX4000" s="15" t="s">
        <v>77</v>
      </c>
      <c r="AY4000" s="202" t="s">
        <v>574</v>
      </c>
    </row>
    <row r="4001" spans="2:65" s="14" customFormat="1" ht="12">
      <c r="B4001" s="194"/>
      <c r="D4001" s="181" t="s">
        <v>586</v>
      </c>
      <c r="E4001" s="195" t="s">
        <v>1</v>
      </c>
      <c r="F4001" s="196" t="s">
        <v>596</v>
      </c>
      <c r="H4001" s="197">
        <v>139.227</v>
      </c>
      <c r="I4001" s="198"/>
      <c r="L4001" s="194"/>
      <c r="M4001" s="199"/>
      <c r="T4001" s="200"/>
      <c r="AT4001" s="195" t="s">
        <v>586</v>
      </c>
      <c r="AU4001" s="195" t="s">
        <v>89</v>
      </c>
      <c r="AV4001" s="14" t="s">
        <v>580</v>
      </c>
      <c r="AW4001" s="14" t="s">
        <v>31</v>
      </c>
      <c r="AX4001" s="14" t="s">
        <v>84</v>
      </c>
      <c r="AY4001" s="195" t="s">
        <v>574</v>
      </c>
    </row>
    <row r="4002" spans="2:65" s="12" customFormat="1" ht="12">
      <c r="B4002" s="180"/>
      <c r="D4002" s="181" t="s">
        <v>586</v>
      </c>
      <c r="E4002" s="182" t="s">
        <v>1</v>
      </c>
      <c r="F4002" s="183" t="s">
        <v>3945</v>
      </c>
      <c r="H4002" s="182" t="s">
        <v>1</v>
      </c>
      <c r="I4002" s="184"/>
      <c r="L4002" s="180"/>
      <c r="M4002" s="185"/>
      <c r="T4002" s="186"/>
      <c r="AT4002" s="182" t="s">
        <v>586</v>
      </c>
      <c r="AU4002" s="182" t="s">
        <v>89</v>
      </c>
      <c r="AV4002" s="12" t="s">
        <v>84</v>
      </c>
      <c r="AW4002" s="12" t="s">
        <v>31</v>
      </c>
      <c r="AX4002" s="12" t="s">
        <v>77</v>
      </c>
      <c r="AY4002" s="182" t="s">
        <v>574</v>
      </c>
    </row>
    <row r="4003" spans="2:65" s="12" customFormat="1" ht="12">
      <c r="B4003" s="180"/>
      <c r="D4003" s="181" t="s">
        <v>586</v>
      </c>
      <c r="E4003" s="182" t="s">
        <v>1</v>
      </c>
      <c r="F4003" s="183" t="s">
        <v>3946</v>
      </c>
      <c r="H4003" s="182" t="s">
        <v>1</v>
      </c>
      <c r="I4003" s="184"/>
      <c r="L4003" s="180"/>
      <c r="M4003" s="185"/>
      <c r="T4003" s="186"/>
      <c r="AT4003" s="182" t="s">
        <v>586</v>
      </c>
      <c r="AU4003" s="182" t="s">
        <v>89</v>
      </c>
      <c r="AV4003" s="12" t="s">
        <v>84</v>
      </c>
      <c r="AW4003" s="12" t="s">
        <v>31</v>
      </c>
      <c r="AX4003" s="12" t="s">
        <v>77</v>
      </c>
      <c r="AY4003" s="182" t="s">
        <v>574</v>
      </c>
    </row>
    <row r="4004" spans="2:65" s="1" customFormat="1" ht="55.5" customHeight="1">
      <c r="B4004" s="140"/>
      <c r="C4004" s="168" t="s">
        <v>4059</v>
      </c>
      <c r="D4004" s="168" t="s">
        <v>576</v>
      </c>
      <c r="E4004" s="169" t="s">
        <v>4060</v>
      </c>
      <c r="F4004" s="170" t="s">
        <v>4061</v>
      </c>
      <c r="G4004" s="171" t="s">
        <v>584</v>
      </c>
      <c r="H4004" s="172">
        <v>77.14</v>
      </c>
      <c r="I4004" s="173"/>
      <c r="J4004" s="174">
        <f>ROUND(I4004*H4004,2)</f>
        <v>0</v>
      </c>
      <c r="K4004" s="175"/>
      <c r="L4004" s="34"/>
      <c r="M4004" s="176" t="s">
        <v>1</v>
      </c>
      <c r="N4004" s="139" t="s">
        <v>43</v>
      </c>
      <c r="P4004" s="177">
        <f>O4004*H4004</f>
        <v>0</v>
      </c>
      <c r="Q4004" s="177">
        <v>6.7844619999999994E-2</v>
      </c>
      <c r="R4004" s="177">
        <f>Q4004*H4004</f>
        <v>5.2335339867999995</v>
      </c>
      <c r="S4004" s="177">
        <v>0</v>
      </c>
      <c r="T4004" s="178">
        <f>S4004*H4004</f>
        <v>0</v>
      </c>
      <c r="AR4004" s="179" t="s">
        <v>680</v>
      </c>
      <c r="AT4004" s="179" t="s">
        <v>576</v>
      </c>
      <c r="AU4004" s="179" t="s">
        <v>89</v>
      </c>
      <c r="AY4004" s="17" t="s">
        <v>574</v>
      </c>
      <c r="BE4004" s="102">
        <f>IF(N4004="základná",J4004,0)</f>
        <v>0</v>
      </c>
      <c r="BF4004" s="102">
        <f>IF(N4004="znížená",J4004,0)</f>
        <v>0</v>
      </c>
      <c r="BG4004" s="102">
        <f>IF(N4004="zákl. prenesená",J4004,0)</f>
        <v>0</v>
      </c>
      <c r="BH4004" s="102">
        <f>IF(N4004="zníž. prenesená",J4004,0)</f>
        <v>0</v>
      </c>
      <c r="BI4004" s="102">
        <f>IF(N4004="nulová",J4004,0)</f>
        <v>0</v>
      </c>
      <c r="BJ4004" s="17" t="s">
        <v>89</v>
      </c>
      <c r="BK4004" s="102">
        <f>ROUND(I4004*H4004,2)</f>
        <v>0</v>
      </c>
      <c r="BL4004" s="17" t="s">
        <v>680</v>
      </c>
      <c r="BM4004" s="179" t="s">
        <v>4062</v>
      </c>
    </row>
    <row r="4005" spans="2:65" s="12" customFormat="1" ht="12">
      <c r="B4005" s="180"/>
      <c r="D4005" s="181" t="s">
        <v>586</v>
      </c>
      <c r="E4005" s="182" t="s">
        <v>1</v>
      </c>
      <c r="F4005" s="183" t="s">
        <v>4063</v>
      </c>
      <c r="H4005" s="182" t="s">
        <v>1</v>
      </c>
      <c r="I4005" s="184"/>
      <c r="L4005" s="180"/>
      <c r="M4005" s="185"/>
      <c r="T4005" s="186"/>
      <c r="AT4005" s="182" t="s">
        <v>586</v>
      </c>
      <c r="AU4005" s="182" t="s">
        <v>89</v>
      </c>
      <c r="AV4005" s="12" t="s">
        <v>84</v>
      </c>
      <c r="AW4005" s="12" t="s">
        <v>31</v>
      </c>
      <c r="AX4005" s="12" t="s">
        <v>77</v>
      </c>
      <c r="AY4005" s="182" t="s">
        <v>574</v>
      </c>
    </row>
    <row r="4006" spans="2:65" s="12" customFormat="1" ht="12">
      <c r="B4006" s="180"/>
      <c r="D4006" s="181" t="s">
        <v>586</v>
      </c>
      <c r="E4006" s="182" t="s">
        <v>1</v>
      </c>
      <c r="F4006" s="183" t="s">
        <v>1019</v>
      </c>
      <c r="H4006" s="182" t="s">
        <v>1</v>
      </c>
      <c r="I4006" s="184"/>
      <c r="L4006" s="180"/>
      <c r="M4006" s="185"/>
      <c r="T4006" s="186"/>
      <c r="AT4006" s="182" t="s">
        <v>586</v>
      </c>
      <c r="AU4006" s="182" t="s">
        <v>89</v>
      </c>
      <c r="AV4006" s="12" t="s">
        <v>84</v>
      </c>
      <c r="AW4006" s="12" t="s">
        <v>31</v>
      </c>
      <c r="AX4006" s="12" t="s">
        <v>77</v>
      </c>
      <c r="AY4006" s="182" t="s">
        <v>574</v>
      </c>
    </row>
    <row r="4007" spans="2:65" s="12" customFormat="1" ht="12">
      <c r="B4007" s="180"/>
      <c r="D4007" s="181" t="s">
        <v>586</v>
      </c>
      <c r="E4007" s="182" t="s">
        <v>1</v>
      </c>
      <c r="F4007" s="183" t="s">
        <v>3899</v>
      </c>
      <c r="H4007" s="182" t="s">
        <v>1</v>
      </c>
      <c r="I4007" s="184"/>
      <c r="L4007" s="180"/>
      <c r="M4007" s="185"/>
      <c r="T4007" s="186"/>
      <c r="AT4007" s="182" t="s">
        <v>586</v>
      </c>
      <c r="AU4007" s="182" t="s">
        <v>89</v>
      </c>
      <c r="AV4007" s="12" t="s">
        <v>84</v>
      </c>
      <c r="AW4007" s="12" t="s">
        <v>31</v>
      </c>
      <c r="AX4007" s="12" t="s">
        <v>77</v>
      </c>
      <c r="AY4007" s="182" t="s">
        <v>574</v>
      </c>
    </row>
    <row r="4008" spans="2:65" s="13" customFormat="1" ht="12">
      <c r="B4008" s="187"/>
      <c r="D4008" s="181" t="s">
        <v>586</v>
      </c>
      <c r="E4008" s="188" t="s">
        <v>1</v>
      </c>
      <c r="F4008" s="189" t="s">
        <v>4064</v>
      </c>
      <c r="H4008" s="190">
        <v>46.207999999999998</v>
      </c>
      <c r="I4008" s="191"/>
      <c r="L4008" s="187"/>
      <c r="M4008" s="192"/>
      <c r="T4008" s="193"/>
      <c r="AT4008" s="188" t="s">
        <v>586</v>
      </c>
      <c r="AU4008" s="188" t="s">
        <v>89</v>
      </c>
      <c r="AV4008" s="13" t="s">
        <v>89</v>
      </c>
      <c r="AW4008" s="13" t="s">
        <v>31</v>
      </c>
      <c r="AX4008" s="13" t="s">
        <v>77</v>
      </c>
      <c r="AY4008" s="188" t="s">
        <v>574</v>
      </c>
    </row>
    <row r="4009" spans="2:65" s="13" customFormat="1" ht="12">
      <c r="B4009" s="187"/>
      <c r="D4009" s="181" t="s">
        <v>586</v>
      </c>
      <c r="E4009" s="188" t="s">
        <v>1</v>
      </c>
      <c r="F4009" s="189" t="s">
        <v>4065</v>
      </c>
      <c r="H4009" s="190">
        <v>-12.12</v>
      </c>
      <c r="I4009" s="191"/>
      <c r="L4009" s="187"/>
      <c r="M4009" s="192"/>
      <c r="T4009" s="193"/>
      <c r="AT4009" s="188" t="s">
        <v>586</v>
      </c>
      <c r="AU4009" s="188" t="s">
        <v>89</v>
      </c>
      <c r="AV4009" s="13" t="s">
        <v>89</v>
      </c>
      <c r="AW4009" s="13" t="s">
        <v>31</v>
      </c>
      <c r="AX4009" s="13" t="s">
        <v>77</v>
      </c>
      <c r="AY4009" s="188" t="s">
        <v>574</v>
      </c>
    </row>
    <row r="4010" spans="2:65" s="12" customFormat="1" ht="12">
      <c r="B4010" s="180"/>
      <c r="D4010" s="181" t="s">
        <v>586</v>
      </c>
      <c r="E4010" s="182" t="s">
        <v>1</v>
      </c>
      <c r="F4010" s="183" t="s">
        <v>4066</v>
      </c>
      <c r="H4010" s="182" t="s">
        <v>1</v>
      </c>
      <c r="I4010" s="184"/>
      <c r="L4010" s="180"/>
      <c r="M4010" s="185"/>
      <c r="T4010" s="186"/>
      <c r="AT4010" s="182" t="s">
        <v>586</v>
      </c>
      <c r="AU4010" s="182" t="s">
        <v>89</v>
      </c>
      <c r="AV4010" s="12" t="s">
        <v>84</v>
      </c>
      <c r="AW4010" s="12" t="s">
        <v>31</v>
      </c>
      <c r="AX4010" s="12" t="s">
        <v>77</v>
      </c>
      <c r="AY4010" s="182" t="s">
        <v>574</v>
      </c>
    </row>
    <row r="4011" spans="2:65" s="13" customFormat="1" ht="12">
      <c r="B4011" s="187"/>
      <c r="D4011" s="181" t="s">
        <v>586</v>
      </c>
      <c r="E4011" s="188" t="s">
        <v>1</v>
      </c>
      <c r="F4011" s="189" t="s">
        <v>3970</v>
      </c>
      <c r="H4011" s="190">
        <v>31.692</v>
      </c>
      <c r="I4011" s="191"/>
      <c r="L4011" s="187"/>
      <c r="M4011" s="192"/>
      <c r="T4011" s="193"/>
      <c r="AT4011" s="188" t="s">
        <v>586</v>
      </c>
      <c r="AU4011" s="188" t="s">
        <v>89</v>
      </c>
      <c r="AV4011" s="13" t="s">
        <v>89</v>
      </c>
      <c r="AW4011" s="13" t="s">
        <v>31</v>
      </c>
      <c r="AX4011" s="13" t="s">
        <v>77</v>
      </c>
      <c r="AY4011" s="188" t="s">
        <v>574</v>
      </c>
    </row>
    <row r="4012" spans="2:65" s="15" customFormat="1" ht="12">
      <c r="B4012" s="201"/>
      <c r="D4012" s="181" t="s">
        <v>586</v>
      </c>
      <c r="E4012" s="202" t="s">
        <v>1</v>
      </c>
      <c r="F4012" s="203" t="s">
        <v>776</v>
      </c>
      <c r="H4012" s="204">
        <v>65.78</v>
      </c>
      <c r="I4012" s="205"/>
      <c r="L4012" s="201"/>
      <c r="M4012" s="206"/>
      <c r="T4012" s="207"/>
      <c r="AT4012" s="202" t="s">
        <v>586</v>
      </c>
      <c r="AU4012" s="202" t="s">
        <v>89</v>
      </c>
      <c r="AV4012" s="15" t="s">
        <v>597</v>
      </c>
      <c r="AW4012" s="15" t="s">
        <v>31</v>
      </c>
      <c r="AX4012" s="15" t="s">
        <v>77</v>
      </c>
      <c r="AY4012" s="202" t="s">
        <v>574</v>
      </c>
    </row>
    <row r="4013" spans="2:65" s="12" customFormat="1" ht="12">
      <c r="B4013" s="180"/>
      <c r="D4013" s="181" t="s">
        <v>586</v>
      </c>
      <c r="E4013" s="182" t="s">
        <v>1</v>
      </c>
      <c r="F4013" s="183" t="s">
        <v>1043</v>
      </c>
      <c r="H4013" s="182" t="s">
        <v>1</v>
      </c>
      <c r="I4013" s="184"/>
      <c r="L4013" s="180"/>
      <c r="M4013" s="185"/>
      <c r="T4013" s="186"/>
      <c r="AT4013" s="182" t="s">
        <v>586</v>
      </c>
      <c r="AU4013" s="182" t="s">
        <v>89</v>
      </c>
      <c r="AV4013" s="12" t="s">
        <v>84</v>
      </c>
      <c r="AW4013" s="12" t="s">
        <v>31</v>
      </c>
      <c r="AX4013" s="12" t="s">
        <v>77</v>
      </c>
      <c r="AY4013" s="182" t="s">
        <v>574</v>
      </c>
    </row>
    <row r="4014" spans="2:65" s="12" customFormat="1" ht="12">
      <c r="B4014" s="180"/>
      <c r="D4014" s="181" t="s">
        <v>586</v>
      </c>
      <c r="E4014" s="182" t="s">
        <v>1</v>
      </c>
      <c r="F4014" s="183" t="s">
        <v>4067</v>
      </c>
      <c r="H4014" s="182" t="s">
        <v>1</v>
      </c>
      <c r="I4014" s="184"/>
      <c r="L4014" s="180"/>
      <c r="M4014" s="185"/>
      <c r="T4014" s="186"/>
      <c r="AT4014" s="182" t="s">
        <v>586</v>
      </c>
      <c r="AU4014" s="182" t="s">
        <v>89</v>
      </c>
      <c r="AV4014" s="12" t="s">
        <v>84</v>
      </c>
      <c r="AW4014" s="12" t="s">
        <v>31</v>
      </c>
      <c r="AX4014" s="12" t="s">
        <v>77</v>
      </c>
      <c r="AY4014" s="182" t="s">
        <v>574</v>
      </c>
    </row>
    <row r="4015" spans="2:65" s="13" customFormat="1" ht="12">
      <c r="B4015" s="187"/>
      <c r="D4015" s="181" t="s">
        <v>586</v>
      </c>
      <c r="E4015" s="188" t="s">
        <v>1</v>
      </c>
      <c r="F4015" s="189" t="s">
        <v>4068</v>
      </c>
      <c r="H4015" s="190">
        <v>11.36</v>
      </c>
      <c r="I4015" s="191"/>
      <c r="L4015" s="187"/>
      <c r="M4015" s="192"/>
      <c r="T4015" s="193"/>
      <c r="AT4015" s="188" t="s">
        <v>586</v>
      </c>
      <c r="AU4015" s="188" t="s">
        <v>89</v>
      </c>
      <c r="AV4015" s="13" t="s">
        <v>89</v>
      </c>
      <c r="AW4015" s="13" t="s">
        <v>31</v>
      </c>
      <c r="AX4015" s="13" t="s">
        <v>77</v>
      </c>
      <c r="AY4015" s="188" t="s">
        <v>574</v>
      </c>
    </row>
    <row r="4016" spans="2:65" s="15" customFormat="1" ht="12">
      <c r="B4016" s="201"/>
      <c r="D4016" s="181" t="s">
        <v>586</v>
      </c>
      <c r="E4016" s="202" t="s">
        <v>1</v>
      </c>
      <c r="F4016" s="203" t="s">
        <v>776</v>
      </c>
      <c r="H4016" s="204">
        <v>11.36</v>
      </c>
      <c r="I4016" s="205"/>
      <c r="L4016" s="201"/>
      <c r="M4016" s="206"/>
      <c r="T4016" s="207"/>
      <c r="AT4016" s="202" t="s">
        <v>586</v>
      </c>
      <c r="AU4016" s="202" t="s">
        <v>89</v>
      </c>
      <c r="AV4016" s="15" t="s">
        <v>597</v>
      </c>
      <c r="AW4016" s="15" t="s">
        <v>31</v>
      </c>
      <c r="AX4016" s="15" t="s">
        <v>77</v>
      </c>
      <c r="AY4016" s="202" t="s">
        <v>574</v>
      </c>
    </row>
    <row r="4017" spans="2:65" s="14" customFormat="1" ht="12">
      <c r="B4017" s="194"/>
      <c r="D4017" s="181" t="s">
        <v>586</v>
      </c>
      <c r="E4017" s="195" t="s">
        <v>1</v>
      </c>
      <c r="F4017" s="196" t="s">
        <v>596</v>
      </c>
      <c r="H4017" s="197">
        <v>77.14</v>
      </c>
      <c r="I4017" s="198"/>
      <c r="L4017" s="194"/>
      <c r="M4017" s="199"/>
      <c r="T4017" s="200"/>
      <c r="AT4017" s="195" t="s">
        <v>586</v>
      </c>
      <c r="AU4017" s="195" t="s">
        <v>89</v>
      </c>
      <c r="AV4017" s="14" t="s">
        <v>580</v>
      </c>
      <c r="AW4017" s="14" t="s">
        <v>31</v>
      </c>
      <c r="AX4017" s="14" t="s">
        <v>84</v>
      </c>
      <c r="AY4017" s="195" t="s">
        <v>574</v>
      </c>
    </row>
    <row r="4018" spans="2:65" s="12" customFormat="1" ht="12">
      <c r="B4018" s="180"/>
      <c r="D4018" s="181" t="s">
        <v>586</v>
      </c>
      <c r="E4018" s="182" t="s">
        <v>1</v>
      </c>
      <c r="F4018" s="183" t="s">
        <v>3945</v>
      </c>
      <c r="H4018" s="182" t="s">
        <v>1</v>
      </c>
      <c r="I4018" s="184"/>
      <c r="L4018" s="180"/>
      <c r="M4018" s="185"/>
      <c r="T4018" s="186"/>
      <c r="AT4018" s="182" t="s">
        <v>586</v>
      </c>
      <c r="AU4018" s="182" t="s">
        <v>89</v>
      </c>
      <c r="AV4018" s="12" t="s">
        <v>84</v>
      </c>
      <c r="AW4018" s="12" t="s">
        <v>31</v>
      </c>
      <c r="AX4018" s="12" t="s">
        <v>77</v>
      </c>
      <c r="AY4018" s="182" t="s">
        <v>574</v>
      </c>
    </row>
    <row r="4019" spans="2:65" s="12" customFormat="1" ht="12">
      <c r="B4019" s="180"/>
      <c r="D4019" s="181" t="s">
        <v>586</v>
      </c>
      <c r="E4019" s="182" t="s">
        <v>1</v>
      </c>
      <c r="F4019" s="183" t="s">
        <v>3946</v>
      </c>
      <c r="H4019" s="182" t="s">
        <v>1</v>
      </c>
      <c r="I4019" s="184"/>
      <c r="L4019" s="180"/>
      <c r="M4019" s="185"/>
      <c r="T4019" s="186"/>
      <c r="AT4019" s="182" t="s">
        <v>586</v>
      </c>
      <c r="AU4019" s="182" t="s">
        <v>89</v>
      </c>
      <c r="AV4019" s="12" t="s">
        <v>84</v>
      </c>
      <c r="AW4019" s="12" t="s">
        <v>31</v>
      </c>
      <c r="AX4019" s="12" t="s">
        <v>77</v>
      </c>
      <c r="AY4019" s="182" t="s">
        <v>574</v>
      </c>
    </row>
    <row r="4020" spans="2:65" s="12" customFormat="1" ht="36">
      <c r="B4020" s="180"/>
      <c r="D4020" s="181" t="s">
        <v>586</v>
      </c>
      <c r="E4020" s="182" t="s">
        <v>1</v>
      </c>
      <c r="F4020" s="183" t="s">
        <v>4013</v>
      </c>
      <c r="H4020" s="182" t="s">
        <v>1</v>
      </c>
      <c r="I4020" s="184"/>
      <c r="L4020" s="180"/>
      <c r="M4020" s="185"/>
      <c r="T4020" s="186"/>
      <c r="AT4020" s="182" t="s">
        <v>586</v>
      </c>
      <c r="AU4020" s="182" t="s">
        <v>89</v>
      </c>
      <c r="AV4020" s="12" t="s">
        <v>84</v>
      </c>
      <c r="AW4020" s="12" t="s">
        <v>31</v>
      </c>
      <c r="AX4020" s="12" t="s">
        <v>77</v>
      </c>
      <c r="AY4020" s="182" t="s">
        <v>574</v>
      </c>
    </row>
    <row r="4021" spans="2:65" s="1" customFormat="1" ht="55.5" customHeight="1">
      <c r="B4021" s="140"/>
      <c r="C4021" s="168" t="s">
        <v>4069</v>
      </c>
      <c r="D4021" s="168" t="s">
        <v>576</v>
      </c>
      <c r="E4021" s="169" t="s">
        <v>4070</v>
      </c>
      <c r="F4021" s="170" t="s">
        <v>4071</v>
      </c>
      <c r="G4021" s="171" t="s">
        <v>584</v>
      </c>
      <c r="H4021" s="172">
        <v>94.114000000000004</v>
      </c>
      <c r="I4021" s="173"/>
      <c r="J4021" s="174">
        <f>ROUND(I4021*H4021,2)</f>
        <v>0</v>
      </c>
      <c r="K4021" s="175"/>
      <c r="L4021" s="34"/>
      <c r="M4021" s="176" t="s">
        <v>1</v>
      </c>
      <c r="N4021" s="139" t="s">
        <v>43</v>
      </c>
      <c r="P4021" s="177">
        <f>O4021*H4021</f>
        <v>0</v>
      </c>
      <c r="Q4021" s="177">
        <v>4.6010000000000002E-2</v>
      </c>
      <c r="R4021" s="177">
        <f>Q4021*H4021</f>
        <v>4.3301851400000002</v>
      </c>
      <c r="S4021" s="177">
        <v>0</v>
      </c>
      <c r="T4021" s="178">
        <f>S4021*H4021</f>
        <v>0</v>
      </c>
      <c r="AR4021" s="179" t="s">
        <v>680</v>
      </c>
      <c r="AT4021" s="179" t="s">
        <v>576</v>
      </c>
      <c r="AU4021" s="179" t="s">
        <v>89</v>
      </c>
      <c r="AY4021" s="17" t="s">
        <v>574</v>
      </c>
      <c r="BE4021" s="102">
        <f>IF(N4021="základná",J4021,0)</f>
        <v>0</v>
      </c>
      <c r="BF4021" s="102">
        <f>IF(N4021="znížená",J4021,0)</f>
        <v>0</v>
      </c>
      <c r="BG4021" s="102">
        <f>IF(N4021="zákl. prenesená",J4021,0)</f>
        <v>0</v>
      </c>
      <c r="BH4021" s="102">
        <f>IF(N4021="zníž. prenesená",J4021,0)</f>
        <v>0</v>
      </c>
      <c r="BI4021" s="102">
        <f>IF(N4021="nulová",J4021,0)</f>
        <v>0</v>
      </c>
      <c r="BJ4021" s="17" t="s">
        <v>89</v>
      </c>
      <c r="BK4021" s="102">
        <f>ROUND(I4021*H4021,2)</f>
        <v>0</v>
      </c>
      <c r="BL4021" s="17" t="s">
        <v>680</v>
      </c>
      <c r="BM4021" s="179" t="s">
        <v>4072</v>
      </c>
    </row>
    <row r="4022" spans="2:65" s="12" customFormat="1" ht="12">
      <c r="B4022" s="180"/>
      <c r="D4022" s="181" t="s">
        <v>586</v>
      </c>
      <c r="E4022" s="182" t="s">
        <v>1</v>
      </c>
      <c r="F4022" s="183" t="s">
        <v>4073</v>
      </c>
      <c r="H4022" s="182" t="s">
        <v>1</v>
      </c>
      <c r="I4022" s="184"/>
      <c r="L4022" s="180"/>
      <c r="M4022" s="185"/>
      <c r="T4022" s="186"/>
      <c r="AT4022" s="182" t="s">
        <v>586</v>
      </c>
      <c r="AU4022" s="182" t="s">
        <v>89</v>
      </c>
      <c r="AV4022" s="12" t="s">
        <v>84</v>
      </c>
      <c r="AW4022" s="12" t="s">
        <v>31</v>
      </c>
      <c r="AX4022" s="12" t="s">
        <v>77</v>
      </c>
      <c r="AY4022" s="182" t="s">
        <v>574</v>
      </c>
    </row>
    <row r="4023" spans="2:65" s="12" customFormat="1" ht="12">
      <c r="B4023" s="180"/>
      <c r="D4023" s="181" t="s">
        <v>586</v>
      </c>
      <c r="E4023" s="182" t="s">
        <v>1</v>
      </c>
      <c r="F4023" s="183" t="s">
        <v>1019</v>
      </c>
      <c r="H4023" s="182" t="s">
        <v>1</v>
      </c>
      <c r="I4023" s="184"/>
      <c r="L4023" s="180"/>
      <c r="M4023" s="185"/>
      <c r="T4023" s="186"/>
      <c r="AT4023" s="182" t="s">
        <v>586</v>
      </c>
      <c r="AU4023" s="182" t="s">
        <v>89</v>
      </c>
      <c r="AV4023" s="12" t="s">
        <v>84</v>
      </c>
      <c r="AW4023" s="12" t="s">
        <v>31</v>
      </c>
      <c r="AX4023" s="12" t="s">
        <v>77</v>
      </c>
      <c r="AY4023" s="182" t="s">
        <v>574</v>
      </c>
    </row>
    <row r="4024" spans="2:65" s="12" customFormat="1" ht="12">
      <c r="B4024" s="180"/>
      <c r="D4024" s="181" t="s">
        <v>586</v>
      </c>
      <c r="E4024" s="182" t="s">
        <v>1</v>
      </c>
      <c r="F4024" s="183" t="s">
        <v>4074</v>
      </c>
      <c r="H4024" s="182" t="s">
        <v>1</v>
      </c>
      <c r="I4024" s="184"/>
      <c r="L4024" s="180"/>
      <c r="M4024" s="185"/>
      <c r="T4024" s="186"/>
      <c r="AT4024" s="182" t="s">
        <v>586</v>
      </c>
      <c r="AU4024" s="182" t="s">
        <v>89</v>
      </c>
      <c r="AV4024" s="12" t="s">
        <v>84</v>
      </c>
      <c r="AW4024" s="12" t="s">
        <v>31</v>
      </c>
      <c r="AX4024" s="12" t="s">
        <v>77</v>
      </c>
      <c r="AY4024" s="182" t="s">
        <v>574</v>
      </c>
    </row>
    <row r="4025" spans="2:65" s="12" customFormat="1" ht="12">
      <c r="B4025" s="180"/>
      <c r="D4025" s="181" t="s">
        <v>586</v>
      </c>
      <c r="E4025" s="182" t="s">
        <v>1</v>
      </c>
      <c r="F4025" s="183" t="s">
        <v>4075</v>
      </c>
      <c r="H4025" s="182" t="s">
        <v>1</v>
      </c>
      <c r="I4025" s="184"/>
      <c r="L4025" s="180"/>
      <c r="M4025" s="185"/>
      <c r="T4025" s="186"/>
      <c r="AT4025" s="182" t="s">
        <v>586</v>
      </c>
      <c r="AU4025" s="182" t="s">
        <v>89</v>
      </c>
      <c r="AV4025" s="12" t="s">
        <v>84</v>
      </c>
      <c r="AW4025" s="12" t="s">
        <v>31</v>
      </c>
      <c r="AX4025" s="12" t="s">
        <v>77</v>
      </c>
      <c r="AY4025" s="182" t="s">
        <v>574</v>
      </c>
    </row>
    <row r="4026" spans="2:65" s="13" customFormat="1" ht="12">
      <c r="B4026" s="187"/>
      <c r="D4026" s="181" t="s">
        <v>586</v>
      </c>
      <c r="E4026" s="188" t="s">
        <v>1</v>
      </c>
      <c r="F4026" s="189" t="s">
        <v>4076</v>
      </c>
      <c r="H4026" s="190">
        <v>3.6739999999999999</v>
      </c>
      <c r="I4026" s="191"/>
      <c r="L4026" s="187"/>
      <c r="M4026" s="192"/>
      <c r="T4026" s="193"/>
      <c r="AT4026" s="188" t="s">
        <v>586</v>
      </c>
      <c r="AU4026" s="188" t="s">
        <v>89</v>
      </c>
      <c r="AV4026" s="13" t="s">
        <v>89</v>
      </c>
      <c r="AW4026" s="13" t="s">
        <v>31</v>
      </c>
      <c r="AX4026" s="13" t="s">
        <v>77</v>
      </c>
      <c r="AY4026" s="188" t="s">
        <v>574</v>
      </c>
    </row>
    <row r="4027" spans="2:65" s="13" customFormat="1" ht="12">
      <c r="B4027" s="187"/>
      <c r="D4027" s="181" t="s">
        <v>586</v>
      </c>
      <c r="E4027" s="188" t="s">
        <v>1</v>
      </c>
      <c r="F4027" s="189" t="s">
        <v>4077</v>
      </c>
      <c r="H4027" s="190">
        <v>6.0709999999999997</v>
      </c>
      <c r="I4027" s="191"/>
      <c r="L4027" s="187"/>
      <c r="M4027" s="192"/>
      <c r="T4027" s="193"/>
      <c r="AT4027" s="188" t="s">
        <v>586</v>
      </c>
      <c r="AU4027" s="188" t="s">
        <v>89</v>
      </c>
      <c r="AV4027" s="13" t="s">
        <v>89</v>
      </c>
      <c r="AW4027" s="13" t="s">
        <v>31</v>
      </c>
      <c r="AX4027" s="13" t="s">
        <v>77</v>
      </c>
      <c r="AY4027" s="188" t="s">
        <v>574</v>
      </c>
    </row>
    <row r="4028" spans="2:65" s="13" customFormat="1" ht="12">
      <c r="B4028" s="187"/>
      <c r="D4028" s="181" t="s">
        <v>586</v>
      </c>
      <c r="E4028" s="188" t="s">
        <v>1</v>
      </c>
      <c r="F4028" s="189" t="s">
        <v>4078</v>
      </c>
      <c r="H4028" s="190">
        <v>5.032</v>
      </c>
      <c r="I4028" s="191"/>
      <c r="L4028" s="187"/>
      <c r="M4028" s="192"/>
      <c r="T4028" s="193"/>
      <c r="AT4028" s="188" t="s">
        <v>586</v>
      </c>
      <c r="AU4028" s="188" t="s">
        <v>89</v>
      </c>
      <c r="AV4028" s="13" t="s">
        <v>89</v>
      </c>
      <c r="AW4028" s="13" t="s">
        <v>31</v>
      </c>
      <c r="AX4028" s="13" t="s">
        <v>77</v>
      </c>
      <c r="AY4028" s="188" t="s">
        <v>574</v>
      </c>
    </row>
    <row r="4029" spans="2:65" s="13" customFormat="1" ht="12">
      <c r="B4029" s="187"/>
      <c r="D4029" s="181" t="s">
        <v>586</v>
      </c>
      <c r="E4029" s="188" t="s">
        <v>1</v>
      </c>
      <c r="F4029" s="189" t="s">
        <v>4079</v>
      </c>
      <c r="H4029" s="190">
        <v>5.1920000000000002</v>
      </c>
      <c r="I4029" s="191"/>
      <c r="L4029" s="187"/>
      <c r="M4029" s="192"/>
      <c r="T4029" s="193"/>
      <c r="AT4029" s="188" t="s">
        <v>586</v>
      </c>
      <c r="AU4029" s="188" t="s">
        <v>89</v>
      </c>
      <c r="AV4029" s="13" t="s">
        <v>89</v>
      </c>
      <c r="AW4029" s="13" t="s">
        <v>31</v>
      </c>
      <c r="AX4029" s="13" t="s">
        <v>77</v>
      </c>
      <c r="AY4029" s="188" t="s">
        <v>574</v>
      </c>
    </row>
    <row r="4030" spans="2:65" s="13" customFormat="1" ht="12">
      <c r="B4030" s="187"/>
      <c r="D4030" s="181" t="s">
        <v>586</v>
      </c>
      <c r="E4030" s="188" t="s">
        <v>1</v>
      </c>
      <c r="F4030" s="189" t="s">
        <v>4080</v>
      </c>
      <c r="H4030" s="190">
        <v>3.9140000000000001</v>
      </c>
      <c r="I4030" s="191"/>
      <c r="L4030" s="187"/>
      <c r="M4030" s="192"/>
      <c r="T4030" s="193"/>
      <c r="AT4030" s="188" t="s">
        <v>586</v>
      </c>
      <c r="AU4030" s="188" t="s">
        <v>89</v>
      </c>
      <c r="AV4030" s="13" t="s">
        <v>89</v>
      </c>
      <c r="AW4030" s="13" t="s">
        <v>31</v>
      </c>
      <c r="AX4030" s="13" t="s">
        <v>77</v>
      </c>
      <c r="AY4030" s="188" t="s">
        <v>574</v>
      </c>
    </row>
    <row r="4031" spans="2:65" s="13" customFormat="1" ht="12">
      <c r="B4031" s="187"/>
      <c r="D4031" s="181" t="s">
        <v>586</v>
      </c>
      <c r="E4031" s="188" t="s">
        <v>1</v>
      </c>
      <c r="F4031" s="189" t="s">
        <v>4081</v>
      </c>
      <c r="H4031" s="190">
        <v>5.8310000000000004</v>
      </c>
      <c r="I4031" s="191"/>
      <c r="L4031" s="187"/>
      <c r="M4031" s="192"/>
      <c r="T4031" s="193"/>
      <c r="AT4031" s="188" t="s">
        <v>586</v>
      </c>
      <c r="AU4031" s="188" t="s">
        <v>89</v>
      </c>
      <c r="AV4031" s="13" t="s">
        <v>89</v>
      </c>
      <c r="AW4031" s="13" t="s">
        <v>31</v>
      </c>
      <c r="AX4031" s="13" t="s">
        <v>77</v>
      </c>
      <c r="AY4031" s="188" t="s">
        <v>574</v>
      </c>
    </row>
    <row r="4032" spans="2:65" s="13" customFormat="1" ht="12">
      <c r="B4032" s="187"/>
      <c r="D4032" s="181" t="s">
        <v>586</v>
      </c>
      <c r="E4032" s="188" t="s">
        <v>1</v>
      </c>
      <c r="F4032" s="189" t="s">
        <v>4078</v>
      </c>
      <c r="H4032" s="190">
        <v>5.032</v>
      </c>
      <c r="I4032" s="191"/>
      <c r="L4032" s="187"/>
      <c r="M4032" s="192"/>
      <c r="T4032" s="193"/>
      <c r="AT4032" s="188" t="s">
        <v>586</v>
      </c>
      <c r="AU4032" s="188" t="s">
        <v>89</v>
      </c>
      <c r="AV4032" s="13" t="s">
        <v>89</v>
      </c>
      <c r="AW4032" s="13" t="s">
        <v>31</v>
      </c>
      <c r="AX4032" s="13" t="s">
        <v>77</v>
      </c>
      <c r="AY4032" s="188" t="s">
        <v>574</v>
      </c>
    </row>
    <row r="4033" spans="2:51" s="13" customFormat="1" ht="12">
      <c r="B4033" s="187"/>
      <c r="D4033" s="181" t="s">
        <v>586</v>
      </c>
      <c r="E4033" s="188" t="s">
        <v>1</v>
      </c>
      <c r="F4033" s="189" t="s">
        <v>4081</v>
      </c>
      <c r="H4033" s="190">
        <v>5.8310000000000004</v>
      </c>
      <c r="I4033" s="191"/>
      <c r="L4033" s="187"/>
      <c r="M4033" s="192"/>
      <c r="T4033" s="193"/>
      <c r="AT4033" s="188" t="s">
        <v>586</v>
      </c>
      <c r="AU4033" s="188" t="s">
        <v>89</v>
      </c>
      <c r="AV4033" s="13" t="s">
        <v>89</v>
      </c>
      <c r="AW4033" s="13" t="s">
        <v>31</v>
      </c>
      <c r="AX4033" s="13" t="s">
        <v>77</v>
      </c>
      <c r="AY4033" s="188" t="s">
        <v>574</v>
      </c>
    </row>
    <row r="4034" spans="2:51" s="12" customFormat="1" ht="12">
      <c r="B4034" s="180"/>
      <c r="D4034" s="181" t="s">
        <v>586</v>
      </c>
      <c r="E4034" s="182" t="s">
        <v>1</v>
      </c>
      <c r="F4034" s="183" t="s">
        <v>4082</v>
      </c>
      <c r="H4034" s="182" t="s">
        <v>1</v>
      </c>
      <c r="I4034" s="184"/>
      <c r="L4034" s="180"/>
      <c r="M4034" s="185"/>
      <c r="T4034" s="186"/>
      <c r="AT4034" s="182" t="s">
        <v>586</v>
      </c>
      <c r="AU4034" s="182" t="s">
        <v>89</v>
      </c>
      <c r="AV4034" s="12" t="s">
        <v>84</v>
      </c>
      <c r="AW4034" s="12" t="s">
        <v>31</v>
      </c>
      <c r="AX4034" s="12" t="s">
        <v>77</v>
      </c>
      <c r="AY4034" s="182" t="s">
        <v>574</v>
      </c>
    </row>
    <row r="4035" spans="2:51" s="13" customFormat="1" ht="12">
      <c r="B4035" s="187"/>
      <c r="D4035" s="181" t="s">
        <v>586</v>
      </c>
      <c r="E4035" s="188" t="s">
        <v>1</v>
      </c>
      <c r="F4035" s="189" t="s">
        <v>4083</v>
      </c>
      <c r="H4035" s="190">
        <v>4.88</v>
      </c>
      <c r="I4035" s="191"/>
      <c r="L4035" s="187"/>
      <c r="M4035" s="192"/>
      <c r="T4035" s="193"/>
      <c r="AT4035" s="188" t="s">
        <v>586</v>
      </c>
      <c r="AU4035" s="188" t="s">
        <v>89</v>
      </c>
      <c r="AV4035" s="13" t="s">
        <v>89</v>
      </c>
      <c r="AW4035" s="13" t="s">
        <v>31</v>
      </c>
      <c r="AX4035" s="13" t="s">
        <v>77</v>
      </c>
      <c r="AY4035" s="188" t="s">
        <v>574</v>
      </c>
    </row>
    <row r="4036" spans="2:51" s="12" customFormat="1" ht="12">
      <c r="B4036" s="180"/>
      <c r="D4036" s="181" t="s">
        <v>586</v>
      </c>
      <c r="E4036" s="182" t="s">
        <v>1</v>
      </c>
      <c r="F4036" s="183" t="s">
        <v>4084</v>
      </c>
      <c r="H4036" s="182" t="s">
        <v>1</v>
      </c>
      <c r="I4036" s="184"/>
      <c r="L4036" s="180"/>
      <c r="M4036" s="185"/>
      <c r="T4036" s="186"/>
      <c r="AT4036" s="182" t="s">
        <v>586</v>
      </c>
      <c r="AU4036" s="182" t="s">
        <v>89</v>
      </c>
      <c r="AV4036" s="12" t="s">
        <v>84</v>
      </c>
      <c r="AW4036" s="12" t="s">
        <v>31</v>
      </c>
      <c r="AX4036" s="12" t="s">
        <v>77</v>
      </c>
      <c r="AY4036" s="182" t="s">
        <v>574</v>
      </c>
    </row>
    <row r="4037" spans="2:51" s="12" customFormat="1" ht="12">
      <c r="B4037" s="180"/>
      <c r="D4037" s="181" t="s">
        <v>586</v>
      </c>
      <c r="E4037" s="182" t="s">
        <v>1</v>
      </c>
      <c r="F4037" s="183" t="s">
        <v>4085</v>
      </c>
      <c r="H4037" s="182" t="s">
        <v>1</v>
      </c>
      <c r="I4037" s="184"/>
      <c r="L4037" s="180"/>
      <c r="M4037" s="185"/>
      <c r="T4037" s="186"/>
      <c r="AT4037" s="182" t="s">
        <v>586</v>
      </c>
      <c r="AU4037" s="182" t="s">
        <v>89</v>
      </c>
      <c r="AV4037" s="12" t="s">
        <v>84</v>
      </c>
      <c r="AW4037" s="12" t="s">
        <v>31</v>
      </c>
      <c r="AX4037" s="12" t="s">
        <v>77</v>
      </c>
      <c r="AY4037" s="182" t="s">
        <v>574</v>
      </c>
    </row>
    <row r="4038" spans="2:51" s="13" customFormat="1" ht="12">
      <c r="B4038" s="187"/>
      <c r="D4038" s="181" t="s">
        <v>586</v>
      </c>
      <c r="E4038" s="188" t="s">
        <v>1</v>
      </c>
      <c r="F4038" s="189" t="s">
        <v>4086</v>
      </c>
      <c r="H4038" s="190">
        <v>36.6</v>
      </c>
      <c r="I4038" s="191"/>
      <c r="L4038" s="187"/>
      <c r="M4038" s="192"/>
      <c r="T4038" s="193"/>
      <c r="AT4038" s="188" t="s">
        <v>586</v>
      </c>
      <c r="AU4038" s="188" t="s">
        <v>89</v>
      </c>
      <c r="AV4038" s="13" t="s">
        <v>89</v>
      </c>
      <c r="AW4038" s="13" t="s">
        <v>31</v>
      </c>
      <c r="AX4038" s="13" t="s">
        <v>77</v>
      </c>
      <c r="AY4038" s="188" t="s">
        <v>574</v>
      </c>
    </row>
    <row r="4039" spans="2:51" s="13" customFormat="1" ht="12">
      <c r="B4039" s="187"/>
      <c r="D4039" s="181" t="s">
        <v>586</v>
      </c>
      <c r="E4039" s="188" t="s">
        <v>1</v>
      </c>
      <c r="F4039" s="189" t="s">
        <v>1413</v>
      </c>
      <c r="H4039" s="190">
        <v>-1.6160000000000001</v>
      </c>
      <c r="I4039" s="191"/>
      <c r="L4039" s="187"/>
      <c r="M4039" s="192"/>
      <c r="T4039" s="193"/>
      <c r="AT4039" s="188" t="s">
        <v>586</v>
      </c>
      <c r="AU4039" s="188" t="s">
        <v>89</v>
      </c>
      <c r="AV4039" s="13" t="s">
        <v>89</v>
      </c>
      <c r="AW4039" s="13" t="s">
        <v>31</v>
      </c>
      <c r="AX4039" s="13" t="s">
        <v>77</v>
      </c>
      <c r="AY4039" s="188" t="s">
        <v>574</v>
      </c>
    </row>
    <row r="4040" spans="2:51" s="12" customFormat="1" ht="12">
      <c r="B4040" s="180"/>
      <c r="D4040" s="181" t="s">
        <v>586</v>
      </c>
      <c r="E4040" s="182" t="s">
        <v>1</v>
      </c>
      <c r="F4040" s="183" t="s">
        <v>4087</v>
      </c>
      <c r="H4040" s="182" t="s">
        <v>1</v>
      </c>
      <c r="I4040" s="184"/>
      <c r="L4040" s="180"/>
      <c r="M4040" s="185"/>
      <c r="T4040" s="186"/>
      <c r="AT4040" s="182" t="s">
        <v>586</v>
      </c>
      <c r="AU4040" s="182" t="s">
        <v>89</v>
      </c>
      <c r="AV4040" s="12" t="s">
        <v>84</v>
      </c>
      <c r="AW4040" s="12" t="s">
        <v>31</v>
      </c>
      <c r="AX4040" s="12" t="s">
        <v>77</v>
      </c>
      <c r="AY4040" s="182" t="s">
        <v>574</v>
      </c>
    </row>
    <row r="4041" spans="2:51" s="13" customFormat="1" ht="12">
      <c r="B4041" s="187"/>
      <c r="D4041" s="181" t="s">
        <v>586</v>
      </c>
      <c r="E4041" s="188" t="s">
        <v>1</v>
      </c>
      <c r="F4041" s="189" t="s">
        <v>4088</v>
      </c>
      <c r="H4041" s="190">
        <v>8.6159999999999997</v>
      </c>
      <c r="I4041" s="191"/>
      <c r="L4041" s="187"/>
      <c r="M4041" s="192"/>
      <c r="T4041" s="193"/>
      <c r="AT4041" s="188" t="s">
        <v>586</v>
      </c>
      <c r="AU4041" s="188" t="s">
        <v>89</v>
      </c>
      <c r="AV4041" s="13" t="s">
        <v>89</v>
      </c>
      <c r="AW4041" s="13" t="s">
        <v>31</v>
      </c>
      <c r="AX4041" s="13" t="s">
        <v>77</v>
      </c>
      <c r="AY4041" s="188" t="s">
        <v>574</v>
      </c>
    </row>
    <row r="4042" spans="2:51" s="13" customFormat="1" ht="12">
      <c r="B4042" s="187"/>
      <c r="D4042" s="181" t="s">
        <v>586</v>
      </c>
      <c r="E4042" s="188" t="s">
        <v>1</v>
      </c>
      <c r="F4042" s="189" t="s">
        <v>4058</v>
      </c>
      <c r="H4042" s="190">
        <v>-1.8180000000000001</v>
      </c>
      <c r="I4042" s="191"/>
      <c r="L4042" s="187"/>
      <c r="M4042" s="192"/>
      <c r="T4042" s="193"/>
      <c r="AT4042" s="188" t="s">
        <v>586</v>
      </c>
      <c r="AU4042" s="188" t="s">
        <v>89</v>
      </c>
      <c r="AV4042" s="13" t="s">
        <v>89</v>
      </c>
      <c r="AW4042" s="13" t="s">
        <v>31</v>
      </c>
      <c r="AX4042" s="13" t="s">
        <v>77</v>
      </c>
      <c r="AY4042" s="188" t="s">
        <v>574</v>
      </c>
    </row>
    <row r="4043" spans="2:51" s="12" customFormat="1" ht="12">
      <c r="B4043" s="180"/>
      <c r="D4043" s="181" t="s">
        <v>586</v>
      </c>
      <c r="E4043" s="182" t="s">
        <v>1</v>
      </c>
      <c r="F4043" s="183" t="s">
        <v>3930</v>
      </c>
      <c r="H4043" s="182" t="s">
        <v>1</v>
      </c>
      <c r="I4043" s="184"/>
      <c r="L4043" s="180"/>
      <c r="M4043" s="185"/>
      <c r="T4043" s="186"/>
      <c r="AT4043" s="182" t="s">
        <v>586</v>
      </c>
      <c r="AU4043" s="182" t="s">
        <v>89</v>
      </c>
      <c r="AV4043" s="12" t="s">
        <v>84</v>
      </c>
      <c r="AW4043" s="12" t="s">
        <v>31</v>
      </c>
      <c r="AX4043" s="12" t="s">
        <v>77</v>
      </c>
      <c r="AY4043" s="182" t="s">
        <v>574</v>
      </c>
    </row>
    <row r="4044" spans="2:51" s="13" customFormat="1" ht="12">
      <c r="B4044" s="187"/>
      <c r="D4044" s="181" t="s">
        <v>586</v>
      </c>
      <c r="E4044" s="188" t="s">
        <v>1</v>
      </c>
      <c r="F4044" s="189" t="s">
        <v>4089</v>
      </c>
      <c r="H4044" s="190">
        <v>8.6929999999999996</v>
      </c>
      <c r="I4044" s="191"/>
      <c r="L4044" s="187"/>
      <c r="M4044" s="192"/>
      <c r="T4044" s="193"/>
      <c r="AT4044" s="188" t="s">
        <v>586</v>
      </c>
      <c r="AU4044" s="188" t="s">
        <v>89</v>
      </c>
      <c r="AV4044" s="13" t="s">
        <v>89</v>
      </c>
      <c r="AW4044" s="13" t="s">
        <v>31</v>
      </c>
      <c r="AX4044" s="13" t="s">
        <v>77</v>
      </c>
      <c r="AY4044" s="188" t="s">
        <v>574</v>
      </c>
    </row>
    <row r="4045" spans="2:51" s="13" customFormat="1" ht="12">
      <c r="B4045" s="187"/>
      <c r="D4045" s="181" t="s">
        <v>586</v>
      </c>
      <c r="E4045" s="188" t="s">
        <v>1</v>
      </c>
      <c r="F4045" s="189" t="s">
        <v>4058</v>
      </c>
      <c r="H4045" s="190">
        <v>-1.8180000000000001</v>
      </c>
      <c r="I4045" s="191"/>
      <c r="L4045" s="187"/>
      <c r="M4045" s="192"/>
      <c r="T4045" s="193"/>
      <c r="AT4045" s="188" t="s">
        <v>586</v>
      </c>
      <c r="AU4045" s="188" t="s">
        <v>89</v>
      </c>
      <c r="AV4045" s="13" t="s">
        <v>89</v>
      </c>
      <c r="AW4045" s="13" t="s">
        <v>31</v>
      </c>
      <c r="AX4045" s="13" t="s">
        <v>77</v>
      </c>
      <c r="AY4045" s="188" t="s">
        <v>574</v>
      </c>
    </row>
    <row r="4046" spans="2:51" s="15" customFormat="1" ht="12">
      <c r="B4046" s="201"/>
      <c r="D4046" s="181" t="s">
        <v>586</v>
      </c>
      <c r="E4046" s="202" t="s">
        <v>1</v>
      </c>
      <c r="F4046" s="203" t="s">
        <v>776</v>
      </c>
      <c r="H4046" s="204">
        <v>94.114000000000004</v>
      </c>
      <c r="I4046" s="205"/>
      <c r="L4046" s="201"/>
      <c r="M4046" s="206"/>
      <c r="T4046" s="207"/>
      <c r="AT4046" s="202" t="s">
        <v>586</v>
      </c>
      <c r="AU4046" s="202" t="s">
        <v>89</v>
      </c>
      <c r="AV4046" s="15" t="s">
        <v>597</v>
      </c>
      <c r="AW4046" s="15" t="s">
        <v>31</v>
      </c>
      <c r="AX4046" s="15" t="s">
        <v>77</v>
      </c>
      <c r="AY4046" s="202" t="s">
        <v>574</v>
      </c>
    </row>
    <row r="4047" spans="2:51" s="14" customFormat="1" ht="12">
      <c r="B4047" s="194"/>
      <c r="D4047" s="181" t="s">
        <v>586</v>
      </c>
      <c r="E4047" s="195" t="s">
        <v>1</v>
      </c>
      <c r="F4047" s="196" t="s">
        <v>596</v>
      </c>
      <c r="H4047" s="197">
        <v>94.114000000000004</v>
      </c>
      <c r="I4047" s="198"/>
      <c r="L4047" s="194"/>
      <c r="M4047" s="199"/>
      <c r="T4047" s="200"/>
      <c r="AT4047" s="195" t="s">
        <v>586</v>
      </c>
      <c r="AU4047" s="195" t="s">
        <v>89</v>
      </c>
      <c r="AV4047" s="14" t="s">
        <v>580</v>
      </c>
      <c r="AW4047" s="14" t="s">
        <v>31</v>
      </c>
      <c r="AX4047" s="14" t="s">
        <v>84</v>
      </c>
      <c r="AY4047" s="195" t="s">
        <v>574</v>
      </c>
    </row>
    <row r="4048" spans="2:51" s="12" customFormat="1" ht="12">
      <c r="B4048" s="180"/>
      <c r="D4048" s="181" t="s">
        <v>586</v>
      </c>
      <c r="E4048" s="182" t="s">
        <v>1</v>
      </c>
      <c r="F4048" s="183" t="s">
        <v>3945</v>
      </c>
      <c r="H4048" s="182" t="s">
        <v>1</v>
      </c>
      <c r="I4048" s="184"/>
      <c r="L4048" s="180"/>
      <c r="M4048" s="185"/>
      <c r="T4048" s="186"/>
      <c r="AT4048" s="182" t="s">
        <v>586</v>
      </c>
      <c r="AU4048" s="182" t="s">
        <v>89</v>
      </c>
      <c r="AV4048" s="12" t="s">
        <v>84</v>
      </c>
      <c r="AW4048" s="12" t="s">
        <v>31</v>
      </c>
      <c r="AX4048" s="12" t="s">
        <v>77</v>
      </c>
      <c r="AY4048" s="182" t="s">
        <v>574</v>
      </c>
    </row>
    <row r="4049" spans="2:65" s="12" customFormat="1" ht="12">
      <c r="B4049" s="180"/>
      <c r="D4049" s="181" t="s">
        <v>586</v>
      </c>
      <c r="E4049" s="182" t="s">
        <v>1</v>
      </c>
      <c r="F4049" s="183" t="s">
        <v>4090</v>
      </c>
      <c r="H4049" s="182" t="s">
        <v>1</v>
      </c>
      <c r="I4049" s="184"/>
      <c r="L4049" s="180"/>
      <c r="M4049" s="185"/>
      <c r="T4049" s="186"/>
      <c r="AT4049" s="182" t="s">
        <v>586</v>
      </c>
      <c r="AU4049" s="182" t="s">
        <v>89</v>
      </c>
      <c r="AV4049" s="12" t="s">
        <v>84</v>
      </c>
      <c r="AW4049" s="12" t="s">
        <v>31</v>
      </c>
      <c r="AX4049" s="12" t="s">
        <v>77</v>
      </c>
      <c r="AY4049" s="182" t="s">
        <v>574</v>
      </c>
    </row>
    <row r="4050" spans="2:65" s="12" customFormat="1" ht="36">
      <c r="B4050" s="180"/>
      <c r="D4050" s="181" t="s">
        <v>586</v>
      </c>
      <c r="E4050" s="182" t="s">
        <v>1</v>
      </c>
      <c r="F4050" s="183" t="s">
        <v>4091</v>
      </c>
      <c r="H4050" s="182" t="s">
        <v>1</v>
      </c>
      <c r="I4050" s="184"/>
      <c r="L4050" s="180"/>
      <c r="M4050" s="185"/>
      <c r="T4050" s="186"/>
      <c r="AT4050" s="182" t="s">
        <v>586</v>
      </c>
      <c r="AU4050" s="182" t="s">
        <v>89</v>
      </c>
      <c r="AV4050" s="12" t="s">
        <v>84</v>
      </c>
      <c r="AW4050" s="12" t="s">
        <v>31</v>
      </c>
      <c r="AX4050" s="12" t="s">
        <v>77</v>
      </c>
      <c r="AY4050" s="182" t="s">
        <v>574</v>
      </c>
    </row>
    <row r="4051" spans="2:65" s="12" customFormat="1" ht="12">
      <c r="B4051" s="180"/>
      <c r="D4051" s="181" t="s">
        <v>586</v>
      </c>
      <c r="E4051" s="182" t="s">
        <v>1</v>
      </c>
      <c r="F4051" s="183" t="s">
        <v>4092</v>
      </c>
      <c r="H4051" s="182" t="s">
        <v>1</v>
      </c>
      <c r="I4051" s="184"/>
      <c r="L4051" s="180"/>
      <c r="M4051" s="185"/>
      <c r="T4051" s="186"/>
      <c r="AT4051" s="182" t="s">
        <v>586</v>
      </c>
      <c r="AU4051" s="182" t="s">
        <v>89</v>
      </c>
      <c r="AV4051" s="12" t="s">
        <v>84</v>
      </c>
      <c r="AW4051" s="12" t="s">
        <v>31</v>
      </c>
      <c r="AX4051" s="12" t="s">
        <v>77</v>
      </c>
      <c r="AY4051" s="182" t="s">
        <v>574</v>
      </c>
    </row>
    <row r="4052" spans="2:65" s="12" customFormat="1" ht="12">
      <c r="B4052" s="180"/>
      <c r="D4052" s="181" t="s">
        <v>586</v>
      </c>
      <c r="E4052" s="182" t="s">
        <v>1</v>
      </c>
      <c r="F4052" s="183" t="s">
        <v>3945</v>
      </c>
      <c r="H4052" s="182" t="s">
        <v>1</v>
      </c>
      <c r="I4052" s="184"/>
      <c r="L4052" s="180"/>
      <c r="M4052" s="185"/>
      <c r="T4052" s="186"/>
      <c r="AT4052" s="182" t="s">
        <v>586</v>
      </c>
      <c r="AU4052" s="182" t="s">
        <v>89</v>
      </c>
      <c r="AV4052" s="12" t="s">
        <v>84</v>
      </c>
      <c r="AW4052" s="12" t="s">
        <v>31</v>
      </c>
      <c r="AX4052" s="12" t="s">
        <v>77</v>
      </c>
      <c r="AY4052" s="182" t="s">
        <v>574</v>
      </c>
    </row>
    <row r="4053" spans="2:65" s="12" customFormat="1" ht="12">
      <c r="B4053" s="180"/>
      <c r="D4053" s="181" t="s">
        <v>586</v>
      </c>
      <c r="E4053" s="182" t="s">
        <v>1</v>
      </c>
      <c r="F4053" s="183" t="s">
        <v>4093</v>
      </c>
      <c r="H4053" s="182" t="s">
        <v>1</v>
      </c>
      <c r="I4053" s="184"/>
      <c r="L4053" s="180"/>
      <c r="M4053" s="185"/>
      <c r="T4053" s="186"/>
      <c r="AT4053" s="182" t="s">
        <v>586</v>
      </c>
      <c r="AU4053" s="182" t="s">
        <v>89</v>
      </c>
      <c r="AV4053" s="12" t="s">
        <v>84</v>
      </c>
      <c r="AW4053" s="12" t="s">
        <v>31</v>
      </c>
      <c r="AX4053" s="12" t="s">
        <v>77</v>
      </c>
      <c r="AY4053" s="182" t="s">
        <v>574</v>
      </c>
    </row>
    <row r="4054" spans="2:65" s="12" customFormat="1" ht="36">
      <c r="B4054" s="180"/>
      <c r="D4054" s="181" t="s">
        <v>586</v>
      </c>
      <c r="E4054" s="182" t="s">
        <v>1</v>
      </c>
      <c r="F4054" s="183" t="s">
        <v>4013</v>
      </c>
      <c r="H4054" s="182" t="s">
        <v>1</v>
      </c>
      <c r="I4054" s="184"/>
      <c r="L4054" s="180"/>
      <c r="M4054" s="185"/>
      <c r="T4054" s="186"/>
      <c r="AT4054" s="182" t="s">
        <v>586</v>
      </c>
      <c r="AU4054" s="182" t="s">
        <v>89</v>
      </c>
      <c r="AV4054" s="12" t="s">
        <v>84</v>
      </c>
      <c r="AW4054" s="12" t="s">
        <v>31</v>
      </c>
      <c r="AX4054" s="12" t="s">
        <v>77</v>
      </c>
      <c r="AY4054" s="182" t="s">
        <v>574</v>
      </c>
    </row>
    <row r="4055" spans="2:65" s="1" customFormat="1" ht="66.75" customHeight="1">
      <c r="B4055" s="140"/>
      <c r="C4055" s="168" t="s">
        <v>4094</v>
      </c>
      <c r="D4055" s="168" t="s">
        <v>576</v>
      </c>
      <c r="E4055" s="169" t="s">
        <v>4095</v>
      </c>
      <c r="F4055" s="170" t="s">
        <v>4096</v>
      </c>
      <c r="G4055" s="171" t="s">
        <v>584</v>
      </c>
      <c r="H4055" s="172">
        <v>14.4</v>
      </c>
      <c r="I4055" s="173"/>
      <c r="J4055" s="174">
        <f>ROUND(I4055*H4055,2)</f>
        <v>0</v>
      </c>
      <c r="K4055" s="175"/>
      <c r="L4055" s="34"/>
      <c r="M4055" s="176" t="s">
        <v>1</v>
      </c>
      <c r="N4055" s="139" t="s">
        <v>43</v>
      </c>
      <c r="P4055" s="177">
        <f>O4055*H4055</f>
        <v>0</v>
      </c>
      <c r="Q4055" s="177">
        <v>4.6010000000000002E-2</v>
      </c>
      <c r="R4055" s="177">
        <f>Q4055*H4055</f>
        <v>0.66254400000000002</v>
      </c>
      <c r="S4055" s="177">
        <v>0</v>
      </c>
      <c r="T4055" s="178">
        <f>S4055*H4055</f>
        <v>0</v>
      </c>
      <c r="AR4055" s="179" t="s">
        <v>680</v>
      </c>
      <c r="AT4055" s="179" t="s">
        <v>576</v>
      </c>
      <c r="AU4055" s="179" t="s">
        <v>89</v>
      </c>
      <c r="AY4055" s="17" t="s">
        <v>574</v>
      </c>
      <c r="BE4055" s="102">
        <f>IF(N4055="základná",J4055,0)</f>
        <v>0</v>
      </c>
      <c r="BF4055" s="102">
        <f>IF(N4055="znížená",J4055,0)</f>
        <v>0</v>
      </c>
      <c r="BG4055" s="102">
        <f>IF(N4055="zákl. prenesená",J4055,0)</f>
        <v>0</v>
      </c>
      <c r="BH4055" s="102">
        <f>IF(N4055="zníž. prenesená",J4055,0)</f>
        <v>0</v>
      </c>
      <c r="BI4055" s="102">
        <f>IF(N4055="nulová",J4055,0)</f>
        <v>0</v>
      </c>
      <c r="BJ4055" s="17" t="s">
        <v>89</v>
      </c>
      <c r="BK4055" s="102">
        <f>ROUND(I4055*H4055,2)</f>
        <v>0</v>
      </c>
      <c r="BL4055" s="17" t="s">
        <v>680</v>
      </c>
      <c r="BM4055" s="179" t="s">
        <v>4097</v>
      </c>
    </row>
    <row r="4056" spans="2:65" s="12" customFormat="1" ht="12">
      <c r="B4056" s="180"/>
      <c r="D4056" s="181" t="s">
        <v>586</v>
      </c>
      <c r="E4056" s="182" t="s">
        <v>1</v>
      </c>
      <c r="F4056" s="183" t="s">
        <v>4098</v>
      </c>
      <c r="H4056" s="182" t="s">
        <v>1</v>
      </c>
      <c r="I4056" s="184"/>
      <c r="L4056" s="180"/>
      <c r="M4056" s="185"/>
      <c r="T4056" s="186"/>
      <c r="AT4056" s="182" t="s">
        <v>586</v>
      </c>
      <c r="AU4056" s="182" t="s">
        <v>89</v>
      </c>
      <c r="AV4056" s="12" t="s">
        <v>84</v>
      </c>
      <c r="AW4056" s="12" t="s">
        <v>31</v>
      </c>
      <c r="AX4056" s="12" t="s">
        <v>77</v>
      </c>
      <c r="AY4056" s="182" t="s">
        <v>574</v>
      </c>
    </row>
    <row r="4057" spans="2:65" s="12" customFormat="1" ht="12">
      <c r="B4057" s="180"/>
      <c r="D4057" s="181" t="s">
        <v>586</v>
      </c>
      <c r="E4057" s="182" t="s">
        <v>1</v>
      </c>
      <c r="F4057" s="183" t="s">
        <v>1043</v>
      </c>
      <c r="H4057" s="182" t="s">
        <v>1</v>
      </c>
      <c r="I4057" s="184"/>
      <c r="L4057" s="180"/>
      <c r="M4057" s="185"/>
      <c r="T4057" s="186"/>
      <c r="AT4057" s="182" t="s">
        <v>586</v>
      </c>
      <c r="AU4057" s="182" t="s">
        <v>89</v>
      </c>
      <c r="AV4057" s="12" t="s">
        <v>84</v>
      </c>
      <c r="AW4057" s="12" t="s">
        <v>31</v>
      </c>
      <c r="AX4057" s="12" t="s">
        <v>77</v>
      </c>
      <c r="AY4057" s="182" t="s">
        <v>574</v>
      </c>
    </row>
    <row r="4058" spans="2:65" s="12" customFormat="1" ht="12">
      <c r="B4058" s="180"/>
      <c r="D4058" s="181" t="s">
        <v>586</v>
      </c>
      <c r="E4058" s="182" t="s">
        <v>1</v>
      </c>
      <c r="F4058" s="183" t="s">
        <v>4099</v>
      </c>
      <c r="H4058" s="182" t="s">
        <v>1</v>
      </c>
      <c r="I4058" s="184"/>
      <c r="L4058" s="180"/>
      <c r="M4058" s="185"/>
      <c r="T4058" s="186"/>
      <c r="AT4058" s="182" t="s">
        <v>586</v>
      </c>
      <c r="AU4058" s="182" t="s">
        <v>89</v>
      </c>
      <c r="AV4058" s="12" t="s">
        <v>84</v>
      </c>
      <c r="AW4058" s="12" t="s">
        <v>31</v>
      </c>
      <c r="AX4058" s="12" t="s">
        <v>77</v>
      </c>
      <c r="AY4058" s="182" t="s">
        <v>574</v>
      </c>
    </row>
    <row r="4059" spans="2:65" s="13" customFormat="1" ht="12">
      <c r="B4059" s="187"/>
      <c r="D4059" s="181" t="s">
        <v>586</v>
      </c>
      <c r="E4059" s="188" t="s">
        <v>1</v>
      </c>
      <c r="F4059" s="189" t="s">
        <v>4100</v>
      </c>
      <c r="H4059" s="190">
        <v>14.4</v>
      </c>
      <c r="I4059" s="191"/>
      <c r="L4059" s="187"/>
      <c r="M4059" s="192"/>
      <c r="T4059" s="193"/>
      <c r="AT4059" s="188" t="s">
        <v>586</v>
      </c>
      <c r="AU4059" s="188" t="s">
        <v>89</v>
      </c>
      <c r="AV4059" s="13" t="s">
        <v>89</v>
      </c>
      <c r="AW4059" s="13" t="s">
        <v>31</v>
      </c>
      <c r="AX4059" s="13" t="s">
        <v>77</v>
      </c>
      <c r="AY4059" s="188" t="s">
        <v>574</v>
      </c>
    </row>
    <row r="4060" spans="2:65" s="14" customFormat="1" ht="12">
      <c r="B4060" s="194"/>
      <c r="D4060" s="181" t="s">
        <v>586</v>
      </c>
      <c r="E4060" s="195" t="s">
        <v>1</v>
      </c>
      <c r="F4060" s="196" t="s">
        <v>596</v>
      </c>
      <c r="H4060" s="197">
        <v>14.4</v>
      </c>
      <c r="I4060" s="198"/>
      <c r="L4060" s="194"/>
      <c r="M4060" s="199"/>
      <c r="T4060" s="200"/>
      <c r="AT4060" s="195" t="s">
        <v>586</v>
      </c>
      <c r="AU4060" s="195" t="s">
        <v>89</v>
      </c>
      <c r="AV4060" s="14" t="s">
        <v>580</v>
      </c>
      <c r="AW4060" s="14" t="s">
        <v>31</v>
      </c>
      <c r="AX4060" s="14" t="s">
        <v>84</v>
      </c>
      <c r="AY4060" s="195" t="s">
        <v>574</v>
      </c>
    </row>
    <row r="4061" spans="2:65" s="1" customFormat="1" ht="55.5" customHeight="1">
      <c r="B4061" s="140"/>
      <c r="C4061" s="168" t="s">
        <v>4101</v>
      </c>
      <c r="D4061" s="168" t="s">
        <v>576</v>
      </c>
      <c r="E4061" s="169" t="s">
        <v>4102</v>
      </c>
      <c r="F4061" s="170" t="s">
        <v>4103</v>
      </c>
      <c r="G4061" s="171" t="s">
        <v>584</v>
      </c>
      <c r="H4061" s="172">
        <v>753.44200000000001</v>
      </c>
      <c r="I4061" s="173"/>
      <c r="J4061" s="174">
        <f>ROUND(I4061*H4061,2)</f>
        <v>0</v>
      </c>
      <c r="K4061" s="175"/>
      <c r="L4061" s="34"/>
      <c r="M4061" s="176" t="s">
        <v>1</v>
      </c>
      <c r="N4061" s="139" t="s">
        <v>43</v>
      </c>
      <c r="P4061" s="177">
        <f>O4061*H4061</f>
        <v>0</v>
      </c>
      <c r="Q4061" s="177">
        <v>4.6690639999999999E-2</v>
      </c>
      <c r="R4061" s="177">
        <f>Q4061*H4061</f>
        <v>35.178689182879999</v>
      </c>
      <c r="S4061" s="177">
        <v>0</v>
      </c>
      <c r="T4061" s="178">
        <f>S4061*H4061</f>
        <v>0</v>
      </c>
      <c r="AR4061" s="179" t="s">
        <v>680</v>
      </c>
      <c r="AT4061" s="179" t="s">
        <v>576</v>
      </c>
      <c r="AU4061" s="179" t="s">
        <v>89</v>
      </c>
      <c r="AY4061" s="17" t="s">
        <v>574</v>
      </c>
      <c r="BE4061" s="102">
        <f>IF(N4061="základná",J4061,0)</f>
        <v>0</v>
      </c>
      <c r="BF4061" s="102">
        <f>IF(N4061="znížená",J4061,0)</f>
        <v>0</v>
      </c>
      <c r="BG4061" s="102">
        <f>IF(N4061="zákl. prenesená",J4061,0)</f>
        <v>0</v>
      </c>
      <c r="BH4061" s="102">
        <f>IF(N4061="zníž. prenesená",J4061,0)</f>
        <v>0</v>
      </c>
      <c r="BI4061" s="102">
        <f>IF(N4061="nulová",J4061,0)</f>
        <v>0</v>
      </c>
      <c r="BJ4061" s="17" t="s">
        <v>89</v>
      </c>
      <c r="BK4061" s="102">
        <f>ROUND(I4061*H4061,2)</f>
        <v>0</v>
      </c>
      <c r="BL4061" s="17" t="s">
        <v>680</v>
      </c>
      <c r="BM4061" s="179" t="s">
        <v>4104</v>
      </c>
    </row>
    <row r="4062" spans="2:65" s="12" customFormat="1" ht="12">
      <c r="B4062" s="180"/>
      <c r="D4062" s="181" t="s">
        <v>586</v>
      </c>
      <c r="E4062" s="182" t="s">
        <v>1</v>
      </c>
      <c r="F4062" s="183" t="s">
        <v>4105</v>
      </c>
      <c r="H4062" s="182" t="s">
        <v>1</v>
      </c>
      <c r="I4062" s="184"/>
      <c r="L4062" s="180"/>
      <c r="M4062" s="185"/>
      <c r="T4062" s="186"/>
      <c r="AT4062" s="182" t="s">
        <v>586</v>
      </c>
      <c r="AU4062" s="182" t="s">
        <v>89</v>
      </c>
      <c r="AV4062" s="12" t="s">
        <v>84</v>
      </c>
      <c r="AW4062" s="12" t="s">
        <v>31</v>
      </c>
      <c r="AX4062" s="12" t="s">
        <v>77</v>
      </c>
      <c r="AY4062" s="182" t="s">
        <v>574</v>
      </c>
    </row>
    <row r="4063" spans="2:65" s="12" customFormat="1" ht="12">
      <c r="B4063" s="180"/>
      <c r="D4063" s="181" t="s">
        <v>586</v>
      </c>
      <c r="E4063" s="182" t="s">
        <v>1</v>
      </c>
      <c r="F4063" s="183" t="s">
        <v>1019</v>
      </c>
      <c r="H4063" s="182" t="s">
        <v>1</v>
      </c>
      <c r="I4063" s="184"/>
      <c r="L4063" s="180"/>
      <c r="M4063" s="185"/>
      <c r="T4063" s="186"/>
      <c r="AT4063" s="182" t="s">
        <v>586</v>
      </c>
      <c r="AU4063" s="182" t="s">
        <v>89</v>
      </c>
      <c r="AV4063" s="12" t="s">
        <v>84</v>
      </c>
      <c r="AW4063" s="12" t="s">
        <v>31</v>
      </c>
      <c r="AX4063" s="12" t="s">
        <v>77</v>
      </c>
      <c r="AY4063" s="182" t="s">
        <v>574</v>
      </c>
    </row>
    <row r="4064" spans="2:65" s="12" customFormat="1" ht="12">
      <c r="B4064" s="180"/>
      <c r="D4064" s="181" t="s">
        <v>586</v>
      </c>
      <c r="E4064" s="182" t="s">
        <v>1</v>
      </c>
      <c r="F4064" s="183" t="s">
        <v>4106</v>
      </c>
      <c r="H4064" s="182" t="s">
        <v>1</v>
      </c>
      <c r="I4064" s="184"/>
      <c r="L4064" s="180"/>
      <c r="M4064" s="185"/>
      <c r="T4064" s="186"/>
      <c r="AT4064" s="182" t="s">
        <v>586</v>
      </c>
      <c r="AU4064" s="182" t="s">
        <v>89</v>
      </c>
      <c r="AV4064" s="12" t="s">
        <v>84</v>
      </c>
      <c r="AW4064" s="12" t="s">
        <v>31</v>
      </c>
      <c r="AX4064" s="12" t="s">
        <v>77</v>
      </c>
      <c r="AY4064" s="182" t="s">
        <v>574</v>
      </c>
    </row>
    <row r="4065" spans="2:51" s="13" customFormat="1" ht="12">
      <c r="B4065" s="187"/>
      <c r="D4065" s="181" t="s">
        <v>586</v>
      </c>
      <c r="E4065" s="188" t="s">
        <v>1</v>
      </c>
      <c r="F4065" s="189" t="s">
        <v>4107</v>
      </c>
      <c r="H4065" s="190">
        <v>110.791</v>
      </c>
      <c r="I4065" s="191"/>
      <c r="L4065" s="187"/>
      <c r="M4065" s="192"/>
      <c r="T4065" s="193"/>
      <c r="AT4065" s="188" t="s">
        <v>586</v>
      </c>
      <c r="AU4065" s="188" t="s">
        <v>89</v>
      </c>
      <c r="AV4065" s="13" t="s">
        <v>89</v>
      </c>
      <c r="AW4065" s="13" t="s">
        <v>31</v>
      </c>
      <c r="AX4065" s="13" t="s">
        <v>77</v>
      </c>
      <c r="AY4065" s="188" t="s">
        <v>574</v>
      </c>
    </row>
    <row r="4066" spans="2:51" s="13" customFormat="1" ht="12">
      <c r="B4066" s="187"/>
      <c r="D4066" s="181" t="s">
        <v>586</v>
      </c>
      <c r="E4066" s="188" t="s">
        <v>1</v>
      </c>
      <c r="F4066" s="189" t="s">
        <v>4108</v>
      </c>
      <c r="H4066" s="190">
        <v>-14.746</v>
      </c>
      <c r="I4066" s="191"/>
      <c r="L4066" s="187"/>
      <c r="M4066" s="192"/>
      <c r="T4066" s="193"/>
      <c r="AT4066" s="188" t="s">
        <v>586</v>
      </c>
      <c r="AU4066" s="188" t="s">
        <v>89</v>
      </c>
      <c r="AV4066" s="13" t="s">
        <v>89</v>
      </c>
      <c r="AW4066" s="13" t="s">
        <v>31</v>
      </c>
      <c r="AX4066" s="13" t="s">
        <v>77</v>
      </c>
      <c r="AY4066" s="188" t="s">
        <v>574</v>
      </c>
    </row>
    <row r="4067" spans="2:51" s="12" customFormat="1" ht="12">
      <c r="B4067" s="180"/>
      <c r="D4067" s="181" t="s">
        <v>586</v>
      </c>
      <c r="E4067" s="182" t="s">
        <v>1</v>
      </c>
      <c r="F4067" s="183" t="s">
        <v>4109</v>
      </c>
      <c r="H4067" s="182" t="s">
        <v>1</v>
      </c>
      <c r="I4067" s="184"/>
      <c r="L4067" s="180"/>
      <c r="M4067" s="185"/>
      <c r="T4067" s="186"/>
      <c r="AT4067" s="182" t="s">
        <v>586</v>
      </c>
      <c r="AU4067" s="182" t="s">
        <v>89</v>
      </c>
      <c r="AV4067" s="12" t="s">
        <v>84</v>
      </c>
      <c r="AW4067" s="12" t="s">
        <v>31</v>
      </c>
      <c r="AX4067" s="12" t="s">
        <v>77</v>
      </c>
      <c r="AY4067" s="182" t="s">
        <v>574</v>
      </c>
    </row>
    <row r="4068" spans="2:51" s="13" customFormat="1" ht="12">
      <c r="B4068" s="187"/>
      <c r="D4068" s="181" t="s">
        <v>586</v>
      </c>
      <c r="E4068" s="188" t="s">
        <v>1</v>
      </c>
      <c r="F4068" s="189" t="s">
        <v>4110</v>
      </c>
      <c r="H4068" s="190">
        <v>42.304000000000002</v>
      </c>
      <c r="I4068" s="191"/>
      <c r="L4068" s="187"/>
      <c r="M4068" s="192"/>
      <c r="T4068" s="193"/>
      <c r="AT4068" s="188" t="s">
        <v>586</v>
      </c>
      <c r="AU4068" s="188" t="s">
        <v>89</v>
      </c>
      <c r="AV4068" s="13" t="s">
        <v>89</v>
      </c>
      <c r="AW4068" s="13" t="s">
        <v>31</v>
      </c>
      <c r="AX4068" s="13" t="s">
        <v>77</v>
      </c>
      <c r="AY4068" s="188" t="s">
        <v>574</v>
      </c>
    </row>
    <row r="4069" spans="2:51" s="13" customFormat="1" ht="12">
      <c r="B4069" s="187"/>
      <c r="D4069" s="181" t="s">
        <v>586</v>
      </c>
      <c r="E4069" s="188" t="s">
        <v>1</v>
      </c>
      <c r="F4069" s="189" t="s">
        <v>4053</v>
      </c>
      <c r="H4069" s="190">
        <v>-3.8380000000000001</v>
      </c>
      <c r="I4069" s="191"/>
      <c r="L4069" s="187"/>
      <c r="M4069" s="192"/>
      <c r="T4069" s="193"/>
      <c r="AT4069" s="188" t="s">
        <v>586</v>
      </c>
      <c r="AU4069" s="188" t="s">
        <v>89</v>
      </c>
      <c r="AV4069" s="13" t="s">
        <v>89</v>
      </c>
      <c r="AW4069" s="13" t="s">
        <v>31</v>
      </c>
      <c r="AX4069" s="13" t="s">
        <v>77</v>
      </c>
      <c r="AY4069" s="188" t="s">
        <v>574</v>
      </c>
    </row>
    <row r="4070" spans="2:51" s="12" customFormat="1" ht="12">
      <c r="B4070" s="180"/>
      <c r="D4070" s="181" t="s">
        <v>586</v>
      </c>
      <c r="E4070" s="182" t="s">
        <v>1</v>
      </c>
      <c r="F4070" s="183" t="s">
        <v>3956</v>
      </c>
      <c r="H4070" s="182" t="s">
        <v>1</v>
      </c>
      <c r="I4070" s="184"/>
      <c r="L4070" s="180"/>
      <c r="M4070" s="185"/>
      <c r="T4070" s="186"/>
      <c r="AT4070" s="182" t="s">
        <v>586</v>
      </c>
      <c r="AU4070" s="182" t="s">
        <v>89</v>
      </c>
      <c r="AV4070" s="12" t="s">
        <v>84</v>
      </c>
      <c r="AW4070" s="12" t="s">
        <v>31</v>
      </c>
      <c r="AX4070" s="12" t="s">
        <v>77</v>
      </c>
      <c r="AY4070" s="182" t="s">
        <v>574</v>
      </c>
    </row>
    <row r="4071" spans="2:51" s="13" customFormat="1" ht="12">
      <c r="B4071" s="187"/>
      <c r="D4071" s="181" t="s">
        <v>586</v>
      </c>
      <c r="E4071" s="188" t="s">
        <v>1</v>
      </c>
      <c r="F4071" s="189" t="s">
        <v>4111</v>
      </c>
      <c r="H4071" s="190">
        <v>5.49</v>
      </c>
      <c r="I4071" s="191"/>
      <c r="L4071" s="187"/>
      <c r="M4071" s="192"/>
      <c r="T4071" s="193"/>
      <c r="AT4071" s="188" t="s">
        <v>586</v>
      </c>
      <c r="AU4071" s="188" t="s">
        <v>89</v>
      </c>
      <c r="AV4071" s="13" t="s">
        <v>89</v>
      </c>
      <c r="AW4071" s="13" t="s">
        <v>31</v>
      </c>
      <c r="AX4071" s="13" t="s">
        <v>77</v>
      </c>
      <c r="AY4071" s="188" t="s">
        <v>574</v>
      </c>
    </row>
    <row r="4072" spans="2:51" s="12" customFormat="1" ht="12">
      <c r="B4072" s="180"/>
      <c r="D4072" s="181" t="s">
        <v>586</v>
      </c>
      <c r="E4072" s="182" t="s">
        <v>1</v>
      </c>
      <c r="F4072" s="183" t="s">
        <v>4112</v>
      </c>
      <c r="H4072" s="182" t="s">
        <v>1</v>
      </c>
      <c r="I4072" s="184"/>
      <c r="L4072" s="180"/>
      <c r="M4072" s="185"/>
      <c r="T4072" s="186"/>
      <c r="AT4072" s="182" t="s">
        <v>586</v>
      </c>
      <c r="AU4072" s="182" t="s">
        <v>89</v>
      </c>
      <c r="AV4072" s="12" t="s">
        <v>84</v>
      </c>
      <c r="AW4072" s="12" t="s">
        <v>31</v>
      </c>
      <c r="AX4072" s="12" t="s">
        <v>77</v>
      </c>
      <c r="AY4072" s="182" t="s">
        <v>574</v>
      </c>
    </row>
    <row r="4073" spans="2:51" s="13" customFormat="1" ht="12">
      <c r="B4073" s="187"/>
      <c r="D4073" s="181" t="s">
        <v>586</v>
      </c>
      <c r="E4073" s="188" t="s">
        <v>1</v>
      </c>
      <c r="F4073" s="189" t="s">
        <v>4113</v>
      </c>
      <c r="H4073" s="190">
        <v>8.0830000000000002</v>
      </c>
      <c r="I4073" s="191"/>
      <c r="L4073" s="187"/>
      <c r="M4073" s="192"/>
      <c r="T4073" s="193"/>
      <c r="AT4073" s="188" t="s">
        <v>586</v>
      </c>
      <c r="AU4073" s="188" t="s">
        <v>89</v>
      </c>
      <c r="AV4073" s="13" t="s">
        <v>89</v>
      </c>
      <c r="AW4073" s="13" t="s">
        <v>31</v>
      </c>
      <c r="AX4073" s="13" t="s">
        <v>77</v>
      </c>
      <c r="AY4073" s="188" t="s">
        <v>574</v>
      </c>
    </row>
    <row r="4074" spans="2:51" s="12" customFormat="1" ht="12">
      <c r="B4074" s="180"/>
      <c r="D4074" s="181" t="s">
        <v>586</v>
      </c>
      <c r="E4074" s="182" t="s">
        <v>1</v>
      </c>
      <c r="F4074" s="183" t="s">
        <v>4114</v>
      </c>
      <c r="H4074" s="182" t="s">
        <v>1</v>
      </c>
      <c r="I4074" s="184"/>
      <c r="L4074" s="180"/>
      <c r="M4074" s="185"/>
      <c r="T4074" s="186"/>
      <c r="AT4074" s="182" t="s">
        <v>586</v>
      </c>
      <c r="AU4074" s="182" t="s">
        <v>89</v>
      </c>
      <c r="AV4074" s="12" t="s">
        <v>84</v>
      </c>
      <c r="AW4074" s="12" t="s">
        <v>31</v>
      </c>
      <c r="AX4074" s="12" t="s">
        <v>77</v>
      </c>
      <c r="AY4074" s="182" t="s">
        <v>574</v>
      </c>
    </row>
    <row r="4075" spans="2:51" s="13" customFormat="1" ht="12">
      <c r="B4075" s="187"/>
      <c r="D4075" s="181" t="s">
        <v>586</v>
      </c>
      <c r="E4075" s="188" t="s">
        <v>1</v>
      </c>
      <c r="F4075" s="189" t="s">
        <v>4115</v>
      </c>
      <c r="H4075" s="190">
        <v>9.0739999999999998</v>
      </c>
      <c r="I4075" s="191"/>
      <c r="L4075" s="187"/>
      <c r="M4075" s="192"/>
      <c r="T4075" s="193"/>
      <c r="AT4075" s="188" t="s">
        <v>586</v>
      </c>
      <c r="AU4075" s="188" t="s">
        <v>89</v>
      </c>
      <c r="AV4075" s="13" t="s">
        <v>89</v>
      </c>
      <c r="AW4075" s="13" t="s">
        <v>31</v>
      </c>
      <c r="AX4075" s="13" t="s">
        <v>77</v>
      </c>
      <c r="AY4075" s="188" t="s">
        <v>574</v>
      </c>
    </row>
    <row r="4076" spans="2:51" s="12" customFormat="1" ht="12">
      <c r="B4076" s="180"/>
      <c r="D4076" s="181" t="s">
        <v>586</v>
      </c>
      <c r="E4076" s="182" t="s">
        <v>1</v>
      </c>
      <c r="F4076" s="183" t="s">
        <v>4116</v>
      </c>
      <c r="H4076" s="182" t="s">
        <v>1</v>
      </c>
      <c r="I4076" s="184"/>
      <c r="L4076" s="180"/>
      <c r="M4076" s="185"/>
      <c r="T4076" s="186"/>
      <c r="AT4076" s="182" t="s">
        <v>586</v>
      </c>
      <c r="AU4076" s="182" t="s">
        <v>89</v>
      </c>
      <c r="AV4076" s="12" t="s">
        <v>84</v>
      </c>
      <c r="AW4076" s="12" t="s">
        <v>31</v>
      </c>
      <c r="AX4076" s="12" t="s">
        <v>77</v>
      </c>
      <c r="AY4076" s="182" t="s">
        <v>574</v>
      </c>
    </row>
    <row r="4077" spans="2:51" s="13" customFormat="1" ht="12">
      <c r="B4077" s="187"/>
      <c r="D4077" s="181" t="s">
        <v>586</v>
      </c>
      <c r="E4077" s="188" t="s">
        <v>1</v>
      </c>
      <c r="F4077" s="189" t="s">
        <v>4113</v>
      </c>
      <c r="H4077" s="190">
        <v>8.0830000000000002</v>
      </c>
      <c r="I4077" s="191"/>
      <c r="L4077" s="187"/>
      <c r="M4077" s="192"/>
      <c r="T4077" s="193"/>
      <c r="AT4077" s="188" t="s">
        <v>586</v>
      </c>
      <c r="AU4077" s="188" t="s">
        <v>89</v>
      </c>
      <c r="AV4077" s="13" t="s">
        <v>89</v>
      </c>
      <c r="AW4077" s="13" t="s">
        <v>31</v>
      </c>
      <c r="AX4077" s="13" t="s">
        <v>77</v>
      </c>
      <c r="AY4077" s="188" t="s">
        <v>574</v>
      </c>
    </row>
    <row r="4078" spans="2:51" s="12" customFormat="1" ht="12">
      <c r="B4078" s="180"/>
      <c r="D4078" s="181" t="s">
        <v>586</v>
      </c>
      <c r="E4078" s="182" t="s">
        <v>1</v>
      </c>
      <c r="F4078" s="183" t="s">
        <v>4117</v>
      </c>
      <c r="H4078" s="182" t="s">
        <v>1</v>
      </c>
      <c r="I4078" s="184"/>
      <c r="L4078" s="180"/>
      <c r="M4078" s="185"/>
      <c r="T4078" s="186"/>
      <c r="AT4078" s="182" t="s">
        <v>586</v>
      </c>
      <c r="AU4078" s="182" t="s">
        <v>89</v>
      </c>
      <c r="AV4078" s="12" t="s">
        <v>84</v>
      </c>
      <c r="AW4078" s="12" t="s">
        <v>31</v>
      </c>
      <c r="AX4078" s="12" t="s">
        <v>77</v>
      </c>
      <c r="AY4078" s="182" t="s">
        <v>574</v>
      </c>
    </row>
    <row r="4079" spans="2:51" s="13" customFormat="1" ht="12">
      <c r="B4079" s="187"/>
      <c r="D4079" s="181" t="s">
        <v>586</v>
      </c>
      <c r="E4079" s="188" t="s">
        <v>1</v>
      </c>
      <c r="F4079" s="189" t="s">
        <v>4115</v>
      </c>
      <c r="H4079" s="190">
        <v>9.0739999999999998</v>
      </c>
      <c r="I4079" s="191"/>
      <c r="L4079" s="187"/>
      <c r="M4079" s="192"/>
      <c r="T4079" s="193"/>
      <c r="AT4079" s="188" t="s">
        <v>586</v>
      </c>
      <c r="AU4079" s="188" t="s">
        <v>89</v>
      </c>
      <c r="AV4079" s="13" t="s">
        <v>89</v>
      </c>
      <c r="AW4079" s="13" t="s">
        <v>31</v>
      </c>
      <c r="AX4079" s="13" t="s">
        <v>77</v>
      </c>
      <c r="AY4079" s="188" t="s">
        <v>574</v>
      </c>
    </row>
    <row r="4080" spans="2:51" s="13" customFormat="1" ht="12">
      <c r="B4080" s="187"/>
      <c r="D4080" s="181" t="s">
        <v>586</v>
      </c>
      <c r="E4080" s="188" t="s">
        <v>1</v>
      </c>
      <c r="F4080" s="189" t="s">
        <v>4058</v>
      </c>
      <c r="H4080" s="190">
        <v>-1.8180000000000001</v>
      </c>
      <c r="I4080" s="191"/>
      <c r="L4080" s="187"/>
      <c r="M4080" s="192"/>
      <c r="T4080" s="193"/>
      <c r="AT4080" s="188" t="s">
        <v>586</v>
      </c>
      <c r="AU4080" s="188" t="s">
        <v>89</v>
      </c>
      <c r="AV4080" s="13" t="s">
        <v>89</v>
      </c>
      <c r="AW4080" s="13" t="s">
        <v>31</v>
      </c>
      <c r="AX4080" s="13" t="s">
        <v>77</v>
      </c>
      <c r="AY4080" s="188" t="s">
        <v>574</v>
      </c>
    </row>
    <row r="4081" spans="2:51" s="12" customFormat="1" ht="12">
      <c r="B4081" s="180"/>
      <c r="D4081" s="181" t="s">
        <v>586</v>
      </c>
      <c r="E4081" s="182" t="s">
        <v>1</v>
      </c>
      <c r="F4081" s="183" t="s">
        <v>4118</v>
      </c>
      <c r="H4081" s="182" t="s">
        <v>1</v>
      </c>
      <c r="I4081" s="184"/>
      <c r="L4081" s="180"/>
      <c r="M4081" s="185"/>
      <c r="T4081" s="186"/>
      <c r="AT4081" s="182" t="s">
        <v>586</v>
      </c>
      <c r="AU4081" s="182" t="s">
        <v>89</v>
      </c>
      <c r="AV4081" s="12" t="s">
        <v>84</v>
      </c>
      <c r="AW4081" s="12" t="s">
        <v>31</v>
      </c>
      <c r="AX4081" s="12" t="s">
        <v>77</v>
      </c>
      <c r="AY4081" s="182" t="s">
        <v>574</v>
      </c>
    </row>
    <row r="4082" spans="2:51" s="13" customFormat="1" ht="12">
      <c r="B4082" s="187"/>
      <c r="D4082" s="181" t="s">
        <v>586</v>
      </c>
      <c r="E4082" s="188" t="s">
        <v>1</v>
      </c>
      <c r="F4082" s="189" t="s">
        <v>4119</v>
      </c>
      <c r="H4082" s="190">
        <v>66.643000000000001</v>
      </c>
      <c r="I4082" s="191"/>
      <c r="L4082" s="187"/>
      <c r="M4082" s="192"/>
      <c r="T4082" s="193"/>
      <c r="AT4082" s="188" t="s">
        <v>586</v>
      </c>
      <c r="AU4082" s="188" t="s">
        <v>89</v>
      </c>
      <c r="AV4082" s="13" t="s">
        <v>89</v>
      </c>
      <c r="AW4082" s="13" t="s">
        <v>31</v>
      </c>
      <c r="AX4082" s="13" t="s">
        <v>77</v>
      </c>
      <c r="AY4082" s="188" t="s">
        <v>574</v>
      </c>
    </row>
    <row r="4083" spans="2:51" s="12" customFormat="1" ht="12">
      <c r="B4083" s="180"/>
      <c r="D4083" s="181" t="s">
        <v>586</v>
      </c>
      <c r="E4083" s="182" t="s">
        <v>1</v>
      </c>
      <c r="F4083" s="183" t="s">
        <v>4120</v>
      </c>
      <c r="H4083" s="182" t="s">
        <v>1</v>
      </c>
      <c r="I4083" s="184"/>
      <c r="L4083" s="180"/>
      <c r="M4083" s="185"/>
      <c r="T4083" s="186"/>
      <c r="AT4083" s="182" t="s">
        <v>586</v>
      </c>
      <c r="AU4083" s="182" t="s">
        <v>89</v>
      </c>
      <c r="AV4083" s="12" t="s">
        <v>84</v>
      </c>
      <c r="AW4083" s="12" t="s">
        <v>31</v>
      </c>
      <c r="AX4083" s="12" t="s">
        <v>77</v>
      </c>
      <c r="AY4083" s="182" t="s">
        <v>574</v>
      </c>
    </row>
    <row r="4084" spans="2:51" s="13" customFormat="1" ht="12">
      <c r="B4084" s="187"/>
      <c r="D4084" s="181" t="s">
        <v>586</v>
      </c>
      <c r="E4084" s="188" t="s">
        <v>1</v>
      </c>
      <c r="F4084" s="189" t="s">
        <v>4022</v>
      </c>
      <c r="H4084" s="190">
        <v>7.32</v>
      </c>
      <c r="I4084" s="191"/>
      <c r="L4084" s="187"/>
      <c r="M4084" s="192"/>
      <c r="T4084" s="193"/>
      <c r="AT4084" s="188" t="s">
        <v>586</v>
      </c>
      <c r="AU4084" s="188" t="s">
        <v>89</v>
      </c>
      <c r="AV4084" s="13" t="s">
        <v>89</v>
      </c>
      <c r="AW4084" s="13" t="s">
        <v>31</v>
      </c>
      <c r="AX4084" s="13" t="s">
        <v>77</v>
      </c>
      <c r="AY4084" s="188" t="s">
        <v>574</v>
      </c>
    </row>
    <row r="4085" spans="2:51" s="12" customFormat="1" ht="12">
      <c r="B4085" s="180"/>
      <c r="D4085" s="181" t="s">
        <v>586</v>
      </c>
      <c r="E4085" s="182" t="s">
        <v>1</v>
      </c>
      <c r="F4085" s="183" t="s">
        <v>4121</v>
      </c>
      <c r="H4085" s="182" t="s">
        <v>1</v>
      </c>
      <c r="I4085" s="184"/>
      <c r="L4085" s="180"/>
      <c r="M4085" s="185"/>
      <c r="T4085" s="186"/>
      <c r="AT4085" s="182" t="s">
        <v>586</v>
      </c>
      <c r="AU4085" s="182" t="s">
        <v>89</v>
      </c>
      <c r="AV4085" s="12" t="s">
        <v>84</v>
      </c>
      <c r="AW4085" s="12" t="s">
        <v>31</v>
      </c>
      <c r="AX4085" s="12" t="s">
        <v>77</v>
      </c>
      <c r="AY4085" s="182" t="s">
        <v>574</v>
      </c>
    </row>
    <row r="4086" spans="2:51" s="13" customFormat="1" ht="12">
      <c r="B4086" s="187"/>
      <c r="D4086" s="181" t="s">
        <v>586</v>
      </c>
      <c r="E4086" s="188" t="s">
        <v>1</v>
      </c>
      <c r="F4086" s="189" t="s">
        <v>4122</v>
      </c>
      <c r="H4086" s="190">
        <v>20.13</v>
      </c>
      <c r="I4086" s="191"/>
      <c r="L4086" s="187"/>
      <c r="M4086" s="192"/>
      <c r="T4086" s="193"/>
      <c r="AT4086" s="188" t="s">
        <v>586</v>
      </c>
      <c r="AU4086" s="188" t="s">
        <v>89</v>
      </c>
      <c r="AV4086" s="13" t="s">
        <v>89</v>
      </c>
      <c r="AW4086" s="13" t="s">
        <v>31</v>
      </c>
      <c r="AX4086" s="13" t="s">
        <v>77</v>
      </c>
      <c r="AY4086" s="188" t="s">
        <v>574</v>
      </c>
    </row>
    <row r="4087" spans="2:51" s="12" customFormat="1" ht="12">
      <c r="B4087" s="180"/>
      <c r="D4087" s="181" t="s">
        <v>586</v>
      </c>
      <c r="E4087" s="182" t="s">
        <v>1</v>
      </c>
      <c r="F4087" s="183" t="s">
        <v>4123</v>
      </c>
      <c r="H4087" s="182" t="s">
        <v>1</v>
      </c>
      <c r="I4087" s="184"/>
      <c r="L4087" s="180"/>
      <c r="M4087" s="185"/>
      <c r="T4087" s="186"/>
      <c r="AT4087" s="182" t="s">
        <v>586</v>
      </c>
      <c r="AU4087" s="182" t="s">
        <v>89</v>
      </c>
      <c r="AV4087" s="12" t="s">
        <v>84</v>
      </c>
      <c r="AW4087" s="12" t="s">
        <v>31</v>
      </c>
      <c r="AX4087" s="12" t="s">
        <v>77</v>
      </c>
      <c r="AY4087" s="182" t="s">
        <v>574</v>
      </c>
    </row>
    <row r="4088" spans="2:51" s="13" customFormat="1" ht="12">
      <c r="B4088" s="187"/>
      <c r="D4088" s="181" t="s">
        <v>586</v>
      </c>
      <c r="E4088" s="188" t="s">
        <v>1</v>
      </c>
      <c r="F4088" s="189" t="s">
        <v>4022</v>
      </c>
      <c r="H4088" s="190">
        <v>7.32</v>
      </c>
      <c r="I4088" s="191"/>
      <c r="L4088" s="187"/>
      <c r="M4088" s="192"/>
      <c r="T4088" s="193"/>
      <c r="AT4088" s="188" t="s">
        <v>586</v>
      </c>
      <c r="AU4088" s="188" t="s">
        <v>89</v>
      </c>
      <c r="AV4088" s="13" t="s">
        <v>89</v>
      </c>
      <c r="AW4088" s="13" t="s">
        <v>31</v>
      </c>
      <c r="AX4088" s="13" t="s">
        <v>77</v>
      </c>
      <c r="AY4088" s="188" t="s">
        <v>574</v>
      </c>
    </row>
    <row r="4089" spans="2:51" s="12" customFormat="1" ht="12">
      <c r="B4089" s="180"/>
      <c r="D4089" s="181" t="s">
        <v>586</v>
      </c>
      <c r="E4089" s="182" t="s">
        <v>1</v>
      </c>
      <c r="F4089" s="183" t="s">
        <v>4124</v>
      </c>
      <c r="H4089" s="182" t="s">
        <v>1</v>
      </c>
      <c r="I4089" s="184"/>
      <c r="L4089" s="180"/>
      <c r="M4089" s="185"/>
      <c r="T4089" s="186"/>
      <c r="AT4089" s="182" t="s">
        <v>586</v>
      </c>
      <c r="AU4089" s="182" t="s">
        <v>89</v>
      </c>
      <c r="AV4089" s="12" t="s">
        <v>84</v>
      </c>
      <c r="AW4089" s="12" t="s">
        <v>31</v>
      </c>
      <c r="AX4089" s="12" t="s">
        <v>77</v>
      </c>
      <c r="AY4089" s="182" t="s">
        <v>574</v>
      </c>
    </row>
    <row r="4090" spans="2:51" s="13" customFormat="1" ht="12">
      <c r="B4090" s="187"/>
      <c r="D4090" s="181" t="s">
        <v>586</v>
      </c>
      <c r="E4090" s="188" t="s">
        <v>1</v>
      </c>
      <c r="F4090" s="189" t="s">
        <v>4125</v>
      </c>
      <c r="H4090" s="190">
        <v>14.64</v>
      </c>
      <c r="I4090" s="191"/>
      <c r="L4090" s="187"/>
      <c r="M4090" s="192"/>
      <c r="T4090" s="193"/>
      <c r="AT4090" s="188" t="s">
        <v>586</v>
      </c>
      <c r="AU4090" s="188" t="s">
        <v>89</v>
      </c>
      <c r="AV4090" s="13" t="s">
        <v>89</v>
      </c>
      <c r="AW4090" s="13" t="s">
        <v>31</v>
      </c>
      <c r="AX4090" s="13" t="s">
        <v>77</v>
      </c>
      <c r="AY4090" s="188" t="s">
        <v>574</v>
      </c>
    </row>
    <row r="4091" spans="2:51" s="13" customFormat="1" ht="12">
      <c r="B4091" s="187"/>
      <c r="D4091" s="181" t="s">
        <v>586</v>
      </c>
      <c r="E4091" s="188" t="s">
        <v>1</v>
      </c>
      <c r="F4091" s="189" t="s">
        <v>4058</v>
      </c>
      <c r="H4091" s="190">
        <v>-1.8180000000000001</v>
      </c>
      <c r="I4091" s="191"/>
      <c r="L4091" s="187"/>
      <c r="M4091" s="192"/>
      <c r="T4091" s="193"/>
      <c r="AT4091" s="188" t="s">
        <v>586</v>
      </c>
      <c r="AU4091" s="188" t="s">
        <v>89</v>
      </c>
      <c r="AV4091" s="13" t="s">
        <v>89</v>
      </c>
      <c r="AW4091" s="13" t="s">
        <v>31</v>
      </c>
      <c r="AX4091" s="13" t="s">
        <v>77</v>
      </c>
      <c r="AY4091" s="188" t="s">
        <v>574</v>
      </c>
    </row>
    <row r="4092" spans="2:51" s="12" customFormat="1" ht="12">
      <c r="B4092" s="180"/>
      <c r="D4092" s="181" t="s">
        <v>586</v>
      </c>
      <c r="E4092" s="182" t="s">
        <v>1</v>
      </c>
      <c r="F4092" s="183" t="s">
        <v>4126</v>
      </c>
      <c r="H4092" s="182" t="s">
        <v>1</v>
      </c>
      <c r="I4092" s="184"/>
      <c r="L4092" s="180"/>
      <c r="M4092" s="185"/>
      <c r="T4092" s="186"/>
      <c r="AT4092" s="182" t="s">
        <v>586</v>
      </c>
      <c r="AU4092" s="182" t="s">
        <v>89</v>
      </c>
      <c r="AV4092" s="12" t="s">
        <v>84</v>
      </c>
      <c r="AW4092" s="12" t="s">
        <v>31</v>
      </c>
      <c r="AX4092" s="12" t="s">
        <v>77</v>
      </c>
      <c r="AY4092" s="182" t="s">
        <v>574</v>
      </c>
    </row>
    <row r="4093" spans="2:51" s="13" customFormat="1" ht="12">
      <c r="B4093" s="187"/>
      <c r="D4093" s="181" t="s">
        <v>586</v>
      </c>
      <c r="E4093" s="188" t="s">
        <v>1</v>
      </c>
      <c r="F4093" s="189" t="s">
        <v>4127</v>
      </c>
      <c r="H4093" s="190">
        <v>12.353</v>
      </c>
      <c r="I4093" s="191"/>
      <c r="L4093" s="187"/>
      <c r="M4093" s="192"/>
      <c r="T4093" s="193"/>
      <c r="AT4093" s="188" t="s">
        <v>586</v>
      </c>
      <c r="AU4093" s="188" t="s">
        <v>89</v>
      </c>
      <c r="AV4093" s="13" t="s">
        <v>89</v>
      </c>
      <c r="AW4093" s="13" t="s">
        <v>31</v>
      </c>
      <c r="AX4093" s="13" t="s">
        <v>77</v>
      </c>
      <c r="AY4093" s="188" t="s">
        <v>574</v>
      </c>
    </row>
    <row r="4094" spans="2:51" s="13" customFormat="1" ht="12">
      <c r="B4094" s="187"/>
      <c r="D4094" s="181" t="s">
        <v>586</v>
      </c>
      <c r="E4094" s="188" t="s">
        <v>1</v>
      </c>
      <c r="F4094" s="189" t="s">
        <v>4128</v>
      </c>
      <c r="H4094" s="190">
        <v>-1.4139999999999999</v>
      </c>
      <c r="I4094" s="191"/>
      <c r="L4094" s="187"/>
      <c r="M4094" s="192"/>
      <c r="T4094" s="193"/>
      <c r="AT4094" s="188" t="s">
        <v>586</v>
      </c>
      <c r="AU4094" s="188" t="s">
        <v>89</v>
      </c>
      <c r="AV4094" s="13" t="s">
        <v>89</v>
      </c>
      <c r="AW4094" s="13" t="s">
        <v>31</v>
      </c>
      <c r="AX4094" s="13" t="s">
        <v>77</v>
      </c>
      <c r="AY4094" s="188" t="s">
        <v>574</v>
      </c>
    </row>
    <row r="4095" spans="2:51" s="12" customFormat="1" ht="12">
      <c r="B4095" s="180"/>
      <c r="D4095" s="181" t="s">
        <v>586</v>
      </c>
      <c r="E4095" s="182" t="s">
        <v>1</v>
      </c>
      <c r="F4095" s="183" t="s">
        <v>4001</v>
      </c>
      <c r="H4095" s="182" t="s">
        <v>1</v>
      </c>
      <c r="I4095" s="184"/>
      <c r="L4095" s="180"/>
      <c r="M4095" s="185"/>
      <c r="T4095" s="186"/>
      <c r="AT4095" s="182" t="s">
        <v>586</v>
      </c>
      <c r="AU4095" s="182" t="s">
        <v>89</v>
      </c>
      <c r="AV4095" s="12" t="s">
        <v>84</v>
      </c>
      <c r="AW4095" s="12" t="s">
        <v>31</v>
      </c>
      <c r="AX4095" s="12" t="s">
        <v>77</v>
      </c>
      <c r="AY4095" s="182" t="s">
        <v>574</v>
      </c>
    </row>
    <row r="4096" spans="2:51" s="13" customFormat="1" ht="12">
      <c r="B4096" s="187"/>
      <c r="D4096" s="181" t="s">
        <v>586</v>
      </c>
      <c r="E4096" s="188" t="s">
        <v>1</v>
      </c>
      <c r="F4096" s="189" t="s">
        <v>4129</v>
      </c>
      <c r="H4096" s="190">
        <v>5.8710000000000004</v>
      </c>
      <c r="I4096" s="191"/>
      <c r="L4096" s="187"/>
      <c r="M4096" s="192"/>
      <c r="T4096" s="193"/>
      <c r="AT4096" s="188" t="s">
        <v>586</v>
      </c>
      <c r="AU4096" s="188" t="s">
        <v>89</v>
      </c>
      <c r="AV4096" s="13" t="s">
        <v>89</v>
      </c>
      <c r="AW4096" s="13" t="s">
        <v>31</v>
      </c>
      <c r="AX4096" s="13" t="s">
        <v>77</v>
      </c>
      <c r="AY4096" s="188" t="s">
        <v>574</v>
      </c>
    </row>
    <row r="4097" spans="2:51" s="12" customFormat="1" ht="12">
      <c r="B4097" s="180"/>
      <c r="D4097" s="181" t="s">
        <v>586</v>
      </c>
      <c r="E4097" s="182" t="s">
        <v>1</v>
      </c>
      <c r="F4097" s="183" t="s">
        <v>4130</v>
      </c>
      <c r="H4097" s="182" t="s">
        <v>1</v>
      </c>
      <c r="I4097" s="184"/>
      <c r="L4097" s="180"/>
      <c r="M4097" s="185"/>
      <c r="T4097" s="186"/>
      <c r="AT4097" s="182" t="s">
        <v>586</v>
      </c>
      <c r="AU4097" s="182" t="s">
        <v>89</v>
      </c>
      <c r="AV4097" s="12" t="s">
        <v>84</v>
      </c>
      <c r="AW4097" s="12" t="s">
        <v>31</v>
      </c>
      <c r="AX4097" s="12" t="s">
        <v>77</v>
      </c>
      <c r="AY4097" s="182" t="s">
        <v>574</v>
      </c>
    </row>
    <row r="4098" spans="2:51" s="13" customFormat="1" ht="24">
      <c r="B4098" s="187"/>
      <c r="D4098" s="181" t="s">
        <v>586</v>
      </c>
      <c r="E4098" s="188" t="s">
        <v>1</v>
      </c>
      <c r="F4098" s="189" t="s">
        <v>4131</v>
      </c>
      <c r="H4098" s="190">
        <v>107.04</v>
      </c>
      <c r="I4098" s="191"/>
      <c r="L4098" s="187"/>
      <c r="M4098" s="192"/>
      <c r="T4098" s="193"/>
      <c r="AT4098" s="188" t="s">
        <v>586</v>
      </c>
      <c r="AU4098" s="188" t="s">
        <v>89</v>
      </c>
      <c r="AV4098" s="13" t="s">
        <v>89</v>
      </c>
      <c r="AW4098" s="13" t="s">
        <v>31</v>
      </c>
      <c r="AX4098" s="13" t="s">
        <v>77</v>
      </c>
      <c r="AY4098" s="188" t="s">
        <v>574</v>
      </c>
    </row>
    <row r="4099" spans="2:51" s="13" customFormat="1" ht="12">
      <c r="B4099" s="187"/>
      <c r="D4099" s="181" t="s">
        <v>586</v>
      </c>
      <c r="E4099" s="188" t="s">
        <v>1</v>
      </c>
      <c r="F4099" s="189" t="s">
        <v>4132</v>
      </c>
      <c r="H4099" s="190">
        <v>-16.867000000000001</v>
      </c>
      <c r="I4099" s="191"/>
      <c r="L4099" s="187"/>
      <c r="M4099" s="192"/>
      <c r="T4099" s="193"/>
      <c r="AT4099" s="188" t="s">
        <v>586</v>
      </c>
      <c r="AU4099" s="188" t="s">
        <v>89</v>
      </c>
      <c r="AV4099" s="13" t="s">
        <v>89</v>
      </c>
      <c r="AW4099" s="13" t="s">
        <v>31</v>
      </c>
      <c r="AX4099" s="13" t="s">
        <v>77</v>
      </c>
      <c r="AY4099" s="188" t="s">
        <v>574</v>
      </c>
    </row>
    <row r="4100" spans="2:51" s="12" customFormat="1" ht="12">
      <c r="B4100" s="180"/>
      <c r="D4100" s="181" t="s">
        <v>586</v>
      </c>
      <c r="E4100" s="182" t="s">
        <v>1</v>
      </c>
      <c r="F4100" s="183" t="s">
        <v>4133</v>
      </c>
      <c r="H4100" s="182" t="s">
        <v>1</v>
      </c>
      <c r="I4100" s="184"/>
      <c r="L4100" s="180"/>
      <c r="M4100" s="185"/>
      <c r="T4100" s="186"/>
      <c r="AT4100" s="182" t="s">
        <v>586</v>
      </c>
      <c r="AU4100" s="182" t="s">
        <v>89</v>
      </c>
      <c r="AV4100" s="12" t="s">
        <v>84</v>
      </c>
      <c r="AW4100" s="12" t="s">
        <v>31</v>
      </c>
      <c r="AX4100" s="12" t="s">
        <v>77</v>
      </c>
      <c r="AY4100" s="182" t="s">
        <v>574</v>
      </c>
    </row>
    <row r="4101" spans="2:51" s="13" customFormat="1" ht="12">
      <c r="B4101" s="187"/>
      <c r="D4101" s="181" t="s">
        <v>586</v>
      </c>
      <c r="E4101" s="188" t="s">
        <v>1</v>
      </c>
      <c r="F4101" s="189" t="s">
        <v>4134</v>
      </c>
      <c r="H4101" s="190">
        <v>4.423</v>
      </c>
      <c r="I4101" s="191"/>
      <c r="L4101" s="187"/>
      <c r="M4101" s="192"/>
      <c r="T4101" s="193"/>
      <c r="AT4101" s="188" t="s">
        <v>586</v>
      </c>
      <c r="AU4101" s="188" t="s">
        <v>89</v>
      </c>
      <c r="AV4101" s="13" t="s">
        <v>89</v>
      </c>
      <c r="AW4101" s="13" t="s">
        <v>31</v>
      </c>
      <c r="AX4101" s="13" t="s">
        <v>77</v>
      </c>
      <c r="AY4101" s="188" t="s">
        <v>574</v>
      </c>
    </row>
    <row r="4102" spans="2:51" s="15" customFormat="1" ht="12">
      <c r="B4102" s="201"/>
      <c r="D4102" s="181" t="s">
        <v>586</v>
      </c>
      <c r="E4102" s="202" t="s">
        <v>1</v>
      </c>
      <c r="F4102" s="203" t="s">
        <v>4135</v>
      </c>
      <c r="H4102" s="204">
        <v>398.13799999999998</v>
      </c>
      <c r="I4102" s="205"/>
      <c r="L4102" s="201"/>
      <c r="M4102" s="206"/>
      <c r="T4102" s="207"/>
      <c r="AT4102" s="202" t="s">
        <v>586</v>
      </c>
      <c r="AU4102" s="202" t="s">
        <v>89</v>
      </c>
      <c r="AV4102" s="15" t="s">
        <v>597</v>
      </c>
      <c r="AW4102" s="15" t="s">
        <v>31</v>
      </c>
      <c r="AX4102" s="15" t="s">
        <v>77</v>
      </c>
      <c r="AY4102" s="202" t="s">
        <v>574</v>
      </c>
    </row>
    <row r="4103" spans="2:51" s="12" customFormat="1" ht="12">
      <c r="B4103" s="180"/>
      <c r="D4103" s="181" t="s">
        <v>586</v>
      </c>
      <c r="E4103" s="182" t="s">
        <v>1</v>
      </c>
      <c r="F4103" s="183" t="s">
        <v>1043</v>
      </c>
      <c r="H4103" s="182" t="s">
        <v>1</v>
      </c>
      <c r="I4103" s="184"/>
      <c r="L4103" s="180"/>
      <c r="M4103" s="185"/>
      <c r="T4103" s="186"/>
      <c r="AT4103" s="182" t="s">
        <v>586</v>
      </c>
      <c r="AU4103" s="182" t="s">
        <v>89</v>
      </c>
      <c r="AV4103" s="12" t="s">
        <v>84</v>
      </c>
      <c r="AW4103" s="12" t="s">
        <v>31</v>
      </c>
      <c r="AX4103" s="12" t="s">
        <v>77</v>
      </c>
      <c r="AY4103" s="182" t="s">
        <v>574</v>
      </c>
    </row>
    <row r="4104" spans="2:51" s="12" customFormat="1" ht="12">
      <c r="B4104" s="180"/>
      <c r="D4104" s="181" t="s">
        <v>586</v>
      </c>
      <c r="E4104" s="182" t="s">
        <v>1</v>
      </c>
      <c r="F4104" s="183" t="s">
        <v>4136</v>
      </c>
      <c r="H4104" s="182" t="s">
        <v>1</v>
      </c>
      <c r="I4104" s="184"/>
      <c r="L4104" s="180"/>
      <c r="M4104" s="185"/>
      <c r="T4104" s="186"/>
      <c r="AT4104" s="182" t="s">
        <v>586</v>
      </c>
      <c r="AU4104" s="182" t="s">
        <v>89</v>
      </c>
      <c r="AV4104" s="12" t="s">
        <v>84</v>
      </c>
      <c r="AW4104" s="12" t="s">
        <v>31</v>
      </c>
      <c r="AX4104" s="12" t="s">
        <v>77</v>
      </c>
      <c r="AY4104" s="182" t="s">
        <v>574</v>
      </c>
    </row>
    <row r="4105" spans="2:51" s="13" customFormat="1" ht="24">
      <c r="B4105" s="187"/>
      <c r="D4105" s="181" t="s">
        <v>586</v>
      </c>
      <c r="E4105" s="188" t="s">
        <v>1</v>
      </c>
      <c r="F4105" s="189" t="s">
        <v>4137</v>
      </c>
      <c r="H4105" s="190">
        <v>79.075999999999993</v>
      </c>
      <c r="I4105" s="191"/>
      <c r="L4105" s="187"/>
      <c r="M4105" s="192"/>
      <c r="T4105" s="193"/>
      <c r="AT4105" s="188" t="s">
        <v>586</v>
      </c>
      <c r="AU4105" s="188" t="s">
        <v>89</v>
      </c>
      <c r="AV4105" s="13" t="s">
        <v>89</v>
      </c>
      <c r="AW4105" s="13" t="s">
        <v>31</v>
      </c>
      <c r="AX4105" s="13" t="s">
        <v>77</v>
      </c>
      <c r="AY4105" s="188" t="s">
        <v>574</v>
      </c>
    </row>
    <row r="4106" spans="2:51" s="13" customFormat="1" ht="12">
      <c r="B4106" s="187"/>
      <c r="D4106" s="181" t="s">
        <v>586</v>
      </c>
      <c r="E4106" s="188" t="s">
        <v>1</v>
      </c>
      <c r="F4106" s="189" t="s">
        <v>4138</v>
      </c>
      <c r="H4106" s="190">
        <v>-15.433</v>
      </c>
      <c r="I4106" s="191"/>
      <c r="L4106" s="187"/>
      <c r="M4106" s="192"/>
      <c r="T4106" s="193"/>
      <c r="AT4106" s="188" t="s">
        <v>586</v>
      </c>
      <c r="AU4106" s="188" t="s">
        <v>89</v>
      </c>
      <c r="AV4106" s="13" t="s">
        <v>89</v>
      </c>
      <c r="AW4106" s="13" t="s">
        <v>31</v>
      </c>
      <c r="AX4106" s="13" t="s">
        <v>77</v>
      </c>
      <c r="AY4106" s="188" t="s">
        <v>574</v>
      </c>
    </row>
    <row r="4107" spans="2:51" s="13" customFormat="1" ht="24">
      <c r="B4107" s="187"/>
      <c r="D4107" s="181" t="s">
        <v>586</v>
      </c>
      <c r="E4107" s="188" t="s">
        <v>1</v>
      </c>
      <c r="F4107" s="189" t="s">
        <v>4139</v>
      </c>
      <c r="H4107" s="190">
        <v>74.739999999999995</v>
      </c>
      <c r="I4107" s="191"/>
      <c r="L4107" s="187"/>
      <c r="M4107" s="192"/>
      <c r="T4107" s="193"/>
      <c r="AT4107" s="188" t="s">
        <v>586</v>
      </c>
      <c r="AU4107" s="188" t="s">
        <v>89</v>
      </c>
      <c r="AV4107" s="13" t="s">
        <v>89</v>
      </c>
      <c r="AW4107" s="13" t="s">
        <v>31</v>
      </c>
      <c r="AX4107" s="13" t="s">
        <v>77</v>
      </c>
      <c r="AY4107" s="188" t="s">
        <v>574</v>
      </c>
    </row>
    <row r="4108" spans="2:51" s="13" customFormat="1" ht="12">
      <c r="B4108" s="187"/>
      <c r="D4108" s="181" t="s">
        <v>586</v>
      </c>
      <c r="E4108" s="188" t="s">
        <v>1</v>
      </c>
      <c r="F4108" s="189" t="s">
        <v>3923</v>
      </c>
      <c r="H4108" s="190">
        <v>-3.6360000000000001</v>
      </c>
      <c r="I4108" s="191"/>
      <c r="L4108" s="187"/>
      <c r="M4108" s="192"/>
      <c r="T4108" s="193"/>
      <c r="AT4108" s="188" t="s">
        <v>586</v>
      </c>
      <c r="AU4108" s="188" t="s">
        <v>89</v>
      </c>
      <c r="AV4108" s="13" t="s">
        <v>89</v>
      </c>
      <c r="AW4108" s="13" t="s">
        <v>31</v>
      </c>
      <c r="AX4108" s="13" t="s">
        <v>77</v>
      </c>
      <c r="AY4108" s="188" t="s">
        <v>574</v>
      </c>
    </row>
    <row r="4109" spans="2:51" s="13" customFormat="1" ht="24">
      <c r="B4109" s="187"/>
      <c r="D4109" s="181" t="s">
        <v>586</v>
      </c>
      <c r="E4109" s="188" t="s">
        <v>1</v>
      </c>
      <c r="F4109" s="189" t="s">
        <v>4140</v>
      </c>
      <c r="H4109" s="190">
        <v>68.31</v>
      </c>
      <c r="I4109" s="191"/>
      <c r="L4109" s="187"/>
      <c r="M4109" s="192"/>
      <c r="T4109" s="193"/>
      <c r="AT4109" s="188" t="s">
        <v>586</v>
      </c>
      <c r="AU4109" s="188" t="s">
        <v>89</v>
      </c>
      <c r="AV4109" s="13" t="s">
        <v>89</v>
      </c>
      <c r="AW4109" s="13" t="s">
        <v>31</v>
      </c>
      <c r="AX4109" s="13" t="s">
        <v>77</v>
      </c>
      <c r="AY4109" s="188" t="s">
        <v>574</v>
      </c>
    </row>
    <row r="4110" spans="2:51" s="13" customFormat="1" ht="12">
      <c r="B4110" s="187"/>
      <c r="D4110" s="181" t="s">
        <v>586</v>
      </c>
      <c r="E4110" s="188" t="s">
        <v>1</v>
      </c>
      <c r="F4110" s="189" t="s">
        <v>4141</v>
      </c>
      <c r="H4110" s="190">
        <v>-8.08</v>
      </c>
      <c r="I4110" s="191"/>
      <c r="L4110" s="187"/>
      <c r="M4110" s="192"/>
      <c r="T4110" s="193"/>
      <c r="AT4110" s="188" t="s">
        <v>586</v>
      </c>
      <c r="AU4110" s="188" t="s">
        <v>89</v>
      </c>
      <c r="AV4110" s="13" t="s">
        <v>89</v>
      </c>
      <c r="AW4110" s="13" t="s">
        <v>31</v>
      </c>
      <c r="AX4110" s="13" t="s">
        <v>77</v>
      </c>
      <c r="AY4110" s="188" t="s">
        <v>574</v>
      </c>
    </row>
    <row r="4111" spans="2:51" s="13" customFormat="1" ht="24">
      <c r="B4111" s="187"/>
      <c r="D4111" s="181" t="s">
        <v>586</v>
      </c>
      <c r="E4111" s="188" t="s">
        <v>1</v>
      </c>
      <c r="F4111" s="189" t="s">
        <v>4142</v>
      </c>
      <c r="H4111" s="190">
        <v>61.85</v>
      </c>
      <c r="I4111" s="191"/>
      <c r="L4111" s="187"/>
      <c r="M4111" s="192"/>
      <c r="T4111" s="193"/>
      <c r="AT4111" s="188" t="s">
        <v>586</v>
      </c>
      <c r="AU4111" s="188" t="s">
        <v>89</v>
      </c>
      <c r="AV4111" s="13" t="s">
        <v>89</v>
      </c>
      <c r="AW4111" s="13" t="s">
        <v>31</v>
      </c>
      <c r="AX4111" s="13" t="s">
        <v>77</v>
      </c>
      <c r="AY4111" s="188" t="s">
        <v>574</v>
      </c>
    </row>
    <row r="4112" spans="2:51" s="13" customFormat="1" ht="12">
      <c r="B4112" s="187"/>
      <c r="D4112" s="181" t="s">
        <v>586</v>
      </c>
      <c r="E4112" s="188" t="s">
        <v>1</v>
      </c>
      <c r="F4112" s="189" t="s">
        <v>4143</v>
      </c>
      <c r="H4112" s="190">
        <v>-9.09</v>
      </c>
      <c r="I4112" s="191"/>
      <c r="L4112" s="187"/>
      <c r="M4112" s="192"/>
      <c r="T4112" s="193"/>
      <c r="AT4112" s="188" t="s">
        <v>586</v>
      </c>
      <c r="AU4112" s="188" t="s">
        <v>89</v>
      </c>
      <c r="AV4112" s="13" t="s">
        <v>89</v>
      </c>
      <c r="AW4112" s="13" t="s">
        <v>31</v>
      </c>
      <c r="AX4112" s="13" t="s">
        <v>77</v>
      </c>
      <c r="AY4112" s="188" t="s">
        <v>574</v>
      </c>
    </row>
    <row r="4113" spans="2:51" s="12" customFormat="1" ht="12">
      <c r="B4113" s="180"/>
      <c r="D4113" s="181" t="s">
        <v>586</v>
      </c>
      <c r="E4113" s="182" t="s">
        <v>1</v>
      </c>
      <c r="F4113" s="183" t="s">
        <v>3971</v>
      </c>
      <c r="H4113" s="182" t="s">
        <v>1</v>
      </c>
      <c r="I4113" s="184"/>
      <c r="L4113" s="180"/>
      <c r="M4113" s="185"/>
      <c r="T4113" s="186"/>
      <c r="AT4113" s="182" t="s">
        <v>586</v>
      </c>
      <c r="AU4113" s="182" t="s">
        <v>89</v>
      </c>
      <c r="AV4113" s="12" t="s">
        <v>84</v>
      </c>
      <c r="AW4113" s="12" t="s">
        <v>31</v>
      </c>
      <c r="AX4113" s="12" t="s">
        <v>77</v>
      </c>
      <c r="AY4113" s="182" t="s">
        <v>574</v>
      </c>
    </row>
    <row r="4114" spans="2:51" s="13" customFormat="1" ht="12">
      <c r="B4114" s="187"/>
      <c r="D4114" s="181" t="s">
        <v>586</v>
      </c>
      <c r="E4114" s="188" t="s">
        <v>1</v>
      </c>
      <c r="F4114" s="189" t="s">
        <v>4144</v>
      </c>
      <c r="H4114" s="190">
        <v>7.9450000000000003</v>
      </c>
      <c r="I4114" s="191"/>
      <c r="L4114" s="187"/>
      <c r="M4114" s="192"/>
      <c r="T4114" s="193"/>
      <c r="AT4114" s="188" t="s">
        <v>586</v>
      </c>
      <c r="AU4114" s="188" t="s">
        <v>89</v>
      </c>
      <c r="AV4114" s="13" t="s">
        <v>89</v>
      </c>
      <c r="AW4114" s="13" t="s">
        <v>31</v>
      </c>
      <c r="AX4114" s="13" t="s">
        <v>77</v>
      </c>
      <c r="AY4114" s="188" t="s">
        <v>574</v>
      </c>
    </row>
    <row r="4115" spans="2:51" s="12" customFormat="1" ht="12">
      <c r="B4115" s="180"/>
      <c r="D4115" s="181" t="s">
        <v>586</v>
      </c>
      <c r="E4115" s="182" t="s">
        <v>1</v>
      </c>
      <c r="F4115" s="183" t="s">
        <v>4145</v>
      </c>
      <c r="H4115" s="182" t="s">
        <v>1</v>
      </c>
      <c r="I4115" s="184"/>
      <c r="L4115" s="180"/>
      <c r="M4115" s="185"/>
      <c r="T4115" s="186"/>
      <c r="AT4115" s="182" t="s">
        <v>586</v>
      </c>
      <c r="AU4115" s="182" t="s">
        <v>89</v>
      </c>
      <c r="AV4115" s="12" t="s">
        <v>84</v>
      </c>
      <c r="AW4115" s="12" t="s">
        <v>31</v>
      </c>
      <c r="AX4115" s="12" t="s">
        <v>77</v>
      </c>
      <c r="AY4115" s="182" t="s">
        <v>574</v>
      </c>
    </row>
    <row r="4116" spans="2:51" s="13" customFormat="1" ht="12">
      <c r="B4116" s="187"/>
      <c r="D4116" s="181" t="s">
        <v>586</v>
      </c>
      <c r="E4116" s="188" t="s">
        <v>1</v>
      </c>
      <c r="F4116" s="189" t="s">
        <v>4146</v>
      </c>
      <c r="H4116" s="190">
        <v>2.3759999999999999</v>
      </c>
      <c r="I4116" s="191"/>
      <c r="L4116" s="187"/>
      <c r="M4116" s="192"/>
      <c r="T4116" s="193"/>
      <c r="AT4116" s="188" t="s">
        <v>586</v>
      </c>
      <c r="AU4116" s="188" t="s">
        <v>89</v>
      </c>
      <c r="AV4116" s="13" t="s">
        <v>89</v>
      </c>
      <c r="AW4116" s="13" t="s">
        <v>31</v>
      </c>
      <c r="AX4116" s="13" t="s">
        <v>77</v>
      </c>
      <c r="AY4116" s="188" t="s">
        <v>574</v>
      </c>
    </row>
    <row r="4117" spans="2:51" s="12" customFormat="1" ht="12">
      <c r="B4117" s="180"/>
      <c r="D4117" s="181" t="s">
        <v>586</v>
      </c>
      <c r="E4117" s="182" t="s">
        <v>1</v>
      </c>
      <c r="F4117" s="183" t="s">
        <v>4147</v>
      </c>
      <c r="H4117" s="182" t="s">
        <v>1</v>
      </c>
      <c r="I4117" s="184"/>
      <c r="L4117" s="180"/>
      <c r="M4117" s="185"/>
      <c r="T4117" s="186"/>
      <c r="AT4117" s="182" t="s">
        <v>586</v>
      </c>
      <c r="AU4117" s="182" t="s">
        <v>89</v>
      </c>
      <c r="AV4117" s="12" t="s">
        <v>84</v>
      </c>
      <c r="AW4117" s="12" t="s">
        <v>31</v>
      </c>
      <c r="AX4117" s="12" t="s">
        <v>77</v>
      </c>
      <c r="AY4117" s="182" t="s">
        <v>574</v>
      </c>
    </row>
    <row r="4118" spans="2:51" s="13" customFormat="1" ht="12">
      <c r="B4118" s="187"/>
      <c r="D4118" s="181" t="s">
        <v>586</v>
      </c>
      <c r="E4118" s="188" t="s">
        <v>1</v>
      </c>
      <c r="F4118" s="189" t="s">
        <v>4148</v>
      </c>
      <c r="H4118" s="190">
        <v>52.735999999999997</v>
      </c>
      <c r="I4118" s="191"/>
      <c r="L4118" s="187"/>
      <c r="M4118" s="192"/>
      <c r="T4118" s="193"/>
      <c r="AT4118" s="188" t="s">
        <v>586</v>
      </c>
      <c r="AU4118" s="188" t="s">
        <v>89</v>
      </c>
      <c r="AV4118" s="13" t="s">
        <v>89</v>
      </c>
      <c r="AW4118" s="13" t="s">
        <v>31</v>
      </c>
      <c r="AX4118" s="13" t="s">
        <v>77</v>
      </c>
      <c r="AY4118" s="188" t="s">
        <v>574</v>
      </c>
    </row>
    <row r="4119" spans="2:51" s="13" customFormat="1" ht="12">
      <c r="B4119" s="187"/>
      <c r="D4119" s="181" t="s">
        <v>586</v>
      </c>
      <c r="E4119" s="188" t="s">
        <v>1</v>
      </c>
      <c r="F4119" s="189" t="s">
        <v>4149</v>
      </c>
      <c r="H4119" s="190">
        <v>-16.16</v>
      </c>
      <c r="I4119" s="191"/>
      <c r="L4119" s="187"/>
      <c r="M4119" s="192"/>
      <c r="T4119" s="193"/>
      <c r="AT4119" s="188" t="s">
        <v>586</v>
      </c>
      <c r="AU4119" s="188" t="s">
        <v>89</v>
      </c>
      <c r="AV4119" s="13" t="s">
        <v>89</v>
      </c>
      <c r="AW4119" s="13" t="s">
        <v>31</v>
      </c>
      <c r="AX4119" s="13" t="s">
        <v>77</v>
      </c>
      <c r="AY4119" s="188" t="s">
        <v>574</v>
      </c>
    </row>
    <row r="4120" spans="2:51" s="13" customFormat="1" ht="12">
      <c r="B4120" s="187"/>
      <c r="D4120" s="181" t="s">
        <v>586</v>
      </c>
      <c r="E4120" s="188" t="s">
        <v>1</v>
      </c>
      <c r="F4120" s="189" t="s">
        <v>4150</v>
      </c>
      <c r="H4120" s="190">
        <v>55.390999999999998</v>
      </c>
      <c r="I4120" s="191"/>
      <c r="L4120" s="187"/>
      <c r="M4120" s="192"/>
      <c r="T4120" s="193"/>
      <c r="AT4120" s="188" t="s">
        <v>586</v>
      </c>
      <c r="AU4120" s="188" t="s">
        <v>89</v>
      </c>
      <c r="AV4120" s="13" t="s">
        <v>89</v>
      </c>
      <c r="AW4120" s="13" t="s">
        <v>31</v>
      </c>
      <c r="AX4120" s="13" t="s">
        <v>77</v>
      </c>
      <c r="AY4120" s="188" t="s">
        <v>574</v>
      </c>
    </row>
    <row r="4121" spans="2:51" s="13" customFormat="1" ht="12">
      <c r="B4121" s="187"/>
      <c r="D4121" s="181" t="s">
        <v>586</v>
      </c>
      <c r="E4121" s="188" t="s">
        <v>1</v>
      </c>
      <c r="F4121" s="189" t="s">
        <v>4149</v>
      </c>
      <c r="H4121" s="190">
        <v>-16.16</v>
      </c>
      <c r="I4121" s="191"/>
      <c r="L4121" s="187"/>
      <c r="M4121" s="192"/>
      <c r="T4121" s="193"/>
      <c r="AT4121" s="188" t="s">
        <v>586</v>
      </c>
      <c r="AU4121" s="188" t="s">
        <v>89</v>
      </c>
      <c r="AV4121" s="13" t="s">
        <v>89</v>
      </c>
      <c r="AW4121" s="13" t="s">
        <v>31</v>
      </c>
      <c r="AX4121" s="13" t="s">
        <v>77</v>
      </c>
      <c r="AY4121" s="188" t="s">
        <v>574</v>
      </c>
    </row>
    <row r="4122" spans="2:51" s="12" customFormat="1" ht="12">
      <c r="B4122" s="180"/>
      <c r="D4122" s="181" t="s">
        <v>586</v>
      </c>
      <c r="E4122" s="182" t="s">
        <v>1</v>
      </c>
      <c r="F4122" s="183" t="s">
        <v>4151</v>
      </c>
      <c r="H4122" s="182" t="s">
        <v>1</v>
      </c>
      <c r="I4122" s="184"/>
      <c r="L4122" s="180"/>
      <c r="M4122" s="185"/>
      <c r="T4122" s="186"/>
      <c r="AT4122" s="182" t="s">
        <v>586</v>
      </c>
      <c r="AU4122" s="182" t="s">
        <v>89</v>
      </c>
      <c r="AV4122" s="12" t="s">
        <v>84</v>
      </c>
      <c r="AW4122" s="12" t="s">
        <v>31</v>
      </c>
      <c r="AX4122" s="12" t="s">
        <v>77</v>
      </c>
      <c r="AY4122" s="182" t="s">
        <v>574</v>
      </c>
    </row>
    <row r="4123" spans="2:51" s="13" customFormat="1" ht="12">
      <c r="B4123" s="187"/>
      <c r="D4123" s="181" t="s">
        <v>586</v>
      </c>
      <c r="E4123" s="188" t="s">
        <v>1</v>
      </c>
      <c r="F4123" s="189" t="s">
        <v>4152</v>
      </c>
      <c r="H4123" s="190">
        <v>16.646000000000001</v>
      </c>
      <c r="I4123" s="191"/>
      <c r="L4123" s="187"/>
      <c r="M4123" s="192"/>
      <c r="T4123" s="193"/>
      <c r="AT4123" s="188" t="s">
        <v>586</v>
      </c>
      <c r="AU4123" s="188" t="s">
        <v>89</v>
      </c>
      <c r="AV4123" s="13" t="s">
        <v>89</v>
      </c>
      <c r="AW4123" s="13" t="s">
        <v>31</v>
      </c>
      <c r="AX4123" s="13" t="s">
        <v>77</v>
      </c>
      <c r="AY4123" s="188" t="s">
        <v>574</v>
      </c>
    </row>
    <row r="4124" spans="2:51" s="12" customFormat="1" ht="12">
      <c r="B4124" s="180"/>
      <c r="D4124" s="181" t="s">
        <v>586</v>
      </c>
      <c r="E4124" s="182" t="s">
        <v>1</v>
      </c>
      <c r="F4124" s="183" t="s">
        <v>4153</v>
      </c>
      <c r="H4124" s="182" t="s">
        <v>1</v>
      </c>
      <c r="I4124" s="184"/>
      <c r="L4124" s="180"/>
      <c r="M4124" s="185"/>
      <c r="T4124" s="186"/>
      <c r="AT4124" s="182" t="s">
        <v>586</v>
      </c>
      <c r="AU4124" s="182" t="s">
        <v>89</v>
      </c>
      <c r="AV4124" s="12" t="s">
        <v>84</v>
      </c>
      <c r="AW4124" s="12" t="s">
        <v>31</v>
      </c>
      <c r="AX4124" s="12" t="s">
        <v>77</v>
      </c>
      <c r="AY4124" s="182" t="s">
        <v>574</v>
      </c>
    </row>
    <row r="4125" spans="2:51" s="13" customFormat="1" ht="12">
      <c r="B4125" s="187"/>
      <c r="D4125" s="181" t="s">
        <v>586</v>
      </c>
      <c r="E4125" s="188" t="s">
        <v>1</v>
      </c>
      <c r="F4125" s="189" t="s">
        <v>4154</v>
      </c>
      <c r="H4125" s="190">
        <v>4.7930000000000001</v>
      </c>
      <c r="I4125" s="191"/>
      <c r="L4125" s="187"/>
      <c r="M4125" s="192"/>
      <c r="T4125" s="193"/>
      <c r="AT4125" s="188" t="s">
        <v>586</v>
      </c>
      <c r="AU4125" s="188" t="s">
        <v>89</v>
      </c>
      <c r="AV4125" s="13" t="s">
        <v>89</v>
      </c>
      <c r="AW4125" s="13" t="s">
        <v>31</v>
      </c>
      <c r="AX4125" s="13" t="s">
        <v>77</v>
      </c>
      <c r="AY4125" s="188" t="s">
        <v>574</v>
      </c>
    </row>
    <row r="4126" spans="2:51" s="15" customFormat="1" ht="12">
      <c r="B4126" s="201"/>
      <c r="D4126" s="181" t="s">
        <v>586</v>
      </c>
      <c r="E4126" s="202" t="s">
        <v>1</v>
      </c>
      <c r="F4126" s="203" t="s">
        <v>776</v>
      </c>
      <c r="H4126" s="204">
        <v>355.30399999999997</v>
      </c>
      <c r="I4126" s="205"/>
      <c r="L4126" s="201"/>
      <c r="M4126" s="206"/>
      <c r="T4126" s="207"/>
      <c r="AT4126" s="202" t="s">
        <v>586</v>
      </c>
      <c r="AU4126" s="202" t="s">
        <v>89</v>
      </c>
      <c r="AV4126" s="15" t="s">
        <v>597</v>
      </c>
      <c r="AW4126" s="15" t="s">
        <v>31</v>
      </c>
      <c r="AX4126" s="15" t="s">
        <v>77</v>
      </c>
      <c r="AY4126" s="202" t="s">
        <v>574</v>
      </c>
    </row>
    <row r="4127" spans="2:51" s="14" customFormat="1" ht="12">
      <c r="B4127" s="194"/>
      <c r="D4127" s="181" t="s">
        <v>586</v>
      </c>
      <c r="E4127" s="195" t="s">
        <v>1</v>
      </c>
      <c r="F4127" s="196" t="s">
        <v>596</v>
      </c>
      <c r="H4127" s="197">
        <v>753.44200000000001</v>
      </c>
      <c r="I4127" s="198"/>
      <c r="L4127" s="194"/>
      <c r="M4127" s="199"/>
      <c r="T4127" s="200"/>
      <c r="AT4127" s="195" t="s">
        <v>586</v>
      </c>
      <c r="AU4127" s="195" t="s">
        <v>89</v>
      </c>
      <c r="AV4127" s="14" t="s">
        <v>580</v>
      </c>
      <c r="AW4127" s="14" t="s">
        <v>31</v>
      </c>
      <c r="AX4127" s="14" t="s">
        <v>84</v>
      </c>
      <c r="AY4127" s="195" t="s">
        <v>574</v>
      </c>
    </row>
    <row r="4128" spans="2:51" s="12" customFormat="1" ht="12">
      <c r="B4128" s="180"/>
      <c r="D4128" s="181" t="s">
        <v>586</v>
      </c>
      <c r="E4128" s="182" t="s">
        <v>1</v>
      </c>
      <c r="F4128" s="183" t="s">
        <v>3945</v>
      </c>
      <c r="H4128" s="182" t="s">
        <v>1</v>
      </c>
      <c r="I4128" s="184"/>
      <c r="L4128" s="180"/>
      <c r="M4128" s="185"/>
      <c r="T4128" s="186"/>
      <c r="AT4128" s="182" t="s">
        <v>586</v>
      </c>
      <c r="AU4128" s="182" t="s">
        <v>89</v>
      </c>
      <c r="AV4128" s="12" t="s">
        <v>84</v>
      </c>
      <c r="AW4128" s="12" t="s">
        <v>31</v>
      </c>
      <c r="AX4128" s="12" t="s">
        <v>77</v>
      </c>
      <c r="AY4128" s="182" t="s">
        <v>574</v>
      </c>
    </row>
    <row r="4129" spans="2:65" s="12" customFormat="1" ht="12">
      <c r="B4129" s="180"/>
      <c r="D4129" s="181" t="s">
        <v>586</v>
      </c>
      <c r="E4129" s="182" t="s">
        <v>1</v>
      </c>
      <c r="F4129" s="183" t="s">
        <v>4155</v>
      </c>
      <c r="H4129" s="182" t="s">
        <v>1</v>
      </c>
      <c r="I4129" s="184"/>
      <c r="L4129" s="180"/>
      <c r="M4129" s="185"/>
      <c r="T4129" s="186"/>
      <c r="AT4129" s="182" t="s">
        <v>586</v>
      </c>
      <c r="AU4129" s="182" t="s">
        <v>89</v>
      </c>
      <c r="AV4129" s="12" t="s">
        <v>84</v>
      </c>
      <c r="AW4129" s="12" t="s">
        <v>31</v>
      </c>
      <c r="AX4129" s="12" t="s">
        <v>77</v>
      </c>
      <c r="AY4129" s="182" t="s">
        <v>574</v>
      </c>
    </row>
    <row r="4130" spans="2:65" s="12" customFormat="1" ht="36">
      <c r="B4130" s="180"/>
      <c r="D4130" s="181" t="s">
        <v>586</v>
      </c>
      <c r="E4130" s="182" t="s">
        <v>1</v>
      </c>
      <c r="F4130" s="183" t="s">
        <v>4013</v>
      </c>
      <c r="H4130" s="182" t="s">
        <v>1</v>
      </c>
      <c r="I4130" s="184"/>
      <c r="L4130" s="180"/>
      <c r="M4130" s="185"/>
      <c r="T4130" s="186"/>
      <c r="AT4130" s="182" t="s">
        <v>586</v>
      </c>
      <c r="AU4130" s="182" t="s">
        <v>89</v>
      </c>
      <c r="AV4130" s="12" t="s">
        <v>84</v>
      </c>
      <c r="AW4130" s="12" t="s">
        <v>31</v>
      </c>
      <c r="AX4130" s="12" t="s">
        <v>77</v>
      </c>
      <c r="AY4130" s="182" t="s">
        <v>574</v>
      </c>
    </row>
    <row r="4131" spans="2:65" s="1" customFormat="1" ht="55.5" customHeight="1">
      <c r="B4131" s="140"/>
      <c r="C4131" s="168" t="s">
        <v>4156</v>
      </c>
      <c r="D4131" s="168" t="s">
        <v>576</v>
      </c>
      <c r="E4131" s="169" t="s">
        <v>4157</v>
      </c>
      <c r="F4131" s="170" t="s">
        <v>4158</v>
      </c>
      <c r="G4131" s="171" t="s">
        <v>584</v>
      </c>
      <c r="H4131" s="172">
        <v>691.64700000000005</v>
      </c>
      <c r="I4131" s="173"/>
      <c r="J4131" s="174">
        <f>ROUND(I4131*H4131,2)</f>
        <v>0</v>
      </c>
      <c r="K4131" s="175"/>
      <c r="L4131" s="34"/>
      <c r="M4131" s="176" t="s">
        <v>1</v>
      </c>
      <c r="N4131" s="139" t="s">
        <v>43</v>
      </c>
      <c r="P4131" s="177">
        <f>O4131*H4131</f>
        <v>0</v>
      </c>
      <c r="Q4131" s="177">
        <v>4.6690639999999999E-2</v>
      </c>
      <c r="R4131" s="177">
        <f>Q4131*H4131</f>
        <v>32.293441084080001</v>
      </c>
      <c r="S4131" s="177">
        <v>0</v>
      </c>
      <c r="T4131" s="178">
        <f>S4131*H4131</f>
        <v>0</v>
      </c>
      <c r="AR4131" s="179" t="s">
        <v>680</v>
      </c>
      <c r="AT4131" s="179" t="s">
        <v>576</v>
      </c>
      <c r="AU4131" s="179" t="s">
        <v>89</v>
      </c>
      <c r="AY4131" s="17" t="s">
        <v>574</v>
      </c>
      <c r="BE4131" s="102">
        <f>IF(N4131="základná",J4131,0)</f>
        <v>0</v>
      </c>
      <c r="BF4131" s="102">
        <f>IF(N4131="znížená",J4131,0)</f>
        <v>0</v>
      </c>
      <c r="BG4131" s="102">
        <f>IF(N4131="zákl. prenesená",J4131,0)</f>
        <v>0</v>
      </c>
      <c r="BH4131" s="102">
        <f>IF(N4131="zníž. prenesená",J4131,0)</f>
        <v>0</v>
      </c>
      <c r="BI4131" s="102">
        <f>IF(N4131="nulová",J4131,0)</f>
        <v>0</v>
      </c>
      <c r="BJ4131" s="17" t="s">
        <v>89</v>
      </c>
      <c r="BK4131" s="102">
        <f>ROUND(I4131*H4131,2)</f>
        <v>0</v>
      </c>
      <c r="BL4131" s="17" t="s">
        <v>680</v>
      </c>
      <c r="BM4131" s="179" t="s">
        <v>4159</v>
      </c>
    </row>
    <row r="4132" spans="2:65" s="12" customFormat="1" ht="12">
      <c r="B4132" s="180"/>
      <c r="D4132" s="181" t="s">
        <v>586</v>
      </c>
      <c r="E4132" s="182" t="s">
        <v>1</v>
      </c>
      <c r="F4132" s="183" t="s">
        <v>4160</v>
      </c>
      <c r="H4132" s="182" t="s">
        <v>1</v>
      </c>
      <c r="I4132" s="184"/>
      <c r="L4132" s="180"/>
      <c r="M4132" s="185"/>
      <c r="T4132" s="186"/>
      <c r="AT4132" s="182" t="s">
        <v>586</v>
      </c>
      <c r="AU4132" s="182" t="s">
        <v>89</v>
      </c>
      <c r="AV4132" s="12" t="s">
        <v>84</v>
      </c>
      <c r="AW4132" s="12" t="s">
        <v>31</v>
      </c>
      <c r="AX4132" s="12" t="s">
        <v>77</v>
      </c>
      <c r="AY4132" s="182" t="s">
        <v>574</v>
      </c>
    </row>
    <row r="4133" spans="2:65" s="12" customFormat="1" ht="12">
      <c r="B4133" s="180"/>
      <c r="D4133" s="181" t="s">
        <v>586</v>
      </c>
      <c r="E4133" s="182" t="s">
        <v>1</v>
      </c>
      <c r="F4133" s="183" t="s">
        <v>1043</v>
      </c>
      <c r="H4133" s="182" t="s">
        <v>1</v>
      </c>
      <c r="I4133" s="184"/>
      <c r="L4133" s="180"/>
      <c r="M4133" s="185"/>
      <c r="T4133" s="186"/>
      <c r="AT4133" s="182" t="s">
        <v>586</v>
      </c>
      <c r="AU4133" s="182" t="s">
        <v>89</v>
      </c>
      <c r="AV4133" s="12" t="s">
        <v>84</v>
      </c>
      <c r="AW4133" s="12" t="s">
        <v>31</v>
      </c>
      <c r="AX4133" s="12" t="s">
        <v>77</v>
      </c>
      <c r="AY4133" s="182" t="s">
        <v>574</v>
      </c>
    </row>
    <row r="4134" spans="2:65" s="12" customFormat="1" ht="12">
      <c r="B4134" s="180"/>
      <c r="D4134" s="181" t="s">
        <v>586</v>
      </c>
      <c r="E4134" s="182" t="s">
        <v>1</v>
      </c>
      <c r="F4134" s="183" t="s">
        <v>4161</v>
      </c>
      <c r="H4134" s="182" t="s">
        <v>1</v>
      </c>
      <c r="I4134" s="184"/>
      <c r="L4134" s="180"/>
      <c r="M4134" s="185"/>
      <c r="T4134" s="186"/>
      <c r="AT4134" s="182" t="s">
        <v>586</v>
      </c>
      <c r="AU4134" s="182" t="s">
        <v>89</v>
      </c>
      <c r="AV4134" s="12" t="s">
        <v>84</v>
      </c>
      <c r="AW4134" s="12" t="s">
        <v>31</v>
      </c>
      <c r="AX4134" s="12" t="s">
        <v>77</v>
      </c>
      <c r="AY4134" s="182" t="s">
        <v>574</v>
      </c>
    </row>
    <row r="4135" spans="2:65" s="13" customFormat="1" ht="12">
      <c r="B4135" s="187"/>
      <c r="D4135" s="181" t="s">
        <v>586</v>
      </c>
      <c r="E4135" s="188" t="s">
        <v>1</v>
      </c>
      <c r="F4135" s="189" t="s">
        <v>4162</v>
      </c>
      <c r="H4135" s="190">
        <v>151.22</v>
      </c>
      <c r="I4135" s="191"/>
      <c r="L4135" s="187"/>
      <c r="M4135" s="192"/>
      <c r="T4135" s="193"/>
      <c r="AT4135" s="188" t="s">
        <v>586</v>
      </c>
      <c r="AU4135" s="188" t="s">
        <v>89</v>
      </c>
      <c r="AV4135" s="13" t="s">
        <v>89</v>
      </c>
      <c r="AW4135" s="13" t="s">
        <v>31</v>
      </c>
      <c r="AX4135" s="13" t="s">
        <v>77</v>
      </c>
      <c r="AY4135" s="188" t="s">
        <v>574</v>
      </c>
    </row>
    <row r="4136" spans="2:65" s="13" customFormat="1" ht="24">
      <c r="B4136" s="187"/>
      <c r="D4136" s="181" t="s">
        <v>586</v>
      </c>
      <c r="E4136" s="188" t="s">
        <v>1</v>
      </c>
      <c r="F4136" s="189" t="s">
        <v>4163</v>
      </c>
      <c r="H4136" s="190">
        <v>120.697</v>
      </c>
      <c r="I4136" s="191"/>
      <c r="L4136" s="187"/>
      <c r="M4136" s="192"/>
      <c r="T4136" s="193"/>
      <c r="AT4136" s="188" t="s">
        <v>586</v>
      </c>
      <c r="AU4136" s="188" t="s">
        <v>89</v>
      </c>
      <c r="AV4136" s="13" t="s">
        <v>89</v>
      </c>
      <c r="AW4136" s="13" t="s">
        <v>31</v>
      </c>
      <c r="AX4136" s="13" t="s">
        <v>77</v>
      </c>
      <c r="AY4136" s="188" t="s">
        <v>574</v>
      </c>
    </row>
    <row r="4137" spans="2:65" s="13" customFormat="1" ht="12">
      <c r="B4137" s="187"/>
      <c r="D4137" s="181" t="s">
        <v>586</v>
      </c>
      <c r="E4137" s="188" t="s">
        <v>1</v>
      </c>
      <c r="F4137" s="189" t="s">
        <v>4164</v>
      </c>
      <c r="H4137" s="190">
        <v>-7.2720000000000002</v>
      </c>
      <c r="I4137" s="191"/>
      <c r="L4137" s="187"/>
      <c r="M4137" s="192"/>
      <c r="T4137" s="193"/>
      <c r="AT4137" s="188" t="s">
        <v>586</v>
      </c>
      <c r="AU4137" s="188" t="s">
        <v>89</v>
      </c>
      <c r="AV4137" s="13" t="s">
        <v>89</v>
      </c>
      <c r="AW4137" s="13" t="s">
        <v>31</v>
      </c>
      <c r="AX4137" s="13" t="s">
        <v>77</v>
      </c>
      <c r="AY4137" s="188" t="s">
        <v>574</v>
      </c>
    </row>
    <row r="4138" spans="2:65" s="12" customFormat="1" ht="12">
      <c r="B4138" s="180"/>
      <c r="D4138" s="181" t="s">
        <v>586</v>
      </c>
      <c r="E4138" s="182" t="s">
        <v>1</v>
      </c>
      <c r="F4138" s="183" t="s">
        <v>4165</v>
      </c>
      <c r="H4138" s="182" t="s">
        <v>1</v>
      </c>
      <c r="I4138" s="184"/>
      <c r="L4138" s="180"/>
      <c r="M4138" s="185"/>
      <c r="T4138" s="186"/>
      <c r="AT4138" s="182" t="s">
        <v>586</v>
      </c>
      <c r="AU4138" s="182" t="s">
        <v>89</v>
      </c>
      <c r="AV4138" s="12" t="s">
        <v>84</v>
      </c>
      <c r="AW4138" s="12" t="s">
        <v>31</v>
      </c>
      <c r="AX4138" s="12" t="s">
        <v>77</v>
      </c>
      <c r="AY4138" s="182" t="s">
        <v>574</v>
      </c>
    </row>
    <row r="4139" spans="2:65" s="12" customFormat="1" ht="12">
      <c r="B4139" s="180"/>
      <c r="D4139" s="181" t="s">
        <v>586</v>
      </c>
      <c r="E4139" s="182" t="s">
        <v>1</v>
      </c>
      <c r="F4139" s="183" t="s">
        <v>4166</v>
      </c>
      <c r="H4139" s="182" t="s">
        <v>1</v>
      </c>
      <c r="I4139" s="184"/>
      <c r="L4139" s="180"/>
      <c r="M4139" s="185"/>
      <c r="T4139" s="186"/>
      <c r="AT4139" s="182" t="s">
        <v>586</v>
      </c>
      <c r="AU4139" s="182" t="s">
        <v>89</v>
      </c>
      <c r="AV4139" s="12" t="s">
        <v>84</v>
      </c>
      <c r="AW4139" s="12" t="s">
        <v>31</v>
      </c>
      <c r="AX4139" s="12" t="s">
        <v>77</v>
      </c>
      <c r="AY4139" s="182" t="s">
        <v>574</v>
      </c>
    </row>
    <row r="4140" spans="2:65" s="13" customFormat="1" ht="12">
      <c r="B4140" s="187"/>
      <c r="D4140" s="181" t="s">
        <v>586</v>
      </c>
      <c r="E4140" s="188" t="s">
        <v>1</v>
      </c>
      <c r="F4140" s="189" t="s">
        <v>4167</v>
      </c>
      <c r="H4140" s="190">
        <v>27.547000000000001</v>
      </c>
      <c r="I4140" s="191"/>
      <c r="L4140" s="187"/>
      <c r="M4140" s="192"/>
      <c r="T4140" s="193"/>
      <c r="AT4140" s="188" t="s">
        <v>586</v>
      </c>
      <c r="AU4140" s="188" t="s">
        <v>89</v>
      </c>
      <c r="AV4140" s="13" t="s">
        <v>89</v>
      </c>
      <c r="AW4140" s="13" t="s">
        <v>31</v>
      </c>
      <c r="AX4140" s="13" t="s">
        <v>77</v>
      </c>
      <c r="AY4140" s="188" t="s">
        <v>574</v>
      </c>
    </row>
    <row r="4141" spans="2:65" s="13" customFormat="1" ht="12">
      <c r="B4141" s="187"/>
      <c r="D4141" s="181" t="s">
        <v>586</v>
      </c>
      <c r="E4141" s="188" t="s">
        <v>1</v>
      </c>
      <c r="F4141" s="189" t="s">
        <v>4168</v>
      </c>
      <c r="H4141" s="190">
        <v>146.124</v>
      </c>
      <c r="I4141" s="191"/>
      <c r="L4141" s="187"/>
      <c r="M4141" s="192"/>
      <c r="T4141" s="193"/>
      <c r="AT4141" s="188" t="s">
        <v>586</v>
      </c>
      <c r="AU4141" s="188" t="s">
        <v>89</v>
      </c>
      <c r="AV4141" s="13" t="s">
        <v>89</v>
      </c>
      <c r="AW4141" s="13" t="s">
        <v>31</v>
      </c>
      <c r="AX4141" s="13" t="s">
        <v>77</v>
      </c>
      <c r="AY4141" s="188" t="s">
        <v>574</v>
      </c>
    </row>
    <row r="4142" spans="2:65" s="12" customFormat="1" ht="12">
      <c r="B4142" s="180"/>
      <c r="D4142" s="181" t="s">
        <v>586</v>
      </c>
      <c r="E4142" s="182" t="s">
        <v>1</v>
      </c>
      <c r="F4142" s="183" t="s">
        <v>4169</v>
      </c>
      <c r="H4142" s="182" t="s">
        <v>1</v>
      </c>
      <c r="I4142" s="184"/>
      <c r="L4142" s="180"/>
      <c r="M4142" s="185"/>
      <c r="T4142" s="186"/>
      <c r="AT4142" s="182" t="s">
        <v>586</v>
      </c>
      <c r="AU4142" s="182" t="s">
        <v>89</v>
      </c>
      <c r="AV4142" s="12" t="s">
        <v>84</v>
      </c>
      <c r="AW4142" s="12" t="s">
        <v>31</v>
      </c>
      <c r="AX4142" s="12" t="s">
        <v>77</v>
      </c>
      <c r="AY4142" s="182" t="s">
        <v>574</v>
      </c>
    </row>
    <row r="4143" spans="2:65" s="13" customFormat="1" ht="12">
      <c r="B4143" s="187"/>
      <c r="D4143" s="181" t="s">
        <v>586</v>
      </c>
      <c r="E4143" s="188" t="s">
        <v>1</v>
      </c>
      <c r="F4143" s="189" t="s">
        <v>4170</v>
      </c>
      <c r="H4143" s="190">
        <v>84.674999999999997</v>
      </c>
      <c r="I4143" s="191"/>
      <c r="L4143" s="187"/>
      <c r="M4143" s="192"/>
      <c r="T4143" s="193"/>
      <c r="AT4143" s="188" t="s">
        <v>586</v>
      </c>
      <c r="AU4143" s="188" t="s">
        <v>89</v>
      </c>
      <c r="AV4143" s="13" t="s">
        <v>89</v>
      </c>
      <c r="AW4143" s="13" t="s">
        <v>31</v>
      </c>
      <c r="AX4143" s="13" t="s">
        <v>77</v>
      </c>
      <c r="AY4143" s="188" t="s">
        <v>574</v>
      </c>
    </row>
    <row r="4144" spans="2:65" s="13" customFormat="1" ht="12">
      <c r="B4144" s="187"/>
      <c r="D4144" s="181" t="s">
        <v>586</v>
      </c>
      <c r="E4144" s="188" t="s">
        <v>1</v>
      </c>
      <c r="F4144" s="189" t="s">
        <v>4171</v>
      </c>
      <c r="H4144" s="190">
        <v>-19.391999999999999</v>
      </c>
      <c r="I4144" s="191"/>
      <c r="L4144" s="187"/>
      <c r="M4144" s="192"/>
      <c r="T4144" s="193"/>
      <c r="AT4144" s="188" t="s">
        <v>586</v>
      </c>
      <c r="AU4144" s="188" t="s">
        <v>89</v>
      </c>
      <c r="AV4144" s="13" t="s">
        <v>89</v>
      </c>
      <c r="AW4144" s="13" t="s">
        <v>31</v>
      </c>
      <c r="AX4144" s="13" t="s">
        <v>77</v>
      </c>
      <c r="AY4144" s="188" t="s">
        <v>574</v>
      </c>
    </row>
    <row r="4145" spans="2:65" s="13" customFormat="1" ht="12">
      <c r="B4145" s="187"/>
      <c r="D4145" s="181" t="s">
        <v>586</v>
      </c>
      <c r="E4145" s="188" t="s">
        <v>1</v>
      </c>
      <c r="F4145" s="189" t="s">
        <v>4172</v>
      </c>
      <c r="H4145" s="190">
        <v>71.814999999999998</v>
      </c>
      <c r="I4145" s="191"/>
      <c r="L4145" s="187"/>
      <c r="M4145" s="192"/>
      <c r="T4145" s="193"/>
      <c r="AT4145" s="188" t="s">
        <v>586</v>
      </c>
      <c r="AU4145" s="188" t="s">
        <v>89</v>
      </c>
      <c r="AV4145" s="13" t="s">
        <v>89</v>
      </c>
      <c r="AW4145" s="13" t="s">
        <v>31</v>
      </c>
      <c r="AX4145" s="13" t="s">
        <v>77</v>
      </c>
      <c r="AY4145" s="188" t="s">
        <v>574</v>
      </c>
    </row>
    <row r="4146" spans="2:65" s="13" customFormat="1" ht="12">
      <c r="B4146" s="187"/>
      <c r="D4146" s="181" t="s">
        <v>586</v>
      </c>
      <c r="E4146" s="188" t="s">
        <v>1</v>
      </c>
      <c r="F4146" s="189" t="s">
        <v>4173</v>
      </c>
      <c r="H4146" s="190">
        <v>90.480999999999995</v>
      </c>
      <c r="I4146" s="191"/>
      <c r="L4146" s="187"/>
      <c r="M4146" s="192"/>
      <c r="T4146" s="193"/>
      <c r="AT4146" s="188" t="s">
        <v>586</v>
      </c>
      <c r="AU4146" s="188" t="s">
        <v>89</v>
      </c>
      <c r="AV4146" s="13" t="s">
        <v>89</v>
      </c>
      <c r="AW4146" s="13" t="s">
        <v>31</v>
      </c>
      <c r="AX4146" s="13" t="s">
        <v>77</v>
      </c>
      <c r="AY4146" s="188" t="s">
        <v>574</v>
      </c>
    </row>
    <row r="4147" spans="2:65" s="13" customFormat="1" ht="12">
      <c r="B4147" s="187"/>
      <c r="D4147" s="181" t="s">
        <v>586</v>
      </c>
      <c r="E4147" s="188" t="s">
        <v>1</v>
      </c>
      <c r="F4147" s="189" t="s">
        <v>4171</v>
      </c>
      <c r="H4147" s="190">
        <v>-19.391999999999999</v>
      </c>
      <c r="I4147" s="191"/>
      <c r="L4147" s="187"/>
      <c r="M4147" s="192"/>
      <c r="T4147" s="193"/>
      <c r="AT4147" s="188" t="s">
        <v>586</v>
      </c>
      <c r="AU4147" s="188" t="s">
        <v>89</v>
      </c>
      <c r="AV4147" s="13" t="s">
        <v>89</v>
      </c>
      <c r="AW4147" s="13" t="s">
        <v>31</v>
      </c>
      <c r="AX4147" s="13" t="s">
        <v>77</v>
      </c>
      <c r="AY4147" s="188" t="s">
        <v>574</v>
      </c>
    </row>
    <row r="4148" spans="2:65" s="13" customFormat="1" ht="12">
      <c r="B4148" s="187"/>
      <c r="D4148" s="181" t="s">
        <v>586</v>
      </c>
      <c r="E4148" s="188" t="s">
        <v>1</v>
      </c>
      <c r="F4148" s="189" t="s">
        <v>4174</v>
      </c>
      <c r="H4148" s="190">
        <v>45.143999999999998</v>
      </c>
      <c r="I4148" s="191"/>
      <c r="L4148" s="187"/>
      <c r="M4148" s="192"/>
      <c r="T4148" s="193"/>
      <c r="AT4148" s="188" t="s">
        <v>586</v>
      </c>
      <c r="AU4148" s="188" t="s">
        <v>89</v>
      </c>
      <c r="AV4148" s="13" t="s">
        <v>89</v>
      </c>
      <c r="AW4148" s="13" t="s">
        <v>31</v>
      </c>
      <c r="AX4148" s="13" t="s">
        <v>77</v>
      </c>
      <c r="AY4148" s="188" t="s">
        <v>574</v>
      </c>
    </row>
    <row r="4149" spans="2:65" s="15" customFormat="1" ht="12">
      <c r="B4149" s="201"/>
      <c r="D4149" s="181" t="s">
        <v>586</v>
      </c>
      <c r="E4149" s="202" t="s">
        <v>1</v>
      </c>
      <c r="F4149" s="203" t="s">
        <v>776</v>
      </c>
      <c r="H4149" s="204">
        <v>691.64700000000005</v>
      </c>
      <c r="I4149" s="205"/>
      <c r="L4149" s="201"/>
      <c r="M4149" s="206"/>
      <c r="T4149" s="207"/>
      <c r="AT4149" s="202" t="s">
        <v>586</v>
      </c>
      <c r="AU4149" s="202" t="s">
        <v>89</v>
      </c>
      <c r="AV4149" s="15" t="s">
        <v>597</v>
      </c>
      <c r="AW4149" s="15" t="s">
        <v>31</v>
      </c>
      <c r="AX4149" s="15" t="s">
        <v>77</v>
      </c>
      <c r="AY4149" s="202" t="s">
        <v>574</v>
      </c>
    </row>
    <row r="4150" spans="2:65" s="14" customFormat="1" ht="12">
      <c r="B4150" s="194"/>
      <c r="D4150" s="181" t="s">
        <v>586</v>
      </c>
      <c r="E4150" s="195" t="s">
        <v>1</v>
      </c>
      <c r="F4150" s="196" t="s">
        <v>596</v>
      </c>
      <c r="H4150" s="197">
        <v>691.64700000000005</v>
      </c>
      <c r="I4150" s="198"/>
      <c r="L4150" s="194"/>
      <c r="M4150" s="199"/>
      <c r="T4150" s="200"/>
      <c r="AT4150" s="195" t="s">
        <v>586</v>
      </c>
      <c r="AU4150" s="195" t="s">
        <v>89</v>
      </c>
      <c r="AV4150" s="14" t="s">
        <v>580</v>
      </c>
      <c r="AW4150" s="14" t="s">
        <v>31</v>
      </c>
      <c r="AX4150" s="14" t="s">
        <v>84</v>
      </c>
      <c r="AY4150" s="195" t="s">
        <v>574</v>
      </c>
    </row>
    <row r="4151" spans="2:65" s="12" customFormat="1" ht="12">
      <c r="B4151" s="180"/>
      <c r="D4151" s="181" t="s">
        <v>586</v>
      </c>
      <c r="E4151" s="182" t="s">
        <v>1</v>
      </c>
      <c r="F4151" s="183" t="s">
        <v>3945</v>
      </c>
      <c r="H4151" s="182" t="s">
        <v>1</v>
      </c>
      <c r="I4151" s="184"/>
      <c r="L4151" s="180"/>
      <c r="M4151" s="185"/>
      <c r="T4151" s="186"/>
      <c r="AT4151" s="182" t="s">
        <v>586</v>
      </c>
      <c r="AU4151" s="182" t="s">
        <v>89</v>
      </c>
      <c r="AV4151" s="12" t="s">
        <v>84</v>
      </c>
      <c r="AW4151" s="12" t="s">
        <v>31</v>
      </c>
      <c r="AX4151" s="12" t="s">
        <v>77</v>
      </c>
      <c r="AY4151" s="182" t="s">
        <v>574</v>
      </c>
    </row>
    <row r="4152" spans="2:65" s="12" customFormat="1" ht="12">
      <c r="B4152" s="180"/>
      <c r="D4152" s="181" t="s">
        <v>586</v>
      </c>
      <c r="E4152" s="182" t="s">
        <v>1</v>
      </c>
      <c r="F4152" s="183" t="s">
        <v>4093</v>
      </c>
      <c r="H4152" s="182" t="s">
        <v>1</v>
      </c>
      <c r="I4152" s="184"/>
      <c r="L4152" s="180"/>
      <c r="M4152" s="185"/>
      <c r="T4152" s="186"/>
      <c r="AT4152" s="182" t="s">
        <v>586</v>
      </c>
      <c r="AU4152" s="182" t="s">
        <v>89</v>
      </c>
      <c r="AV4152" s="12" t="s">
        <v>84</v>
      </c>
      <c r="AW4152" s="12" t="s">
        <v>31</v>
      </c>
      <c r="AX4152" s="12" t="s">
        <v>77</v>
      </c>
      <c r="AY4152" s="182" t="s">
        <v>574</v>
      </c>
    </row>
    <row r="4153" spans="2:65" s="12" customFormat="1" ht="36">
      <c r="B4153" s="180"/>
      <c r="D4153" s="181" t="s">
        <v>586</v>
      </c>
      <c r="E4153" s="182" t="s">
        <v>1</v>
      </c>
      <c r="F4153" s="183" t="s">
        <v>4013</v>
      </c>
      <c r="H4153" s="182" t="s">
        <v>1</v>
      </c>
      <c r="I4153" s="184"/>
      <c r="L4153" s="180"/>
      <c r="M4153" s="185"/>
      <c r="T4153" s="186"/>
      <c r="AT4153" s="182" t="s">
        <v>586</v>
      </c>
      <c r="AU4153" s="182" t="s">
        <v>89</v>
      </c>
      <c r="AV4153" s="12" t="s">
        <v>84</v>
      </c>
      <c r="AW4153" s="12" t="s">
        <v>31</v>
      </c>
      <c r="AX4153" s="12" t="s">
        <v>77</v>
      </c>
      <c r="AY4153" s="182" t="s">
        <v>574</v>
      </c>
    </row>
    <row r="4154" spans="2:65" s="1" customFormat="1" ht="66.75" customHeight="1">
      <c r="B4154" s="140"/>
      <c r="C4154" s="168" t="s">
        <v>4175</v>
      </c>
      <c r="D4154" s="168" t="s">
        <v>576</v>
      </c>
      <c r="E4154" s="169" t="s">
        <v>4176</v>
      </c>
      <c r="F4154" s="170" t="s">
        <v>4177</v>
      </c>
      <c r="G4154" s="171" t="s">
        <v>584</v>
      </c>
      <c r="H4154" s="172">
        <v>237.30799999999999</v>
      </c>
      <c r="I4154" s="173"/>
      <c r="J4154" s="174">
        <f>ROUND(I4154*H4154,2)</f>
        <v>0</v>
      </c>
      <c r="K4154" s="175"/>
      <c r="L4154" s="34"/>
      <c r="M4154" s="176" t="s">
        <v>1</v>
      </c>
      <c r="N4154" s="139" t="s">
        <v>43</v>
      </c>
      <c r="P4154" s="177">
        <f>O4154*H4154</f>
        <v>0</v>
      </c>
      <c r="Q4154" s="177">
        <v>4.6690639999999999E-2</v>
      </c>
      <c r="R4154" s="177">
        <f>Q4154*H4154</f>
        <v>11.080062397119999</v>
      </c>
      <c r="S4154" s="177">
        <v>0</v>
      </c>
      <c r="T4154" s="178">
        <f>S4154*H4154</f>
        <v>0</v>
      </c>
      <c r="AR4154" s="179" t="s">
        <v>680</v>
      </c>
      <c r="AT4154" s="179" t="s">
        <v>576</v>
      </c>
      <c r="AU4154" s="179" t="s">
        <v>89</v>
      </c>
      <c r="AY4154" s="17" t="s">
        <v>574</v>
      </c>
      <c r="BE4154" s="102">
        <f>IF(N4154="základná",J4154,0)</f>
        <v>0</v>
      </c>
      <c r="BF4154" s="102">
        <f>IF(N4154="znížená",J4154,0)</f>
        <v>0</v>
      </c>
      <c r="BG4154" s="102">
        <f>IF(N4154="zákl. prenesená",J4154,0)</f>
        <v>0</v>
      </c>
      <c r="BH4154" s="102">
        <f>IF(N4154="zníž. prenesená",J4154,0)</f>
        <v>0</v>
      </c>
      <c r="BI4154" s="102">
        <f>IF(N4154="nulová",J4154,0)</f>
        <v>0</v>
      </c>
      <c r="BJ4154" s="17" t="s">
        <v>89</v>
      </c>
      <c r="BK4154" s="102">
        <f>ROUND(I4154*H4154,2)</f>
        <v>0</v>
      </c>
      <c r="BL4154" s="17" t="s">
        <v>680</v>
      </c>
      <c r="BM4154" s="179" t="s">
        <v>4178</v>
      </c>
    </row>
    <row r="4155" spans="2:65" s="12" customFormat="1" ht="12">
      <c r="B4155" s="180"/>
      <c r="D4155" s="181" t="s">
        <v>586</v>
      </c>
      <c r="E4155" s="182" t="s">
        <v>1</v>
      </c>
      <c r="F4155" s="183" t="s">
        <v>4179</v>
      </c>
      <c r="H4155" s="182" t="s">
        <v>1</v>
      </c>
      <c r="I4155" s="184"/>
      <c r="L4155" s="180"/>
      <c r="M4155" s="185"/>
      <c r="T4155" s="186"/>
      <c r="AT4155" s="182" t="s">
        <v>586</v>
      </c>
      <c r="AU4155" s="182" t="s">
        <v>89</v>
      </c>
      <c r="AV4155" s="12" t="s">
        <v>84</v>
      </c>
      <c r="AW4155" s="12" t="s">
        <v>31</v>
      </c>
      <c r="AX4155" s="12" t="s">
        <v>77</v>
      </c>
      <c r="AY4155" s="182" t="s">
        <v>574</v>
      </c>
    </row>
    <row r="4156" spans="2:65" s="12" customFormat="1" ht="12">
      <c r="B4156" s="180"/>
      <c r="D4156" s="181" t="s">
        <v>586</v>
      </c>
      <c r="E4156" s="182" t="s">
        <v>1</v>
      </c>
      <c r="F4156" s="183" t="s">
        <v>1043</v>
      </c>
      <c r="H4156" s="182" t="s">
        <v>1</v>
      </c>
      <c r="I4156" s="184"/>
      <c r="L4156" s="180"/>
      <c r="M4156" s="185"/>
      <c r="T4156" s="186"/>
      <c r="AT4156" s="182" t="s">
        <v>586</v>
      </c>
      <c r="AU4156" s="182" t="s">
        <v>89</v>
      </c>
      <c r="AV4156" s="12" t="s">
        <v>84</v>
      </c>
      <c r="AW4156" s="12" t="s">
        <v>31</v>
      </c>
      <c r="AX4156" s="12" t="s">
        <v>77</v>
      </c>
      <c r="AY4156" s="182" t="s">
        <v>574</v>
      </c>
    </row>
    <row r="4157" spans="2:65" s="12" customFormat="1" ht="12">
      <c r="B4157" s="180"/>
      <c r="D4157" s="181" t="s">
        <v>586</v>
      </c>
      <c r="E4157" s="182" t="s">
        <v>1</v>
      </c>
      <c r="F4157" s="183" t="s">
        <v>4180</v>
      </c>
      <c r="H4157" s="182" t="s">
        <v>1</v>
      </c>
      <c r="I4157" s="184"/>
      <c r="L4157" s="180"/>
      <c r="M4157" s="185"/>
      <c r="T4157" s="186"/>
      <c r="AT4157" s="182" t="s">
        <v>586</v>
      </c>
      <c r="AU4157" s="182" t="s">
        <v>89</v>
      </c>
      <c r="AV4157" s="12" t="s">
        <v>84</v>
      </c>
      <c r="AW4157" s="12" t="s">
        <v>31</v>
      </c>
      <c r="AX4157" s="12" t="s">
        <v>77</v>
      </c>
      <c r="AY4157" s="182" t="s">
        <v>574</v>
      </c>
    </row>
    <row r="4158" spans="2:65" s="13" customFormat="1" ht="12">
      <c r="B4158" s="187"/>
      <c r="D4158" s="181" t="s">
        <v>586</v>
      </c>
      <c r="E4158" s="188" t="s">
        <v>1</v>
      </c>
      <c r="F4158" s="189" t="s">
        <v>4181</v>
      </c>
      <c r="H4158" s="190">
        <v>60.48</v>
      </c>
      <c r="I4158" s="191"/>
      <c r="L4158" s="187"/>
      <c r="M4158" s="192"/>
      <c r="T4158" s="193"/>
      <c r="AT4158" s="188" t="s">
        <v>586</v>
      </c>
      <c r="AU4158" s="188" t="s">
        <v>89</v>
      </c>
      <c r="AV4158" s="13" t="s">
        <v>89</v>
      </c>
      <c r="AW4158" s="13" t="s">
        <v>31</v>
      </c>
      <c r="AX4158" s="13" t="s">
        <v>77</v>
      </c>
      <c r="AY4158" s="188" t="s">
        <v>574</v>
      </c>
    </row>
    <row r="4159" spans="2:65" s="13" customFormat="1" ht="12">
      <c r="B4159" s="187"/>
      <c r="D4159" s="181" t="s">
        <v>586</v>
      </c>
      <c r="E4159" s="188" t="s">
        <v>1</v>
      </c>
      <c r="F4159" s="189" t="s">
        <v>4182</v>
      </c>
      <c r="H4159" s="190">
        <v>0.96099999999999997</v>
      </c>
      <c r="I4159" s="191"/>
      <c r="L4159" s="187"/>
      <c r="M4159" s="192"/>
      <c r="T4159" s="193"/>
      <c r="AT4159" s="188" t="s">
        <v>586</v>
      </c>
      <c r="AU4159" s="188" t="s">
        <v>89</v>
      </c>
      <c r="AV4159" s="13" t="s">
        <v>89</v>
      </c>
      <c r="AW4159" s="13" t="s">
        <v>31</v>
      </c>
      <c r="AX4159" s="13" t="s">
        <v>77</v>
      </c>
      <c r="AY4159" s="188" t="s">
        <v>574</v>
      </c>
    </row>
    <row r="4160" spans="2:65" s="12" customFormat="1" ht="12">
      <c r="B4160" s="180"/>
      <c r="D4160" s="181" t="s">
        <v>586</v>
      </c>
      <c r="E4160" s="182" t="s">
        <v>1</v>
      </c>
      <c r="F4160" s="183" t="s">
        <v>4183</v>
      </c>
      <c r="H4160" s="182" t="s">
        <v>1</v>
      </c>
      <c r="I4160" s="184"/>
      <c r="L4160" s="180"/>
      <c r="M4160" s="185"/>
      <c r="T4160" s="186"/>
      <c r="AT4160" s="182" t="s">
        <v>586</v>
      </c>
      <c r="AU4160" s="182" t="s">
        <v>89</v>
      </c>
      <c r="AV4160" s="12" t="s">
        <v>84</v>
      </c>
      <c r="AW4160" s="12" t="s">
        <v>31</v>
      </c>
      <c r="AX4160" s="12" t="s">
        <v>77</v>
      </c>
      <c r="AY4160" s="182" t="s">
        <v>574</v>
      </c>
    </row>
    <row r="4161" spans="2:65" s="13" customFormat="1" ht="12">
      <c r="B4161" s="187"/>
      <c r="D4161" s="181" t="s">
        <v>586</v>
      </c>
      <c r="E4161" s="188" t="s">
        <v>1</v>
      </c>
      <c r="F4161" s="189" t="s">
        <v>4184</v>
      </c>
      <c r="H4161" s="190">
        <v>15.786</v>
      </c>
      <c r="I4161" s="191"/>
      <c r="L4161" s="187"/>
      <c r="M4161" s="192"/>
      <c r="T4161" s="193"/>
      <c r="AT4161" s="188" t="s">
        <v>586</v>
      </c>
      <c r="AU4161" s="188" t="s">
        <v>89</v>
      </c>
      <c r="AV4161" s="13" t="s">
        <v>89</v>
      </c>
      <c r="AW4161" s="13" t="s">
        <v>31</v>
      </c>
      <c r="AX4161" s="13" t="s">
        <v>77</v>
      </c>
      <c r="AY4161" s="188" t="s">
        <v>574</v>
      </c>
    </row>
    <row r="4162" spans="2:65" s="13" customFormat="1" ht="12">
      <c r="B4162" s="187"/>
      <c r="D4162" s="181" t="s">
        <v>586</v>
      </c>
      <c r="E4162" s="188" t="s">
        <v>1</v>
      </c>
      <c r="F4162" s="189" t="s">
        <v>4185</v>
      </c>
      <c r="H4162" s="190">
        <v>-4.6459999999999999</v>
      </c>
      <c r="I4162" s="191"/>
      <c r="L4162" s="187"/>
      <c r="M4162" s="192"/>
      <c r="T4162" s="193"/>
      <c r="AT4162" s="188" t="s">
        <v>586</v>
      </c>
      <c r="AU4162" s="188" t="s">
        <v>89</v>
      </c>
      <c r="AV4162" s="13" t="s">
        <v>89</v>
      </c>
      <c r="AW4162" s="13" t="s">
        <v>31</v>
      </c>
      <c r="AX4162" s="13" t="s">
        <v>77</v>
      </c>
      <c r="AY4162" s="188" t="s">
        <v>574</v>
      </c>
    </row>
    <row r="4163" spans="2:65" s="12" customFormat="1" ht="12">
      <c r="B4163" s="180"/>
      <c r="D4163" s="181" t="s">
        <v>586</v>
      </c>
      <c r="E4163" s="182" t="s">
        <v>1</v>
      </c>
      <c r="F4163" s="183" t="s">
        <v>4186</v>
      </c>
      <c r="H4163" s="182" t="s">
        <v>1</v>
      </c>
      <c r="I4163" s="184"/>
      <c r="L4163" s="180"/>
      <c r="M4163" s="185"/>
      <c r="T4163" s="186"/>
      <c r="AT4163" s="182" t="s">
        <v>586</v>
      </c>
      <c r="AU4163" s="182" t="s">
        <v>89</v>
      </c>
      <c r="AV4163" s="12" t="s">
        <v>84</v>
      </c>
      <c r="AW4163" s="12" t="s">
        <v>31</v>
      </c>
      <c r="AX4163" s="12" t="s">
        <v>77</v>
      </c>
      <c r="AY4163" s="182" t="s">
        <v>574</v>
      </c>
    </row>
    <row r="4164" spans="2:65" s="13" customFormat="1" ht="12">
      <c r="B4164" s="187"/>
      <c r="D4164" s="181" t="s">
        <v>586</v>
      </c>
      <c r="E4164" s="188" t="s">
        <v>1</v>
      </c>
      <c r="F4164" s="189" t="s">
        <v>4187</v>
      </c>
      <c r="H4164" s="190">
        <v>23.937999999999999</v>
      </c>
      <c r="I4164" s="191"/>
      <c r="L4164" s="187"/>
      <c r="M4164" s="192"/>
      <c r="T4164" s="193"/>
      <c r="AT4164" s="188" t="s">
        <v>586</v>
      </c>
      <c r="AU4164" s="188" t="s">
        <v>89</v>
      </c>
      <c r="AV4164" s="13" t="s">
        <v>89</v>
      </c>
      <c r="AW4164" s="13" t="s">
        <v>31</v>
      </c>
      <c r="AX4164" s="13" t="s">
        <v>77</v>
      </c>
      <c r="AY4164" s="188" t="s">
        <v>574</v>
      </c>
    </row>
    <row r="4165" spans="2:65" s="13" customFormat="1" ht="12">
      <c r="B4165" s="187"/>
      <c r="D4165" s="181" t="s">
        <v>586</v>
      </c>
      <c r="E4165" s="188" t="s">
        <v>1</v>
      </c>
      <c r="F4165" s="189" t="s">
        <v>4188</v>
      </c>
      <c r="H4165" s="190">
        <v>-8.8580000000000005</v>
      </c>
      <c r="I4165" s="191"/>
      <c r="L4165" s="187"/>
      <c r="M4165" s="192"/>
      <c r="T4165" s="193"/>
      <c r="AT4165" s="188" t="s">
        <v>586</v>
      </c>
      <c r="AU4165" s="188" t="s">
        <v>89</v>
      </c>
      <c r="AV4165" s="13" t="s">
        <v>89</v>
      </c>
      <c r="AW4165" s="13" t="s">
        <v>31</v>
      </c>
      <c r="AX4165" s="13" t="s">
        <v>77</v>
      </c>
      <c r="AY4165" s="188" t="s">
        <v>574</v>
      </c>
    </row>
    <row r="4166" spans="2:65" s="13" customFormat="1" ht="12">
      <c r="B4166" s="187"/>
      <c r="D4166" s="181" t="s">
        <v>586</v>
      </c>
      <c r="E4166" s="188" t="s">
        <v>1</v>
      </c>
      <c r="F4166" s="189" t="s">
        <v>4189</v>
      </c>
      <c r="H4166" s="190">
        <v>34.389000000000003</v>
      </c>
      <c r="I4166" s="191"/>
      <c r="L4166" s="187"/>
      <c r="M4166" s="192"/>
      <c r="T4166" s="193"/>
      <c r="AT4166" s="188" t="s">
        <v>586</v>
      </c>
      <c r="AU4166" s="188" t="s">
        <v>89</v>
      </c>
      <c r="AV4166" s="13" t="s">
        <v>89</v>
      </c>
      <c r="AW4166" s="13" t="s">
        <v>31</v>
      </c>
      <c r="AX4166" s="13" t="s">
        <v>77</v>
      </c>
      <c r="AY4166" s="188" t="s">
        <v>574</v>
      </c>
    </row>
    <row r="4167" spans="2:65" s="13" customFormat="1" ht="12">
      <c r="B4167" s="187"/>
      <c r="D4167" s="181" t="s">
        <v>586</v>
      </c>
      <c r="E4167" s="188" t="s">
        <v>1</v>
      </c>
      <c r="F4167" s="189" t="s">
        <v>4190</v>
      </c>
      <c r="H4167" s="190">
        <v>-3.1259999999999999</v>
      </c>
      <c r="I4167" s="191"/>
      <c r="L4167" s="187"/>
      <c r="M4167" s="192"/>
      <c r="T4167" s="193"/>
      <c r="AT4167" s="188" t="s">
        <v>586</v>
      </c>
      <c r="AU4167" s="188" t="s">
        <v>89</v>
      </c>
      <c r="AV4167" s="13" t="s">
        <v>89</v>
      </c>
      <c r="AW4167" s="13" t="s">
        <v>31</v>
      </c>
      <c r="AX4167" s="13" t="s">
        <v>77</v>
      </c>
      <c r="AY4167" s="188" t="s">
        <v>574</v>
      </c>
    </row>
    <row r="4168" spans="2:65" s="12" customFormat="1" ht="12">
      <c r="B4168" s="180"/>
      <c r="D4168" s="181" t="s">
        <v>586</v>
      </c>
      <c r="E4168" s="182" t="s">
        <v>1</v>
      </c>
      <c r="F4168" s="183" t="s">
        <v>4191</v>
      </c>
      <c r="H4168" s="182" t="s">
        <v>1</v>
      </c>
      <c r="I4168" s="184"/>
      <c r="L4168" s="180"/>
      <c r="M4168" s="185"/>
      <c r="T4168" s="186"/>
      <c r="AT4168" s="182" t="s">
        <v>586</v>
      </c>
      <c r="AU4168" s="182" t="s">
        <v>89</v>
      </c>
      <c r="AV4168" s="12" t="s">
        <v>84</v>
      </c>
      <c r="AW4168" s="12" t="s">
        <v>31</v>
      </c>
      <c r="AX4168" s="12" t="s">
        <v>77</v>
      </c>
      <c r="AY4168" s="182" t="s">
        <v>574</v>
      </c>
    </row>
    <row r="4169" spans="2:65" s="13" customFormat="1" ht="12">
      <c r="B4169" s="187"/>
      <c r="D4169" s="181" t="s">
        <v>586</v>
      </c>
      <c r="E4169" s="188" t="s">
        <v>1</v>
      </c>
      <c r="F4169" s="189" t="s">
        <v>4192</v>
      </c>
      <c r="H4169" s="190">
        <v>49.896000000000001</v>
      </c>
      <c r="I4169" s="191"/>
      <c r="L4169" s="187"/>
      <c r="M4169" s="192"/>
      <c r="T4169" s="193"/>
      <c r="AT4169" s="188" t="s">
        <v>586</v>
      </c>
      <c r="AU4169" s="188" t="s">
        <v>89</v>
      </c>
      <c r="AV4169" s="13" t="s">
        <v>89</v>
      </c>
      <c r="AW4169" s="13" t="s">
        <v>31</v>
      </c>
      <c r="AX4169" s="13" t="s">
        <v>77</v>
      </c>
      <c r="AY4169" s="188" t="s">
        <v>574</v>
      </c>
    </row>
    <row r="4170" spans="2:65" s="13" customFormat="1" ht="12">
      <c r="B4170" s="187"/>
      <c r="D4170" s="181" t="s">
        <v>586</v>
      </c>
      <c r="E4170" s="188" t="s">
        <v>1</v>
      </c>
      <c r="F4170" s="189" t="s">
        <v>4193</v>
      </c>
      <c r="H4170" s="190">
        <v>66.528000000000006</v>
      </c>
      <c r="I4170" s="191"/>
      <c r="L4170" s="187"/>
      <c r="M4170" s="192"/>
      <c r="T4170" s="193"/>
      <c r="AT4170" s="188" t="s">
        <v>586</v>
      </c>
      <c r="AU4170" s="188" t="s">
        <v>89</v>
      </c>
      <c r="AV4170" s="13" t="s">
        <v>89</v>
      </c>
      <c r="AW4170" s="13" t="s">
        <v>31</v>
      </c>
      <c r="AX4170" s="13" t="s">
        <v>77</v>
      </c>
      <c r="AY4170" s="188" t="s">
        <v>574</v>
      </c>
    </row>
    <row r="4171" spans="2:65" s="12" customFormat="1" ht="12">
      <c r="B4171" s="180"/>
      <c r="D4171" s="181" t="s">
        <v>586</v>
      </c>
      <c r="E4171" s="182" t="s">
        <v>1</v>
      </c>
      <c r="F4171" s="183" t="s">
        <v>4194</v>
      </c>
      <c r="H4171" s="182" t="s">
        <v>1</v>
      </c>
      <c r="I4171" s="184"/>
      <c r="L4171" s="180"/>
      <c r="M4171" s="185"/>
      <c r="T4171" s="186"/>
      <c r="AT4171" s="182" t="s">
        <v>586</v>
      </c>
      <c r="AU4171" s="182" t="s">
        <v>89</v>
      </c>
      <c r="AV4171" s="12" t="s">
        <v>84</v>
      </c>
      <c r="AW4171" s="12" t="s">
        <v>31</v>
      </c>
      <c r="AX4171" s="12" t="s">
        <v>77</v>
      </c>
      <c r="AY4171" s="182" t="s">
        <v>574</v>
      </c>
    </row>
    <row r="4172" spans="2:65" s="13" customFormat="1" ht="12">
      <c r="B4172" s="187"/>
      <c r="D4172" s="181" t="s">
        <v>586</v>
      </c>
      <c r="E4172" s="188" t="s">
        <v>1</v>
      </c>
      <c r="F4172" s="189" t="s">
        <v>4195</v>
      </c>
      <c r="H4172" s="190">
        <v>5.4950000000000001</v>
      </c>
      <c r="I4172" s="191"/>
      <c r="L4172" s="187"/>
      <c r="M4172" s="192"/>
      <c r="T4172" s="193"/>
      <c r="AT4172" s="188" t="s">
        <v>586</v>
      </c>
      <c r="AU4172" s="188" t="s">
        <v>89</v>
      </c>
      <c r="AV4172" s="13" t="s">
        <v>89</v>
      </c>
      <c r="AW4172" s="13" t="s">
        <v>31</v>
      </c>
      <c r="AX4172" s="13" t="s">
        <v>77</v>
      </c>
      <c r="AY4172" s="188" t="s">
        <v>574</v>
      </c>
    </row>
    <row r="4173" spans="2:65" s="13" customFormat="1" ht="12">
      <c r="B4173" s="187"/>
      <c r="D4173" s="181" t="s">
        <v>586</v>
      </c>
      <c r="E4173" s="188" t="s">
        <v>1</v>
      </c>
      <c r="F4173" s="189" t="s">
        <v>4196</v>
      </c>
      <c r="H4173" s="190">
        <v>-3.5350000000000001</v>
      </c>
      <c r="I4173" s="191"/>
      <c r="L4173" s="187"/>
      <c r="M4173" s="192"/>
      <c r="T4173" s="193"/>
      <c r="AT4173" s="188" t="s">
        <v>586</v>
      </c>
      <c r="AU4173" s="188" t="s">
        <v>89</v>
      </c>
      <c r="AV4173" s="13" t="s">
        <v>89</v>
      </c>
      <c r="AW4173" s="13" t="s">
        <v>31</v>
      </c>
      <c r="AX4173" s="13" t="s">
        <v>77</v>
      </c>
      <c r="AY4173" s="188" t="s">
        <v>574</v>
      </c>
    </row>
    <row r="4174" spans="2:65" s="15" customFormat="1" ht="12">
      <c r="B4174" s="201"/>
      <c r="D4174" s="181" t="s">
        <v>586</v>
      </c>
      <c r="E4174" s="202" t="s">
        <v>1</v>
      </c>
      <c r="F4174" s="203" t="s">
        <v>776</v>
      </c>
      <c r="H4174" s="204">
        <v>237.30799999999999</v>
      </c>
      <c r="I4174" s="205"/>
      <c r="L4174" s="201"/>
      <c r="M4174" s="206"/>
      <c r="T4174" s="207"/>
      <c r="AT4174" s="202" t="s">
        <v>586</v>
      </c>
      <c r="AU4174" s="202" t="s">
        <v>89</v>
      </c>
      <c r="AV4174" s="15" t="s">
        <v>597</v>
      </c>
      <c r="AW4174" s="15" t="s">
        <v>31</v>
      </c>
      <c r="AX4174" s="15" t="s">
        <v>77</v>
      </c>
      <c r="AY4174" s="202" t="s">
        <v>574</v>
      </c>
    </row>
    <row r="4175" spans="2:65" s="14" customFormat="1" ht="12">
      <c r="B4175" s="194"/>
      <c r="D4175" s="181" t="s">
        <v>586</v>
      </c>
      <c r="E4175" s="195" t="s">
        <v>1</v>
      </c>
      <c r="F4175" s="196" t="s">
        <v>596</v>
      </c>
      <c r="H4175" s="197">
        <v>237.30799999999999</v>
      </c>
      <c r="I4175" s="198"/>
      <c r="L4175" s="194"/>
      <c r="M4175" s="199"/>
      <c r="T4175" s="200"/>
      <c r="AT4175" s="195" t="s">
        <v>586</v>
      </c>
      <c r="AU4175" s="195" t="s">
        <v>89</v>
      </c>
      <c r="AV4175" s="14" t="s">
        <v>580</v>
      </c>
      <c r="AW4175" s="14" t="s">
        <v>31</v>
      </c>
      <c r="AX4175" s="14" t="s">
        <v>84</v>
      </c>
      <c r="AY4175" s="195" t="s">
        <v>574</v>
      </c>
    </row>
    <row r="4176" spans="2:65" s="1" customFormat="1" ht="49.25" customHeight="1">
      <c r="B4176" s="140"/>
      <c r="C4176" s="168" t="s">
        <v>4197</v>
      </c>
      <c r="D4176" s="168" t="s">
        <v>576</v>
      </c>
      <c r="E4176" s="169" t="s">
        <v>4198</v>
      </c>
      <c r="F4176" s="170" t="s">
        <v>4199</v>
      </c>
      <c r="G4176" s="171" t="s">
        <v>584</v>
      </c>
      <c r="H4176" s="172">
        <v>61.796999999999997</v>
      </c>
      <c r="I4176" s="173"/>
      <c r="J4176" s="174">
        <f>ROUND(I4176*H4176,2)</f>
        <v>0</v>
      </c>
      <c r="K4176" s="175"/>
      <c r="L4176" s="34"/>
      <c r="M4176" s="176" t="s">
        <v>1</v>
      </c>
      <c r="N4176" s="139" t="s">
        <v>43</v>
      </c>
      <c r="P4176" s="177">
        <f>O4176*H4176</f>
        <v>0</v>
      </c>
      <c r="Q4176" s="177">
        <v>4.739264E-2</v>
      </c>
      <c r="R4176" s="177">
        <f>Q4176*H4176</f>
        <v>2.9287229740799998</v>
      </c>
      <c r="S4176" s="177">
        <v>0</v>
      </c>
      <c r="T4176" s="178">
        <f>S4176*H4176</f>
        <v>0</v>
      </c>
      <c r="AR4176" s="179" t="s">
        <v>680</v>
      </c>
      <c r="AT4176" s="179" t="s">
        <v>576</v>
      </c>
      <c r="AU4176" s="179" t="s">
        <v>89</v>
      </c>
      <c r="AY4176" s="17" t="s">
        <v>574</v>
      </c>
      <c r="BE4176" s="102">
        <f>IF(N4176="základná",J4176,0)</f>
        <v>0</v>
      </c>
      <c r="BF4176" s="102">
        <f>IF(N4176="znížená",J4176,0)</f>
        <v>0</v>
      </c>
      <c r="BG4176" s="102">
        <f>IF(N4176="zákl. prenesená",J4176,0)</f>
        <v>0</v>
      </c>
      <c r="BH4176" s="102">
        <f>IF(N4176="zníž. prenesená",J4176,0)</f>
        <v>0</v>
      </c>
      <c r="BI4176" s="102">
        <f>IF(N4176="nulová",J4176,0)</f>
        <v>0</v>
      </c>
      <c r="BJ4176" s="17" t="s">
        <v>89</v>
      </c>
      <c r="BK4176" s="102">
        <f>ROUND(I4176*H4176,2)</f>
        <v>0</v>
      </c>
      <c r="BL4176" s="17" t="s">
        <v>680</v>
      </c>
      <c r="BM4176" s="179" t="s">
        <v>4200</v>
      </c>
    </row>
    <row r="4177" spans="2:51" s="12" customFormat="1" ht="12">
      <c r="B4177" s="180"/>
      <c r="D4177" s="181" t="s">
        <v>586</v>
      </c>
      <c r="E4177" s="182" t="s">
        <v>1</v>
      </c>
      <c r="F4177" s="183" t="s">
        <v>4201</v>
      </c>
      <c r="H4177" s="182" t="s">
        <v>1</v>
      </c>
      <c r="I4177" s="184"/>
      <c r="L4177" s="180"/>
      <c r="M4177" s="185"/>
      <c r="T4177" s="186"/>
      <c r="AT4177" s="182" t="s">
        <v>586</v>
      </c>
      <c r="AU4177" s="182" t="s">
        <v>89</v>
      </c>
      <c r="AV4177" s="12" t="s">
        <v>84</v>
      </c>
      <c r="AW4177" s="12" t="s">
        <v>31</v>
      </c>
      <c r="AX4177" s="12" t="s">
        <v>77</v>
      </c>
      <c r="AY4177" s="182" t="s">
        <v>574</v>
      </c>
    </row>
    <row r="4178" spans="2:51" s="12" customFormat="1" ht="12">
      <c r="B4178" s="180"/>
      <c r="D4178" s="181" t="s">
        <v>586</v>
      </c>
      <c r="E4178" s="182" t="s">
        <v>1</v>
      </c>
      <c r="F4178" s="183" t="s">
        <v>1019</v>
      </c>
      <c r="H4178" s="182" t="s">
        <v>1</v>
      </c>
      <c r="I4178" s="184"/>
      <c r="L4178" s="180"/>
      <c r="M4178" s="185"/>
      <c r="T4178" s="186"/>
      <c r="AT4178" s="182" t="s">
        <v>586</v>
      </c>
      <c r="AU4178" s="182" t="s">
        <v>89</v>
      </c>
      <c r="AV4178" s="12" t="s">
        <v>84</v>
      </c>
      <c r="AW4178" s="12" t="s">
        <v>31</v>
      </c>
      <c r="AX4178" s="12" t="s">
        <v>77</v>
      </c>
      <c r="AY4178" s="182" t="s">
        <v>574</v>
      </c>
    </row>
    <row r="4179" spans="2:51" s="12" customFormat="1" ht="12">
      <c r="B4179" s="180"/>
      <c r="D4179" s="181" t="s">
        <v>586</v>
      </c>
      <c r="E4179" s="182" t="s">
        <v>1</v>
      </c>
      <c r="F4179" s="183" t="s">
        <v>4202</v>
      </c>
      <c r="H4179" s="182" t="s">
        <v>1</v>
      </c>
      <c r="I4179" s="184"/>
      <c r="L4179" s="180"/>
      <c r="M4179" s="185"/>
      <c r="T4179" s="186"/>
      <c r="AT4179" s="182" t="s">
        <v>586</v>
      </c>
      <c r="AU4179" s="182" t="s">
        <v>89</v>
      </c>
      <c r="AV4179" s="12" t="s">
        <v>84</v>
      </c>
      <c r="AW4179" s="12" t="s">
        <v>31</v>
      </c>
      <c r="AX4179" s="12" t="s">
        <v>77</v>
      </c>
      <c r="AY4179" s="182" t="s">
        <v>574</v>
      </c>
    </row>
    <row r="4180" spans="2:51" s="13" customFormat="1" ht="12">
      <c r="B4180" s="187"/>
      <c r="D4180" s="181" t="s">
        <v>586</v>
      </c>
      <c r="E4180" s="188" t="s">
        <v>1</v>
      </c>
      <c r="F4180" s="189" t="s">
        <v>4203</v>
      </c>
      <c r="H4180" s="190">
        <v>9.6950000000000003</v>
      </c>
      <c r="I4180" s="191"/>
      <c r="L4180" s="187"/>
      <c r="M4180" s="192"/>
      <c r="T4180" s="193"/>
      <c r="AT4180" s="188" t="s">
        <v>586</v>
      </c>
      <c r="AU4180" s="188" t="s">
        <v>89</v>
      </c>
      <c r="AV4180" s="13" t="s">
        <v>89</v>
      </c>
      <c r="AW4180" s="13" t="s">
        <v>31</v>
      </c>
      <c r="AX4180" s="13" t="s">
        <v>77</v>
      </c>
      <c r="AY4180" s="188" t="s">
        <v>574</v>
      </c>
    </row>
    <row r="4181" spans="2:51" s="13" customFormat="1" ht="12">
      <c r="B4181" s="187"/>
      <c r="D4181" s="181" t="s">
        <v>586</v>
      </c>
      <c r="E4181" s="188" t="s">
        <v>1</v>
      </c>
      <c r="F4181" s="189" t="s">
        <v>4204</v>
      </c>
      <c r="H4181" s="190">
        <v>-0.57599999999999996</v>
      </c>
      <c r="I4181" s="191"/>
      <c r="L4181" s="187"/>
      <c r="M4181" s="192"/>
      <c r="T4181" s="193"/>
      <c r="AT4181" s="188" t="s">
        <v>586</v>
      </c>
      <c r="AU4181" s="188" t="s">
        <v>89</v>
      </c>
      <c r="AV4181" s="13" t="s">
        <v>89</v>
      </c>
      <c r="AW4181" s="13" t="s">
        <v>31</v>
      </c>
      <c r="AX4181" s="13" t="s">
        <v>77</v>
      </c>
      <c r="AY4181" s="188" t="s">
        <v>574</v>
      </c>
    </row>
    <row r="4182" spans="2:51" s="13" customFormat="1" ht="12">
      <c r="B4182" s="187"/>
      <c r="D4182" s="181" t="s">
        <v>586</v>
      </c>
      <c r="E4182" s="188" t="s">
        <v>1</v>
      </c>
      <c r="F4182" s="189" t="s">
        <v>4205</v>
      </c>
      <c r="H4182" s="190">
        <v>3.8929999999999998</v>
      </c>
      <c r="I4182" s="191"/>
      <c r="L4182" s="187"/>
      <c r="M4182" s="192"/>
      <c r="T4182" s="193"/>
      <c r="AT4182" s="188" t="s">
        <v>586</v>
      </c>
      <c r="AU4182" s="188" t="s">
        <v>89</v>
      </c>
      <c r="AV4182" s="13" t="s">
        <v>89</v>
      </c>
      <c r="AW4182" s="13" t="s">
        <v>31</v>
      </c>
      <c r="AX4182" s="13" t="s">
        <v>77</v>
      </c>
      <c r="AY4182" s="188" t="s">
        <v>574</v>
      </c>
    </row>
    <row r="4183" spans="2:51" s="12" customFormat="1" ht="12">
      <c r="B4183" s="180"/>
      <c r="D4183" s="181" t="s">
        <v>586</v>
      </c>
      <c r="E4183" s="182" t="s">
        <v>1</v>
      </c>
      <c r="F4183" s="183" t="s">
        <v>4206</v>
      </c>
      <c r="H4183" s="182" t="s">
        <v>1</v>
      </c>
      <c r="I4183" s="184"/>
      <c r="L4183" s="180"/>
      <c r="M4183" s="185"/>
      <c r="T4183" s="186"/>
      <c r="AT4183" s="182" t="s">
        <v>586</v>
      </c>
      <c r="AU4183" s="182" t="s">
        <v>89</v>
      </c>
      <c r="AV4183" s="12" t="s">
        <v>84</v>
      </c>
      <c r="AW4183" s="12" t="s">
        <v>31</v>
      </c>
      <c r="AX4183" s="12" t="s">
        <v>77</v>
      </c>
      <c r="AY4183" s="182" t="s">
        <v>574</v>
      </c>
    </row>
    <row r="4184" spans="2:51" s="13" customFormat="1" ht="12">
      <c r="B4184" s="187"/>
      <c r="D4184" s="181" t="s">
        <v>586</v>
      </c>
      <c r="E4184" s="188" t="s">
        <v>1</v>
      </c>
      <c r="F4184" s="189" t="s">
        <v>4207</v>
      </c>
      <c r="H4184" s="190">
        <v>11.526</v>
      </c>
      <c r="I4184" s="191"/>
      <c r="L4184" s="187"/>
      <c r="M4184" s="192"/>
      <c r="T4184" s="193"/>
      <c r="AT4184" s="188" t="s">
        <v>586</v>
      </c>
      <c r="AU4184" s="188" t="s">
        <v>89</v>
      </c>
      <c r="AV4184" s="13" t="s">
        <v>89</v>
      </c>
      <c r="AW4184" s="13" t="s">
        <v>31</v>
      </c>
      <c r="AX4184" s="13" t="s">
        <v>77</v>
      </c>
      <c r="AY4184" s="188" t="s">
        <v>574</v>
      </c>
    </row>
    <row r="4185" spans="2:51" s="13" customFormat="1" ht="12">
      <c r="B4185" s="187"/>
      <c r="D4185" s="181" t="s">
        <v>586</v>
      </c>
      <c r="E4185" s="188" t="s">
        <v>1</v>
      </c>
      <c r="F4185" s="189" t="s">
        <v>4208</v>
      </c>
      <c r="H4185" s="190">
        <v>4.8650000000000002</v>
      </c>
      <c r="I4185" s="191"/>
      <c r="L4185" s="187"/>
      <c r="M4185" s="192"/>
      <c r="T4185" s="193"/>
      <c r="AT4185" s="188" t="s">
        <v>586</v>
      </c>
      <c r="AU4185" s="188" t="s">
        <v>89</v>
      </c>
      <c r="AV4185" s="13" t="s">
        <v>89</v>
      </c>
      <c r="AW4185" s="13" t="s">
        <v>31</v>
      </c>
      <c r="AX4185" s="13" t="s">
        <v>77</v>
      </c>
      <c r="AY4185" s="188" t="s">
        <v>574</v>
      </c>
    </row>
    <row r="4186" spans="2:51" s="13" customFormat="1" ht="12">
      <c r="B4186" s="187"/>
      <c r="D4186" s="181" t="s">
        <v>586</v>
      </c>
      <c r="E4186" s="188" t="s">
        <v>1</v>
      </c>
      <c r="F4186" s="189" t="s">
        <v>4209</v>
      </c>
      <c r="H4186" s="190">
        <v>-0.57599999999999996</v>
      </c>
      <c r="I4186" s="191"/>
      <c r="L4186" s="187"/>
      <c r="M4186" s="192"/>
      <c r="T4186" s="193"/>
      <c r="AT4186" s="188" t="s">
        <v>586</v>
      </c>
      <c r="AU4186" s="188" t="s">
        <v>89</v>
      </c>
      <c r="AV4186" s="13" t="s">
        <v>89</v>
      </c>
      <c r="AW4186" s="13" t="s">
        <v>31</v>
      </c>
      <c r="AX4186" s="13" t="s">
        <v>77</v>
      </c>
      <c r="AY4186" s="188" t="s">
        <v>574</v>
      </c>
    </row>
    <row r="4187" spans="2:51" s="12" customFormat="1" ht="12">
      <c r="B4187" s="180"/>
      <c r="D4187" s="181" t="s">
        <v>586</v>
      </c>
      <c r="E4187" s="182" t="s">
        <v>1</v>
      </c>
      <c r="F4187" s="183" t="s">
        <v>1043</v>
      </c>
      <c r="H4187" s="182" t="s">
        <v>1</v>
      </c>
      <c r="I4187" s="184"/>
      <c r="L4187" s="180"/>
      <c r="M4187" s="185"/>
      <c r="T4187" s="186"/>
      <c r="AT4187" s="182" t="s">
        <v>586</v>
      </c>
      <c r="AU4187" s="182" t="s">
        <v>89</v>
      </c>
      <c r="AV4187" s="12" t="s">
        <v>84</v>
      </c>
      <c r="AW4187" s="12" t="s">
        <v>31</v>
      </c>
      <c r="AX4187" s="12" t="s">
        <v>77</v>
      </c>
      <c r="AY4187" s="182" t="s">
        <v>574</v>
      </c>
    </row>
    <row r="4188" spans="2:51" s="12" customFormat="1" ht="12">
      <c r="B4188" s="180"/>
      <c r="D4188" s="181" t="s">
        <v>586</v>
      </c>
      <c r="E4188" s="182" t="s">
        <v>1</v>
      </c>
      <c r="F4188" s="183" t="s">
        <v>3971</v>
      </c>
      <c r="H4188" s="182" t="s">
        <v>1</v>
      </c>
      <c r="I4188" s="184"/>
      <c r="L4188" s="180"/>
      <c r="M4188" s="185"/>
      <c r="T4188" s="186"/>
      <c r="AT4188" s="182" t="s">
        <v>586</v>
      </c>
      <c r="AU4188" s="182" t="s">
        <v>89</v>
      </c>
      <c r="AV4188" s="12" t="s">
        <v>84</v>
      </c>
      <c r="AW4188" s="12" t="s">
        <v>31</v>
      </c>
      <c r="AX4188" s="12" t="s">
        <v>77</v>
      </c>
      <c r="AY4188" s="182" t="s">
        <v>574</v>
      </c>
    </row>
    <row r="4189" spans="2:51" s="13" customFormat="1" ht="12">
      <c r="B4189" s="187"/>
      <c r="D4189" s="181" t="s">
        <v>586</v>
      </c>
      <c r="E4189" s="188" t="s">
        <v>1</v>
      </c>
      <c r="F4189" s="189" t="s">
        <v>4210</v>
      </c>
      <c r="H4189" s="190">
        <v>12.18</v>
      </c>
      <c r="I4189" s="191"/>
      <c r="L4189" s="187"/>
      <c r="M4189" s="192"/>
      <c r="T4189" s="193"/>
      <c r="AT4189" s="188" t="s">
        <v>586</v>
      </c>
      <c r="AU4189" s="188" t="s">
        <v>89</v>
      </c>
      <c r="AV4189" s="13" t="s">
        <v>89</v>
      </c>
      <c r="AW4189" s="13" t="s">
        <v>31</v>
      </c>
      <c r="AX4189" s="13" t="s">
        <v>77</v>
      </c>
      <c r="AY4189" s="188" t="s">
        <v>574</v>
      </c>
    </row>
    <row r="4190" spans="2:51" s="13" customFormat="1" ht="12">
      <c r="B4190" s="187"/>
      <c r="D4190" s="181" t="s">
        <v>586</v>
      </c>
      <c r="E4190" s="188" t="s">
        <v>1</v>
      </c>
      <c r="F4190" s="189" t="s">
        <v>3923</v>
      </c>
      <c r="H4190" s="190">
        <v>-3.6360000000000001</v>
      </c>
      <c r="I4190" s="191"/>
      <c r="L4190" s="187"/>
      <c r="M4190" s="192"/>
      <c r="T4190" s="193"/>
      <c r="AT4190" s="188" t="s">
        <v>586</v>
      </c>
      <c r="AU4190" s="188" t="s">
        <v>89</v>
      </c>
      <c r="AV4190" s="13" t="s">
        <v>89</v>
      </c>
      <c r="AW4190" s="13" t="s">
        <v>31</v>
      </c>
      <c r="AX4190" s="13" t="s">
        <v>77</v>
      </c>
      <c r="AY4190" s="188" t="s">
        <v>574</v>
      </c>
    </row>
    <row r="4191" spans="2:51" s="12" customFormat="1" ht="12">
      <c r="B4191" s="180"/>
      <c r="D4191" s="181" t="s">
        <v>586</v>
      </c>
      <c r="E4191" s="182" t="s">
        <v>1</v>
      </c>
      <c r="F4191" s="183" t="s">
        <v>4211</v>
      </c>
      <c r="H4191" s="182" t="s">
        <v>1</v>
      </c>
      <c r="I4191" s="184"/>
      <c r="L4191" s="180"/>
      <c r="M4191" s="185"/>
      <c r="T4191" s="186"/>
      <c r="AT4191" s="182" t="s">
        <v>586</v>
      </c>
      <c r="AU4191" s="182" t="s">
        <v>89</v>
      </c>
      <c r="AV4191" s="12" t="s">
        <v>84</v>
      </c>
      <c r="AW4191" s="12" t="s">
        <v>31</v>
      </c>
      <c r="AX4191" s="12" t="s">
        <v>77</v>
      </c>
      <c r="AY4191" s="182" t="s">
        <v>574</v>
      </c>
    </row>
    <row r="4192" spans="2:51" s="13" customFormat="1" ht="12">
      <c r="B4192" s="187"/>
      <c r="D4192" s="181" t="s">
        <v>586</v>
      </c>
      <c r="E4192" s="188" t="s">
        <v>1</v>
      </c>
      <c r="F4192" s="189" t="s">
        <v>4212</v>
      </c>
      <c r="H4192" s="190">
        <v>10.672000000000001</v>
      </c>
      <c r="I4192" s="191"/>
      <c r="L4192" s="187"/>
      <c r="M4192" s="192"/>
      <c r="T4192" s="193"/>
      <c r="AT4192" s="188" t="s">
        <v>586</v>
      </c>
      <c r="AU4192" s="188" t="s">
        <v>89</v>
      </c>
      <c r="AV4192" s="13" t="s">
        <v>89</v>
      </c>
      <c r="AW4192" s="13" t="s">
        <v>31</v>
      </c>
      <c r="AX4192" s="13" t="s">
        <v>77</v>
      </c>
      <c r="AY4192" s="188" t="s">
        <v>574</v>
      </c>
    </row>
    <row r="4193" spans="2:65" s="13" customFormat="1" ht="12">
      <c r="B4193" s="187"/>
      <c r="D4193" s="181" t="s">
        <v>586</v>
      </c>
      <c r="E4193" s="188" t="s">
        <v>1</v>
      </c>
      <c r="F4193" s="189" t="s">
        <v>4204</v>
      </c>
      <c r="H4193" s="190">
        <v>-0.57599999999999996</v>
      </c>
      <c r="I4193" s="191"/>
      <c r="L4193" s="187"/>
      <c r="M4193" s="192"/>
      <c r="T4193" s="193"/>
      <c r="AT4193" s="188" t="s">
        <v>586</v>
      </c>
      <c r="AU4193" s="188" t="s">
        <v>89</v>
      </c>
      <c r="AV4193" s="13" t="s">
        <v>89</v>
      </c>
      <c r="AW4193" s="13" t="s">
        <v>31</v>
      </c>
      <c r="AX4193" s="13" t="s">
        <v>77</v>
      </c>
      <c r="AY4193" s="188" t="s">
        <v>574</v>
      </c>
    </row>
    <row r="4194" spans="2:65" s="12" customFormat="1" ht="12">
      <c r="B4194" s="180"/>
      <c r="D4194" s="181" t="s">
        <v>586</v>
      </c>
      <c r="E4194" s="182" t="s">
        <v>1</v>
      </c>
      <c r="F4194" s="183" t="s">
        <v>4213</v>
      </c>
      <c r="H4194" s="182" t="s">
        <v>1</v>
      </c>
      <c r="I4194" s="184"/>
      <c r="L4194" s="180"/>
      <c r="M4194" s="185"/>
      <c r="T4194" s="186"/>
      <c r="AT4194" s="182" t="s">
        <v>586</v>
      </c>
      <c r="AU4194" s="182" t="s">
        <v>89</v>
      </c>
      <c r="AV4194" s="12" t="s">
        <v>84</v>
      </c>
      <c r="AW4194" s="12" t="s">
        <v>31</v>
      </c>
      <c r="AX4194" s="12" t="s">
        <v>77</v>
      </c>
      <c r="AY4194" s="182" t="s">
        <v>574</v>
      </c>
    </row>
    <row r="4195" spans="2:65" s="13" customFormat="1" ht="12">
      <c r="B4195" s="187"/>
      <c r="D4195" s="181" t="s">
        <v>586</v>
      </c>
      <c r="E4195" s="188" t="s">
        <v>1</v>
      </c>
      <c r="F4195" s="189" t="s">
        <v>4214</v>
      </c>
      <c r="H4195" s="190">
        <v>14.906000000000001</v>
      </c>
      <c r="I4195" s="191"/>
      <c r="L4195" s="187"/>
      <c r="M4195" s="192"/>
      <c r="T4195" s="193"/>
      <c r="AT4195" s="188" t="s">
        <v>586</v>
      </c>
      <c r="AU4195" s="188" t="s">
        <v>89</v>
      </c>
      <c r="AV4195" s="13" t="s">
        <v>89</v>
      </c>
      <c r="AW4195" s="13" t="s">
        <v>31</v>
      </c>
      <c r="AX4195" s="13" t="s">
        <v>77</v>
      </c>
      <c r="AY4195" s="188" t="s">
        <v>574</v>
      </c>
    </row>
    <row r="4196" spans="2:65" s="13" customFormat="1" ht="12">
      <c r="B4196" s="187"/>
      <c r="D4196" s="181" t="s">
        <v>586</v>
      </c>
      <c r="E4196" s="188" t="s">
        <v>1</v>
      </c>
      <c r="F4196" s="189" t="s">
        <v>4209</v>
      </c>
      <c r="H4196" s="190">
        <v>-0.57599999999999996</v>
      </c>
      <c r="I4196" s="191"/>
      <c r="L4196" s="187"/>
      <c r="M4196" s="192"/>
      <c r="T4196" s="193"/>
      <c r="AT4196" s="188" t="s">
        <v>586</v>
      </c>
      <c r="AU4196" s="188" t="s">
        <v>89</v>
      </c>
      <c r="AV4196" s="13" t="s">
        <v>89</v>
      </c>
      <c r="AW4196" s="13" t="s">
        <v>31</v>
      </c>
      <c r="AX4196" s="13" t="s">
        <v>77</v>
      </c>
      <c r="AY4196" s="188" t="s">
        <v>574</v>
      </c>
    </row>
    <row r="4197" spans="2:65" s="14" customFormat="1" ht="12">
      <c r="B4197" s="194"/>
      <c r="D4197" s="181" t="s">
        <v>586</v>
      </c>
      <c r="E4197" s="195" t="s">
        <v>1</v>
      </c>
      <c r="F4197" s="196" t="s">
        <v>596</v>
      </c>
      <c r="H4197" s="197">
        <v>61.796999999999997</v>
      </c>
      <c r="I4197" s="198"/>
      <c r="L4197" s="194"/>
      <c r="M4197" s="199"/>
      <c r="T4197" s="200"/>
      <c r="AT4197" s="195" t="s">
        <v>586</v>
      </c>
      <c r="AU4197" s="195" t="s">
        <v>89</v>
      </c>
      <c r="AV4197" s="14" t="s">
        <v>580</v>
      </c>
      <c r="AW4197" s="14" t="s">
        <v>31</v>
      </c>
      <c r="AX4197" s="14" t="s">
        <v>84</v>
      </c>
      <c r="AY4197" s="195" t="s">
        <v>574</v>
      </c>
    </row>
    <row r="4198" spans="2:65" s="12" customFormat="1" ht="12">
      <c r="B4198" s="180"/>
      <c r="D4198" s="181" t="s">
        <v>586</v>
      </c>
      <c r="E4198" s="182" t="s">
        <v>1</v>
      </c>
      <c r="F4198" s="183" t="s">
        <v>3945</v>
      </c>
      <c r="H4198" s="182" t="s">
        <v>1</v>
      </c>
      <c r="I4198" s="184"/>
      <c r="L4198" s="180"/>
      <c r="M4198" s="185"/>
      <c r="T4198" s="186"/>
      <c r="AT4198" s="182" t="s">
        <v>586</v>
      </c>
      <c r="AU4198" s="182" t="s">
        <v>89</v>
      </c>
      <c r="AV4198" s="12" t="s">
        <v>84</v>
      </c>
      <c r="AW4198" s="12" t="s">
        <v>31</v>
      </c>
      <c r="AX4198" s="12" t="s">
        <v>77</v>
      </c>
      <c r="AY4198" s="182" t="s">
        <v>574</v>
      </c>
    </row>
    <row r="4199" spans="2:65" s="12" customFormat="1" ht="12">
      <c r="B4199" s="180"/>
      <c r="D4199" s="181" t="s">
        <v>586</v>
      </c>
      <c r="E4199" s="182" t="s">
        <v>1</v>
      </c>
      <c r="F4199" s="183" t="s">
        <v>3946</v>
      </c>
      <c r="H4199" s="182" t="s">
        <v>1</v>
      </c>
      <c r="I4199" s="184"/>
      <c r="L4199" s="180"/>
      <c r="M4199" s="185"/>
      <c r="T4199" s="186"/>
      <c r="AT4199" s="182" t="s">
        <v>586</v>
      </c>
      <c r="AU4199" s="182" t="s">
        <v>89</v>
      </c>
      <c r="AV4199" s="12" t="s">
        <v>84</v>
      </c>
      <c r="AW4199" s="12" t="s">
        <v>31</v>
      </c>
      <c r="AX4199" s="12" t="s">
        <v>77</v>
      </c>
      <c r="AY4199" s="182" t="s">
        <v>574</v>
      </c>
    </row>
    <row r="4200" spans="2:65" s="12" customFormat="1" ht="36">
      <c r="B4200" s="180"/>
      <c r="D4200" s="181" t="s">
        <v>586</v>
      </c>
      <c r="E4200" s="182" t="s">
        <v>1</v>
      </c>
      <c r="F4200" s="183" t="s">
        <v>4013</v>
      </c>
      <c r="H4200" s="182" t="s">
        <v>1</v>
      </c>
      <c r="I4200" s="184"/>
      <c r="L4200" s="180"/>
      <c r="M4200" s="185"/>
      <c r="T4200" s="186"/>
      <c r="AT4200" s="182" t="s">
        <v>586</v>
      </c>
      <c r="AU4200" s="182" t="s">
        <v>89</v>
      </c>
      <c r="AV4200" s="12" t="s">
        <v>84</v>
      </c>
      <c r="AW4200" s="12" t="s">
        <v>31</v>
      </c>
      <c r="AX4200" s="12" t="s">
        <v>77</v>
      </c>
      <c r="AY4200" s="182" t="s">
        <v>574</v>
      </c>
    </row>
    <row r="4201" spans="2:65" s="1" customFormat="1" ht="55.5" customHeight="1">
      <c r="B4201" s="140"/>
      <c r="C4201" s="168" t="s">
        <v>4215</v>
      </c>
      <c r="D4201" s="168" t="s">
        <v>576</v>
      </c>
      <c r="E4201" s="169" t="s">
        <v>4216</v>
      </c>
      <c r="F4201" s="170" t="s">
        <v>4217</v>
      </c>
      <c r="G4201" s="171" t="s">
        <v>584</v>
      </c>
      <c r="H4201" s="172">
        <v>1</v>
      </c>
      <c r="I4201" s="173"/>
      <c r="J4201" s="174">
        <f>ROUND(I4201*H4201,2)</f>
        <v>0</v>
      </c>
      <c r="K4201" s="175"/>
      <c r="L4201" s="34"/>
      <c r="M4201" s="176" t="s">
        <v>1</v>
      </c>
      <c r="N4201" s="139" t="s">
        <v>43</v>
      </c>
      <c r="P4201" s="177">
        <f>O4201*H4201</f>
        <v>0</v>
      </c>
      <c r="Q4201" s="177">
        <v>4.739264E-2</v>
      </c>
      <c r="R4201" s="177">
        <f>Q4201*H4201</f>
        <v>4.739264E-2</v>
      </c>
      <c r="S4201" s="177">
        <v>0</v>
      </c>
      <c r="T4201" s="178">
        <f>S4201*H4201</f>
        <v>0</v>
      </c>
      <c r="AR4201" s="179" t="s">
        <v>680</v>
      </c>
      <c r="AT4201" s="179" t="s">
        <v>576</v>
      </c>
      <c r="AU4201" s="179" t="s">
        <v>89</v>
      </c>
      <c r="AY4201" s="17" t="s">
        <v>574</v>
      </c>
      <c r="BE4201" s="102">
        <f>IF(N4201="základná",J4201,0)</f>
        <v>0</v>
      </c>
      <c r="BF4201" s="102">
        <f>IF(N4201="znížená",J4201,0)</f>
        <v>0</v>
      </c>
      <c r="BG4201" s="102">
        <f>IF(N4201="zákl. prenesená",J4201,0)</f>
        <v>0</v>
      </c>
      <c r="BH4201" s="102">
        <f>IF(N4201="zníž. prenesená",J4201,0)</f>
        <v>0</v>
      </c>
      <c r="BI4201" s="102">
        <f>IF(N4201="nulová",J4201,0)</f>
        <v>0</v>
      </c>
      <c r="BJ4201" s="17" t="s">
        <v>89</v>
      </c>
      <c r="BK4201" s="102">
        <f>ROUND(I4201*H4201,2)</f>
        <v>0</v>
      </c>
      <c r="BL4201" s="17" t="s">
        <v>680</v>
      </c>
      <c r="BM4201" s="179" t="s">
        <v>4218</v>
      </c>
    </row>
    <row r="4202" spans="2:65" s="13" customFormat="1" ht="12">
      <c r="B4202" s="187"/>
      <c r="D4202" s="181" t="s">
        <v>586</v>
      </c>
      <c r="E4202" s="188" t="s">
        <v>1</v>
      </c>
      <c r="F4202" s="189" t="s">
        <v>84</v>
      </c>
      <c r="H4202" s="190">
        <v>1</v>
      </c>
      <c r="I4202" s="191"/>
      <c r="L4202" s="187"/>
      <c r="M4202" s="192"/>
      <c r="T4202" s="193"/>
      <c r="AT4202" s="188" t="s">
        <v>586</v>
      </c>
      <c r="AU4202" s="188" t="s">
        <v>89</v>
      </c>
      <c r="AV4202" s="13" t="s">
        <v>89</v>
      </c>
      <c r="AW4202" s="13" t="s">
        <v>31</v>
      </c>
      <c r="AX4202" s="13" t="s">
        <v>84</v>
      </c>
      <c r="AY4202" s="188" t="s">
        <v>574</v>
      </c>
    </row>
    <row r="4203" spans="2:65" s="12" customFormat="1" ht="12">
      <c r="B4203" s="180"/>
      <c r="D4203" s="181" t="s">
        <v>586</v>
      </c>
      <c r="E4203" s="182" t="s">
        <v>1</v>
      </c>
      <c r="F4203" s="183" t="s">
        <v>3945</v>
      </c>
      <c r="H4203" s="182" t="s">
        <v>1</v>
      </c>
      <c r="I4203" s="184"/>
      <c r="L4203" s="180"/>
      <c r="M4203" s="185"/>
      <c r="T4203" s="186"/>
      <c r="AT4203" s="182" t="s">
        <v>586</v>
      </c>
      <c r="AU4203" s="182" t="s">
        <v>89</v>
      </c>
      <c r="AV4203" s="12" t="s">
        <v>84</v>
      </c>
      <c r="AW4203" s="12" t="s">
        <v>31</v>
      </c>
      <c r="AX4203" s="12" t="s">
        <v>77</v>
      </c>
      <c r="AY4203" s="182" t="s">
        <v>574</v>
      </c>
    </row>
    <row r="4204" spans="2:65" s="12" customFormat="1" ht="12">
      <c r="B4204" s="180"/>
      <c r="D4204" s="181" t="s">
        <v>586</v>
      </c>
      <c r="E4204" s="182" t="s">
        <v>1</v>
      </c>
      <c r="F4204" s="183" t="s">
        <v>4093</v>
      </c>
      <c r="H4204" s="182" t="s">
        <v>1</v>
      </c>
      <c r="I4204" s="184"/>
      <c r="L4204" s="180"/>
      <c r="M4204" s="185"/>
      <c r="T4204" s="186"/>
      <c r="AT4204" s="182" t="s">
        <v>586</v>
      </c>
      <c r="AU4204" s="182" t="s">
        <v>89</v>
      </c>
      <c r="AV4204" s="12" t="s">
        <v>84</v>
      </c>
      <c r="AW4204" s="12" t="s">
        <v>31</v>
      </c>
      <c r="AX4204" s="12" t="s">
        <v>77</v>
      </c>
      <c r="AY4204" s="182" t="s">
        <v>574</v>
      </c>
    </row>
    <row r="4205" spans="2:65" s="12" customFormat="1" ht="36">
      <c r="B4205" s="180"/>
      <c r="D4205" s="181" t="s">
        <v>586</v>
      </c>
      <c r="E4205" s="182" t="s">
        <v>1</v>
      </c>
      <c r="F4205" s="183" t="s">
        <v>4013</v>
      </c>
      <c r="H4205" s="182" t="s">
        <v>1</v>
      </c>
      <c r="I4205" s="184"/>
      <c r="L4205" s="180"/>
      <c r="M4205" s="185"/>
      <c r="T4205" s="186"/>
      <c r="AT4205" s="182" t="s">
        <v>586</v>
      </c>
      <c r="AU4205" s="182" t="s">
        <v>89</v>
      </c>
      <c r="AV4205" s="12" t="s">
        <v>84</v>
      </c>
      <c r="AW4205" s="12" t="s">
        <v>31</v>
      </c>
      <c r="AX4205" s="12" t="s">
        <v>77</v>
      </c>
      <c r="AY4205" s="182" t="s">
        <v>574</v>
      </c>
    </row>
    <row r="4206" spans="2:65" s="1" customFormat="1" ht="44.25" customHeight="1">
      <c r="B4206" s="140"/>
      <c r="C4206" s="168" t="s">
        <v>4219</v>
      </c>
      <c r="D4206" s="168" t="s">
        <v>576</v>
      </c>
      <c r="E4206" s="169" t="s">
        <v>4220</v>
      </c>
      <c r="F4206" s="170" t="s">
        <v>4221</v>
      </c>
      <c r="G4206" s="171" t="s">
        <v>584</v>
      </c>
      <c r="H4206" s="172">
        <v>28.824000000000002</v>
      </c>
      <c r="I4206" s="173"/>
      <c r="J4206" s="174">
        <f>ROUND(I4206*H4206,2)</f>
        <v>0</v>
      </c>
      <c r="K4206" s="175"/>
      <c r="L4206" s="34"/>
      <c r="M4206" s="176" t="s">
        <v>1</v>
      </c>
      <c r="N4206" s="139" t="s">
        <v>43</v>
      </c>
      <c r="P4206" s="177">
        <f>O4206*H4206</f>
        <v>0</v>
      </c>
      <c r="Q4206" s="177">
        <v>4.7476640000000001E-2</v>
      </c>
      <c r="R4206" s="177">
        <f>Q4206*H4206</f>
        <v>1.36846667136</v>
      </c>
      <c r="S4206" s="177">
        <v>0</v>
      </c>
      <c r="T4206" s="178">
        <f>S4206*H4206</f>
        <v>0</v>
      </c>
      <c r="AR4206" s="179" t="s">
        <v>680</v>
      </c>
      <c r="AT4206" s="179" t="s">
        <v>576</v>
      </c>
      <c r="AU4206" s="179" t="s">
        <v>89</v>
      </c>
      <c r="AY4206" s="17" t="s">
        <v>574</v>
      </c>
      <c r="BE4206" s="102">
        <f>IF(N4206="základná",J4206,0)</f>
        <v>0</v>
      </c>
      <c r="BF4206" s="102">
        <f>IF(N4206="znížená",J4206,0)</f>
        <v>0</v>
      </c>
      <c r="BG4206" s="102">
        <f>IF(N4206="zákl. prenesená",J4206,0)</f>
        <v>0</v>
      </c>
      <c r="BH4206" s="102">
        <f>IF(N4206="zníž. prenesená",J4206,0)</f>
        <v>0</v>
      </c>
      <c r="BI4206" s="102">
        <f>IF(N4206="nulová",J4206,0)</f>
        <v>0</v>
      </c>
      <c r="BJ4206" s="17" t="s">
        <v>89</v>
      </c>
      <c r="BK4206" s="102">
        <f>ROUND(I4206*H4206,2)</f>
        <v>0</v>
      </c>
      <c r="BL4206" s="17" t="s">
        <v>680</v>
      </c>
      <c r="BM4206" s="179" t="s">
        <v>4222</v>
      </c>
    </row>
    <row r="4207" spans="2:65" s="12" customFormat="1" ht="12">
      <c r="B4207" s="180"/>
      <c r="D4207" s="181" t="s">
        <v>586</v>
      </c>
      <c r="E4207" s="182" t="s">
        <v>1</v>
      </c>
      <c r="F4207" s="183" t="s">
        <v>4223</v>
      </c>
      <c r="H4207" s="182" t="s">
        <v>1</v>
      </c>
      <c r="I4207" s="184"/>
      <c r="L4207" s="180"/>
      <c r="M4207" s="185"/>
      <c r="T4207" s="186"/>
      <c r="AT4207" s="182" t="s">
        <v>586</v>
      </c>
      <c r="AU4207" s="182" t="s">
        <v>89</v>
      </c>
      <c r="AV4207" s="12" t="s">
        <v>84</v>
      </c>
      <c r="AW4207" s="12" t="s">
        <v>31</v>
      </c>
      <c r="AX4207" s="12" t="s">
        <v>77</v>
      </c>
      <c r="AY4207" s="182" t="s">
        <v>574</v>
      </c>
    </row>
    <row r="4208" spans="2:65" s="12" customFormat="1" ht="12">
      <c r="B4208" s="180"/>
      <c r="D4208" s="181" t="s">
        <v>586</v>
      </c>
      <c r="E4208" s="182" t="s">
        <v>1</v>
      </c>
      <c r="F4208" s="183" t="s">
        <v>1043</v>
      </c>
      <c r="H4208" s="182" t="s">
        <v>1</v>
      </c>
      <c r="I4208" s="184"/>
      <c r="L4208" s="180"/>
      <c r="M4208" s="185"/>
      <c r="T4208" s="186"/>
      <c r="AT4208" s="182" t="s">
        <v>586</v>
      </c>
      <c r="AU4208" s="182" t="s">
        <v>89</v>
      </c>
      <c r="AV4208" s="12" t="s">
        <v>84</v>
      </c>
      <c r="AW4208" s="12" t="s">
        <v>31</v>
      </c>
      <c r="AX4208" s="12" t="s">
        <v>77</v>
      </c>
      <c r="AY4208" s="182" t="s">
        <v>574</v>
      </c>
    </row>
    <row r="4209" spans="2:65" s="12" customFormat="1" ht="12">
      <c r="B4209" s="180"/>
      <c r="D4209" s="181" t="s">
        <v>586</v>
      </c>
      <c r="E4209" s="182" t="s">
        <v>1</v>
      </c>
      <c r="F4209" s="183" t="s">
        <v>4224</v>
      </c>
      <c r="H4209" s="182" t="s">
        <v>1</v>
      </c>
      <c r="I4209" s="184"/>
      <c r="L4209" s="180"/>
      <c r="M4209" s="185"/>
      <c r="T4209" s="186"/>
      <c r="AT4209" s="182" t="s">
        <v>586</v>
      </c>
      <c r="AU4209" s="182" t="s">
        <v>89</v>
      </c>
      <c r="AV4209" s="12" t="s">
        <v>84</v>
      </c>
      <c r="AW4209" s="12" t="s">
        <v>31</v>
      </c>
      <c r="AX4209" s="12" t="s">
        <v>77</v>
      </c>
      <c r="AY4209" s="182" t="s">
        <v>574</v>
      </c>
    </row>
    <row r="4210" spans="2:65" s="13" customFormat="1" ht="12">
      <c r="B4210" s="187"/>
      <c r="D4210" s="181" t="s">
        <v>586</v>
      </c>
      <c r="E4210" s="188" t="s">
        <v>1</v>
      </c>
      <c r="F4210" s="189" t="s">
        <v>4225</v>
      </c>
      <c r="H4210" s="190">
        <v>28.824000000000002</v>
      </c>
      <c r="I4210" s="191"/>
      <c r="L4210" s="187"/>
      <c r="M4210" s="192"/>
      <c r="T4210" s="193"/>
      <c r="AT4210" s="188" t="s">
        <v>586</v>
      </c>
      <c r="AU4210" s="188" t="s">
        <v>89</v>
      </c>
      <c r="AV4210" s="13" t="s">
        <v>89</v>
      </c>
      <c r="AW4210" s="13" t="s">
        <v>31</v>
      </c>
      <c r="AX4210" s="13" t="s">
        <v>77</v>
      </c>
      <c r="AY4210" s="188" t="s">
        <v>574</v>
      </c>
    </row>
    <row r="4211" spans="2:65" s="14" customFormat="1" ht="12">
      <c r="B4211" s="194"/>
      <c r="D4211" s="181" t="s">
        <v>586</v>
      </c>
      <c r="E4211" s="195" t="s">
        <v>1</v>
      </c>
      <c r="F4211" s="196" t="s">
        <v>596</v>
      </c>
      <c r="H4211" s="197">
        <v>28.824000000000002</v>
      </c>
      <c r="I4211" s="198"/>
      <c r="L4211" s="194"/>
      <c r="M4211" s="199"/>
      <c r="T4211" s="200"/>
      <c r="AT4211" s="195" t="s">
        <v>586</v>
      </c>
      <c r="AU4211" s="195" t="s">
        <v>89</v>
      </c>
      <c r="AV4211" s="14" t="s">
        <v>580</v>
      </c>
      <c r="AW4211" s="14" t="s">
        <v>31</v>
      </c>
      <c r="AX4211" s="14" t="s">
        <v>84</v>
      </c>
      <c r="AY4211" s="195" t="s">
        <v>574</v>
      </c>
    </row>
    <row r="4212" spans="2:65" s="1" customFormat="1" ht="38" customHeight="1">
      <c r="B4212" s="140"/>
      <c r="C4212" s="168" t="s">
        <v>4226</v>
      </c>
      <c r="D4212" s="168" t="s">
        <v>576</v>
      </c>
      <c r="E4212" s="169" t="s">
        <v>4227</v>
      </c>
      <c r="F4212" s="170" t="s">
        <v>4228</v>
      </c>
      <c r="G4212" s="171" t="s">
        <v>584</v>
      </c>
      <c r="H4212" s="172">
        <v>4.6900000000000004</v>
      </c>
      <c r="I4212" s="173"/>
      <c r="J4212" s="174">
        <f>ROUND(I4212*H4212,2)</f>
        <v>0</v>
      </c>
      <c r="K4212" s="175"/>
      <c r="L4212" s="34"/>
      <c r="M4212" s="176" t="s">
        <v>1</v>
      </c>
      <c r="N4212" s="139" t="s">
        <v>43</v>
      </c>
      <c r="P4212" s="177">
        <f>O4212*H4212</f>
        <v>0</v>
      </c>
      <c r="Q4212" s="177">
        <v>2.6421940000000001E-2</v>
      </c>
      <c r="R4212" s="177">
        <f>Q4212*H4212</f>
        <v>0.12391889860000002</v>
      </c>
      <c r="S4212" s="177">
        <v>0</v>
      </c>
      <c r="T4212" s="178">
        <f>S4212*H4212</f>
        <v>0</v>
      </c>
      <c r="AR4212" s="179" t="s">
        <v>680</v>
      </c>
      <c r="AT4212" s="179" t="s">
        <v>576</v>
      </c>
      <c r="AU4212" s="179" t="s">
        <v>89</v>
      </c>
      <c r="AY4212" s="17" t="s">
        <v>574</v>
      </c>
      <c r="BE4212" s="102">
        <f>IF(N4212="základná",J4212,0)</f>
        <v>0</v>
      </c>
      <c r="BF4212" s="102">
        <f>IF(N4212="znížená",J4212,0)</f>
        <v>0</v>
      </c>
      <c r="BG4212" s="102">
        <f>IF(N4212="zákl. prenesená",J4212,0)</f>
        <v>0</v>
      </c>
      <c r="BH4212" s="102">
        <f>IF(N4212="zníž. prenesená",J4212,0)</f>
        <v>0</v>
      </c>
      <c r="BI4212" s="102">
        <f>IF(N4212="nulová",J4212,0)</f>
        <v>0</v>
      </c>
      <c r="BJ4212" s="17" t="s">
        <v>89</v>
      </c>
      <c r="BK4212" s="102">
        <f>ROUND(I4212*H4212,2)</f>
        <v>0</v>
      </c>
      <c r="BL4212" s="17" t="s">
        <v>680</v>
      </c>
      <c r="BM4212" s="179" t="s">
        <v>4229</v>
      </c>
    </row>
    <row r="4213" spans="2:65" s="12" customFormat="1" ht="12">
      <c r="B4213" s="180"/>
      <c r="D4213" s="181" t="s">
        <v>586</v>
      </c>
      <c r="E4213" s="182" t="s">
        <v>1</v>
      </c>
      <c r="F4213" s="183" t="s">
        <v>4230</v>
      </c>
      <c r="H4213" s="182" t="s">
        <v>1</v>
      </c>
      <c r="I4213" s="184"/>
      <c r="L4213" s="180"/>
      <c r="M4213" s="185"/>
      <c r="T4213" s="186"/>
      <c r="AT4213" s="182" t="s">
        <v>586</v>
      </c>
      <c r="AU4213" s="182" t="s">
        <v>89</v>
      </c>
      <c r="AV4213" s="12" t="s">
        <v>84</v>
      </c>
      <c r="AW4213" s="12" t="s">
        <v>31</v>
      </c>
      <c r="AX4213" s="12" t="s">
        <v>77</v>
      </c>
      <c r="AY4213" s="182" t="s">
        <v>574</v>
      </c>
    </row>
    <row r="4214" spans="2:65" s="12" customFormat="1" ht="12">
      <c r="B4214" s="180"/>
      <c r="D4214" s="181" t="s">
        <v>586</v>
      </c>
      <c r="E4214" s="182" t="s">
        <v>1</v>
      </c>
      <c r="F4214" s="183" t="s">
        <v>1043</v>
      </c>
      <c r="H4214" s="182" t="s">
        <v>1</v>
      </c>
      <c r="I4214" s="184"/>
      <c r="L4214" s="180"/>
      <c r="M4214" s="185"/>
      <c r="T4214" s="186"/>
      <c r="AT4214" s="182" t="s">
        <v>586</v>
      </c>
      <c r="AU4214" s="182" t="s">
        <v>89</v>
      </c>
      <c r="AV4214" s="12" t="s">
        <v>84</v>
      </c>
      <c r="AW4214" s="12" t="s">
        <v>31</v>
      </c>
      <c r="AX4214" s="12" t="s">
        <v>77</v>
      </c>
      <c r="AY4214" s="182" t="s">
        <v>574</v>
      </c>
    </row>
    <row r="4215" spans="2:65" s="12" customFormat="1" ht="12">
      <c r="B4215" s="180"/>
      <c r="D4215" s="181" t="s">
        <v>586</v>
      </c>
      <c r="E4215" s="182" t="s">
        <v>1</v>
      </c>
      <c r="F4215" s="183" t="s">
        <v>4231</v>
      </c>
      <c r="H4215" s="182" t="s">
        <v>1</v>
      </c>
      <c r="I4215" s="184"/>
      <c r="L4215" s="180"/>
      <c r="M4215" s="185"/>
      <c r="T4215" s="186"/>
      <c r="AT4215" s="182" t="s">
        <v>586</v>
      </c>
      <c r="AU4215" s="182" t="s">
        <v>89</v>
      </c>
      <c r="AV4215" s="12" t="s">
        <v>84</v>
      </c>
      <c r="AW4215" s="12" t="s">
        <v>31</v>
      </c>
      <c r="AX4215" s="12" t="s">
        <v>77</v>
      </c>
      <c r="AY4215" s="182" t="s">
        <v>574</v>
      </c>
    </row>
    <row r="4216" spans="2:65" s="13" customFormat="1" ht="12">
      <c r="B4216" s="187"/>
      <c r="D4216" s="181" t="s">
        <v>586</v>
      </c>
      <c r="E4216" s="188" t="s">
        <v>1</v>
      </c>
      <c r="F4216" s="189" t="s">
        <v>4232</v>
      </c>
      <c r="H4216" s="190">
        <v>4.6900000000000004</v>
      </c>
      <c r="I4216" s="191"/>
      <c r="L4216" s="187"/>
      <c r="M4216" s="192"/>
      <c r="T4216" s="193"/>
      <c r="AT4216" s="188" t="s">
        <v>586</v>
      </c>
      <c r="AU4216" s="188" t="s">
        <v>89</v>
      </c>
      <c r="AV4216" s="13" t="s">
        <v>89</v>
      </c>
      <c r="AW4216" s="13" t="s">
        <v>31</v>
      </c>
      <c r="AX4216" s="13" t="s">
        <v>77</v>
      </c>
      <c r="AY4216" s="188" t="s">
        <v>574</v>
      </c>
    </row>
    <row r="4217" spans="2:65" s="14" customFormat="1" ht="12">
      <c r="B4217" s="194"/>
      <c r="D4217" s="181" t="s">
        <v>586</v>
      </c>
      <c r="E4217" s="195" t="s">
        <v>1</v>
      </c>
      <c r="F4217" s="196" t="s">
        <v>596</v>
      </c>
      <c r="H4217" s="197">
        <v>4.6900000000000004</v>
      </c>
      <c r="I4217" s="198"/>
      <c r="L4217" s="194"/>
      <c r="M4217" s="199"/>
      <c r="T4217" s="200"/>
      <c r="AT4217" s="195" t="s">
        <v>586</v>
      </c>
      <c r="AU4217" s="195" t="s">
        <v>89</v>
      </c>
      <c r="AV4217" s="14" t="s">
        <v>580</v>
      </c>
      <c r="AW4217" s="14" t="s">
        <v>31</v>
      </c>
      <c r="AX4217" s="14" t="s">
        <v>84</v>
      </c>
      <c r="AY4217" s="195" t="s">
        <v>574</v>
      </c>
    </row>
    <row r="4218" spans="2:65" s="12" customFormat="1" ht="24">
      <c r="B4218" s="180"/>
      <c r="D4218" s="181" t="s">
        <v>586</v>
      </c>
      <c r="E4218" s="182" t="s">
        <v>1</v>
      </c>
      <c r="F4218" s="183" t="s">
        <v>4233</v>
      </c>
      <c r="H4218" s="182" t="s">
        <v>1</v>
      </c>
      <c r="I4218" s="184"/>
      <c r="L4218" s="180"/>
      <c r="M4218" s="185"/>
      <c r="T4218" s="186"/>
      <c r="AT4218" s="182" t="s">
        <v>586</v>
      </c>
      <c r="AU4218" s="182" t="s">
        <v>89</v>
      </c>
      <c r="AV4218" s="12" t="s">
        <v>84</v>
      </c>
      <c r="AW4218" s="12" t="s">
        <v>31</v>
      </c>
      <c r="AX4218" s="12" t="s">
        <v>77</v>
      </c>
      <c r="AY4218" s="182" t="s">
        <v>574</v>
      </c>
    </row>
    <row r="4219" spans="2:65" s="12" customFormat="1" ht="12">
      <c r="B4219" s="180"/>
      <c r="D4219" s="181" t="s">
        <v>586</v>
      </c>
      <c r="E4219" s="182" t="s">
        <v>1</v>
      </c>
      <c r="F4219" s="183" t="s">
        <v>3945</v>
      </c>
      <c r="H4219" s="182" t="s">
        <v>1</v>
      </c>
      <c r="I4219" s="184"/>
      <c r="L4219" s="180"/>
      <c r="M4219" s="185"/>
      <c r="T4219" s="186"/>
      <c r="AT4219" s="182" t="s">
        <v>586</v>
      </c>
      <c r="AU4219" s="182" t="s">
        <v>89</v>
      </c>
      <c r="AV4219" s="12" t="s">
        <v>84</v>
      </c>
      <c r="AW4219" s="12" t="s">
        <v>31</v>
      </c>
      <c r="AX4219" s="12" t="s">
        <v>77</v>
      </c>
      <c r="AY4219" s="182" t="s">
        <v>574</v>
      </c>
    </row>
    <row r="4220" spans="2:65" s="12" customFormat="1" ht="24">
      <c r="B4220" s="180"/>
      <c r="D4220" s="181" t="s">
        <v>586</v>
      </c>
      <c r="E4220" s="182" t="s">
        <v>1</v>
      </c>
      <c r="F4220" s="183" t="s">
        <v>4234</v>
      </c>
      <c r="H4220" s="182" t="s">
        <v>1</v>
      </c>
      <c r="I4220" s="184"/>
      <c r="L4220" s="180"/>
      <c r="M4220" s="185"/>
      <c r="T4220" s="186"/>
      <c r="AT4220" s="182" t="s">
        <v>586</v>
      </c>
      <c r="AU4220" s="182" t="s">
        <v>89</v>
      </c>
      <c r="AV4220" s="12" t="s">
        <v>84</v>
      </c>
      <c r="AW4220" s="12" t="s">
        <v>31</v>
      </c>
      <c r="AX4220" s="12" t="s">
        <v>77</v>
      </c>
      <c r="AY4220" s="182" t="s">
        <v>574</v>
      </c>
    </row>
    <row r="4221" spans="2:65" s="1" customFormat="1" ht="49.25" customHeight="1">
      <c r="B4221" s="140"/>
      <c r="C4221" s="168" t="s">
        <v>4235</v>
      </c>
      <c r="D4221" s="168" t="s">
        <v>576</v>
      </c>
      <c r="E4221" s="169" t="s">
        <v>4236</v>
      </c>
      <c r="F4221" s="170" t="s">
        <v>4237</v>
      </c>
      <c r="G4221" s="171" t="s">
        <v>584</v>
      </c>
      <c r="H4221" s="172">
        <v>38.121000000000002</v>
      </c>
      <c r="I4221" s="173"/>
      <c r="J4221" s="174">
        <f>ROUND(I4221*H4221,2)</f>
        <v>0</v>
      </c>
      <c r="K4221" s="175"/>
      <c r="L4221" s="34"/>
      <c r="M4221" s="176" t="s">
        <v>1</v>
      </c>
      <c r="N4221" s="139" t="s">
        <v>43</v>
      </c>
      <c r="P4221" s="177">
        <f>O4221*H4221</f>
        <v>0</v>
      </c>
      <c r="Q4221" s="177">
        <v>2.8673939999999998E-2</v>
      </c>
      <c r="R4221" s="177">
        <f>Q4221*H4221</f>
        <v>1.09307926674</v>
      </c>
      <c r="S4221" s="177">
        <v>0</v>
      </c>
      <c r="T4221" s="178">
        <f>S4221*H4221</f>
        <v>0</v>
      </c>
      <c r="AR4221" s="179" t="s">
        <v>680</v>
      </c>
      <c r="AT4221" s="179" t="s">
        <v>576</v>
      </c>
      <c r="AU4221" s="179" t="s">
        <v>89</v>
      </c>
      <c r="AY4221" s="17" t="s">
        <v>574</v>
      </c>
      <c r="BE4221" s="102">
        <f>IF(N4221="základná",J4221,0)</f>
        <v>0</v>
      </c>
      <c r="BF4221" s="102">
        <f>IF(N4221="znížená",J4221,0)</f>
        <v>0</v>
      </c>
      <c r="BG4221" s="102">
        <f>IF(N4221="zákl. prenesená",J4221,0)</f>
        <v>0</v>
      </c>
      <c r="BH4221" s="102">
        <f>IF(N4221="zníž. prenesená",J4221,0)</f>
        <v>0</v>
      </c>
      <c r="BI4221" s="102">
        <f>IF(N4221="nulová",J4221,0)</f>
        <v>0</v>
      </c>
      <c r="BJ4221" s="17" t="s">
        <v>89</v>
      </c>
      <c r="BK4221" s="102">
        <f>ROUND(I4221*H4221,2)</f>
        <v>0</v>
      </c>
      <c r="BL4221" s="17" t="s">
        <v>680</v>
      </c>
      <c r="BM4221" s="179" t="s">
        <v>4238</v>
      </c>
    </row>
    <row r="4222" spans="2:65" s="12" customFormat="1" ht="12">
      <c r="B4222" s="180"/>
      <c r="D4222" s="181" t="s">
        <v>586</v>
      </c>
      <c r="E4222" s="182" t="s">
        <v>1</v>
      </c>
      <c r="F4222" s="183" t="s">
        <v>4239</v>
      </c>
      <c r="H4222" s="182" t="s">
        <v>1</v>
      </c>
      <c r="I4222" s="184"/>
      <c r="L4222" s="180"/>
      <c r="M4222" s="185"/>
      <c r="T4222" s="186"/>
      <c r="AT4222" s="182" t="s">
        <v>586</v>
      </c>
      <c r="AU4222" s="182" t="s">
        <v>89</v>
      </c>
      <c r="AV4222" s="12" t="s">
        <v>84</v>
      </c>
      <c r="AW4222" s="12" t="s">
        <v>31</v>
      </c>
      <c r="AX4222" s="12" t="s">
        <v>77</v>
      </c>
      <c r="AY4222" s="182" t="s">
        <v>574</v>
      </c>
    </row>
    <row r="4223" spans="2:65" s="12" customFormat="1" ht="12">
      <c r="B4223" s="180"/>
      <c r="D4223" s="181" t="s">
        <v>586</v>
      </c>
      <c r="E4223" s="182" t="s">
        <v>1</v>
      </c>
      <c r="F4223" s="183" t="s">
        <v>4240</v>
      </c>
      <c r="H4223" s="182" t="s">
        <v>1</v>
      </c>
      <c r="I4223" s="184"/>
      <c r="L4223" s="180"/>
      <c r="M4223" s="185"/>
      <c r="T4223" s="186"/>
      <c r="AT4223" s="182" t="s">
        <v>586</v>
      </c>
      <c r="AU4223" s="182" t="s">
        <v>89</v>
      </c>
      <c r="AV4223" s="12" t="s">
        <v>84</v>
      </c>
      <c r="AW4223" s="12" t="s">
        <v>31</v>
      </c>
      <c r="AX4223" s="12" t="s">
        <v>77</v>
      </c>
      <c r="AY4223" s="182" t="s">
        <v>574</v>
      </c>
    </row>
    <row r="4224" spans="2:65" s="13" customFormat="1" ht="12">
      <c r="B4224" s="187"/>
      <c r="D4224" s="181" t="s">
        <v>586</v>
      </c>
      <c r="E4224" s="188" t="s">
        <v>1</v>
      </c>
      <c r="F4224" s="189" t="s">
        <v>4241</v>
      </c>
      <c r="H4224" s="190">
        <v>8.7309999999999999</v>
      </c>
      <c r="I4224" s="191"/>
      <c r="L4224" s="187"/>
      <c r="M4224" s="192"/>
      <c r="T4224" s="193"/>
      <c r="AT4224" s="188" t="s">
        <v>586</v>
      </c>
      <c r="AU4224" s="188" t="s">
        <v>89</v>
      </c>
      <c r="AV4224" s="13" t="s">
        <v>89</v>
      </c>
      <c r="AW4224" s="13" t="s">
        <v>31</v>
      </c>
      <c r="AX4224" s="13" t="s">
        <v>77</v>
      </c>
      <c r="AY4224" s="188" t="s">
        <v>574</v>
      </c>
    </row>
    <row r="4225" spans="2:51" s="13" customFormat="1" ht="12">
      <c r="B4225" s="187"/>
      <c r="D4225" s="181" t="s">
        <v>586</v>
      </c>
      <c r="E4225" s="188" t="s">
        <v>1</v>
      </c>
      <c r="F4225" s="189" t="s">
        <v>4242</v>
      </c>
      <c r="H4225" s="190">
        <v>-0.36</v>
      </c>
      <c r="I4225" s="191"/>
      <c r="L4225" s="187"/>
      <c r="M4225" s="192"/>
      <c r="T4225" s="193"/>
      <c r="AT4225" s="188" t="s">
        <v>586</v>
      </c>
      <c r="AU4225" s="188" t="s">
        <v>89</v>
      </c>
      <c r="AV4225" s="13" t="s">
        <v>89</v>
      </c>
      <c r="AW4225" s="13" t="s">
        <v>31</v>
      </c>
      <c r="AX4225" s="13" t="s">
        <v>77</v>
      </c>
      <c r="AY4225" s="188" t="s">
        <v>574</v>
      </c>
    </row>
    <row r="4226" spans="2:51" s="12" customFormat="1" ht="12">
      <c r="B4226" s="180"/>
      <c r="D4226" s="181" t="s">
        <v>586</v>
      </c>
      <c r="E4226" s="182" t="s">
        <v>1</v>
      </c>
      <c r="F4226" s="183" t="s">
        <v>3978</v>
      </c>
      <c r="H4226" s="182" t="s">
        <v>1</v>
      </c>
      <c r="I4226" s="184"/>
      <c r="L4226" s="180"/>
      <c r="M4226" s="185"/>
      <c r="T4226" s="186"/>
      <c r="AT4226" s="182" t="s">
        <v>586</v>
      </c>
      <c r="AU4226" s="182" t="s">
        <v>89</v>
      </c>
      <c r="AV4226" s="12" t="s">
        <v>84</v>
      </c>
      <c r="AW4226" s="12" t="s">
        <v>31</v>
      </c>
      <c r="AX4226" s="12" t="s">
        <v>77</v>
      </c>
      <c r="AY4226" s="182" t="s">
        <v>574</v>
      </c>
    </row>
    <row r="4227" spans="2:51" s="13" customFormat="1" ht="12">
      <c r="B4227" s="187"/>
      <c r="D4227" s="181" t="s">
        <v>586</v>
      </c>
      <c r="E4227" s="188" t="s">
        <v>1</v>
      </c>
      <c r="F4227" s="189" t="s">
        <v>4243</v>
      </c>
      <c r="H4227" s="190">
        <v>6.44</v>
      </c>
      <c r="I4227" s="191"/>
      <c r="L4227" s="187"/>
      <c r="M4227" s="192"/>
      <c r="T4227" s="193"/>
      <c r="AT4227" s="188" t="s">
        <v>586</v>
      </c>
      <c r="AU4227" s="188" t="s">
        <v>89</v>
      </c>
      <c r="AV4227" s="13" t="s">
        <v>89</v>
      </c>
      <c r="AW4227" s="13" t="s">
        <v>31</v>
      </c>
      <c r="AX4227" s="13" t="s">
        <v>77</v>
      </c>
      <c r="AY4227" s="188" t="s">
        <v>574</v>
      </c>
    </row>
    <row r="4228" spans="2:51" s="12" customFormat="1" ht="12">
      <c r="B4228" s="180"/>
      <c r="D4228" s="181" t="s">
        <v>586</v>
      </c>
      <c r="E4228" s="182" t="s">
        <v>1</v>
      </c>
      <c r="F4228" s="183" t="s">
        <v>3971</v>
      </c>
      <c r="H4228" s="182" t="s">
        <v>1</v>
      </c>
      <c r="I4228" s="184"/>
      <c r="L4228" s="180"/>
      <c r="M4228" s="185"/>
      <c r="T4228" s="186"/>
      <c r="AT4228" s="182" t="s">
        <v>586</v>
      </c>
      <c r="AU4228" s="182" t="s">
        <v>89</v>
      </c>
      <c r="AV4228" s="12" t="s">
        <v>84</v>
      </c>
      <c r="AW4228" s="12" t="s">
        <v>31</v>
      </c>
      <c r="AX4228" s="12" t="s">
        <v>77</v>
      </c>
      <c r="AY4228" s="182" t="s">
        <v>574</v>
      </c>
    </row>
    <row r="4229" spans="2:51" s="13" customFormat="1" ht="12">
      <c r="B4229" s="187"/>
      <c r="D4229" s="181" t="s">
        <v>586</v>
      </c>
      <c r="E4229" s="188" t="s">
        <v>1</v>
      </c>
      <c r="F4229" s="189" t="s">
        <v>4244</v>
      </c>
      <c r="H4229" s="190">
        <v>1.82</v>
      </c>
      <c r="I4229" s="191"/>
      <c r="L4229" s="187"/>
      <c r="M4229" s="192"/>
      <c r="T4229" s="193"/>
      <c r="AT4229" s="188" t="s">
        <v>586</v>
      </c>
      <c r="AU4229" s="188" t="s">
        <v>89</v>
      </c>
      <c r="AV4229" s="13" t="s">
        <v>89</v>
      </c>
      <c r="AW4229" s="13" t="s">
        <v>31</v>
      </c>
      <c r="AX4229" s="13" t="s">
        <v>77</v>
      </c>
      <c r="AY4229" s="188" t="s">
        <v>574</v>
      </c>
    </row>
    <row r="4230" spans="2:51" s="12" customFormat="1" ht="12">
      <c r="B4230" s="180"/>
      <c r="D4230" s="181" t="s">
        <v>586</v>
      </c>
      <c r="E4230" s="182" t="s">
        <v>1</v>
      </c>
      <c r="F4230" s="183" t="s">
        <v>4245</v>
      </c>
      <c r="H4230" s="182" t="s">
        <v>1</v>
      </c>
      <c r="I4230" s="184"/>
      <c r="L4230" s="180"/>
      <c r="M4230" s="185"/>
      <c r="T4230" s="186"/>
      <c r="AT4230" s="182" t="s">
        <v>586</v>
      </c>
      <c r="AU4230" s="182" t="s">
        <v>89</v>
      </c>
      <c r="AV4230" s="12" t="s">
        <v>84</v>
      </c>
      <c r="AW4230" s="12" t="s">
        <v>31</v>
      </c>
      <c r="AX4230" s="12" t="s">
        <v>77</v>
      </c>
      <c r="AY4230" s="182" t="s">
        <v>574</v>
      </c>
    </row>
    <row r="4231" spans="2:51" s="12" customFormat="1" ht="12">
      <c r="B4231" s="180"/>
      <c r="D4231" s="181" t="s">
        <v>586</v>
      </c>
      <c r="E4231" s="182" t="s">
        <v>1</v>
      </c>
      <c r="F4231" s="183" t="s">
        <v>4246</v>
      </c>
      <c r="H4231" s="182" t="s">
        <v>1</v>
      </c>
      <c r="I4231" s="184"/>
      <c r="L4231" s="180"/>
      <c r="M4231" s="185"/>
      <c r="T4231" s="186"/>
      <c r="AT4231" s="182" t="s">
        <v>586</v>
      </c>
      <c r="AU4231" s="182" t="s">
        <v>89</v>
      </c>
      <c r="AV4231" s="12" t="s">
        <v>84</v>
      </c>
      <c r="AW4231" s="12" t="s">
        <v>31</v>
      </c>
      <c r="AX4231" s="12" t="s">
        <v>77</v>
      </c>
      <c r="AY4231" s="182" t="s">
        <v>574</v>
      </c>
    </row>
    <row r="4232" spans="2:51" s="13" customFormat="1" ht="12">
      <c r="B4232" s="187"/>
      <c r="D4232" s="181" t="s">
        <v>586</v>
      </c>
      <c r="E4232" s="188" t="s">
        <v>1</v>
      </c>
      <c r="F4232" s="189" t="s">
        <v>4247</v>
      </c>
      <c r="H4232" s="190">
        <v>2.4500000000000002</v>
      </c>
      <c r="I4232" s="191"/>
      <c r="L4232" s="187"/>
      <c r="M4232" s="192"/>
      <c r="T4232" s="193"/>
      <c r="AT4232" s="188" t="s">
        <v>586</v>
      </c>
      <c r="AU4232" s="188" t="s">
        <v>89</v>
      </c>
      <c r="AV4232" s="13" t="s">
        <v>89</v>
      </c>
      <c r="AW4232" s="13" t="s">
        <v>31</v>
      </c>
      <c r="AX4232" s="13" t="s">
        <v>77</v>
      </c>
      <c r="AY4232" s="188" t="s">
        <v>574</v>
      </c>
    </row>
    <row r="4233" spans="2:51" s="13" customFormat="1" ht="12">
      <c r="B4233" s="187"/>
      <c r="D4233" s="181" t="s">
        <v>586</v>
      </c>
      <c r="E4233" s="188" t="s">
        <v>1</v>
      </c>
      <c r="F4233" s="189" t="s">
        <v>4248</v>
      </c>
      <c r="H4233" s="190">
        <v>1.96</v>
      </c>
      <c r="I4233" s="191"/>
      <c r="L4233" s="187"/>
      <c r="M4233" s="192"/>
      <c r="T4233" s="193"/>
      <c r="AT4233" s="188" t="s">
        <v>586</v>
      </c>
      <c r="AU4233" s="188" t="s">
        <v>89</v>
      </c>
      <c r="AV4233" s="13" t="s">
        <v>89</v>
      </c>
      <c r="AW4233" s="13" t="s">
        <v>31</v>
      </c>
      <c r="AX4233" s="13" t="s">
        <v>77</v>
      </c>
      <c r="AY4233" s="188" t="s">
        <v>574</v>
      </c>
    </row>
    <row r="4234" spans="2:51" s="13" customFormat="1" ht="12">
      <c r="B4234" s="187"/>
      <c r="D4234" s="181" t="s">
        <v>586</v>
      </c>
      <c r="E4234" s="188" t="s">
        <v>1</v>
      </c>
      <c r="F4234" s="189" t="s">
        <v>4249</v>
      </c>
      <c r="H4234" s="190">
        <v>-0.49</v>
      </c>
      <c r="I4234" s="191"/>
      <c r="L4234" s="187"/>
      <c r="M4234" s="192"/>
      <c r="T4234" s="193"/>
      <c r="AT4234" s="188" t="s">
        <v>586</v>
      </c>
      <c r="AU4234" s="188" t="s">
        <v>89</v>
      </c>
      <c r="AV4234" s="13" t="s">
        <v>89</v>
      </c>
      <c r="AW4234" s="13" t="s">
        <v>31</v>
      </c>
      <c r="AX4234" s="13" t="s">
        <v>77</v>
      </c>
      <c r="AY4234" s="188" t="s">
        <v>574</v>
      </c>
    </row>
    <row r="4235" spans="2:51" s="13" customFormat="1" ht="12">
      <c r="B4235" s="187"/>
      <c r="D4235" s="181" t="s">
        <v>586</v>
      </c>
      <c r="E4235" s="188" t="s">
        <v>1</v>
      </c>
      <c r="F4235" s="189" t="s">
        <v>4250</v>
      </c>
      <c r="H4235" s="190">
        <v>2.2400000000000002</v>
      </c>
      <c r="I4235" s="191"/>
      <c r="L4235" s="187"/>
      <c r="M4235" s="192"/>
      <c r="T4235" s="193"/>
      <c r="AT4235" s="188" t="s">
        <v>586</v>
      </c>
      <c r="AU4235" s="188" t="s">
        <v>89</v>
      </c>
      <c r="AV4235" s="13" t="s">
        <v>89</v>
      </c>
      <c r="AW4235" s="13" t="s">
        <v>31</v>
      </c>
      <c r="AX4235" s="13" t="s">
        <v>77</v>
      </c>
      <c r="AY4235" s="188" t="s">
        <v>574</v>
      </c>
    </row>
    <row r="4236" spans="2:51" s="12" customFormat="1" ht="12">
      <c r="B4236" s="180"/>
      <c r="D4236" s="181" t="s">
        <v>586</v>
      </c>
      <c r="E4236" s="182" t="s">
        <v>1</v>
      </c>
      <c r="F4236" s="183" t="s">
        <v>4251</v>
      </c>
      <c r="H4236" s="182" t="s">
        <v>1</v>
      </c>
      <c r="I4236" s="184"/>
      <c r="L4236" s="180"/>
      <c r="M4236" s="185"/>
      <c r="T4236" s="186"/>
      <c r="AT4236" s="182" t="s">
        <v>586</v>
      </c>
      <c r="AU4236" s="182" t="s">
        <v>89</v>
      </c>
      <c r="AV4236" s="12" t="s">
        <v>84</v>
      </c>
      <c r="AW4236" s="12" t="s">
        <v>31</v>
      </c>
      <c r="AX4236" s="12" t="s">
        <v>77</v>
      </c>
      <c r="AY4236" s="182" t="s">
        <v>574</v>
      </c>
    </row>
    <row r="4237" spans="2:51" s="13" customFormat="1" ht="12">
      <c r="B4237" s="187"/>
      <c r="D4237" s="181" t="s">
        <v>586</v>
      </c>
      <c r="E4237" s="188" t="s">
        <v>1</v>
      </c>
      <c r="F4237" s="189" t="s">
        <v>4252</v>
      </c>
      <c r="H4237" s="190">
        <v>13.86</v>
      </c>
      <c r="I4237" s="191"/>
      <c r="L4237" s="187"/>
      <c r="M4237" s="192"/>
      <c r="T4237" s="193"/>
      <c r="AT4237" s="188" t="s">
        <v>586</v>
      </c>
      <c r="AU4237" s="188" t="s">
        <v>89</v>
      </c>
      <c r="AV4237" s="13" t="s">
        <v>89</v>
      </c>
      <c r="AW4237" s="13" t="s">
        <v>31</v>
      </c>
      <c r="AX4237" s="13" t="s">
        <v>77</v>
      </c>
      <c r="AY4237" s="188" t="s">
        <v>574</v>
      </c>
    </row>
    <row r="4238" spans="2:51" s="13" customFormat="1" ht="12">
      <c r="B4238" s="187"/>
      <c r="D4238" s="181" t="s">
        <v>586</v>
      </c>
      <c r="E4238" s="188" t="s">
        <v>1</v>
      </c>
      <c r="F4238" s="189" t="s">
        <v>4248</v>
      </c>
      <c r="H4238" s="190">
        <v>1.96</v>
      </c>
      <c r="I4238" s="191"/>
      <c r="L4238" s="187"/>
      <c r="M4238" s="192"/>
      <c r="T4238" s="193"/>
      <c r="AT4238" s="188" t="s">
        <v>586</v>
      </c>
      <c r="AU4238" s="188" t="s">
        <v>89</v>
      </c>
      <c r="AV4238" s="13" t="s">
        <v>89</v>
      </c>
      <c r="AW4238" s="13" t="s">
        <v>31</v>
      </c>
      <c r="AX4238" s="13" t="s">
        <v>77</v>
      </c>
      <c r="AY4238" s="188" t="s">
        <v>574</v>
      </c>
    </row>
    <row r="4239" spans="2:51" s="13" customFormat="1" ht="12">
      <c r="B4239" s="187"/>
      <c r="D4239" s="181" t="s">
        <v>586</v>
      </c>
      <c r="E4239" s="188" t="s">
        <v>1</v>
      </c>
      <c r="F4239" s="189" t="s">
        <v>4253</v>
      </c>
      <c r="H4239" s="190">
        <v>-0.49</v>
      </c>
      <c r="I4239" s="191"/>
      <c r="L4239" s="187"/>
      <c r="M4239" s="192"/>
      <c r="T4239" s="193"/>
      <c r="AT4239" s="188" t="s">
        <v>586</v>
      </c>
      <c r="AU4239" s="188" t="s">
        <v>89</v>
      </c>
      <c r="AV4239" s="13" t="s">
        <v>89</v>
      </c>
      <c r="AW4239" s="13" t="s">
        <v>31</v>
      </c>
      <c r="AX4239" s="13" t="s">
        <v>77</v>
      </c>
      <c r="AY4239" s="188" t="s">
        <v>574</v>
      </c>
    </row>
    <row r="4240" spans="2:51" s="15" customFormat="1" ht="12">
      <c r="B4240" s="201"/>
      <c r="D4240" s="181" t="s">
        <v>586</v>
      </c>
      <c r="E4240" s="202" t="s">
        <v>1</v>
      </c>
      <c r="F4240" s="203" t="s">
        <v>776</v>
      </c>
      <c r="H4240" s="204">
        <v>38.121000000000002</v>
      </c>
      <c r="I4240" s="205"/>
      <c r="L4240" s="201"/>
      <c r="M4240" s="206"/>
      <c r="T4240" s="207"/>
      <c r="AT4240" s="202" t="s">
        <v>586</v>
      </c>
      <c r="AU4240" s="202" t="s">
        <v>89</v>
      </c>
      <c r="AV4240" s="15" t="s">
        <v>597</v>
      </c>
      <c r="AW4240" s="15" t="s">
        <v>31</v>
      </c>
      <c r="AX4240" s="15" t="s">
        <v>77</v>
      </c>
      <c r="AY4240" s="202" t="s">
        <v>574</v>
      </c>
    </row>
    <row r="4241" spans="2:65" s="14" customFormat="1" ht="12">
      <c r="B4241" s="194"/>
      <c r="D4241" s="181" t="s">
        <v>586</v>
      </c>
      <c r="E4241" s="195" t="s">
        <v>1</v>
      </c>
      <c r="F4241" s="196" t="s">
        <v>596</v>
      </c>
      <c r="H4241" s="197">
        <v>38.121000000000002</v>
      </c>
      <c r="I4241" s="198"/>
      <c r="L4241" s="194"/>
      <c r="M4241" s="199"/>
      <c r="T4241" s="200"/>
      <c r="AT4241" s="195" t="s">
        <v>586</v>
      </c>
      <c r="AU4241" s="195" t="s">
        <v>89</v>
      </c>
      <c r="AV4241" s="14" t="s">
        <v>580</v>
      </c>
      <c r="AW4241" s="14" t="s">
        <v>31</v>
      </c>
      <c r="AX4241" s="14" t="s">
        <v>84</v>
      </c>
      <c r="AY4241" s="195" t="s">
        <v>574</v>
      </c>
    </row>
    <row r="4242" spans="2:65" s="1" customFormat="1" ht="44.25" customHeight="1">
      <c r="B4242" s="140"/>
      <c r="C4242" s="168" t="s">
        <v>4254</v>
      </c>
      <c r="D4242" s="168" t="s">
        <v>576</v>
      </c>
      <c r="E4242" s="169" t="s">
        <v>4255</v>
      </c>
      <c r="F4242" s="170" t="s">
        <v>4256</v>
      </c>
      <c r="G4242" s="171" t="s">
        <v>584</v>
      </c>
      <c r="H4242" s="172">
        <v>488.95600000000002</v>
      </c>
      <c r="I4242" s="173"/>
      <c r="J4242" s="174">
        <f>ROUND(I4242*H4242,2)</f>
        <v>0</v>
      </c>
      <c r="K4242" s="175"/>
      <c r="L4242" s="34"/>
      <c r="M4242" s="176" t="s">
        <v>1</v>
      </c>
      <c r="N4242" s="139" t="s">
        <v>43</v>
      </c>
      <c r="P4242" s="177">
        <f>O4242*H4242</f>
        <v>0</v>
      </c>
      <c r="Q4242" s="177">
        <v>2.6978160000000001E-2</v>
      </c>
      <c r="R4242" s="177">
        <f>Q4242*H4242</f>
        <v>13.191133200960001</v>
      </c>
      <c r="S4242" s="177">
        <v>0</v>
      </c>
      <c r="T4242" s="178">
        <f>S4242*H4242</f>
        <v>0</v>
      </c>
      <c r="AR4242" s="179" t="s">
        <v>680</v>
      </c>
      <c r="AT4242" s="179" t="s">
        <v>576</v>
      </c>
      <c r="AU4242" s="179" t="s">
        <v>89</v>
      </c>
      <c r="AY4242" s="17" t="s">
        <v>574</v>
      </c>
      <c r="BE4242" s="102">
        <f>IF(N4242="základná",J4242,0)</f>
        <v>0</v>
      </c>
      <c r="BF4242" s="102">
        <f>IF(N4242="znížená",J4242,0)</f>
        <v>0</v>
      </c>
      <c r="BG4242" s="102">
        <f>IF(N4242="zákl. prenesená",J4242,0)</f>
        <v>0</v>
      </c>
      <c r="BH4242" s="102">
        <f>IF(N4242="zníž. prenesená",J4242,0)</f>
        <v>0</v>
      </c>
      <c r="BI4242" s="102">
        <f>IF(N4242="nulová",J4242,0)</f>
        <v>0</v>
      </c>
      <c r="BJ4242" s="17" t="s">
        <v>89</v>
      </c>
      <c r="BK4242" s="102">
        <f>ROUND(I4242*H4242,2)</f>
        <v>0</v>
      </c>
      <c r="BL4242" s="17" t="s">
        <v>680</v>
      </c>
      <c r="BM4242" s="179" t="s">
        <v>4257</v>
      </c>
    </row>
    <row r="4243" spans="2:65" s="12" customFormat="1" ht="12">
      <c r="B4243" s="180"/>
      <c r="D4243" s="181" t="s">
        <v>586</v>
      </c>
      <c r="E4243" s="182" t="s">
        <v>1</v>
      </c>
      <c r="F4243" s="183" t="s">
        <v>4258</v>
      </c>
      <c r="H4243" s="182" t="s">
        <v>1</v>
      </c>
      <c r="I4243" s="184"/>
      <c r="L4243" s="180"/>
      <c r="M4243" s="185"/>
      <c r="T4243" s="186"/>
      <c r="AT4243" s="182" t="s">
        <v>586</v>
      </c>
      <c r="AU4243" s="182" t="s">
        <v>89</v>
      </c>
      <c r="AV4243" s="12" t="s">
        <v>84</v>
      </c>
      <c r="AW4243" s="12" t="s">
        <v>31</v>
      </c>
      <c r="AX4243" s="12" t="s">
        <v>77</v>
      </c>
      <c r="AY4243" s="182" t="s">
        <v>574</v>
      </c>
    </row>
    <row r="4244" spans="2:65" s="12" customFormat="1" ht="12">
      <c r="B4244" s="180"/>
      <c r="D4244" s="181" t="s">
        <v>586</v>
      </c>
      <c r="E4244" s="182" t="s">
        <v>1</v>
      </c>
      <c r="F4244" s="183" t="s">
        <v>1019</v>
      </c>
      <c r="H4244" s="182" t="s">
        <v>1</v>
      </c>
      <c r="I4244" s="184"/>
      <c r="L4244" s="180"/>
      <c r="M4244" s="185"/>
      <c r="T4244" s="186"/>
      <c r="AT4244" s="182" t="s">
        <v>586</v>
      </c>
      <c r="AU4244" s="182" t="s">
        <v>89</v>
      </c>
      <c r="AV4244" s="12" t="s">
        <v>84</v>
      </c>
      <c r="AW4244" s="12" t="s">
        <v>31</v>
      </c>
      <c r="AX4244" s="12" t="s">
        <v>77</v>
      </c>
      <c r="AY4244" s="182" t="s">
        <v>574</v>
      </c>
    </row>
    <row r="4245" spans="2:65" s="12" customFormat="1" ht="12">
      <c r="B4245" s="180"/>
      <c r="D4245" s="181" t="s">
        <v>586</v>
      </c>
      <c r="E4245" s="182" t="s">
        <v>1</v>
      </c>
      <c r="F4245" s="183" t="s">
        <v>4259</v>
      </c>
      <c r="H4245" s="182" t="s">
        <v>1</v>
      </c>
      <c r="I4245" s="184"/>
      <c r="L4245" s="180"/>
      <c r="M4245" s="185"/>
      <c r="T4245" s="186"/>
      <c r="AT4245" s="182" t="s">
        <v>586</v>
      </c>
      <c r="AU4245" s="182" t="s">
        <v>89</v>
      </c>
      <c r="AV4245" s="12" t="s">
        <v>84</v>
      </c>
      <c r="AW4245" s="12" t="s">
        <v>31</v>
      </c>
      <c r="AX4245" s="12" t="s">
        <v>77</v>
      </c>
      <c r="AY4245" s="182" t="s">
        <v>574</v>
      </c>
    </row>
    <row r="4246" spans="2:65" s="13" customFormat="1" ht="12">
      <c r="B4246" s="187"/>
      <c r="D4246" s="181" t="s">
        <v>586</v>
      </c>
      <c r="E4246" s="188" t="s">
        <v>1</v>
      </c>
      <c r="F4246" s="189" t="s">
        <v>4260</v>
      </c>
      <c r="H4246" s="190">
        <v>7.8380000000000001</v>
      </c>
      <c r="I4246" s="191"/>
      <c r="L4246" s="187"/>
      <c r="M4246" s="192"/>
      <c r="T4246" s="193"/>
      <c r="AT4246" s="188" t="s">
        <v>586</v>
      </c>
      <c r="AU4246" s="188" t="s">
        <v>89</v>
      </c>
      <c r="AV4246" s="13" t="s">
        <v>89</v>
      </c>
      <c r="AW4246" s="13" t="s">
        <v>31</v>
      </c>
      <c r="AX4246" s="13" t="s">
        <v>77</v>
      </c>
      <c r="AY4246" s="188" t="s">
        <v>574</v>
      </c>
    </row>
    <row r="4247" spans="2:65" s="12" customFormat="1" ht="12">
      <c r="B4247" s="180"/>
      <c r="D4247" s="181" t="s">
        <v>586</v>
      </c>
      <c r="E4247" s="182" t="s">
        <v>1</v>
      </c>
      <c r="F4247" s="183" t="s">
        <v>3927</v>
      </c>
      <c r="H4247" s="182" t="s">
        <v>1</v>
      </c>
      <c r="I4247" s="184"/>
      <c r="L4247" s="180"/>
      <c r="M4247" s="185"/>
      <c r="T4247" s="186"/>
      <c r="AT4247" s="182" t="s">
        <v>586</v>
      </c>
      <c r="AU4247" s="182" t="s">
        <v>89</v>
      </c>
      <c r="AV4247" s="12" t="s">
        <v>84</v>
      </c>
      <c r="AW4247" s="12" t="s">
        <v>31</v>
      </c>
      <c r="AX4247" s="12" t="s">
        <v>77</v>
      </c>
      <c r="AY4247" s="182" t="s">
        <v>574</v>
      </c>
    </row>
    <row r="4248" spans="2:65" s="13" customFormat="1" ht="12">
      <c r="B4248" s="187"/>
      <c r="D4248" s="181" t="s">
        <v>586</v>
      </c>
      <c r="E4248" s="188" t="s">
        <v>1</v>
      </c>
      <c r="F4248" s="189" t="s">
        <v>4261</v>
      </c>
      <c r="H4248" s="190">
        <v>9.2810000000000006</v>
      </c>
      <c r="I4248" s="191"/>
      <c r="L4248" s="187"/>
      <c r="M4248" s="192"/>
      <c r="T4248" s="193"/>
      <c r="AT4248" s="188" t="s">
        <v>586</v>
      </c>
      <c r="AU4248" s="188" t="s">
        <v>89</v>
      </c>
      <c r="AV4248" s="13" t="s">
        <v>89</v>
      </c>
      <c r="AW4248" s="13" t="s">
        <v>31</v>
      </c>
      <c r="AX4248" s="13" t="s">
        <v>77</v>
      </c>
      <c r="AY4248" s="188" t="s">
        <v>574</v>
      </c>
    </row>
    <row r="4249" spans="2:65" s="13" customFormat="1" ht="12">
      <c r="B4249" s="187"/>
      <c r="D4249" s="181" t="s">
        <v>586</v>
      </c>
      <c r="E4249" s="188" t="s">
        <v>1</v>
      </c>
      <c r="F4249" s="189" t="s">
        <v>4262</v>
      </c>
      <c r="H4249" s="190">
        <v>-0.12</v>
      </c>
      <c r="I4249" s="191"/>
      <c r="L4249" s="187"/>
      <c r="M4249" s="192"/>
      <c r="T4249" s="193"/>
      <c r="AT4249" s="188" t="s">
        <v>586</v>
      </c>
      <c r="AU4249" s="188" t="s">
        <v>89</v>
      </c>
      <c r="AV4249" s="13" t="s">
        <v>89</v>
      </c>
      <c r="AW4249" s="13" t="s">
        <v>31</v>
      </c>
      <c r="AX4249" s="13" t="s">
        <v>77</v>
      </c>
      <c r="AY4249" s="188" t="s">
        <v>574</v>
      </c>
    </row>
    <row r="4250" spans="2:65" s="12" customFormat="1" ht="12">
      <c r="B4250" s="180"/>
      <c r="D4250" s="181" t="s">
        <v>586</v>
      </c>
      <c r="E4250" s="182" t="s">
        <v>1</v>
      </c>
      <c r="F4250" s="183" t="s">
        <v>4263</v>
      </c>
      <c r="H4250" s="182" t="s">
        <v>1</v>
      </c>
      <c r="I4250" s="184"/>
      <c r="L4250" s="180"/>
      <c r="M4250" s="185"/>
      <c r="T4250" s="186"/>
      <c r="AT4250" s="182" t="s">
        <v>586</v>
      </c>
      <c r="AU4250" s="182" t="s">
        <v>89</v>
      </c>
      <c r="AV4250" s="12" t="s">
        <v>84</v>
      </c>
      <c r="AW4250" s="12" t="s">
        <v>31</v>
      </c>
      <c r="AX4250" s="12" t="s">
        <v>77</v>
      </c>
      <c r="AY4250" s="182" t="s">
        <v>574</v>
      </c>
    </row>
    <row r="4251" spans="2:65" s="13" customFormat="1" ht="12">
      <c r="B4251" s="187"/>
      <c r="D4251" s="181" t="s">
        <v>586</v>
      </c>
      <c r="E4251" s="188" t="s">
        <v>1</v>
      </c>
      <c r="F4251" s="189" t="s">
        <v>4264</v>
      </c>
      <c r="H4251" s="190">
        <v>7.0129999999999999</v>
      </c>
      <c r="I4251" s="191"/>
      <c r="L4251" s="187"/>
      <c r="M4251" s="192"/>
      <c r="T4251" s="193"/>
      <c r="AT4251" s="188" t="s">
        <v>586</v>
      </c>
      <c r="AU4251" s="188" t="s">
        <v>89</v>
      </c>
      <c r="AV4251" s="13" t="s">
        <v>89</v>
      </c>
      <c r="AW4251" s="13" t="s">
        <v>31</v>
      </c>
      <c r="AX4251" s="13" t="s">
        <v>77</v>
      </c>
      <c r="AY4251" s="188" t="s">
        <v>574</v>
      </c>
    </row>
    <row r="4252" spans="2:65" s="13" customFormat="1" ht="12">
      <c r="B4252" s="187"/>
      <c r="D4252" s="181" t="s">
        <v>586</v>
      </c>
      <c r="E4252" s="188" t="s">
        <v>1</v>
      </c>
      <c r="F4252" s="189" t="s">
        <v>4265</v>
      </c>
      <c r="H4252" s="190">
        <v>5.2249999999999996</v>
      </c>
      <c r="I4252" s="191"/>
      <c r="L4252" s="187"/>
      <c r="M4252" s="192"/>
      <c r="T4252" s="193"/>
      <c r="AT4252" s="188" t="s">
        <v>586</v>
      </c>
      <c r="AU4252" s="188" t="s">
        <v>89</v>
      </c>
      <c r="AV4252" s="13" t="s">
        <v>89</v>
      </c>
      <c r="AW4252" s="13" t="s">
        <v>31</v>
      </c>
      <c r="AX4252" s="13" t="s">
        <v>77</v>
      </c>
      <c r="AY4252" s="188" t="s">
        <v>574</v>
      </c>
    </row>
    <row r="4253" spans="2:65" s="13" customFormat="1" ht="12">
      <c r="B4253" s="187"/>
      <c r="D4253" s="181" t="s">
        <v>586</v>
      </c>
      <c r="E4253" s="188" t="s">
        <v>1</v>
      </c>
      <c r="F4253" s="189" t="s">
        <v>4266</v>
      </c>
      <c r="H4253" s="190">
        <v>5.83</v>
      </c>
      <c r="I4253" s="191"/>
      <c r="L4253" s="187"/>
      <c r="M4253" s="192"/>
      <c r="T4253" s="193"/>
      <c r="AT4253" s="188" t="s">
        <v>586</v>
      </c>
      <c r="AU4253" s="188" t="s">
        <v>89</v>
      </c>
      <c r="AV4253" s="13" t="s">
        <v>89</v>
      </c>
      <c r="AW4253" s="13" t="s">
        <v>31</v>
      </c>
      <c r="AX4253" s="13" t="s">
        <v>77</v>
      </c>
      <c r="AY4253" s="188" t="s">
        <v>574</v>
      </c>
    </row>
    <row r="4254" spans="2:65" s="13" customFormat="1" ht="12">
      <c r="B4254" s="187"/>
      <c r="D4254" s="181" t="s">
        <v>586</v>
      </c>
      <c r="E4254" s="188" t="s">
        <v>1</v>
      </c>
      <c r="F4254" s="189" t="s">
        <v>4267</v>
      </c>
      <c r="H4254" s="190">
        <v>47.713000000000001</v>
      </c>
      <c r="I4254" s="191"/>
      <c r="L4254" s="187"/>
      <c r="M4254" s="192"/>
      <c r="T4254" s="193"/>
      <c r="AT4254" s="188" t="s">
        <v>586</v>
      </c>
      <c r="AU4254" s="188" t="s">
        <v>89</v>
      </c>
      <c r="AV4254" s="13" t="s">
        <v>89</v>
      </c>
      <c r="AW4254" s="13" t="s">
        <v>31</v>
      </c>
      <c r="AX4254" s="13" t="s">
        <v>77</v>
      </c>
      <c r="AY4254" s="188" t="s">
        <v>574</v>
      </c>
    </row>
    <row r="4255" spans="2:65" s="12" customFormat="1" ht="12">
      <c r="B4255" s="180"/>
      <c r="D4255" s="181" t="s">
        <v>586</v>
      </c>
      <c r="E4255" s="182" t="s">
        <v>1</v>
      </c>
      <c r="F4255" s="183" t="s">
        <v>3963</v>
      </c>
      <c r="H4255" s="182" t="s">
        <v>1</v>
      </c>
      <c r="I4255" s="184"/>
      <c r="L4255" s="180"/>
      <c r="M4255" s="185"/>
      <c r="T4255" s="186"/>
      <c r="AT4255" s="182" t="s">
        <v>586</v>
      </c>
      <c r="AU4255" s="182" t="s">
        <v>89</v>
      </c>
      <c r="AV4255" s="12" t="s">
        <v>84</v>
      </c>
      <c r="AW4255" s="12" t="s">
        <v>31</v>
      </c>
      <c r="AX4255" s="12" t="s">
        <v>77</v>
      </c>
      <c r="AY4255" s="182" t="s">
        <v>574</v>
      </c>
    </row>
    <row r="4256" spans="2:65" s="13" customFormat="1" ht="12">
      <c r="B4256" s="187"/>
      <c r="D4256" s="181" t="s">
        <v>586</v>
      </c>
      <c r="E4256" s="188" t="s">
        <v>1</v>
      </c>
      <c r="F4256" s="189" t="s">
        <v>4268</v>
      </c>
      <c r="H4256" s="190">
        <v>5.8440000000000003</v>
      </c>
      <c r="I4256" s="191"/>
      <c r="L4256" s="187"/>
      <c r="M4256" s="192"/>
      <c r="T4256" s="193"/>
      <c r="AT4256" s="188" t="s">
        <v>586</v>
      </c>
      <c r="AU4256" s="188" t="s">
        <v>89</v>
      </c>
      <c r="AV4256" s="13" t="s">
        <v>89</v>
      </c>
      <c r="AW4256" s="13" t="s">
        <v>31</v>
      </c>
      <c r="AX4256" s="13" t="s">
        <v>77</v>
      </c>
      <c r="AY4256" s="188" t="s">
        <v>574</v>
      </c>
    </row>
    <row r="4257" spans="2:51" s="13" customFormat="1" ht="12">
      <c r="B4257" s="187"/>
      <c r="D4257" s="181" t="s">
        <v>586</v>
      </c>
      <c r="E4257" s="188" t="s">
        <v>1</v>
      </c>
      <c r="F4257" s="189" t="s">
        <v>4262</v>
      </c>
      <c r="H4257" s="190">
        <v>-0.12</v>
      </c>
      <c r="I4257" s="191"/>
      <c r="L4257" s="187"/>
      <c r="M4257" s="192"/>
      <c r="T4257" s="193"/>
      <c r="AT4257" s="188" t="s">
        <v>586</v>
      </c>
      <c r="AU4257" s="188" t="s">
        <v>89</v>
      </c>
      <c r="AV4257" s="13" t="s">
        <v>89</v>
      </c>
      <c r="AW4257" s="13" t="s">
        <v>31</v>
      </c>
      <c r="AX4257" s="13" t="s">
        <v>77</v>
      </c>
      <c r="AY4257" s="188" t="s">
        <v>574</v>
      </c>
    </row>
    <row r="4258" spans="2:51" s="13" customFormat="1" ht="12">
      <c r="B4258" s="187"/>
      <c r="D4258" s="181" t="s">
        <v>586</v>
      </c>
      <c r="E4258" s="188" t="s">
        <v>1</v>
      </c>
      <c r="F4258" s="189" t="s">
        <v>4269</v>
      </c>
      <c r="H4258" s="190">
        <v>2.3380000000000001</v>
      </c>
      <c r="I4258" s="191"/>
      <c r="L4258" s="187"/>
      <c r="M4258" s="192"/>
      <c r="T4258" s="193"/>
      <c r="AT4258" s="188" t="s">
        <v>586</v>
      </c>
      <c r="AU4258" s="188" t="s">
        <v>89</v>
      </c>
      <c r="AV4258" s="13" t="s">
        <v>89</v>
      </c>
      <c r="AW4258" s="13" t="s">
        <v>31</v>
      </c>
      <c r="AX4258" s="13" t="s">
        <v>77</v>
      </c>
      <c r="AY4258" s="188" t="s">
        <v>574</v>
      </c>
    </row>
    <row r="4259" spans="2:51" s="12" customFormat="1" ht="12">
      <c r="B4259" s="180"/>
      <c r="D4259" s="181" t="s">
        <v>586</v>
      </c>
      <c r="E4259" s="182" t="s">
        <v>1</v>
      </c>
      <c r="F4259" s="183" t="s">
        <v>4270</v>
      </c>
      <c r="H4259" s="182" t="s">
        <v>1</v>
      </c>
      <c r="I4259" s="184"/>
      <c r="L4259" s="180"/>
      <c r="M4259" s="185"/>
      <c r="T4259" s="186"/>
      <c r="AT4259" s="182" t="s">
        <v>586</v>
      </c>
      <c r="AU4259" s="182" t="s">
        <v>89</v>
      </c>
      <c r="AV4259" s="12" t="s">
        <v>84</v>
      </c>
      <c r="AW4259" s="12" t="s">
        <v>31</v>
      </c>
      <c r="AX4259" s="12" t="s">
        <v>77</v>
      </c>
      <c r="AY4259" s="182" t="s">
        <v>574</v>
      </c>
    </row>
    <row r="4260" spans="2:51" s="13" customFormat="1" ht="12">
      <c r="B4260" s="187"/>
      <c r="D4260" s="181" t="s">
        <v>586</v>
      </c>
      <c r="E4260" s="188" t="s">
        <v>1</v>
      </c>
      <c r="F4260" s="189" t="s">
        <v>4271</v>
      </c>
      <c r="H4260" s="190">
        <v>4.8680000000000003</v>
      </c>
      <c r="I4260" s="191"/>
      <c r="L4260" s="187"/>
      <c r="M4260" s="192"/>
      <c r="T4260" s="193"/>
      <c r="AT4260" s="188" t="s">
        <v>586</v>
      </c>
      <c r="AU4260" s="188" t="s">
        <v>89</v>
      </c>
      <c r="AV4260" s="13" t="s">
        <v>89</v>
      </c>
      <c r="AW4260" s="13" t="s">
        <v>31</v>
      </c>
      <c r="AX4260" s="13" t="s">
        <v>77</v>
      </c>
      <c r="AY4260" s="188" t="s">
        <v>574</v>
      </c>
    </row>
    <row r="4261" spans="2:51" s="12" customFormat="1" ht="12">
      <c r="B4261" s="180"/>
      <c r="D4261" s="181" t="s">
        <v>586</v>
      </c>
      <c r="E4261" s="182" t="s">
        <v>1</v>
      </c>
      <c r="F4261" s="183" t="s">
        <v>4272</v>
      </c>
      <c r="H4261" s="182" t="s">
        <v>1</v>
      </c>
      <c r="I4261" s="184"/>
      <c r="L4261" s="180"/>
      <c r="M4261" s="185"/>
      <c r="T4261" s="186"/>
      <c r="AT4261" s="182" t="s">
        <v>586</v>
      </c>
      <c r="AU4261" s="182" t="s">
        <v>89</v>
      </c>
      <c r="AV4261" s="12" t="s">
        <v>84</v>
      </c>
      <c r="AW4261" s="12" t="s">
        <v>31</v>
      </c>
      <c r="AX4261" s="12" t="s">
        <v>77</v>
      </c>
      <c r="AY4261" s="182" t="s">
        <v>574</v>
      </c>
    </row>
    <row r="4262" spans="2:51" s="13" customFormat="1" ht="12">
      <c r="B4262" s="187"/>
      <c r="D4262" s="181" t="s">
        <v>586</v>
      </c>
      <c r="E4262" s="188" t="s">
        <v>1</v>
      </c>
      <c r="F4262" s="189" t="s">
        <v>4273</v>
      </c>
      <c r="H4262" s="190">
        <v>5.7480000000000002</v>
      </c>
      <c r="I4262" s="191"/>
      <c r="L4262" s="187"/>
      <c r="M4262" s="192"/>
      <c r="T4262" s="193"/>
      <c r="AT4262" s="188" t="s">
        <v>586</v>
      </c>
      <c r="AU4262" s="188" t="s">
        <v>89</v>
      </c>
      <c r="AV4262" s="13" t="s">
        <v>89</v>
      </c>
      <c r="AW4262" s="13" t="s">
        <v>31</v>
      </c>
      <c r="AX4262" s="13" t="s">
        <v>77</v>
      </c>
      <c r="AY4262" s="188" t="s">
        <v>574</v>
      </c>
    </row>
    <row r="4263" spans="2:51" s="13" customFormat="1" ht="12">
      <c r="B4263" s="187"/>
      <c r="D4263" s="181" t="s">
        <v>586</v>
      </c>
      <c r="E4263" s="188" t="s">
        <v>1</v>
      </c>
      <c r="F4263" s="189" t="s">
        <v>4262</v>
      </c>
      <c r="H4263" s="190">
        <v>-0.12</v>
      </c>
      <c r="I4263" s="191"/>
      <c r="L4263" s="187"/>
      <c r="M4263" s="192"/>
      <c r="T4263" s="193"/>
      <c r="AT4263" s="188" t="s">
        <v>586</v>
      </c>
      <c r="AU4263" s="188" t="s">
        <v>89</v>
      </c>
      <c r="AV4263" s="13" t="s">
        <v>89</v>
      </c>
      <c r="AW4263" s="13" t="s">
        <v>31</v>
      </c>
      <c r="AX4263" s="13" t="s">
        <v>77</v>
      </c>
      <c r="AY4263" s="188" t="s">
        <v>574</v>
      </c>
    </row>
    <row r="4264" spans="2:51" s="12" customFormat="1" ht="12">
      <c r="B4264" s="180"/>
      <c r="D4264" s="181" t="s">
        <v>586</v>
      </c>
      <c r="E4264" s="182" t="s">
        <v>1</v>
      </c>
      <c r="F4264" s="183" t="s">
        <v>4004</v>
      </c>
      <c r="H4264" s="182" t="s">
        <v>1</v>
      </c>
      <c r="I4264" s="184"/>
      <c r="L4264" s="180"/>
      <c r="M4264" s="185"/>
      <c r="T4264" s="186"/>
      <c r="AT4264" s="182" t="s">
        <v>586</v>
      </c>
      <c r="AU4264" s="182" t="s">
        <v>89</v>
      </c>
      <c r="AV4264" s="12" t="s">
        <v>84</v>
      </c>
      <c r="AW4264" s="12" t="s">
        <v>31</v>
      </c>
      <c r="AX4264" s="12" t="s">
        <v>77</v>
      </c>
      <c r="AY4264" s="182" t="s">
        <v>574</v>
      </c>
    </row>
    <row r="4265" spans="2:51" s="13" customFormat="1" ht="12">
      <c r="B4265" s="187"/>
      <c r="D4265" s="181" t="s">
        <v>586</v>
      </c>
      <c r="E4265" s="188" t="s">
        <v>1</v>
      </c>
      <c r="F4265" s="189" t="s">
        <v>4274</v>
      </c>
      <c r="H4265" s="190">
        <v>4.95</v>
      </c>
      <c r="I4265" s="191"/>
      <c r="L4265" s="187"/>
      <c r="M4265" s="192"/>
      <c r="T4265" s="193"/>
      <c r="AT4265" s="188" t="s">
        <v>586</v>
      </c>
      <c r="AU4265" s="188" t="s">
        <v>89</v>
      </c>
      <c r="AV4265" s="13" t="s">
        <v>89</v>
      </c>
      <c r="AW4265" s="13" t="s">
        <v>31</v>
      </c>
      <c r="AX4265" s="13" t="s">
        <v>77</v>
      </c>
      <c r="AY4265" s="188" t="s">
        <v>574</v>
      </c>
    </row>
    <row r="4266" spans="2:51" s="12" customFormat="1" ht="12">
      <c r="B4266" s="180"/>
      <c r="D4266" s="181" t="s">
        <v>586</v>
      </c>
      <c r="E4266" s="182" t="s">
        <v>1</v>
      </c>
      <c r="F4266" s="183" t="s">
        <v>4275</v>
      </c>
      <c r="H4266" s="182" t="s">
        <v>1</v>
      </c>
      <c r="I4266" s="184"/>
      <c r="L4266" s="180"/>
      <c r="M4266" s="185"/>
      <c r="T4266" s="186"/>
      <c r="AT4266" s="182" t="s">
        <v>586</v>
      </c>
      <c r="AU4266" s="182" t="s">
        <v>89</v>
      </c>
      <c r="AV4266" s="12" t="s">
        <v>84</v>
      </c>
      <c r="AW4266" s="12" t="s">
        <v>31</v>
      </c>
      <c r="AX4266" s="12" t="s">
        <v>77</v>
      </c>
      <c r="AY4266" s="182" t="s">
        <v>574</v>
      </c>
    </row>
    <row r="4267" spans="2:51" s="13" customFormat="1" ht="12">
      <c r="B4267" s="187"/>
      <c r="D4267" s="181" t="s">
        <v>586</v>
      </c>
      <c r="E4267" s="188" t="s">
        <v>1</v>
      </c>
      <c r="F4267" s="189" t="s">
        <v>4276</v>
      </c>
      <c r="H4267" s="190">
        <v>3.7069999999999999</v>
      </c>
      <c r="I4267" s="191"/>
      <c r="L4267" s="187"/>
      <c r="M4267" s="192"/>
      <c r="T4267" s="193"/>
      <c r="AT4267" s="188" t="s">
        <v>586</v>
      </c>
      <c r="AU4267" s="188" t="s">
        <v>89</v>
      </c>
      <c r="AV4267" s="13" t="s">
        <v>89</v>
      </c>
      <c r="AW4267" s="13" t="s">
        <v>31</v>
      </c>
      <c r="AX4267" s="13" t="s">
        <v>77</v>
      </c>
      <c r="AY4267" s="188" t="s">
        <v>574</v>
      </c>
    </row>
    <row r="4268" spans="2:51" s="13" customFormat="1" ht="12">
      <c r="B4268" s="187"/>
      <c r="D4268" s="181" t="s">
        <v>586</v>
      </c>
      <c r="E4268" s="188" t="s">
        <v>1</v>
      </c>
      <c r="F4268" s="189" t="s">
        <v>4262</v>
      </c>
      <c r="H4268" s="190">
        <v>-0.12</v>
      </c>
      <c r="I4268" s="191"/>
      <c r="L4268" s="187"/>
      <c r="M4268" s="192"/>
      <c r="T4268" s="193"/>
      <c r="AT4268" s="188" t="s">
        <v>586</v>
      </c>
      <c r="AU4268" s="188" t="s">
        <v>89</v>
      </c>
      <c r="AV4268" s="13" t="s">
        <v>89</v>
      </c>
      <c r="AW4268" s="13" t="s">
        <v>31</v>
      </c>
      <c r="AX4268" s="13" t="s">
        <v>77</v>
      </c>
      <c r="AY4268" s="188" t="s">
        <v>574</v>
      </c>
    </row>
    <row r="4269" spans="2:51" s="12" customFormat="1" ht="12">
      <c r="B4269" s="180"/>
      <c r="D4269" s="181" t="s">
        <v>586</v>
      </c>
      <c r="E4269" s="182" t="s">
        <v>1</v>
      </c>
      <c r="F4269" s="183" t="s">
        <v>4277</v>
      </c>
      <c r="H4269" s="182" t="s">
        <v>1</v>
      </c>
      <c r="I4269" s="184"/>
      <c r="L4269" s="180"/>
      <c r="M4269" s="185"/>
      <c r="T4269" s="186"/>
      <c r="AT4269" s="182" t="s">
        <v>586</v>
      </c>
      <c r="AU4269" s="182" t="s">
        <v>89</v>
      </c>
      <c r="AV4269" s="12" t="s">
        <v>84</v>
      </c>
      <c r="AW4269" s="12" t="s">
        <v>31</v>
      </c>
      <c r="AX4269" s="12" t="s">
        <v>77</v>
      </c>
      <c r="AY4269" s="182" t="s">
        <v>574</v>
      </c>
    </row>
    <row r="4270" spans="2:51" s="13" customFormat="1" ht="12">
      <c r="B4270" s="187"/>
      <c r="D4270" s="181" t="s">
        <v>586</v>
      </c>
      <c r="E4270" s="188" t="s">
        <v>1</v>
      </c>
      <c r="F4270" s="189" t="s">
        <v>4278</v>
      </c>
      <c r="H4270" s="190">
        <v>6.3250000000000002</v>
      </c>
      <c r="I4270" s="191"/>
      <c r="L4270" s="187"/>
      <c r="M4270" s="192"/>
      <c r="T4270" s="193"/>
      <c r="AT4270" s="188" t="s">
        <v>586</v>
      </c>
      <c r="AU4270" s="188" t="s">
        <v>89</v>
      </c>
      <c r="AV4270" s="13" t="s">
        <v>89</v>
      </c>
      <c r="AW4270" s="13" t="s">
        <v>31</v>
      </c>
      <c r="AX4270" s="13" t="s">
        <v>77</v>
      </c>
      <c r="AY4270" s="188" t="s">
        <v>574</v>
      </c>
    </row>
    <row r="4271" spans="2:51" s="15" customFormat="1" ht="12">
      <c r="B4271" s="201"/>
      <c r="D4271" s="181" t="s">
        <v>586</v>
      </c>
      <c r="E4271" s="202" t="s">
        <v>1</v>
      </c>
      <c r="F4271" s="203" t="s">
        <v>4135</v>
      </c>
      <c r="H4271" s="204">
        <v>116.2</v>
      </c>
      <c r="I4271" s="205"/>
      <c r="L4271" s="201"/>
      <c r="M4271" s="206"/>
      <c r="T4271" s="207"/>
      <c r="AT4271" s="202" t="s">
        <v>586</v>
      </c>
      <c r="AU4271" s="202" t="s">
        <v>89</v>
      </c>
      <c r="AV4271" s="15" t="s">
        <v>597</v>
      </c>
      <c r="AW4271" s="15" t="s">
        <v>31</v>
      </c>
      <c r="AX4271" s="15" t="s">
        <v>77</v>
      </c>
      <c r="AY4271" s="202" t="s">
        <v>574</v>
      </c>
    </row>
    <row r="4272" spans="2:51" s="12" customFormat="1" ht="12">
      <c r="B4272" s="180"/>
      <c r="D4272" s="181" t="s">
        <v>586</v>
      </c>
      <c r="E4272" s="182" t="s">
        <v>1</v>
      </c>
      <c r="F4272" s="183" t="s">
        <v>1043</v>
      </c>
      <c r="H4272" s="182" t="s">
        <v>1</v>
      </c>
      <c r="I4272" s="184"/>
      <c r="L4272" s="180"/>
      <c r="M4272" s="185"/>
      <c r="T4272" s="186"/>
      <c r="AT4272" s="182" t="s">
        <v>586</v>
      </c>
      <c r="AU4272" s="182" t="s">
        <v>89</v>
      </c>
      <c r="AV4272" s="12" t="s">
        <v>84</v>
      </c>
      <c r="AW4272" s="12" t="s">
        <v>31</v>
      </c>
      <c r="AX4272" s="12" t="s">
        <v>77</v>
      </c>
      <c r="AY4272" s="182" t="s">
        <v>574</v>
      </c>
    </row>
    <row r="4273" spans="2:51" s="12" customFormat="1" ht="12">
      <c r="B4273" s="180"/>
      <c r="D4273" s="181" t="s">
        <v>586</v>
      </c>
      <c r="E4273" s="182" t="s">
        <v>1</v>
      </c>
      <c r="F4273" s="183" t="s">
        <v>4279</v>
      </c>
      <c r="H4273" s="182" t="s">
        <v>1</v>
      </c>
      <c r="I4273" s="184"/>
      <c r="L4273" s="180"/>
      <c r="M4273" s="185"/>
      <c r="T4273" s="186"/>
      <c r="AT4273" s="182" t="s">
        <v>586</v>
      </c>
      <c r="AU4273" s="182" t="s">
        <v>89</v>
      </c>
      <c r="AV4273" s="12" t="s">
        <v>84</v>
      </c>
      <c r="AW4273" s="12" t="s">
        <v>31</v>
      </c>
      <c r="AX4273" s="12" t="s">
        <v>77</v>
      </c>
      <c r="AY4273" s="182" t="s">
        <v>574</v>
      </c>
    </row>
    <row r="4274" spans="2:51" s="13" customFormat="1" ht="12">
      <c r="B4274" s="187"/>
      <c r="D4274" s="181" t="s">
        <v>586</v>
      </c>
      <c r="E4274" s="188" t="s">
        <v>1</v>
      </c>
      <c r="F4274" s="189" t="s">
        <v>4280</v>
      </c>
      <c r="H4274" s="190">
        <v>5.39</v>
      </c>
      <c r="I4274" s="191"/>
      <c r="L4274" s="187"/>
      <c r="M4274" s="192"/>
      <c r="T4274" s="193"/>
      <c r="AT4274" s="188" t="s">
        <v>586</v>
      </c>
      <c r="AU4274" s="188" t="s">
        <v>89</v>
      </c>
      <c r="AV4274" s="13" t="s">
        <v>89</v>
      </c>
      <c r="AW4274" s="13" t="s">
        <v>31</v>
      </c>
      <c r="AX4274" s="13" t="s">
        <v>77</v>
      </c>
      <c r="AY4274" s="188" t="s">
        <v>574</v>
      </c>
    </row>
    <row r="4275" spans="2:51" s="12" customFormat="1" ht="12">
      <c r="B4275" s="180"/>
      <c r="D4275" s="181" t="s">
        <v>586</v>
      </c>
      <c r="E4275" s="182" t="s">
        <v>1</v>
      </c>
      <c r="F4275" s="183" t="s">
        <v>4281</v>
      </c>
      <c r="H4275" s="182" t="s">
        <v>1</v>
      </c>
      <c r="I4275" s="184"/>
      <c r="L4275" s="180"/>
      <c r="M4275" s="185"/>
      <c r="T4275" s="186"/>
      <c r="AT4275" s="182" t="s">
        <v>586</v>
      </c>
      <c r="AU4275" s="182" t="s">
        <v>89</v>
      </c>
      <c r="AV4275" s="12" t="s">
        <v>84</v>
      </c>
      <c r="AW4275" s="12" t="s">
        <v>31</v>
      </c>
      <c r="AX4275" s="12" t="s">
        <v>77</v>
      </c>
      <c r="AY4275" s="182" t="s">
        <v>574</v>
      </c>
    </row>
    <row r="4276" spans="2:51" s="13" customFormat="1" ht="12">
      <c r="B4276" s="187"/>
      <c r="D4276" s="181" t="s">
        <v>586</v>
      </c>
      <c r="E4276" s="188" t="s">
        <v>1</v>
      </c>
      <c r="F4276" s="189" t="s">
        <v>4282</v>
      </c>
      <c r="H4276" s="190">
        <v>10.78</v>
      </c>
      <c r="I4276" s="191"/>
      <c r="L4276" s="187"/>
      <c r="M4276" s="192"/>
      <c r="T4276" s="193"/>
      <c r="AT4276" s="188" t="s">
        <v>586</v>
      </c>
      <c r="AU4276" s="188" t="s">
        <v>89</v>
      </c>
      <c r="AV4276" s="13" t="s">
        <v>89</v>
      </c>
      <c r="AW4276" s="13" t="s">
        <v>31</v>
      </c>
      <c r="AX4276" s="13" t="s">
        <v>77</v>
      </c>
      <c r="AY4276" s="188" t="s">
        <v>574</v>
      </c>
    </row>
    <row r="4277" spans="2:51" s="12" customFormat="1" ht="12">
      <c r="B4277" s="180"/>
      <c r="D4277" s="181" t="s">
        <v>586</v>
      </c>
      <c r="E4277" s="182" t="s">
        <v>1</v>
      </c>
      <c r="F4277" s="183" t="s">
        <v>4283</v>
      </c>
      <c r="H4277" s="182" t="s">
        <v>1</v>
      </c>
      <c r="I4277" s="184"/>
      <c r="L4277" s="180"/>
      <c r="M4277" s="185"/>
      <c r="T4277" s="186"/>
      <c r="AT4277" s="182" t="s">
        <v>586</v>
      </c>
      <c r="AU4277" s="182" t="s">
        <v>89</v>
      </c>
      <c r="AV4277" s="12" t="s">
        <v>84</v>
      </c>
      <c r="AW4277" s="12" t="s">
        <v>31</v>
      </c>
      <c r="AX4277" s="12" t="s">
        <v>77</v>
      </c>
      <c r="AY4277" s="182" t="s">
        <v>574</v>
      </c>
    </row>
    <row r="4278" spans="2:51" s="13" customFormat="1" ht="12">
      <c r="B4278" s="187"/>
      <c r="D4278" s="181" t="s">
        <v>586</v>
      </c>
      <c r="E4278" s="188" t="s">
        <v>1</v>
      </c>
      <c r="F4278" s="189" t="s">
        <v>4284</v>
      </c>
      <c r="H4278" s="190">
        <v>10.71</v>
      </c>
      <c r="I4278" s="191"/>
      <c r="L4278" s="187"/>
      <c r="M4278" s="192"/>
      <c r="T4278" s="193"/>
      <c r="AT4278" s="188" t="s">
        <v>586</v>
      </c>
      <c r="AU4278" s="188" t="s">
        <v>89</v>
      </c>
      <c r="AV4278" s="13" t="s">
        <v>89</v>
      </c>
      <c r="AW4278" s="13" t="s">
        <v>31</v>
      </c>
      <c r="AX4278" s="13" t="s">
        <v>77</v>
      </c>
      <c r="AY4278" s="188" t="s">
        <v>574</v>
      </c>
    </row>
    <row r="4279" spans="2:51" s="12" customFormat="1" ht="12">
      <c r="B4279" s="180"/>
      <c r="D4279" s="181" t="s">
        <v>586</v>
      </c>
      <c r="E4279" s="182" t="s">
        <v>1</v>
      </c>
      <c r="F4279" s="183" t="s">
        <v>4285</v>
      </c>
      <c r="H4279" s="182" t="s">
        <v>1</v>
      </c>
      <c r="I4279" s="184"/>
      <c r="L4279" s="180"/>
      <c r="M4279" s="185"/>
      <c r="T4279" s="186"/>
      <c r="AT4279" s="182" t="s">
        <v>586</v>
      </c>
      <c r="AU4279" s="182" t="s">
        <v>89</v>
      </c>
      <c r="AV4279" s="12" t="s">
        <v>84</v>
      </c>
      <c r="AW4279" s="12" t="s">
        <v>31</v>
      </c>
      <c r="AX4279" s="12" t="s">
        <v>77</v>
      </c>
      <c r="AY4279" s="182" t="s">
        <v>574</v>
      </c>
    </row>
    <row r="4280" spans="2:51" s="13" customFormat="1" ht="12">
      <c r="B4280" s="187"/>
      <c r="D4280" s="181" t="s">
        <v>586</v>
      </c>
      <c r="E4280" s="188" t="s">
        <v>1</v>
      </c>
      <c r="F4280" s="189" t="s">
        <v>4286</v>
      </c>
      <c r="H4280" s="190">
        <v>3.01</v>
      </c>
      <c r="I4280" s="191"/>
      <c r="L4280" s="187"/>
      <c r="M4280" s="192"/>
      <c r="T4280" s="193"/>
      <c r="AT4280" s="188" t="s">
        <v>586</v>
      </c>
      <c r="AU4280" s="188" t="s">
        <v>89</v>
      </c>
      <c r="AV4280" s="13" t="s">
        <v>89</v>
      </c>
      <c r="AW4280" s="13" t="s">
        <v>31</v>
      </c>
      <c r="AX4280" s="13" t="s">
        <v>77</v>
      </c>
      <c r="AY4280" s="188" t="s">
        <v>574</v>
      </c>
    </row>
    <row r="4281" spans="2:51" s="13" customFormat="1" ht="12">
      <c r="B4281" s="187"/>
      <c r="D4281" s="181" t="s">
        <v>586</v>
      </c>
      <c r="E4281" s="188" t="s">
        <v>1</v>
      </c>
      <c r="F4281" s="189" t="s">
        <v>4287</v>
      </c>
      <c r="H4281" s="190">
        <v>-0.36</v>
      </c>
      <c r="I4281" s="191"/>
      <c r="L4281" s="187"/>
      <c r="M4281" s="192"/>
      <c r="T4281" s="193"/>
      <c r="AT4281" s="188" t="s">
        <v>586</v>
      </c>
      <c r="AU4281" s="188" t="s">
        <v>89</v>
      </c>
      <c r="AV4281" s="13" t="s">
        <v>89</v>
      </c>
      <c r="AW4281" s="13" t="s">
        <v>31</v>
      </c>
      <c r="AX4281" s="13" t="s">
        <v>77</v>
      </c>
      <c r="AY4281" s="188" t="s">
        <v>574</v>
      </c>
    </row>
    <row r="4282" spans="2:51" s="12" customFormat="1" ht="12">
      <c r="B4282" s="180"/>
      <c r="D4282" s="181" t="s">
        <v>586</v>
      </c>
      <c r="E4282" s="182" t="s">
        <v>1</v>
      </c>
      <c r="F4282" s="183" t="s">
        <v>4288</v>
      </c>
      <c r="H4282" s="182" t="s">
        <v>1</v>
      </c>
      <c r="I4282" s="184"/>
      <c r="L4282" s="180"/>
      <c r="M4282" s="185"/>
      <c r="T4282" s="186"/>
      <c r="AT4282" s="182" t="s">
        <v>586</v>
      </c>
      <c r="AU4282" s="182" t="s">
        <v>89</v>
      </c>
      <c r="AV4282" s="12" t="s">
        <v>84</v>
      </c>
      <c r="AW4282" s="12" t="s">
        <v>31</v>
      </c>
      <c r="AX4282" s="12" t="s">
        <v>77</v>
      </c>
      <c r="AY4282" s="182" t="s">
        <v>574</v>
      </c>
    </row>
    <row r="4283" spans="2:51" s="13" customFormat="1" ht="12">
      <c r="B4283" s="187"/>
      <c r="D4283" s="181" t="s">
        <v>586</v>
      </c>
      <c r="E4283" s="188" t="s">
        <v>1</v>
      </c>
      <c r="F4283" s="189" t="s">
        <v>4289</v>
      </c>
      <c r="H4283" s="190">
        <v>14.77</v>
      </c>
      <c r="I4283" s="191"/>
      <c r="L4283" s="187"/>
      <c r="M4283" s="192"/>
      <c r="T4283" s="193"/>
      <c r="AT4283" s="188" t="s">
        <v>586</v>
      </c>
      <c r="AU4283" s="188" t="s">
        <v>89</v>
      </c>
      <c r="AV4283" s="13" t="s">
        <v>89</v>
      </c>
      <c r="AW4283" s="13" t="s">
        <v>31</v>
      </c>
      <c r="AX4283" s="13" t="s">
        <v>77</v>
      </c>
      <c r="AY4283" s="188" t="s">
        <v>574</v>
      </c>
    </row>
    <row r="4284" spans="2:51" s="12" customFormat="1" ht="12">
      <c r="B4284" s="180"/>
      <c r="D4284" s="181" t="s">
        <v>586</v>
      </c>
      <c r="E4284" s="182" t="s">
        <v>1</v>
      </c>
      <c r="F4284" s="183" t="s">
        <v>4290</v>
      </c>
      <c r="H4284" s="182" t="s">
        <v>1</v>
      </c>
      <c r="I4284" s="184"/>
      <c r="L4284" s="180"/>
      <c r="M4284" s="185"/>
      <c r="T4284" s="186"/>
      <c r="AT4284" s="182" t="s">
        <v>586</v>
      </c>
      <c r="AU4284" s="182" t="s">
        <v>89</v>
      </c>
      <c r="AV4284" s="12" t="s">
        <v>84</v>
      </c>
      <c r="AW4284" s="12" t="s">
        <v>31</v>
      </c>
      <c r="AX4284" s="12" t="s">
        <v>77</v>
      </c>
      <c r="AY4284" s="182" t="s">
        <v>574</v>
      </c>
    </row>
    <row r="4285" spans="2:51" s="13" customFormat="1" ht="12">
      <c r="B4285" s="187"/>
      <c r="D4285" s="181" t="s">
        <v>586</v>
      </c>
      <c r="E4285" s="188" t="s">
        <v>1</v>
      </c>
      <c r="F4285" s="189" t="s">
        <v>4291</v>
      </c>
      <c r="H4285" s="190">
        <v>10.78</v>
      </c>
      <c r="I4285" s="191"/>
      <c r="L4285" s="187"/>
      <c r="M4285" s="192"/>
      <c r="T4285" s="193"/>
      <c r="AT4285" s="188" t="s">
        <v>586</v>
      </c>
      <c r="AU4285" s="188" t="s">
        <v>89</v>
      </c>
      <c r="AV4285" s="13" t="s">
        <v>89</v>
      </c>
      <c r="AW4285" s="13" t="s">
        <v>31</v>
      </c>
      <c r="AX4285" s="13" t="s">
        <v>77</v>
      </c>
      <c r="AY4285" s="188" t="s">
        <v>574</v>
      </c>
    </row>
    <row r="4286" spans="2:51" s="12" customFormat="1" ht="12">
      <c r="B4286" s="180"/>
      <c r="D4286" s="181" t="s">
        <v>586</v>
      </c>
      <c r="E4286" s="182" t="s">
        <v>1</v>
      </c>
      <c r="F4286" s="183" t="s">
        <v>4292</v>
      </c>
      <c r="H4286" s="182" t="s">
        <v>1</v>
      </c>
      <c r="I4286" s="184"/>
      <c r="L4286" s="180"/>
      <c r="M4286" s="185"/>
      <c r="T4286" s="186"/>
      <c r="AT4286" s="182" t="s">
        <v>586</v>
      </c>
      <c r="AU4286" s="182" t="s">
        <v>89</v>
      </c>
      <c r="AV4286" s="12" t="s">
        <v>84</v>
      </c>
      <c r="AW4286" s="12" t="s">
        <v>31</v>
      </c>
      <c r="AX4286" s="12" t="s">
        <v>77</v>
      </c>
      <c r="AY4286" s="182" t="s">
        <v>574</v>
      </c>
    </row>
    <row r="4287" spans="2:51" s="13" customFormat="1" ht="12">
      <c r="B4287" s="187"/>
      <c r="D4287" s="181" t="s">
        <v>586</v>
      </c>
      <c r="E4287" s="188" t="s">
        <v>1</v>
      </c>
      <c r="F4287" s="189" t="s">
        <v>4291</v>
      </c>
      <c r="H4287" s="190">
        <v>10.78</v>
      </c>
      <c r="I4287" s="191"/>
      <c r="L4287" s="187"/>
      <c r="M4287" s="192"/>
      <c r="T4287" s="193"/>
      <c r="AT4287" s="188" t="s">
        <v>586</v>
      </c>
      <c r="AU4287" s="188" t="s">
        <v>89</v>
      </c>
      <c r="AV4287" s="13" t="s">
        <v>89</v>
      </c>
      <c r="AW4287" s="13" t="s">
        <v>31</v>
      </c>
      <c r="AX4287" s="13" t="s">
        <v>77</v>
      </c>
      <c r="AY4287" s="188" t="s">
        <v>574</v>
      </c>
    </row>
    <row r="4288" spans="2:51" s="13" customFormat="1" ht="12">
      <c r="B4288" s="187"/>
      <c r="D4288" s="181" t="s">
        <v>586</v>
      </c>
      <c r="E4288" s="188" t="s">
        <v>1</v>
      </c>
      <c r="F4288" s="189" t="s">
        <v>4287</v>
      </c>
      <c r="H4288" s="190">
        <v>-0.36</v>
      </c>
      <c r="I4288" s="191"/>
      <c r="L4288" s="187"/>
      <c r="M4288" s="192"/>
      <c r="T4288" s="193"/>
      <c r="AT4288" s="188" t="s">
        <v>586</v>
      </c>
      <c r="AU4288" s="188" t="s">
        <v>89</v>
      </c>
      <c r="AV4288" s="13" t="s">
        <v>89</v>
      </c>
      <c r="AW4288" s="13" t="s">
        <v>31</v>
      </c>
      <c r="AX4288" s="13" t="s">
        <v>77</v>
      </c>
      <c r="AY4288" s="188" t="s">
        <v>574</v>
      </c>
    </row>
    <row r="4289" spans="2:51" s="12" customFormat="1" ht="12">
      <c r="B4289" s="180"/>
      <c r="D4289" s="181" t="s">
        <v>586</v>
      </c>
      <c r="E4289" s="182" t="s">
        <v>1</v>
      </c>
      <c r="F4289" s="183" t="s">
        <v>4293</v>
      </c>
      <c r="H4289" s="182" t="s">
        <v>1</v>
      </c>
      <c r="I4289" s="184"/>
      <c r="L4289" s="180"/>
      <c r="M4289" s="185"/>
      <c r="T4289" s="186"/>
      <c r="AT4289" s="182" t="s">
        <v>586</v>
      </c>
      <c r="AU4289" s="182" t="s">
        <v>89</v>
      </c>
      <c r="AV4289" s="12" t="s">
        <v>84</v>
      </c>
      <c r="AW4289" s="12" t="s">
        <v>31</v>
      </c>
      <c r="AX4289" s="12" t="s">
        <v>77</v>
      </c>
      <c r="AY4289" s="182" t="s">
        <v>574</v>
      </c>
    </row>
    <row r="4290" spans="2:51" s="13" customFormat="1" ht="12">
      <c r="B4290" s="187"/>
      <c r="D4290" s="181" t="s">
        <v>586</v>
      </c>
      <c r="E4290" s="188" t="s">
        <v>1</v>
      </c>
      <c r="F4290" s="189" t="s">
        <v>4291</v>
      </c>
      <c r="H4290" s="190">
        <v>10.78</v>
      </c>
      <c r="I4290" s="191"/>
      <c r="L4290" s="187"/>
      <c r="M4290" s="192"/>
      <c r="T4290" s="193"/>
      <c r="AT4290" s="188" t="s">
        <v>586</v>
      </c>
      <c r="AU4290" s="188" t="s">
        <v>89</v>
      </c>
      <c r="AV4290" s="13" t="s">
        <v>89</v>
      </c>
      <c r="AW4290" s="13" t="s">
        <v>31</v>
      </c>
      <c r="AX4290" s="13" t="s">
        <v>77</v>
      </c>
      <c r="AY4290" s="188" t="s">
        <v>574</v>
      </c>
    </row>
    <row r="4291" spans="2:51" s="13" customFormat="1" ht="12">
      <c r="B4291" s="187"/>
      <c r="D4291" s="181" t="s">
        <v>586</v>
      </c>
      <c r="E4291" s="188" t="s">
        <v>1</v>
      </c>
      <c r="F4291" s="189" t="s">
        <v>4287</v>
      </c>
      <c r="H4291" s="190">
        <v>-0.36</v>
      </c>
      <c r="I4291" s="191"/>
      <c r="L4291" s="187"/>
      <c r="M4291" s="192"/>
      <c r="T4291" s="193"/>
      <c r="AT4291" s="188" t="s">
        <v>586</v>
      </c>
      <c r="AU4291" s="188" t="s">
        <v>89</v>
      </c>
      <c r="AV4291" s="13" t="s">
        <v>89</v>
      </c>
      <c r="AW4291" s="13" t="s">
        <v>31</v>
      </c>
      <c r="AX4291" s="13" t="s">
        <v>77</v>
      </c>
      <c r="AY4291" s="188" t="s">
        <v>574</v>
      </c>
    </row>
    <row r="4292" spans="2:51" s="12" customFormat="1" ht="12">
      <c r="B4292" s="180"/>
      <c r="D4292" s="181" t="s">
        <v>586</v>
      </c>
      <c r="E4292" s="182" t="s">
        <v>1</v>
      </c>
      <c r="F4292" s="183" t="s">
        <v>4294</v>
      </c>
      <c r="H4292" s="182" t="s">
        <v>1</v>
      </c>
      <c r="I4292" s="184"/>
      <c r="L4292" s="180"/>
      <c r="M4292" s="185"/>
      <c r="T4292" s="186"/>
      <c r="AT4292" s="182" t="s">
        <v>586</v>
      </c>
      <c r="AU4292" s="182" t="s">
        <v>89</v>
      </c>
      <c r="AV4292" s="12" t="s">
        <v>84</v>
      </c>
      <c r="AW4292" s="12" t="s">
        <v>31</v>
      </c>
      <c r="AX4292" s="12" t="s">
        <v>77</v>
      </c>
      <c r="AY4292" s="182" t="s">
        <v>574</v>
      </c>
    </row>
    <row r="4293" spans="2:51" s="13" customFormat="1" ht="12">
      <c r="B4293" s="187"/>
      <c r="D4293" s="181" t="s">
        <v>586</v>
      </c>
      <c r="E4293" s="188" t="s">
        <v>1</v>
      </c>
      <c r="F4293" s="189" t="s">
        <v>4291</v>
      </c>
      <c r="H4293" s="190">
        <v>10.78</v>
      </c>
      <c r="I4293" s="191"/>
      <c r="L4293" s="187"/>
      <c r="M4293" s="192"/>
      <c r="T4293" s="193"/>
      <c r="AT4293" s="188" t="s">
        <v>586</v>
      </c>
      <c r="AU4293" s="188" t="s">
        <v>89</v>
      </c>
      <c r="AV4293" s="13" t="s">
        <v>89</v>
      </c>
      <c r="AW4293" s="13" t="s">
        <v>31</v>
      </c>
      <c r="AX4293" s="13" t="s">
        <v>77</v>
      </c>
      <c r="AY4293" s="188" t="s">
        <v>574</v>
      </c>
    </row>
    <row r="4294" spans="2:51" s="12" customFormat="1" ht="12">
      <c r="B4294" s="180"/>
      <c r="D4294" s="181" t="s">
        <v>586</v>
      </c>
      <c r="E4294" s="182" t="s">
        <v>1</v>
      </c>
      <c r="F4294" s="183" t="s">
        <v>4295</v>
      </c>
      <c r="H4294" s="182" t="s">
        <v>1</v>
      </c>
      <c r="I4294" s="184"/>
      <c r="L4294" s="180"/>
      <c r="M4294" s="185"/>
      <c r="T4294" s="186"/>
      <c r="AT4294" s="182" t="s">
        <v>586</v>
      </c>
      <c r="AU4294" s="182" t="s">
        <v>89</v>
      </c>
      <c r="AV4294" s="12" t="s">
        <v>84</v>
      </c>
      <c r="AW4294" s="12" t="s">
        <v>31</v>
      </c>
      <c r="AX4294" s="12" t="s">
        <v>77</v>
      </c>
      <c r="AY4294" s="182" t="s">
        <v>574</v>
      </c>
    </row>
    <row r="4295" spans="2:51" s="13" customFormat="1" ht="12">
      <c r="B4295" s="187"/>
      <c r="D4295" s="181" t="s">
        <v>586</v>
      </c>
      <c r="E4295" s="188" t="s">
        <v>1</v>
      </c>
      <c r="F4295" s="189" t="s">
        <v>4291</v>
      </c>
      <c r="H4295" s="190">
        <v>10.78</v>
      </c>
      <c r="I4295" s="191"/>
      <c r="L4295" s="187"/>
      <c r="M4295" s="192"/>
      <c r="T4295" s="193"/>
      <c r="AT4295" s="188" t="s">
        <v>586</v>
      </c>
      <c r="AU4295" s="188" t="s">
        <v>89</v>
      </c>
      <c r="AV4295" s="13" t="s">
        <v>89</v>
      </c>
      <c r="AW4295" s="13" t="s">
        <v>31</v>
      </c>
      <c r="AX4295" s="13" t="s">
        <v>77</v>
      </c>
      <c r="AY4295" s="188" t="s">
        <v>574</v>
      </c>
    </row>
    <row r="4296" spans="2:51" s="12" customFormat="1" ht="12">
      <c r="B4296" s="180"/>
      <c r="D4296" s="181" t="s">
        <v>586</v>
      </c>
      <c r="E4296" s="182" t="s">
        <v>1</v>
      </c>
      <c r="F4296" s="183" t="s">
        <v>4296</v>
      </c>
      <c r="H4296" s="182" t="s">
        <v>1</v>
      </c>
      <c r="I4296" s="184"/>
      <c r="L4296" s="180"/>
      <c r="M4296" s="185"/>
      <c r="T4296" s="186"/>
      <c r="AT4296" s="182" t="s">
        <v>586</v>
      </c>
      <c r="AU4296" s="182" t="s">
        <v>89</v>
      </c>
      <c r="AV4296" s="12" t="s">
        <v>84</v>
      </c>
      <c r="AW4296" s="12" t="s">
        <v>31</v>
      </c>
      <c r="AX4296" s="12" t="s">
        <v>77</v>
      </c>
      <c r="AY4296" s="182" t="s">
        <v>574</v>
      </c>
    </row>
    <row r="4297" spans="2:51" s="13" customFormat="1" ht="12">
      <c r="B4297" s="187"/>
      <c r="D4297" s="181" t="s">
        <v>586</v>
      </c>
      <c r="E4297" s="188" t="s">
        <v>1</v>
      </c>
      <c r="F4297" s="189" t="s">
        <v>4291</v>
      </c>
      <c r="H4297" s="190">
        <v>10.78</v>
      </c>
      <c r="I4297" s="191"/>
      <c r="L4297" s="187"/>
      <c r="M4297" s="192"/>
      <c r="T4297" s="193"/>
      <c r="AT4297" s="188" t="s">
        <v>586</v>
      </c>
      <c r="AU4297" s="188" t="s">
        <v>89</v>
      </c>
      <c r="AV4297" s="13" t="s">
        <v>89</v>
      </c>
      <c r="AW4297" s="13" t="s">
        <v>31</v>
      </c>
      <c r="AX4297" s="13" t="s">
        <v>77</v>
      </c>
      <c r="AY4297" s="188" t="s">
        <v>574</v>
      </c>
    </row>
    <row r="4298" spans="2:51" s="13" customFormat="1" ht="12">
      <c r="B4298" s="187"/>
      <c r="D4298" s="181" t="s">
        <v>586</v>
      </c>
      <c r="E4298" s="188" t="s">
        <v>1</v>
      </c>
      <c r="F4298" s="189" t="s">
        <v>4287</v>
      </c>
      <c r="H4298" s="190">
        <v>-0.36</v>
      </c>
      <c r="I4298" s="191"/>
      <c r="L4298" s="187"/>
      <c r="M4298" s="192"/>
      <c r="T4298" s="193"/>
      <c r="AT4298" s="188" t="s">
        <v>586</v>
      </c>
      <c r="AU4298" s="188" t="s">
        <v>89</v>
      </c>
      <c r="AV4298" s="13" t="s">
        <v>89</v>
      </c>
      <c r="AW4298" s="13" t="s">
        <v>31</v>
      </c>
      <c r="AX4298" s="13" t="s">
        <v>77</v>
      </c>
      <c r="AY4298" s="188" t="s">
        <v>574</v>
      </c>
    </row>
    <row r="4299" spans="2:51" s="12" customFormat="1" ht="12">
      <c r="B4299" s="180"/>
      <c r="D4299" s="181" t="s">
        <v>586</v>
      </c>
      <c r="E4299" s="182" t="s">
        <v>1</v>
      </c>
      <c r="F4299" s="183" t="s">
        <v>4297</v>
      </c>
      <c r="H4299" s="182" t="s">
        <v>1</v>
      </c>
      <c r="I4299" s="184"/>
      <c r="L4299" s="180"/>
      <c r="M4299" s="185"/>
      <c r="T4299" s="186"/>
      <c r="AT4299" s="182" t="s">
        <v>586</v>
      </c>
      <c r="AU4299" s="182" t="s">
        <v>89</v>
      </c>
      <c r="AV4299" s="12" t="s">
        <v>84</v>
      </c>
      <c r="AW4299" s="12" t="s">
        <v>31</v>
      </c>
      <c r="AX4299" s="12" t="s">
        <v>77</v>
      </c>
      <c r="AY4299" s="182" t="s">
        <v>574</v>
      </c>
    </row>
    <row r="4300" spans="2:51" s="13" customFormat="1" ht="12">
      <c r="B4300" s="187"/>
      <c r="D4300" s="181" t="s">
        <v>586</v>
      </c>
      <c r="E4300" s="188" t="s">
        <v>1</v>
      </c>
      <c r="F4300" s="189" t="s">
        <v>4291</v>
      </c>
      <c r="H4300" s="190">
        <v>10.78</v>
      </c>
      <c r="I4300" s="191"/>
      <c r="L4300" s="187"/>
      <c r="M4300" s="192"/>
      <c r="T4300" s="193"/>
      <c r="AT4300" s="188" t="s">
        <v>586</v>
      </c>
      <c r="AU4300" s="188" t="s">
        <v>89</v>
      </c>
      <c r="AV4300" s="13" t="s">
        <v>89</v>
      </c>
      <c r="AW4300" s="13" t="s">
        <v>31</v>
      </c>
      <c r="AX4300" s="13" t="s">
        <v>77</v>
      </c>
      <c r="AY4300" s="188" t="s">
        <v>574</v>
      </c>
    </row>
    <row r="4301" spans="2:51" s="13" customFormat="1" ht="12">
      <c r="B4301" s="187"/>
      <c r="D4301" s="181" t="s">
        <v>586</v>
      </c>
      <c r="E4301" s="188" t="s">
        <v>1</v>
      </c>
      <c r="F4301" s="189" t="s">
        <v>4287</v>
      </c>
      <c r="H4301" s="190">
        <v>-0.36</v>
      </c>
      <c r="I4301" s="191"/>
      <c r="L4301" s="187"/>
      <c r="M4301" s="192"/>
      <c r="T4301" s="193"/>
      <c r="AT4301" s="188" t="s">
        <v>586</v>
      </c>
      <c r="AU4301" s="188" t="s">
        <v>89</v>
      </c>
      <c r="AV4301" s="13" t="s">
        <v>89</v>
      </c>
      <c r="AW4301" s="13" t="s">
        <v>31</v>
      </c>
      <c r="AX4301" s="13" t="s">
        <v>77</v>
      </c>
      <c r="AY4301" s="188" t="s">
        <v>574</v>
      </c>
    </row>
    <row r="4302" spans="2:51" s="12" customFormat="1" ht="12">
      <c r="B4302" s="180"/>
      <c r="D4302" s="181" t="s">
        <v>586</v>
      </c>
      <c r="E4302" s="182" t="s">
        <v>1</v>
      </c>
      <c r="F4302" s="183" t="s">
        <v>4298</v>
      </c>
      <c r="H4302" s="182" t="s">
        <v>1</v>
      </c>
      <c r="I4302" s="184"/>
      <c r="L4302" s="180"/>
      <c r="M4302" s="185"/>
      <c r="T4302" s="186"/>
      <c r="AT4302" s="182" t="s">
        <v>586</v>
      </c>
      <c r="AU4302" s="182" t="s">
        <v>89</v>
      </c>
      <c r="AV4302" s="12" t="s">
        <v>84</v>
      </c>
      <c r="AW4302" s="12" t="s">
        <v>31</v>
      </c>
      <c r="AX4302" s="12" t="s">
        <v>77</v>
      </c>
      <c r="AY4302" s="182" t="s">
        <v>574</v>
      </c>
    </row>
    <row r="4303" spans="2:51" s="13" customFormat="1" ht="12">
      <c r="B4303" s="187"/>
      <c r="D4303" s="181" t="s">
        <v>586</v>
      </c>
      <c r="E4303" s="188" t="s">
        <v>1</v>
      </c>
      <c r="F4303" s="189" t="s">
        <v>4291</v>
      </c>
      <c r="H4303" s="190">
        <v>10.78</v>
      </c>
      <c r="I4303" s="191"/>
      <c r="L4303" s="187"/>
      <c r="M4303" s="192"/>
      <c r="T4303" s="193"/>
      <c r="AT4303" s="188" t="s">
        <v>586</v>
      </c>
      <c r="AU4303" s="188" t="s">
        <v>89</v>
      </c>
      <c r="AV4303" s="13" t="s">
        <v>89</v>
      </c>
      <c r="AW4303" s="13" t="s">
        <v>31</v>
      </c>
      <c r="AX4303" s="13" t="s">
        <v>77</v>
      </c>
      <c r="AY4303" s="188" t="s">
        <v>574</v>
      </c>
    </row>
    <row r="4304" spans="2:51" s="12" customFormat="1" ht="12">
      <c r="B4304" s="180"/>
      <c r="D4304" s="181" t="s">
        <v>586</v>
      </c>
      <c r="E4304" s="182" t="s">
        <v>1</v>
      </c>
      <c r="F4304" s="183" t="s">
        <v>4299</v>
      </c>
      <c r="H4304" s="182" t="s">
        <v>1</v>
      </c>
      <c r="I4304" s="184"/>
      <c r="L4304" s="180"/>
      <c r="M4304" s="185"/>
      <c r="T4304" s="186"/>
      <c r="AT4304" s="182" t="s">
        <v>586</v>
      </c>
      <c r="AU4304" s="182" t="s">
        <v>89</v>
      </c>
      <c r="AV4304" s="12" t="s">
        <v>84</v>
      </c>
      <c r="AW4304" s="12" t="s">
        <v>31</v>
      </c>
      <c r="AX4304" s="12" t="s">
        <v>77</v>
      </c>
      <c r="AY4304" s="182" t="s">
        <v>574</v>
      </c>
    </row>
    <row r="4305" spans="2:51" s="13" customFormat="1" ht="12">
      <c r="B4305" s="187"/>
      <c r="D4305" s="181" t="s">
        <v>586</v>
      </c>
      <c r="E4305" s="188" t="s">
        <v>1</v>
      </c>
      <c r="F4305" s="189" t="s">
        <v>4300</v>
      </c>
      <c r="H4305" s="190">
        <v>24.92</v>
      </c>
      <c r="I4305" s="191"/>
      <c r="L4305" s="187"/>
      <c r="M4305" s="192"/>
      <c r="T4305" s="193"/>
      <c r="AT4305" s="188" t="s">
        <v>586</v>
      </c>
      <c r="AU4305" s="188" t="s">
        <v>89</v>
      </c>
      <c r="AV4305" s="13" t="s">
        <v>89</v>
      </c>
      <c r="AW4305" s="13" t="s">
        <v>31</v>
      </c>
      <c r="AX4305" s="13" t="s">
        <v>77</v>
      </c>
      <c r="AY4305" s="188" t="s">
        <v>574</v>
      </c>
    </row>
    <row r="4306" spans="2:51" s="13" customFormat="1" ht="12">
      <c r="B4306" s="187"/>
      <c r="D4306" s="181" t="s">
        <v>586</v>
      </c>
      <c r="E4306" s="188" t="s">
        <v>1</v>
      </c>
      <c r="F4306" s="189" t="s">
        <v>4301</v>
      </c>
      <c r="H4306" s="190">
        <v>3.22</v>
      </c>
      <c r="I4306" s="191"/>
      <c r="L4306" s="187"/>
      <c r="M4306" s="192"/>
      <c r="T4306" s="193"/>
      <c r="AT4306" s="188" t="s">
        <v>586</v>
      </c>
      <c r="AU4306" s="188" t="s">
        <v>89</v>
      </c>
      <c r="AV4306" s="13" t="s">
        <v>89</v>
      </c>
      <c r="AW4306" s="13" t="s">
        <v>31</v>
      </c>
      <c r="AX4306" s="13" t="s">
        <v>77</v>
      </c>
      <c r="AY4306" s="188" t="s">
        <v>574</v>
      </c>
    </row>
    <row r="4307" spans="2:51" s="13" customFormat="1" ht="12">
      <c r="B4307" s="187"/>
      <c r="D4307" s="181" t="s">
        <v>586</v>
      </c>
      <c r="E4307" s="188" t="s">
        <v>1</v>
      </c>
      <c r="F4307" s="189" t="s">
        <v>4302</v>
      </c>
      <c r="H4307" s="190">
        <v>7.4560000000000004</v>
      </c>
      <c r="I4307" s="191"/>
      <c r="L4307" s="187"/>
      <c r="M4307" s="192"/>
      <c r="T4307" s="193"/>
      <c r="AT4307" s="188" t="s">
        <v>586</v>
      </c>
      <c r="AU4307" s="188" t="s">
        <v>89</v>
      </c>
      <c r="AV4307" s="13" t="s">
        <v>89</v>
      </c>
      <c r="AW4307" s="13" t="s">
        <v>31</v>
      </c>
      <c r="AX4307" s="13" t="s">
        <v>77</v>
      </c>
      <c r="AY4307" s="188" t="s">
        <v>574</v>
      </c>
    </row>
    <row r="4308" spans="2:51" s="13" customFormat="1" ht="12">
      <c r="B4308" s="187"/>
      <c r="D4308" s="181" t="s">
        <v>586</v>
      </c>
      <c r="E4308" s="188" t="s">
        <v>1</v>
      </c>
      <c r="F4308" s="189" t="s">
        <v>4303</v>
      </c>
      <c r="H4308" s="190">
        <v>2.8</v>
      </c>
      <c r="I4308" s="191"/>
      <c r="L4308" s="187"/>
      <c r="M4308" s="192"/>
      <c r="T4308" s="193"/>
      <c r="AT4308" s="188" t="s">
        <v>586</v>
      </c>
      <c r="AU4308" s="188" t="s">
        <v>89</v>
      </c>
      <c r="AV4308" s="13" t="s">
        <v>89</v>
      </c>
      <c r="AW4308" s="13" t="s">
        <v>31</v>
      </c>
      <c r="AX4308" s="13" t="s">
        <v>77</v>
      </c>
      <c r="AY4308" s="188" t="s">
        <v>574</v>
      </c>
    </row>
    <row r="4309" spans="2:51" s="13" customFormat="1" ht="12">
      <c r="B4309" s="187"/>
      <c r="D4309" s="181" t="s">
        <v>586</v>
      </c>
      <c r="E4309" s="188" t="s">
        <v>1</v>
      </c>
      <c r="F4309" s="189" t="s">
        <v>4304</v>
      </c>
      <c r="H4309" s="190">
        <v>-0.24</v>
      </c>
      <c r="I4309" s="191"/>
      <c r="L4309" s="187"/>
      <c r="M4309" s="192"/>
      <c r="T4309" s="193"/>
      <c r="AT4309" s="188" t="s">
        <v>586</v>
      </c>
      <c r="AU4309" s="188" t="s">
        <v>89</v>
      </c>
      <c r="AV4309" s="13" t="s">
        <v>89</v>
      </c>
      <c r="AW4309" s="13" t="s">
        <v>31</v>
      </c>
      <c r="AX4309" s="13" t="s">
        <v>77</v>
      </c>
      <c r="AY4309" s="188" t="s">
        <v>574</v>
      </c>
    </row>
    <row r="4310" spans="2:51" s="12" customFormat="1" ht="12">
      <c r="B4310" s="180"/>
      <c r="D4310" s="181" t="s">
        <v>586</v>
      </c>
      <c r="E4310" s="182" t="s">
        <v>1</v>
      </c>
      <c r="F4310" s="183" t="s">
        <v>4305</v>
      </c>
      <c r="H4310" s="182" t="s">
        <v>1</v>
      </c>
      <c r="I4310" s="184"/>
      <c r="L4310" s="180"/>
      <c r="M4310" s="185"/>
      <c r="T4310" s="186"/>
      <c r="AT4310" s="182" t="s">
        <v>586</v>
      </c>
      <c r="AU4310" s="182" t="s">
        <v>89</v>
      </c>
      <c r="AV4310" s="12" t="s">
        <v>84</v>
      </c>
      <c r="AW4310" s="12" t="s">
        <v>31</v>
      </c>
      <c r="AX4310" s="12" t="s">
        <v>77</v>
      </c>
      <c r="AY4310" s="182" t="s">
        <v>574</v>
      </c>
    </row>
    <row r="4311" spans="2:51" s="13" customFormat="1" ht="12">
      <c r="B4311" s="187"/>
      <c r="D4311" s="181" t="s">
        <v>586</v>
      </c>
      <c r="E4311" s="188" t="s">
        <v>1</v>
      </c>
      <c r="F4311" s="189" t="s">
        <v>4306</v>
      </c>
      <c r="H4311" s="190">
        <v>4.34</v>
      </c>
      <c r="I4311" s="191"/>
      <c r="L4311" s="187"/>
      <c r="M4311" s="192"/>
      <c r="T4311" s="193"/>
      <c r="AT4311" s="188" t="s">
        <v>586</v>
      </c>
      <c r="AU4311" s="188" t="s">
        <v>89</v>
      </c>
      <c r="AV4311" s="13" t="s">
        <v>89</v>
      </c>
      <c r="AW4311" s="13" t="s">
        <v>31</v>
      </c>
      <c r="AX4311" s="13" t="s">
        <v>77</v>
      </c>
      <c r="AY4311" s="188" t="s">
        <v>574</v>
      </c>
    </row>
    <row r="4312" spans="2:51" s="13" customFormat="1" ht="12">
      <c r="B4312" s="187"/>
      <c r="D4312" s="181" t="s">
        <v>586</v>
      </c>
      <c r="E4312" s="188" t="s">
        <v>1</v>
      </c>
      <c r="F4312" s="189" t="s">
        <v>4307</v>
      </c>
      <c r="H4312" s="190">
        <v>-0.49</v>
      </c>
      <c r="I4312" s="191"/>
      <c r="L4312" s="187"/>
      <c r="M4312" s="192"/>
      <c r="T4312" s="193"/>
      <c r="AT4312" s="188" t="s">
        <v>586</v>
      </c>
      <c r="AU4312" s="188" t="s">
        <v>89</v>
      </c>
      <c r="AV4312" s="13" t="s">
        <v>89</v>
      </c>
      <c r="AW4312" s="13" t="s">
        <v>31</v>
      </c>
      <c r="AX4312" s="13" t="s">
        <v>77</v>
      </c>
      <c r="AY4312" s="188" t="s">
        <v>574</v>
      </c>
    </row>
    <row r="4313" spans="2:51" s="13" customFormat="1" ht="12">
      <c r="B4313" s="187"/>
      <c r="D4313" s="181" t="s">
        <v>586</v>
      </c>
      <c r="E4313" s="188" t="s">
        <v>1</v>
      </c>
      <c r="F4313" s="189" t="s">
        <v>4308</v>
      </c>
      <c r="H4313" s="190">
        <v>13.72</v>
      </c>
      <c r="I4313" s="191"/>
      <c r="L4313" s="187"/>
      <c r="M4313" s="192"/>
      <c r="T4313" s="193"/>
      <c r="AT4313" s="188" t="s">
        <v>586</v>
      </c>
      <c r="AU4313" s="188" t="s">
        <v>89</v>
      </c>
      <c r="AV4313" s="13" t="s">
        <v>89</v>
      </c>
      <c r="AW4313" s="13" t="s">
        <v>31</v>
      </c>
      <c r="AX4313" s="13" t="s">
        <v>77</v>
      </c>
      <c r="AY4313" s="188" t="s">
        <v>574</v>
      </c>
    </row>
    <row r="4314" spans="2:51" s="12" customFormat="1" ht="12">
      <c r="B4314" s="180"/>
      <c r="D4314" s="181" t="s">
        <v>586</v>
      </c>
      <c r="E4314" s="182" t="s">
        <v>1</v>
      </c>
      <c r="F4314" s="183" t="s">
        <v>4309</v>
      </c>
      <c r="H4314" s="182" t="s">
        <v>1</v>
      </c>
      <c r="I4314" s="184"/>
      <c r="L4314" s="180"/>
      <c r="M4314" s="185"/>
      <c r="T4314" s="186"/>
      <c r="AT4314" s="182" t="s">
        <v>586</v>
      </c>
      <c r="AU4314" s="182" t="s">
        <v>89</v>
      </c>
      <c r="AV4314" s="12" t="s">
        <v>84</v>
      </c>
      <c r="AW4314" s="12" t="s">
        <v>31</v>
      </c>
      <c r="AX4314" s="12" t="s">
        <v>77</v>
      </c>
      <c r="AY4314" s="182" t="s">
        <v>574</v>
      </c>
    </row>
    <row r="4315" spans="2:51" s="13" customFormat="1" ht="12">
      <c r="B4315" s="187"/>
      <c r="D4315" s="181" t="s">
        <v>586</v>
      </c>
      <c r="E4315" s="188" t="s">
        <v>1</v>
      </c>
      <c r="F4315" s="189" t="s">
        <v>4310</v>
      </c>
      <c r="H4315" s="190">
        <v>10.99</v>
      </c>
      <c r="I4315" s="191"/>
      <c r="L4315" s="187"/>
      <c r="M4315" s="192"/>
      <c r="T4315" s="193"/>
      <c r="AT4315" s="188" t="s">
        <v>586</v>
      </c>
      <c r="AU4315" s="188" t="s">
        <v>89</v>
      </c>
      <c r="AV4315" s="13" t="s">
        <v>89</v>
      </c>
      <c r="AW4315" s="13" t="s">
        <v>31</v>
      </c>
      <c r="AX4315" s="13" t="s">
        <v>77</v>
      </c>
      <c r="AY4315" s="188" t="s">
        <v>574</v>
      </c>
    </row>
    <row r="4316" spans="2:51" s="13" customFormat="1" ht="12">
      <c r="B4316" s="187"/>
      <c r="D4316" s="181" t="s">
        <v>586</v>
      </c>
      <c r="E4316" s="188" t="s">
        <v>1</v>
      </c>
      <c r="F4316" s="189" t="s">
        <v>4311</v>
      </c>
      <c r="H4316" s="190">
        <v>-0.36</v>
      </c>
      <c r="I4316" s="191"/>
      <c r="L4316" s="187"/>
      <c r="M4316" s="192"/>
      <c r="T4316" s="193"/>
      <c r="AT4316" s="188" t="s">
        <v>586</v>
      </c>
      <c r="AU4316" s="188" t="s">
        <v>89</v>
      </c>
      <c r="AV4316" s="13" t="s">
        <v>89</v>
      </c>
      <c r="AW4316" s="13" t="s">
        <v>31</v>
      </c>
      <c r="AX4316" s="13" t="s">
        <v>77</v>
      </c>
      <c r="AY4316" s="188" t="s">
        <v>574</v>
      </c>
    </row>
    <row r="4317" spans="2:51" s="12" customFormat="1" ht="12">
      <c r="B4317" s="180"/>
      <c r="D4317" s="181" t="s">
        <v>586</v>
      </c>
      <c r="E4317" s="182" t="s">
        <v>1</v>
      </c>
      <c r="F4317" s="183" t="s">
        <v>4312</v>
      </c>
      <c r="H4317" s="182" t="s">
        <v>1</v>
      </c>
      <c r="I4317" s="184"/>
      <c r="L4317" s="180"/>
      <c r="M4317" s="185"/>
      <c r="T4317" s="186"/>
      <c r="AT4317" s="182" t="s">
        <v>586</v>
      </c>
      <c r="AU4317" s="182" t="s">
        <v>89</v>
      </c>
      <c r="AV4317" s="12" t="s">
        <v>84</v>
      </c>
      <c r="AW4317" s="12" t="s">
        <v>31</v>
      </c>
      <c r="AX4317" s="12" t="s">
        <v>77</v>
      </c>
      <c r="AY4317" s="182" t="s">
        <v>574</v>
      </c>
    </row>
    <row r="4318" spans="2:51" s="13" customFormat="1" ht="12">
      <c r="B4318" s="187"/>
      <c r="D4318" s="181" t="s">
        <v>586</v>
      </c>
      <c r="E4318" s="188" t="s">
        <v>1</v>
      </c>
      <c r="F4318" s="189" t="s">
        <v>4310</v>
      </c>
      <c r="H4318" s="190">
        <v>10.99</v>
      </c>
      <c r="I4318" s="191"/>
      <c r="L4318" s="187"/>
      <c r="M4318" s="192"/>
      <c r="T4318" s="193"/>
      <c r="AT4318" s="188" t="s">
        <v>586</v>
      </c>
      <c r="AU4318" s="188" t="s">
        <v>89</v>
      </c>
      <c r="AV4318" s="13" t="s">
        <v>89</v>
      </c>
      <c r="AW4318" s="13" t="s">
        <v>31</v>
      </c>
      <c r="AX4318" s="13" t="s">
        <v>77</v>
      </c>
      <c r="AY4318" s="188" t="s">
        <v>574</v>
      </c>
    </row>
    <row r="4319" spans="2:51" s="12" customFormat="1" ht="12">
      <c r="B4319" s="180"/>
      <c r="D4319" s="181" t="s">
        <v>586</v>
      </c>
      <c r="E4319" s="182" t="s">
        <v>1</v>
      </c>
      <c r="F4319" s="183" t="s">
        <v>4313</v>
      </c>
      <c r="H4319" s="182" t="s">
        <v>1</v>
      </c>
      <c r="I4319" s="184"/>
      <c r="L4319" s="180"/>
      <c r="M4319" s="185"/>
      <c r="T4319" s="186"/>
      <c r="AT4319" s="182" t="s">
        <v>586</v>
      </c>
      <c r="AU4319" s="182" t="s">
        <v>89</v>
      </c>
      <c r="AV4319" s="12" t="s">
        <v>84</v>
      </c>
      <c r="AW4319" s="12" t="s">
        <v>31</v>
      </c>
      <c r="AX4319" s="12" t="s">
        <v>77</v>
      </c>
      <c r="AY4319" s="182" t="s">
        <v>574</v>
      </c>
    </row>
    <row r="4320" spans="2:51" s="13" customFormat="1" ht="12">
      <c r="B4320" s="187"/>
      <c r="D4320" s="181" t="s">
        <v>586</v>
      </c>
      <c r="E4320" s="188" t="s">
        <v>1</v>
      </c>
      <c r="F4320" s="189" t="s">
        <v>4310</v>
      </c>
      <c r="H4320" s="190">
        <v>10.99</v>
      </c>
      <c r="I4320" s="191"/>
      <c r="L4320" s="187"/>
      <c r="M4320" s="192"/>
      <c r="T4320" s="193"/>
      <c r="AT4320" s="188" t="s">
        <v>586</v>
      </c>
      <c r="AU4320" s="188" t="s">
        <v>89</v>
      </c>
      <c r="AV4320" s="13" t="s">
        <v>89</v>
      </c>
      <c r="AW4320" s="13" t="s">
        <v>31</v>
      </c>
      <c r="AX4320" s="13" t="s">
        <v>77</v>
      </c>
      <c r="AY4320" s="188" t="s">
        <v>574</v>
      </c>
    </row>
    <row r="4321" spans="2:51" s="13" customFormat="1" ht="12">
      <c r="B4321" s="187"/>
      <c r="D4321" s="181" t="s">
        <v>586</v>
      </c>
      <c r="E4321" s="188" t="s">
        <v>1</v>
      </c>
      <c r="F4321" s="189" t="s">
        <v>4311</v>
      </c>
      <c r="H4321" s="190">
        <v>-0.36</v>
      </c>
      <c r="I4321" s="191"/>
      <c r="L4321" s="187"/>
      <c r="M4321" s="192"/>
      <c r="T4321" s="193"/>
      <c r="AT4321" s="188" t="s">
        <v>586</v>
      </c>
      <c r="AU4321" s="188" t="s">
        <v>89</v>
      </c>
      <c r="AV4321" s="13" t="s">
        <v>89</v>
      </c>
      <c r="AW4321" s="13" t="s">
        <v>31</v>
      </c>
      <c r="AX4321" s="13" t="s">
        <v>77</v>
      </c>
      <c r="AY4321" s="188" t="s">
        <v>574</v>
      </c>
    </row>
    <row r="4322" spans="2:51" s="12" customFormat="1" ht="12">
      <c r="B4322" s="180"/>
      <c r="D4322" s="181" t="s">
        <v>586</v>
      </c>
      <c r="E4322" s="182" t="s">
        <v>1</v>
      </c>
      <c r="F4322" s="183" t="s">
        <v>4314</v>
      </c>
      <c r="H4322" s="182" t="s">
        <v>1</v>
      </c>
      <c r="I4322" s="184"/>
      <c r="L4322" s="180"/>
      <c r="M4322" s="185"/>
      <c r="T4322" s="186"/>
      <c r="AT4322" s="182" t="s">
        <v>586</v>
      </c>
      <c r="AU4322" s="182" t="s">
        <v>89</v>
      </c>
      <c r="AV4322" s="12" t="s">
        <v>84</v>
      </c>
      <c r="AW4322" s="12" t="s">
        <v>31</v>
      </c>
      <c r="AX4322" s="12" t="s">
        <v>77</v>
      </c>
      <c r="AY4322" s="182" t="s">
        <v>574</v>
      </c>
    </row>
    <row r="4323" spans="2:51" s="13" customFormat="1" ht="12">
      <c r="B4323" s="187"/>
      <c r="D4323" s="181" t="s">
        <v>586</v>
      </c>
      <c r="E4323" s="188" t="s">
        <v>1</v>
      </c>
      <c r="F4323" s="189" t="s">
        <v>4310</v>
      </c>
      <c r="H4323" s="190">
        <v>10.99</v>
      </c>
      <c r="I4323" s="191"/>
      <c r="L4323" s="187"/>
      <c r="M4323" s="192"/>
      <c r="T4323" s="193"/>
      <c r="AT4323" s="188" t="s">
        <v>586</v>
      </c>
      <c r="AU4323" s="188" t="s">
        <v>89</v>
      </c>
      <c r="AV4323" s="13" t="s">
        <v>89</v>
      </c>
      <c r="AW4323" s="13" t="s">
        <v>31</v>
      </c>
      <c r="AX4323" s="13" t="s">
        <v>77</v>
      </c>
      <c r="AY4323" s="188" t="s">
        <v>574</v>
      </c>
    </row>
    <row r="4324" spans="2:51" s="13" customFormat="1" ht="12">
      <c r="B4324" s="187"/>
      <c r="D4324" s="181" t="s">
        <v>586</v>
      </c>
      <c r="E4324" s="188" t="s">
        <v>1</v>
      </c>
      <c r="F4324" s="189" t="s">
        <v>4311</v>
      </c>
      <c r="H4324" s="190">
        <v>-0.36</v>
      </c>
      <c r="I4324" s="191"/>
      <c r="L4324" s="187"/>
      <c r="M4324" s="192"/>
      <c r="T4324" s="193"/>
      <c r="AT4324" s="188" t="s">
        <v>586</v>
      </c>
      <c r="AU4324" s="188" t="s">
        <v>89</v>
      </c>
      <c r="AV4324" s="13" t="s">
        <v>89</v>
      </c>
      <c r="AW4324" s="13" t="s">
        <v>31</v>
      </c>
      <c r="AX4324" s="13" t="s">
        <v>77</v>
      </c>
      <c r="AY4324" s="188" t="s">
        <v>574</v>
      </c>
    </row>
    <row r="4325" spans="2:51" s="12" customFormat="1" ht="12">
      <c r="B4325" s="180"/>
      <c r="D4325" s="181" t="s">
        <v>586</v>
      </c>
      <c r="E4325" s="182" t="s">
        <v>1</v>
      </c>
      <c r="F4325" s="183" t="s">
        <v>4315</v>
      </c>
      <c r="H4325" s="182" t="s">
        <v>1</v>
      </c>
      <c r="I4325" s="184"/>
      <c r="L4325" s="180"/>
      <c r="M4325" s="185"/>
      <c r="T4325" s="186"/>
      <c r="AT4325" s="182" t="s">
        <v>586</v>
      </c>
      <c r="AU4325" s="182" t="s">
        <v>89</v>
      </c>
      <c r="AV4325" s="12" t="s">
        <v>84</v>
      </c>
      <c r="AW4325" s="12" t="s">
        <v>31</v>
      </c>
      <c r="AX4325" s="12" t="s">
        <v>77</v>
      </c>
      <c r="AY4325" s="182" t="s">
        <v>574</v>
      </c>
    </row>
    <row r="4326" spans="2:51" s="13" customFormat="1" ht="12">
      <c r="B4326" s="187"/>
      <c r="D4326" s="181" t="s">
        <v>586</v>
      </c>
      <c r="E4326" s="188" t="s">
        <v>1</v>
      </c>
      <c r="F4326" s="189" t="s">
        <v>4310</v>
      </c>
      <c r="H4326" s="190">
        <v>10.99</v>
      </c>
      <c r="I4326" s="191"/>
      <c r="L4326" s="187"/>
      <c r="M4326" s="192"/>
      <c r="T4326" s="193"/>
      <c r="AT4326" s="188" t="s">
        <v>586</v>
      </c>
      <c r="AU4326" s="188" t="s">
        <v>89</v>
      </c>
      <c r="AV4326" s="13" t="s">
        <v>89</v>
      </c>
      <c r="AW4326" s="13" t="s">
        <v>31</v>
      </c>
      <c r="AX4326" s="13" t="s">
        <v>77</v>
      </c>
      <c r="AY4326" s="188" t="s">
        <v>574</v>
      </c>
    </row>
    <row r="4327" spans="2:51" s="12" customFormat="1" ht="12">
      <c r="B4327" s="180"/>
      <c r="D4327" s="181" t="s">
        <v>586</v>
      </c>
      <c r="E4327" s="182" t="s">
        <v>1</v>
      </c>
      <c r="F4327" s="183" t="s">
        <v>4316</v>
      </c>
      <c r="H4327" s="182" t="s">
        <v>1</v>
      </c>
      <c r="I4327" s="184"/>
      <c r="L4327" s="180"/>
      <c r="M4327" s="185"/>
      <c r="T4327" s="186"/>
      <c r="AT4327" s="182" t="s">
        <v>586</v>
      </c>
      <c r="AU4327" s="182" t="s">
        <v>89</v>
      </c>
      <c r="AV4327" s="12" t="s">
        <v>84</v>
      </c>
      <c r="AW4327" s="12" t="s">
        <v>31</v>
      </c>
      <c r="AX4327" s="12" t="s">
        <v>77</v>
      </c>
      <c r="AY4327" s="182" t="s">
        <v>574</v>
      </c>
    </row>
    <row r="4328" spans="2:51" s="13" customFormat="1" ht="12">
      <c r="B4328" s="187"/>
      <c r="D4328" s="181" t="s">
        <v>586</v>
      </c>
      <c r="E4328" s="188" t="s">
        <v>1</v>
      </c>
      <c r="F4328" s="189" t="s">
        <v>4310</v>
      </c>
      <c r="H4328" s="190">
        <v>10.99</v>
      </c>
      <c r="I4328" s="191"/>
      <c r="L4328" s="187"/>
      <c r="M4328" s="192"/>
      <c r="T4328" s="193"/>
      <c r="AT4328" s="188" t="s">
        <v>586</v>
      </c>
      <c r="AU4328" s="188" t="s">
        <v>89</v>
      </c>
      <c r="AV4328" s="13" t="s">
        <v>89</v>
      </c>
      <c r="AW4328" s="13" t="s">
        <v>31</v>
      </c>
      <c r="AX4328" s="13" t="s">
        <v>77</v>
      </c>
      <c r="AY4328" s="188" t="s">
        <v>574</v>
      </c>
    </row>
    <row r="4329" spans="2:51" s="12" customFormat="1" ht="12">
      <c r="B4329" s="180"/>
      <c r="D4329" s="181" t="s">
        <v>586</v>
      </c>
      <c r="E4329" s="182" t="s">
        <v>1</v>
      </c>
      <c r="F4329" s="183" t="s">
        <v>4317</v>
      </c>
      <c r="H4329" s="182" t="s">
        <v>1</v>
      </c>
      <c r="I4329" s="184"/>
      <c r="L4329" s="180"/>
      <c r="M4329" s="185"/>
      <c r="T4329" s="186"/>
      <c r="AT4329" s="182" t="s">
        <v>586</v>
      </c>
      <c r="AU4329" s="182" t="s">
        <v>89</v>
      </c>
      <c r="AV4329" s="12" t="s">
        <v>84</v>
      </c>
      <c r="AW4329" s="12" t="s">
        <v>31</v>
      </c>
      <c r="AX4329" s="12" t="s">
        <v>77</v>
      </c>
      <c r="AY4329" s="182" t="s">
        <v>574</v>
      </c>
    </row>
    <row r="4330" spans="2:51" s="13" customFormat="1" ht="12">
      <c r="B4330" s="187"/>
      <c r="D4330" s="181" t="s">
        <v>586</v>
      </c>
      <c r="E4330" s="188" t="s">
        <v>1</v>
      </c>
      <c r="F4330" s="189" t="s">
        <v>4310</v>
      </c>
      <c r="H4330" s="190">
        <v>10.99</v>
      </c>
      <c r="I4330" s="191"/>
      <c r="L4330" s="187"/>
      <c r="M4330" s="192"/>
      <c r="T4330" s="193"/>
      <c r="AT4330" s="188" t="s">
        <v>586</v>
      </c>
      <c r="AU4330" s="188" t="s">
        <v>89</v>
      </c>
      <c r="AV4330" s="13" t="s">
        <v>89</v>
      </c>
      <c r="AW4330" s="13" t="s">
        <v>31</v>
      </c>
      <c r="AX4330" s="13" t="s">
        <v>77</v>
      </c>
      <c r="AY4330" s="188" t="s">
        <v>574</v>
      </c>
    </row>
    <row r="4331" spans="2:51" s="13" customFormat="1" ht="12">
      <c r="B4331" s="187"/>
      <c r="D4331" s="181" t="s">
        <v>586</v>
      </c>
      <c r="E4331" s="188" t="s">
        <v>1</v>
      </c>
      <c r="F4331" s="189" t="s">
        <v>4311</v>
      </c>
      <c r="H4331" s="190">
        <v>-0.36</v>
      </c>
      <c r="I4331" s="191"/>
      <c r="L4331" s="187"/>
      <c r="M4331" s="192"/>
      <c r="T4331" s="193"/>
      <c r="AT4331" s="188" t="s">
        <v>586</v>
      </c>
      <c r="AU4331" s="188" t="s">
        <v>89</v>
      </c>
      <c r="AV4331" s="13" t="s">
        <v>89</v>
      </c>
      <c r="AW4331" s="13" t="s">
        <v>31</v>
      </c>
      <c r="AX4331" s="13" t="s">
        <v>77</v>
      </c>
      <c r="AY4331" s="188" t="s">
        <v>574</v>
      </c>
    </row>
    <row r="4332" spans="2:51" s="12" customFormat="1" ht="12">
      <c r="B4332" s="180"/>
      <c r="D4332" s="181" t="s">
        <v>586</v>
      </c>
      <c r="E4332" s="182" t="s">
        <v>1</v>
      </c>
      <c r="F4332" s="183" t="s">
        <v>4318</v>
      </c>
      <c r="H4332" s="182" t="s">
        <v>1</v>
      </c>
      <c r="I4332" s="184"/>
      <c r="L4332" s="180"/>
      <c r="M4332" s="185"/>
      <c r="T4332" s="186"/>
      <c r="AT4332" s="182" t="s">
        <v>586</v>
      </c>
      <c r="AU4332" s="182" t="s">
        <v>89</v>
      </c>
      <c r="AV4332" s="12" t="s">
        <v>84</v>
      </c>
      <c r="AW4332" s="12" t="s">
        <v>31</v>
      </c>
      <c r="AX4332" s="12" t="s">
        <v>77</v>
      </c>
      <c r="AY4332" s="182" t="s">
        <v>574</v>
      </c>
    </row>
    <row r="4333" spans="2:51" s="13" customFormat="1" ht="12">
      <c r="B4333" s="187"/>
      <c r="D4333" s="181" t="s">
        <v>586</v>
      </c>
      <c r="E4333" s="188" t="s">
        <v>1</v>
      </c>
      <c r="F4333" s="189" t="s">
        <v>4310</v>
      </c>
      <c r="H4333" s="190">
        <v>10.99</v>
      </c>
      <c r="I4333" s="191"/>
      <c r="L4333" s="187"/>
      <c r="M4333" s="192"/>
      <c r="T4333" s="193"/>
      <c r="AT4333" s="188" t="s">
        <v>586</v>
      </c>
      <c r="AU4333" s="188" t="s">
        <v>89</v>
      </c>
      <c r="AV4333" s="13" t="s">
        <v>89</v>
      </c>
      <c r="AW4333" s="13" t="s">
        <v>31</v>
      </c>
      <c r="AX4333" s="13" t="s">
        <v>77</v>
      </c>
      <c r="AY4333" s="188" t="s">
        <v>574</v>
      </c>
    </row>
    <row r="4334" spans="2:51" s="13" customFormat="1" ht="12">
      <c r="B4334" s="187"/>
      <c r="D4334" s="181" t="s">
        <v>586</v>
      </c>
      <c r="E4334" s="188" t="s">
        <v>1</v>
      </c>
      <c r="F4334" s="189" t="s">
        <v>4311</v>
      </c>
      <c r="H4334" s="190">
        <v>-0.36</v>
      </c>
      <c r="I4334" s="191"/>
      <c r="L4334" s="187"/>
      <c r="M4334" s="192"/>
      <c r="T4334" s="193"/>
      <c r="AT4334" s="188" t="s">
        <v>586</v>
      </c>
      <c r="AU4334" s="188" t="s">
        <v>89</v>
      </c>
      <c r="AV4334" s="13" t="s">
        <v>89</v>
      </c>
      <c r="AW4334" s="13" t="s">
        <v>31</v>
      </c>
      <c r="AX4334" s="13" t="s">
        <v>77</v>
      </c>
      <c r="AY4334" s="188" t="s">
        <v>574</v>
      </c>
    </row>
    <row r="4335" spans="2:51" s="12" customFormat="1" ht="12">
      <c r="B4335" s="180"/>
      <c r="D4335" s="181" t="s">
        <v>586</v>
      </c>
      <c r="E4335" s="182" t="s">
        <v>1</v>
      </c>
      <c r="F4335" s="183" t="s">
        <v>4319</v>
      </c>
      <c r="H4335" s="182" t="s">
        <v>1</v>
      </c>
      <c r="I4335" s="184"/>
      <c r="L4335" s="180"/>
      <c r="M4335" s="185"/>
      <c r="T4335" s="186"/>
      <c r="AT4335" s="182" t="s">
        <v>586</v>
      </c>
      <c r="AU4335" s="182" t="s">
        <v>89</v>
      </c>
      <c r="AV4335" s="12" t="s">
        <v>84</v>
      </c>
      <c r="AW4335" s="12" t="s">
        <v>31</v>
      </c>
      <c r="AX4335" s="12" t="s">
        <v>77</v>
      </c>
      <c r="AY4335" s="182" t="s">
        <v>574</v>
      </c>
    </row>
    <row r="4336" spans="2:51" s="13" customFormat="1" ht="12">
      <c r="B4336" s="187"/>
      <c r="D4336" s="181" t="s">
        <v>586</v>
      </c>
      <c r="E4336" s="188" t="s">
        <v>1</v>
      </c>
      <c r="F4336" s="189" t="s">
        <v>4310</v>
      </c>
      <c r="H4336" s="190">
        <v>10.99</v>
      </c>
      <c r="I4336" s="191"/>
      <c r="L4336" s="187"/>
      <c r="M4336" s="192"/>
      <c r="T4336" s="193"/>
      <c r="AT4336" s="188" t="s">
        <v>586</v>
      </c>
      <c r="AU4336" s="188" t="s">
        <v>89</v>
      </c>
      <c r="AV4336" s="13" t="s">
        <v>89</v>
      </c>
      <c r="AW4336" s="13" t="s">
        <v>31</v>
      </c>
      <c r="AX4336" s="13" t="s">
        <v>77</v>
      </c>
      <c r="AY4336" s="188" t="s">
        <v>574</v>
      </c>
    </row>
    <row r="4337" spans="2:51" s="12" customFormat="1" ht="12">
      <c r="B4337" s="180"/>
      <c r="D4337" s="181" t="s">
        <v>586</v>
      </c>
      <c r="E4337" s="182" t="s">
        <v>1</v>
      </c>
      <c r="F4337" s="183" t="s">
        <v>4320</v>
      </c>
      <c r="H4337" s="182" t="s">
        <v>1</v>
      </c>
      <c r="I4337" s="184"/>
      <c r="L4337" s="180"/>
      <c r="M4337" s="185"/>
      <c r="T4337" s="186"/>
      <c r="AT4337" s="182" t="s">
        <v>586</v>
      </c>
      <c r="AU4337" s="182" t="s">
        <v>89</v>
      </c>
      <c r="AV4337" s="12" t="s">
        <v>84</v>
      </c>
      <c r="AW4337" s="12" t="s">
        <v>31</v>
      </c>
      <c r="AX4337" s="12" t="s">
        <v>77</v>
      </c>
      <c r="AY4337" s="182" t="s">
        <v>574</v>
      </c>
    </row>
    <row r="4338" spans="2:51" s="13" customFormat="1" ht="12">
      <c r="B4338" s="187"/>
      <c r="D4338" s="181" t="s">
        <v>586</v>
      </c>
      <c r="E4338" s="188" t="s">
        <v>1</v>
      </c>
      <c r="F4338" s="189" t="s">
        <v>4291</v>
      </c>
      <c r="H4338" s="190">
        <v>10.78</v>
      </c>
      <c r="I4338" s="191"/>
      <c r="L4338" s="187"/>
      <c r="M4338" s="192"/>
      <c r="T4338" s="193"/>
      <c r="AT4338" s="188" t="s">
        <v>586</v>
      </c>
      <c r="AU4338" s="188" t="s">
        <v>89</v>
      </c>
      <c r="AV4338" s="13" t="s">
        <v>89</v>
      </c>
      <c r="AW4338" s="13" t="s">
        <v>31</v>
      </c>
      <c r="AX4338" s="13" t="s">
        <v>77</v>
      </c>
      <c r="AY4338" s="188" t="s">
        <v>574</v>
      </c>
    </row>
    <row r="4339" spans="2:51" s="12" customFormat="1" ht="12">
      <c r="B4339" s="180"/>
      <c r="D4339" s="181" t="s">
        <v>586</v>
      </c>
      <c r="E4339" s="182" t="s">
        <v>1</v>
      </c>
      <c r="F4339" s="183" t="s">
        <v>4321</v>
      </c>
      <c r="H4339" s="182" t="s">
        <v>1</v>
      </c>
      <c r="I4339" s="184"/>
      <c r="L4339" s="180"/>
      <c r="M4339" s="185"/>
      <c r="T4339" s="186"/>
      <c r="AT4339" s="182" t="s">
        <v>586</v>
      </c>
      <c r="AU4339" s="182" t="s">
        <v>89</v>
      </c>
      <c r="AV4339" s="12" t="s">
        <v>84</v>
      </c>
      <c r="AW4339" s="12" t="s">
        <v>31</v>
      </c>
      <c r="AX4339" s="12" t="s">
        <v>77</v>
      </c>
      <c r="AY4339" s="182" t="s">
        <v>574</v>
      </c>
    </row>
    <row r="4340" spans="2:51" s="13" customFormat="1" ht="12">
      <c r="B4340" s="187"/>
      <c r="D4340" s="181" t="s">
        <v>586</v>
      </c>
      <c r="E4340" s="188" t="s">
        <v>1</v>
      </c>
      <c r="F4340" s="189" t="s">
        <v>4291</v>
      </c>
      <c r="H4340" s="190">
        <v>10.78</v>
      </c>
      <c r="I4340" s="191"/>
      <c r="L4340" s="187"/>
      <c r="M4340" s="192"/>
      <c r="T4340" s="193"/>
      <c r="AT4340" s="188" t="s">
        <v>586</v>
      </c>
      <c r="AU4340" s="188" t="s">
        <v>89</v>
      </c>
      <c r="AV4340" s="13" t="s">
        <v>89</v>
      </c>
      <c r="AW4340" s="13" t="s">
        <v>31</v>
      </c>
      <c r="AX4340" s="13" t="s">
        <v>77</v>
      </c>
      <c r="AY4340" s="188" t="s">
        <v>574</v>
      </c>
    </row>
    <row r="4341" spans="2:51" s="13" customFormat="1" ht="12">
      <c r="B4341" s="187"/>
      <c r="D4341" s="181" t="s">
        <v>586</v>
      </c>
      <c r="E4341" s="188" t="s">
        <v>1</v>
      </c>
      <c r="F4341" s="189" t="s">
        <v>4311</v>
      </c>
      <c r="H4341" s="190">
        <v>-0.36</v>
      </c>
      <c r="I4341" s="191"/>
      <c r="L4341" s="187"/>
      <c r="M4341" s="192"/>
      <c r="T4341" s="193"/>
      <c r="AT4341" s="188" t="s">
        <v>586</v>
      </c>
      <c r="AU4341" s="188" t="s">
        <v>89</v>
      </c>
      <c r="AV4341" s="13" t="s">
        <v>89</v>
      </c>
      <c r="AW4341" s="13" t="s">
        <v>31</v>
      </c>
      <c r="AX4341" s="13" t="s">
        <v>77</v>
      </c>
      <c r="AY4341" s="188" t="s">
        <v>574</v>
      </c>
    </row>
    <row r="4342" spans="2:51" s="12" customFormat="1" ht="12">
      <c r="B4342" s="180"/>
      <c r="D4342" s="181" t="s">
        <v>586</v>
      </c>
      <c r="E4342" s="182" t="s">
        <v>1</v>
      </c>
      <c r="F4342" s="183" t="s">
        <v>4322</v>
      </c>
      <c r="H4342" s="182" t="s">
        <v>1</v>
      </c>
      <c r="I4342" s="184"/>
      <c r="L4342" s="180"/>
      <c r="M4342" s="185"/>
      <c r="T4342" s="186"/>
      <c r="AT4342" s="182" t="s">
        <v>586</v>
      </c>
      <c r="AU4342" s="182" t="s">
        <v>89</v>
      </c>
      <c r="AV4342" s="12" t="s">
        <v>84</v>
      </c>
      <c r="AW4342" s="12" t="s">
        <v>31</v>
      </c>
      <c r="AX4342" s="12" t="s">
        <v>77</v>
      </c>
      <c r="AY4342" s="182" t="s">
        <v>574</v>
      </c>
    </row>
    <row r="4343" spans="2:51" s="13" customFormat="1" ht="12">
      <c r="B4343" s="187"/>
      <c r="D4343" s="181" t="s">
        <v>586</v>
      </c>
      <c r="E4343" s="188" t="s">
        <v>1</v>
      </c>
      <c r="F4343" s="189" t="s">
        <v>4291</v>
      </c>
      <c r="H4343" s="190">
        <v>10.78</v>
      </c>
      <c r="I4343" s="191"/>
      <c r="L4343" s="187"/>
      <c r="M4343" s="192"/>
      <c r="T4343" s="193"/>
      <c r="AT4343" s="188" t="s">
        <v>586</v>
      </c>
      <c r="AU4343" s="188" t="s">
        <v>89</v>
      </c>
      <c r="AV4343" s="13" t="s">
        <v>89</v>
      </c>
      <c r="AW4343" s="13" t="s">
        <v>31</v>
      </c>
      <c r="AX4343" s="13" t="s">
        <v>77</v>
      </c>
      <c r="AY4343" s="188" t="s">
        <v>574</v>
      </c>
    </row>
    <row r="4344" spans="2:51" s="13" customFormat="1" ht="12">
      <c r="B4344" s="187"/>
      <c r="D4344" s="181" t="s">
        <v>586</v>
      </c>
      <c r="E4344" s="188" t="s">
        <v>1</v>
      </c>
      <c r="F4344" s="189" t="s">
        <v>4311</v>
      </c>
      <c r="H4344" s="190">
        <v>-0.36</v>
      </c>
      <c r="I4344" s="191"/>
      <c r="L4344" s="187"/>
      <c r="M4344" s="192"/>
      <c r="T4344" s="193"/>
      <c r="AT4344" s="188" t="s">
        <v>586</v>
      </c>
      <c r="AU4344" s="188" t="s">
        <v>89</v>
      </c>
      <c r="AV4344" s="13" t="s">
        <v>89</v>
      </c>
      <c r="AW4344" s="13" t="s">
        <v>31</v>
      </c>
      <c r="AX4344" s="13" t="s">
        <v>77</v>
      </c>
      <c r="AY4344" s="188" t="s">
        <v>574</v>
      </c>
    </row>
    <row r="4345" spans="2:51" s="12" customFormat="1" ht="12">
      <c r="B4345" s="180"/>
      <c r="D4345" s="181" t="s">
        <v>586</v>
      </c>
      <c r="E4345" s="182" t="s">
        <v>1</v>
      </c>
      <c r="F4345" s="183" t="s">
        <v>4323</v>
      </c>
      <c r="H4345" s="182" t="s">
        <v>1</v>
      </c>
      <c r="I4345" s="184"/>
      <c r="L4345" s="180"/>
      <c r="M4345" s="185"/>
      <c r="T4345" s="186"/>
      <c r="AT4345" s="182" t="s">
        <v>586</v>
      </c>
      <c r="AU4345" s="182" t="s">
        <v>89</v>
      </c>
      <c r="AV4345" s="12" t="s">
        <v>84</v>
      </c>
      <c r="AW4345" s="12" t="s">
        <v>31</v>
      </c>
      <c r="AX4345" s="12" t="s">
        <v>77</v>
      </c>
      <c r="AY4345" s="182" t="s">
        <v>574</v>
      </c>
    </row>
    <row r="4346" spans="2:51" s="13" customFormat="1" ht="12">
      <c r="B4346" s="187"/>
      <c r="D4346" s="181" t="s">
        <v>586</v>
      </c>
      <c r="E4346" s="188" t="s">
        <v>1</v>
      </c>
      <c r="F4346" s="189" t="s">
        <v>4291</v>
      </c>
      <c r="H4346" s="190">
        <v>10.78</v>
      </c>
      <c r="I4346" s="191"/>
      <c r="L4346" s="187"/>
      <c r="M4346" s="192"/>
      <c r="T4346" s="193"/>
      <c r="AT4346" s="188" t="s">
        <v>586</v>
      </c>
      <c r="AU4346" s="188" t="s">
        <v>89</v>
      </c>
      <c r="AV4346" s="13" t="s">
        <v>89</v>
      </c>
      <c r="AW4346" s="13" t="s">
        <v>31</v>
      </c>
      <c r="AX4346" s="13" t="s">
        <v>77</v>
      </c>
      <c r="AY4346" s="188" t="s">
        <v>574</v>
      </c>
    </row>
    <row r="4347" spans="2:51" s="12" customFormat="1" ht="12">
      <c r="B4347" s="180"/>
      <c r="D4347" s="181" t="s">
        <v>586</v>
      </c>
      <c r="E4347" s="182" t="s">
        <v>1</v>
      </c>
      <c r="F4347" s="183" t="s">
        <v>4324</v>
      </c>
      <c r="H4347" s="182" t="s">
        <v>1</v>
      </c>
      <c r="I4347" s="184"/>
      <c r="L4347" s="180"/>
      <c r="M4347" s="185"/>
      <c r="T4347" s="186"/>
      <c r="AT4347" s="182" t="s">
        <v>586</v>
      </c>
      <c r="AU4347" s="182" t="s">
        <v>89</v>
      </c>
      <c r="AV4347" s="12" t="s">
        <v>84</v>
      </c>
      <c r="AW4347" s="12" t="s">
        <v>31</v>
      </c>
      <c r="AX4347" s="12" t="s">
        <v>77</v>
      </c>
      <c r="AY4347" s="182" t="s">
        <v>574</v>
      </c>
    </row>
    <row r="4348" spans="2:51" s="13" customFormat="1" ht="12">
      <c r="B4348" s="187"/>
      <c r="D4348" s="181" t="s">
        <v>586</v>
      </c>
      <c r="E4348" s="188" t="s">
        <v>1</v>
      </c>
      <c r="F4348" s="189" t="s">
        <v>4291</v>
      </c>
      <c r="H4348" s="190">
        <v>10.78</v>
      </c>
      <c r="I4348" s="191"/>
      <c r="L4348" s="187"/>
      <c r="M4348" s="192"/>
      <c r="T4348" s="193"/>
      <c r="AT4348" s="188" t="s">
        <v>586</v>
      </c>
      <c r="AU4348" s="188" t="s">
        <v>89</v>
      </c>
      <c r="AV4348" s="13" t="s">
        <v>89</v>
      </c>
      <c r="AW4348" s="13" t="s">
        <v>31</v>
      </c>
      <c r="AX4348" s="13" t="s">
        <v>77</v>
      </c>
      <c r="AY4348" s="188" t="s">
        <v>574</v>
      </c>
    </row>
    <row r="4349" spans="2:51" s="12" customFormat="1" ht="12">
      <c r="B4349" s="180"/>
      <c r="D4349" s="181" t="s">
        <v>586</v>
      </c>
      <c r="E4349" s="182" t="s">
        <v>1</v>
      </c>
      <c r="F4349" s="183" t="s">
        <v>4325</v>
      </c>
      <c r="H4349" s="182" t="s">
        <v>1</v>
      </c>
      <c r="I4349" s="184"/>
      <c r="L4349" s="180"/>
      <c r="M4349" s="185"/>
      <c r="T4349" s="186"/>
      <c r="AT4349" s="182" t="s">
        <v>586</v>
      </c>
      <c r="AU4349" s="182" t="s">
        <v>89</v>
      </c>
      <c r="AV4349" s="12" t="s">
        <v>84</v>
      </c>
      <c r="AW4349" s="12" t="s">
        <v>31</v>
      </c>
      <c r="AX4349" s="12" t="s">
        <v>77</v>
      </c>
      <c r="AY4349" s="182" t="s">
        <v>574</v>
      </c>
    </row>
    <row r="4350" spans="2:51" s="13" customFormat="1" ht="12">
      <c r="B4350" s="187"/>
      <c r="D4350" s="181" t="s">
        <v>586</v>
      </c>
      <c r="E4350" s="188" t="s">
        <v>1</v>
      </c>
      <c r="F4350" s="189" t="s">
        <v>4291</v>
      </c>
      <c r="H4350" s="190">
        <v>10.78</v>
      </c>
      <c r="I4350" s="191"/>
      <c r="L4350" s="187"/>
      <c r="M4350" s="192"/>
      <c r="T4350" s="193"/>
      <c r="AT4350" s="188" t="s">
        <v>586</v>
      </c>
      <c r="AU4350" s="188" t="s">
        <v>89</v>
      </c>
      <c r="AV4350" s="13" t="s">
        <v>89</v>
      </c>
      <c r="AW4350" s="13" t="s">
        <v>31</v>
      </c>
      <c r="AX4350" s="13" t="s">
        <v>77</v>
      </c>
      <c r="AY4350" s="188" t="s">
        <v>574</v>
      </c>
    </row>
    <row r="4351" spans="2:51" s="13" customFormat="1" ht="12">
      <c r="B4351" s="187"/>
      <c r="D4351" s="181" t="s">
        <v>586</v>
      </c>
      <c r="E4351" s="188" t="s">
        <v>1</v>
      </c>
      <c r="F4351" s="189" t="s">
        <v>4311</v>
      </c>
      <c r="H4351" s="190">
        <v>-0.36</v>
      </c>
      <c r="I4351" s="191"/>
      <c r="L4351" s="187"/>
      <c r="M4351" s="192"/>
      <c r="T4351" s="193"/>
      <c r="AT4351" s="188" t="s">
        <v>586</v>
      </c>
      <c r="AU4351" s="188" t="s">
        <v>89</v>
      </c>
      <c r="AV4351" s="13" t="s">
        <v>89</v>
      </c>
      <c r="AW4351" s="13" t="s">
        <v>31</v>
      </c>
      <c r="AX4351" s="13" t="s">
        <v>77</v>
      </c>
      <c r="AY4351" s="188" t="s">
        <v>574</v>
      </c>
    </row>
    <row r="4352" spans="2:51" s="12" customFormat="1" ht="12">
      <c r="B4352" s="180"/>
      <c r="D4352" s="181" t="s">
        <v>586</v>
      </c>
      <c r="E4352" s="182" t="s">
        <v>1</v>
      </c>
      <c r="F4352" s="183" t="s">
        <v>4326</v>
      </c>
      <c r="H4352" s="182" t="s">
        <v>1</v>
      </c>
      <c r="I4352" s="184"/>
      <c r="L4352" s="180"/>
      <c r="M4352" s="185"/>
      <c r="T4352" s="186"/>
      <c r="AT4352" s="182" t="s">
        <v>586</v>
      </c>
      <c r="AU4352" s="182" t="s">
        <v>89</v>
      </c>
      <c r="AV4352" s="12" t="s">
        <v>84</v>
      </c>
      <c r="AW4352" s="12" t="s">
        <v>31</v>
      </c>
      <c r="AX4352" s="12" t="s">
        <v>77</v>
      </c>
      <c r="AY4352" s="182" t="s">
        <v>574</v>
      </c>
    </row>
    <row r="4353" spans="2:65" s="13" customFormat="1" ht="12">
      <c r="B4353" s="187"/>
      <c r="D4353" s="181" t="s">
        <v>586</v>
      </c>
      <c r="E4353" s="188" t="s">
        <v>1</v>
      </c>
      <c r="F4353" s="189" t="s">
        <v>4291</v>
      </c>
      <c r="H4353" s="190">
        <v>10.78</v>
      </c>
      <c r="I4353" s="191"/>
      <c r="L4353" s="187"/>
      <c r="M4353" s="192"/>
      <c r="T4353" s="193"/>
      <c r="AT4353" s="188" t="s">
        <v>586</v>
      </c>
      <c r="AU4353" s="188" t="s">
        <v>89</v>
      </c>
      <c r="AV4353" s="13" t="s">
        <v>89</v>
      </c>
      <c r="AW4353" s="13" t="s">
        <v>31</v>
      </c>
      <c r="AX4353" s="13" t="s">
        <v>77</v>
      </c>
      <c r="AY4353" s="188" t="s">
        <v>574</v>
      </c>
    </row>
    <row r="4354" spans="2:65" s="13" customFormat="1" ht="12">
      <c r="B4354" s="187"/>
      <c r="D4354" s="181" t="s">
        <v>586</v>
      </c>
      <c r="E4354" s="188" t="s">
        <v>1</v>
      </c>
      <c r="F4354" s="189" t="s">
        <v>4311</v>
      </c>
      <c r="H4354" s="190">
        <v>-0.36</v>
      </c>
      <c r="I4354" s="191"/>
      <c r="L4354" s="187"/>
      <c r="M4354" s="192"/>
      <c r="T4354" s="193"/>
      <c r="AT4354" s="188" t="s">
        <v>586</v>
      </c>
      <c r="AU4354" s="188" t="s">
        <v>89</v>
      </c>
      <c r="AV4354" s="13" t="s">
        <v>89</v>
      </c>
      <c r="AW4354" s="13" t="s">
        <v>31</v>
      </c>
      <c r="AX4354" s="13" t="s">
        <v>77</v>
      </c>
      <c r="AY4354" s="188" t="s">
        <v>574</v>
      </c>
    </row>
    <row r="4355" spans="2:65" s="12" customFormat="1" ht="12">
      <c r="B4355" s="180"/>
      <c r="D4355" s="181" t="s">
        <v>586</v>
      </c>
      <c r="E4355" s="182" t="s">
        <v>1</v>
      </c>
      <c r="F4355" s="183" t="s">
        <v>4327</v>
      </c>
      <c r="H4355" s="182" t="s">
        <v>1</v>
      </c>
      <c r="I4355" s="184"/>
      <c r="L4355" s="180"/>
      <c r="M4355" s="185"/>
      <c r="T4355" s="186"/>
      <c r="AT4355" s="182" t="s">
        <v>586</v>
      </c>
      <c r="AU4355" s="182" t="s">
        <v>89</v>
      </c>
      <c r="AV4355" s="12" t="s">
        <v>84</v>
      </c>
      <c r="AW4355" s="12" t="s">
        <v>31</v>
      </c>
      <c r="AX4355" s="12" t="s">
        <v>77</v>
      </c>
      <c r="AY4355" s="182" t="s">
        <v>574</v>
      </c>
    </row>
    <row r="4356" spans="2:65" s="13" customFormat="1" ht="12">
      <c r="B4356" s="187"/>
      <c r="D4356" s="181" t="s">
        <v>586</v>
      </c>
      <c r="E4356" s="188" t="s">
        <v>1</v>
      </c>
      <c r="F4356" s="189" t="s">
        <v>4291</v>
      </c>
      <c r="H4356" s="190">
        <v>10.78</v>
      </c>
      <c r="I4356" s="191"/>
      <c r="L4356" s="187"/>
      <c r="M4356" s="192"/>
      <c r="T4356" s="193"/>
      <c r="AT4356" s="188" t="s">
        <v>586</v>
      </c>
      <c r="AU4356" s="188" t="s">
        <v>89</v>
      </c>
      <c r="AV4356" s="13" t="s">
        <v>89</v>
      </c>
      <c r="AW4356" s="13" t="s">
        <v>31</v>
      </c>
      <c r="AX4356" s="13" t="s">
        <v>77</v>
      </c>
      <c r="AY4356" s="188" t="s">
        <v>574</v>
      </c>
    </row>
    <row r="4357" spans="2:65" s="12" customFormat="1" ht="12">
      <c r="B4357" s="180"/>
      <c r="D4357" s="181" t="s">
        <v>586</v>
      </c>
      <c r="E4357" s="182" t="s">
        <v>1</v>
      </c>
      <c r="F4357" s="183" t="s">
        <v>4328</v>
      </c>
      <c r="H4357" s="182" t="s">
        <v>1</v>
      </c>
      <c r="I4357" s="184"/>
      <c r="L4357" s="180"/>
      <c r="M4357" s="185"/>
      <c r="T4357" s="186"/>
      <c r="AT4357" s="182" t="s">
        <v>586</v>
      </c>
      <c r="AU4357" s="182" t="s">
        <v>89</v>
      </c>
      <c r="AV4357" s="12" t="s">
        <v>84</v>
      </c>
      <c r="AW4357" s="12" t="s">
        <v>31</v>
      </c>
      <c r="AX4357" s="12" t="s">
        <v>77</v>
      </c>
      <c r="AY4357" s="182" t="s">
        <v>574</v>
      </c>
    </row>
    <row r="4358" spans="2:65" s="13" customFormat="1" ht="12">
      <c r="B4358" s="187"/>
      <c r="D4358" s="181" t="s">
        <v>586</v>
      </c>
      <c r="E4358" s="188" t="s">
        <v>1</v>
      </c>
      <c r="F4358" s="189" t="s">
        <v>4329</v>
      </c>
      <c r="H4358" s="190">
        <v>6.02</v>
      </c>
      <c r="I4358" s="191"/>
      <c r="L4358" s="187"/>
      <c r="M4358" s="192"/>
      <c r="T4358" s="193"/>
      <c r="AT4358" s="188" t="s">
        <v>586</v>
      </c>
      <c r="AU4358" s="188" t="s">
        <v>89</v>
      </c>
      <c r="AV4358" s="13" t="s">
        <v>89</v>
      </c>
      <c r="AW4358" s="13" t="s">
        <v>31</v>
      </c>
      <c r="AX4358" s="13" t="s">
        <v>77</v>
      </c>
      <c r="AY4358" s="188" t="s">
        <v>574</v>
      </c>
    </row>
    <row r="4359" spans="2:65" s="15" customFormat="1" ht="12">
      <c r="B4359" s="201"/>
      <c r="D4359" s="181" t="s">
        <v>586</v>
      </c>
      <c r="E4359" s="202" t="s">
        <v>1</v>
      </c>
      <c r="F4359" s="203" t="s">
        <v>3995</v>
      </c>
      <c r="H4359" s="204">
        <v>372.75599999999997</v>
      </c>
      <c r="I4359" s="205"/>
      <c r="L4359" s="201"/>
      <c r="M4359" s="206"/>
      <c r="T4359" s="207"/>
      <c r="AT4359" s="202" t="s">
        <v>586</v>
      </c>
      <c r="AU4359" s="202" t="s">
        <v>89</v>
      </c>
      <c r="AV4359" s="15" t="s">
        <v>597</v>
      </c>
      <c r="AW4359" s="15" t="s">
        <v>31</v>
      </c>
      <c r="AX4359" s="15" t="s">
        <v>77</v>
      </c>
      <c r="AY4359" s="202" t="s">
        <v>574</v>
      </c>
    </row>
    <row r="4360" spans="2:65" s="14" customFormat="1" ht="12">
      <c r="B4360" s="194"/>
      <c r="D4360" s="181" t="s">
        <v>586</v>
      </c>
      <c r="E4360" s="195" t="s">
        <v>1</v>
      </c>
      <c r="F4360" s="196" t="s">
        <v>596</v>
      </c>
      <c r="H4360" s="197">
        <v>488.95600000000002</v>
      </c>
      <c r="I4360" s="198"/>
      <c r="L4360" s="194"/>
      <c r="M4360" s="199"/>
      <c r="T4360" s="200"/>
      <c r="AT4360" s="195" t="s">
        <v>586</v>
      </c>
      <c r="AU4360" s="195" t="s">
        <v>89</v>
      </c>
      <c r="AV4360" s="14" t="s">
        <v>580</v>
      </c>
      <c r="AW4360" s="14" t="s">
        <v>31</v>
      </c>
      <c r="AX4360" s="14" t="s">
        <v>84</v>
      </c>
      <c r="AY4360" s="195" t="s">
        <v>574</v>
      </c>
    </row>
    <row r="4361" spans="2:65" s="1" customFormat="1" ht="49.25" customHeight="1">
      <c r="B4361" s="140"/>
      <c r="C4361" s="168" t="s">
        <v>4330</v>
      </c>
      <c r="D4361" s="168" t="s">
        <v>576</v>
      </c>
      <c r="E4361" s="169" t="s">
        <v>4331</v>
      </c>
      <c r="F4361" s="170" t="s">
        <v>4332</v>
      </c>
      <c r="G4361" s="171" t="s">
        <v>584</v>
      </c>
      <c r="H4361" s="172">
        <v>57.771000000000001</v>
      </c>
      <c r="I4361" s="173"/>
      <c r="J4361" s="174">
        <f>ROUND(I4361*H4361,2)</f>
        <v>0</v>
      </c>
      <c r="K4361" s="175"/>
      <c r="L4361" s="34"/>
      <c r="M4361" s="176" t="s">
        <v>1</v>
      </c>
      <c r="N4361" s="139" t="s">
        <v>43</v>
      </c>
      <c r="P4361" s="177">
        <f>O4361*H4361</f>
        <v>0</v>
      </c>
      <c r="Q4361" s="177">
        <v>2.6978160000000001E-2</v>
      </c>
      <c r="R4361" s="177">
        <f>Q4361*H4361</f>
        <v>1.5585552813600001</v>
      </c>
      <c r="S4361" s="177">
        <v>0</v>
      </c>
      <c r="T4361" s="178">
        <f>S4361*H4361</f>
        <v>0</v>
      </c>
      <c r="AR4361" s="179" t="s">
        <v>680</v>
      </c>
      <c r="AT4361" s="179" t="s">
        <v>576</v>
      </c>
      <c r="AU4361" s="179" t="s">
        <v>89</v>
      </c>
      <c r="AY4361" s="17" t="s">
        <v>574</v>
      </c>
      <c r="BE4361" s="102">
        <f>IF(N4361="základná",J4361,0)</f>
        <v>0</v>
      </c>
      <c r="BF4361" s="102">
        <f>IF(N4361="znížená",J4361,0)</f>
        <v>0</v>
      </c>
      <c r="BG4361" s="102">
        <f>IF(N4361="zákl. prenesená",J4361,0)</f>
        <v>0</v>
      </c>
      <c r="BH4361" s="102">
        <f>IF(N4361="zníž. prenesená",J4361,0)</f>
        <v>0</v>
      </c>
      <c r="BI4361" s="102">
        <f>IF(N4361="nulová",J4361,0)</f>
        <v>0</v>
      </c>
      <c r="BJ4361" s="17" t="s">
        <v>89</v>
      </c>
      <c r="BK4361" s="102">
        <f>ROUND(I4361*H4361,2)</f>
        <v>0</v>
      </c>
      <c r="BL4361" s="17" t="s">
        <v>680</v>
      </c>
      <c r="BM4361" s="179" t="s">
        <v>4333</v>
      </c>
    </row>
    <row r="4362" spans="2:65" s="12" customFormat="1" ht="12">
      <c r="B4362" s="180"/>
      <c r="D4362" s="181" t="s">
        <v>586</v>
      </c>
      <c r="E4362" s="182" t="s">
        <v>1</v>
      </c>
      <c r="F4362" s="183" t="s">
        <v>4334</v>
      </c>
      <c r="H4362" s="182" t="s">
        <v>1</v>
      </c>
      <c r="I4362" s="184"/>
      <c r="L4362" s="180"/>
      <c r="M4362" s="185"/>
      <c r="T4362" s="186"/>
      <c r="AT4362" s="182" t="s">
        <v>586</v>
      </c>
      <c r="AU4362" s="182" t="s">
        <v>89</v>
      </c>
      <c r="AV4362" s="12" t="s">
        <v>84</v>
      </c>
      <c r="AW4362" s="12" t="s">
        <v>31</v>
      </c>
      <c r="AX4362" s="12" t="s">
        <v>77</v>
      </c>
      <c r="AY4362" s="182" t="s">
        <v>574</v>
      </c>
    </row>
    <row r="4363" spans="2:65" s="12" customFormat="1" ht="12">
      <c r="B4363" s="180"/>
      <c r="D4363" s="181" t="s">
        <v>586</v>
      </c>
      <c r="E4363" s="182" t="s">
        <v>1</v>
      </c>
      <c r="F4363" s="183" t="s">
        <v>4335</v>
      </c>
      <c r="H4363" s="182" t="s">
        <v>1</v>
      </c>
      <c r="I4363" s="184"/>
      <c r="L4363" s="180"/>
      <c r="M4363" s="185"/>
      <c r="T4363" s="186"/>
      <c r="AT4363" s="182" t="s">
        <v>586</v>
      </c>
      <c r="AU4363" s="182" t="s">
        <v>89</v>
      </c>
      <c r="AV4363" s="12" t="s">
        <v>84</v>
      </c>
      <c r="AW4363" s="12" t="s">
        <v>31</v>
      </c>
      <c r="AX4363" s="12" t="s">
        <v>77</v>
      </c>
      <c r="AY4363" s="182" t="s">
        <v>574</v>
      </c>
    </row>
    <row r="4364" spans="2:65" s="13" customFormat="1" ht="12">
      <c r="B4364" s="187"/>
      <c r="D4364" s="181" t="s">
        <v>586</v>
      </c>
      <c r="E4364" s="188" t="s">
        <v>1</v>
      </c>
      <c r="F4364" s="189" t="s">
        <v>4336</v>
      </c>
      <c r="H4364" s="190">
        <v>4.3040000000000003</v>
      </c>
      <c r="I4364" s="191"/>
      <c r="L4364" s="187"/>
      <c r="M4364" s="192"/>
      <c r="T4364" s="193"/>
      <c r="AT4364" s="188" t="s">
        <v>586</v>
      </c>
      <c r="AU4364" s="188" t="s">
        <v>89</v>
      </c>
      <c r="AV4364" s="13" t="s">
        <v>89</v>
      </c>
      <c r="AW4364" s="13" t="s">
        <v>31</v>
      </c>
      <c r="AX4364" s="13" t="s">
        <v>77</v>
      </c>
      <c r="AY4364" s="188" t="s">
        <v>574</v>
      </c>
    </row>
    <row r="4365" spans="2:65" s="12" customFormat="1" ht="12">
      <c r="B4365" s="180"/>
      <c r="D4365" s="181" t="s">
        <v>586</v>
      </c>
      <c r="E4365" s="182" t="s">
        <v>1</v>
      </c>
      <c r="F4365" s="183" t="s">
        <v>4337</v>
      </c>
      <c r="H4365" s="182" t="s">
        <v>1</v>
      </c>
      <c r="I4365" s="184"/>
      <c r="L4365" s="180"/>
      <c r="M4365" s="185"/>
      <c r="T4365" s="186"/>
      <c r="AT4365" s="182" t="s">
        <v>586</v>
      </c>
      <c r="AU4365" s="182" t="s">
        <v>89</v>
      </c>
      <c r="AV4365" s="12" t="s">
        <v>84</v>
      </c>
      <c r="AW4365" s="12" t="s">
        <v>31</v>
      </c>
      <c r="AX4365" s="12" t="s">
        <v>77</v>
      </c>
      <c r="AY4365" s="182" t="s">
        <v>574</v>
      </c>
    </row>
    <row r="4366" spans="2:65" s="13" customFormat="1" ht="12">
      <c r="B4366" s="187"/>
      <c r="D4366" s="181" t="s">
        <v>586</v>
      </c>
      <c r="E4366" s="188" t="s">
        <v>1</v>
      </c>
      <c r="F4366" s="189" t="s">
        <v>4338</v>
      </c>
      <c r="H4366" s="190">
        <v>3.0529999999999999</v>
      </c>
      <c r="I4366" s="191"/>
      <c r="L4366" s="187"/>
      <c r="M4366" s="192"/>
      <c r="T4366" s="193"/>
      <c r="AT4366" s="188" t="s">
        <v>586</v>
      </c>
      <c r="AU4366" s="188" t="s">
        <v>89</v>
      </c>
      <c r="AV4366" s="13" t="s">
        <v>89</v>
      </c>
      <c r="AW4366" s="13" t="s">
        <v>31</v>
      </c>
      <c r="AX4366" s="13" t="s">
        <v>77</v>
      </c>
      <c r="AY4366" s="188" t="s">
        <v>574</v>
      </c>
    </row>
    <row r="4367" spans="2:65" s="12" customFormat="1" ht="12">
      <c r="B4367" s="180"/>
      <c r="D4367" s="181" t="s">
        <v>586</v>
      </c>
      <c r="E4367" s="182" t="s">
        <v>1</v>
      </c>
      <c r="F4367" s="183" t="s">
        <v>2459</v>
      </c>
      <c r="H4367" s="182" t="s">
        <v>1</v>
      </c>
      <c r="I4367" s="184"/>
      <c r="L4367" s="180"/>
      <c r="M4367" s="185"/>
      <c r="T4367" s="186"/>
      <c r="AT4367" s="182" t="s">
        <v>586</v>
      </c>
      <c r="AU4367" s="182" t="s">
        <v>89</v>
      </c>
      <c r="AV4367" s="12" t="s">
        <v>84</v>
      </c>
      <c r="AW4367" s="12" t="s">
        <v>31</v>
      </c>
      <c r="AX4367" s="12" t="s">
        <v>77</v>
      </c>
      <c r="AY4367" s="182" t="s">
        <v>574</v>
      </c>
    </row>
    <row r="4368" spans="2:65" s="13" customFormat="1" ht="12">
      <c r="B4368" s="187"/>
      <c r="D4368" s="181" t="s">
        <v>586</v>
      </c>
      <c r="E4368" s="188" t="s">
        <v>1</v>
      </c>
      <c r="F4368" s="189" t="s">
        <v>4339</v>
      </c>
      <c r="H4368" s="190">
        <v>20.638000000000002</v>
      </c>
      <c r="I4368" s="191"/>
      <c r="L4368" s="187"/>
      <c r="M4368" s="192"/>
      <c r="T4368" s="193"/>
      <c r="AT4368" s="188" t="s">
        <v>586</v>
      </c>
      <c r="AU4368" s="188" t="s">
        <v>89</v>
      </c>
      <c r="AV4368" s="13" t="s">
        <v>89</v>
      </c>
      <c r="AW4368" s="13" t="s">
        <v>31</v>
      </c>
      <c r="AX4368" s="13" t="s">
        <v>77</v>
      </c>
      <c r="AY4368" s="188" t="s">
        <v>574</v>
      </c>
    </row>
    <row r="4369" spans="2:51" s="15" customFormat="1" ht="12">
      <c r="B4369" s="201"/>
      <c r="D4369" s="181" t="s">
        <v>586</v>
      </c>
      <c r="E4369" s="202" t="s">
        <v>1</v>
      </c>
      <c r="F4369" s="203" t="s">
        <v>4340</v>
      </c>
      <c r="H4369" s="204">
        <v>27.995000000000001</v>
      </c>
      <c r="I4369" s="205"/>
      <c r="L4369" s="201"/>
      <c r="M4369" s="206"/>
      <c r="T4369" s="207"/>
      <c r="AT4369" s="202" t="s">
        <v>586</v>
      </c>
      <c r="AU4369" s="202" t="s">
        <v>89</v>
      </c>
      <c r="AV4369" s="15" t="s">
        <v>597</v>
      </c>
      <c r="AW4369" s="15" t="s">
        <v>31</v>
      </c>
      <c r="AX4369" s="15" t="s">
        <v>77</v>
      </c>
      <c r="AY4369" s="202" t="s">
        <v>574</v>
      </c>
    </row>
    <row r="4370" spans="2:51" s="12" customFormat="1" ht="12">
      <c r="B4370" s="180"/>
      <c r="D4370" s="181" t="s">
        <v>586</v>
      </c>
      <c r="E4370" s="182" t="s">
        <v>1</v>
      </c>
      <c r="F4370" s="183" t="s">
        <v>1043</v>
      </c>
      <c r="H4370" s="182" t="s">
        <v>1</v>
      </c>
      <c r="I4370" s="184"/>
      <c r="L4370" s="180"/>
      <c r="M4370" s="185"/>
      <c r="T4370" s="186"/>
      <c r="AT4370" s="182" t="s">
        <v>586</v>
      </c>
      <c r="AU4370" s="182" t="s">
        <v>89</v>
      </c>
      <c r="AV4370" s="12" t="s">
        <v>84</v>
      </c>
      <c r="AW4370" s="12" t="s">
        <v>31</v>
      </c>
      <c r="AX4370" s="12" t="s">
        <v>77</v>
      </c>
      <c r="AY4370" s="182" t="s">
        <v>574</v>
      </c>
    </row>
    <row r="4371" spans="2:51" s="12" customFormat="1" ht="12">
      <c r="B4371" s="180"/>
      <c r="D4371" s="181" t="s">
        <v>586</v>
      </c>
      <c r="E4371" s="182" t="s">
        <v>1</v>
      </c>
      <c r="F4371" s="183" t="s">
        <v>4341</v>
      </c>
      <c r="H4371" s="182" t="s">
        <v>1</v>
      </c>
      <c r="I4371" s="184"/>
      <c r="L4371" s="180"/>
      <c r="M4371" s="185"/>
      <c r="T4371" s="186"/>
      <c r="AT4371" s="182" t="s">
        <v>586</v>
      </c>
      <c r="AU4371" s="182" t="s">
        <v>89</v>
      </c>
      <c r="AV4371" s="12" t="s">
        <v>84</v>
      </c>
      <c r="AW4371" s="12" t="s">
        <v>31</v>
      </c>
      <c r="AX4371" s="12" t="s">
        <v>77</v>
      </c>
      <c r="AY4371" s="182" t="s">
        <v>574</v>
      </c>
    </row>
    <row r="4372" spans="2:51" s="13" customFormat="1" ht="12">
      <c r="B4372" s="187"/>
      <c r="D4372" s="181" t="s">
        <v>586</v>
      </c>
      <c r="E4372" s="188" t="s">
        <v>1</v>
      </c>
      <c r="F4372" s="189" t="s">
        <v>4342</v>
      </c>
      <c r="H4372" s="190">
        <v>6.7480000000000002</v>
      </c>
      <c r="I4372" s="191"/>
      <c r="L4372" s="187"/>
      <c r="M4372" s="192"/>
      <c r="T4372" s="193"/>
      <c r="AT4372" s="188" t="s">
        <v>586</v>
      </c>
      <c r="AU4372" s="188" t="s">
        <v>89</v>
      </c>
      <c r="AV4372" s="13" t="s">
        <v>89</v>
      </c>
      <c r="AW4372" s="13" t="s">
        <v>31</v>
      </c>
      <c r="AX4372" s="13" t="s">
        <v>77</v>
      </c>
      <c r="AY4372" s="188" t="s">
        <v>574</v>
      </c>
    </row>
    <row r="4373" spans="2:51" s="12" customFormat="1" ht="12">
      <c r="B4373" s="180"/>
      <c r="D4373" s="181" t="s">
        <v>586</v>
      </c>
      <c r="E4373" s="182" t="s">
        <v>1</v>
      </c>
      <c r="F4373" s="183" t="s">
        <v>4305</v>
      </c>
      <c r="H4373" s="182" t="s">
        <v>1</v>
      </c>
      <c r="I4373" s="184"/>
      <c r="L4373" s="180"/>
      <c r="M4373" s="185"/>
      <c r="T4373" s="186"/>
      <c r="AT4373" s="182" t="s">
        <v>586</v>
      </c>
      <c r="AU4373" s="182" t="s">
        <v>89</v>
      </c>
      <c r="AV4373" s="12" t="s">
        <v>84</v>
      </c>
      <c r="AW4373" s="12" t="s">
        <v>31</v>
      </c>
      <c r="AX4373" s="12" t="s">
        <v>77</v>
      </c>
      <c r="AY4373" s="182" t="s">
        <v>574</v>
      </c>
    </row>
    <row r="4374" spans="2:51" s="13" customFormat="1" ht="12">
      <c r="B4374" s="187"/>
      <c r="D4374" s="181" t="s">
        <v>586</v>
      </c>
      <c r="E4374" s="188" t="s">
        <v>1</v>
      </c>
      <c r="F4374" s="189" t="s">
        <v>4343</v>
      </c>
      <c r="H4374" s="190">
        <v>3.85</v>
      </c>
      <c r="I4374" s="191"/>
      <c r="L4374" s="187"/>
      <c r="M4374" s="192"/>
      <c r="T4374" s="193"/>
      <c r="AT4374" s="188" t="s">
        <v>586</v>
      </c>
      <c r="AU4374" s="188" t="s">
        <v>89</v>
      </c>
      <c r="AV4374" s="13" t="s">
        <v>89</v>
      </c>
      <c r="AW4374" s="13" t="s">
        <v>31</v>
      </c>
      <c r="AX4374" s="13" t="s">
        <v>77</v>
      </c>
      <c r="AY4374" s="188" t="s">
        <v>574</v>
      </c>
    </row>
    <row r="4375" spans="2:51" s="12" customFormat="1" ht="12">
      <c r="B4375" s="180"/>
      <c r="D4375" s="181" t="s">
        <v>586</v>
      </c>
      <c r="E4375" s="182" t="s">
        <v>1</v>
      </c>
      <c r="F4375" s="183" t="s">
        <v>3978</v>
      </c>
      <c r="H4375" s="182" t="s">
        <v>1</v>
      </c>
      <c r="I4375" s="184"/>
      <c r="L4375" s="180"/>
      <c r="M4375" s="185"/>
      <c r="T4375" s="186"/>
      <c r="AT4375" s="182" t="s">
        <v>586</v>
      </c>
      <c r="AU4375" s="182" t="s">
        <v>89</v>
      </c>
      <c r="AV4375" s="12" t="s">
        <v>84</v>
      </c>
      <c r="AW4375" s="12" t="s">
        <v>31</v>
      </c>
      <c r="AX4375" s="12" t="s">
        <v>77</v>
      </c>
      <c r="AY4375" s="182" t="s">
        <v>574</v>
      </c>
    </row>
    <row r="4376" spans="2:51" s="13" customFormat="1" ht="12">
      <c r="B4376" s="187"/>
      <c r="D4376" s="181" t="s">
        <v>586</v>
      </c>
      <c r="E4376" s="188" t="s">
        <v>1</v>
      </c>
      <c r="F4376" s="189" t="s">
        <v>4344</v>
      </c>
      <c r="H4376" s="190">
        <v>2.0299999999999998</v>
      </c>
      <c r="I4376" s="191"/>
      <c r="L4376" s="187"/>
      <c r="M4376" s="192"/>
      <c r="T4376" s="193"/>
      <c r="AT4376" s="188" t="s">
        <v>586</v>
      </c>
      <c r="AU4376" s="188" t="s">
        <v>89</v>
      </c>
      <c r="AV4376" s="13" t="s">
        <v>89</v>
      </c>
      <c r="AW4376" s="13" t="s">
        <v>31</v>
      </c>
      <c r="AX4376" s="13" t="s">
        <v>77</v>
      </c>
      <c r="AY4376" s="188" t="s">
        <v>574</v>
      </c>
    </row>
    <row r="4377" spans="2:51" s="13" customFormat="1" ht="12">
      <c r="B4377" s="187"/>
      <c r="D4377" s="181" t="s">
        <v>586</v>
      </c>
      <c r="E4377" s="188" t="s">
        <v>1</v>
      </c>
      <c r="F4377" s="189" t="s">
        <v>4345</v>
      </c>
      <c r="H4377" s="190">
        <v>2.17</v>
      </c>
      <c r="I4377" s="191"/>
      <c r="L4377" s="187"/>
      <c r="M4377" s="192"/>
      <c r="T4377" s="193"/>
      <c r="AT4377" s="188" t="s">
        <v>586</v>
      </c>
      <c r="AU4377" s="188" t="s">
        <v>89</v>
      </c>
      <c r="AV4377" s="13" t="s">
        <v>89</v>
      </c>
      <c r="AW4377" s="13" t="s">
        <v>31</v>
      </c>
      <c r="AX4377" s="13" t="s">
        <v>77</v>
      </c>
      <c r="AY4377" s="188" t="s">
        <v>574</v>
      </c>
    </row>
    <row r="4378" spans="2:51" s="13" customFormat="1" ht="12">
      <c r="B4378" s="187"/>
      <c r="D4378" s="181" t="s">
        <v>586</v>
      </c>
      <c r="E4378" s="188" t="s">
        <v>1</v>
      </c>
      <c r="F4378" s="189" t="s">
        <v>4346</v>
      </c>
      <c r="H4378" s="190">
        <v>-0.49</v>
      </c>
      <c r="I4378" s="191"/>
      <c r="L4378" s="187"/>
      <c r="M4378" s="192"/>
      <c r="T4378" s="193"/>
      <c r="AT4378" s="188" t="s">
        <v>586</v>
      </c>
      <c r="AU4378" s="188" t="s">
        <v>89</v>
      </c>
      <c r="AV4378" s="13" t="s">
        <v>89</v>
      </c>
      <c r="AW4378" s="13" t="s">
        <v>31</v>
      </c>
      <c r="AX4378" s="13" t="s">
        <v>77</v>
      </c>
      <c r="AY4378" s="188" t="s">
        <v>574</v>
      </c>
    </row>
    <row r="4379" spans="2:51" s="12" customFormat="1" ht="12">
      <c r="B4379" s="180"/>
      <c r="D4379" s="181" t="s">
        <v>586</v>
      </c>
      <c r="E4379" s="182" t="s">
        <v>1</v>
      </c>
      <c r="F4379" s="183" t="s">
        <v>4245</v>
      </c>
      <c r="H4379" s="182" t="s">
        <v>1</v>
      </c>
      <c r="I4379" s="184"/>
      <c r="L4379" s="180"/>
      <c r="M4379" s="185"/>
      <c r="T4379" s="186"/>
      <c r="AT4379" s="182" t="s">
        <v>586</v>
      </c>
      <c r="AU4379" s="182" t="s">
        <v>89</v>
      </c>
      <c r="AV4379" s="12" t="s">
        <v>84</v>
      </c>
      <c r="AW4379" s="12" t="s">
        <v>31</v>
      </c>
      <c r="AX4379" s="12" t="s">
        <v>77</v>
      </c>
      <c r="AY4379" s="182" t="s">
        <v>574</v>
      </c>
    </row>
    <row r="4380" spans="2:51" s="13" customFormat="1" ht="12">
      <c r="B4380" s="187"/>
      <c r="D4380" s="181" t="s">
        <v>586</v>
      </c>
      <c r="E4380" s="188" t="s">
        <v>1</v>
      </c>
      <c r="F4380" s="189" t="s">
        <v>4347</v>
      </c>
      <c r="H4380" s="190">
        <v>12.6</v>
      </c>
      <c r="I4380" s="191"/>
      <c r="L4380" s="187"/>
      <c r="M4380" s="192"/>
      <c r="T4380" s="193"/>
      <c r="AT4380" s="188" t="s">
        <v>586</v>
      </c>
      <c r="AU4380" s="188" t="s">
        <v>89</v>
      </c>
      <c r="AV4380" s="13" t="s">
        <v>89</v>
      </c>
      <c r="AW4380" s="13" t="s">
        <v>31</v>
      </c>
      <c r="AX4380" s="13" t="s">
        <v>77</v>
      </c>
      <c r="AY4380" s="188" t="s">
        <v>574</v>
      </c>
    </row>
    <row r="4381" spans="2:51" s="13" customFormat="1" ht="12">
      <c r="B4381" s="187"/>
      <c r="D4381" s="181" t="s">
        <v>586</v>
      </c>
      <c r="E4381" s="188" t="s">
        <v>1</v>
      </c>
      <c r="F4381" s="189" t="s">
        <v>4348</v>
      </c>
      <c r="H4381" s="190">
        <v>-0.24</v>
      </c>
      <c r="I4381" s="191"/>
      <c r="L4381" s="187"/>
      <c r="M4381" s="192"/>
      <c r="T4381" s="193"/>
      <c r="AT4381" s="188" t="s">
        <v>586</v>
      </c>
      <c r="AU4381" s="188" t="s">
        <v>89</v>
      </c>
      <c r="AV4381" s="13" t="s">
        <v>89</v>
      </c>
      <c r="AW4381" s="13" t="s">
        <v>31</v>
      </c>
      <c r="AX4381" s="13" t="s">
        <v>77</v>
      </c>
      <c r="AY4381" s="188" t="s">
        <v>574</v>
      </c>
    </row>
    <row r="4382" spans="2:51" s="13" customFormat="1" ht="12">
      <c r="B4382" s="187"/>
      <c r="D4382" s="181" t="s">
        <v>586</v>
      </c>
      <c r="E4382" s="188" t="s">
        <v>1</v>
      </c>
      <c r="F4382" s="189" t="s">
        <v>4349</v>
      </c>
      <c r="H4382" s="190">
        <v>3.1080000000000001</v>
      </c>
      <c r="I4382" s="191"/>
      <c r="L4382" s="187"/>
      <c r="M4382" s="192"/>
      <c r="T4382" s="193"/>
      <c r="AT4382" s="188" t="s">
        <v>586</v>
      </c>
      <c r="AU4382" s="188" t="s">
        <v>89</v>
      </c>
      <c r="AV4382" s="13" t="s">
        <v>89</v>
      </c>
      <c r="AW4382" s="13" t="s">
        <v>31</v>
      </c>
      <c r="AX4382" s="13" t="s">
        <v>77</v>
      </c>
      <c r="AY4382" s="188" t="s">
        <v>574</v>
      </c>
    </row>
    <row r="4383" spans="2:51" s="15" customFormat="1" ht="12">
      <c r="B4383" s="201"/>
      <c r="D4383" s="181" t="s">
        <v>586</v>
      </c>
      <c r="E4383" s="202" t="s">
        <v>1</v>
      </c>
      <c r="F4383" s="203" t="s">
        <v>3995</v>
      </c>
      <c r="H4383" s="204">
        <v>29.776</v>
      </c>
      <c r="I4383" s="205"/>
      <c r="L4383" s="201"/>
      <c r="M4383" s="206"/>
      <c r="T4383" s="207"/>
      <c r="AT4383" s="202" t="s">
        <v>586</v>
      </c>
      <c r="AU4383" s="202" t="s">
        <v>89</v>
      </c>
      <c r="AV4383" s="15" t="s">
        <v>597</v>
      </c>
      <c r="AW4383" s="15" t="s">
        <v>31</v>
      </c>
      <c r="AX4383" s="15" t="s">
        <v>77</v>
      </c>
      <c r="AY4383" s="202" t="s">
        <v>574</v>
      </c>
    </row>
    <row r="4384" spans="2:51" s="14" customFormat="1" ht="12">
      <c r="B4384" s="194"/>
      <c r="D4384" s="181" t="s">
        <v>586</v>
      </c>
      <c r="E4384" s="195" t="s">
        <v>1</v>
      </c>
      <c r="F4384" s="196" t="s">
        <v>596</v>
      </c>
      <c r="H4384" s="197">
        <v>57.771000000000001</v>
      </c>
      <c r="I4384" s="198"/>
      <c r="L4384" s="194"/>
      <c r="M4384" s="199"/>
      <c r="T4384" s="200"/>
      <c r="AT4384" s="195" t="s">
        <v>586</v>
      </c>
      <c r="AU4384" s="195" t="s">
        <v>89</v>
      </c>
      <c r="AV4384" s="14" t="s">
        <v>580</v>
      </c>
      <c r="AW4384" s="14" t="s">
        <v>31</v>
      </c>
      <c r="AX4384" s="14" t="s">
        <v>84</v>
      </c>
      <c r="AY4384" s="195" t="s">
        <v>574</v>
      </c>
    </row>
    <row r="4385" spans="2:65" s="1" customFormat="1" ht="38" customHeight="1">
      <c r="B4385" s="140"/>
      <c r="C4385" s="168" t="s">
        <v>4350</v>
      </c>
      <c r="D4385" s="168" t="s">
        <v>576</v>
      </c>
      <c r="E4385" s="169" t="s">
        <v>4351</v>
      </c>
      <c r="F4385" s="170" t="s">
        <v>4352</v>
      </c>
      <c r="G4385" s="171" t="s">
        <v>584</v>
      </c>
      <c r="H4385" s="172">
        <v>363.39299999999997</v>
      </c>
      <c r="I4385" s="173"/>
      <c r="J4385" s="174">
        <f>ROUND(I4385*H4385,2)</f>
        <v>0</v>
      </c>
      <c r="K4385" s="175"/>
      <c r="L4385" s="34"/>
      <c r="M4385" s="176" t="s">
        <v>1</v>
      </c>
      <c r="N4385" s="139" t="s">
        <v>43</v>
      </c>
      <c r="P4385" s="177">
        <f>O4385*H4385</f>
        <v>0</v>
      </c>
      <c r="Q4385" s="177">
        <v>2.3828160000000001E-2</v>
      </c>
      <c r="R4385" s="177">
        <f>Q4385*H4385</f>
        <v>8.6589865468799996</v>
      </c>
      <c r="S4385" s="177">
        <v>0</v>
      </c>
      <c r="T4385" s="178">
        <f>S4385*H4385</f>
        <v>0</v>
      </c>
      <c r="AR4385" s="179" t="s">
        <v>680</v>
      </c>
      <c r="AT4385" s="179" t="s">
        <v>576</v>
      </c>
      <c r="AU4385" s="179" t="s">
        <v>89</v>
      </c>
      <c r="AY4385" s="17" t="s">
        <v>574</v>
      </c>
      <c r="BE4385" s="102">
        <f>IF(N4385="základná",J4385,0)</f>
        <v>0</v>
      </c>
      <c r="BF4385" s="102">
        <f>IF(N4385="znížená",J4385,0)</f>
        <v>0</v>
      </c>
      <c r="BG4385" s="102">
        <f>IF(N4385="zákl. prenesená",J4385,0)</f>
        <v>0</v>
      </c>
      <c r="BH4385" s="102">
        <f>IF(N4385="zníž. prenesená",J4385,0)</f>
        <v>0</v>
      </c>
      <c r="BI4385" s="102">
        <f>IF(N4385="nulová",J4385,0)</f>
        <v>0</v>
      </c>
      <c r="BJ4385" s="17" t="s">
        <v>89</v>
      </c>
      <c r="BK4385" s="102">
        <f>ROUND(I4385*H4385,2)</f>
        <v>0</v>
      </c>
      <c r="BL4385" s="17" t="s">
        <v>680</v>
      </c>
      <c r="BM4385" s="179" t="s">
        <v>4353</v>
      </c>
    </row>
    <row r="4386" spans="2:65" s="12" customFormat="1" ht="12">
      <c r="B4386" s="180"/>
      <c r="D4386" s="181" t="s">
        <v>586</v>
      </c>
      <c r="E4386" s="182" t="s">
        <v>1</v>
      </c>
      <c r="F4386" s="183" t="s">
        <v>4354</v>
      </c>
      <c r="H4386" s="182" t="s">
        <v>1</v>
      </c>
      <c r="I4386" s="184"/>
      <c r="L4386" s="180"/>
      <c r="M4386" s="185"/>
      <c r="T4386" s="186"/>
      <c r="AT4386" s="182" t="s">
        <v>586</v>
      </c>
      <c r="AU4386" s="182" t="s">
        <v>89</v>
      </c>
      <c r="AV4386" s="12" t="s">
        <v>84</v>
      </c>
      <c r="AW4386" s="12" t="s">
        <v>31</v>
      </c>
      <c r="AX4386" s="12" t="s">
        <v>77</v>
      </c>
      <c r="AY4386" s="182" t="s">
        <v>574</v>
      </c>
    </row>
    <row r="4387" spans="2:65" s="12" customFormat="1" ht="12">
      <c r="B4387" s="180"/>
      <c r="D4387" s="181" t="s">
        <v>586</v>
      </c>
      <c r="E4387" s="182" t="s">
        <v>1</v>
      </c>
      <c r="F4387" s="183" t="s">
        <v>2426</v>
      </c>
      <c r="H4387" s="182" t="s">
        <v>1</v>
      </c>
      <c r="I4387" s="184"/>
      <c r="L4387" s="180"/>
      <c r="M4387" s="185"/>
      <c r="T4387" s="186"/>
      <c r="AT4387" s="182" t="s">
        <v>586</v>
      </c>
      <c r="AU4387" s="182" t="s">
        <v>89</v>
      </c>
      <c r="AV4387" s="12" t="s">
        <v>84</v>
      </c>
      <c r="AW4387" s="12" t="s">
        <v>31</v>
      </c>
      <c r="AX4387" s="12" t="s">
        <v>77</v>
      </c>
      <c r="AY4387" s="182" t="s">
        <v>574</v>
      </c>
    </row>
    <row r="4388" spans="2:65" s="12" customFormat="1" ht="12">
      <c r="B4388" s="180"/>
      <c r="D4388" s="181" t="s">
        <v>586</v>
      </c>
      <c r="E4388" s="182" t="s">
        <v>1</v>
      </c>
      <c r="F4388" s="183" t="s">
        <v>4355</v>
      </c>
      <c r="H4388" s="182" t="s">
        <v>1</v>
      </c>
      <c r="I4388" s="184"/>
      <c r="L4388" s="180"/>
      <c r="M4388" s="185"/>
      <c r="T4388" s="186"/>
      <c r="AT4388" s="182" t="s">
        <v>586</v>
      </c>
      <c r="AU4388" s="182" t="s">
        <v>89</v>
      </c>
      <c r="AV4388" s="12" t="s">
        <v>84</v>
      </c>
      <c r="AW4388" s="12" t="s">
        <v>31</v>
      </c>
      <c r="AX4388" s="12" t="s">
        <v>77</v>
      </c>
      <c r="AY4388" s="182" t="s">
        <v>574</v>
      </c>
    </row>
    <row r="4389" spans="2:65" s="13" customFormat="1" ht="12">
      <c r="B4389" s="187"/>
      <c r="D4389" s="181" t="s">
        <v>586</v>
      </c>
      <c r="E4389" s="188" t="s">
        <v>1</v>
      </c>
      <c r="F4389" s="189" t="s">
        <v>4356</v>
      </c>
      <c r="H4389" s="190">
        <v>5.58</v>
      </c>
      <c r="I4389" s="191"/>
      <c r="L4389" s="187"/>
      <c r="M4389" s="192"/>
      <c r="T4389" s="193"/>
      <c r="AT4389" s="188" t="s">
        <v>586</v>
      </c>
      <c r="AU4389" s="188" t="s">
        <v>89</v>
      </c>
      <c r="AV4389" s="13" t="s">
        <v>89</v>
      </c>
      <c r="AW4389" s="13" t="s">
        <v>31</v>
      </c>
      <c r="AX4389" s="13" t="s">
        <v>77</v>
      </c>
      <c r="AY4389" s="188" t="s">
        <v>574</v>
      </c>
    </row>
    <row r="4390" spans="2:65" s="12" customFormat="1" ht="12">
      <c r="B4390" s="180"/>
      <c r="D4390" s="181" t="s">
        <v>586</v>
      </c>
      <c r="E4390" s="182" t="s">
        <v>1</v>
      </c>
      <c r="F4390" s="183" t="s">
        <v>4357</v>
      </c>
      <c r="H4390" s="182" t="s">
        <v>1</v>
      </c>
      <c r="I4390" s="184"/>
      <c r="L4390" s="180"/>
      <c r="M4390" s="185"/>
      <c r="T4390" s="186"/>
      <c r="AT4390" s="182" t="s">
        <v>586</v>
      </c>
      <c r="AU4390" s="182" t="s">
        <v>89</v>
      </c>
      <c r="AV4390" s="12" t="s">
        <v>84</v>
      </c>
      <c r="AW4390" s="12" t="s">
        <v>31</v>
      </c>
      <c r="AX4390" s="12" t="s">
        <v>77</v>
      </c>
      <c r="AY4390" s="182" t="s">
        <v>574</v>
      </c>
    </row>
    <row r="4391" spans="2:65" s="13" customFormat="1" ht="12">
      <c r="B4391" s="187"/>
      <c r="D4391" s="181" t="s">
        <v>586</v>
      </c>
      <c r="E4391" s="188" t="s">
        <v>1</v>
      </c>
      <c r="F4391" s="189" t="s">
        <v>4358</v>
      </c>
      <c r="H4391" s="190">
        <v>2.64</v>
      </c>
      <c r="I4391" s="191"/>
      <c r="L4391" s="187"/>
      <c r="M4391" s="192"/>
      <c r="T4391" s="193"/>
      <c r="AT4391" s="188" t="s">
        <v>586</v>
      </c>
      <c r="AU4391" s="188" t="s">
        <v>89</v>
      </c>
      <c r="AV4391" s="13" t="s">
        <v>89</v>
      </c>
      <c r="AW4391" s="13" t="s">
        <v>31</v>
      </c>
      <c r="AX4391" s="13" t="s">
        <v>77</v>
      </c>
      <c r="AY4391" s="188" t="s">
        <v>574</v>
      </c>
    </row>
    <row r="4392" spans="2:65" s="12" customFormat="1" ht="12">
      <c r="B4392" s="180"/>
      <c r="D4392" s="181" t="s">
        <v>586</v>
      </c>
      <c r="E4392" s="182" t="s">
        <v>1</v>
      </c>
      <c r="F4392" s="183" t="s">
        <v>4359</v>
      </c>
      <c r="H4392" s="182" t="s">
        <v>1</v>
      </c>
      <c r="I4392" s="184"/>
      <c r="L4392" s="180"/>
      <c r="M4392" s="185"/>
      <c r="T4392" s="186"/>
      <c r="AT4392" s="182" t="s">
        <v>586</v>
      </c>
      <c r="AU4392" s="182" t="s">
        <v>89</v>
      </c>
      <c r="AV4392" s="12" t="s">
        <v>84</v>
      </c>
      <c r="AW4392" s="12" t="s">
        <v>31</v>
      </c>
      <c r="AX4392" s="12" t="s">
        <v>77</v>
      </c>
      <c r="AY4392" s="182" t="s">
        <v>574</v>
      </c>
    </row>
    <row r="4393" spans="2:65" s="13" customFormat="1" ht="12">
      <c r="B4393" s="187"/>
      <c r="D4393" s="181" t="s">
        <v>586</v>
      </c>
      <c r="E4393" s="188" t="s">
        <v>1</v>
      </c>
      <c r="F4393" s="189" t="s">
        <v>4360</v>
      </c>
      <c r="H4393" s="190">
        <v>2.88</v>
      </c>
      <c r="I4393" s="191"/>
      <c r="L4393" s="187"/>
      <c r="M4393" s="192"/>
      <c r="T4393" s="193"/>
      <c r="AT4393" s="188" t="s">
        <v>586</v>
      </c>
      <c r="AU4393" s="188" t="s">
        <v>89</v>
      </c>
      <c r="AV4393" s="13" t="s">
        <v>89</v>
      </c>
      <c r="AW4393" s="13" t="s">
        <v>31</v>
      </c>
      <c r="AX4393" s="13" t="s">
        <v>77</v>
      </c>
      <c r="AY4393" s="188" t="s">
        <v>574</v>
      </c>
    </row>
    <row r="4394" spans="2:65" s="12" customFormat="1" ht="12">
      <c r="B4394" s="180"/>
      <c r="D4394" s="181" t="s">
        <v>586</v>
      </c>
      <c r="E4394" s="182" t="s">
        <v>1</v>
      </c>
      <c r="F4394" s="183" t="s">
        <v>4361</v>
      </c>
      <c r="H4394" s="182" t="s">
        <v>1</v>
      </c>
      <c r="I4394" s="184"/>
      <c r="L4394" s="180"/>
      <c r="M4394" s="185"/>
      <c r="T4394" s="186"/>
      <c r="AT4394" s="182" t="s">
        <v>586</v>
      </c>
      <c r="AU4394" s="182" t="s">
        <v>89</v>
      </c>
      <c r="AV4394" s="12" t="s">
        <v>84</v>
      </c>
      <c r="AW4394" s="12" t="s">
        <v>31</v>
      </c>
      <c r="AX4394" s="12" t="s">
        <v>77</v>
      </c>
      <c r="AY4394" s="182" t="s">
        <v>574</v>
      </c>
    </row>
    <row r="4395" spans="2:65" s="13" customFormat="1" ht="12">
      <c r="B4395" s="187"/>
      <c r="D4395" s="181" t="s">
        <v>586</v>
      </c>
      <c r="E4395" s="188" t="s">
        <v>1</v>
      </c>
      <c r="F4395" s="189" t="s">
        <v>4362</v>
      </c>
      <c r="H4395" s="190">
        <v>2.2799999999999998</v>
      </c>
      <c r="I4395" s="191"/>
      <c r="L4395" s="187"/>
      <c r="M4395" s="192"/>
      <c r="T4395" s="193"/>
      <c r="AT4395" s="188" t="s">
        <v>586</v>
      </c>
      <c r="AU4395" s="188" t="s">
        <v>89</v>
      </c>
      <c r="AV4395" s="13" t="s">
        <v>89</v>
      </c>
      <c r="AW4395" s="13" t="s">
        <v>31</v>
      </c>
      <c r="AX4395" s="13" t="s">
        <v>77</v>
      </c>
      <c r="AY4395" s="188" t="s">
        <v>574</v>
      </c>
    </row>
    <row r="4396" spans="2:65" s="12" customFormat="1" ht="12">
      <c r="B4396" s="180"/>
      <c r="D4396" s="181" t="s">
        <v>586</v>
      </c>
      <c r="E4396" s="182" t="s">
        <v>1</v>
      </c>
      <c r="F4396" s="183" t="s">
        <v>4363</v>
      </c>
      <c r="H4396" s="182" t="s">
        <v>1</v>
      </c>
      <c r="I4396" s="184"/>
      <c r="L4396" s="180"/>
      <c r="M4396" s="185"/>
      <c r="T4396" s="186"/>
      <c r="AT4396" s="182" t="s">
        <v>586</v>
      </c>
      <c r="AU4396" s="182" t="s">
        <v>89</v>
      </c>
      <c r="AV4396" s="12" t="s">
        <v>84</v>
      </c>
      <c r="AW4396" s="12" t="s">
        <v>31</v>
      </c>
      <c r="AX4396" s="12" t="s">
        <v>77</v>
      </c>
      <c r="AY4396" s="182" t="s">
        <v>574</v>
      </c>
    </row>
    <row r="4397" spans="2:65" s="13" customFormat="1" ht="12">
      <c r="B4397" s="187"/>
      <c r="D4397" s="181" t="s">
        <v>586</v>
      </c>
      <c r="E4397" s="188" t="s">
        <v>1</v>
      </c>
      <c r="F4397" s="189" t="s">
        <v>4364</v>
      </c>
      <c r="H4397" s="190">
        <v>2.52</v>
      </c>
      <c r="I4397" s="191"/>
      <c r="L4397" s="187"/>
      <c r="M4397" s="192"/>
      <c r="T4397" s="193"/>
      <c r="AT4397" s="188" t="s">
        <v>586</v>
      </c>
      <c r="AU4397" s="188" t="s">
        <v>89</v>
      </c>
      <c r="AV4397" s="13" t="s">
        <v>89</v>
      </c>
      <c r="AW4397" s="13" t="s">
        <v>31</v>
      </c>
      <c r="AX4397" s="13" t="s">
        <v>77</v>
      </c>
      <c r="AY4397" s="188" t="s">
        <v>574</v>
      </c>
    </row>
    <row r="4398" spans="2:65" s="15" customFormat="1" ht="12">
      <c r="B4398" s="201"/>
      <c r="D4398" s="181" t="s">
        <v>586</v>
      </c>
      <c r="E4398" s="202" t="s">
        <v>1</v>
      </c>
      <c r="F4398" s="203" t="s">
        <v>4365</v>
      </c>
      <c r="H4398" s="204">
        <v>15.9</v>
      </c>
      <c r="I4398" s="205"/>
      <c r="L4398" s="201"/>
      <c r="M4398" s="206"/>
      <c r="T4398" s="207"/>
      <c r="AT4398" s="202" t="s">
        <v>586</v>
      </c>
      <c r="AU4398" s="202" t="s">
        <v>89</v>
      </c>
      <c r="AV4398" s="15" t="s">
        <v>597</v>
      </c>
      <c r="AW4398" s="15" t="s">
        <v>31</v>
      </c>
      <c r="AX4398" s="15" t="s">
        <v>77</v>
      </c>
      <c r="AY4398" s="202" t="s">
        <v>574</v>
      </c>
    </row>
    <row r="4399" spans="2:65" s="12" customFormat="1" ht="12">
      <c r="B4399" s="180"/>
      <c r="D4399" s="181" t="s">
        <v>586</v>
      </c>
      <c r="E4399" s="182" t="s">
        <v>1</v>
      </c>
      <c r="F4399" s="183" t="s">
        <v>2428</v>
      </c>
      <c r="H4399" s="182" t="s">
        <v>1</v>
      </c>
      <c r="I4399" s="184"/>
      <c r="L4399" s="180"/>
      <c r="M4399" s="185"/>
      <c r="T4399" s="186"/>
      <c r="AT4399" s="182" t="s">
        <v>586</v>
      </c>
      <c r="AU4399" s="182" t="s">
        <v>89</v>
      </c>
      <c r="AV4399" s="12" t="s">
        <v>84</v>
      </c>
      <c r="AW4399" s="12" t="s">
        <v>31</v>
      </c>
      <c r="AX4399" s="12" t="s">
        <v>77</v>
      </c>
      <c r="AY4399" s="182" t="s">
        <v>574</v>
      </c>
    </row>
    <row r="4400" spans="2:65" s="12" customFormat="1" ht="12">
      <c r="B4400" s="180"/>
      <c r="D4400" s="181" t="s">
        <v>586</v>
      </c>
      <c r="E4400" s="182" t="s">
        <v>1</v>
      </c>
      <c r="F4400" s="183" t="s">
        <v>4366</v>
      </c>
      <c r="H4400" s="182" t="s">
        <v>1</v>
      </c>
      <c r="I4400" s="184"/>
      <c r="L4400" s="180"/>
      <c r="M4400" s="185"/>
      <c r="T4400" s="186"/>
      <c r="AT4400" s="182" t="s">
        <v>586</v>
      </c>
      <c r="AU4400" s="182" t="s">
        <v>89</v>
      </c>
      <c r="AV4400" s="12" t="s">
        <v>84</v>
      </c>
      <c r="AW4400" s="12" t="s">
        <v>31</v>
      </c>
      <c r="AX4400" s="12" t="s">
        <v>77</v>
      </c>
      <c r="AY4400" s="182" t="s">
        <v>574</v>
      </c>
    </row>
    <row r="4401" spans="2:51" s="13" customFormat="1" ht="12">
      <c r="B4401" s="187"/>
      <c r="D4401" s="181" t="s">
        <v>586</v>
      </c>
      <c r="E4401" s="188" t="s">
        <v>1</v>
      </c>
      <c r="F4401" s="189" t="s">
        <v>4367</v>
      </c>
      <c r="H4401" s="190">
        <v>3.5390000000000001</v>
      </c>
      <c r="I4401" s="191"/>
      <c r="L4401" s="187"/>
      <c r="M4401" s="192"/>
      <c r="T4401" s="193"/>
      <c r="AT4401" s="188" t="s">
        <v>586</v>
      </c>
      <c r="AU4401" s="188" t="s">
        <v>89</v>
      </c>
      <c r="AV4401" s="13" t="s">
        <v>89</v>
      </c>
      <c r="AW4401" s="13" t="s">
        <v>31</v>
      </c>
      <c r="AX4401" s="13" t="s">
        <v>77</v>
      </c>
      <c r="AY4401" s="188" t="s">
        <v>574</v>
      </c>
    </row>
    <row r="4402" spans="2:51" s="12" customFormat="1" ht="12">
      <c r="B4402" s="180"/>
      <c r="D4402" s="181" t="s">
        <v>586</v>
      </c>
      <c r="E4402" s="182" t="s">
        <v>1</v>
      </c>
      <c r="F4402" s="183" t="s">
        <v>4368</v>
      </c>
      <c r="H4402" s="182" t="s">
        <v>1</v>
      </c>
      <c r="I4402" s="184"/>
      <c r="L4402" s="180"/>
      <c r="M4402" s="185"/>
      <c r="T4402" s="186"/>
      <c r="AT4402" s="182" t="s">
        <v>586</v>
      </c>
      <c r="AU4402" s="182" t="s">
        <v>89</v>
      </c>
      <c r="AV4402" s="12" t="s">
        <v>84</v>
      </c>
      <c r="AW4402" s="12" t="s">
        <v>31</v>
      </c>
      <c r="AX4402" s="12" t="s">
        <v>77</v>
      </c>
      <c r="AY4402" s="182" t="s">
        <v>574</v>
      </c>
    </row>
    <row r="4403" spans="2:51" s="13" customFormat="1" ht="12">
      <c r="B4403" s="187"/>
      <c r="D4403" s="181" t="s">
        <v>586</v>
      </c>
      <c r="E4403" s="188" t="s">
        <v>1</v>
      </c>
      <c r="F4403" s="189" t="s">
        <v>4369</v>
      </c>
      <c r="H4403" s="190">
        <v>8.9380000000000006</v>
      </c>
      <c r="I4403" s="191"/>
      <c r="L4403" s="187"/>
      <c r="M4403" s="192"/>
      <c r="T4403" s="193"/>
      <c r="AT4403" s="188" t="s">
        <v>586</v>
      </c>
      <c r="AU4403" s="188" t="s">
        <v>89</v>
      </c>
      <c r="AV4403" s="13" t="s">
        <v>89</v>
      </c>
      <c r="AW4403" s="13" t="s">
        <v>31</v>
      </c>
      <c r="AX4403" s="13" t="s">
        <v>77</v>
      </c>
      <c r="AY4403" s="188" t="s">
        <v>574</v>
      </c>
    </row>
    <row r="4404" spans="2:51" s="13" customFormat="1" ht="12">
      <c r="B4404" s="187"/>
      <c r="D4404" s="181" t="s">
        <v>586</v>
      </c>
      <c r="E4404" s="188" t="s">
        <v>1</v>
      </c>
      <c r="F4404" s="189" t="s">
        <v>4242</v>
      </c>
      <c r="H4404" s="190">
        <v>-0.36</v>
      </c>
      <c r="I4404" s="191"/>
      <c r="L4404" s="187"/>
      <c r="M4404" s="192"/>
      <c r="T4404" s="193"/>
      <c r="AT4404" s="188" t="s">
        <v>586</v>
      </c>
      <c r="AU4404" s="188" t="s">
        <v>89</v>
      </c>
      <c r="AV4404" s="13" t="s">
        <v>89</v>
      </c>
      <c r="AW4404" s="13" t="s">
        <v>31</v>
      </c>
      <c r="AX4404" s="13" t="s">
        <v>77</v>
      </c>
      <c r="AY4404" s="188" t="s">
        <v>574</v>
      </c>
    </row>
    <row r="4405" spans="2:51" s="13" customFormat="1" ht="12">
      <c r="B4405" s="187"/>
      <c r="D4405" s="181" t="s">
        <v>586</v>
      </c>
      <c r="E4405" s="188" t="s">
        <v>1</v>
      </c>
      <c r="F4405" s="189" t="s">
        <v>4370</v>
      </c>
      <c r="H4405" s="190">
        <v>9.952</v>
      </c>
      <c r="I4405" s="191"/>
      <c r="L4405" s="187"/>
      <c r="M4405" s="192"/>
      <c r="T4405" s="193"/>
      <c r="AT4405" s="188" t="s">
        <v>586</v>
      </c>
      <c r="AU4405" s="188" t="s">
        <v>89</v>
      </c>
      <c r="AV4405" s="13" t="s">
        <v>89</v>
      </c>
      <c r="AW4405" s="13" t="s">
        <v>31</v>
      </c>
      <c r="AX4405" s="13" t="s">
        <v>77</v>
      </c>
      <c r="AY4405" s="188" t="s">
        <v>574</v>
      </c>
    </row>
    <row r="4406" spans="2:51" s="13" customFormat="1" ht="12">
      <c r="B4406" s="187"/>
      <c r="D4406" s="181" t="s">
        <v>586</v>
      </c>
      <c r="E4406" s="188" t="s">
        <v>1</v>
      </c>
      <c r="F4406" s="189" t="s">
        <v>4371</v>
      </c>
      <c r="H4406" s="190">
        <v>-0.36</v>
      </c>
      <c r="I4406" s="191"/>
      <c r="L4406" s="187"/>
      <c r="M4406" s="192"/>
      <c r="T4406" s="193"/>
      <c r="AT4406" s="188" t="s">
        <v>586</v>
      </c>
      <c r="AU4406" s="188" t="s">
        <v>89</v>
      </c>
      <c r="AV4406" s="13" t="s">
        <v>89</v>
      </c>
      <c r="AW4406" s="13" t="s">
        <v>31</v>
      </c>
      <c r="AX4406" s="13" t="s">
        <v>77</v>
      </c>
      <c r="AY4406" s="188" t="s">
        <v>574</v>
      </c>
    </row>
    <row r="4407" spans="2:51" s="12" customFormat="1" ht="12">
      <c r="B4407" s="180"/>
      <c r="D4407" s="181" t="s">
        <v>586</v>
      </c>
      <c r="E4407" s="182" t="s">
        <v>1</v>
      </c>
      <c r="F4407" s="183" t="s">
        <v>4372</v>
      </c>
      <c r="H4407" s="182" t="s">
        <v>1</v>
      </c>
      <c r="I4407" s="184"/>
      <c r="L4407" s="180"/>
      <c r="M4407" s="185"/>
      <c r="T4407" s="186"/>
      <c r="AT4407" s="182" t="s">
        <v>586</v>
      </c>
      <c r="AU4407" s="182" t="s">
        <v>89</v>
      </c>
      <c r="AV4407" s="12" t="s">
        <v>84</v>
      </c>
      <c r="AW4407" s="12" t="s">
        <v>31</v>
      </c>
      <c r="AX4407" s="12" t="s">
        <v>77</v>
      </c>
      <c r="AY4407" s="182" t="s">
        <v>574</v>
      </c>
    </row>
    <row r="4408" spans="2:51" s="13" customFormat="1" ht="12">
      <c r="B4408" s="187"/>
      <c r="D4408" s="181" t="s">
        <v>586</v>
      </c>
      <c r="E4408" s="188" t="s">
        <v>1</v>
      </c>
      <c r="F4408" s="189" t="s">
        <v>4373</v>
      </c>
      <c r="H4408" s="190">
        <v>1.5129999999999999</v>
      </c>
      <c r="I4408" s="191"/>
      <c r="L4408" s="187"/>
      <c r="M4408" s="192"/>
      <c r="T4408" s="193"/>
      <c r="AT4408" s="188" t="s">
        <v>586</v>
      </c>
      <c r="AU4408" s="188" t="s">
        <v>89</v>
      </c>
      <c r="AV4408" s="13" t="s">
        <v>89</v>
      </c>
      <c r="AW4408" s="13" t="s">
        <v>31</v>
      </c>
      <c r="AX4408" s="13" t="s">
        <v>77</v>
      </c>
      <c r="AY4408" s="188" t="s">
        <v>574</v>
      </c>
    </row>
    <row r="4409" spans="2:51" s="13" customFormat="1" ht="12">
      <c r="B4409" s="187"/>
      <c r="D4409" s="181" t="s">
        <v>586</v>
      </c>
      <c r="E4409" s="188" t="s">
        <v>1</v>
      </c>
      <c r="F4409" s="189" t="s">
        <v>4374</v>
      </c>
      <c r="H4409" s="190">
        <v>-0.24</v>
      </c>
      <c r="I4409" s="191"/>
      <c r="L4409" s="187"/>
      <c r="M4409" s="192"/>
      <c r="T4409" s="193"/>
      <c r="AT4409" s="188" t="s">
        <v>586</v>
      </c>
      <c r="AU4409" s="188" t="s">
        <v>89</v>
      </c>
      <c r="AV4409" s="13" t="s">
        <v>89</v>
      </c>
      <c r="AW4409" s="13" t="s">
        <v>31</v>
      </c>
      <c r="AX4409" s="13" t="s">
        <v>77</v>
      </c>
      <c r="AY4409" s="188" t="s">
        <v>574</v>
      </c>
    </row>
    <row r="4410" spans="2:51" s="12" customFormat="1" ht="12">
      <c r="B4410" s="180"/>
      <c r="D4410" s="181" t="s">
        <v>586</v>
      </c>
      <c r="E4410" s="182" t="s">
        <v>1</v>
      </c>
      <c r="F4410" s="183" t="s">
        <v>4120</v>
      </c>
      <c r="H4410" s="182" t="s">
        <v>1</v>
      </c>
      <c r="I4410" s="184"/>
      <c r="L4410" s="180"/>
      <c r="M4410" s="185"/>
      <c r="T4410" s="186"/>
      <c r="AT4410" s="182" t="s">
        <v>586</v>
      </c>
      <c r="AU4410" s="182" t="s">
        <v>89</v>
      </c>
      <c r="AV4410" s="12" t="s">
        <v>84</v>
      </c>
      <c r="AW4410" s="12" t="s">
        <v>31</v>
      </c>
      <c r="AX4410" s="12" t="s">
        <v>77</v>
      </c>
      <c r="AY4410" s="182" t="s">
        <v>574</v>
      </c>
    </row>
    <row r="4411" spans="2:51" s="13" customFormat="1" ht="12">
      <c r="B4411" s="187"/>
      <c r="D4411" s="181" t="s">
        <v>586</v>
      </c>
      <c r="E4411" s="188" t="s">
        <v>1</v>
      </c>
      <c r="F4411" s="189" t="s">
        <v>4375</v>
      </c>
      <c r="H4411" s="190">
        <v>6.05</v>
      </c>
      <c r="I4411" s="191"/>
      <c r="L4411" s="187"/>
      <c r="M4411" s="192"/>
      <c r="T4411" s="193"/>
      <c r="AT4411" s="188" t="s">
        <v>586</v>
      </c>
      <c r="AU4411" s="188" t="s">
        <v>89</v>
      </c>
      <c r="AV4411" s="13" t="s">
        <v>89</v>
      </c>
      <c r="AW4411" s="13" t="s">
        <v>31</v>
      </c>
      <c r="AX4411" s="13" t="s">
        <v>77</v>
      </c>
      <c r="AY4411" s="188" t="s">
        <v>574</v>
      </c>
    </row>
    <row r="4412" spans="2:51" s="13" customFormat="1" ht="12">
      <c r="B4412" s="187"/>
      <c r="D4412" s="181" t="s">
        <v>586</v>
      </c>
      <c r="E4412" s="188" t="s">
        <v>1</v>
      </c>
      <c r="F4412" s="189" t="s">
        <v>4262</v>
      </c>
      <c r="H4412" s="190">
        <v>-0.12</v>
      </c>
      <c r="I4412" s="191"/>
      <c r="L4412" s="187"/>
      <c r="M4412" s="192"/>
      <c r="T4412" s="193"/>
      <c r="AT4412" s="188" t="s">
        <v>586</v>
      </c>
      <c r="AU4412" s="188" t="s">
        <v>89</v>
      </c>
      <c r="AV4412" s="13" t="s">
        <v>89</v>
      </c>
      <c r="AW4412" s="13" t="s">
        <v>31</v>
      </c>
      <c r="AX4412" s="13" t="s">
        <v>77</v>
      </c>
      <c r="AY4412" s="188" t="s">
        <v>574</v>
      </c>
    </row>
    <row r="4413" spans="2:51" s="13" customFormat="1" ht="12">
      <c r="B4413" s="187"/>
      <c r="D4413" s="181" t="s">
        <v>586</v>
      </c>
      <c r="E4413" s="188" t="s">
        <v>1</v>
      </c>
      <c r="F4413" s="189" t="s">
        <v>4376</v>
      </c>
      <c r="H4413" s="190">
        <v>5.569</v>
      </c>
      <c r="I4413" s="191"/>
      <c r="L4413" s="187"/>
      <c r="M4413" s="192"/>
      <c r="T4413" s="193"/>
      <c r="AT4413" s="188" t="s">
        <v>586</v>
      </c>
      <c r="AU4413" s="188" t="s">
        <v>89</v>
      </c>
      <c r="AV4413" s="13" t="s">
        <v>89</v>
      </c>
      <c r="AW4413" s="13" t="s">
        <v>31</v>
      </c>
      <c r="AX4413" s="13" t="s">
        <v>77</v>
      </c>
      <c r="AY4413" s="188" t="s">
        <v>574</v>
      </c>
    </row>
    <row r="4414" spans="2:51" s="13" customFormat="1" ht="12">
      <c r="B4414" s="187"/>
      <c r="D4414" s="181" t="s">
        <v>586</v>
      </c>
      <c r="E4414" s="188" t="s">
        <v>1</v>
      </c>
      <c r="F4414" s="189" t="s">
        <v>4262</v>
      </c>
      <c r="H4414" s="190">
        <v>-0.12</v>
      </c>
      <c r="I4414" s="191"/>
      <c r="L4414" s="187"/>
      <c r="M4414" s="192"/>
      <c r="T4414" s="193"/>
      <c r="AT4414" s="188" t="s">
        <v>586</v>
      </c>
      <c r="AU4414" s="188" t="s">
        <v>89</v>
      </c>
      <c r="AV4414" s="13" t="s">
        <v>89</v>
      </c>
      <c r="AW4414" s="13" t="s">
        <v>31</v>
      </c>
      <c r="AX4414" s="13" t="s">
        <v>77</v>
      </c>
      <c r="AY4414" s="188" t="s">
        <v>574</v>
      </c>
    </row>
    <row r="4415" spans="2:51" s="12" customFormat="1" ht="12">
      <c r="B4415" s="180"/>
      <c r="D4415" s="181" t="s">
        <v>586</v>
      </c>
      <c r="E4415" s="182" t="s">
        <v>1</v>
      </c>
      <c r="F4415" s="183" t="s">
        <v>4259</v>
      </c>
      <c r="H4415" s="182" t="s">
        <v>1</v>
      </c>
      <c r="I4415" s="184"/>
      <c r="L4415" s="180"/>
      <c r="M4415" s="185"/>
      <c r="T4415" s="186"/>
      <c r="AT4415" s="182" t="s">
        <v>586</v>
      </c>
      <c r="AU4415" s="182" t="s">
        <v>89</v>
      </c>
      <c r="AV4415" s="12" t="s">
        <v>84</v>
      </c>
      <c r="AW4415" s="12" t="s">
        <v>31</v>
      </c>
      <c r="AX4415" s="12" t="s">
        <v>77</v>
      </c>
      <c r="AY4415" s="182" t="s">
        <v>574</v>
      </c>
    </row>
    <row r="4416" spans="2:51" s="13" customFormat="1" ht="12">
      <c r="B4416" s="187"/>
      <c r="D4416" s="181" t="s">
        <v>586</v>
      </c>
      <c r="E4416" s="188" t="s">
        <v>1</v>
      </c>
      <c r="F4416" s="189" t="s">
        <v>4377</v>
      </c>
      <c r="H4416" s="190">
        <v>4.5380000000000003</v>
      </c>
      <c r="I4416" s="191"/>
      <c r="L4416" s="187"/>
      <c r="M4416" s="192"/>
      <c r="T4416" s="193"/>
      <c r="AT4416" s="188" t="s">
        <v>586</v>
      </c>
      <c r="AU4416" s="188" t="s">
        <v>89</v>
      </c>
      <c r="AV4416" s="13" t="s">
        <v>89</v>
      </c>
      <c r="AW4416" s="13" t="s">
        <v>31</v>
      </c>
      <c r="AX4416" s="13" t="s">
        <v>77</v>
      </c>
      <c r="AY4416" s="188" t="s">
        <v>574</v>
      </c>
    </row>
    <row r="4417" spans="2:51" s="13" customFormat="1" ht="12">
      <c r="B4417" s="187"/>
      <c r="D4417" s="181" t="s">
        <v>586</v>
      </c>
      <c r="E4417" s="188" t="s">
        <v>1</v>
      </c>
      <c r="F4417" s="189" t="s">
        <v>4378</v>
      </c>
      <c r="H4417" s="190">
        <v>6.806</v>
      </c>
      <c r="I4417" s="191"/>
      <c r="L4417" s="187"/>
      <c r="M4417" s="192"/>
      <c r="T4417" s="193"/>
      <c r="AT4417" s="188" t="s">
        <v>586</v>
      </c>
      <c r="AU4417" s="188" t="s">
        <v>89</v>
      </c>
      <c r="AV4417" s="13" t="s">
        <v>89</v>
      </c>
      <c r="AW4417" s="13" t="s">
        <v>31</v>
      </c>
      <c r="AX4417" s="13" t="s">
        <v>77</v>
      </c>
      <c r="AY4417" s="188" t="s">
        <v>574</v>
      </c>
    </row>
    <row r="4418" spans="2:51" s="13" customFormat="1" ht="12">
      <c r="B4418" s="187"/>
      <c r="D4418" s="181" t="s">
        <v>586</v>
      </c>
      <c r="E4418" s="188" t="s">
        <v>1</v>
      </c>
      <c r="F4418" s="189" t="s">
        <v>4262</v>
      </c>
      <c r="H4418" s="190">
        <v>-0.12</v>
      </c>
      <c r="I4418" s="191"/>
      <c r="L4418" s="187"/>
      <c r="M4418" s="192"/>
      <c r="T4418" s="193"/>
      <c r="AT4418" s="188" t="s">
        <v>586</v>
      </c>
      <c r="AU4418" s="188" t="s">
        <v>89</v>
      </c>
      <c r="AV4418" s="13" t="s">
        <v>89</v>
      </c>
      <c r="AW4418" s="13" t="s">
        <v>31</v>
      </c>
      <c r="AX4418" s="13" t="s">
        <v>77</v>
      </c>
      <c r="AY4418" s="188" t="s">
        <v>574</v>
      </c>
    </row>
    <row r="4419" spans="2:51" s="12" customFormat="1" ht="12">
      <c r="B4419" s="180"/>
      <c r="D4419" s="181" t="s">
        <v>586</v>
      </c>
      <c r="E4419" s="182" t="s">
        <v>1</v>
      </c>
      <c r="F4419" s="183" t="s">
        <v>4379</v>
      </c>
      <c r="H4419" s="182" t="s">
        <v>1</v>
      </c>
      <c r="I4419" s="184"/>
      <c r="L4419" s="180"/>
      <c r="M4419" s="185"/>
      <c r="T4419" s="186"/>
      <c r="AT4419" s="182" t="s">
        <v>586</v>
      </c>
      <c r="AU4419" s="182" t="s">
        <v>89</v>
      </c>
      <c r="AV4419" s="12" t="s">
        <v>84</v>
      </c>
      <c r="AW4419" s="12" t="s">
        <v>31</v>
      </c>
      <c r="AX4419" s="12" t="s">
        <v>77</v>
      </c>
      <c r="AY4419" s="182" t="s">
        <v>574</v>
      </c>
    </row>
    <row r="4420" spans="2:51" s="13" customFormat="1" ht="12">
      <c r="B4420" s="187"/>
      <c r="D4420" s="181" t="s">
        <v>586</v>
      </c>
      <c r="E4420" s="188" t="s">
        <v>1</v>
      </c>
      <c r="F4420" s="189" t="s">
        <v>4380</v>
      </c>
      <c r="H4420" s="190">
        <v>3.85</v>
      </c>
      <c r="I4420" s="191"/>
      <c r="L4420" s="187"/>
      <c r="M4420" s="192"/>
      <c r="T4420" s="193"/>
      <c r="AT4420" s="188" t="s">
        <v>586</v>
      </c>
      <c r="AU4420" s="188" t="s">
        <v>89</v>
      </c>
      <c r="AV4420" s="13" t="s">
        <v>89</v>
      </c>
      <c r="AW4420" s="13" t="s">
        <v>31</v>
      </c>
      <c r="AX4420" s="13" t="s">
        <v>77</v>
      </c>
      <c r="AY4420" s="188" t="s">
        <v>574</v>
      </c>
    </row>
    <row r="4421" spans="2:51" s="13" customFormat="1" ht="12">
      <c r="B4421" s="187"/>
      <c r="D4421" s="181" t="s">
        <v>586</v>
      </c>
      <c r="E4421" s="188" t="s">
        <v>1</v>
      </c>
      <c r="F4421" s="189" t="s">
        <v>4262</v>
      </c>
      <c r="H4421" s="190">
        <v>-0.12</v>
      </c>
      <c r="I4421" s="191"/>
      <c r="L4421" s="187"/>
      <c r="M4421" s="192"/>
      <c r="T4421" s="193"/>
      <c r="AT4421" s="188" t="s">
        <v>586</v>
      </c>
      <c r="AU4421" s="188" t="s">
        <v>89</v>
      </c>
      <c r="AV4421" s="13" t="s">
        <v>89</v>
      </c>
      <c r="AW4421" s="13" t="s">
        <v>31</v>
      </c>
      <c r="AX4421" s="13" t="s">
        <v>77</v>
      </c>
      <c r="AY4421" s="188" t="s">
        <v>574</v>
      </c>
    </row>
    <row r="4422" spans="2:51" s="12" customFormat="1" ht="12">
      <c r="B4422" s="180"/>
      <c r="D4422" s="181" t="s">
        <v>586</v>
      </c>
      <c r="E4422" s="182" t="s">
        <v>1</v>
      </c>
      <c r="F4422" s="183" t="s">
        <v>4124</v>
      </c>
      <c r="H4422" s="182" t="s">
        <v>1</v>
      </c>
      <c r="I4422" s="184"/>
      <c r="L4422" s="180"/>
      <c r="M4422" s="185"/>
      <c r="T4422" s="186"/>
      <c r="AT4422" s="182" t="s">
        <v>586</v>
      </c>
      <c r="AU4422" s="182" t="s">
        <v>89</v>
      </c>
      <c r="AV4422" s="12" t="s">
        <v>84</v>
      </c>
      <c r="AW4422" s="12" t="s">
        <v>31</v>
      </c>
      <c r="AX4422" s="12" t="s">
        <v>77</v>
      </c>
      <c r="AY4422" s="182" t="s">
        <v>574</v>
      </c>
    </row>
    <row r="4423" spans="2:51" s="13" customFormat="1" ht="12">
      <c r="B4423" s="187"/>
      <c r="D4423" s="181" t="s">
        <v>586</v>
      </c>
      <c r="E4423" s="188" t="s">
        <v>1</v>
      </c>
      <c r="F4423" s="189" t="s">
        <v>4381</v>
      </c>
      <c r="H4423" s="190">
        <v>4.3179999999999996</v>
      </c>
      <c r="I4423" s="191"/>
      <c r="L4423" s="187"/>
      <c r="M4423" s="192"/>
      <c r="T4423" s="193"/>
      <c r="AT4423" s="188" t="s">
        <v>586</v>
      </c>
      <c r="AU4423" s="188" t="s">
        <v>89</v>
      </c>
      <c r="AV4423" s="13" t="s">
        <v>89</v>
      </c>
      <c r="AW4423" s="13" t="s">
        <v>31</v>
      </c>
      <c r="AX4423" s="13" t="s">
        <v>77</v>
      </c>
      <c r="AY4423" s="188" t="s">
        <v>574</v>
      </c>
    </row>
    <row r="4424" spans="2:51" s="12" customFormat="1" ht="12">
      <c r="B4424" s="180"/>
      <c r="D4424" s="181" t="s">
        <v>586</v>
      </c>
      <c r="E4424" s="182" t="s">
        <v>1</v>
      </c>
      <c r="F4424" s="183" t="s">
        <v>4126</v>
      </c>
      <c r="H4424" s="182" t="s">
        <v>1</v>
      </c>
      <c r="I4424" s="184"/>
      <c r="L4424" s="180"/>
      <c r="M4424" s="185"/>
      <c r="T4424" s="186"/>
      <c r="AT4424" s="182" t="s">
        <v>586</v>
      </c>
      <c r="AU4424" s="182" t="s">
        <v>89</v>
      </c>
      <c r="AV4424" s="12" t="s">
        <v>84</v>
      </c>
      <c r="AW4424" s="12" t="s">
        <v>31</v>
      </c>
      <c r="AX4424" s="12" t="s">
        <v>77</v>
      </c>
      <c r="AY4424" s="182" t="s">
        <v>574</v>
      </c>
    </row>
    <row r="4425" spans="2:51" s="13" customFormat="1" ht="12">
      <c r="B4425" s="187"/>
      <c r="D4425" s="181" t="s">
        <v>586</v>
      </c>
      <c r="E4425" s="188" t="s">
        <v>1</v>
      </c>
      <c r="F4425" s="189" t="s">
        <v>4382</v>
      </c>
      <c r="H4425" s="190">
        <v>6.3940000000000001</v>
      </c>
      <c r="I4425" s="191"/>
      <c r="L4425" s="187"/>
      <c r="M4425" s="192"/>
      <c r="T4425" s="193"/>
      <c r="AT4425" s="188" t="s">
        <v>586</v>
      </c>
      <c r="AU4425" s="188" t="s">
        <v>89</v>
      </c>
      <c r="AV4425" s="13" t="s">
        <v>89</v>
      </c>
      <c r="AW4425" s="13" t="s">
        <v>31</v>
      </c>
      <c r="AX4425" s="13" t="s">
        <v>77</v>
      </c>
      <c r="AY4425" s="188" t="s">
        <v>574</v>
      </c>
    </row>
    <row r="4426" spans="2:51" s="12" customFormat="1" ht="12">
      <c r="B4426" s="180"/>
      <c r="D4426" s="181" t="s">
        <v>586</v>
      </c>
      <c r="E4426" s="182" t="s">
        <v>1</v>
      </c>
      <c r="F4426" s="183" t="s">
        <v>4001</v>
      </c>
      <c r="H4426" s="182" t="s">
        <v>1</v>
      </c>
      <c r="I4426" s="184"/>
      <c r="L4426" s="180"/>
      <c r="M4426" s="185"/>
      <c r="T4426" s="186"/>
      <c r="AT4426" s="182" t="s">
        <v>586</v>
      </c>
      <c r="AU4426" s="182" t="s">
        <v>89</v>
      </c>
      <c r="AV4426" s="12" t="s">
        <v>84</v>
      </c>
      <c r="AW4426" s="12" t="s">
        <v>31</v>
      </c>
      <c r="AX4426" s="12" t="s">
        <v>77</v>
      </c>
      <c r="AY4426" s="182" t="s">
        <v>574</v>
      </c>
    </row>
    <row r="4427" spans="2:51" s="13" customFormat="1" ht="12">
      <c r="B4427" s="187"/>
      <c r="D4427" s="181" t="s">
        <v>586</v>
      </c>
      <c r="E4427" s="188" t="s">
        <v>1</v>
      </c>
      <c r="F4427" s="189" t="s">
        <v>4383</v>
      </c>
      <c r="H4427" s="190">
        <v>3.85</v>
      </c>
      <c r="I4427" s="191"/>
      <c r="L4427" s="187"/>
      <c r="M4427" s="192"/>
      <c r="T4427" s="193"/>
      <c r="AT4427" s="188" t="s">
        <v>586</v>
      </c>
      <c r="AU4427" s="188" t="s">
        <v>89</v>
      </c>
      <c r="AV4427" s="13" t="s">
        <v>89</v>
      </c>
      <c r="AW4427" s="13" t="s">
        <v>31</v>
      </c>
      <c r="AX4427" s="13" t="s">
        <v>77</v>
      </c>
      <c r="AY4427" s="188" t="s">
        <v>574</v>
      </c>
    </row>
    <row r="4428" spans="2:51" s="13" customFormat="1" ht="12">
      <c r="B4428" s="187"/>
      <c r="D4428" s="181" t="s">
        <v>586</v>
      </c>
      <c r="E4428" s="188" t="s">
        <v>1</v>
      </c>
      <c r="F4428" s="189" t="s">
        <v>4242</v>
      </c>
      <c r="H4428" s="190">
        <v>-0.36</v>
      </c>
      <c r="I4428" s="191"/>
      <c r="L4428" s="187"/>
      <c r="M4428" s="192"/>
      <c r="T4428" s="193"/>
      <c r="AT4428" s="188" t="s">
        <v>586</v>
      </c>
      <c r="AU4428" s="188" t="s">
        <v>89</v>
      </c>
      <c r="AV4428" s="13" t="s">
        <v>89</v>
      </c>
      <c r="AW4428" s="13" t="s">
        <v>31</v>
      </c>
      <c r="AX4428" s="13" t="s">
        <v>77</v>
      </c>
      <c r="AY4428" s="188" t="s">
        <v>574</v>
      </c>
    </row>
    <row r="4429" spans="2:51" s="12" customFormat="1" ht="12">
      <c r="B4429" s="180"/>
      <c r="D4429" s="181" t="s">
        <v>586</v>
      </c>
      <c r="E4429" s="182" t="s">
        <v>1</v>
      </c>
      <c r="F4429" s="183" t="s">
        <v>4384</v>
      </c>
      <c r="H4429" s="182" t="s">
        <v>1</v>
      </c>
      <c r="I4429" s="184"/>
      <c r="L4429" s="180"/>
      <c r="M4429" s="185"/>
      <c r="T4429" s="186"/>
      <c r="AT4429" s="182" t="s">
        <v>586</v>
      </c>
      <c r="AU4429" s="182" t="s">
        <v>89</v>
      </c>
      <c r="AV4429" s="12" t="s">
        <v>84</v>
      </c>
      <c r="AW4429" s="12" t="s">
        <v>31</v>
      </c>
      <c r="AX4429" s="12" t="s">
        <v>77</v>
      </c>
      <c r="AY4429" s="182" t="s">
        <v>574</v>
      </c>
    </row>
    <row r="4430" spans="2:51" s="13" customFormat="1" ht="12">
      <c r="B4430" s="187"/>
      <c r="D4430" s="181" t="s">
        <v>586</v>
      </c>
      <c r="E4430" s="188" t="s">
        <v>1</v>
      </c>
      <c r="F4430" s="189" t="s">
        <v>4385</v>
      </c>
      <c r="H4430" s="190">
        <v>5.1429999999999998</v>
      </c>
      <c r="I4430" s="191"/>
      <c r="L4430" s="187"/>
      <c r="M4430" s="192"/>
      <c r="T4430" s="193"/>
      <c r="AT4430" s="188" t="s">
        <v>586</v>
      </c>
      <c r="AU4430" s="188" t="s">
        <v>89</v>
      </c>
      <c r="AV4430" s="13" t="s">
        <v>89</v>
      </c>
      <c r="AW4430" s="13" t="s">
        <v>31</v>
      </c>
      <c r="AX4430" s="13" t="s">
        <v>77</v>
      </c>
      <c r="AY4430" s="188" t="s">
        <v>574</v>
      </c>
    </row>
    <row r="4431" spans="2:51" s="12" customFormat="1" ht="12">
      <c r="B4431" s="180"/>
      <c r="D4431" s="181" t="s">
        <v>586</v>
      </c>
      <c r="E4431" s="182" t="s">
        <v>1</v>
      </c>
      <c r="F4431" s="183" t="s">
        <v>4386</v>
      </c>
      <c r="H4431" s="182" t="s">
        <v>1</v>
      </c>
      <c r="I4431" s="184"/>
      <c r="L4431" s="180"/>
      <c r="M4431" s="185"/>
      <c r="T4431" s="186"/>
      <c r="AT4431" s="182" t="s">
        <v>586</v>
      </c>
      <c r="AU4431" s="182" t="s">
        <v>89</v>
      </c>
      <c r="AV4431" s="12" t="s">
        <v>84</v>
      </c>
      <c r="AW4431" s="12" t="s">
        <v>31</v>
      </c>
      <c r="AX4431" s="12" t="s">
        <v>77</v>
      </c>
      <c r="AY4431" s="182" t="s">
        <v>574</v>
      </c>
    </row>
    <row r="4432" spans="2:51" s="13" customFormat="1" ht="12">
      <c r="B4432" s="187"/>
      <c r="D4432" s="181" t="s">
        <v>586</v>
      </c>
      <c r="E4432" s="188" t="s">
        <v>1</v>
      </c>
      <c r="F4432" s="189" t="s">
        <v>4387</v>
      </c>
      <c r="H4432" s="190">
        <v>2.7360000000000002</v>
      </c>
      <c r="I4432" s="191"/>
      <c r="L4432" s="187"/>
      <c r="M4432" s="192"/>
      <c r="T4432" s="193"/>
      <c r="AT4432" s="188" t="s">
        <v>586</v>
      </c>
      <c r="AU4432" s="188" t="s">
        <v>89</v>
      </c>
      <c r="AV4432" s="13" t="s">
        <v>89</v>
      </c>
      <c r="AW4432" s="13" t="s">
        <v>31</v>
      </c>
      <c r="AX4432" s="13" t="s">
        <v>77</v>
      </c>
      <c r="AY4432" s="188" t="s">
        <v>574</v>
      </c>
    </row>
    <row r="4433" spans="2:51" s="12" customFormat="1" ht="12">
      <c r="B4433" s="180"/>
      <c r="D4433" s="181" t="s">
        <v>586</v>
      </c>
      <c r="E4433" s="182" t="s">
        <v>1</v>
      </c>
      <c r="F4433" s="183" t="s">
        <v>4388</v>
      </c>
      <c r="H4433" s="182" t="s">
        <v>1</v>
      </c>
      <c r="I4433" s="184"/>
      <c r="L4433" s="180"/>
      <c r="M4433" s="185"/>
      <c r="T4433" s="186"/>
      <c r="AT4433" s="182" t="s">
        <v>586</v>
      </c>
      <c r="AU4433" s="182" t="s">
        <v>89</v>
      </c>
      <c r="AV4433" s="12" t="s">
        <v>84</v>
      </c>
      <c r="AW4433" s="12" t="s">
        <v>31</v>
      </c>
      <c r="AX4433" s="12" t="s">
        <v>77</v>
      </c>
      <c r="AY4433" s="182" t="s">
        <v>574</v>
      </c>
    </row>
    <row r="4434" spans="2:51" s="13" customFormat="1" ht="12">
      <c r="B4434" s="187"/>
      <c r="D4434" s="181" t="s">
        <v>586</v>
      </c>
      <c r="E4434" s="188" t="s">
        <v>1</v>
      </c>
      <c r="F4434" s="189" t="s">
        <v>4389</v>
      </c>
      <c r="H4434" s="190">
        <v>3.0659999999999998</v>
      </c>
      <c r="I4434" s="191"/>
      <c r="L4434" s="187"/>
      <c r="M4434" s="192"/>
      <c r="T4434" s="193"/>
      <c r="AT4434" s="188" t="s">
        <v>586</v>
      </c>
      <c r="AU4434" s="188" t="s">
        <v>89</v>
      </c>
      <c r="AV4434" s="13" t="s">
        <v>89</v>
      </c>
      <c r="AW4434" s="13" t="s">
        <v>31</v>
      </c>
      <c r="AX4434" s="13" t="s">
        <v>77</v>
      </c>
      <c r="AY4434" s="188" t="s">
        <v>574</v>
      </c>
    </row>
    <row r="4435" spans="2:51" s="13" customFormat="1" ht="12">
      <c r="B4435" s="187"/>
      <c r="D4435" s="181" t="s">
        <v>586</v>
      </c>
      <c r="E4435" s="188" t="s">
        <v>1</v>
      </c>
      <c r="F4435" s="189" t="s">
        <v>4262</v>
      </c>
      <c r="H4435" s="190">
        <v>-0.12</v>
      </c>
      <c r="I4435" s="191"/>
      <c r="L4435" s="187"/>
      <c r="M4435" s="192"/>
      <c r="T4435" s="193"/>
      <c r="AT4435" s="188" t="s">
        <v>586</v>
      </c>
      <c r="AU4435" s="188" t="s">
        <v>89</v>
      </c>
      <c r="AV4435" s="13" t="s">
        <v>89</v>
      </c>
      <c r="AW4435" s="13" t="s">
        <v>31</v>
      </c>
      <c r="AX4435" s="13" t="s">
        <v>77</v>
      </c>
      <c r="AY4435" s="188" t="s">
        <v>574</v>
      </c>
    </row>
    <row r="4436" spans="2:51" s="12" customFormat="1" ht="12">
      <c r="B4436" s="180"/>
      <c r="D4436" s="181" t="s">
        <v>586</v>
      </c>
      <c r="E4436" s="182" t="s">
        <v>1</v>
      </c>
      <c r="F4436" s="183" t="s">
        <v>4390</v>
      </c>
      <c r="H4436" s="182" t="s">
        <v>1</v>
      </c>
      <c r="I4436" s="184"/>
      <c r="L4436" s="180"/>
      <c r="M4436" s="185"/>
      <c r="T4436" s="186"/>
      <c r="AT4436" s="182" t="s">
        <v>586</v>
      </c>
      <c r="AU4436" s="182" t="s">
        <v>89</v>
      </c>
      <c r="AV4436" s="12" t="s">
        <v>84</v>
      </c>
      <c r="AW4436" s="12" t="s">
        <v>31</v>
      </c>
      <c r="AX4436" s="12" t="s">
        <v>77</v>
      </c>
      <c r="AY4436" s="182" t="s">
        <v>574</v>
      </c>
    </row>
    <row r="4437" spans="2:51" s="13" customFormat="1" ht="12">
      <c r="B4437" s="187"/>
      <c r="D4437" s="181" t="s">
        <v>586</v>
      </c>
      <c r="E4437" s="188" t="s">
        <v>1</v>
      </c>
      <c r="F4437" s="189" t="s">
        <v>4391</v>
      </c>
      <c r="H4437" s="190">
        <v>5.2249999999999996</v>
      </c>
      <c r="I4437" s="191"/>
      <c r="L4437" s="187"/>
      <c r="M4437" s="192"/>
      <c r="T4437" s="193"/>
      <c r="AT4437" s="188" t="s">
        <v>586</v>
      </c>
      <c r="AU4437" s="188" t="s">
        <v>89</v>
      </c>
      <c r="AV4437" s="13" t="s">
        <v>89</v>
      </c>
      <c r="AW4437" s="13" t="s">
        <v>31</v>
      </c>
      <c r="AX4437" s="13" t="s">
        <v>77</v>
      </c>
      <c r="AY4437" s="188" t="s">
        <v>574</v>
      </c>
    </row>
    <row r="4438" spans="2:51" s="13" customFormat="1" ht="12">
      <c r="B4438" s="187"/>
      <c r="D4438" s="181" t="s">
        <v>586</v>
      </c>
      <c r="E4438" s="188" t="s">
        <v>1</v>
      </c>
      <c r="F4438" s="189" t="s">
        <v>4242</v>
      </c>
      <c r="H4438" s="190">
        <v>-0.36</v>
      </c>
      <c r="I4438" s="191"/>
      <c r="L4438" s="187"/>
      <c r="M4438" s="192"/>
      <c r="T4438" s="193"/>
      <c r="AT4438" s="188" t="s">
        <v>586</v>
      </c>
      <c r="AU4438" s="188" t="s">
        <v>89</v>
      </c>
      <c r="AV4438" s="13" t="s">
        <v>89</v>
      </c>
      <c r="AW4438" s="13" t="s">
        <v>31</v>
      </c>
      <c r="AX4438" s="13" t="s">
        <v>77</v>
      </c>
      <c r="AY4438" s="188" t="s">
        <v>574</v>
      </c>
    </row>
    <row r="4439" spans="2:51" s="12" customFormat="1" ht="12">
      <c r="B4439" s="180"/>
      <c r="D4439" s="181" t="s">
        <v>586</v>
      </c>
      <c r="E4439" s="182" t="s">
        <v>1</v>
      </c>
      <c r="F4439" s="183" t="s">
        <v>4087</v>
      </c>
      <c r="H4439" s="182" t="s">
        <v>1</v>
      </c>
      <c r="I4439" s="184"/>
      <c r="L4439" s="180"/>
      <c r="M4439" s="185"/>
      <c r="T4439" s="186"/>
      <c r="AT4439" s="182" t="s">
        <v>586</v>
      </c>
      <c r="AU4439" s="182" t="s">
        <v>89</v>
      </c>
      <c r="AV4439" s="12" t="s">
        <v>84</v>
      </c>
      <c r="AW4439" s="12" t="s">
        <v>31</v>
      </c>
      <c r="AX4439" s="12" t="s">
        <v>77</v>
      </c>
      <c r="AY4439" s="182" t="s">
        <v>574</v>
      </c>
    </row>
    <row r="4440" spans="2:51" s="13" customFormat="1" ht="12">
      <c r="B4440" s="187"/>
      <c r="D4440" s="181" t="s">
        <v>586</v>
      </c>
      <c r="E4440" s="188" t="s">
        <v>1</v>
      </c>
      <c r="F4440" s="189" t="s">
        <v>4392</v>
      </c>
      <c r="H4440" s="190">
        <v>11.688000000000001</v>
      </c>
      <c r="I4440" s="191"/>
      <c r="L4440" s="187"/>
      <c r="M4440" s="192"/>
      <c r="T4440" s="193"/>
      <c r="AT4440" s="188" t="s">
        <v>586</v>
      </c>
      <c r="AU4440" s="188" t="s">
        <v>89</v>
      </c>
      <c r="AV4440" s="13" t="s">
        <v>89</v>
      </c>
      <c r="AW4440" s="13" t="s">
        <v>31</v>
      </c>
      <c r="AX4440" s="13" t="s">
        <v>77</v>
      </c>
      <c r="AY4440" s="188" t="s">
        <v>574</v>
      </c>
    </row>
    <row r="4441" spans="2:51" s="12" customFormat="1" ht="12">
      <c r="B4441" s="180"/>
      <c r="D4441" s="181" t="s">
        <v>586</v>
      </c>
      <c r="E4441" s="182" t="s">
        <v>1</v>
      </c>
      <c r="F4441" s="183" t="s">
        <v>3930</v>
      </c>
      <c r="H4441" s="182" t="s">
        <v>1</v>
      </c>
      <c r="I4441" s="184"/>
      <c r="L4441" s="180"/>
      <c r="M4441" s="185"/>
      <c r="T4441" s="186"/>
      <c r="AT4441" s="182" t="s">
        <v>586</v>
      </c>
      <c r="AU4441" s="182" t="s">
        <v>89</v>
      </c>
      <c r="AV4441" s="12" t="s">
        <v>84</v>
      </c>
      <c r="AW4441" s="12" t="s">
        <v>31</v>
      </c>
      <c r="AX4441" s="12" t="s">
        <v>77</v>
      </c>
      <c r="AY4441" s="182" t="s">
        <v>574</v>
      </c>
    </row>
    <row r="4442" spans="2:51" s="13" customFormat="1" ht="12">
      <c r="B4442" s="187"/>
      <c r="D4442" s="181" t="s">
        <v>586</v>
      </c>
      <c r="E4442" s="188" t="s">
        <v>1</v>
      </c>
      <c r="F4442" s="189" t="s">
        <v>4393</v>
      </c>
      <c r="H4442" s="190">
        <v>11.069000000000001</v>
      </c>
      <c r="I4442" s="191"/>
      <c r="L4442" s="187"/>
      <c r="M4442" s="192"/>
      <c r="T4442" s="193"/>
      <c r="AT4442" s="188" t="s">
        <v>586</v>
      </c>
      <c r="AU4442" s="188" t="s">
        <v>89</v>
      </c>
      <c r="AV4442" s="13" t="s">
        <v>89</v>
      </c>
      <c r="AW4442" s="13" t="s">
        <v>31</v>
      </c>
      <c r="AX4442" s="13" t="s">
        <v>77</v>
      </c>
      <c r="AY4442" s="188" t="s">
        <v>574</v>
      </c>
    </row>
    <row r="4443" spans="2:51" s="13" customFormat="1" ht="12">
      <c r="B4443" s="187"/>
      <c r="D4443" s="181" t="s">
        <v>586</v>
      </c>
      <c r="E4443" s="188" t="s">
        <v>1</v>
      </c>
      <c r="F4443" s="189" t="s">
        <v>4242</v>
      </c>
      <c r="H4443" s="190">
        <v>-0.36</v>
      </c>
      <c r="I4443" s="191"/>
      <c r="L4443" s="187"/>
      <c r="M4443" s="192"/>
      <c r="T4443" s="193"/>
      <c r="AT4443" s="188" t="s">
        <v>586</v>
      </c>
      <c r="AU4443" s="188" t="s">
        <v>89</v>
      </c>
      <c r="AV4443" s="13" t="s">
        <v>89</v>
      </c>
      <c r="AW4443" s="13" t="s">
        <v>31</v>
      </c>
      <c r="AX4443" s="13" t="s">
        <v>77</v>
      </c>
      <c r="AY4443" s="188" t="s">
        <v>574</v>
      </c>
    </row>
    <row r="4444" spans="2:51" s="12" customFormat="1" ht="12">
      <c r="B4444" s="180"/>
      <c r="D4444" s="181" t="s">
        <v>586</v>
      </c>
      <c r="E4444" s="182" t="s">
        <v>1</v>
      </c>
      <c r="F4444" s="183" t="s">
        <v>4394</v>
      </c>
      <c r="H4444" s="182" t="s">
        <v>1</v>
      </c>
      <c r="I4444" s="184"/>
      <c r="L4444" s="180"/>
      <c r="M4444" s="185"/>
      <c r="T4444" s="186"/>
      <c r="AT4444" s="182" t="s">
        <v>586</v>
      </c>
      <c r="AU4444" s="182" t="s">
        <v>89</v>
      </c>
      <c r="AV4444" s="12" t="s">
        <v>84</v>
      </c>
      <c r="AW4444" s="12" t="s">
        <v>31</v>
      </c>
      <c r="AX4444" s="12" t="s">
        <v>77</v>
      </c>
      <c r="AY4444" s="182" t="s">
        <v>574</v>
      </c>
    </row>
    <row r="4445" spans="2:51" s="13" customFormat="1" ht="12">
      <c r="B4445" s="187"/>
      <c r="D4445" s="181" t="s">
        <v>586</v>
      </c>
      <c r="E4445" s="188" t="s">
        <v>1</v>
      </c>
      <c r="F4445" s="189" t="s">
        <v>4395</v>
      </c>
      <c r="H4445" s="190">
        <v>3.726</v>
      </c>
      <c r="I4445" s="191"/>
      <c r="L4445" s="187"/>
      <c r="M4445" s="192"/>
      <c r="T4445" s="193"/>
      <c r="AT4445" s="188" t="s">
        <v>586</v>
      </c>
      <c r="AU4445" s="188" t="s">
        <v>89</v>
      </c>
      <c r="AV4445" s="13" t="s">
        <v>89</v>
      </c>
      <c r="AW4445" s="13" t="s">
        <v>31</v>
      </c>
      <c r="AX4445" s="13" t="s">
        <v>77</v>
      </c>
      <c r="AY4445" s="188" t="s">
        <v>574</v>
      </c>
    </row>
    <row r="4446" spans="2:51" s="13" customFormat="1" ht="12">
      <c r="B4446" s="187"/>
      <c r="D4446" s="181" t="s">
        <v>586</v>
      </c>
      <c r="E4446" s="188" t="s">
        <v>1</v>
      </c>
      <c r="F4446" s="189" t="s">
        <v>4396</v>
      </c>
      <c r="H4446" s="190">
        <v>5.3129999999999997</v>
      </c>
      <c r="I4446" s="191"/>
      <c r="L4446" s="187"/>
      <c r="M4446" s="192"/>
      <c r="T4446" s="193"/>
      <c r="AT4446" s="188" t="s">
        <v>586</v>
      </c>
      <c r="AU4446" s="188" t="s">
        <v>89</v>
      </c>
      <c r="AV4446" s="13" t="s">
        <v>89</v>
      </c>
      <c r="AW4446" s="13" t="s">
        <v>31</v>
      </c>
      <c r="AX4446" s="13" t="s">
        <v>77</v>
      </c>
      <c r="AY4446" s="188" t="s">
        <v>574</v>
      </c>
    </row>
    <row r="4447" spans="2:51" s="12" customFormat="1" ht="12">
      <c r="B4447" s="180"/>
      <c r="D4447" s="181" t="s">
        <v>586</v>
      </c>
      <c r="E4447" s="182" t="s">
        <v>1</v>
      </c>
      <c r="F4447" s="183" t="s">
        <v>4397</v>
      </c>
      <c r="H4447" s="182" t="s">
        <v>1</v>
      </c>
      <c r="I4447" s="184"/>
      <c r="L4447" s="180"/>
      <c r="M4447" s="185"/>
      <c r="T4447" s="186"/>
      <c r="AT4447" s="182" t="s">
        <v>586</v>
      </c>
      <c r="AU4447" s="182" t="s">
        <v>89</v>
      </c>
      <c r="AV4447" s="12" t="s">
        <v>84</v>
      </c>
      <c r="AW4447" s="12" t="s">
        <v>31</v>
      </c>
      <c r="AX4447" s="12" t="s">
        <v>77</v>
      </c>
      <c r="AY4447" s="182" t="s">
        <v>574</v>
      </c>
    </row>
    <row r="4448" spans="2:51" s="13" customFormat="1" ht="12">
      <c r="B4448" s="187"/>
      <c r="D4448" s="181" t="s">
        <v>586</v>
      </c>
      <c r="E4448" s="188" t="s">
        <v>1</v>
      </c>
      <c r="F4448" s="189" t="s">
        <v>4398</v>
      </c>
      <c r="H4448" s="190">
        <v>7.5129999999999999</v>
      </c>
      <c r="I4448" s="191"/>
      <c r="L4448" s="187"/>
      <c r="M4448" s="192"/>
      <c r="T4448" s="193"/>
      <c r="AT4448" s="188" t="s">
        <v>586</v>
      </c>
      <c r="AU4448" s="188" t="s">
        <v>89</v>
      </c>
      <c r="AV4448" s="13" t="s">
        <v>89</v>
      </c>
      <c r="AW4448" s="13" t="s">
        <v>31</v>
      </c>
      <c r="AX4448" s="13" t="s">
        <v>77</v>
      </c>
      <c r="AY4448" s="188" t="s">
        <v>574</v>
      </c>
    </row>
    <row r="4449" spans="2:51" s="13" customFormat="1" ht="12">
      <c r="B4449" s="187"/>
      <c r="D4449" s="181" t="s">
        <v>586</v>
      </c>
      <c r="E4449" s="188" t="s">
        <v>1</v>
      </c>
      <c r="F4449" s="189" t="s">
        <v>4242</v>
      </c>
      <c r="H4449" s="190">
        <v>-0.36</v>
      </c>
      <c r="I4449" s="191"/>
      <c r="L4449" s="187"/>
      <c r="M4449" s="192"/>
      <c r="T4449" s="193"/>
      <c r="AT4449" s="188" t="s">
        <v>586</v>
      </c>
      <c r="AU4449" s="188" t="s">
        <v>89</v>
      </c>
      <c r="AV4449" s="13" t="s">
        <v>89</v>
      </c>
      <c r="AW4449" s="13" t="s">
        <v>31</v>
      </c>
      <c r="AX4449" s="13" t="s">
        <v>77</v>
      </c>
      <c r="AY4449" s="188" t="s">
        <v>574</v>
      </c>
    </row>
    <row r="4450" spans="2:51" s="12" customFormat="1" ht="12">
      <c r="B4450" s="180"/>
      <c r="D4450" s="181" t="s">
        <v>586</v>
      </c>
      <c r="E4450" s="182" t="s">
        <v>1</v>
      </c>
      <c r="F4450" s="183" t="s">
        <v>4399</v>
      </c>
      <c r="H4450" s="182" t="s">
        <v>1</v>
      </c>
      <c r="I4450" s="184"/>
      <c r="L4450" s="180"/>
      <c r="M4450" s="185"/>
      <c r="T4450" s="186"/>
      <c r="AT4450" s="182" t="s">
        <v>586</v>
      </c>
      <c r="AU4450" s="182" t="s">
        <v>89</v>
      </c>
      <c r="AV4450" s="12" t="s">
        <v>84</v>
      </c>
      <c r="AW4450" s="12" t="s">
        <v>31</v>
      </c>
      <c r="AX4450" s="12" t="s">
        <v>77</v>
      </c>
      <c r="AY4450" s="182" t="s">
        <v>574</v>
      </c>
    </row>
    <row r="4451" spans="2:51" s="13" customFormat="1" ht="12">
      <c r="B4451" s="187"/>
      <c r="D4451" s="181" t="s">
        <v>586</v>
      </c>
      <c r="E4451" s="188" t="s">
        <v>1</v>
      </c>
      <c r="F4451" s="189" t="s">
        <v>4400</v>
      </c>
      <c r="H4451" s="190">
        <v>4.5019999999999998</v>
      </c>
      <c r="I4451" s="191"/>
      <c r="L4451" s="187"/>
      <c r="M4451" s="192"/>
      <c r="T4451" s="193"/>
      <c r="AT4451" s="188" t="s">
        <v>586</v>
      </c>
      <c r="AU4451" s="188" t="s">
        <v>89</v>
      </c>
      <c r="AV4451" s="13" t="s">
        <v>89</v>
      </c>
      <c r="AW4451" s="13" t="s">
        <v>31</v>
      </c>
      <c r="AX4451" s="13" t="s">
        <v>77</v>
      </c>
      <c r="AY4451" s="188" t="s">
        <v>574</v>
      </c>
    </row>
    <row r="4452" spans="2:51" s="13" customFormat="1" ht="12">
      <c r="B4452" s="187"/>
      <c r="D4452" s="181" t="s">
        <v>586</v>
      </c>
      <c r="E4452" s="188" t="s">
        <v>1</v>
      </c>
      <c r="F4452" s="189" t="s">
        <v>4401</v>
      </c>
      <c r="H4452" s="190">
        <v>3.0579999999999998</v>
      </c>
      <c r="I4452" s="191"/>
      <c r="L4452" s="187"/>
      <c r="M4452" s="192"/>
      <c r="T4452" s="193"/>
      <c r="AT4452" s="188" t="s">
        <v>586</v>
      </c>
      <c r="AU4452" s="188" t="s">
        <v>89</v>
      </c>
      <c r="AV4452" s="13" t="s">
        <v>89</v>
      </c>
      <c r="AW4452" s="13" t="s">
        <v>31</v>
      </c>
      <c r="AX4452" s="13" t="s">
        <v>77</v>
      </c>
      <c r="AY4452" s="188" t="s">
        <v>574</v>
      </c>
    </row>
    <row r="4453" spans="2:51" s="13" customFormat="1" ht="12">
      <c r="B4453" s="187"/>
      <c r="D4453" s="181" t="s">
        <v>586</v>
      </c>
      <c r="E4453" s="188" t="s">
        <v>1</v>
      </c>
      <c r="F4453" s="189" t="s">
        <v>4242</v>
      </c>
      <c r="H4453" s="190">
        <v>-0.36</v>
      </c>
      <c r="I4453" s="191"/>
      <c r="L4453" s="187"/>
      <c r="M4453" s="192"/>
      <c r="T4453" s="193"/>
      <c r="AT4453" s="188" t="s">
        <v>586</v>
      </c>
      <c r="AU4453" s="188" t="s">
        <v>89</v>
      </c>
      <c r="AV4453" s="13" t="s">
        <v>89</v>
      </c>
      <c r="AW4453" s="13" t="s">
        <v>31</v>
      </c>
      <c r="AX4453" s="13" t="s">
        <v>77</v>
      </c>
      <c r="AY4453" s="188" t="s">
        <v>574</v>
      </c>
    </row>
    <row r="4454" spans="2:51" s="13" customFormat="1" ht="12">
      <c r="B4454" s="187"/>
      <c r="D4454" s="181" t="s">
        <v>586</v>
      </c>
      <c r="E4454" s="188" t="s">
        <v>1</v>
      </c>
      <c r="F4454" s="189" t="s">
        <v>4402</v>
      </c>
      <c r="H4454" s="190">
        <v>5.2439999999999998</v>
      </c>
      <c r="I4454" s="191"/>
      <c r="L4454" s="187"/>
      <c r="M4454" s="192"/>
      <c r="T4454" s="193"/>
      <c r="AT4454" s="188" t="s">
        <v>586</v>
      </c>
      <c r="AU4454" s="188" t="s">
        <v>89</v>
      </c>
      <c r="AV4454" s="13" t="s">
        <v>89</v>
      </c>
      <c r="AW4454" s="13" t="s">
        <v>31</v>
      </c>
      <c r="AX4454" s="13" t="s">
        <v>77</v>
      </c>
      <c r="AY4454" s="188" t="s">
        <v>574</v>
      </c>
    </row>
    <row r="4455" spans="2:51" s="12" customFormat="1" ht="12">
      <c r="B4455" s="180"/>
      <c r="D4455" s="181" t="s">
        <v>586</v>
      </c>
      <c r="E4455" s="182" t="s">
        <v>1</v>
      </c>
      <c r="F4455" s="183" t="s">
        <v>4403</v>
      </c>
      <c r="H4455" s="182" t="s">
        <v>1</v>
      </c>
      <c r="I4455" s="184"/>
      <c r="L4455" s="180"/>
      <c r="M4455" s="185"/>
      <c r="T4455" s="186"/>
      <c r="AT4455" s="182" t="s">
        <v>586</v>
      </c>
      <c r="AU4455" s="182" t="s">
        <v>89</v>
      </c>
      <c r="AV4455" s="12" t="s">
        <v>84</v>
      </c>
      <c r="AW4455" s="12" t="s">
        <v>31</v>
      </c>
      <c r="AX4455" s="12" t="s">
        <v>77</v>
      </c>
      <c r="AY4455" s="182" t="s">
        <v>574</v>
      </c>
    </row>
    <row r="4456" spans="2:51" s="13" customFormat="1" ht="12">
      <c r="B4456" s="187"/>
      <c r="D4456" s="181" t="s">
        <v>586</v>
      </c>
      <c r="E4456" s="188" t="s">
        <v>1</v>
      </c>
      <c r="F4456" s="189" t="s">
        <v>4404</v>
      </c>
      <c r="H4456" s="190">
        <v>2.7829999999999999</v>
      </c>
      <c r="I4456" s="191"/>
      <c r="L4456" s="187"/>
      <c r="M4456" s="192"/>
      <c r="T4456" s="193"/>
      <c r="AT4456" s="188" t="s">
        <v>586</v>
      </c>
      <c r="AU4456" s="188" t="s">
        <v>89</v>
      </c>
      <c r="AV4456" s="13" t="s">
        <v>89</v>
      </c>
      <c r="AW4456" s="13" t="s">
        <v>31</v>
      </c>
      <c r="AX4456" s="13" t="s">
        <v>77</v>
      </c>
      <c r="AY4456" s="188" t="s">
        <v>574</v>
      </c>
    </row>
    <row r="4457" spans="2:51" s="13" customFormat="1" ht="12">
      <c r="B4457" s="187"/>
      <c r="D4457" s="181" t="s">
        <v>586</v>
      </c>
      <c r="E4457" s="188" t="s">
        <v>1</v>
      </c>
      <c r="F4457" s="189" t="s">
        <v>4405</v>
      </c>
      <c r="H4457" s="190">
        <v>5.3129999999999997</v>
      </c>
      <c r="I4457" s="191"/>
      <c r="L4457" s="187"/>
      <c r="M4457" s="192"/>
      <c r="T4457" s="193"/>
      <c r="AT4457" s="188" t="s">
        <v>586</v>
      </c>
      <c r="AU4457" s="188" t="s">
        <v>89</v>
      </c>
      <c r="AV4457" s="13" t="s">
        <v>89</v>
      </c>
      <c r="AW4457" s="13" t="s">
        <v>31</v>
      </c>
      <c r="AX4457" s="13" t="s">
        <v>77</v>
      </c>
      <c r="AY4457" s="188" t="s">
        <v>574</v>
      </c>
    </row>
    <row r="4458" spans="2:51" s="12" customFormat="1" ht="12">
      <c r="B4458" s="180"/>
      <c r="D4458" s="181" t="s">
        <v>586</v>
      </c>
      <c r="E4458" s="182" t="s">
        <v>1</v>
      </c>
      <c r="F4458" s="183" t="s">
        <v>4406</v>
      </c>
      <c r="H4458" s="182" t="s">
        <v>1</v>
      </c>
      <c r="I4458" s="184"/>
      <c r="L4458" s="180"/>
      <c r="M4458" s="185"/>
      <c r="T4458" s="186"/>
      <c r="AT4458" s="182" t="s">
        <v>586</v>
      </c>
      <c r="AU4458" s="182" t="s">
        <v>89</v>
      </c>
      <c r="AV4458" s="12" t="s">
        <v>84</v>
      </c>
      <c r="AW4458" s="12" t="s">
        <v>31</v>
      </c>
      <c r="AX4458" s="12" t="s">
        <v>77</v>
      </c>
      <c r="AY4458" s="182" t="s">
        <v>574</v>
      </c>
    </row>
    <row r="4459" spans="2:51" s="13" customFormat="1" ht="12">
      <c r="B4459" s="187"/>
      <c r="D4459" s="181" t="s">
        <v>586</v>
      </c>
      <c r="E4459" s="188" t="s">
        <v>1</v>
      </c>
      <c r="F4459" s="189" t="s">
        <v>4407</v>
      </c>
      <c r="H4459" s="190">
        <v>5.1559999999999997</v>
      </c>
      <c r="I4459" s="191"/>
      <c r="L4459" s="187"/>
      <c r="M4459" s="192"/>
      <c r="T4459" s="193"/>
      <c r="AT4459" s="188" t="s">
        <v>586</v>
      </c>
      <c r="AU4459" s="188" t="s">
        <v>89</v>
      </c>
      <c r="AV4459" s="13" t="s">
        <v>89</v>
      </c>
      <c r="AW4459" s="13" t="s">
        <v>31</v>
      </c>
      <c r="AX4459" s="13" t="s">
        <v>77</v>
      </c>
      <c r="AY4459" s="188" t="s">
        <v>574</v>
      </c>
    </row>
    <row r="4460" spans="2:51" s="13" customFormat="1" ht="12">
      <c r="B4460" s="187"/>
      <c r="D4460" s="181" t="s">
        <v>586</v>
      </c>
      <c r="E4460" s="188" t="s">
        <v>1</v>
      </c>
      <c r="F4460" s="189" t="s">
        <v>4242</v>
      </c>
      <c r="H4460" s="190">
        <v>-0.36</v>
      </c>
      <c r="I4460" s="191"/>
      <c r="L4460" s="187"/>
      <c r="M4460" s="192"/>
      <c r="T4460" s="193"/>
      <c r="AT4460" s="188" t="s">
        <v>586</v>
      </c>
      <c r="AU4460" s="188" t="s">
        <v>89</v>
      </c>
      <c r="AV4460" s="13" t="s">
        <v>89</v>
      </c>
      <c r="AW4460" s="13" t="s">
        <v>31</v>
      </c>
      <c r="AX4460" s="13" t="s">
        <v>77</v>
      </c>
      <c r="AY4460" s="188" t="s">
        <v>574</v>
      </c>
    </row>
    <row r="4461" spans="2:51" s="13" customFormat="1" ht="12">
      <c r="B4461" s="187"/>
      <c r="D4461" s="181" t="s">
        <v>586</v>
      </c>
      <c r="E4461" s="188" t="s">
        <v>1</v>
      </c>
      <c r="F4461" s="189" t="s">
        <v>4262</v>
      </c>
      <c r="H4461" s="190">
        <v>-0.12</v>
      </c>
      <c r="I4461" s="191"/>
      <c r="L4461" s="187"/>
      <c r="M4461" s="192"/>
      <c r="T4461" s="193"/>
      <c r="AT4461" s="188" t="s">
        <v>586</v>
      </c>
      <c r="AU4461" s="188" t="s">
        <v>89</v>
      </c>
      <c r="AV4461" s="13" t="s">
        <v>89</v>
      </c>
      <c r="AW4461" s="13" t="s">
        <v>31</v>
      </c>
      <c r="AX4461" s="13" t="s">
        <v>77</v>
      </c>
      <c r="AY4461" s="188" t="s">
        <v>574</v>
      </c>
    </row>
    <row r="4462" spans="2:51" s="12" customFormat="1" ht="12">
      <c r="B4462" s="180"/>
      <c r="D4462" s="181" t="s">
        <v>586</v>
      </c>
      <c r="E4462" s="182" t="s">
        <v>1</v>
      </c>
      <c r="F4462" s="183" t="s">
        <v>4408</v>
      </c>
      <c r="H4462" s="182" t="s">
        <v>1</v>
      </c>
      <c r="I4462" s="184"/>
      <c r="L4462" s="180"/>
      <c r="M4462" s="185"/>
      <c r="T4462" s="186"/>
      <c r="AT4462" s="182" t="s">
        <v>586</v>
      </c>
      <c r="AU4462" s="182" t="s">
        <v>89</v>
      </c>
      <c r="AV4462" s="12" t="s">
        <v>84</v>
      </c>
      <c r="AW4462" s="12" t="s">
        <v>31</v>
      </c>
      <c r="AX4462" s="12" t="s">
        <v>77</v>
      </c>
      <c r="AY4462" s="182" t="s">
        <v>574</v>
      </c>
    </row>
    <row r="4463" spans="2:51" s="13" customFormat="1" ht="12">
      <c r="B4463" s="187"/>
      <c r="D4463" s="181" t="s">
        <v>586</v>
      </c>
      <c r="E4463" s="188" t="s">
        <v>1</v>
      </c>
      <c r="F4463" s="189" t="s">
        <v>4409</v>
      </c>
      <c r="H4463" s="190">
        <v>5.0880000000000001</v>
      </c>
      <c r="I4463" s="191"/>
      <c r="L4463" s="187"/>
      <c r="M4463" s="192"/>
      <c r="T4463" s="193"/>
      <c r="AT4463" s="188" t="s">
        <v>586</v>
      </c>
      <c r="AU4463" s="188" t="s">
        <v>89</v>
      </c>
      <c r="AV4463" s="13" t="s">
        <v>89</v>
      </c>
      <c r="AW4463" s="13" t="s">
        <v>31</v>
      </c>
      <c r="AX4463" s="13" t="s">
        <v>77</v>
      </c>
      <c r="AY4463" s="188" t="s">
        <v>574</v>
      </c>
    </row>
    <row r="4464" spans="2:51" s="13" customFormat="1" ht="12">
      <c r="B4464" s="187"/>
      <c r="D4464" s="181" t="s">
        <v>586</v>
      </c>
      <c r="E4464" s="188" t="s">
        <v>1</v>
      </c>
      <c r="F4464" s="189" t="s">
        <v>4242</v>
      </c>
      <c r="H4464" s="190">
        <v>-0.36</v>
      </c>
      <c r="I4464" s="191"/>
      <c r="L4464" s="187"/>
      <c r="M4464" s="192"/>
      <c r="T4464" s="193"/>
      <c r="AT4464" s="188" t="s">
        <v>586</v>
      </c>
      <c r="AU4464" s="188" t="s">
        <v>89</v>
      </c>
      <c r="AV4464" s="13" t="s">
        <v>89</v>
      </c>
      <c r="AW4464" s="13" t="s">
        <v>31</v>
      </c>
      <c r="AX4464" s="13" t="s">
        <v>77</v>
      </c>
      <c r="AY4464" s="188" t="s">
        <v>574</v>
      </c>
    </row>
    <row r="4465" spans="2:51" s="13" customFormat="1" ht="12">
      <c r="B4465" s="187"/>
      <c r="D4465" s="181" t="s">
        <v>586</v>
      </c>
      <c r="E4465" s="188" t="s">
        <v>1</v>
      </c>
      <c r="F4465" s="189" t="s">
        <v>4262</v>
      </c>
      <c r="H4465" s="190">
        <v>-0.12</v>
      </c>
      <c r="I4465" s="191"/>
      <c r="L4465" s="187"/>
      <c r="M4465" s="192"/>
      <c r="T4465" s="193"/>
      <c r="AT4465" s="188" t="s">
        <v>586</v>
      </c>
      <c r="AU4465" s="188" t="s">
        <v>89</v>
      </c>
      <c r="AV4465" s="13" t="s">
        <v>89</v>
      </c>
      <c r="AW4465" s="13" t="s">
        <v>31</v>
      </c>
      <c r="AX4465" s="13" t="s">
        <v>77</v>
      </c>
      <c r="AY4465" s="188" t="s">
        <v>574</v>
      </c>
    </row>
    <row r="4466" spans="2:51" s="12" customFormat="1" ht="12">
      <c r="B4466" s="180"/>
      <c r="D4466" s="181" t="s">
        <v>586</v>
      </c>
      <c r="E4466" s="182" t="s">
        <v>1</v>
      </c>
      <c r="F4466" s="183" t="s">
        <v>4410</v>
      </c>
      <c r="H4466" s="182" t="s">
        <v>1</v>
      </c>
      <c r="I4466" s="184"/>
      <c r="L4466" s="180"/>
      <c r="M4466" s="185"/>
      <c r="T4466" s="186"/>
      <c r="AT4466" s="182" t="s">
        <v>586</v>
      </c>
      <c r="AU4466" s="182" t="s">
        <v>89</v>
      </c>
      <c r="AV4466" s="12" t="s">
        <v>84</v>
      </c>
      <c r="AW4466" s="12" t="s">
        <v>31</v>
      </c>
      <c r="AX4466" s="12" t="s">
        <v>77</v>
      </c>
      <c r="AY4466" s="182" t="s">
        <v>574</v>
      </c>
    </row>
    <row r="4467" spans="2:51" s="13" customFormat="1" ht="12">
      <c r="B4467" s="187"/>
      <c r="D4467" s="181" t="s">
        <v>586</v>
      </c>
      <c r="E4467" s="188" t="s">
        <v>1</v>
      </c>
      <c r="F4467" s="189" t="s">
        <v>4411</v>
      </c>
      <c r="H4467" s="190">
        <v>4.6749999999999998</v>
      </c>
      <c r="I4467" s="191"/>
      <c r="L4467" s="187"/>
      <c r="M4467" s="192"/>
      <c r="T4467" s="193"/>
      <c r="AT4467" s="188" t="s">
        <v>586</v>
      </c>
      <c r="AU4467" s="188" t="s">
        <v>89</v>
      </c>
      <c r="AV4467" s="13" t="s">
        <v>89</v>
      </c>
      <c r="AW4467" s="13" t="s">
        <v>31</v>
      </c>
      <c r="AX4467" s="13" t="s">
        <v>77</v>
      </c>
      <c r="AY4467" s="188" t="s">
        <v>574</v>
      </c>
    </row>
    <row r="4468" spans="2:51" s="13" customFormat="1" ht="12">
      <c r="B4468" s="187"/>
      <c r="D4468" s="181" t="s">
        <v>586</v>
      </c>
      <c r="E4468" s="188" t="s">
        <v>1</v>
      </c>
      <c r="F4468" s="189" t="s">
        <v>4242</v>
      </c>
      <c r="H4468" s="190">
        <v>-0.36</v>
      </c>
      <c r="I4468" s="191"/>
      <c r="L4468" s="187"/>
      <c r="M4468" s="192"/>
      <c r="T4468" s="193"/>
      <c r="AT4468" s="188" t="s">
        <v>586</v>
      </c>
      <c r="AU4468" s="188" t="s">
        <v>89</v>
      </c>
      <c r="AV4468" s="13" t="s">
        <v>89</v>
      </c>
      <c r="AW4468" s="13" t="s">
        <v>31</v>
      </c>
      <c r="AX4468" s="13" t="s">
        <v>77</v>
      </c>
      <c r="AY4468" s="188" t="s">
        <v>574</v>
      </c>
    </row>
    <row r="4469" spans="2:51" s="13" customFormat="1" ht="12">
      <c r="B4469" s="187"/>
      <c r="D4469" s="181" t="s">
        <v>586</v>
      </c>
      <c r="E4469" s="188" t="s">
        <v>1</v>
      </c>
      <c r="F4469" s="189" t="s">
        <v>4262</v>
      </c>
      <c r="H4469" s="190">
        <v>-0.12</v>
      </c>
      <c r="I4469" s="191"/>
      <c r="L4469" s="187"/>
      <c r="M4469" s="192"/>
      <c r="T4469" s="193"/>
      <c r="AT4469" s="188" t="s">
        <v>586</v>
      </c>
      <c r="AU4469" s="188" t="s">
        <v>89</v>
      </c>
      <c r="AV4469" s="13" t="s">
        <v>89</v>
      </c>
      <c r="AW4469" s="13" t="s">
        <v>31</v>
      </c>
      <c r="AX4469" s="13" t="s">
        <v>77</v>
      </c>
      <c r="AY4469" s="188" t="s">
        <v>574</v>
      </c>
    </row>
    <row r="4470" spans="2:51" s="12" customFormat="1" ht="12">
      <c r="B4470" s="180"/>
      <c r="D4470" s="181" t="s">
        <v>586</v>
      </c>
      <c r="E4470" s="182" t="s">
        <v>1</v>
      </c>
      <c r="F4470" s="183" t="s">
        <v>4412</v>
      </c>
      <c r="H4470" s="182" t="s">
        <v>1</v>
      </c>
      <c r="I4470" s="184"/>
      <c r="L4470" s="180"/>
      <c r="M4470" s="185"/>
      <c r="T4470" s="186"/>
      <c r="AT4470" s="182" t="s">
        <v>586</v>
      </c>
      <c r="AU4470" s="182" t="s">
        <v>89</v>
      </c>
      <c r="AV4470" s="12" t="s">
        <v>84</v>
      </c>
      <c r="AW4470" s="12" t="s">
        <v>31</v>
      </c>
      <c r="AX4470" s="12" t="s">
        <v>77</v>
      </c>
      <c r="AY4470" s="182" t="s">
        <v>574</v>
      </c>
    </row>
    <row r="4471" spans="2:51" s="13" customFormat="1" ht="12">
      <c r="B4471" s="187"/>
      <c r="D4471" s="181" t="s">
        <v>586</v>
      </c>
      <c r="E4471" s="188" t="s">
        <v>1</v>
      </c>
      <c r="F4471" s="189" t="s">
        <v>4413</v>
      </c>
      <c r="H4471" s="190">
        <v>5.6379999999999999</v>
      </c>
      <c r="I4471" s="191"/>
      <c r="L4471" s="187"/>
      <c r="M4471" s="192"/>
      <c r="T4471" s="193"/>
      <c r="AT4471" s="188" t="s">
        <v>586</v>
      </c>
      <c r="AU4471" s="188" t="s">
        <v>89</v>
      </c>
      <c r="AV4471" s="13" t="s">
        <v>89</v>
      </c>
      <c r="AW4471" s="13" t="s">
        <v>31</v>
      </c>
      <c r="AX4471" s="13" t="s">
        <v>77</v>
      </c>
      <c r="AY4471" s="188" t="s">
        <v>574</v>
      </c>
    </row>
    <row r="4472" spans="2:51" s="13" customFormat="1" ht="12">
      <c r="B4472" s="187"/>
      <c r="D4472" s="181" t="s">
        <v>586</v>
      </c>
      <c r="E4472" s="188" t="s">
        <v>1</v>
      </c>
      <c r="F4472" s="189" t="s">
        <v>4242</v>
      </c>
      <c r="H4472" s="190">
        <v>-0.36</v>
      </c>
      <c r="I4472" s="191"/>
      <c r="L4472" s="187"/>
      <c r="M4472" s="192"/>
      <c r="T4472" s="193"/>
      <c r="AT4472" s="188" t="s">
        <v>586</v>
      </c>
      <c r="AU4472" s="188" t="s">
        <v>89</v>
      </c>
      <c r="AV4472" s="13" t="s">
        <v>89</v>
      </c>
      <c r="AW4472" s="13" t="s">
        <v>31</v>
      </c>
      <c r="AX4472" s="13" t="s">
        <v>77</v>
      </c>
      <c r="AY4472" s="188" t="s">
        <v>574</v>
      </c>
    </row>
    <row r="4473" spans="2:51" s="13" customFormat="1" ht="12">
      <c r="B4473" s="187"/>
      <c r="D4473" s="181" t="s">
        <v>586</v>
      </c>
      <c r="E4473" s="188" t="s">
        <v>1</v>
      </c>
      <c r="F4473" s="189" t="s">
        <v>4262</v>
      </c>
      <c r="H4473" s="190">
        <v>-0.12</v>
      </c>
      <c r="I4473" s="191"/>
      <c r="L4473" s="187"/>
      <c r="M4473" s="192"/>
      <c r="T4473" s="193"/>
      <c r="AT4473" s="188" t="s">
        <v>586</v>
      </c>
      <c r="AU4473" s="188" t="s">
        <v>89</v>
      </c>
      <c r="AV4473" s="13" t="s">
        <v>89</v>
      </c>
      <c r="AW4473" s="13" t="s">
        <v>31</v>
      </c>
      <c r="AX4473" s="13" t="s">
        <v>77</v>
      </c>
      <c r="AY4473" s="188" t="s">
        <v>574</v>
      </c>
    </row>
    <row r="4474" spans="2:51" s="12" customFormat="1" ht="12">
      <c r="B4474" s="180"/>
      <c r="D4474" s="181" t="s">
        <v>586</v>
      </c>
      <c r="E4474" s="182" t="s">
        <v>1</v>
      </c>
      <c r="F4474" s="183" t="s">
        <v>4414</v>
      </c>
      <c r="H4474" s="182" t="s">
        <v>1</v>
      </c>
      <c r="I4474" s="184"/>
      <c r="L4474" s="180"/>
      <c r="M4474" s="185"/>
      <c r="T4474" s="186"/>
      <c r="AT4474" s="182" t="s">
        <v>586</v>
      </c>
      <c r="AU4474" s="182" t="s">
        <v>89</v>
      </c>
      <c r="AV4474" s="12" t="s">
        <v>84</v>
      </c>
      <c r="AW4474" s="12" t="s">
        <v>31</v>
      </c>
      <c r="AX4474" s="12" t="s">
        <v>77</v>
      </c>
      <c r="AY4474" s="182" t="s">
        <v>574</v>
      </c>
    </row>
    <row r="4475" spans="2:51" s="13" customFormat="1" ht="12">
      <c r="B4475" s="187"/>
      <c r="D4475" s="181" t="s">
        <v>586</v>
      </c>
      <c r="E4475" s="188" t="s">
        <v>1</v>
      </c>
      <c r="F4475" s="189" t="s">
        <v>4415</v>
      </c>
      <c r="H4475" s="190">
        <v>1.18</v>
      </c>
      <c r="I4475" s="191"/>
      <c r="L4475" s="187"/>
      <c r="M4475" s="192"/>
      <c r="T4475" s="193"/>
      <c r="AT4475" s="188" t="s">
        <v>586</v>
      </c>
      <c r="AU4475" s="188" t="s">
        <v>89</v>
      </c>
      <c r="AV4475" s="13" t="s">
        <v>89</v>
      </c>
      <c r="AW4475" s="13" t="s">
        <v>31</v>
      </c>
      <c r="AX4475" s="13" t="s">
        <v>77</v>
      </c>
      <c r="AY4475" s="188" t="s">
        <v>574</v>
      </c>
    </row>
    <row r="4476" spans="2:51" s="13" customFormat="1" ht="12">
      <c r="B4476" s="187"/>
      <c r="D4476" s="181" t="s">
        <v>586</v>
      </c>
      <c r="E4476" s="188" t="s">
        <v>1</v>
      </c>
      <c r="F4476" s="189" t="s">
        <v>4416</v>
      </c>
      <c r="H4476" s="190">
        <v>2.1309999999999998</v>
      </c>
      <c r="I4476" s="191"/>
      <c r="L4476" s="187"/>
      <c r="M4476" s="192"/>
      <c r="T4476" s="193"/>
      <c r="AT4476" s="188" t="s">
        <v>586</v>
      </c>
      <c r="AU4476" s="188" t="s">
        <v>89</v>
      </c>
      <c r="AV4476" s="13" t="s">
        <v>89</v>
      </c>
      <c r="AW4476" s="13" t="s">
        <v>31</v>
      </c>
      <c r="AX4476" s="13" t="s">
        <v>77</v>
      </c>
      <c r="AY4476" s="188" t="s">
        <v>574</v>
      </c>
    </row>
    <row r="4477" spans="2:51" s="13" customFormat="1" ht="12">
      <c r="B4477" s="187"/>
      <c r="D4477" s="181" t="s">
        <v>586</v>
      </c>
      <c r="E4477" s="188" t="s">
        <v>1</v>
      </c>
      <c r="F4477" s="189" t="s">
        <v>4346</v>
      </c>
      <c r="H4477" s="190">
        <v>-0.49</v>
      </c>
      <c r="I4477" s="191"/>
      <c r="L4477" s="187"/>
      <c r="M4477" s="192"/>
      <c r="T4477" s="193"/>
      <c r="AT4477" s="188" t="s">
        <v>586</v>
      </c>
      <c r="AU4477" s="188" t="s">
        <v>89</v>
      </c>
      <c r="AV4477" s="13" t="s">
        <v>89</v>
      </c>
      <c r="AW4477" s="13" t="s">
        <v>31</v>
      </c>
      <c r="AX4477" s="13" t="s">
        <v>77</v>
      </c>
      <c r="AY4477" s="188" t="s">
        <v>574</v>
      </c>
    </row>
    <row r="4478" spans="2:51" s="12" customFormat="1" ht="12">
      <c r="B4478" s="180"/>
      <c r="D4478" s="181" t="s">
        <v>586</v>
      </c>
      <c r="E4478" s="182" t="s">
        <v>1</v>
      </c>
      <c r="F4478" s="183" t="s">
        <v>4082</v>
      </c>
      <c r="H4478" s="182" t="s">
        <v>1</v>
      </c>
      <c r="I4478" s="184"/>
      <c r="L4478" s="180"/>
      <c r="M4478" s="185"/>
      <c r="T4478" s="186"/>
      <c r="AT4478" s="182" t="s">
        <v>586</v>
      </c>
      <c r="AU4478" s="182" t="s">
        <v>89</v>
      </c>
      <c r="AV4478" s="12" t="s">
        <v>84</v>
      </c>
      <c r="AW4478" s="12" t="s">
        <v>31</v>
      </c>
      <c r="AX4478" s="12" t="s">
        <v>77</v>
      </c>
      <c r="AY4478" s="182" t="s">
        <v>574</v>
      </c>
    </row>
    <row r="4479" spans="2:51" s="13" customFormat="1" ht="12">
      <c r="B4479" s="187"/>
      <c r="D4479" s="181" t="s">
        <v>586</v>
      </c>
      <c r="E4479" s="188" t="s">
        <v>1</v>
      </c>
      <c r="F4479" s="189" t="s">
        <v>4417</v>
      </c>
      <c r="H4479" s="190">
        <v>2.613</v>
      </c>
      <c r="I4479" s="191"/>
      <c r="L4479" s="187"/>
      <c r="M4479" s="192"/>
      <c r="T4479" s="193"/>
      <c r="AT4479" s="188" t="s">
        <v>586</v>
      </c>
      <c r="AU4479" s="188" t="s">
        <v>89</v>
      </c>
      <c r="AV4479" s="13" t="s">
        <v>89</v>
      </c>
      <c r="AW4479" s="13" t="s">
        <v>31</v>
      </c>
      <c r="AX4479" s="13" t="s">
        <v>77</v>
      </c>
      <c r="AY4479" s="188" t="s">
        <v>574</v>
      </c>
    </row>
    <row r="4480" spans="2:51" s="13" customFormat="1" ht="12">
      <c r="B4480" s="187"/>
      <c r="D4480" s="181" t="s">
        <v>586</v>
      </c>
      <c r="E4480" s="188" t="s">
        <v>1</v>
      </c>
      <c r="F4480" s="189" t="s">
        <v>4242</v>
      </c>
      <c r="H4480" s="190">
        <v>-0.36</v>
      </c>
      <c r="I4480" s="191"/>
      <c r="L4480" s="187"/>
      <c r="M4480" s="192"/>
      <c r="T4480" s="193"/>
      <c r="AT4480" s="188" t="s">
        <v>586</v>
      </c>
      <c r="AU4480" s="188" t="s">
        <v>89</v>
      </c>
      <c r="AV4480" s="13" t="s">
        <v>89</v>
      </c>
      <c r="AW4480" s="13" t="s">
        <v>31</v>
      </c>
      <c r="AX4480" s="13" t="s">
        <v>77</v>
      </c>
      <c r="AY4480" s="188" t="s">
        <v>574</v>
      </c>
    </row>
    <row r="4481" spans="2:51" s="13" customFormat="1" ht="12">
      <c r="B4481" s="187"/>
      <c r="D4481" s="181" t="s">
        <v>586</v>
      </c>
      <c r="E4481" s="188" t="s">
        <v>1</v>
      </c>
      <c r="F4481" s="189" t="s">
        <v>4418</v>
      </c>
      <c r="H4481" s="190">
        <v>3.5059999999999998</v>
      </c>
      <c r="I4481" s="191"/>
      <c r="L4481" s="187"/>
      <c r="M4481" s="192"/>
      <c r="T4481" s="193"/>
      <c r="AT4481" s="188" t="s">
        <v>586</v>
      </c>
      <c r="AU4481" s="188" t="s">
        <v>89</v>
      </c>
      <c r="AV4481" s="13" t="s">
        <v>89</v>
      </c>
      <c r="AW4481" s="13" t="s">
        <v>31</v>
      </c>
      <c r="AX4481" s="13" t="s">
        <v>77</v>
      </c>
      <c r="AY4481" s="188" t="s">
        <v>574</v>
      </c>
    </row>
    <row r="4482" spans="2:51" s="13" customFormat="1" ht="12">
      <c r="B4482" s="187"/>
      <c r="D4482" s="181" t="s">
        <v>586</v>
      </c>
      <c r="E4482" s="188" t="s">
        <v>1</v>
      </c>
      <c r="F4482" s="189" t="s">
        <v>4262</v>
      </c>
      <c r="H4482" s="190">
        <v>-0.12</v>
      </c>
      <c r="I4482" s="191"/>
      <c r="L4482" s="187"/>
      <c r="M4482" s="192"/>
      <c r="T4482" s="193"/>
      <c r="AT4482" s="188" t="s">
        <v>586</v>
      </c>
      <c r="AU4482" s="188" t="s">
        <v>89</v>
      </c>
      <c r="AV4482" s="13" t="s">
        <v>89</v>
      </c>
      <c r="AW4482" s="13" t="s">
        <v>31</v>
      </c>
      <c r="AX4482" s="13" t="s">
        <v>77</v>
      </c>
      <c r="AY4482" s="188" t="s">
        <v>574</v>
      </c>
    </row>
    <row r="4483" spans="2:51" s="12" customFormat="1" ht="12">
      <c r="B4483" s="180"/>
      <c r="D4483" s="181" t="s">
        <v>586</v>
      </c>
      <c r="E4483" s="182" t="s">
        <v>1</v>
      </c>
      <c r="F4483" s="183" t="s">
        <v>4419</v>
      </c>
      <c r="H4483" s="182" t="s">
        <v>1</v>
      </c>
      <c r="I4483" s="184"/>
      <c r="L4483" s="180"/>
      <c r="M4483" s="185"/>
      <c r="T4483" s="186"/>
      <c r="AT4483" s="182" t="s">
        <v>586</v>
      </c>
      <c r="AU4483" s="182" t="s">
        <v>89</v>
      </c>
      <c r="AV4483" s="12" t="s">
        <v>84</v>
      </c>
      <c r="AW4483" s="12" t="s">
        <v>31</v>
      </c>
      <c r="AX4483" s="12" t="s">
        <v>77</v>
      </c>
      <c r="AY4483" s="182" t="s">
        <v>574</v>
      </c>
    </row>
    <row r="4484" spans="2:51" s="13" customFormat="1" ht="12">
      <c r="B4484" s="187"/>
      <c r="D4484" s="181" t="s">
        <v>586</v>
      </c>
      <c r="E4484" s="188" t="s">
        <v>1</v>
      </c>
      <c r="F4484" s="189" t="s">
        <v>4420</v>
      </c>
      <c r="H4484" s="190">
        <v>3.85</v>
      </c>
      <c r="I4484" s="191"/>
      <c r="L4484" s="187"/>
      <c r="M4484" s="192"/>
      <c r="T4484" s="193"/>
      <c r="AT4484" s="188" t="s">
        <v>586</v>
      </c>
      <c r="AU4484" s="188" t="s">
        <v>89</v>
      </c>
      <c r="AV4484" s="13" t="s">
        <v>89</v>
      </c>
      <c r="AW4484" s="13" t="s">
        <v>31</v>
      </c>
      <c r="AX4484" s="13" t="s">
        <v>77</v>
      </c>
      <c r="AY4484" s="188" t="s">
        <v>574</v>
      </c>
    </row>
    <row r="4485" spans="2:51" s="13" customFormat="1" ht="12">
      <c r="B4485" s="187"/>
      <c r="D4485" s="181" t="s">
        <v>586</v>
      </c>
      <c r="E4485" s="188" t="s">
        <v>1</v>
      </c>
      <c r="F4485" s="189" t="s">
        <v>4262</v>
      </c>
      <c r="H4485" s="190">
        <v>-0.12</v>
      </c>
      <c r="I4485" s="191"/>
      <c r="L4485" s="187"/>
      <c r="M4485" s="192"/>
      <c r="T4485" s="193"/>
      <c r="AT4485" s="188" t="s">
        <v>586</v>
      </c>
      <c r="AU4485" s="188" t="s">
        <v>89</v>
      </c>
      <c r="AV4485" s="13" t="s">
        <v>89</v>
      </c>
      <c r="AW4485" s="13" t="s">
        <v>31</v>
      </c>
      <c r="AX4485" s="13" t="s">
        <v>77</v>
      </c>
      <c r="AY4485" s="188" t="s">
        <v>574</v>
      </c>
    </row>
    <row r="4486" spans="2:51" s="12" customFormat="1" ht="12">
      <c r="B4486" s="180"/>
      <c r="D4486" s="181" t="s">
        <v>586</v>
      </c>
      <c r="E4486" s="182" t="s">
        <v>1</v>
      </c>
      <c r="F4486" s="183" t="s">
        <v>4421</v>
      </c>
      <c r="H4486" s="182" t="s">
        <v>1</v>
      </c>
      <c r="I4486" s="184"/>
      <c r="L4486" s="180"/>
      <c r="M4486" s="185"/>
      <c r="T4486" s="186"/>
      <c r="AT4486" s="182" t="s">
        <v>586</v>
      </c>
      <c r="AU4486" s="182" t="s">
        <v>89</v>
      </c>
      <c r="AV4486" s="12" t="s">
        <v>84</v>
      </c>
      <c r="AW4486" s="12" t="s">
        <v>31</v>
      </c>
      <c r="AX4486" s="12" t="s">
        <v>77</v>
      </c>
      <c r="AY4486" s="182" t="s">
        <v>574</v>
      </c>
    </row>
    <row r="4487" spans="2:51" s="13" customFormat="1" ht="12">
      <c r="B4487" s="187"/>
      <c r="D4487" s="181" t="s">
        <v>586</v>
      </c>
      <c r="E4487" s="188" t="s">
        <v>1</v>
      </c>
      <c r="F4487" s="189" t="s">
        <v>4422</v>
      </c>
      <c r="H4487" s="190">
        <v>12.1</v>
      </c>
      <c r="I4487" s="191"/>
      <c r="L4487" s="187"/>
      <c r="M4487" s="192"/>
      <c r="T4487" s="193"/>
      <c r="AT4487" s="188" t="s">
        <v>586</v>
      </c>
      <c r="AU4487" s="188" t="s">
        <v>89</v>
      </c>
      <c r="AV4487" s="13" t="s">
        <v>89</v>
      </c>
      <c r="AW4487" s="13" t="s">
        <v>31</v>
      </c>
      <c r="AX4487" s="13" t="s">
        <v>77</v>
      </c>
      <c r="AY4487" s="188" t="s">
        <v>574</v>
      </c>
    </row>
    <row r="4488" spans="2:51" s="12" customFormat="1" ht="12">
      <c r="B4488" s="180"/>
      <c r="D4488" s="181" t="s">
        <v>586</v>
      </c>
      <c r="E4488" s="182" t="s">
        <v>1</v>
      </c>
      <c r="F4488" s="183" t="s">
        <v>4423</v>
      </c>
      <c r="H4488" s="182" t="s">
        <v>1</v>
      </c>
      <c r="I4488" s="184"/>
      <c r="L4488" s="180"/>
      <c r="M4488" s="185"/>
      <c r="T4488" s="186"/>
      <c r="AT4488" s="182" t="s">
        <v>586</v>
      </c>
      <c r="AU4488" s="182" t="s">
        <v>89</v>
      </c>
      <c r="AV4488" s="12" t="s">
        <v>84</v>
      </c>
      <c r="AW4488" s="12" t="s">
        <v>31</v>
      </c>
      <c r="AX4488" s="12" t="s">
        <v>77</v>
      </c>
      <c r="AY4488" s="182" t="s">
        <v>574</v>
      </c>
    </row>
    <row r="4489" spans="2:51" s="13" customFormat="1" ht="12">
      <c r="B4489" s="187"/>
      <c r="D4489" s="181" t="s">
        <v>586</v>
      </c>
      <c r="E4489" s="188" t="s">
        <v>1</v>
      </c>
      <c r="F4489" s="189" t="s">
        <v>4424</v>
      </c>
      <c r="H4489" s="190">
        <v>10.175000000000001</v>
      </c>
      <c r="I4489" s="191"/>
      <c r="L4489" s="187"/>
      <c r="M4489" s="192"/>
      <c r="T4489" s="193"/>
      <c r="AT4489" s="188" t="s">
        <v>586</v>
      </c>
      <c r="AU4489" s="188" t="s">
        <v>89</v>
      </c>
      <c r="AV4489" s="13" t="s">
        <v>89</v>
      </c>
      <c r="AW4489" s="13" t="s">
        <v>31</v>
      </c>
      <c r="AX4489" s="13" t="s">
        <v>77</v>
      </c>
      <c r="AY4489" s="188" t="s">
        <v>574</v>
      </c>
    </row>
    <row r="4490" spans="2:51" s="12" customFormat="1" ht="12">
      <c r="B4490" s="180"/>
      <c r="D4490" s="181" t="s">
        <v>586</v>
      </c>
      <c r="E4490" s="182" t="s">
        <v>1</v>
      </c>
      <c r="F4490" s="183" t="s">
        <v>4425</v>
      </c>
      <c r="H4490" s="182" t="s">
        <v>1</v>
      </c>
      <c r="I4490" s="184"/>
      <c r="L4490" s="180"/>
      <c r="M4490" s="185"/>
      <c r="T4490" s="186"/>
      <c r="AT4490" s="182" t="s">
        <v>586</v>
      </c>
      <c r="AU4490" s="182" t="s">
        <v>89</v>
      </c>
      <c r="AV4490" s="12" t="s">
        <v>84</v>
      </c>
      <c r="AW4490" s="12" t="s">
        <v>31</v>
      </c>
      <c r="AX4490" s="12" t="s">
        <v>77</v>
      </c>
      <c r="AY4490" s="182" t="s">
        <v>574</v>
      </c>
    </row>
    <row r="4491" spans="2:51" s="13" customFormat="1" ht="12">
      <c r="B4491" s="187"/>
      <c r="D4491" s="181" t="s">
        <v>586</v>
      </c>
      <c r="E4491" s="188" t="s">
        <v>1</v>
      </c>
      <c r="F4491" s="189" t="s">
        <v>4426</v>
      </c>
      <c r="H4491" s="190">
        <v>4.056</v>
      </c>
      <c r="I4491" s="191"/>
      <c r="L4491" s="187"/>
      <c r="M4491" s="192"/>
      <c r="T4491" s="193"/>
      <c r="AT4491" s="188" t="s">
        <v>586</v>
      </c>
      <c r="AU4491" s="188" t="s">
        <v>89</v>
      </c>
      <c r="AV4491" s="13" t="s">
        <v>89</v>
      </c>
      <c r="AW4491" s="13" t="s">
        <v>31</v>
      </c>
      <c r="AX4491" s="13" t="s">
        <v>77</v>
      </c>
      <c r="AY4491" s="188" t="s">
        <v>574</v>
      </c>
    </row>
    <row r="4492" spans="2:51" s="13" customFormat="1" ht="12">
      <c r="B4492" s="187"/>
      <c r="D4492" s="181" t="s">
        <v>586</v>
      </c>
      <c r="E4492" s="188" t="s">
        <v>1</v>
      </c>
      <c r="F4492" s="189" t="s">
        <v>4242</v>
      </c>
      <c r="H4492" s="190">
        <v>-0.36</v>
      </c>
      <c r="I4492" s="191"/>
      <c r="L4492" s="187"/>
      <c r="M4492" s="192"/>
      <c r="T4492" s="193"/>
      <c r="AT4492" s="188" t="s">
        <v>586</v>
      </c>
      <c r="AU4492" s="188" t="s">
        <v>89</v>
      </c>
      <c r="AV4492" s="13" t="s">
        <v>89</v>
      </c>
      <c r="AW4492" s="13" t="s">
        <v>31</v>
      </c>
      <c r="AX4492" s="13" t="s">
        <v>77</v>
      </c>
      <c r="AY4492" s="188" t="s">
        <v>574</v>
      </c>
    </row>
    <row r="4493" spans="2:51" s="12" customFormat="1" ht="12">
      <c r="B4493" s="180"/>
      <c r="D4493" s="181" t="s">
        <v>586</v>
      </c>
      <c r="E4493" s="182" t="s">
        <v>1</v>
      </c>
      <c r="F4493" s="183" t="s">
        <v>4427</v>
      </c>
      <c r="H4493" s="182" t="s">
        <v>1</v>
      </c>
      <c r="I4493" s="184"/>
      <c r="L4493" s="180"/>
      <c r="M4493" s="185"/>
      <c r="T4493" s="186"/>
      <c r="AT4493" s="182" t="s">
        <v>586</v>
      </c>
      <c r="AU4493" s="182" t="s">
        <v>89</v>
      </c>
      <c r="AV4493" s="12" t="s">
        <v>84</v>
      </c>
      <c r="AW4493" s="12" t="s">
        <v>31</v>
      </c>
      <c r="AX4493" s="12" t="s">
        <v>77</v>
      </c>
      <c r="AY4493" s="182" t="s">
        <v>574</v>
      </c>
    </row>
    <row r="4494" spans="2:51" s="13" customFormat="1" ht="12">
      <c r="B4494" s="187"/>
      <c r="D4494" s="181" t="s">
        <v>586</v>
      </c>
      <c r="E4494" s="188" t="s">
        <v>1</v>
      </c>
      <c r="F4494" s="189" t="s">
        <v>4428</v>
      </c>
      <c r="H4494" s="190">
        <v>5.36</v>
      </c>
      <c r="I4494" s="191"/>
      <c r="L4494" s="187"/>
      <c r="M4494" s="192"/>
      <c r="T4494" s="193"/>
      <c r="AT4494" s="188" t="s">
        <v>586</v>
      </c>
      <c r="AU4494" s="188" t="s">
        <v>89</v>
      </c>
      <c r="AV4494" s="13" t="s">
        <v>89</v>
      </c>
      <c r="AW4494" s="13" t="s">
        <v>31</v>
      </c>
      <c r="AX4494" s="13" t="s">
        <v>77</v>
      </c>
      <c r="AY4494" s="188" t="s">
        <v>574</v>
      </c>
    </row>
    <row r="4495" spans="2:51" s="13" customFormat="1" ht="12">
      <c r="B4495" s="187"/>
      <c r="D4495" s="181" t="s">
        <v>586</v>
      </c>
      <c r="E4495" s="188" t="s">
        <v>1</v>
      </c>
      <c r="F4495" s="189" t="s">
        <v>4242</v>
      </c>
      <c r="H4495" s="190">
        <v>-0.36</v>
      </c>
      <c r="I4495" s="191"/>
      <c r="L4495" s="187"/>
      <c r="M4495" s="192"/>
      <c r="T4495" s="193"/>
      <c r="AT4495" s="188" t="s">
        <v>586</v>
      </c>
      <c r="AU4495" s="188" t="s">
        <v>89</v>
      </c>
      <c r="AV4495" s="13" t="s">
        <v>89</v>
      </c>
      <c r="AW4495" s="13" t="s">
        <v>31</v>
      </c>
      <c r="AX4495" s="13" t="s">
        <v>77</v>
      </c>
      <c r="AY4495" s="188" t="s">
        <v>574</v>
      </c>
    </row>
    <row r="4496" spans="2:51" s="12" customFormat="1" ht="12">
      <c r="B4496" s="180"/>
      <c r="D4496" s="181" t="s">
        <v>586</v>
      </c>
      <c r="E4496" s="182" t="s">
        <v>1</v>
      </c>
      <c r="F4496" s="183" t="s">
        <v>4429</v>
      </c>
      <c r="H4496" s="182" t="s">
        <v>1</v>
      </c>
      <c r="I4496" s="184"/>
      <c r="L4496" s="180"/>
      <c r="M4496" s="185"/>
      <c r="T4496" s="186"/>
      <c r="AT4496" s="182" t="s">
        <v>586</v>
      </c>
      <c r="AU4496" s="182" t="s">
        <v>89</v>
      </c>
      <c r="AV4496" s="12" t="s">
        <v>84</v>
      </c>
      <c r="AW4496" s="12" t="s">
        <v>31</v>
      </c>
      <c r="AX4496" s="12" t="s">
        <v>77</v>
      </c>
      <c r="AY4496" s="182" t="s">
        <v>574</v>
      </c>
    </row>
    <row r="4497" spans="2:51" s="13" customFormat="1" ht="12">
      <c r="B4497" s="187"/>
      <c r="D4497" s="181" t="s">
        <v>586</v>
      </c>
      <c r="E4497" s="188" t="s">
        <v>1</v>
      </c>
      <c r="F4497" s="189" t="s">
        <v>4430</v>
      </c>
      <c r="H4497" s="190">
        <v>5.6379999999999999</v>
      </c>
      <c r="I4497" s="191"/>
      <c r="L4497" s="187"/>
      <c r="M4497" s="192"/>
      <c r="T4497" s="193"/>
      <c r="AT4497" s="188" t="s">
        <v>586</v>
      </c>
      <c r="AU4497" s="188" t="s">
        <v>89</v>
      </c>
      <c r="AV4497" s="13" t="s">
        <v>89</v>
      </c>
      <c r="AW4497" s="13" t="s">
        <v>31</v>
      </c>
      <c r="AX4497" s="13" t="s">
        <v>77</v>
      </c>
      <c r="AY4497" s="188" t="s">
        <v>574</v>
      </c>
    </row>
    <row r="4498" spans="2:51" s="12" customFormat="1" ht="12">
      <c r="B4498" s="180"/>
      <c r="D4498" s="181" t="s">
        <v>586</v>
      </c>
      <c r="E4498" s="182" t="s">
        <v>1</v>
      </c>
      <c r="F4498" s="183" t="s">
        <v>3924</v>
      </c>
      <c r="H4498" s="182" t="s">
        <v>1</v>
      </c>
      <c r="I4498" s="184"/>
      <c r="L4498" s="180"/>
      <c r="M4498" s="185"/>
      <c r="T4498" s="186"/>
      <c r="AT4498" s="182" t="s">
        <v>586</v>
      </c>
      <c r="AU4498" s="182" t="s">
        <v>89</v>
      </c>
      <c r="AV4498" s="12" t="s">
        <v>84</v>
      </c>
      <c r="AW4498" s="12" t="s">
        <v>31</v>
      </c>
      <c r="AX4498" s="12" t="s">
        <v>77</v>
      </c>
      <c r="AY4498" s="182" t="s">
        <v>574</v>
      </c>
    </row>
    <row r="4499" spans="2:51" s="13" customFormat="1" ht="12">
      <c r="B4499" s="187"/>
      <c r="D4499" s="181" t="s">
        <v>586</v>
      </c>
      <c r="E4499" s="188" t="s">
        <v>1</v>
      </c>
      <c r="F4499" s="189" t="s">
        <v>4431</v>
      </c>
      <c r="H4499" s="190">
        <v>2.0630000000000002</v>
      </c>
      <c r="I4499" s="191"/>
      <c r="L4499" s="187"/>
      <c r="M4499" s="192"/>
      <c r="T4499" s="193"/>
      <c r="AT4499" s="188" t="s">
        <v>586</v>
      </c>
      <c r="AU4499" s="188" t="s">
        <v>89</v>
      </c>
      <c r="AV4499" s="13" t="s">
        <v>89</v>
      </c>
      <c r="AW4499" s="13" t="s">
        <v>31</v>
      </c>
      <c r="AX4499" s="13" t="s">
        <v>77</v>
      </c>
      <c r="AY4499" s="188" t="s">
        <v>574</v>
      </c>
    </row>
    <row r="4500" spans="2:51" s="13" customFormat="1" ht="12">
      <c r="B4500" s="187"/>
      <c r="D4500" s="181" t="s">
        <v>586</v>
      </c>
      <c r="E4500" s="188" t="s">
        <v>1</v>
      </c>
      <c r="F4500" s="189" t="s">
        <v>4432</v>
      </c>
      <c r="H4500" s="190">
        <v>1.925</v>
      </c>
      <c r="I4500" s="191"/>
      <c r="L4500" s="187"/>
      <c r="M4500" s="192"/>
      <c r="T4500" s="193"/>
      <c r="AT4500" s="188" t="s">
        <v>586</v>
      </c>
      <c r="AU4500" s="188" t="s">
        <v>89</v>
      </c>
      <c r="AV4500" s="13" t="s">
        <v>89</v>
      </c>
      <c r="AW4500" s="13" t="s">
        <v>31</v>
      </c>
      <c r="AX4500" s="13" t="s">
        <v>77</v>
      </c>
      <c r="AY4500" s="188" t="s">
        <v>574</v>
      </c>
    </row>
    <row r="4501" spans="2:51" s="13" customFormat="1" ht="12">
      <c r="B4501" s="187"/>
      <c r="D4501" s="181" t="s">
        <v>586</v>
      </c>
      <c r="E4501" s="188" t="s">
        <v>1</v>
      </c>
      <c r="F4501" s="189" t="s">
        <v>4346</v>
      </c>
      <c r="H4501" s="190">
        <v>-0.49</v>
      </c>
      <c r="I4501" s="191"/>
      <c r="L4501" s="187"/>
      <c r="M4501" s="192"/>
      <c r="T4501" s="193"/>
      <c r="AT4501" s="188" t="s">
        <v>586</v>
      </c>
      <c r="AU4501" s="188" t="s">
        <v>89</v>
      </c>
      <c r="AV4501" s="13" t="s">
        <v>89</v>
      </c>
      <c r="AW4501" s="13" t="s">
        <v>31</v>
      </c>
      <c r="AX4501" s="13" t="s">
        <v>77</v>
      </c>
      <c r="AY4501" s="188" t="s">
        <v>574</v>
      </c>
    </row>
    <row r="4502" spans="2:51" s="13" customFormat="1" ht="12">
      <c r="B4502" s="187"/>
      <c r="D4502" s="181" t="s">
        <v>586</v>
      </c>
      <c r="E4502" s="188" t="s">
        <v>1</v>
      </c>
      <c r="F4502" s="189" t="s">
        <v>4433</v>
      </c>
      <c r="H4502" s="190">
        <v>1.306</v>
      </c>
      <c r="I4502" s="191"/>
      <c r="L4502" s="187"/>
      <c r="M4502" s="192"/>
      <c r="T4502" s="193"/>
      <c r="AT4502" s="188" t="s">
        <v>586</v>
      </c>
      <c r="AU4502" s="188" t="s">
        <v>89</v>
      </c>
      <c r="AV4502" s="13" t="s">
        <v>89</v>
      </c>
      <c r="AW4502" s="13" t="s">
        <v>31</v>
      </c>
      <c r="AX4502" s="13" t="s">
        <v>77</v>
      </c>
      <c r="AY4502" s="188" t="s">
        <v>574</v>
      </c>
    </row>
    <row r="4503" spans="2:51" s="12" customFormat="1" ht="12">
      <c r="B4503" s="180"/>
      <c r="D4503" s="181" t="s">
        <v>586</v>
      </c>
      <c r="E4503" s="182" t="s">
        <v>1</v>
      </c>
      <c r="F4503" s="183" t="s">
        <v>4434</v>
      </c>
      <c r="H4503" s="182" t="s">
        <v>1</v>
      </c>
      <c r="I4503" s="184"/>
      <c r="L4503" s="180"/>
      <c r="M4503" s="185"/>
      <c r="T4503" s="186"/>
      <c r="AT4503" s="182" t="s">
        <v>586</v>
      </c>
      <c r="AU4503" s="182" t="s">
        <v>89</v>
      </c>
      <c r="AV4503" s="12" t="s">
        <v>84</v>
      </c>
      <c r="AW4503" s="12" t="s">
        <v>31</v>
      </c>
      <c r="AX4503" s="12" t="s">
        <v>77</v>
      </c>
      <c r="AY4503" s="182" t="s">
        <v>574</v>
      </c>
    </row>
    <row r="4504" spans="2:51" s="13" customFormat="1" ht="12">
      <c r="B4504" s="187"/>
      <c r="D4504" s="181" t="s">
        <v>586</v>
      </c>
      <c r="E4504" s="188" t="s">
        <v>1</v>
      </c>
      <c r="F4504" s="189" t="s">
        <v>4435</v>
      </c>
      <c r="H4504" s="190">
        <v>4.8760000000000003</v>
      </c>
      <c r="I4504" s="191"/>
      <c r="L4504" s="187"/>
      <c r="M4504" s="192"/>
      <c r="T4504" s="193"/>
      <c r="AT4504" s="188" t="s">
        <v>586</v>
      </c>
      <c r="AU4504" s="188" t="s">
        <v>89</v>
      </c>
      <c r="AV4504" s="13" t="s">
        <v>89</v>
      </c>
      <c r="AW4504" s="13" t="s">
        <v>31</v>
      </c>
      <c r="AX4504" s="13" t="s">
        <v>77</v>
      </c>
      <c r="AY4504" s="188" t="s">
        <v>574</v>
      </c>
    </row>
    <row r="4505" spans="2:51" s="12" customFormat="1" ht="12">
      <c r="B4505" s="180"/>
      <c r="D4505" s="181" t="s">
        <v>586</v>
      </c>
      <c r="E4505" s="182" t="s">
        <v>1</v>
      </c>
      <c r="F4505" s="183" t="s">
        <v>3954</v>
      </c>
      <c r="H4505" s="182" t="s">
        <v>1</v>
      </c>
      <c r="I4505" s="184"/>
      <c r="L4505" s="180"/>
      <c r="M4505" s="185"/>
      <c r="T4505" s="186"/>
      <c r="AT4505" s="182" t="s">
        <v>586</v>
      </c>
      <c r="AU4505" s="182" t="s">
        <v>89</v>
      </c>
      <c r="AV4505" s="12" t="s">
        <v>84</v>
      </c>
      <c r="AW4505" s="12" t="s">
        <v>31</v>
      </c>
      <c r="AX4505" s="12" t="s">
        <v>77</v>
      </c>
      <c r="AY4505" s="182" t="s">
        <v>574</v>
      </c>
    </row>
    <row r="4506" spans="2:51" s="13" customFormat="1" ht="12">
      <c r="B4506" s="187"/>
      <c r="D4506" s="181" t="s">
        <v>586</v>
      </c>
      <c r="E4506" s="188" t="s">
        <v>1</v>
      </c>
      <c r="F4506" s="189" t="s">
        <v>4436</v>
      </c>
      <c r="H4506" s="190">
        <v>2.613</v>
      </c>
      <c r="I4506" s="191"/>
      <c r="L4506" s="187"/>
      <c r="M4506" s="192"/>
      <c r="T4506" s="193"/>
      <c r="AT4506" s="188" t="s">
        <v>586</v>
      </c>
      <c r="AU4506" s="188" t="s">
        <v>89</v>
      </c>
      <c r="AV4506" s="13" t="s">
        <v>89</v>
      </c>
      <c r="AW4506" s="13" t="s">
        <v>31</v>
      </c>
      <c r="AX4506" s="13" t="s">
        <v>77</v>
      </c>
      <c r="AY4506" s="188" t="s">
        <v>574</v>
      </c>
    </row>
    <row r="4507" spans="2:51" s="13" customFormat="1" ht="12">
      <c r="B4507" s="187"/>
      <c r="D4507" s="181" t="s">
        <v>586</v>
      </c>
      <c r="E4507" s="188" t="s">
        <v>1</v>
      </c>
      <c r="F4507" s="189" t="s">
        <v>4262</v>
      </c>
      <c r="H4507" s="190">
        <v>-0.12</v>
      </c>
      <c r="I4507" s="191"/>
      <c r="L4507" s="187"/>
      <c r="M4507" s="192"/>
      <c r="T4507" s="193"/>
      <c r="AT4507" s="188" t="s">
        <v>586</v>
      </c>
      <c r="AU4507" s="188" t="s">
        <v>89</v>
      </c>
      <c r="AV4507" s="13" t="s">
        <v>89</v>
      </c>
      <c r="AW4507" s="13" t="s">
        <v>31</v>
      </c>
      <c r="AX4507" s="13" t="s">
        <v>77</v>
      </c>
      <c r="AY4507" s="188" t="s">
        <v>574</v>
      </c>
    </row>
    <row r="4508" spans="2:51" s="12" customFormat="1" ht="12">
      <c r="B4508" s="180"/>
      <c r="D4508" s="181" t="s">
        <v>586</v>
      </c>
      <c r="E4508" s="182" t="s">
        <v>1</v>
      </c>
      <c r="F4508" s="183" t="s">
        <v>4437</v>
      </c>
      <c r="H4508" s="182" t="s">
        <v>1</v>
      </c>
      <c r="I4508" s="184"/>
      <c r="L4508" s="180"/>
      <c r="M4508" s="185"/>
      <c r="T4508" s="186"/>
      <c r="AT4508" s="182" t="s">
        <v>586</v>
      </c>
      <c r="AU4508" s="182" t="s">
        <v>89</v>
      </c>
      <c r="AV4508" s="12" t="s">
        <v>84</v>
      </c>
      <c r="AW4508" s="12" t="s">
        <v>31</v>
      </c>
      <c r="AX4508" s="12" t="s">
        <v>77</v>
      </c>
      <c r="AY4508" s="182" t="s">
        <v>574</v>
      </c>
    </row>
    <row r="4509" spans="2:51" s="13" customFormat="1" ht="12">
      <c r="B4509" s="187"/>
      <c r="D4509" s="181" t="s">
        <v>586</v>
      </c>
      <c r="E4509" s="188" t="s">
        <v>1</v>
      </c>
      <c r="F4509" s="189" t="s">
        <v>4438</v>
      </c>
      <c r="H4509" s="190">
        <v>11</v>
      </c>
      <c r="I4509" s="191"/>
      <c r="L4509" s="187"/>
      <c r="M4509" s="192"/>
      <c r="T4509" s="193"/>
      <c r="AT4509" s="188" t="s">
        <v>586</v>
      </c>
      <c r="AU4509" s="188" t="s">
        <v>89</v>
      </c>
      <c r="AV4509" s="13" t="s">
        <v>89</v>
      </c>
      <c r="AW4509" s="13" t="s">
        <v>31</v>
      </c>
      <c r="AX4509" s="13" t="s">
        <v>77</v>
      </c>
      <c r="AY4509" s="188" t="s">
        <v>574</v>
      </c>
    </row>
    <row r="4510" spans="2:51" s="13" customFormat="1" ht="12">
      <c r="B4510" s="187"/>
      <c r="D4510" s="181" t="s">
        <v>586</v>
      </c>
      <c r="E4510" s="188" t="s">
        <v>1</v>
      </c>
      <c r="F4510" s="189" t="s">
        <v>4242</v>
      </c>
      <c r="H4510" s="190">
        <v>-0.36</v>
      </c>
      <c r="I4510" s="191"/>
      <c r="L4510" s="187"/>
      <c r="M4510" s="192"/>
      <c r="T4510" s="193"/>
      <c r="AT4510" s="188" t="s">
        <v>586</v>
      </c>
      <c r="AU4510" s="188" t="s">
        <v>89</v>
      </c>
      <c r="AV4510" s="13" t="s">
        <v>89</v>
      </c>
      <c r="AW4510" s="13" t="s">
        <v>31</v>
      </c>
      <c r="AX4510" s="13" t="s">
        <v>77</v>
      </c>
      <c r="AY4510" s="188" t="s">
        <v>574</v>
      </c>
    </row>
    <row r="4511" spans="2:51" s="12" customFormat="1" ht="12">
      <c r="B4511" s="180"/>
      <c r="D4511" s="181" t="s">
        <v>586</v>
      </c>
      <c r="E4511" s="182" t="s">
        <v>1</v>
      </c>
      <c r="F4511" s="183" t="s">
        <v>4439</v>
      </c>
      <c r="H4511" s="182" t="s">
        <v>1</v>
      </c>
      <c r="I4511" s="184"/>
      <c r="L4511" s="180"/>
      <c r="M4511" s="185"/>
      <c r="T4511" s="186"/>
      <c r="AT4511" s="182" t="s">
        <v>586</v>
      </c>
      <c r="AU4511" s="182" t="s">
        <v>89</v>
      </c>
      <c r="AV4511" s="12" t="s">
        <v>84</v>
      </c>
      <c r="AW4511" s="12" t="s">
        <v>31</v>
      </c>
      <c r="AX4511" s="12" t="s">
        <v>77</v>
      </c>
      <c r="AY4511" s="182" t="s">
        <v>574</v>
      </c>
    </row>
    <row r="4512" spans="2:51" s="13" customFormat="1" ht="12">
      <c r="B4512" s="187"/>
      <c r="D4512" s="181" t="s">
        <v>586</v>
      </c>
      <c r="E4512" s="188" t="s">
        <v>1</v>
      </c>
      <c r="F4512" s="189" t="s">
        <v>4440</v>
      </c>
      <c r="H4512" s="190">
        <v>3.0249999999999999</v>
      </c>
      <c r="I4512" s="191"/>
      <c r="L4512" s="187"/>
      <c r="M4512" s="192"/>
      <c r="T4512" s="193"/>
      <c r="AT4512" s="188" t="s">
        <v>586</v>
      </c>
      <c r="AU4512" s="188" t="s">
        <v>89</v>
      </c>
      <c r="AV4512" s="13" t="s">
        <v>89</v>
      </c>
      <c r="AW4512" s="13" t="s">
        <v>31</v>
      </c>
      <c r="AX4512" s="13" t="s">
        <v>77</v>
      </c>
      <c r="AY4512" s="188" t="s">
        <v>574</v>
      </c>
    </row>
    <row r="4513" spans="2:51" s="12" customFormat="1" ht="12">
      <c r="B4513" s="180"/>
      <c r="D4513" s="181" t="s">
        <v>586</v>
      </c>
      <c r="E4513" s="182" t="s">
        <v>1</v>
      </c>
      <c r="F4513" s="183" t="s">
        <v>4441</v>
      </c>
      <c r="H4513" s="182" t="s">
        <v>1</v>
      </c>
      <c r="I4513" s="184"/>
      <c r="L4513" s="180"/>
      <c r="M4513" s="185"/>
      <c r="T4513" s="186"/>
      <c r="AT4513" s="182" t="s">
        <v>586</v>
      </c>
      <c r="AU4513" s="182" t="s">
        <v>89</v>
      </c>
      <c r="AV4513" s="12" t="s">
        <v>84</v>
      </c>
      <c r="AW4513" s="12" t="s">
        <v>31</v>
      </c>
      <c r="AX4513" s="12" t="s">
        <v>77</v>
      </c>
      <c r="AY4513" s="182" t="s">
        <v>574</v>
      </c>
    </row>
    <row r="4514" spans="2:51" s="13" customFormat="1" ht="12">
      <c r="B4514" s="187"/>
      <c r="D4514" s="181" t="s">
        <v>586</v>
      </c>
      <c r="E4514" s="188" t="s">
        <v>1</v>
      </c>
      <c r="F4514" s="189" t="s">
        <v>4442</v>
      </c>
      <c r="H4514" s="190">
        <v>4.4000000000000004</v>
      </c>
      <c r="I4514" s="191"/>
      <c r="L4514" s="187"/>
      <c r="M4514" s="192"/>
      <c r="T4514" s="193"/>
      <c r="AT4514" s="188" t="s">
        <v>586</v>
      </c>
      <c r="AU4514" s="188" t="s">
        <v>89</v>
      </c>
      <c r="AV4514" s="13" t="s">
        <v>89</v>
      </c>
      <c r="AW4514" s="13" t="s">
        <v>31</v>
      </c>
      <c r="AX4514" s="13" t="s">
        <v>77</v>
      </c>
      <c r="AY4514" s="188" t="s">
        <v>574</v>
      </c>
    </row>
    <row r="4515" spans="2:51" s="12" customFormat="1" ht="12">
      <c r="B4515" s="180"/>
      <c r="D4515" s="181" t="s">
        <v>586</v>
      </c>
      <c r="E4515" s="182" t="s">
        <v>1</v>
      </c>
      <c r="F4515" s="183" t="s">
        <v>4443</v>
      </c>
      <c r="H4515" s="182" t="s">
        <v>1</v>
      </c>
      <c r="I4515" s="184"/>
      <c r="L4515" s="180"/>
      <c r="M4515" s="185"/>
      <c r="T4515" s="186"/>
      <c r="AT4515" s="182" t="s">
        <v>586</v>
      </c>
      <c r="AU4515" s="182" t="s">
        <v>89</v>
      </c>
      <c r="AV4515" s="12" t="s">
        <v>84</v>
      </c>
      <c r="AW4515" s="12" t="s">
        <v>31</v>
      </c>
      <c r="AX4515" s="12" t="s">
        <v>77</v>
      </c>
      <c r="AY4515" s="182" t="s">
        <v>574</v>
      </c>
    </row>
    <row r="4516" spans="2:51" s="13" customFormat="1" ht="12">
      <c r="B4516" s="187"/>
      <c r="D4516" s="181" t="s">
        <v>586</v>
      </c>
      <c r="E4516" s="188" t="s">
        <v>1</v>
      </c>
      <c r="F4516" s="189" t="s">
        <v>4444</v>
      </c>
      <c r="H4516" s="190">
        <v>3.1629999999999998</v>
      </c>
      <c r="I4516" s="191"/>
      <c r="L4516" s="187"/>
      <c r="M4516" s="192"/>
      <c r="T4516" s="193"/>
      <c r="AT4516" s="188" t="s">
        <v>586</v>
      </c>
      <c r="AU4516" s="188" t="s">
        <v>89</v>
      </c>
      <c r="AV4516" s="13" t="s">
        <v>89</v>
      </c>
      <c r="AW4516" s="13" t="s">
        <v>31</v>
      </c>
      <c r="AX4516" s="13" t="s">
        <v>77</v>
      </c>
      <c r="AY4516" s="188" t="s">
        <v>574</v>
      </c>
    </row>
    <row r="4517" spans="2:51" s="13" customFormat="1" ht="12">
      <c r="B4517" s="187"/>
      <c r="D4517" s="181" t="s">
        <v>586</v>
      </c>
      <c r="E4517" s="188" t="s">
        <v>1</v>
      </c>
      <c r="F4517" s="189" t="s">
        <v>4445</v>
      </c>
      <c r="H4517" s="190">
        <v>5.3630000000000004</v>
      </c>
      <c r="I4517" s="191"/>
      <c r="L4517" s="187"/>
      <c r="M4517" s="192"/>
      <c r="T4517" s="193"/>
      <c r="AT4517" s="188" t="s">
        <v>586</v>
      </c>
      <c r="AU4517" s="188" t="s">
        <v>89</v>
      </c>
      <c r="AV4517" s="13" t="s">
        <v>89</v>
      </c>
      <c r="AW4517" s="13" t="s">
        <v>31</v>
      </c>
      <c r="AX4517" s="13" t="s">
        <v>77</v>
      </c>
      <c r="AY4517" s="188" t="s">
        <v>574</v>
      </c>
    </row>
    <row r="4518" spans="2:51" s="15" customFormat="1" ht="12">
      <c r="B4518" s="201"/>
      <c r="D4518" s="181" t="s">
        <v>586</v>
      </c>
      <c r="E4518" s="202" t="s">
        <v>1</v>
      </c>
      <c r="F4518" s="203" t="s">
        <v>4340</v>
      </c>
      <c r="H4518" s="204">
        <v>244.536</v>
      </c>
      <c r="I4518" s="205"/>
      <c r="L4518" s="201"/>
      <c r="M4518" s="206"/>
      <c r="T4518" s="207"/>
      <c r="AT4518" s="202" t="s">
        <v>586</v>
      </c>
      <c r="AU4518" s="202" t="s">
        <v>89</v>
      </c>
      <c r="AV4518" s="15" t="s">
        <v>597</v>
      </c>
      <c r="AW4518" s="15" t="s">
        <v>31</v>
      </c>
      <c r="AX4518" s="15" t="s">
        <v>77</v>
      </c>
      <c r="AY4518" s="202" t="s">
        <v>574</v>
      </c>
    </row>
    <row r="4519" spans="2:51" s="12" customFormat="1" ht="12">
      <c r="B4519" s="180"/>
      <c r="D4519" s="181" t="s">
        <v>586</v>
      </c>
      <c r="E4519" s="182" t="s">
        <v>1</v>
      </c>
      <c r="F4519" s="183" t="s">
        <v>1043</v>
      </c>
      <c r="H4519" s="182" t="s">
        <v>1</v>
      </c>
      <c r="I4519" s="184"/>
      <c r="L4519" s="180"/>
      <c r="M4519" s="185"/>
      <c r="T4519" s="186"/>
      <c r="AT4519" s="182" t="s">
        <v>586</v>
      </c>
      <c r="AU4519" s="182" t="s">
        <v>89</v>
      </c>
      <c r="AV4519" s="12" t="s">
        <v>84</v>
      </c>
      <c r="AW4519" s="12" t="s">
        <v>31</v>
      </c>
      <c r="AX4519" s="12" t="s">
        <v>77</v>
      </c>
      <c r="AY4519" s="182" t="s">
        <v>574</v>
      </c>
    </row>
    <row r="4520" spans="2:51" s="12" customFormat="1" ht="12">
      <c r="B4520" s="180"/>
      <c r="D4520" s="181" t="s">
        <v>586</v>
      </c>
      <c r="E4520" s="182" t="s">
        <v>1</v>
      </c>
      <c r="F4520" s="183" t="s">
        <v>4446</v>
      </c>
      <c r="H4520" s="182" t="s">
        <v>1</v>
      </c>
      <c r="I4520" s="184"/>
      <c r="L4520" s="180"/>
      <c r="M4520" s="185"/>
      <c r="T4520" s="186"/>
      <c r="AT4520" s="182" t="s">
        <v>586</v>
      </c>
      <c r="AU4520" s="182" t="s">
        <v>89</v>
      </c>
      <c r="AV4520" s="12" t="s">
        <v>84</v>
      </c>
      <c r="AW4520" s="12" t="s">
        <v>31</v>
      </c>
      <c r="AX4520" s="12" t="s">
        <v>77</v>
      </c>
      <c r="AY4520" s="182" t="s">
        <v>574</v>
      </c>
    </row>
    <row r="4521" spans="2:51" s="13" customFormat="1" ht="12">
      <c r="B4521" s="187"/>
      <c r="D4521" s="181" t="s">
        <v>586</v>
      </c>
      <c r="E4521" s="188" t="s">
        <v>1</v>
      </c>
      <c r="F4521" s="189" t="s">
        <v>4447</v>
      </c>
      <c r="H4521" s="190">
        <v>4.0599999999999996</v>
      </c>
      <c r="I4521" s="191"/>
      <c r="L4521" s="187"/>
      <c r="M4521" s="192"/>
      <c r="T4521" s="193"/>
      <c r="AT4521" s="188" t="s">
        <v>586</v>
      </c>
      <c r="AU4521" s="188" t="s">
        <v>89</v>
      </c>
      <c r="AV4521" s="13" t="s">
        <v>89</v>
      </c>
      <c r="AW4521" s="13" t="s">
        <v>31</v>
      </c>
      <c r="AX4521" s="13" t="s">
        <v>77</v>
      </c>
      <c r="AY4521" s="188" t="s">
        <v>574</v>
      </c>
    </row>
    <row r="4522" spans="2:51" s="13" customFormat="1" ht="12">
      <c r="B4522" s="187"/>
      <c r="D4522" s="181" t="s">
        <v>586</v>
      </c>
      <c r="E4522" s="188" t="s">
        <v>1</v>
      </c>
      <c r="F4522" s="189" t="s">
        <v>4448</v>
      </c>
      <c r="H4522" s="190">
        <v>-0.36</v>
      </c>
      <c r="I4522" s="191"/>
      <c r="L4522" s="187"/>
      <c r="M4522" s="192"/>
      <c r="T4522" s="193"/>
      <c r="AT4522" s="188" t="s">
        <v>586</v>
      </c>
      <c r="AU4522" s="188" t="s">
        <v>89</v>
      </c>
      <c r="AV4522" s="13" t="s">
        <v>89</v>
      </c>
      <c r="AW4522" s="13" t="s">
        <v>31</v>
      </c>
      <c r="AX4522" s="13" t="s">
        <v>77</v>
      </c>
      <c r="AY4522" s="188" t="s">
        <v>574</v>
      </c>
    </row>
    <row r="4523" spans="2:51" s="12" customFormat="1" ht="12">
      <c r="B4523" s="180"/>
      <c r="D4523" s="181" t="s">
        <v>586</v>
      </c>
      <c r="E4523" s="182" t="s">
        <v>1</v>
      </c>
      <c r="F4523" s="183" t="s">
        <v>4449</v>
      </c>
      <c r="H4523" s="182" t="s">
        <v>1</v>
      </c>
      <c r="I4523" s="184"/>
      <c r="L4523" s="180"/>
      <c r="M4523" s="185"/>
      <c r="T4523" s="186"/>
      <c r="AT4523" s="182" t="s">
        <v>586</v>
      </c>
      <c r="AU4523" s="182" t="s">
        <v>89</v>
      </c>
      <c r="AV4523" s="12" t="s">
        <v>84</v>
      </c>
      <c r="AW4523" s="12" t="s">
        <v>31</v>
      </c>
      <c r="AX4523" s="12" t="s">
        <v>77</v>
      </c>
      <c r="AY4523" s="182" t="s">
        <v>574</v>
      </c>
    </row>
    <row r="4524" spans="2:51" s="13" customFormat="1" ht="12">
      <c r="B4524" s="187"/>
      <c r="D4524" s="181" t="s">
        <v>586</v>
      </c>
      <c r="E4524" s="188" t="s">
        <v>1</v>
      </c>
      <c r="F4524" s="189" t="s">
        <v>4450</v>
      </c>
      <c r="H4524" s="190">
        <v>3.29</v>
      </c>
      <c r="I4524" s="191"/>
      <c r="L4524" s="187"/>
      <c r="M4524" s="192"/>
      <c r="T4524" s="193"/>
      <c r="AT4524" s="188" t="s">
        <v>586</v>
      </c>
      <c r="AU4524" s="188" t="s">
        <v>89</v>
      </c>
      <c r="AV4524" s="13" t="s">
        <v>89</v>
      </c>
      <c r="AW4524" s="13" t="s">
        <v>31</v>
      </c>
      <c r="AX4524" s="13" t="s">
        <v>77</v>
      </c>
      <c r="AY4524" s="188" t="s">
        <v>574</v>
      </c>
    </row>
    <row r="4525" spans="2:51" s="12" customFormat="1" ht="12">
      <c r="B4525" s="180"/>
      <c r="D4525" s="181" t="s">
        <v>586</v>
      </c>
      <c r="E4525" s="182" t="s">
        <v>1</v>
      </c>
      <c r="F4525" s="183" t="s">
        <v>4451</v>
      </c>
      <c r="H4525" s="182" t="s">
        <v>1</v>
      </c>
      <c r="I4525" s="184"/>
      <c r="L4525" s="180"/>
      <c r="M4525" s="185"/>
      <c r="T4525" s="186"/>
      <c r="AT4525" s="182" t="s">
        <v>586</v>
      </c>
      <c r="AU4525" s="182" t="s">
        <v>89</v>
      </c>
      <c r="AV4525" s="12" t="s">
        <v>84</v>
      </c>
      <c r="AW4525" s="12" t="s">
        <v>31</v>
      </c>
      <c r="AX4525" s="12" t="s">
        <v>77</v>
      </c>
      <c r="AY4525" s="182" t="s">
        <v>574</v>
      </c>
    </row>
    <row r="4526" spans="2:51" s="13" customFormat="1" ht="12">
      <c r="B4526" s="187"/>
      <c r="D4526" s="181" t="s">
        <v>586</v>
      </c>
      <c r="E4526" s="188" t="s">
        <v>1</v>
      </c>
      <c r="F4526" s="189" t="s">
        <v>4452</v>
      </c>
      <c r="H4526" s="190">
        <v>5.25</v>
      </c>
      <c r="I4526" s="191"/>
      <c r="L4526" s="187"/>
      <c r="M4526" s="192"/>
      <c r="T4526" s="193"/>
      <c r="AT4526" s="188" t="s">
        <v>586</v>
      </c>
      <c r="AU4526" s="188" t="s">
        <v>89</v>
      </c>
      <c r="AV4526" s="13" t="s">
        <v>89</v>
      </c>
      <c r="AW4526" s="13" t="s">
        <v>31</v>
      </c>
      <c r="AX4526" s="13" t="s">
        <v>77</v>
      </c>
      <c r="AY4526" s="188" t="s">
        <v>574</v>
      </c>
    </row>
    <row r="4527" spans="2:51" s="13" customFormat="1" ht="12">
      <c r="B4527" s="187"/>
      <c r="D4527" s="181" t="s">
        <v>586</v>
      </c>
      <c r="E4527" s="188" t="s">
        <v>1</v>
      </c>
      <c r="F4527" s="189" t="s">
        <v>4448</v>
      </c>
      <c r="H4527" s="190">
        <v>-0.36</v>
      </c>
      <c r="I4527" s="191"/>
      <c r="L4527" s="187"/>
      <c r="M4527" s="192"/>
      <c r="T4527" s="193"/>
      <c r="AT4527" s="188" t="s">
        <v>586</v>
      </c>
      <c r="AU4527" s="188" t="s">
        <v>89</v>
      </c>
      <c r="AV4527" s="13" t="s">
        <v>89</v>
      </c>
      <c r="AW4527" s="13" t="s">
        <v>31</v>
      </c>
      <c r="AX4527" s="13" t="s">
        <v>77</v>
      </c>
      <c r="AY4527" s="188" t="s">
        <v>574</v>
      </c>
    </row>
    <row r="4528" spans="2:51" s="12" customFormat="1" ht="12">
      <c r="B4528" s="180"/>
      <c r="D4528" s="181" t="s">
        <v>586</v>
      </c>
      <c r="E4528" s="182" t="s">
        <v>1</v>
      </c>
      <c r="F4528" s="183" t="s">
        <v>4453</v>
      </c>
      <c r="H4528" s="182" t="s">
        <v>1</v>
      </c>
      <c r="I4528" s="184"/>
      <c r="L4528" s="180"/>
      <c r="M4528" s="185"/>
      <c r="T4528" s="186"/>
      <c r="AT4528" s="182" t="s">
        <v>586</v>
      </c>
      <c r="AU4528" s="182" t="s">
        <v>89</v>
      </c>
      <c r="AV4528" s="12" t="s">
        <v>84</v>
      </c>
      <c r="AW4528" s="12" t="s">
        <v>31</v>
      </c>
      <c r="AX4528" s="12" t="s">
        <v>77</v>
      </c>
      <c r="AY4528" s="182" t="s">
        <v>574</v>
      </c>
    </row>
    <row r="4529" spans="2:51" s="13" customFormat="1" ht="12">
      <c r="B4529" s="187"/>
      <c r="D4529" s="181" t="s">
        <v>586</v>
      </c>
      <c r="E4529" s="188" t="s">
        <v>1</v>
      </c>
      <c r="F4529" s="189" t="s">
        <v>4454</v>
      </c>
      <c r="H4529" s="190">
        <v>3.08</v>
      </c>
      <c r="I4529" s="191"/>
      <c r="L4529" s="187"/>
      <c r="M4529" s="192"/>
      <c r="T4529" s="193"/>
      <c r="AT4529" s="188" t="s">
        <v>586</v>
      </c>
      <c r="AU4529" s="188" t="s">
        <v>89</v>
      </c>
      <c r="AV4529" s="13" t="s">
        <v>89</v>
      </c>
      <c r="AW4529" s="13" t="s">
        <v>31</v>
      </c>
      <c r="AX4529" s="13" t="s">
        <v>77</v>
      </c>
      <c r="AY4529" s="188" t="s">
        <v>574</v>
      </c>
    </row>
    <row r="4530" spans="2:51" s="12" customFormat="1" ht="12">
      <c r="B4530" s="180"/>
      <c r="D4530" s="181" t="s">
        <v>586</v>
      </c>
      <c r="E4530" s="182" t="s">
        <v>1</v>
      </c>
      <c r="F4530" s="183" t="s">
        <v>4455</v>
      </c>
      <c r="H4530" s="182" t="s">
        <v>1</v>
      </c>
      <c r="I4530" s="184"/>
      <c r="L4530" s="180"/>
      <c r="M4530" s="185"/>
      <c r="T4530" s="186"/>
      <c r="AT4530" s="182" t="s">
        <v>586</v>
      </c>
      <c r="AU4530" s="182" t="s">
        <v>89</v>
      </c>
      <c r="AV4530" s="12" t="s">
        <v>84</v>
      </c>
      <c r="AW4530" s="12" t="s">
        <v>31</v>
      </c>
      <c r="AX4530" s="12" t="s">
        <v>77</v>
      </c>
      <c r="AY4530" s="182" t="s">
        <v>574</v>
      </c>
    </row>
    <row r="4531" spans="2:51" s="13" customFormat="1" ht="12">
      <c r="B4531" s="187"/>
      <c r="D4531" s="181" t="s">
        <v>586</v>
      </c>
      <c r="E4531" s="188" t="s">
        <v>1</v>
      </c>
      <c r="F4531" s="189" t="s">
        <v>4456</v>
      </c>
      <c r="H4531" s="190">
        <v>4.2</v>
      </c>
      <c r="I4531" s="191"/>
      <c r="L4531" s="187"/>
      <c r="M4531" s="192"/>
      <c r="T4531" s="193"/>
      <c r="AT4531" s="188" t="s">
        <v>586</v>
      </c>
      <c r="AU4531" s="188" t="s">
        <v>89</v>
      </c>
      <c r="AV4531" s="13" t="s">
        <v>89</v>
      </c>
      <c r="AW4531" s="13" t="s">
        <v>31</v>
      </c>
      <c r="AX4531" s="13" t="s">
        <v>77</v>
      </c>
      <c r="AY4531" s="188" t="s">
        <v>574</v>
      </c>
    </row>
    <row r="4532" spans="2:51" s="12" customFormat="1" ht="12">
      <c r="B4532" s="180"/>
      <c r="D4532" s="181" t="s">
        <v>586</v>
      </c>
      <c r="E4532" s="182" t="s">
        <v>1</v>
      </c>
      <c r="F4532" s="183" t="s">
        <v>4457</v>
      </c>
      <c r="H4532" s="182" t="s">
        <v>1</v>
      </c>
      <c r="I4532" s="184"/>
      <c r="L4532" s="180"/>
      <c r="M4532" s="185"/>
      <c r="T4532" s="186"/>
      <c r="AT4532" s="182" t="s">
        <v>586</v>
      </c>
      <c r="AU4532" s="182" t="s">
        <v>89</v>
      </c>
      <c r="AV4532" s="12" t="s">
        <v>84</v>
      </c>
      <c r="AW4532" s="12" t="s">
        <v>31</v>
      </c>
      <c r="AX4532" s="12" t="s">
        <v>77</v>
      </c>
      <c r="AY4532" s="182" t="s">
        <v>574</v>
      </c>
    </row>
    <row r="4533" spans="2:51" s="13" customFormat="1" ht="12">
      <c r="B4533" s="187"/>
      <c r="D4533" s="181" t="s">
        <v>586</v>
      </c>
      <c r="E4533" s="188" t="s">
        <v>1</v>
      </c>
      <c r="F4533" s="189" t="s">
        <v>4458</v>
      </c>
      <c r="H4533" s="190">
        <v>2.52</v>
      </c>
      <c r="I4533" s="191"/>
      <c r="L4533" s="187"/>
      <c r="M4533" s="192"/>
      <c r="T4533" s="193"/>
      <c r="AT4533" s="188" t="s">
        <v>586</v>
      </c>
      <c r="AU4533" s="188" t="s">
        <v>89</v>
      </c>
      <c r="AV4533" s="13" t="s">
        <v>89</v>
      </c>
      <c r="AW4533" s="13" t="s">
        <v>31</v>
      </c>
      <c r="AX4533" s="13" t="s">
        <v>77</v>
      </c>
      <c r="AY4533" s="188" t="s">
        <v>574</v>
      </c>
    </row>
    <row r="4534" spans="2:51" s="12" customFormat="1" ht="12">
      <c r="B4534" s="180"/>
      <c r="D4534" s="181" t="s">
        <v>586</v>
      </c>
      <c r="E4534" s="182" t="s">
        <v>1</v>
      </c>
      <c r="F4534" s="183" t="s">
        <v>4459</v>
      </c>
      <c r="H4534" s="182" t="s">
        <v>1</v>
      </c>
      <c r="I4534" s="184"/>
      <c r="L4534" s="180"/>
      <c r="M4534" s="185"/>
      <c r="T4534" s="186"/>
      <c r="AT4534" s="182" t="s">
        <v>586</v>
      </c>
      <c r="AU4534" s="182" t="s">
        <v>89</v>
      </c>
      <c r="AV4534" s="12" t="s">
        <v>84</v>
      </c>
      <c r="AW4534" s="12" t="s">
        <v>31</v>
      </c>
      <c r="AX4534" s="12" t="s">
        <v>77</v>
      </c>
      <c r="AY4534" s="182" t="s">
        <v>574</v>
      </c>
    </row>
    <row r="4535" spans="2:51" s="13" customFormat="1" ht="12">
      <c r="B4535" s="187"/>
      <c r="D4535" s="181" t="s">
        <v>586</v>
      </c>
      <c r="E4535" s="188" t="s">
        <v>1</v>
      </c>
      <c r="F4535" s="189" t="s">
        <v>4452</v>
      </c>
      <c r="H4535" s="190">
        <v>5.25</v>
      </c>
      <c r="I4535" s="191"/>
      <c r="L4535" s="187"/>
      <c r="M4535" s="192"/>
      <c r="T4535" s="193"/>
      <c r="AT4535" s="188" t="s">
        <v>586</v>
      </c>
      <c r="AU4535" s="188" t="s">
        <v>89</v>
      </c>
      <c r="AV4535" s="13" t="s">
        <v>89</v>
      </c>
      <c r="AW4535" s="13" t="s">
        <v>31</v>
      </c>
      <c r="AX4535" s="13" t="s">
        <v>77</v>
      </c>
      <c r="AY4535" s="188" t="s">
        <v>574</v>
      </c>
    </row>
    <row r="4536" spans="2:51" s="12" customFormat="1" ht="12">
      <c r="B4536" s="180"/>
      <c r="D4536" s="181" t="s">
        <v>586</v>
      </c>
      <c r="E4536" s="182" t="s">
        <v>1</v>
      </c>
      <c r="F4536" s="183" t="s">
        <v>4460</v>
      </c>
      <c r="H4536" s="182" t="s">
        <v>1</v>
      </c>
      <c r="I4536" s="184"/>
      <c r="L4536" s="180"/>
      <c r="M4536" s="185"/>
      <c r="T4536" s="186"/>
      <c r="AT4536" s="182" t="s">
        <v>586</v>
      </c>
      <c r="AU4536" s="182" t="s">
        <v>89</v>
      </c>
      <c r="AV4536" s="12" t="s">
        <v>84</v>
      </c>
      <c r="AW4536" s="12" t="s">
        <v>31</v>
      </c>
      <c r="AX4536" s="12" t="s">
        <v>77</v>
      </c>
      <c r="AY4536" s="182" t="s">
        <v>574</v>
      </c>
    </row>
    <row r="4537" spans="2:51" s="13" customFormat="1" ht="12">
      <c r="B4537" s="187"/>
      <c r="D4537" s="181" t="s">
        <v>586</v>
      </c>
      <c r="E4537" s="188" t="s">
        <v>1</v>
      </c>
      <c r="F4537" s="189" t="s">
        <v>4461</v>
      </c>
      <c r="H4537" s="190">
        <v>1.26</v>
      </c>
      <c r="I4537" s="191"/>
      <c r="L4537" s="187"/>
      <c r="M4537" s="192"/>
      <c r="T4537" s="193"/>
      <c r="AT4537" s="188" t="s">
        <v>586</v>
      </c>
      <c r="AU4537" s="188" t="s">
        <v>89</v>
      </c>
      <c r="AV4537" s="13" t="s">
        <v>89</v>
      </c>
      <c r="AW4537" s="13" t="s">
        <v>31</v>
      </c>
      <c r="AX4537" s="13" t="s">
        <v>77</v>
      </c>
      <c r="AY4537" s="188" t="s">
        <v>574</v>
      </c>
    </row>
    <row r="4538" spans="2:51" s="12" customFormat="1" ht="12">
      <c r="B4538" s="180"/>
      <c r="D4538" s="181" t="s">
        <v>586</v>
      </c>
      <c r="E4538" s="182" t="s">
        <v>1</v>
      </c>
      <c r="F4538" s="183" t="s">
        <v>4462</v>
      </c>
      <c r="H4538" s="182" t="s">
        <v>1</v>
      </c>
      <c r="I4538" s="184"/>
      <c r="L4538" s="180"/>
      <c r="M4538" s="185"/>
      <c r="T4538" s="186"/>
      <c r="AT4538" s="182" t="s">
        <v>586</v>
      </c>
      <c r="AU4538" s="182" t="s">
        <v>89</v>
      </c>
      <c r="AV4538" s="12" t="s">
        <v>84</v>
      </c>
      <c r="AW4538" s="12" t="s">
        <v>31</v>
      </c>
      <c r="AX4538" s="12" t="s">
        <v>77</v>
      </c>
      <c r="AY4538" s="182" t="s">
        <v>574</v>
      </c>
    </row>
    <row r="4539" spans="2:51" s="13" customFormat="1" ht="12">
      <c r="B4539" s="187"/>
      <c r="D4539" s="181" t="s">
        <v>586</v>
      </c>
      <c r="E4539" s="188" t="s">
        <v>1</v>
      </c>
      <c r="F4539" s="189" t="s">
        <v>4463</v>
      </c>
      <c r="H4539" s="190">
        <v>1.764</v>
      </c>
      <c r="I4539" s="191"/>
      <c r="L4539" s="187"/>
      <c r="M4539" s="192"/>
      <c r="T4539" s="193"/>
      <c r="AT4539" s="188" t="s">
        <v>586</v>
      </c>
      <c r="AU4539" s="188" t="s">
        <v>89</v>
      </c>
      <c r="AV4539" s="13" t="s">
        <v>89</v>
      </c>
      <c r="AW4539" s="13" t="s">
        <v>31</v>
      </c>
      <c r="AX4539" s="13" t="s">
        <v>77</v>
      </c>
      <c r="AY4539" s="188" t="s">
        <v>574</v>
      </c>
    </row>
    <row r="4540" spans="2:51" s="12" customFormat="1" ht="12">
      <c r="B4540" s="180"/>
      <c r="D4540" s="181" t="s">
        <v>586</v>
      </c>
      <c r="E4540" s="182" t="s">
        <v>1</v>
      </c>
      <c r="F4540" s="183" t="s">
        <v>4464</v>
      </c>
      <c r="H4540" s="182" t="s">
        <v>1</v>
      </c>
      <c r="I4540" s="184"/>
      <c r="L4540" s="180"/>
      <c r="M4540" s="185"/>
      <c r="T4540" s="186"/>
      <c r="AT4540" s="182" t="s">
        <v>586</v>
      </c>
      <c r="AU4540" s="182" t="s">
        <v>89</v>
      </c>
      <c r="AV4540" s="12" t="s">
        <v>84</v>
      </c>
      <c r="AW4540" s="12" t="s">
        <v>31</v>
      </c>
      <c r="AX4540" s="12" t="s">
        <v>77</v>
      </c>
      <c r="AY4540" s="182" t="s">
        <v>574</v>
      </c>
    </row>
    <row r="4541" spans="2:51" s="13" customFormat="1" ht="12">
      <c r="B4541" s="187"/>
      <c r="D4541" s="181" t="s">
        <v>586</v>
      </c>
      <c r="E4541" s="188" t="s">
        <v>1</v>
      </c>
      <c r="F4541" s="189" t="s">
        <v>4465</v>
      </c>
      <c r="H4541" s="190">
        <v>4.4800000000000004</v>
      </c>
      <c r="I4541" s="191"/>
      <c r="L4541" s="187"/>
      <c r="M4541" s="192"/>
      <c r="T4541" s="193"/>
      <c r="AT4541" s="188" t="s">
        <v>586</v>
      </c>
      <c r="AU4541" s="188" t="s">
        <v>89</v>
      </c>
      <c r="AV4541" s="13" t="s">
        <v>89</v>
      </c>
      <c r="AW4541" s="13" t="s">
        <v>31</v>
      </c>
      <c r="AX4541" s="13" t="s">
        <v>77</v>
      </c>
      <c r="AY4541" s="188" t="s">
        <v>574</v>
      </c>
    </row>
    <row r="4542" spans="2:51" s="12" customFormat="1" ht="12">
      <c r="B4542" s="180"/>
      <c r="D4542" s="181" t="s">
        <v>586</v>
      </c>
      <c r="E4542" s="182" t="s">
        <v>1</v>
      </c>
      <c r="F4542" s="183" t="s">
        <v>4466</v>
      </c>
      <c r="H4542" s="182" t="s">
        <v>1</v>
      </c>
      <c r="I4542" s="184"/>
      <c r="L4542" s="180"/>
      <c r="M4542" s="185"/>
      <c r="T4542" s="186"/>
      <c r="AT4542" s="182" t="s">
        <v>586</v>
      </c>
      <c r="AU4542" s="182" t="s">
        <v>89</v>
      </c>
      <c r="AV4542" s="12" t="s">
        <v>84</v>
      </c>
      <c r="AW4542" s="12" t="s">
        <v>31</v>
      </c>
      <c r="AX4542" s="12" t="s">
        <v>77</v>
      </c>
      <c r="AY4542" s="182" t="s">
        <v>574</v>
      </c>
    </row>
    <row r="4543" spans="2:51" s="13" customFormat="1" ht="12">
      <c r="B4543" s="187"/>
      <c r="D4543" s="181" t="s">
        <v>586</v>
      </c>
      <c r="E4543" s="188" t="s">
        <v>1</v>
      </c>
      <c r="F4543" s="189" t="s">
        <v>4467</v>
      </c>
      <c r="H4543" s="190">
        <v>10.01</v>
      </c>
      <c r="I4543" s="191"/>
      <c r="L4543" s="187"/>
      <c r="M4543" s="192"/>
      <c r="T4543" s="193"/>
      <c r="AT4543" s="188" t="s">
        <v>586</v>
      </c>
      <c r="AU4543" s="188" t="s">
        <v>89</v>
      </c>
      <c r="AV4543" s="13" t="s">
        <v>89</v>
      </c>
      <c r="AW4543" s="13" t="s">
        <v>31</v>
      </c>
      <c r="AX4543" s="13" t="s">
        <v>77</v>
      </c>
      <c r="AY4543" s="188" t="s">
        <v>574</v>
      </c>
    </row>
    <row r="4544" spans="2:51" s="12" customFormat="1" ht="12">
      <c r="B4544" s="180"/>
      <c r="D4544" s="181" t="s">
        <v>586</v>
      </c>
      <c r="E4544" s="182" t="s">
        <v>1</v>
      </c>
      <c r="F4544" s="183" t="s">
        <v>4231</v>
      </c>
      <c r="H4544" s="182" t="s">
        <v>1</v>
      </c>
      <c r="I4544" s="184"/>
      <c r="L4544" s="180"/>
      <c r="M4544" s="185"/>
      <c r="T4544" s="186"/>
      <c r="AT4544" s="182" t="s">
        <v>586</v>
      </c>
      <c r="AU4544" s="182" t="s">
        <v>89</v>
      </c>
      <c r="AV4544" s="12" t="s">
        <v>84</v>
      </c>
      <c r="AW4544" s="12" t="s">
        <v>31</v>
      </c>
      <c r="AX4544" s="12" t="s">
        <v>77</v>
      </c>
      <c r="AY4544" s="182" t="s">
        <v>574</v>
      </c>
    </row>
    <row r="4545" spans="2:51" s="13" customFormat="1" ht="12">
      <c r="B4545" s="187"/>
      <c r="D4545" s="181" t="s">
        <v>586</v>
      </c>
      <c r="E4545" s="188" t="s">
        <v>1</v>
      </c>
      <c r="F4545" s="189" t="s">
        <v>4468</v>
      </c>
      <c r="H4545" s="190">
        <v>9.73</v>
      </c>
      <c r="I4545" s="191"/>
      <c r="L4545" s="187"/>
      <c r="M4545" s="192"/>
      <c r="T4545" s="193"/>
      <c r="AT4545" s="188" t="s">
        <v>586</v>
      </c>
      <c r="AU4545" s="188" t="s">
        <v>89</v>
      </c>
      <c r="AV4545" s="13" t="s">
        <v>89</v>
      </c>
      <c r="AW4545" s="13" t="s">
        <v>31</v>
      </c>
      <c r="AX4545" s="13" t="s">
        <v>77</v>
      </c>
      <c r="AY4545" s="188" t="s">
        <v>574</v>
      </c>
    </row>
    <row r="4546" spans="2:51" s="13" customFormat="1" ht="12">
      <c r="B4546" s="187"/>
      <c r="D4546" s="181" t="s">
        <v>586</v>
      </c>
      <c r="E4546" s="188" t="s">
        <v>1</v>
      </c>
      <c r="F4546" s="189" t="s">
        <v>4448</v>
      </c>
      <c r="H4546" s="190">
        <v>-0.36</v>
      </c>
      <c r="I4546" s="191"/>
      <c r="L4546" s="187"/>
      <c r="M4546" s="192"/>
      <c r="T4546" s="193"/>
      <c r="AT4546" s="188" t="s">
        <v>586</v>
      </c>
      <c r="AU4546" s="188" t="s">
        <v>89</v>
      </c>
      <c r="AV4546" s="13" t="s">
        <v>89</v>
      </c>
      <c r="AW4546" s="13" t="s">
        <v>31</v>
      </c>
      <c r="AX4546" s="13" t="s">
        <v>77</v>
      </c>
      <c r="AY4546" s="188" t="s">
        <v>574</v>
      </c>
    </row>
    <row r="4547" spans="2:51" s="12" customFormat="1" ht="12">
      <c r="B4547" s="180"/>
      <c r="D4547" s="181" t="s">
        <v>586</v>
      </c>
      <c r="E4547" s="182" t="s">
        <v>1</v>
      </c>
      <c r="F4547" s="183" t="s">
        <v>4469</v>
      </c>
      <c r="H4547" s="182" t="s">
        <v>1</v>
      </c>
      <c r="I4547" s="184"/>
      <c r="L4547" s="180"/>
      <c r="M4547" s="185"/>
      <c r="T4547" s="186"/>
      <c r="AT4547" s="182" t="s">
        <v>586</v>
      </c>
      <c r="AU4547" s="182" t="s">
        <v>89</v>
      </c>
      <c r="AV4547" s="12" t="s">
        <v>84</v>
      </c>
      <c r="AW4547" s="12" t="s">
        <v>31</v>
      </c>
      <c r="AX4547" s="12" t="s">
        <v>77</v>
      </c>
      <c r="AY4547" s="182" t="s">
        <v>574</v>
      </c>
    </row>
    <row r="4548" spans="2:51" s="13" customFormat="1" ht="12">
      <c r="B4548" s="187"/>
      <c r="D4548" s="181" t="s">
        <v>586</v>
      </c>
      <c r="E4548" s="188" t="s">
        <v>1</v>
      </c>
      <c r="F4548" s="189" t="s">
        <v>4447</v>
      </c>
      <c r="H4548" s="190">
        <v>4.0599999999999996</v>
      </c>
      <c r="I4548" s="191"/>
      <c r="L4548" s="187"/>
      <c r="M4548" s="192"/>
      <c r="T4548" s="193"/>
      <c r="AT4548" s="188" t="s">
        <v>586</v>
      </c>
      <c r="AU4548" s="188" t="s">
        <v>89</v>
      </c>
      <c r="AV4548" s="13" t="s">
        <v>89</v>
      </c>
      <c r="AW4548" s="13" t="s">
        <v>31</v>
      </c>
      <c r="AX4548" s="13" t="s">
        <v>77</v>
      </c>
      <c r="AY4548" s="188" t="s">
        <v>574</v>
      </c>
    </row>
    <row r="4549" spans="2:51" s="12" customFormat="1" ht="12">
      <c r="B4549" s="180"/>
      <c r="D4549" s="181" t="s">
        <v>586</v>
      </c>
      <c r="E4549" s="182" t="s">
        <v>1</v>
      </c>
      <c r="F4549" s="183" t="s">
        <v>4470</v>
      </c>
      <c r="H4549" s="182" t="s">
        <v>1</v>
      </c>
      <c r="I4549" s="184"/>
      <c r="L4549" s="180"/>
      <c r="M4549" s="185"/>
      <c r="T4549" s="186"/>
      <c r="AT4549" s="182" t="s">
        <v>586</v>
      </c>
      <c r="AU4549" s="182" t="s">
        <v>89</v>
      </c>
      <c r="AV4549" s="12" t="s">
        <v>84</v>
      </c>
      <c r="AW4549" s="12" t="s">
        <v>31</v>
      </c>
      <c r="AX4549" s="12" t="s">
        <v>77</v>
      </c>
      <c r="AY4549" s="182" t="s">
        <v>574</v>
      </c>
    </row>
    <row r="4550" spans="2:51" s="13" customFormat="1" ht="12">
      <c r="B4550" s="187"/>
      <c r="D4550" s="181" t="s">
        <v>586</v>
      </c>
      <c r="E4550" s="188" t="s">
        <v>1</v>
      </c>
      <c r="F4550" s="189" t="s">
        <v>4471</v>
      </c>
      <c r="H4550" s="190">
        <v>4.5839999999999996</v>
      </c>
      <c r="I4550" s="191"/>
      <c r="L4550" s="187"/>
      <c r="M4550" s="192"/>
      <c r="T4550" s="193"/>
      <c r="AT4550" s="188" t="s">
        <v>586</v>
      </c>
      <c r="AU4550" s="188" t="s">
        <v>89</v>
      </c>
      <c r="AV4550" s="13" t="s">
        <v>89</v>
      </c>
      <c r="AW4550" s="13" t="s">
        <v>31</v>
      </c>
      <c r="AX4550" s="13" t="s">
        <v>77</v>
      </c>
      <c r="AY4550" s="188" t="s">
        <v>574</v>
      </c>
    </row>
    <row r="4551" spans="2:51" s="12" customFormat="1" ht="12">
      <c r="B4551" s="180"/>
      <c r="D4551" s="181" t="s">
        <v>586</v>
      </c>
      <c r="E4551" s="182" t="s">
        <v>1</v>
      </c>
      <c r="F4551" s="183" t="s">
        <v>4472</v>
      </c>
      <c r="H4551" s="182" t="s">
        <v>1</v>
      </c>
      <c r="I4551" s="184"/>
      <c r="L4551" s="180"/>
      <c r="M4551" s="185"/>
      <c r="T4551" s="186"/>
      <c r="AT4551" s="182" t="s">
        <v>586</v>
      </c>
      <c r="AU4551" s="182" t="s">
        <v>89</v>
      </c>
      <c r="AV4551" s="12" t="s">
        <v>84</v>
      </c>
      <c r="AW4551" s="12" t="s">
        <v>31</v>
      </c>
      <c r="AX4551" s="12" t="s">
        <v>77</v>
      </c>
      <c r="AY4551" s="182" t="s">
        <v>574</v>
      </c>
    </row>
    <row r="4552" spans="2:51" s="13" customFormat="1" ht="12">
      <c r="B4552" s="187"/>
      <c r="D4552" s="181" t="s">
        <v>586</v>
      </c>
      <c r="E4552" s="188" t="s">
        <v>1</v>
      </c>
      <c r="F4552" s="189" t="s">
        <v>4473</v>
      </c>
      <c r="H4552" s="190">
        <v>7.7809999999999997</v>
      </c>
      <c r="I4552" s="191"/>
      <c r="L4552" s="187"/>
      <c r="M4552" s="192"/>
      <c r="T4552" s="193"/>
      <c r="AT4552" s="188" t="s">
        <v>586</v>
      </c>
      <c r="AU4552" s="188" t="s">
        <v>89</v>
      </c>
      <c r="AV4552" s="13" t="s">
        <v>89</v>
      </c>
      <c r="AW4552" s="13" t="s">
        <v>31</v>
      </c>
      <c r="AX4552" s="13" t="s">
        <v>77</v>
      </c>
      <c r="AY4552" s="188" t="s">
        <v>574</v>
      </c>
    </row>
    <row r="4553" spans="2:51" s="13" customFormat="1" ht="12">
      <c r="B4553" s="187"/>
      <c r="D4553" s="181" t="s">
        <v>586</v>
      </c>
      <c r="E4553" s="188" t="s">
        <v>1</v>
      </c>
      <c r="F4553" s="189" t="s">
        <v>4474</v>
      </c>
      <c r="H4553" s="190">
        <v>-0.16</v>
      </c>
      <c r="I4553" s="191"/>
      <c r="L4553" s="187"/>
      <c r="M4553" s="192"/>
      <c r="T4553" s="193"/>
      <c r="AT4553" s="188" t="s">
        <v>586</v>
      </c>
      <c r="AU4553" s="188" t="s">
        <v>89</v>
      </c>
      <c r="AV4553" s="13" t="s">
        <v>89</v>
      </c>
      <c r="AW4553" s="13" t="s">
        <v>31</v>
      </c>
      <c r="AX4553" s="13" t="s">
        <v>77</v>
      </c>
      <c r="AY4553" s="188" t="s">
        <v>574</v>
      </c>
    </row>
    <row r="4554" spans="2:51" s="12" customFormat="1" ht="12">
      <c r="B4554" s="180"/>
      <c r="D4554" s="181" t="s">
        <v>586</v>
      </c>
      <c r="E4554" s="182" t="s">
        <v>1</v>
      </c>
      <c r="F4554" s="183" t="s">
        <v>4475</v>
      </c>
      <c r="H4554" s="182" t="s">
        <v>1</v>
      </c>
      <c r="I4554" s="184"/>
      <c r="L4554" s="180"/>
      <c r="M4554" s="185"/>
      <c r="T4554" s="186"/>
      <c r="AT4554" s="182" t="s">
        <v>586</v>
      </c>
      <c r="AU4554" s="182" t="s">
        <v>89</v>
      </c>
      <c r="AV4554" s="12" t="s">
        <v>84</v>
      </c>
      <c r="AW4554" s="12" t="s">
        <v>31</v>
      </c>
      <c r="AX4554" s="12" t="s">
        <v>77</v>
      </c>
      <c r="AY4554" s="182" t="s">
        <v>574</v>
      </c>
    </row>
    <row r="4555" spans="2:51" s="13" customFormat="1" ht="12">
      <c r="B4555" s="187"/>
      <c r="D4555" s="181" t="s">
        <v>586</v>
      </c>
      <c r="E4555" s="188" t="s">
        <v>1</v>
      </c>
      <c r="F4555" s="189" t="s">
        <v>4476</v>
      </c>
      <c r="H4555" s="190">
        <v>6.65</v>
      </c>
      <c r="I4555" s="191"/>
      <c r="L4555" s="187"/>
      <c r="M4555" s="192"/>
      <c r="T4555" s="193"/>
      <c r="AT4555" s="188" t="s">
        <v>586</v>
      </c>
      <c r="AU4555" s="188" t="s">
        <v>89</v>
      </c>
      <c r="AV4555" s="13" t="s">
        <v>89</v>
      </c>
      <c r="AW4555" s="13" t="s">
        <v>31</v>
      </c>
      <c r="AX4555" s="13" t="s">
        <v>77</v>
      </c>
      <c r="AY4555" s="188" t="s">
        <v>574</v>
      </c>
    </row>
    <row r="4556" spans="2:51" s="12" customFormat="1" ht="12">
      <c r="B4556" s="180"/>
      <c r="D4556" s="181" t="s">
        <v>586</v>
      </c>
      <c r="E4556" s="182" t="s">
        <v>1</v>
      </c>
      <c r="F4556" s="183" t="s">
        <v>4477</v>
      </c>
      <c r="H4556" s="182" t="s">
        <v>1</v>
      </c>
      <c r="I4556" s="184"/>
      <c r="L4556" s="180"/>
      <c r="M4556" s="185"/>
      <c r="T4556" s="186"/>
      <c r="AT4556" s="182" t="s">
        <v>586</v>
      </c>
      <c r="AU4556" s="182" t="s">
        <v>89</v>
      </c>
      <c r="AV4556" s="12" t="s">
        <v>84</v>
      </c>
      <c r="AW4556" s="12" t="s">
        <v>31</v>
      </c>
      <c r="AX4556" s="12" t="s">
        <v>77</v>
      </c>
      <c r="AY4556" s="182" t="s">
        <v>574</v>
      </c>
    </row>
    <row r="4557" spans="2:51" s="13" customFormat="1" ht="12">
      <c r="B4557" s="187"/>
      <c r="D4557" s="181" t="s">
        <v>586</v>
      </c>
      <c r="E4557" s="188" t="s">
        <v>1</v>
      </c>
      <c r="F4557" s="189" t="s">
        <v>4478</v>
      </c>
      <c r="H4557" s="190">
        <v>10.01</v>
      </c>
      <c r="I4557" s="191"/>
      <c r="L4557" s="187"/>
      <c r="M4557" s="192"/>
      <c r="T4557" s="193"/>
      <c r="AT4557" s="188" t="s">
        <v>586</v>
      </c>
      <c r="AU4557" s="188" t="s">
        <v>89</v>
      </c>
      <c r="AV4557" s="13" t="s">
        <v>89</v>
      </c>
      <c r="AW4557" s="13" t="s">
        <v>31</v>
      </c>
      <c r="AX4557" s="13" t="s">
        <v>77</v>
      </c>
      <c r="AY4557" s="188" t="s">
        <v>574</v>
      </c>
    </row>
    <row r="4558" spans="2:51" s="12" customFormat="1" ht="12">
      <c r="B4558" s="180"/>
      <c r="D4558" s="181" t="s">
        <v>586</v>
      </c>
      <c r="E4558" s="182" t="s">
        <v>1</v>
      </c>
      <c r="F4558" s="183" t="s">
        <v>4479</v>
      </c>
      <c r="H4558" s="182" t="s">
        <v>1</v>
      </c>
      <c r="I4558" s="184"/>
      <c r="L4558" s="180"/>
      <c r="M4558" s="185"/>
      <c r="T4558" s="186"/>
      <c r="AT4558" s="182" t="s">
        <v>586</v>
      </c>
      <c r="AU4558" s="182" t="s">
        <v>89</v>
      </c>
      <c r="AV4558" s="12" t="s">
        <v>84</v>
      </c>
      <c r="AW4558" s="12" t="s">
        <v>31</v>
      </c>
      <c r="AX4558" s="12" t="s">
        <v>77</v>
      </c>
      <c r="AY4558" s="182" t="s">
        <v>574</v>
      </c>
    </row>
    <row r="4559" spans="2:51" s="13" customFormat="1" ht="12">
      <c r="B4559" s="187"/>
      <c r="D4559" s="181" t="s">
        <v>586</v>
      </c>
      <c r="E4559" s="188" t="s">
        <v>1</v>
      </c>
      <c r="F4559" s="189" t="s">
        <v>4447</v>
      </c>
      <c r="H4559" s="190">
        <v>4.0599999999999996</v>
      </c>
      <c r="I4559" s="191"/>
      <c r="L4559" s="187"/>
      <c r="M4559" s="192"/>
      <c r="T4559" s="193"/>
      <c r="AT4559" s="188" t="s">
        <v>586</v>
      </c>
      <c r="AU4559" s="188" t="s">
        <v>89</v>
      </c>
      <c r="AV4559" s="13" t="s">
        <v>89</v>
      </c>
      <c r="AW4559" s="13" t="s">
        <v>31</v>
      </c>
      <c r="AX4559" s="13" t="s">
        <v>77</v>
      </c>
      <c r="AY4559" s="188" t="s">
        <v>574</v>
      </c>
    </row>
    <row r="4560" spans="2:51" s="13" customFormat="1" ht="12">
      <c r="B4560" s="187"/>
      <c r="D4560" s="181" t="s">
        <v>586</v>
      </c>
      <c r="E4560" s="188" t="s">
        <v>1</v>
      </c>
      <c r="F4560" s="189" t="s">
        <v>4448</v>
      </c>
      <c r="H4560" s="190">
        <v>-0.36</v>
      </c>
      <c r="I4560" s="191"/>
      <c r="L4560" s="187"/>
      <c r="M4560" s="192"/>
      <c r="T4560" s="193"/>
      <c r="AT4560" s="188" t="s">
        <v>586</v>
      </c>
      <c r="AU4560" s="188" t="s">
        <v>89</v>
      </c>
      <c r="AV4560" s="13" t="s">
        <v>89</v>
      </c>
      <c r="AW4560" s="13" t="s">
        <v>31</v>
      </c>
      <c r="AX4560" s="13" t="s">
        <v>77</v>
      </c>
      <c r="AY4560" s="188" t="s">
        <v>574</v>
      </c>
    </row>
    <row r="4561" spans="2:65" s="12" customFormat="1" ht="12">
      <c r="B4561" s="180"/>
      <c r="D4561" s="181" t="s">
        <v>586</v>
      </c>
      <c r="E4561" s="182" t="s">
        <v>1</v>
      </c>
      <c r="F4561" s="183" t="s">
        <v>4480</v>
      </c>
      <c r="H4561" s="182" t="s">
        <v>1</v>
      </c>
      <c r="I4561" s="184"/>
      <c r="L4561" s="180"/>
      <c r="M4561" s="185"/>
      <c r="T4561" s="186"/>
      <c r="AT4561" s="182" t="s">
        <v>586</v>
      </c>
      <c r="AU4561" s="182" t="s">
        <v>89</v>
      </c>
      <c r="AV4561" s="12" t="s">
        <v>84</v>
      </c>
      <c r="AW4561" s="12" t="s">
        <v>31</v>
      </c>
      <c r="AX4561" s="12" t="s">
        <v>77</v>
      </c>
      <c r="AY4561" s="182" t="s">
        <v>574</v>
      </c>
    </row>
    <row r="4562" spans="2:65" s="13" customFormat="1" ht="12">
      <c r="B4562" s="187"/>
      <c r="D4562" s="181" t="s">
        <v>586</v>
      </c>
      <c r="E4562" s="188" t="s">
        <v>1</v>
      </c>
      <c r="F4562" s="189" t="s">
        <v>4481</v>
      </c>
      <c r="H4562" s="190">
        <v>6.4039999999999999</v>
      </c>
      <c r="I4562" s="191"/>
      <c r="L4562" s="187"/>
      <c r="M4562" s="192"/>
      <c r="T4562" s="193"/>
      <c r="AT4562" s="188" t="s">
        <v>586</v>
      </c>
      <c r="AU4562" s="188" t="s">
        <v>89</v>
      </c>
      <c r="AV4562" s="13" t="s">
        <v>89</v>
      </c>
      <c r="AW4562" s="13" t="s">
        <v>31</v>
      </c>
      <c r="AX4562" s="13" t="s">
        <v>77</v>
      </c>
      <c r="AY4562" s="188" t="s">
        <v>574</v>
      </c>
    </row>
    <row r="4563" spans="2:65" s="13" customFormat="1" ht="12">
      <c r="B4563" s="187"/>
      <c r="D4563" s="181" t="s">
        <v>586</v>
      </c>
      <c r="E4563" s="188" t="s">
        <v>1</v>
      </c>
      <c r="F4563" s="189" t="s">
        <v>4448</v>
      </c>
      <c r="H4563" s="190">
        <v>-0.36</v>
      </c>
      <c r="I4563" s="191"/>
      <c r="L4563" s="187"/>
      <c r="M4563" s="192"/>
      <c r="T4563" s="193"/>
      <c r="AT4563" s="188" t="s">
        <v>586</v>
      </c>
      <c r="AU4563" s="188" t="s">
        <v>89</v>
      </c>
      <c r="AV4563" s="13" t="s">
        <v>89</v>
      </c>
      <c r="AW4563" s="13" t="s">
        <v>31</v>
      </c>
      <c r="AX4563" s="13" t="s">
        <v>77</v>
      </c>
      <c r="AY4563" s="188" t="s">
        <v>574</v>
      </c>
    </row>
    <row r="4564" spans="2:65" s="12" customFormat="1" ht="12">
      <c r="B4564" s="180"/>
      <c r="D4564" s="181" t="s">
        <v>586</v>
      </c>
      <c r="E4564" s="182" t="s">
        <v>1</v>
      </c>
      <c r="F4564" s="183" t="s">
        <v>4482</v>
      </c>
      <c r="H4564" s="182" t="s">
        <v>1</v>
      </c>
      <c r="I4564" s="184"/>
      <c r="L4564" s="180"/>
      <c r="M4564" s="185"/>
      <c r="T4564" s="186"/>
      <c r="AT4564" s="182" t="s">
        <v>586</v>
      </c>
      <c r="AU4564" s="182" t="s">
        <v>89</v>
      </c>
      <c r="AV4564" s="12" t="s">
        <v>84</v>
      </c>
      <c r="AW4564" s="12" t="s">
        <v>31</v>
      </c>
      <c r="AX4564" s="12" t="s">
        <v>77</v>
      </c>
      <c r="AY4564" s="182" t="s">
        <v>574</v>
      </c>
    </row>
    <row r="4565" spans="2:65" s="13" customFormat="1" ht="12">
      <c r="B4565" s="187"/>
      <c r="D4565" s="181" t="s">
        <v>586</v>
      </c>
      <c r="E4565" s="188" t="s">
        <v>1</v>
      </c>
      <c r="F4565" s="189" t="s">
        <v>4483</v>
      </c>
      <c r="H4565" s="190">
        <v>6.4740000000000002</v>
      </c>
      <c r="I4565" s="191"/>
      <c r="L4565" s="187"/>
      <c r="M4565" s="192"/>
      <c r="T4565" s="193"/>
      <c r="AT4565" s="188" t="s">
        <v>586</v>
      </c>
      <c r="AU4565" s="188" t="s">
        <v>89</v>
      </c>
      <c r="AV4565" s="13" t="s">
        <v>89</v>
      </c>
      <c r="AW4565" s="13" t="s">
        <v>31</v>
      </c>
      <c r="AX4565" s="13" t="s">
        <v>77</v>
      </c>
      <c r="AY4565" s="188" t="s">
        <v>574</v>
      </c>
    </row>
    <row r="4566" spans="2:65" s="15" customFormat="1" ht="12">
      <c r="B4566" s="201"/>
      <c r="D4566" s="181" t="s">
        <v>586</v>
      </c>
      <c r="E4566" s="202" t="s">
        <v>1</v>
      </c>
      <c r="F4566" s="203" t="s">
        <v>3995</v>
      </c>
      <c r="H4566" s="204">
        <v>102.95699999999999</v>
      </c>
      <c r="I4566" s="205"/>
      <c r="L4566" s="201"/>
      <c r="M4566" s="206"/>
      <c r="T4566" s="207"/>
      <c r="AT4566" s="202" t="s">
        <v>586</v>
      </c>
      <c r="AU4566" s="202" t="s">
        <v>89</v>
      </c>
      <c r="AV4566" s="15" t="s">
        <v>597</v>
      </c>
      <c r="AW4566" s="15" t="s">
        <v>31</v>
      </c>
      <c r="AX4566" s="15" t="s">
        <v>77</v>
      </c>
      <c r="AY4566" s="202" t="s">
        <v>574</v>
      </c>
    </row>
    <row r="4567" spans="2:65" s="14" customFormat="1" ht="12">
      <c r="B4567" s="194"/>
      <c r="D4567" s="181" t="s">
        <v>586</v>
      </c>
      <c r="E4567" s="195" t="s">
        <v>1</v>
      </c>
      <c r="F4567" s="196" t="s">
        <v>596</v>
      </c>
      <c r="H4567" s="197">
        <v>363.39299999999997</v>
      </c>
      <c r="I4567" s="198"/>
      <c r="L4567" s="194"/>
      <c r="M4567" s="199"/>
      <c r="T4567" s="200"/>
      <c r="AT4567" s="195" t="s">
        <v>586</v>
      </c>
      <c r="AU4567" s="195" t="s">
        <v>89</v>
      </c>
      <c r="AV4567" s="14" t="s">
        <v>580</v>
      </c>
      <c r="AW4567" s="14" t="s">
        <v>31</v>
      </c>
      <c r="AX4567" s="14" t="s">
        <v>84</v>
      </c>
      <c r="AY4567" s="195" t="s">
        <v>574</v>
      </c>
    </row>
    <row r="4568" spans="2:65" s="1" customFormat="1" ht="16.5" customHeight="1">
      <c r="B4568" s="140"/>
      <c r="C4568" s="168" t="s">
        <v>4484</v>
      </c>
      <c r="D4568" s="168" t="s">
        <v>576</v>
      </c>
      <c r="E4568" s="169" t="s">
        <v>4485</v>
      </c>
      <c r="F4568" s="170" t="s">
        <v>4486</v>
      </c>
      <c r="G4568" s="171" t="s">
        <v>584</v>
      </c>
      <c r="H4568" s="172">
        <v>7.032</v>
      </c>
      <c r="I4568" s="173"/>
      <c r="J4568" s="174">
        <f>ROUND(I4568*H4568,2)</f>
        <v>0</v>
      </c>
      <c r="K4568" s="175"/>
      <c r="L4568" s="34"/>
      <c r="M4568" s="176" t="s">
        <v>1</v>
      </c>
      <c r="N4568" s="139" t="s">
        <v>43</v>
      </c>
      <c r="P4568" s="177">
        <f>O4568*H4568</f>
        <v>0</v>
      </c>
      <c r="Q4568" s="177">
        <v>1.2237120000000001E-2</v>
      </c>
      <c r="R4568" s="177">
        <f>Q4568*H4568</f>
        <v>8.605142784E-2</v>
      </c>
      <c r="S4568" s="177">
        <v>0</v>
      </c>
      <c r="T4568" s="178">
        <f>S4568*H4568</f>
        <v>0</v>
      </c>
      <c r="AR4568" s="179" t="s">
        <v>680</v>
      </c>
      <c r="AT4568" s="179" t="s">
        <v>576</v>
      </c>
      <c r="AU4568" s="179" t="s">
        <v>89</v>
      </c>
      <c r="AY4568" s="17" t="s">
        <v>574</v>
      </c>
      <c r="BE4568" s="102">
        <f>IF(N4568="základná",J4568,0)</f>
        <v>0</v>
      </c>
      <c r="BF4568" s="102">
        <f>IF(N4568="znížená",J4568,0)</f>
        <v>0</v>
      </c>
      <c r="BG4568" s="102">
        <f>IF(N4568="zákl. prenesená",J4568,0)</f>
        <v>0</v>
      </c>
      <c r="BH4568" s="102">
        <f>IF(N4568="zníž. prenesená",J4568,0)</f>
        <v>0</v>
      </c>
      <c r="BI4568" s="102">
        <f>IF(N4568="nulová",J4568,0)</f>
        <v>0</v>
      </c>
      <c r="BJ4568" s="17" t="s">
        <v>89</v>
      </c>
      <c r="BK4568" s="102">
        <f>ROUND(I4568*H4568,2)</f>
        <v>0</v>
      </c>
      <c r="BL4568" s="17" t="s">
        <v>680</v>
      </c>
      <c r="BM4568" s="179" t="s">
        <v>4487</v>
      </c>
    </row>
    <row r="4569" spans="2:65" s="12" customFormat="1" ht="12">
      <c r="B4569" s="180"/>
      <c r="D4569" s="181" t="s">
        <v>586</v>
      </c>
      <c r="E4569" s="182" t="s">
        <v>1</v>
      </c>
      <c r="F4569" s="183" t="s">
        <v>4488</v>
      </c>
      <c r="H4569" s="182" t="s">
        <v>1</v>
      </c>
      <c r="I4569" s="184"/>
      <c r="L4569" s="180"/>
      <c r="M4569" s="185"/>
      <c r="T4569" s="186"/>
      <c r="AT4569" s="182" t="s">
        <v>586</v>
      </c>
      <c r="AU4569" s="182" t="s">
        <v>89</v>
      </c>
      <c r="AV4569" s="12" t="s">
        <v>84</v>
      </c>
      <c r="AW4569" s="12" t="s">
        <v>31</v>
      </c>
      <c r="AX4569" s="12" t="s">
        <v>77</v>
      </c>
      <c r="AY4569" s="182" t="s">
        <v>574</v>
      </c>
    </row>
    <row r="4570" spans="2:65" s="13" customFormat="1" ht="12">
      <c r="B4570" s="187"/>
      <c r="D4570" s="181" t="s">
        <v>586</v>
      </c>
      <c r="E4570" s="188" t="s">
        <v>1</v>
      </c>
      <c r="F4570" s="189" t="s">
        <v>4489</v>
      </c>
      <c r="H4570" s="190">
        <v>0.85199999999999998</v>
      </c>
      <c r="I4570" s="191"/>
      <c r="L4570" s="187"/>
      <c r="M4570" s="192"/>
      <c r="T4570" s="193"/>
      <c r="AT4570" s="188" t="s">
        <v>586</v>
      </c>
      <c r="AU4570" s="188" t="s">
        <v>89</v>
      </c>
      <c r="AV4570" s="13" t="s">
        <v>89</v>
      </c>
      <c r="AW4570" s="13" t="s">
        <v>31</v>
      </c>
      <c r="AX4570" s="13" t="s">
        <v>77</v>
      </c>
      <c r="AY4570" s="188" t="s">
        <v>574</v>
      </c>
    </row>
    <row r="4571" spans="2:65" s="12" customFormat="1" ht="12">
      <c r="B4571" s="180"/>
      <c r="D4571" s="181" t="s">
        <v>586</v>
      </c>
      <c r="E4571" s="182" t="s">
        <v>1</v>
      </c>
      <c r="F4571" s="183" t="s">
        <v>4277</v>
      </c>
      <c r="H4571" s="182" t="s">
        <v>1</v>
      </c>
      <c r="I4571" s="184"/>
      <c r="L4571" s="180"/>
      <c r="M4571" s="185"/>
      <c r="T4571" s="186"/>
      <c r="AT4571" s="182" t="s">
        <v>586</v>
      </c>
      <c r="AU4571" s="182" t="s">
        <v>89</v>
      </c>
      <c r="AV4571" s="12" t="s">
        <v>84</v>
      </c>
      <c r="AW4571" s="12" t="s">
        <v>31</v>
      </c>
      <c r="AX4571" s="12" t="s">
        <v>77</v>
      </c>
      <c r="AY4571" s="182" t="s">
        <v>574</v>
      </c>
    </row>
    <row r="4572" spans="2:65" s="13" customFormat="1" ht="12">
      <c r="B4572" s="187"/>
      <c r="D4572" s="181" t="s">
        <v>586</v>
      </c>
      <c r="E4572" s="188" t="s">
        <v>1</v>
      </c>
      <c r="F4572" s="189" t="s">
        <v>4490</v>
      </c>
      <c r="H4572" s="190">
        <v>1.4139999999999999</v>
      </c>
      <c r="I4572" s="191"/>
      <c r="L4572" s="187"/>
      <c r="M4572" s="192"/>
      <c r="T4572" s="193"/>
      <c r="AT4572" s="188" t="s">
        <v>586</v>
      </c>
      <c r="AU4572" s="188" t="s">
        <v>89</v>
      </c>
      <c r="AV4572" s="13" t="s">
        <v>89</v>
      </c>
      <c r="AW4572" s="13" t="s">
        <v>31</v>
      </c>
      <c r="AX4572" s="13" t="s">
        <v>77</v>
      </c>
      <c r="AY4572" s="188" t="s">
        <v>574</v>
      </c>
    </row>
    <row r="4573" spans="2:65" s="12" customFormat="1" ht="12">
      <c r="B4573" s="180"/>
      <c r="D4573" s="181" t="s">
        <v>586</v>
      </c>
      <c r="E4573" s="182" t="s">
        <v>1</v>
      </c>
      <c r="F4573" s="183" t="s">
        <v>4491</v>
      </c>
      <c r="H4573" s="182" t="s">
        <v>1</v>
      </c>
      <c r="I4573" s="184"/>
      <c r="L4573" s="180"/>
      <c r="M4573" s="185"/>
      <c r="T4573" s="186"/>
      <c r="AT4573" s="182" t="s">
        <v>586</v>
      </c>
      <c r="AU4573" s="182" t="s">
        <v>89</v>
      </c>
      <c r="AV4573" s="12" t="s">
        <v>84</v>
      </c>
      <c r="AW4573" s="12" t="s">
        <v>31</v>
      </c>
      <c r="AX4573" s="12" t="s">
        <v>77</v>
      </c>
      <c r="AY4573" s="182" t="s">
        <v>574</v>
      </c>
    </row>
    <row r="4574" spans="2:65" s="13" customFormat="1" ht="12">
      <c r="B4574" s="187"/>
      <c r="D4574" s="181" t="s">
        <v>586</v>
      </c>
      <c r="E4574" s="188" t="s">
        <v>1</v>
      </c>
      <c r="F4574" s="189" t="s">
        <v>4492</v>
      </c>
      <c r="H4574" s="190">
        <v>0.72</v>
      </c>
      <c r="I4574" s="191"/>
      <c r="L4574" s="187"/>
      <c r="M4574" s="192"/>
      <c r="T4574" s="193"/>
      <c r="AT4574" s="188" t="s">
        <v>586</v>
      </c>
      <c r="AU4574" s="188" t="s">
        <v>89</v>
      </c>
      <c r="AV4574" s="13" t="s">
        <v>89</v>
      </c>
      <c r="AW4574" s="13" t="s">
        <v>31</v>
      </c>
      <c r="AX4574" s="13" t="s">
        <v>77</v>
      </c>
      <c r="AY4574" s="188" t="s">
        <v>574</v>
      </c>
    </row>
    <row r="4575" spans="2:65" s="12" customFormat="1" ht="12">
      <c r="B4575" s="180"/>
      <c r="D4575" s="181" t="s">
        <v>586</v>
      </c>
      <c r="E4575" s="182" t="s">
        <v>1</v>
      </c>
      <c r="F4575" s="183" t="s">
        <v>4470</v>
      </c>
      <c r="H4575" s="182" t="s">
        <v>1</v>
      </c>
      <c r="I4575" s="184"/>
      <c r="L4575" s="180"/>
      <c r="M4575" s="185"/>
      <c r="T4575" s="186"/>
      <c r="AT4575" s="182" t="s">
        <v>586</v>
      </c>
      <c r="AU4575" s="182" t="s">
        <v>89</v>
      </c>
      <c r="AV4575" s="12" t="s">
        <v>84</v>
      </c>
      <c r="AW4575" s="12" t="s">
        <v>31</v>
      </c>
      <c r="AX4575" s="12" t="s">
        <v>77</v>
      </c>
      <c r="AY4575" s="182" t="s">
        <v>574</v>
      </c>
    </row>
    <row r="4576" spans="2:65" s="13" customFormat="1" ht="12">
      <c r="B4576" s="187"/>
      <c r="D4576" s="181" t="s">
        <v>586</v>
      </c>
      <c r="E4576" s="188" t="s">
        <v>1</v>
      </c>
      <c r="F4576" s="189" t="s">
        <v>4493</v>
      </c>
      <c r="H4576" s="190">
        <v>4.0460000000000003</v>
      </c>
      <c r="I4576" s="191"/>
      <c r="L4576" s="187"/>
      <c r="M4576" s="192"/>
      <c r="T4576" s="193"/>
      <c r="AT4576" s="188" t="s">
        <v>586</v>
      </c>
      <c r="AU4576" s="188" t="s">
        <v>89</v>
      </c>
      <c r="AV4576" s="13" t="s">
        <v>89</v>
      </c>
      <c r="AW4576" s="13" t="s">
        <v>31</v>
      </c>
      <c r="AX4576" s="13" t="s">
        <v>77</v>
      </c>
      <c r="AY4576" s="188" t="s">
        <v>574</v>
      </c>
    </row>
    <row r="4577" spans="2:65" s="14" customFormat="1" ht="12">
      <c r="B4577" s="194"/>
      <c r="D4577" s="181" t="s">
        <v>586</v>
      </c>
      <c r="E4577" s="195" t="s">
        <v>1</v>
      </c>
      <c r="F4577" s="196" t="s">
        <v>596</v>
      </c>
      <c r="H4577" s="197">
        <v>7.032</v>
      </c>
      <c r="I4577" s="198"/>
      <c r="L4577" s="194"/>
      <c r="M4577" s="199"/>
      <c r="T4577" s="200"/>
      <c r="AT4577" s="195" t="s">
        <v>586</v>
      </c>
      <c r="AU4577" s="195" t="s">
        <v>89</v>
      </c>
      <c r="AV4577" s="14" t="s">
        <v>580</v>
      </c>
      <c r="AW4577" s="14" t="s">
        <v>31</v>
      </c>
      <c r="AX4577" s="14" t="s">
        <v>84</v>
      </c>
      <c r="AY4577" s="195" t="s">
        <v>574</v>
      </c>
    </row>
    <row r="4578" spans="2:65" s="1" customFormat="1" ht="62.75" customHeight="1">
      <c r="B4578" s="140"/>
      <c r="C4578" s="168" t="s">
        <v>4494</v>
      </c>
      <c r="D4578" s="168" t="s">
        <v>576</v>
      </c>
      <c r="E4578" s="169" t="s">
        <v>4495</v>
      </c>
      <c r="F4578" s="170" t="s">
        <v>4496</v>
      </c>
      <c r="G4578" s="171" t="s">
        <v>584</v>
      </c>
      <c r="H4578" s="172">
        <v>1872.42</v>
      </c>
      <c r="I4578" s="173"/>
      <c r="J4578" s="174">
        <f>ROUND(I4578*H4578,2)</f>
        <v>0</v>
      </c>
      <c r="K4578" s="175"/>
      <c r="L4578" s="34"/>
      <c r="M4578" s="176" t="s">
        <v>1</v>
      </c>
      <c r="N4578" s="139" t="s">
        <v>43</v>
      </c>
      <c r="P4578" s="177">
        <f>O4578*H4578</f>
        <v>0</v>
      </c>
      <c r="Q4578" s="177">
        <v>2.8416299999999999E-2</v>
      </c>
      <c r="R4578" s="177">
        <f>Q4578*H4578</f>
        <v>53.207248446000001</v>
      </c>
      <c r="S4578" s="177">
        <v>0</v>
      </c>
      <c r="T4578" s="178">
        <f>S4578*H4578</f>
        <v>0</v>
      </c>
      <c r="AR4578" s="179" t="s">
        <v>680</v>
      </c>
      <c r="AT4578" s="179" t="s">
        <v>576</v>
      </c>
      <c r="AU4578" s="179" t="s">
        <v>89</v>
      </c>
      <c r="AY4578" s="17" t="s">
        <v>574</v>
      </c>
      <c r="BE4578" s="102">
        <f>IF(N4578="základná",J4578,0)</f>
        <v>0</v>
      </c>
      <c r="BF4578" s="102">
        <f>IF(N4578="znížená",J4578,0)</f>
        <v>0</v>
      </c>
      <c r="BG4578" s="102">
        <f>IF(N4578="zákl. prenesená",J4578,0)</f>
        <v>0</v>
      </c>
      <c r="BH4578" s="102">
        <f>IF(N4578="zníž. prenesená",J4578,0)</f>
        <v>0</v>
      </c>
      <c r="BI4578" s="102">
        <f>IF(N4578="nulová",J4578,0)</f>
        <v>0</v>
      </c>
      <c r="BJ4578" s="17" t="s">
        <v>89</v>
      </c>
      <c r="BK4578" s="102">
        <f>ROUND(I4578*H4578,2)</f>
        <v>0</v>
      </c>
      <c r="BL4578" s="17" t="s">
        <v>680</v>
      </c>
      <c r="BM4578" s="179" t="s">
        <v>4497</v>
      </c>
    </row>
    <row r="4579" spans="2:65" s="12" customFormat="1" ht="12">
      <c r="B4579" s="180"/>
      <c r="D4579" s="181" t="s">
        <v>586</v>
      </c>
      <c r="E4579" s="182" t="s">
        <v>1</v>
      </c>
      <c r="F4579" s="183" t="s">
        <v>4498</v>
      </c>
      <c r="H4579" s="182" t="s">
        <v>1</v>
      </c>
      <c r="I4579" s="184"/>
      <c r="L4579" s="180"/>
      <c r="M4579" s="185"/>
      <c r="T4579" s="186"/>
      <c r="AT4579" s="182" t="s">
        <v>586</v>
      </c>
      <c r="AU4579" s="182" t="s">
        <v>89</v>
      </c>
      <c r="AV4579" s="12" t="s">
        <v>84</v>
      </c>
      <c r="AW4579" s="12" t="s">
        <v>31</v>
      </c>
      <c r="AX4579" s="12" t="s">
        <v>77</v>
      </c>
      <c r="AY4579" s="182" t="s">
        <v>574</v>
      </c>
    </row>
    <row r="4580" spans="2:65" s="12" customFormat="1" ht="12">
      <c r="B4580" s="180"/>
      <c r="D4580" s="181" t="s">
        <v>586</v>
      </c>
      <c r="E4580" s="182" t="s">
        <v>1</v>
      </c>
      <c r="F4580" s="183" t="s">
        <v>4499</v>
      </c>
      <c r="H4580" s="182" t="s">
        <v>1</v>
      </c>
      <c r="I4580" s="184"/>
      <c r="L4580" s="180"/>
      <c r="M4580" s="185"/>
      <c r="T4580" s="186"/>
      <c r="AT4580" s="182" t="s">
        <v>586</v>
      </c>
      <c r="AU4580" s="182" t="s">
        <v>89</v>
      </c>
      <c r="AV4580" s="12" t="s">
        <v>84</v>
      </c>
      <c r="AW4580" s="12" t="s">
        <v>31</v>
      </c>
      <c r="AX4580" s="12" t="s">
        <v>77</v>
      </c>
      <c r="AY4580" s="182" t="s">
        <v>574</v>
      </c>
    </row>
    <row r="4581" spans="2:65" s="13" customFormat="1" ht="12">
      <c r="B4581" s="187"/>
      <c r="D4581" s="181" t="s">
        <v>586</v>
      </c>
      <c r="E4581" s="188" t="s">
        <v>1</v>
      </c>
      <c r="F4581" s="189" t="s">
        <v>4500</v>
      </c>
      <c r="H4581" s="190">
        <v>1486.77</v>
      </c>
      <c r="I4581" s="191"/>
      <c r="L4581" s="187"/>
      <c r="M4581" s="192"/>
      <c r="T4581" s="193"/>
      <c r="AT4581" s="188" t="s">
        <v>586</v>
      </c>
      <c r="AU4581" s="188" t="s">
        <v>89</v>
      </c>
      <c r="AV4581" s="13" t="s">
        <v>89</v>
      </c>
      <c r="AW4581" s="13" t="s">
        <v>31</v>
      </c>
      <c r="AX4581" s="13" t="s">
        <v>77</v>
      </c>
      <c r="AY4581" s="188" t="s">
        <v>574</v>
      </c>
    </row>
    <row r="4582" spans="2:65" s="12" customFormat="1" ht="12">
      <c r="B4582" s="180"/>
      <c r="D4582" s="181" t="s">
        <v>586</v>
      </c>
      <c r="E4582" s="182" t="s">
        <v>1</v>
      </c>
      <c r="F4582" s="183" t="s">
        <v>4501</v>
      </c>
      <c r="H4582" s="182" t="s">
        <v>1</v>
      </c>
      <c r="I4582" s="184"/>
      <c r="L4582" s="180"/>
      <c r="M4582" s="185"/>
      <c r="T4582" s="186"/>
      <c r="AT4582" s="182" t="s">
        <v>586</v>
      </c>
      <c r="AU4582" s="182" t="s">
        <v>89</v>
      </c>
      <c r="AV4582" s="12" t="s">
        <v>84</v>
      </c>
      <c r="AW4582" s="12" t="s">
        <v>31</v>
      </c>
      <c r="AX4582" s="12" t="s">
        <v>77</v>
      </c>
      <c r="AY4582" s="182" t="s">
        <v>574</v>
      </c>
    </row>
    <row r="4583" spans="2:65" s="13" customFormat="1" ht="12">
      <c r="B4583" s="187"/>
      <c r="D4583" s="181" t="s">
        <v>586</v>
      </c>
      <c r="E4583" s="188" t="s">
        <v>1</v>
      </c>
      <c r="F4583" s="189" t="s">
        <v>4502</v>
      </c>
      <c r="H4583" s="190">
        <v>385.65</v>
      </c>
      <c r="I4583" s="191"/>
      <c r="L4583" s="187"/>
      <c r="M4583" s="192"/>
      <c r="T4583" s="193"/>
      <c r="AT4583" s="188" t="s">
        <v>586</v>
      </c>
      <c r="AU4583" s="188" t="s">
        <v>89</v>
      </c>
      <c r="AV4583" s="13" t="s">
        <v>89</v>
      </c>
      <c r="AW4583" s="13" t="s">
        <v>31</v>
      </c>
      <c r="AX4583" s="13" t="s">
        <v>77</v>
      </c>
      <c r="AY4583" s="188" t="s">
        <v>574</v>
      </c>
    </row>
    <row r="4584" spans="2:65" s="15" customFormat="1" ht="12">
      <c r="B4584" s="201"/>
      <c r="D4584" s="181" t="s">
        <v>586</v>
      </c>
      <c r="E4584" s="202" t="s">
        <v>1</v>
      </c>
      <c r="F4584" s="203" t="s">
        <v>776</v>
      </c>
      <c r="H4584" s="204">
        <v>1872.42</v>
      </c>
      <c r="I4584" s="205"/>
      <c r="L4584" s="201"/>
      <c r="M4584" s="206"/>
      <c r="T4584" s="207"/>
      <c r="AT4584" s="202" t="s">
        <v>586</v>
      </c>
      <c r="AU4584" s="202" t="s">
        <v>89</v>
      </c>
      <c r="AV4584" s="15" t="s">
        <v>597</v>
      </c>
      <c r="AW4584" s="15" t="s">
        <v>31</v>
      </c>
      <c r="AX4584" s="15" t="s">
        <v>77</v>
      </c>
      <c r="AY4584" s="202" t="s">
        <v>574</v>
      </c>
    </row>
    <row r="4585" spans="2:65" s="14" customFormat="1" ht="12">
      <c r="B4585" s="194"/>
      <c r="D4585" s="181" t="s">
        <v>586</v>
      </c>
      <c r="E4585" s="195" t="s">
        <v>4503</v>
      </c>
      <c r="F4585" s="196" t="s">
        <v>596</v>
      </c>
      <c r="H4585" s="197">
        <v>1872.42</v>
      </c>
      <c r="I4585" s="198"/>
      <c r="L4585" s="194"/>
      <c r="M4585" s="199"/>
      <c r="T4585" s="200"/>
      <c r="AT4585" s="195" t="s">
        <v>586</v>
      </c>
      <c r="AU4585" s="195" t="s">
        <v>89</v>
      </c>
      <c r="AV4585" s="14" t="s">
        <v>580</v>
      </c>
      <c r="AW4585" s="14" t="s">
        <v>31</v>
      </c>
      <c r="AX4585" s="14" t="s">
        <v>84</v>
      </c>
      <c r="AY4585" s="195" t="s">
        <v>574</v>
      </c>
    </row>
    <row r="4586" spans="2:65" s="12" customFormat="1" ht="24">
      <c r="B4586" s="180"/>
      <c r="D4586" s="181" t="s">
        <v>586</v>
      </c>
      <c r="E4586" s="182" t="s">
        <v>1</v>
      </c>
      <c r="F4586" s="183" t="s">
        <v>4504</v>
      </c>
      <c r="H4586" s="182" t="s">
        <v>1</v>
      </c>
      <c r="I4586" s="184"/>
      <c r="L4586" s="180"/>
      <c r="M4586" s="185"/>
      <c r="T4586" s="186"/>
      <c r="AT4586" s="182" t="s">
        <v>586</v>
      </c>
      <c r="AU4586" s="182" t="s">
        <v>89</v>
      </c>
      <c r="AV4586" s="12" t="s">
        <v>84</v>
      </c>
      <c r="AW4586" s="12" t="s">
        <v>31</v>
      </c>
      <c r="AX4586" s="12" t="s">
        <v>77</v>
      </c>
      <c r="AY4586" s="182" t="s">
        <v>574</v>
      </c>
    </row>
    <row r="4587" spans="2:65" s="12" customFormat="1" ht="24">
      <c r="B4587" s="180"/>
      <c r="D4587" s="181" t="s">
        <v>586</v>
      </c>
      <c r="E4587" s="182" t="s">
        <v>1</v>
      </c>
      <c r="F4587" s="183" t="s">
        <v>4505</v>
      </c>
      <c r="H4587" s="182" t="s">
        <v>1</v>
      </c>
      <c r="I4587" s="184"/>
      <c r="L4587" s="180"/>
      <c r="M4587" s="185"/>
      <c r="T4587" s="186"/>
      <c r="AT4587" s="182" t="s">
        <v>586</v>
      </c>
      <c r="AU4587" s="182" t="s">
        <v>89</v>
      </c>
      <c r="AV4587" s="12" t="s">
        <v>84</v>
      </c>
      <c r="AW4587" s="12" t="s">
        <v>31</v>
      </c>
      <c r="AX4587" s="12" t="s">
        <v>77</v>
      </c>
      <c r="AY4587" s="182" t="s">
        <v>574</v>
      </c>
    </row>
    <row r="4588" spans="2:65" s="12" customFormat="1" ht="12">
      <c r="B4588" s="180"/>
      <c r="D4588" s="181" t="s">
        <v>586</v>
      </c>
      <c r="E4588" s="182" t="s">
        <v>1</v>
      </c>
      <c r="F4588" s="183" t="s">
        <v>4506</v>
      </c>
      <c r="H4588" s="182" t="s">
        <v>1</v>
      </c>
      <c r="I4588" s="184"/>
      <c r="L4588" s="180"/>
      <c r="M4588" s="185"/>
      <c r="T4588" s="186"/>
      <c r="AT4588" s="182" t="s">
        <v>586</v>
      </c>
      <c r="AU4588" s="182" t="s">
        <v>89</v>
      </c>
      <c r="AV4588" s="12" t="s">
        <v>84</v>
      </c>
      <c r="AW4588" s="12" t="s">
        <v>31</v>
      </c>
      <c r="AX4588" s="12" t="s">
        <v>77</v>
      </c>
      <c r="AY4588" s="182" t="s">
        <v>574</v>
      </c>
    </row>
    <row r="4589" spans="2:65" s="12" customFormat="1" ht="12">
      <c r="B4589" s="180"/>
      <c r="D4589" s="181" t="s">
        <v>586</v>
      </c>
      <c r="E4589" s="182" t="s">
        <v>1</v>
      </c>
      <c r="F4589" s="183" t="s">
        <v>4507</v>
      </c>
      <c r="H4589" s="182" t="s">
        <v>1</v>
      </c>
      <c r="I4589" s="184"/>
      <c r="L4589" s="180"/>
      <c r="M4589" s="185"/>
      <c r="T4589" s="186"/>
      <c r="AT4589" s="182" t="s">
        <v>586</v>
      </c>
      <c r="AU4589" s="182" t="s">
        <v>89</v>
      </c>
      <c r="AV4589" s="12" t="s">
        <v>84</v>
      </c>
      <c r="AW4589" s="12" t="s">
        <v>31</v>
      </c>
      <c r="AX4589" s="12" t="s">
        <v>77</v>
      </c>
      <c r="AY4589" s="182" t="s">
        <v>574</v>
      </c>
    </row>
    <row r="4590" spans="2:65" s="1" customFormat="1" ht="66.75" customHeight="1">
      <c r="B4590" s="140"/>
      <c r="C4590" s="168" t="s">
        <v>4508</v>
      </c>
      <c r="D4590" s="168" t="s">
        <v>576</v>
      </c>
      <c r="E4590" s="169" t="s">
        <v>4509</v>
      </c>
      <c r="F4590" s="170" t="s">
        <v>4510</v>
      </c>
      <c r="G4590" s="171" t="s">
        <v>584</v>
      </c>
      <c r="H4590" s="172">
        <v>470.13</v>
      </c>
      <c r="I4590" s="173"/>
      <c r="J4590" s="174">
        <f>ROUND(I4590*H4590,2)</f>
        <v>0</v>
      </c>
      <c r="K4590" s="175"/>
      <c r="L4590" s="34"/>
      <c r="M4590" s="176" t="s">
        <v>1</v>
      </c>
      <c r="N4590" s="139" t="s">
        <v>43</v>
      </c>
      <c r="P4590" s="177">
        <f>O4590*H4590</f>
        <v>0</v>
      </c>
      <c r="Q4590" s="177">
        <v>1.3440000000000001E-2</v>
      </c>
      <c r="R4590" s="177">
        <f>Q4590*H4590</f>
        <v>6.3185472000000003</v>
      </c>
      <c r="S4590" s="177">
        <v>0</v>
      </c>
      <c r="T4590" s="178">
        <f>S4590*H4590</f>
        <v>0</v>
      </c>
      <c r="AR4590" s="179" t="s">
        <v>680</v>
      </c>
      <c r="AT4590" s="179" t="s">
        <v>576</v>
      </c>
      <c r="AU4590" s="179" t="s">
        <v>89</v>
      </c>
      <c r="AY4590" s="17" t="s">
        <v>574</v>
      </c>
      <c r="BE4590" s="102">
        <f>IF(N4590="základná",J4590,0)</f>
        <v>0</v>
      </c>
      <c r="BF4590" s="102">
        <f>IF(N4590="znížená",J4590,0)</f>
        <v>0</v>
      </c>
      <c r="BG4590" s="102">
        <f>IF(N4590="zákl. prenesená",J4590,0)</f>
        <v>0</v>
      </c>
      <c r="BH4590" s="102">
        <f>IF(N4590="zníž. prenesená",J4590,0)</f>
        <v>0</v>
      </c>
      <c r="BI4590" s="102">
        <f>IF(N4590="nulová",J4590,0)</f>
        <v>0</v>
      </c>
      <c r="BJ4590" s="17" t="s">
        <v>89</v>
      </c>
      <c r="BK4590" s="102">
        <f>ROUND(I4590*H4590,2)</f>
        <v>0</v>
      </c>
      <c r="BL4590" s="17" t="s">
        <v>680</v>
      </c>
      <c r="BM4590" s="179" t="s">
        <v>4511</v>
      </c>
    </row>
    <row r="4591" spans="2:65" s="12" customFormat="1" ht="12">
      <c r="B4591" s="180"/>
      <c r="D4591" s="181" t="s">
        <v>586</v>
      </c>
      <c r="E4591" s="182" t="s">
        <v>1</v>
      </c>
      <c r="F4591" s="183" t="s">
        <v>4512</v>
      </c>
      <c r="H4591" s="182" t="s">
        <v>1</v>
      </c>
      <c r="I4591" s="184"/>
      <c r="L4591" s="180"/>
      <c r="M4591" s="185"/>
      <c r="T4591" s="186"/>
      <c r="AT4591" s="182" t="s">
        <v>586</v>
      </c>
      <c r="AU4591" s="182" t="s">
        <v>89</v>
      </c>
      <c r="AV4591" s="12" t="s">
        <v>84</v>
      </c>
      <c r="AW4591" s="12" t="s">
        <v>31</v>
      </c>
      <c r="AX4591" s="12" t="s">
        <v>77</v>
      </c>
      <c r="AY4591" s="182" t="s">
        <v>574</v>
      </c>
    </row>
    <row r="4592" spans="2:65" s="12" customFormat="1" ht="12">
      <c r="B4592" s="180"/>
      <c r="D4592" s="181" t="s">
        <v>586</v>
      </c>
      <c r="E4592" s="182" t="s">
        <v>1</v>
      </c>
      <c r="F4592" s="183" t="s">
        <v>4513</v>
      </c>
      <c r="H4592" s="182" t="s">
        <v>1</v>
      </c>
      <c r="I4592" s="184"/>
      <c r="L4592" s="180"/>
      <c r="M4592" s="185"/>
      <c r="T4592" s="186"/>
      <c r="AT4592" s="182" t="s">
        <v>586</v>
      </c>
      <c r="AU4592" s="182" t="s">
        <v>89</v>
      </c>
      <c r="AV4592" s="12" t="s">
        <v>84</v>
      </c>
      <c r="AW4592" s="12" t="s">
        <v>31</v>
      </c>
      <c r="AX4592" s="12" t="s">
        <v>77</v>
      </c>
      <c r="AY4592" s="182" t="s">
        <v>574</v>
      </c>
    </row>
    <row r="4593" spans="2:65" s="12" customFormat="1" ht="12">
      <c r="B4593" s="180"/>
      <c r="D4593" s="181" t="s">
        <v>586</v>
      </c>
      <c r="E4593" s="182" t="s">
        <v>1</v>
      </c>
      <c r="F4593" s="183" t="s">
        <v>4514</v>
      </c>
      <c r="H4593" s="182" t="s">
        <v>1</v>
      </c>
      <c r="I4593" s="184"/>
      <c r="L4593" s="180"/>
      <c r="M4593" s="185"/>
      <c r="T4593" s="186"/>
      <c r="AT4593" s="182" t="s">
        <v>586</v>
      </c>
      <c r="AU4593" s="182" t="s">
        <v>89</v>
      </c>
      <c r="AV4593" s="12" t="s">
        <v>84</v>
      </c>
      <c r="AW4593" s="12" t="s">
        <v>31</v>
      </c>
      <c r="AX4593" s="12" t="s">
        <v>77</v>
      </c>
      <c r="AY4593" s="182" t="s">
        <v>574</v>
      </c>
    </row>
    <row r="4594" spans="2:65" s="13" customFormat="1" ht="12">
      <c r="B4594" s="187"/>
      <c r="D4594" s="181" t="s">
        <v>586</v>
      </c>
      <c r="E4594" s="188" t="s">
        <v>1</v>
      </c>
      <c r="F4594" s="189" t="s">
        <v>4515</v>
      </c>
      <c r="H4594" s="190">
        <v>243.79</v>
      </c>
      <c r="I4594" s="191"/>
      <c r="L4594" s="187"/>
      <c r="M4594" s="192"/>
      <c r="T4594" s="193"/>
      <c r="AT4594" s="188" t="s">
        <v>586</v>
      </c>
      <c r="AU4594" s="188" t="s">
        <v>89</v>
      </c>
      <c r="AV4594" s="13" t="s">
        <v>89</v>
      </c>
      <c r="AW4594" s="13" t="s">
        <v>31</v>
      </c>
      <c r="AX4594" s="13" t="s">
        <v>77</v>
      </c>
      <c r="AY4594" s="188" t="s">
        <v>574</v>
      </c>
    </row>
    <row r="4595" spans="2:65" s="12" customFormat="1" ht="12">
      <c r="B4595" s="180"/>
      <c r="D4595" s="181" t="s">
        <v>586</v>
      </c>
      <c r="E4595" s="182" t="s">
        <v>1</v>
      </c>
      <c r="F4595" s="183" t="s">
        <v>4516</v>
      </c>
      <c r="H4595" s="182" t="s">
        <v>1</v>
      </c>
      <c r="I4595" s="184"/>
      <c r="L4595" s="180"/>
      <c r="M4595" s="185"/>
      <c r="T4595" s="186"/>
      <c r="AT4595" s="182" t="s">
        <v>586</v>
      </c>
      <c r="AU4595" s="182" t="s">
        <v>89</v>
      </c>
      <c r="AV4595" s="12" t="s">
        <v>84</v>
      </c>
      <c r="AW4595" s="12" t="s">
        <v>31</v>
      </c>
      <c r="AX4595" s="12" t="s">
        <v>77</v>
      </c>
      <c r="AY4595" s="182" t="s">
        <v>574</v>
      </c>
    </row>
    <row r="4596" spans="2:65" s="12" customFormat="1" ht="12">
      <c r="B4596" s="180"/>
      <c r="D4596" s="181" t="s">
        <v>586</v>
      </c>
      <c r="E4596" s="182" t="s">
        <v>1</v>
      </c>
      <c r="F4596" s="183" t="s">
        <v>4517</v>
      </c>
      <c r="H4596" s="182" t="s">
        <v>1</v>
      </c>
      <c r="I4596" s="184"/>
      <c r="L4596" s="180"/>
      <c r="M4596" s="185"/>
      <c r="T4596" s="186"/>
      <c r="AT4596" s="182" t="s">
        <v>586</v>
      </c>
      <c r="AU4596" s="182" t="s">
        <v>89</v>
      </c>
      <c r="AV4596" s="12" t="s">
        <v>84</v>
      </c>
      <c r="AW4596" s="12" t="s">
        <v>31</v>
      </c>
      <c r="AX4596" s="12" t="s">
        <v>77</v>
      </c>
      <c r="AY4596" s="182" t="s">
        <v>574</v>
      </c>
    </row>
    <row r="4597" spans="2:65" s="13" customFormat="1" ht="12">
      <c r="B4597" s="187"/>
      <c r="D4597" s="181" t="s">
        <v>586</v>
      </c>
      <c r="E4597" s="188" t="s">
        <v>1</v>
      </c>
      <c r="F4597" s="189" t="s">
        <v>4518</v>
      </c>
      <c r="H4597" s="190">
        <v>188.19</v>
      </c>
      <c r="I4597" s="191"/>
      <c r="L4597" s="187"/>
      <c r="M4597" s="192"/>
      <c r="T4597" s="193"/>
      <c r="AT4597" s="188" t="s">
        <v>586</v>
      </c>
      <c r="AU4597" s="188" t="s">
        <v>89</v>
      </c>
      <c r="AV4597" s="13" t="s">
        <v>89</v>
      </c>
      <c r="AW4597" s="13" t="s">
        <v>31</v>
      </c>
      <c r="AX4597" s="13" t="s">
        <v>77</v>
      </c>
      <c r="AY4597" s="188" t="s">
        <v>574</v>
      </c>
    </row>
    <row r="4598" spans="2:65" s="12" customFormat="1" ht="12">
      <c r="B4598" s="180"/>
      <c r="D4598" s="181" t="s">
        <v>586</v>
      </c>
      <c r="E4598" s="182" t="s">
        <v>1</v>
      </c>
      <c r="F4598" s="183" t="s">
        <v>4519</v>
      </c>
      <c r="H4598" s="182" t="s">
        <v>1</v>
      </c>
      <c r="I4598" s="184"/>
      <c r="L4598" s="180"/>
      <c r="M4598" s="185"/>
      <c r="T4598" s="186"/>
      <c r="AT4598" s="182" t="s">
        <v>586</v>
      </c>
      <c r="AU4598" s="182" t="s">
        <v>89</v>
      </c>
      <c r="AV4598" s="12" t="s">
        <v>84</v>
      </c>
      <c r="AW4598" s="12" t="s">
        <v>31</v>
      </c>
      <c r="AX4598" s="12" t="s">
        <v>77</v>
      </c>
      <c r="AY4598" s="182" t="s">
        <v>574</v>
      </c>
    </row>
    <row r="4599" spans="2:65" s="13" customFormat="1" ht="12">
      <c r="B4599" s="187"/>
      <c r="D4599" s="181" t="s">
        <v>586</v>
      </c>
      <c r="E4599" s="188" t="s">
        <v>1</v>
      </c>
      <c r="F4599" s="189" t="s">
        <v>4520</v>
      </c>
      <c r="H4599" s="190">
        <v>38.15</v>
      </c>
      <c r="I4599" s="191"/>
      <c r="L4599" s="187"/>
      <c r="M4599" s="192"/>
      <c r="T4599" s="193"/>
      <c r="AT4599" s="188" t="s">
        <v>586</v>
      </c>
      <c r="AU4599" s="188" t="s">
        <v>89</v>
      </c>
      <c r="AV4599" s="13" t="s">
        <v>89</v>
      </c>
      <c r="AW4599" s="13" t="s">
        <v>31</v>
      </c>
      <c r="AX4599" s="13" t="s">
        <v>77</v>
      </c>
      <c r="AY4599" s="188" t="s">
        <v>574</v>
      </c>
    </row>
    <row r="4600" spans="2:65" s="15" customFormat="1" ht="12">
      <c r="B4600" s="201"/>
      <c r="D4600" s="181" t="s">
        <v>586</v>
      </c>
      <c r="E4600" s="202" t="s">
        <v>378</v>
      </c>
      <c r="F4600" s="203" t="s">
        <v>776</v>
      </c>
      <c r="H4600" s="204">
        <v>470.13</v>
      </c>
      <c r="I4600" s="205"/>
      <c r="L4600" s="201"/>
      <c r="M4600" s="206"/>
      <c r="T4600" s="207"/>
      <c r="AT4600" s="202" t="s">
        <v>586</v>
      </c>
      <c r="AU4600" s="202" t="s">
        <v>89</v>
      </c>
      <c r="AV4600" s="15" t="s">
        <v>597</v>
      </c>
      <c r="AW4600" s="15" t="s">
        <v>31</v>
      </c>
      <c r="AX4600" s="15" t="s">
        <v>77</v>
      </c>
      <c r="AY4600" s="202" t="s">
        <v>574</v>
      </c>
    </row>
    <row r="4601" spans="2:65" s="14" customFormat="1" ht="12">
      <c r="B4601" s="194"/>
      <c r="D4601" s="181" t="s">
        <v>586</v>
      </c>
      <c r="E4601" s="195" t="s">
        <v>1</v>
      </c>
      <c r="F4601" s="196" t="s">
        <v>596</v>
      </c>
      <c r="H4601" s="197">
        <v>470.13</v>
      </c>
      <c r="I4601" s="198"/>
      <c r="L4601" s="194"/>
      <c r="M4601" s="199"/>
      <c r="T4601" s="200"/>
      <c r="AT4601" s="195" t="s">
        <v>586</v>
      </c>
      <c r="AU4601" s="195" t="s">
        <v>89</v>
      </c>
      <c r="AV4601" s="14" t="s">
        <v>580</v>
      </c>
      <c r="AW4601" s="14" t="s">
        <v>31</v>
      </c>
      <c r="AX4601" s="14" t="s">
        <v>84</v>
      </c>
      <c r="AY4601" s="195" t="s">
        <v>574</v>
      </c>
    </row>
    <row r="4602" spans="2:65" s="12" customFormat="1" ht="24">
      <c r="B4602" s="180"/>
      <c r="D4602" s="181" t="s">
        <v>586</v>
      </c>
      <c r="E4602" s="182" t="s">
        <v>1</v>
      </c>
      <c r="F4602" s="183" t="s">
        <v>4521</v>
      </c>
      <c r="H4602" s="182" t="s">
        <v>1</v>
      </c>
      <c r="I4602" s="184"/>
      <c r="L4602" s="180"/>
      <c r="M4602" s="185"/>
      <c r="T4602" s="186"/>
      <c r="AT4602" s="182" t="s">
        <v>586</v>
      </c>
      <c r="AU4602" s="182" t="s">
        <v>89</v>
      </c>
      <c r="AV4602" s="12" t="s">
        <v>84</v>
      </c>
      <c r="AW4602" s="12" t="s">
        <v>31</v>
      </c>
      <c r="AX4602" s="12" t="s">
        <v>77</v>
      </c>
      <c r="AY4602" s="182" t="s">
        <v>574</v>
      </c>
    </row>
    <row r="4603" spans="2:65" s="1" customFormat="1" ht="62.75" customHeight="1">
      <c r="B4603" s="140"/>
      <c r="C4603" s="168" t="s">
        <v>4522</v>
      </c>
      <c r="D4603" s="168" t="s">
        <v>576</v>
      </c>
      <c r="E4603" s="169" t="s">
        <v>4523</v>
      </c>
      <c r="F4603" s="170" t="s">
        <v>4524</v>
      </c>
      <c r="G4603" s="171" t="s">
        <v>584</v>
      </c>
      <c r="H4603" s="172">
        <v>846.06799999999998</v>
      </c>
      <c r="I4603" s="173"/>
      <c r="J4603" s="174">
        <f>ROUND(I4603*H4603,2)</f>
        <v>0</v>
      </c>
      <c r="K4603" s="175"/>
      <c r="L4603" s="34"/>
      <c r="M4603" s="176" t="s">
        <v>1</v>
      </c>
      <c r="N4603" s="139" t="s">
        <v>43</v>
      </c>
      <c r="P4603" s="177">
        <f>O4603*H4603</f>
        <v>0</v>
      </c>
      <c r="Q4603" s="177">
        <v>1.3440000000000001E-2</v>
      </c>
      <c r="R4603" s="177">
        <f>Q4603*H4603</f>
        <v>11.371153920000001</v>
      </c>
      <c r="S4603" s="177">
        <v>0</v>
      </c>
      <c r="T4603" s="178">
        <f>S4603*H4603</f>
        <v>0</v>
      </c>
      <c r="AR4603" s="179" t="s">
        <v>680</v>
      </c>
      <c r="AT4603" s="179" t="s">
        <v>576</v>
      </c>
      <c r="AU4603" s="179" t="s">
        <v>89</v>
      </c>
      <c r="AY4603" s="17" t="s">
        <v>574</v>
      </c>
      <c r="BE4603" s="102">
        <f>IF(N4603="základná",J4603,0)</f>
        <v>0</v>
      </c>
      <c r="BF4603" s="102">
        <f>IF(N4603="znížená",J4603,0)</f>
        <v>0</v>
      </c>
      <c r="BG4603" s="102">
        <f>IF(N4603="zákl. prenesená",J4603,0)</f>
        <v>0</v>
      </c>
      <c r="BH4603" s="102">
        <f>IF(N4603="zníž. prenesená",J4603,0)</f>
        <v>0</v>
      </c>
      <c r="BI4603" s="102">
        <f>IF(N4603="nulová",J4603,0)</f>
        <v>0</v>
      </c>
      <c r="BJ4603" s="17" t="s">
        <v>89</v>
      </c>
      <c r="BK4603" s="102">
        <f>ROUND(I4603*H4603,2)</f>
        <v>0</v>
      </c>
      <c r="BL4603" s="17" t="s">
        <v>680</v>
      </c>
      <c r="BM4603" s="179" t="s">
        <v>4525</v>
      </c>
    </row>
    <row r="4604" spans="2:65" s="12" customFormat="1" ht="12">
      <c r="B4604" s="180"/>
      <c r="D4604" s="181" t="s">
        <v>586</v>
      </c>
      <c r="E4604" s="182" t="s">
        <v>1</v>
      </c>
      <c r="F4604" s="183" t="s">
        <v>4512</v>
      </c>
      <c r="H4604" s="182" t="s">
        <v>1</v>
      </c>
      <c r="I4604" s="184"/>
      <c r="L4604" s="180"/>
      <c r="M4604" s="185"/>
      <c r="T4604" s="186"/>
      <c r="AT4604" s="182" t="s">
        <v>586</v>
      </c>
      <c r="AU4604" s="182" t="s">
        <v>89</v>
      </c>
      <c r="AV4604" s="12" t="s">
        <v>84</v>
      </c>
      <c r="AW4604" s="12" t="s">
        <v>31</v>
      </c>
      <c r="AX4604" s="12" t="s">
        <v>77</v>
      </c>
      <c r="AY4604" s="182" t="s">
        <v>574</v>
      </c>
    </row>
    <row r="4605" spans="2:65" s="12" customFormat="1" ht="12">
      <c r="B4605" s="180"/>
      <c r="D4605" s="181" t="s">
        <v>586</v>
      </c>
      <c r="E4605" s="182" t="s">
        <v>1</v>
      </c>
      <c r="F4605" s="183" t="s">
        <v>4513</v>
      </c>
      <c r="H4605" s="182" t="s">
        <v>1</v>
      </c>
      <c r="I4605" s="184"/>
      <c r="L4605" s="180"/>
      <c r="M4605" s="185"/>
      <c r="T4605" s="186"/>
      <c r="AT4605" s="182" t="s">
        <v>586</v>
      </c>
      <c r="AU4605" s="182" t="s">
        <v>89</v>
      </c>
      <c r="AV4605" s="12" t="s">
        <v>84</v>
      </c>
      <c r="AW4605" s="12" t="s">
        <v>31</v>
      </c>
      <c r="AX4605" s="12" t="s">
        <v>77</v>
      </c>
      <c r="AY4605" s="182" t="s">
        <v>574</v>
      </c>
    </row>
    <row r="4606" spans="2:65" s="12" customFormat="1" ht="12">
      <c r="B4606" s="180"/>
      <c r="D4606" s="181" t="s">
        <v>586</v>
      </c>
      <c r="E4606" s="182" t="s">
        <v>1</v>
      </c>
      <c r="F4606" s="183" t="s">
        <v>4526</v>
      </c>
      <c r="H4606" s="182" t="s">
        <v>1</v>
      </c>
      <c r="I4606" s="184"/>
      <c r="L4606" s="180"/>
      <c r="M4606" s="185"/>
      <c r="T4606" s="186"/>
      <c r="AT4606" s="182" t="s">
        <v>586</v>
      </c>
      <c r="AU4606" s="182" t="s">
        <v>89</v>
      </c>
      <c r="AV4606" s="12" t="s">
        <v>84</v>
      </c>
      <c r="AW4606" s="12" t="s">
        <v>31</v>
      </c>
      <c r="AX4606" s="12" t="s">
        <v>77</v>
      </c>
      <c r="AY4606" s="182" t="s">
        <v>574</v>
      </c>
    </row>
    <row r="4607" spans="2:65" s="13" customFormat="1" ht="12">
      <c r="B4607" s="187"/>
      <c r="D4607" s="181" t="s">
        <v>586</v>
      </c>
      <c r="E4607" s="188" t="s">
        <v>1</v>
      </c>
      <c r="F4607" s="189" t="s">
        <v>4527</v>
      </c>
      <c r="H4607" s="190">
        <v>129.76</v>
      </c>
      <c r="I4607" s="191"/>
      <c r="L4607" s="187"/>
      <c r="M4607" s="192"/>
      <c r="T4607" s="193"/>
      <c r="AT4607" s="188" t="s">
        <v>586</v>
      </c>
      <c r="AU4607" s="188" t="s">
        <v>89</v>
      </c>
      <c r="AV4607" s="13" t="s">
        <v>89</v>
      </c>
      <c r="AW4607" s="13" t="s">
        <v>31</v>
      </c>
      <c r="AX4607" s="13" t="s">
        <v>77</v>
      </c>
      <c r="AY4607" s="188" t="s">
        <v>574</v>
      </c>
    </row>
    <row r="4608" spans="2:65" s="12" customFormat="1" ht="24">
      <c r="B4608" s="180"/>
      <c r="D4608" s="181" t="s">
        <v>586</v>
      </c>
      <c r="E4608" s="182" t="s">
        <v>1</v>
      </c>
      <c r="F4608" s="183" t="s">
        <v>4528</v>
      </c>
      <c r="H4608" s="182" t="s">
        <v>1</v>
      </c>
      <c r="I4608" s="184"/>
      <c r="L4608" s="180"/>
      <c r="M4608" s="185"/>
      <c r="T4608" s="186"/>
      <c r="AT4608" s="182" t="s">
        <v>586</v>
      </c>
      <c r="AU4608" s="182" t="s">
        <v>89</v>
      </c>
      <c r="AV4608" s="12" t="s">
        <v>84</v>
      </c>
      <c r="AW4608" s="12" t="s">
        <v>31</v>
      </c>
      <c r="AX4608" s="12" t="s">
        <v>77</v>
      </c>
      <c r="AY4608" s="182" t="s">
        <v>574</v>
      </c>
    </row>
    <row r="4609" spans="2:65" s="13" customFormat="1" ht="24">
      <c r="B4609" s="187"/>
      <c r="D4609" s="181" t="s">
        <v>586</v>
      </c>
      <c r="E4609" s="188" t="s">
        <v>1</v>
      </c>
      <c r="F4609" s="189" t="s">
        <v>4529</v>
      </c>
      <c r="H4609" s="190">
        <v>359.85</v>
      </c>
      <c r="I4609" s="191"/>
      <c r="L4609" s="187"/>
      <c r="M4609" s="192"/>
      <c r="T4609" s="193"/>
      <c r="AT4609" s="188" t="s">
        <v>586</v>
      </c>
      <c r="AU4609" s="188" t="s">
        <v>89</v>
      </c>
      <c r="AV4609" s="13" t="s">
        <v>89</v>
      </c>
      <c r="AW4609" s="13" t="s">
        <v>31</v>
      </c>
      <c r="AX4609" s="13" t="s">
        <v>77</v>
      </c>
      <c r="AY4609" s="188" t="s">
        <v>574</v>
      </c>
    </row>
    <row r="4610" spans="2:65" s="12" customFormat="1" ht="12">
      <c r="B4610" s="180"/>
      <c r="D4610" s="181" t="s">
        <v>586</v>
      </c>
      <c r="E4610" s="182" t="s">
        <v>1</v>
      </c>
      <c r="F4610" s="183" t="s">
        <v>4516</v>
      </c>
      <c r="H4610" s="182" t="s">
        <v>1</v>
      </c>
      <c r="I4610" s="184"/>
      <c r="L4610" s="180"/>
      <c r="M4610" s="185"/>
      <c r="T4610" s="186"/>
      <c r="AT4610" s="182" t="s">
        <v>586</v>
      </c>
      <c r="AU4610" s="182" t="s">
        <v>89</v>
      </c>
      <c r="AV4610" s="12" t="s">
        <v>84</v>
      </c>
      <c r="AW4610" s="12" t="s">
        <v>31</v>
      </c>
      <c r="AX4610" s="12" t="s">
        <v>77</v>
      </c>
      <c r="AY4610" s="182" t="s">
        <v>574</v>
      </c>
    </row>
    <row r="4611" spans="2:65" s="12" customFormat="1" ht="12">
      <c r="B4611" s="180"/>
      <c r="D4611" s="181" t="s">
        <v>586</v>
      </c>
      <c r="E4611" s="182" t="s">
        <v>1</v>
      </c>
      <c r="F4611" s="183" t="s">
        <v>4530</v>
      </c>
      <c r="H4611" s="182" t="s">
        <v>1</v>
      </c>
      <c r="I4611" s="184"/>
      <c r="L4611" s="180"/>
      <c r="M4611" s="185"/>
      <c r="T4611" s="186"/>
      <c r="AT4611" s="182" t="s">
        <v>586</v>
      </c>
      <c r="AU4611" s="182" t="s">
        <v>89</v>
      </c>
      <c r="AV4611" s="12" t="s">
        <v>84</v>
      </c>
      <c r="AW4611" s="12" t="s">
        <v>31</v>
      </c>
      <c r="AX4611" s="12" t="s">
        <v>77</v>
      </c>
      <c r="AY4611" s="182" t="s">
        <v>574</v>
      </c>
    </row>
    <row r="4612" spans="2:65" s="13" customFormat="1" ht="12">
      <c r="B4612" s="187"/>
      <c r="D4612" s="181" t="s">
        <v>586</v>
      </c>
      <c r="E4612" s="188" t="s">
        <v>1</v>
      </c>
      <c r="F4612" s="189" t="s">
        <v>4531</v>
      </c>
      <c r="H4612" s="190">
        <v>452.46</v>
      </c>
      <c r="I4612" s="191"/>
      <c r="L4612" s="187"/>
      <c r="M4612" s="192"/>
      <c r="T4612" s="193"/>
      <c r="AT4612" s="188" t="s">
        <v>586</v>
      </c>
      <c r="AU4612" s="188" t="s">
        <v>89</v>
      </c>
      <c r="AV4612" s="13" t="s">
        <v>89</v>
      </c>
      <c r="AW4612" s="13" t="s">
        <v>31</v>
      </c>
      <c r="AX4612" s="13" t="s">
        <v>77</v>
      </c>
      <c r="AY4612" s="188" t="s">
        <v>574</v>
      </c>
    </row>
    <row r="4613" spans="2:65" s="13" customFormat="1" ht="12">
      <c r="B4613" s="187"/>
      <c r="D4613" s="181" t="s">
        <v>586</v>
      </c>
      <c r="E4613" s="188" t="s">
        <v>1</v>
      </c>
      <c r="F4613" s="189" t="s">
        <v>4532</v>
      </c>
      <c r="H4613" s="190">
        <v>-470.13</v>
      </c>
      <c r="I4613" s="191"/>
      <c r="L4613" s="187"/>
      <c r="M4613" s="192"/>
      <c r="T4613" s="193"/>
      <c r="AT4613" s="188" t="s">
        <v>586</v>
      </c>
      <c r="AU4613" s="188" t="s">
        <v>89</v>
      </c>
      <c r="AV4613" s="13" t="s">
        <v>89</v>
      </c>
      <c r="AW4613" s="13" t="s">
        <v>31</v>
      </c>
      <c r="AX4613" s="13" t="s">
        <v>77</v>
      </c>
      <c r="AY4613" s="188" t="s">
        <v>574</v>
      </c>
    </row>
    <row r="4614" spans="2:65" s="12" customFormat="1" ht="12">
      <c r="B4614" s="180"/>
      <c r="D4614" s="181" t="s">
        <v>586</v>
      </c>
      <c r="E4614" s="182" t="s">
        <v>1</v>
      </c>
      <c r="F4614" s="183" t="s">
        <v>4499</v>
      </c>
      <c r="H4614" s="182" t="s">
        <v>1</v>
      </c>
      <c r="I4614" s="184"/>
      <c r="L4614" s="180"/>
      <c r="M4614" s="185"/>
      <c r="T4614" s="186"/>
      <c r="AT4614" s="182" t="s">
        <v>586</v>
      </c>
      <c r="AU4614" s="182" t="s">
        <v>89</v>
      </c>
      <c r="AV4614" s="12" t="s">
        <v>84</v>
      </c>
      <c r="AW4614" s="12" t="s">
        <v>31</v>
      </c>
      <c r="AX4614" s="12" t="s">
        <v>77</v>
      </c>
      <c r="AY4614" s="182" t="s">
        <v>574</v>
      </c>
    </row>
    <row r="4615" spans="2:65" s="13" customFormat="1" ht="24">
      <c r="B4615" s="187"/>
      <c r="D4615" s="181" t="s">
        <v>586</v>
      </c>
      <c r="E4615" s="188" t="s">
        <v>1</v>
      </c>
      <c r="F4615" s="189" t="s">
        <v>4533</v>
      </c>
      <c r="H4615" s="190">
        <v>251.14</v>
      </c>
      <c r="I4615" s="191"/>
      <c r="L4615" s="187"/>
      <c r="M4615" s="192"/>
      <c r="T4615" s="193"/>
      <c r="AT4615" s="188" t="s">
        <v>586</v>
      </c>
      <c r="AU4615" s="188" t="s">
        <v>89</v>
      </c>
      <c r="AV4615" s="13" t="s">
        <v>89</v>
      </c>
      <c r="AW4615" s="13" t="s">
        <v>31</v>
      </c>
      <c r="AX4615" s="13" t="s">
        <v>77</v>
      </c>
      <c r="AY4615" s="188" t="s">
        <v>574</v>
      </c>
    </row>
    <row r="4616" spans="2:65" s="13" customFormat="1" ht="12">
      <c r="B4616" s="187"/>
      <c r="D4616" s="181" t="s">
        <v>586</v>
      </c>
      <c r="E4616" s="188" t="s">
        <v>1</v>
      </c>
      <c r="F4616" s="189" t="s">
        <v>4534</v>
      </c>
      <c r="H4616" s="190">
        <v>37.448</v>
      </c>
      <c r="I4616" s="191"/>
      <c r="L4616" s="187"/>
      <c r="M4616" s="192"/>
      <c r="T4616" s="193"/>
      <c r="AT4616" s="188" t="s">
        <v>586</v>
      </c>
      <c r="AU4616" s="188" t="s">
        <v>89</v>
      </c>
      <c r="AV4616" s="13" t="s">
        <v>89</v>
      </c>
      <c r="AW4616" s="13" t="s">
        <v>31</v>
      </c>
      <c r="AX4616" s="13" t="s">
        <v>77</v>
      </c>
      <c r="AY4616" s="188" t="s">
        <v>574</v>
      </c>
    </row>
    <row r="4617" spans="2:65" s="12" customFormat="1" ht="12">
      <c r="B4617" s="180"/>
      <c r="D4617" s="181" t="s">
        <v>586</v>
      </c>
      <c r="E4617" s="182" t="s">
        <v>1</v>
      </c>
      <c r="F4617" s="183" t="s">
        <v>4535</v>
      </c>
      <c r="H4617" s="182" t="s">
        <v>1</v>
      </c>
      <c r="I4617" s="184"/>
      <c r="L4617" s="180"/>
      <c r="M4617" s="185"/>
      <c r="T4617" s="186"/>
      <c r="AT4617" s="182" t="s">
        <v>586</v>
      </c>
      <c r="AU4617" s="182" t="s">
        <v>89</v>
      </c>
      <c r="AV4617" s="12" t="s">
        <v>84</v>
      </c>
      <c r="AW4617" s="12" t="s">
        <v>31</v>
      </c>
      <c r="AX4617" s="12" t="s">
        <v>77</v>
      </c>
      <c r="AY4617" s="182" t="s">
        <v>574</v>
      </c>
    </row>
    <row r="4618" spans="2:65" s="13" customFormat="1" ht="12">
      <c r="B4618" s="187"/>
      <c r="D4618" s="181" t="s">
        <v>586</v>
      </c>
      <c r="E4618" s="188" t="s">
        <v>1</v>
      </c>
      <c r="F4618" s="189" t="s">
        <v>4536</v>
      </c>
      <c r="H4618" s="190">
        <v>85.54</v>
      </c>
      <c r="I4618" s="191"/>
      <c r="L4618" s="187"/>
      <c r="M4618" s="192"/>
      <c r="T4618" s="193"/>
      <c r="AT4618" s="188" t="s">
        <v>586</v>
      </c>
      <c r="AU4618" s="188" t="s">
        <v>89</v>
      </c>
      <c r="AV4618" s="13" t="s">
        <v>89</v>
      </c>
      <c r="AW4618" s="13" t="s">
        <v>31</v>
      </c>
      <c r="AX4618" s="13" t="s">
        <v>77</v>
      </c>
      <c r="AY4618" s="188" t="s">
        <v>574</v>
      </c>
    </row>
    <row r="4619" spans="2:65" s="15" customFormat="1" ht="12">
      <c r="B4619" s="201"/>
      <c r="D4619" s="181" t="s">
        <v>586</v>
      </c>
      <c r="E4619" s="202" t="s">
        <v>4537</v>
      </c>
      <c r="F4619" s="203" t="s">
        <v>776</v>
      </c>
      <c r="H4619" s="204">
        <v>846.06799999999998</v>
      </c>
      <c r="I4619" s="205"/>
      <c r="L4619" s="201"/>
      <c r="M4619" s="206"/>
      <c r="T4619" s="207"/>
      <c r="AT4619" s="202" t="s">
        <v>586</v>
      </c>
      <c r="AU4619" s="202" t="s">
        <v>89</v>
      </c>
      <c r="AV4619" s="15" t="s">
        <v>597</v>
      </c>
      <c r="AW4619" s="15" t="s">
        <v>31</v>
      </c>
      <c r="AX4619" s="15" t="s">
        <v>77</v>
      </c>
      <c r="AY4619" s="202" t="s">
        <v>574</v>
      </c>
    </row>
    <row r="4620" spans="2:65" s="14" customFormat="1" ht="12">
      <c r="B4620" s="194"/>
      <c r="D4620" s="181" t="s">
        <v>586</v>
      </c>
      <c r="E4620" s="195" t="s">
        <v>1</v>
      </c>
      <c r="F4620" s="196" t="s">
        <v>596</v>
      </c>
      <c r="H4620" s="197">
        <v>846.06799999999998</v>
      </c>
      <c r="I4620" s="198"/>
      <c r="L4620" s="194"/>
      <c r="M4620" s="199"/>
      <c r="T4620" s="200"/>
      <c r="AT4620" s="195" t="s">
        <v>586</v>
      </c>
      <c r="AU4620" s="195" t="s">
        <v>89</v>
      </c>
      <c r="AV4620" s="14" t="s">
        <v>580</v>
      </c>
      <c r="AW4620" s="14" t="s">
        <v>31</v>
      </c>
      <c r="AX4620" s="14" t="s">
        <v>84</v>
      </c>
      <c r="AY4620" s="195" t="s">
        <v>574</v>
      </c>
    </row>
    <row r="4621" spans="2:65" s="12" customFormat="1" ht="24">
      <c r="B4621" s="180"/>
      <c r="D4621" s="181" t="s">
        <v>586</v>
      </c>
      <c r="E4621" s="182" t="s">
        <v>1</v>
      </c>
      <c r="F4621" s="183" t="s">
        <v>4521</v>
      </c>
      <c r="H4621" s="182" t="s">
        <v>1</v>
      </c>
      <c r="I4621" s="184"/>
      <c r="L4621" s="180"/>
      <c r="M4621" s="185"/>
      <c r="T4621" s="186"/>
      <c r="AT4621" s="182" t="s">
        <v>586</v>
      </c>
      <c r="AU4621" s="182" t="s">
        <v>89</v>
      </c>
      <c r="AV4621" s="12" t="s">
        <v>84</v>
      </c>
      <c r="AW4621" s="12" t="s">
        <v>31</v>
      </c>
      <c r="AX4621" s="12" t="s">
        <v>77</v>
      </c>
      <c r="AY4621" s="182" t="s">
        <v>574</v>
      </c>
    </row>
    <row r="4622" spans="2:65" s="1" customFormat="1" ht="62.75" customHeight="1">
      <c r="B4622" s="140"/>
      <c r="C4622" s="168" t="s">
        <v>4538</v>
      </c>
      <c r="D4622" s="168" t="s">
        <v>576</v>
      </c>
      <c r="E4622" s="169" t="s">
        <v>4539</v>
      </c>
      <c r="F4622" s="170" t="s">
        <v>4540</v>
      </c>
      <c r="G4622" s="171" t="s">
        <v>584</v>
      </c>
      <c r="H4622" s="172">
        <v>453.45</v>
      </c>
      <c r="I4622" s="173"/>
      <c r="J4622" s="174">
        <f>ROUND(I4622*H4622,2)</f>
        <v>0</v>
      </c>
      <c r="K4622" s="175"/>
      <c r="L4622" s="34"/>
      <c r="M4622" s="176" t="s">
        <v>1</v>
      </c>
      <c r="N4622" s="139" t="s">
        <v>43</v>
      </c>
      <c r="P4622" s="177">
        <f>O4622*H4622</f>
        <v>0</v>
      </c>
      <c r="Q4622" s="177">
        <v>1.3440000000000001E-2</v>
      </c>
      <c r="R4622" s="177">
        <f>Q4622*H4622</f>
        <v>6.0943680000000002</v>
      </c>
      <c r="S4622" s="177">
        <v>0</v>
      </c>
      <c r="T4622" s="178">
        <f>S4622*H4622</f>
        <v>0</v>
      </c>
      <c r="AR4622" s="179" t="s">
        <v>680</v>
      </c>
      <c r="AT4622" s="179" t="s">
        <v>576</v>
      </c>
      <c r="AU4622" s="179" t="s">
        <v>89</v>
      </c>
      <c r="AY4622" s="17" t="s">
        <v>574</v>
      </c>
      <c r="BE4622" s="102">
        <f>IF(N4622="základná",J4622,0)</f>
        <v>0</v>
      </c>
      <c r="BF4622" s="102">
        <f>IF(N4622="znížená",J4622,0)</f>
        <v>0</v>
      </c>
      <c r="BG4622" s="102">
        <f>IF(N4622="zákl. prenesená",J4622,0)</f>
        <v>0</v>
      </c>
      <c r="BH4622" s="102">
        <f>IF(N4622="zníž. prenesená",J4622,0)</f>
        <v>0</v>
      </c>
      <c r="BI4622" s="102">
        <f>IF(N4622="nulová",J4622,0)</f>
        <v>0</v>
      </c>
      <c r="BJ4622" s="17" t="s">
        <v>89</v>
      </c>
      <c r="BK4622" s="102">
        <f>ROUND(I4622*H4622,2)</f>
        <v>0</v>
      </c>
      <c r="BL4622" s="17" t="s">
        <v>680</v>
      </c>
      <c r="BM4622" s="179" t="s">
        <v>4541</v>
      </c>
    </row>
    <row r="4623" spans="2:65" s="12" customFormat="1" ht="12">
      <c r="B4623" s="180"/>
      <c r="D4623" s="181" t="s">
        <v>586</v>
      </c>
      <c r="E4623" s="182" t="s">
        <v>1</v>
      </c>
      <c r="F4623" s="183" t="s">
        <v>4512</v>
      </c>
      <c r="H4623" s="182" t="s">
        <v>1</v>
      </c>
      <c r="I4623" s="184"/>
      <c r="L4623" s="180"/>
      <c r="M4623" s="185"/>
      <c r="T4623" s="186"/>
      <c r="AT4623" s="182" t="s">
        <v>586</v>
      </c>
      <c r="AU4623" s="182" t="s">
        <v>89</v>
      </c>
      <c r="AV4623" s="12" t="s">
        <v>84</v>
      </c>
      <c r="AW4623" s="12" t="s">
        <v>31</v>
      </c>
      <c r="AX4623" s="12" t="s">
        <v>77</v>
      </c>
      <c r="AY4623" s="182" t="s">
        <v>574</v>
      </c>
    </row>
    <row r="4624" spans="2:65" s="12" customFormat="1" ht="12">
      <c r="B4624" s="180"/>
      <c r="D4624" s="181" t="s">
        <v>586</v>
      </c>
      <c r="E4624" s="182" t="s">
        <v>1</v>
      </c>
      <c r="F4624" s="183" t="s">
        <v>4542</v>
      </c>
      <c r="H4624" s="182" t="s">
        <v>1</v>
      </c>
      <c r="I4624" s="184"/>
      <c r="L4624" s="180"/>
      <c r="M4624" s="185"/>
      <c r="T4624" s="186"/>
      <c r="AT4624" s="182" t="s">
        <v>586</v>
      </c>
      <c r="AU4624" s="182" t="s">
        <v>89</v>
      </c>
      <c r="AV4624" s="12" t="s">
        <v>84</v>
      </c>
      <c r="AW4624" s="12" t="s">
        <v>31</v>
      </c>
      <c r="AX4624" s="12" t="s">
        <v>77</v>
      </c>
      <c r="AY4624" s="182" t="s">
        <v>574</v>
      </c>
    </row>
    <row r="4625" spans="2:65" s="12" customFormat="1" ht="12">
      <c r="B4625" s="180"/>
      <c r="D4625" s="181" t="s">
        <v>586</v>
      </c>
      <c r="E4625" s="182" t="s">
        <v>1</v>
      </c>
      <c r="F4625" s="183" t="s">
        <v>4543</v>
      </c>
      <c r="H4625" s="182" t="s">
        <v>1</v>
      </c>
      <c r="I4625" s="184"/>
      <c r="L4625" s="180"/>
      <c r="M4625" s="185"/>
      <c r="T4625" s="186"/>
      <c r="AT4625" s="182" t="s">
        <v>586</v>
      </c>
      <c r="AU4625" s="182" t="s">
        <v>89</v>
      </c>
      <c r="AV4625" s="12" t="s">
        <v>84</v>
      </c>
      <c r="AW4625" s="12" t="s">
        <v>31</v>
      </c>
      <c r="AX4625" s="12" t="s">
        <v>77</v>
      </c>
      <c r="AY4625" s="182" t="s">
        <v>574</v>
      </c>
    </row>
    <row r="4626" spans="2:65" s="13" customFormat="1" ht="12">
      <c r="B4626" s="187"/>
      <c r="D4626" s="181" t="s">
        <v>586</v>
      </c>
      <c r="E4626" s="188" t="s">
        <v>1</v>
      </c>
      <c r="F4626" s="189" t="s">
        <v>4544</v>
      </c>
      <c r="H4626" s="190">
        <v>453.45</v>
      </c>
      <c r="I4626" s="191"/>
      <c r="L4626" s="187"/>
      <c r="M4626" s="192"/>
      <c r="T4626" s="193"/>
      <c r="AT4626" s="188" t="s">
        <v>586</v>
      </c>
      <c r="AU4626" s="188" t="s">
        <v>89</v>
      </c>
      <c r="AV4626" s="13" t="s">
        <v>89</v>
      </c>
      <c r="AW4626" s="13" t="s">
        <v>31</v>
      </c>
      <c r="AX4626" s="13" t="s">
        <v>77</v>
      </c>
      <c r="AY4626" s="188" t="s">
        <v>574</v>
      </c>
    </row>
    <row r="4627" spans="2:65" s="15" customFormat="1" ht="12">
      <c r="B4627" s="201"/>
      <c r="D4627" s="181" t="s">
        <v>586</v>
      </c>
      <c r="E4627" s="202" t="s">
        <v>1</v>
      </c>
      <c r="F4627" s="203" t="s">
        <v>776</v>
      </c>
      <c r="H4627" s="204">
        <v>453.45</v>
      </c>
      <c r="I4627" s="205"/>
      <c r="L4627" s="201"/>
      <c r="M4627" s="206"/>
      <c r="T4627" s="207"/>
      <c r="AT4627" s="202" t="s">
        <v>586</v>
      </c>
      <c r="AU4627" s="202" t="s">
        <v>89</v>
      </c>
      <c r="AV4627" s="15" t="s">
        <v>597</v>
      </c>
      <c r="AW4627" s="15" t="s">
        <v>31</v>
      </c>
      <c r="AX4627" s="15" t="s">
        <v>77</v>
      </c>
      <c r="AY4627" s="202" t="s">
        <v>574</v>
      </c>
    </row>
    <row r="4628" spans="2:65" s="14" customFormat="1" ht="12">
      <c r="B4628" s="194"/>
      <c r="D4628" s="181" t="s">
        <v>586</v>
      </c>
      <c r="E4628" s="195" t="s">
        <v>4545</v>
      </c>
      <c r="F4628" s="196" t="s">
        <v>596</v>
      </c>
      <c r="H4628" s="197">
        <v>453.45</v>
      </c>
      <c r="I4628" s="198"/>
      <c r="L4628" s="194"/>
      <c r="M4628" s="199"/>
      <c r="T4628" s="200"/>
      <c r="AT4628" s="195" t="s">
        <v>586</v>
      </c>
      <c r="AU4628" s="195" t="s">
        <v>89</v>
      </c>
      <c r="AV4628" s="14" t="s">
        <v>580</v>
      </c>
      <c r="AW4628" s="14" t="s">
        <v>31</v>
      </c>
      <c r="AX4628" s="14" t="s">
        <v>84</v>
      </c>
      <c r="AY4628" s="195" t="s">
        <v>574</v>
      </c>
    </row>
    <row r="4629" spans="2:65" s="1" customFormat="1" ht="62.75" customHeight="1">
      <c r="B4629" s="140"/>
      <c r="C4629" s="168" t="s">
        <v>4546</v>
      </c>
      <c r="D4629" s="168" t="s">
        <v>576</v>
      </c>
      <c r="E4629" s="169" t="s">
        <v>4547</v>
      </c>
      <c r="F4629" s="170" t="s">
        <v>4548</v>
      </c>
      <c r="G4629" s="171" t="s">
        <v>584</v>
      </c>
      <c r="H4629" s="172">
        <v>827.63</v>
      </c>
      <c r="I4629" s="173"/>
      <c r="J4629" s="174">
        <f>ROUND(I4629*H4629,2)</f>
        <v>0</v>
      </c>
      <c r="K4629" s="175"/>
      <c r="L4629" s="34"/>
      <c r="M4629" s="176" t="s">
        <v>1</v>
      </c>
      <c r="N4629" s="139" t="s">
        <v>43</v>
      </c>
      <c r="P4629" s="177">
        <f>O4629*H4629</f>
        <v>0</v>
      </c>
      <c r="Q4629" s="177">
        <v>3.8949860000000003E-2</v>
      </c>
      <c r="R4629" s="177">
        <f>Q4629*H4629</f>
        <v>32.236072631799999</v>
      </c>
      <c r="S4629" s="177">
        <v>0</v>
      </c>
      <c r="T4629" s="178">
        <f>S4629*H4629</f>
        <v>0</v>
      </c>
      <c r="AR4629" s="179" t="s">
        <v>680</v>
      </c>
      <c r="AT4629" s="179" t="s">
        <v>576</v>
      </c>
      <c r="AU4629" s="179" t="s">
        <v>89</v>
      </c>
      <c r="AY4629" s="17" t="s">
        <v>574</v>
      </c>
      <c r="BE4629" s="102">
        <f>IF(N4629="základná",J4629,0)</f>
        <v>0</v>
      </c>
      <c r="BF4629" s="102">
        <f>IF(N4629="znížená",J4629,0)</f>
        <v>0</v>
      </c>
      <c r="BG4629" s="102">
        <f>IF(N4629="zákl. prenesená",J4629,0)</f>
        <v>0</v>
      </c>
      <c r="BH4629" s="102">
        <f>IF(N4629="zníž. prenesená",J4629,0)</f>
        <v>0</v>
      </c>
      <c r="BI4629" s="102">
        <f>IF(N4629="nulová",J4629,0)</f>
        <v>0</v>
      </c>
      <c r="BJ4629" s="17" t="s">
        <v>89</v>
      </c>
      <c r="BK4629" s="102">
        <f>ROUND(I4629*H4629,2)</f>
        <v>0</v>
      </c>
      <c r="BL4629" s="17" t="s">
        <v>680</v>
      </c>
      <c r="BM4629" s="179" t="s">
        <v>4549</v>
      </c>
    </row>
    <row r="4630" spans="2:65" s="12" customFormat="1" ht="12">
      <c r="B4630" s="180"/>
      <c r="D4630" s="181" t="s">
        <v>586</v>
      </c>
      <c r="E4630" s="182" t="s">
        <v>1</v>
      </c>
      <c r="F4630" s="183" t="s">
        <v>4512</v>
      </c>
      <c r="H4630" s="182" t="s">
        <v>1</v>
      </c>
      <c r="I4630" s="184"/>
      <c r="L4630" s="180"/>
      <c r="M4630" s="185"/>
      <c r="T4630" s="186"/>
      <c r="AT4630" s="182" t="s">
        <v>586</v>
      </c>
      <c r="AU4630" s="182" t="s">
        <v>89</v>
      </c>
      <c r="AV4630" s="12" t="s">
        <v>84</v>
      </c>
      <c r="AW4630" s="12" t="s">
        <v>31</v>
      </c>
      <c r="AX4630" s="12" t="s">
        <v>77</v>
      </c>
      <c r="AY4630" s="182" t="s">
        <v>574</v>
      </c>
    </row>
    <row r="4631" spans="2:65" s="12" customFormat="1" ht="12">
      <c r="B4631" s="180"/>
      <c r="D4631" s="181" t="s">
        <v>586</v>
      </c>
      <c r="E4631" s="182" t="s">
        <v>1</v>
      </c>
      <c r="F4631" s="183" t="s">
        <v>4542</v>
      </c>
      <c r="H4631" s="182" t="s">
        <v>1</v>
      </c>
      <c r="I4631" s="184"/>
      <c r="L4631" s="180"/>
      <c r="M4631" s="185"/>
      <c r="T4631" s="186"/>
      <c r="AT4631" s="182" t="s">
        <v>586</v>
      </c>
      <c r="AU4631" s="182" t="s">
        <v>89</v>
      </c>
      <c r="AV4631" s="12" t="s">
        <v>84</v>
      </c>
      <c r="AW4631" s="12" t="s">
        <v>31</v>
      </c>
      <c r="AX4631" s="12" t="s">
        <v>77</v>
      </c>
      <c r="AY4631" s="182" t="s">
        <v>574</v>
      </c>
    </row>
    <row r="4632" spans="2:65" s="12" customFormat="1" ht="12">
      <c r="B4632" s="180"/>
      <c r="D4632" s="181" t="s">
        <v>586</v>
      </c>
      <c r="E4632" s="182" t="s">
        <v>1</v>
      </c>
      <c r="F4632" s="183" t="s">
        <v>4550</v>
      </c>
      <c r="H4632" s="182" t="s">
        <v>1</v>
      </c>
      <c r="I4632" s="184"/>
      <c r="L4632" s="180"/>
      <c r="M4632" s="185"/>
      <c r="T4632" s="186"/>
      <c r="AT4632" s="182" t="s">
        <v>586</v>
      </c>
      <c r="AU4632" s="182" t="s">
        <v>89</v>
      </c>
      <c r="AV4632" s="12" t="s">
        <v>84</v>
      </c>
      <c r="AW4632" s="12" t="s">
        <v>31</v>
      </c>
      <c r="AX4632" s="12" t="s">
        <v>77</v>
      </c>
      <c r="AY4632" s="182" t="s">
        <v>574</v>
      </c>
    </row>
    <row r="4633" spans="2:65" s="13" customFormat="1" ht="12">
      <c r="B4633" s="187"/>
      <c r="D4633" s="181" t="s">
        <v>586</v>
      </c>
      <c r="E4633" s="188" t="s">
        <v>1</v>
      </c>
      <c r="F4633" s="189" t="s">
        <v>4551</v>
      </c>
      <c r="H4633" s="190">
        <v>827.63</v>
      </c>
      <c r="I4633" s="191"/>
      <c r="L4633" s="187"/>
      <c r="M4633" s="192"/>
      <c r="T4633" s="193"/>
      <c r="AT4633" s="188" t="s">
        <v>586</v>
      </c>
      <c r="AU4633" s="188" t="s">
        <v>89</v>
      </c>
      <c r="AV4633" s="13" t="s">
        <v>89</v>
      </c>
      <c r="AW4633" s="13" t="s">
        <v>31</v>
      </c>
      <c r="AX4633" s="13" t="s">
        <v>77</v>
      </c>
      <c r="AY4633" s="188" t="s">
        <v>574</v>
      </c>
    </row>
    <row r="4634" spans="2:65" s="15" customFormat="1" ht="12">
      <c r="B4634" s="201"/>
      <c r="D4634" s="181" t="s">
        <v>586</v>
      </c>
      <c r="E4634" s="202" t="s">
        <v>1</v>
      </c>
      <c r="F4634" s="203" t="s">
        <v>776</v>
      </c>
      <c r="H4634" s="204">
        <v>827.63</v>
      </c>
      <c r="I4634" s="205"/>
      <c r="L4634" s="201"/>
      <c r="M4634" s="206"/>
      <c r="T4634" s="207"/>
      <c r="AT4634" s="202" t="s">
        <v>586</v>
      </c>
      <c r="AU4634" s="202" t="s">
        <v>89</v>
      </c>
      <c r="AV4634" s="15" t="s">
        <v>597</v>
      </c>
      <c r="AW4634" s="15" t="s">
        <v>31</v>
      </c>
      <c r="AX4634" s="15" t="s">
        <v>77</v>
      </c>
      <c r="AY4634" s="202" t="s">
        <v>574</v>
      </c>
    </row>
    <row r="4635" spans="2:65" s="14" customFormat="1" ht="12">
      <c r="B4635" s="194"/>
      <c r="D4635" s="181" t="s">
        <v>586</v>
      </c>
      <c r="E4635" s="195" t="s">
        <v>4552</v>
      </c>
      <c r="F4635" s="196" t="s">
        <v>596</v>
      </c>
      <c r="H4635" s="197">
        <v>827.63</v>
      </c>
      <c r="I4635" s="198"/>
      <c r="L4635" s="194"/>
      <c r="M4635" s="199"/>
      <c r="T4635" s="200"/>
      <c r="AT4635" s="195" t="s">
        <v>586</v>
      </c>
      <c r="AU4635" s="195" t="s">
        <v>89</v>
      </c>
      <c r="AV4635" s="14" t="s">
        <v>580</v>
      </c>
      <c r="AW4635" s="14" t="s">
        <v>31</v>
      </c>
      <c r="AX4635" s="14" t="s">
        <v>84</v>
      </c>
      <c r="AY4635" s="195" t="s">
        <v>574</v>
      </c>
    </row>
    <row r="4636" spans="2:65" s="1" customFormat="1" ht="55.5" customHeight="1">
      <c r="B4636" s="140"/>
      <c r="C4636" s="168" t="s">
        <v>4553</v>
      </c>
      <c r="D4636" s="168" t="s">
        <v>576</v>
      </c>
      <c r="E4636" s="169" t="s">
        <v>4554</v>
      </c>
      <c r="F4636" s="170" t="s">
        <v>4555</v>
      </c>
      <c r="G4636" s="171" t="s">
        <v>584</v>
      </c>
      <c r="H4636" s="172">
        <v>154.66</v>
      </c>
      <c r="I4636" s="173"/>
      <c r="J4636" s="174">
        <f>ROUND(I4636*H4636,2)</f>
        <v>0</v>
      </c>
      <c r="K4636" s="175"/>
      <c r="L4636" s="34"/>
      <c r="M4636" s="176" t="s">
        <v>1</v>
      </c>
      <c r="N4636" s="139" t="s">
        <v>43</v>
      </c>
      <c r="P4636" s="177">
        <f>O4636*H4636</f>
        <v>0</v>
      </c>
      <c r="Q4636" s="177">
        <v>2.6599859999999999E-2</v>
      </c>
      <c r="R4636" s="177">
        <f>Q4636*H4636</f>
        <v>4.1139343475999999</v>
      </c>
      <c r="S4636" s="177">
        <v>0</v>
      </c>
      <c r="T4636" s="178">
        <f>S4636*H4636</f>
        <v>0</v>
      </c>
      <c r="AR4636" s="179" t="s">
        <v>680</v>
      </c>
      <c r="AT4636" s="179" t="s">
        <v>576</v>
      </c>
      <c r="AU4636" s="179" t="s">
        <v>89</v>
      </c>
      <c r="AY4636" s="17" t="s">
        <v>574</v>
      </c>
      <c r="BE4636" s="102">
        <f>IF(N4636="základná",J4636,0)</f>
        <v>0</v>
      </c>
      <c r="BF4636" s="102">
        <f>IF(N4636="znížená",J4636,0)</f>
        <v>0</v>
      </c>
      <c r="BG4636" s="102">
        <f>IF(N4636="zákl. prenesená",J4636,0)</f>
        <v>0</v>
      </c>
      <c r="BH4636" s="102">
        <f>IF(N4636="zníž. prenesená",J4636,0)</f>
        <v>0</v>
      </c>
      <c r="BI4636" s="102">
        <f>IF(N4636="nulová",J4636,0)</f>
        <v>0</v>
      </c>
      <c r="BJ4636" s="17" t="s">
        <v>89</v>
      </c>
      <c r="BK4636" s="102">
        <f>ROUND(I4636*H4636,2)</f>
        <v>0</v>
      </c>
      <c r="BL4636" s="17" t="s">
        <v>680</v>
      </c>
      <c r="BM4636" s="179" t="s">
        <v>4556</v>
      </c>
    </row>
    <row r="4637" spans="2:65" s="12" customFormat="1" ht="12">
      <c r="B4637" s="180"/>
      <c r="D4637" s="181" t="s">
        <v>586</v>
      </c>
      <c r="E4637" s="182" t="s">
        <v>1</v>
      </c>
      <c r="F4637" s="183" t="s">
        <v>4557</v>
      </c>
      <c r="H4637" s="182" t="s">
        <v>1</v>
      </c>
      <c r="I4637" s="184"/>
      <c r="L4637" s="180"/>
      <c r="M4637" s="185"/>
      <c r="T4637" s="186"/>
      <c r="AT4637" s="182" t="s">
        <v>586</v>
      </c>
      <c r="AU4637" s="182" t="s">
        <v>89</v>
      </c>
      <c r="AV4637" s="12" t="s">
        <v>84</v>
      </c>
      <c r="AW4637" s="12" t="s">
        <v>31</v>
      </c>
      <c r="AX4637" s="12" t="s">
        <v>77</v>
      </c>
      <c r="AY4637" s="182" t="s">
        <v>574</v>
      </c>
    </row>
    <row r="4638" spans="2:65" s="12" customFormat="1" ht="12">
      <c r="B4638" s="180"/>
      <c r="D4638" s="181" t="s">
        <v>586</v>
      </c>
      <c r="E4638" s="182" t="s">
        <v>1</v>
      </c>
      <c r="F4638" s="183" t="s">
        <v>4558</v>
      </c>
      <c r="H4638" s="182" t="s">
        <v>1</v>
      </c>
      <c r="I4638" s="184"/>
      <c r="L4638" s="180"/>
      <c r="M4638" s="185"/>
      <c r="T4638" s="186"/>
      <c r="AT4638" s="182" t="s">
        <v>586</v>
      </c>
      <c r="AU4638" s="182" t="s">
        <v>89</v>
      </c>
      <c r="AV4638" s="12" t="s">
        <v>84</v>
      </c>
      <c r="AW4638" s="12" t="s">
        <v>31</v>
      </c>
      <c r="AX4638" s="12" t="s">
        <v>77</v>
      </c>
      <c r="AY4638" s="182" t="s">
        <v>574</v>
      </c>
    </row>
    <row r="4639" spans="2:65" s="13" customFormat="1" ht="12">
      <c r="B4639" s="187"/>
      <c r="D4639" s="181" t="s">
        <v>586</v>
      </c>
      <c r="E4639" s="188" t="s">
        <v>1</v>
      </c>
      <c r="F4639" s="189" t="s">
        <v>2427</v>
      </c>
      <c r="H4639" s="190">
        <v>154.66</v>
      </c>
      <c r="I4639" s="191"/>
      <c r="L4639" s="187"/>
      <c r="M4639" s="192"/>
      <c r="T4639" s="193"/>
      <c r="AT4639" s="188" t="s">
        <v>586</v>
      </c>
      <c r="AU4639" s="188" t="s">
        <v>89</v>
      </c>
      <c r="AV4639" s="13" t="s">
        <v>89</v>
      </c>
      <c r="AW4639" s="13" t="s">
        <v>31</v>
      </c>
      <c r="AX4639" s="13" t="s">
        <v>77</v>
      </c>
      <c r="AY4639" s="188" t="s">
        <v>574</v>
      </c>
    </row>
    <row r="4640" spans="2:65" s="15" customFormat="1" ht="12">
      <c r="B4640" s="201"/>
      <c r="D4640" s="181" t="s">
        <v>586</v>
      </c>
      <c r="E4640" s="202" t="s">
        <v>4559</v>
      </c>
      <c r="F4640" s="203" t="s">
        <v>776</v>
      </c>
      <c r="H4640" s="204">
        <v>154.66</v>
      </c>
      <c r="I4640" s="205"/>
      <c r="L4640" s="201"/>
      <c r="M4640" s="206"/>
      <c r="T4640" s="207"/>
      <c r="AT4640" s="202" t="s">
        <v>586</v>
      </c>
      <c r="AU4640" s="202" t="s">
        <v>89</v>
      </c>
      <c r="AV4640" s="15" t="s">
        <v>597</v>
      </c>
      <c r="AW4640" s="15" t="s">
        <v>31</v>
      </c>
      <c r="AX4640" s="15" t="s">
        <v>77</v>
      </c>
      <c r="AY4640" s="202" t="s">
        <v>574</v>
      </c>
    </row>
    <row r="4641" spans="2:65" s="14" customFormat="1" ht="12">
      <c r="B4641" s="194"/>
      <c r="D4641" s="181" t="s">
        <v>586</v>
      </c>
      <c r="E4641" s="195" t="s">
        <v>1</v>
      </c>
      <c r="F4641" s="196" t="s">
        <v>596</v>
      </c>
      <c r="H4641" s="197">
        <v>154.66</v>
      </c>
      <c r="I4641" s="198"/>
      <c r="L4641" s="194"/>
      <c r="M4641" s="199"/>
      <c r="T4641" s="200"/>
      <c r="AT4641" s="195" t="s">
        <v>586</v>
      </c>
      <c r="AU4641" s="195" t="s">
        <v>89</v>
      </c>
      <c r="AV4641" s="14" t="s">
        <v>580</v>
      </c>
      <c r="AW4641" s="14" t="s">
        <v>31</v>
      </c>
      <c r="AX4641" s="14" t="s">
        <v>84</v>
      </c>
      <c r="AY4641" s="195" t="s">
        <v>574</v>
      </c>
    </row>
    <row r="4642" spans="2:65" s="1" customFormat="1" ht="44.25" customHeight="1">
      <c r="B4642" s="140"/>
      <c r="C4642" s="168" t="s">
        <v>4560</v>
      </c>
      <c r="D4642" s="168" t="s">
        <v>576</v>
      </c>
      <c r="E4642" s="169" t="s">
        <v>4561</v>
      </c>
      <c r="F4642" s="170" t="s">
        <v>4562</v>
      </c>
      <c r="G4642" s="171" t="s">
        <v>584</v>
      </c>
      <c r="H4642" s="172">
        <v>807.72400000000005</v>
      </c>
      <c r="I4642" s="173"/>
      <c r="J4642" s="174">
        <f>ROUND(I4642*H4642,2)</f>
        <v>0</v>
      </c>
      <c r="K4642" s="175"/>
      <c r="L4642" s="34"/>
      <c r="M4642" s="176" t="s">
        <v>1</v>
      </c>
      <c r="N4642" s="139" t="s">
        <v>43</v>
      </c>
      <c r="P4642" s="177">
        <f>O4642*H4642</f>
        <v>0</v>
      </c>
      <c r="Q4642" s="177">
        <v>1.3850960000000001E-2</v>
      </c>
      <c r="R4642" s="177">
        <f>Q4642*H4642</f>
        <v>11.187752815040001</v>
      </c>
      <c r="S4642" s="177">
        <v>0</v>
      </c>
      <c r="T4642" s="178">
        <f>S4642*H4642</f>
        <v>0</v>
      </c>
      <c r="AR4642" s="179" t="s">
        <v>680</v>
      </c>
      <c r="AT4642" s="179" t="s">
        <v>576</v>
      </c>
      <c r="AU4642" s="179" t="s">
        <v>89</v>
      </c>
      <c r="AY4642" s="17" t="s">
        <v>574</v>
      </c>
      <c r="BE4642" s="102">
        <f>IF(N4642="základná",J4642,0)</f>
        <v>0</v>
      </c>
      <c r="BF4642" s="102">
        <f>IF(N4642="znížená",J4642,0)</f>
        <v>0</v>
      </c>
      <c r="BG4642" s="102">
        <f>IF(N4642="zákl. prenesená",J4642,0)</f>
        <v>0</v>
      </c>
      <c r="BH4642" s="102">
        <f>IF(N4642="zníž. prenesená",J4642,0)</f>
        <v>0</v>
      </c>
      <c r="BI4642" s="102">
        <f>IF(N4642="nulová",J4642,0)</f>
        <v>0</v>
      </c>
      <c r="BJ4642" s="17" t="s">
        <v>89</v>
      </c>
      <c r="BK4642" s="102">
        <f>ROUND(I4642*H4642,2)</f>
        <v>0</v>
      </c>
      <c r="BL4642" s="17" t="s">
        <v>680</v>
      </c>
      <c r="BM4642" s="179" t="s">
        <v>4563</v>
      </c>
    </row>
    <row r="4643" spans="2:65" s="12" customFormat="1" ht="12">
      <c r="B4643" s="180"/>
      <c r="D4643" s="181" t="s">
        <v>586</v>
      </c>
      <c r="E4643" s="182" t="s">
        <v>1</v>
      </c>
      <c r="F4643" s="183" t="s">
        <v>4564</v>
      </c>
      <c r="H4643" s="182" t="s">
        <v>1</v>
      </c>
      <c r="I4643" s="184"/>
      <c r="L4643" s="180"/>
      <c r="M4643" s="185"/>
      <c r="T4643" s="186"/>
      <c r="AT4643" s="182" t="s">
        <v>586</v>
      </c>
      <c r="AU4643" s="182" t="s">
        <v>89</v>
      </c>
      <c r="AV4643" s="12" t="s">
        <v>84</v>
      </c>
      <c r="AW4643" s="12" t="s">
        <v>31</v>
      </c>
      <c r="AX4643" s="12" t="s">
        <v>77</v>
      </c>
      <c r="AY4643" s="182" t="s">
        <v>574</v>
      </c>
    </row>
    <row r="4644" spans="2:65" s="12" customFormat="1" ht="12">
      <c r="B4644" s="180"/>
      <c r="D4644" s="181" t="s">
        <v>586</v>
      </c>
      <c r="E4644" s="182" t="s">
        <v>1</v>
      </c>
      <c r="F4644" s="183" t="s">
        <v>1019</v>
      </c>
      <c r="H4644" s="182" t="s">
        <v>1</v>
      </c>
      <c r="I4644" s="184"/>
      <c r="L4644" s="180"/>
      <c r="M4644" s="185"/>
      <c r="T4644" s="186"/>
      <c r="AT4644" s="182" t="s">
        <v>586</v>
      </c>
      <c r="AU4644" s="182" t="s">
        <v>89</v>
      </c>
      <c r="AV4644" s="12" t="s">
        <v>84</v>
      </c>
      <c r="AW4644" s="12" t="s">
        <v>31</v>
      </c>
      <c r="AX4644" s="12" t="s">
        <v>77</v>
      </c>
      <c r="AY4644" s="182" t="s">
        <v>574</v>
      </c>
    </row>
    <row r="4645" spans="2:65" s="12" customFormat="1" ht="12">
      <c r="B4645" s="180"/>
      <c r="D4645" s="181" t="s">
        <v>586</v>
      </c>
      <c r="E4645" s="182" t="s">
        <v>1</v>
      </c>
      <c r="F4645" s="183" t="s">
        <v>4565</v>
      </c>
      <c r="H4645" s="182" t="s">
        <v>1</v>
      </c>
      <c r="I4645" s="184"/>
      <c r="L4645" s="180"/>
      <c r="M4645" s="185"/>
      <c r="T4645" s="186"/>
      <c r="AT4645" s="182" t="s">
        <v>586</v>
      </c>
      <c r="AU4645" s="182" t="s">
        <v>89</v>
      </c>
      <c r="AV4645" s="12" t="s">
        <v>84</v>
      </c>
      <c r="AW4645" s="12" t="s">
        <v>31</v>
      </c>
      <c r="AX4645" s="12" t="s">
        <v>77</v>
      </c>
      <c r="AY4645" s="182" t="s">
        <v>574</v>
      </c>
    </row>
    <row r="4646" spans="2:65" s="13" customFormat="1" ht="12">
      <c r="B4646" s="187"/>
      <c r="D4646" s="181" t="s">
        <v>586</v>
      </c>
      <c r="E4646" s="188" t="s">
        <v>1</v>
      </c>
      <c r="F4646" s="189" t="s">
        <v>4566</v>
      </c>
      <c r="H4646" s="190">
        <v>2.891</v>
      </c>
      <c r="I4646" s="191"/>
      <c r="L4646" s="187"/>
      <c r="M4646" s="192"/>
      <c r="T4646" s="193"/>
      <c r="AT4646" s="188" t="s">
        <v>586</v>
      </c>
      <c r="AU4646" s="188" t="s">
        <v>89</v>
      </c>
      <c r="AV4646" s="13" t="s">
        <v>89</v>
      </c>
      <c r="AW4646" s="13" t="s">
        <v>31</v>
      </c>
      <c r="AX4646" s="13" t="s">
        <v>77</v>
      </c>
      <c r="AY4646" s="188" t="s">
        <v>574</v>
      </c>
    </row>
    <row r="4647" spans="2:65" s="13" customFormat="1" ht="12">
      <c r="B4647" s="187"/>
      <c r="D4647" s="181" t="s">
        <v>586</v>
      </c>
      <c r="E4647" s="188" t="s">
        <v>1</v>
      </c>
      <c r="F4647" s="189" t="s">
        <v>4567</v>
      </c>
      <c r="H4647" s="190">
        <v>1.9279999999999999</v>
      </c>
      <c r="I4647" s="191"/>
      <c r="L4647" s="187"/>
      <c r="M4647" s="192"/>
      <c r="T4647" s="193"/>
      <c r="AT4647" s="188" t="s">
        <v>586</v>
      </c>
      <c r="AU4647" s="188" t="s">
        <v>89</v>
      </c>
      <c r="AV4647" s="13" t="s">
        <v>89</v>
      </c>
      <c r="AW4647" s="13" t="s">
        <v>31</v>
      </c>
      <c r="AX4647" s="13" t="s">
        <v>77</v>
      </c>
      <c r="AY4647" s="188" t="s">
        <v>574</v>
      </c>
    </row>
    <row r="4648" spans="2:65" s="13" customFormat="1" ht="12">
      <c r="B4648" s="187"/>
      <c r="D4648" s="181" t="s">
        <v>586</v>
      </c>
      <c r="E4648" s="188" t="s">
        <v>1</v>
      </c>
      <c r="F4648" s="189" t="s">
        <v>4568</v>
      </c>
      <c r="H4648" s="190">
        <v>7.3250000000000002</v>
      </c>
      <c r="I4648" s="191"/>
      <c r="L4648" s="187"/>
      <c r="M4648" s="192"/>
      <c r="T4648" s="193"/>
      <c r="AT4648" s="188" t="s">
        <v>586</v>
      </c>
      <c r="AU4648" s="188" t="s">
        <v>89</v>
      </c>
      <c r="AV4648" s="13" t="s">
        <v>89</v>
      </c>
      <c r="AW4648" s="13" t="s">
        <v>31</v>
      </c>
      <c r="AX4648" s="13" t="s">
        <v>77</v>
      </c>
      <c r="AY4648" s="188" t="s">
        <v>574</v>
      </c>
    </row>
    <row r="4649" spans="2:65" s="13" customFormat="1" ht="12">
      <c r="B4649" s="187"/>
      <c r="D4649" s="181" t="s">
        <v>586</v>
      </c>
      <c r="E4649" s="188" t="s">
        <v>1</v>
      </c>
      <c r="F4649" s="189" t="s">
        <v>4569</v>
      </c>
      <c r="H4649" s="190">
        <v>2.7629999999999999</v>
      </c>
      <c r="I4649" s="191"/>
      <c r="L4649" s="187"/>
      <c r="M4649" s="192"/>
      <c r="T4649" s="193"/>
      <c r="AT4649" s="188" t="s">
        <v>586</v>
      </c>
      <c r="AU4649" s="188" t="s">
        <v>89</v>
      </c>
      <c r="AV4649" s="13" t="s">
        <v>89</v>
      </c>
      <c r="AW4649" s="13" t="s">
        <v>31</v>
      </c>
      <c r="AX4649" s="13" t="s">
        <v>77</v>
      </c>
      <c r="AY4649" s="188" t="s">
        <v>574</v>
      </c>
    </row>
    <row r="4650" spans="2:65" s="13" customFormat="1" ht="12">
      <c r="B4650" s="187"/>
      <c r="D4650" s="181" t="s">
        <v>586</v>
      </c>
      <c r="E4650" s="188" t="s">
        <v>1</v>
      </c>
      <c r="F4650" s="189" t="s">
        <v>4570</v>
      </c>
      <c r="H4650" s="190">
        <v>1.9279999999999999</v>
      </c>
      <c r="I4650" s="191"/>
      <c r="L4650" s="187"/>
      <c r="M4650" s="192"/>
      <c r="T4650" s="193"/>
      <c r="AT4650" s="188" t="s">
        <v>586</v>
      </c>
      <c r="AU4650" s="188" t="s">
        <v>89</v>
      </c>
      <c r="AV4650" s="13" t="s">
        <v>89</v>
      </c>
      <c r="AW4650" s="13" t="s">
        <v>31</v>
      </c>
      <c r="AX4650" s="13" t="s">
        <v>77</v>
      </c>
      <c r="AY4650" s="188" t="s">
        <v>574</v>
      </c>
    </row>
    <row r="4651" spans="2:65" s="13" customFormat="1" ht="12">
      <c r="B4651" s="187"/>
      <c r="D4651" s="181" t="s">
        <v>586</v>
      </c>
      <c r="E4651" s="188" t="s">
        <v>1</v>
      </c>
      <c r="F4651" s="189" t="s">
        <v>4571</v>
      </c>
      <c r="H4651" s="190">
        <v>2.1850000000000001</v>
      </c>
      <c r="I4651" s="191"/>
      <c r="L4651" s="187"/>
      <c r="M4651" s="192"/>
      <c r="T4651" s="193"/>
      <c r="AT4651" s="188" t="s">
        <v>586</v>
      </c>
      <c r="AU4651" s="188" t="s">
        <v>89</v>
      </c>
      <c r="AV4651" s="13" t="s">
        <v>89</v>
      </c>
      <c r="AW4651" s="13" t="s">
        <v>31</v>
      </c>
      <c r="AX4651" s="13" t="s">
        <v>77</v>
      </c>
      <c r="AY4651" s="188" t="s">
        <v>574</v>
      </c>
    </row>
    <row r="4652" spans="2:65" s="13" customFormat="1" ht="12">
      <c r="B4652" s="187"/>
      <c r="D4652" s="181" t="s">
        <v>586</v>
      </c>
      <c r="E4652" s="188" t="s">
        <v>1</v>
      </c>
      <c r="F4652" s="189" t="s">
        <v>4572</v>
      </c>
      <c r="H4652" s="190">
        <v>2.6339999999999999</v>
      </c>
      <c r="I4652" s="191"/>
      <c r="L4652" s="187"/>
      <c r="M4652" s="192"/>
      <c r="T4652" s="193"/>
      <c r="AT4652" s="188" t="s">
        <v>586</v>
      </c>
      <c r="AU4652" s="188" t="s">
        <v>89</v>
      </c>
      <c r="AV4652" s="13" t="s">
        <v>89</v>
      </c>
      <c r="AW4652" s="13" t="s">
        <v>31</v>
      </c>
      <c r="AX4652" s="13" t="s">
        <v>77</v>
      </c>
      <c r="AY4652" s="188" t="s">
        <v>574</v>
      </c>
    </row>
    <row r="4653" spans="2:65" s="13" customFormat="1" ht="12">
      <c r="B4653" s="187"/>
      <c r="D4653" s="181" t="s">
        <v>586</v>
      </c>
      <c r="E4653" s="188" t="s">
        <v>1</v>
      </c>
      <c r="F4653" s="189" t="s">
        <v>4573</v>
      </c>
      <c r="H4653" s="190">
        <v>1.7350000000000001</v>
      </c>
      <c r="I4653" s="191"/>
      <c r="L4653" s="187"/>
      <c r="M4653" s="192"/>
      <c r="T4653" s="193"/>
      <c r="AT4653" s="188" t="s">
        <v>586</v>
      </c>
      <c r="AU4653" s="188" t="s">
        <v>89</v>
      </c>
      <c r="AV4653" s="13" t="s">
        <v>89</v>
      </c>
      <c r="AW4653" s="13" t="s">
        <v>31</v>
      </c>
      <c r="AX4653" s="13" t="s">
        <v>77</v>
      </c>
      <c r="AY4653" s="188" t="s">
        <v>574</v>
      </c>
    </row>
    <row r="4654" spans="2:65" s="13" customFormat="1" ht="12">
      <c r="B4654" s="187"/>
      <c r="D4654" s="181" t="s">
        <v>586</v>
      </c>
      <c r="E4654" s="188" t="s">
        <v>1</v>
      </c>
      <c r="F4654" s="189" t="s">
        <v>4574</v>
      </c>
      <c r="H4654" s="190">
        <v>2.2490000000000001</v>
      </c>
      <c r="I4654" s="191"/>
      <c r="L4654" s="187"/>
      <c r="M4654" s="192"/>
      <c r="T4654" s="193"/>
      <c r="AT4654" s="188" t="s">
        <v>586</v>
      </c>
      <c r="AU4654" s="188" t="s">
        <v>89</v>
      </c>
      <c r="AV4654" s="13" t="s">
        <v>89</v>
      </c>
      <c r="AW4654" s="13" t="s">
        <v>31</v>
      </c>
      <c r="AX4654" s="13" t="s">
        <v>77</v>
      </c>
      <c r="AY4654" s="188" t="s">
        <v>574</v>
      </c>
    </row>
    <row r="4655" spans="2:65" s="13" customFormat="1" ht="12">
      <c r="B4655" s="187"/>
      <c r="D4655" s="181" t="s">
        <v>586</v>
      </c>
      <c r="E4655" s="188" t="s">
        <v>1</v>
      </c>
      <c r="F4655" s="189" t="s">
        <v>4575</v>
      </c>
      <c r="H4655" s="190">
        <v>0.9</v>
      </c>
      <c r="I4655" s="191"/>
      <c r="L4655" s="187"/>
      <c r="M4655" s="192"/>
      <c r="T4655" s="193"/>
      <c r="AT4655" s="188" t="s">
        <v>586</v>
      </c>
      <c r="AU4655" s="188" t="s">
        <v>89</v>
      </c>
      <c r="AV4655" s="13" t="s">
        <v>89</v>
      </c>
      <c r="AW4655" s="13" t="s">
        <v>31</v>
      </c>
      <c r="AX4655" s="13" t="s">
        <v>77</v>
      </c>
      <c r="AY4655" s="188" t="s">
        <v>574</v>
      </c>
    </row>
    <row r="4656" spans="2:65" s="13" customFormat="1" ht="12">
      <c r="B4656" s="187"/>
      <c r="D4656" s="181" t="s">
        <v>586</v>
      </c>
      <c r="E4656" s="188" t="s">
        <v>1</v>
      </c>
      <c r="F4656" s="189" t="s">
        <v>4576</v>
      </c>
      <c r="H4656" s="190">
        <v>2.6339999999999999</v>
      </c>
      <c r="I4656" s="191"/>
      <c r="L4656" s="187"/>
      <c r="M4656" s="192"/>
      <c r="T4656" s="193"/>
      <c r="AT4656" s="188" t="s">
        <v>586</v>
      </c>
      <c r="AU4656" s="188" t="s">
        <v>89</v>
      </c>
      <c r="AV4656" s="13" t="s">
        <v>89</v>
      </c>
      <c r="AW4656" s="13" t="s">
        <v>31</v>
      </c>
      <c r="AX4656" s="13" t="s">
        <v>77</v>
      </c>
      <c r="AY4656" s="188" t="s">
        <v>574</v>
      </c>
    </row>
    <row r="4657" spans="2:51" s="13" customFormat="1" ht="12">
      <c r="B4657" s="187"/>
      <c r="D4657" s="181" t="s">
        <v>586</v>
      </c>
      <c r="E4657" s="188" t="s">
        <v>1</v>
      </c>
      <c r="F4657" s="189" t="s">
        <v>4577</v>
      </c>
      <c r="H4657" s="190">
        <v>0.77100000000000002</v>
      </c>
      <c r="I4657" s="191"/>
      <c r="L4657" s="187"/>
      <c r="M4657" s="192"/>
      <c r="T4657" s="193"/>
      <c r="AT4657" s="188" t="s">
        <v>586</v>
      </c>
      <c r="AU4657" s="188" t="s">
        <v>89</v>
      </c>
      <c r="AV4657" s="13" t="s">
        <v>89</v>
      </c>
      <c r="AW4657" s="13" t="s">
        <v>31</v>
      </c>
      <c r="AX4657" s="13" t="s">
        <v>77</v>
      </c>
      <c r="AY4657" s="188" t="s">
        <v>574</v>
      </c>
    </row>
    <row r="4658" spans="2:51" s="13" customFormat="1" ht="12">
      <c r="B4658" s="187"/>
      <c r="D4658" s="181" t="s">
        <v>586</v>
      </c>
      <c r="E4658" s="188" t="s">
        <v>1</v>
      </c>
      <c r="F4658" s="189" t="s">
        <v>4578</v>
      </c>
      <c r="H4658" s="190">
        <v>1.671</v>
      </c>
      <c r="I4658" s="191"/>
      <c r="L4658" s="187"/>
      <c r="M4658" s="192"/>
      <c r="T4658" s="193"/>
      <c r="AT4658" s="188" t="s">
        <v>586</v>
      </c>
      <c r="AU4658" s="188" t="s">
        <v>89</v>
      </c>
      <c r="AV4658" s="13" t="s">
        <v>89</v>
      </c>
      <c r="AW4658" s="13" t="s">
        <v>31</v>
      </c>
      <c r="AX4658" s="13" t="s">
        <v>77</v>
      </c>
      <c r="AY4658" s="188" t="s">
        <v>574</v>
      </c>
    </row>
    <row r="4659" spans="2:51" s="13" customFormat="1" ht="12">
      <c r="B4659" s="187"/>
      <c r="D4659" s="181" t="s">
        <v>586</v>
      </c>
      <c r="E4659" s="188" t="s">
        <v>1</v>
      </c>
      <c r="F4659" s="189" t="s">
        <v>4579</v>
      </c>
      <c r="H4659" s="190">
        <v>1.0920000000000001</v>
      </c>
      <c r="I4659" s="191"/>
      <c r="L4659" s="187"/>
      <c r="M4659" s="192"/>
      <c r="T4659" s="193"/>
      <c r="AT4659" s="188" t="s">
        <v>586</v>
      </c>
      <c r="AU4659" s="188" t="s">
        <v>89</v>
      </c>
      <c r="AV4659" s="13" t="s">
        <v>89</v>
      </c>
      <c r="AW4659" s="13" t="s">
        <v>31</v>
      </c>
      <c r="AX4659" s="13" t="s">
        <v>77</v>
      </c>
      <c r="AY4659" s="188" t="s">
        <v>574</v>
      </c>
    </row>
    <row r="4660" spans="2:51" s="13" customFormat="1" ht="12">
      <c r="B4660" s="187"/>
      <c r="D4660" s="181" t="s">
        <v>586</v>
      </c>
      <c r="E4660" s="188" t="s">
        <v>1</v>
      </c>
      <c r="F4660" s="189" t="s">
        <v>4580</v>
      </c>
      <c r="H4660" s="190">
        <v>3.5979999999999999</v>
      </c>
      <c r="I4660" s="191"/>
      <c r="L4660" s="187"/>
      <c r="M4660" s="192"/>
      <c r="T4660" s="193"/>
      <c r="AT4660" s="188" t="s">
        <v>586</v>
      </c>
      <c r="AU4660" s="188" t="s">
        <v>89</v>
      </c>
      <c r="AV4660" s="13" t="s">
        <v>89</v>
      </c>
      <c r="AW4660" s="13" t="s">
        <v>31</v>
      </c>
      <c r="AX4660" s="13" t="s">
        <v>77</v>
      </c>
      <c r="AY4660" s="188" t="s">
        <v>574</v>
      </c>
    </row>
    <row r="4661" spans="2:51" s="13" customFormat="1" ht="12">
      <c r="B4661" s="187"/>
      <c r="D4661" s="181" t="s">
        <v>586</v>
      </c>
      <c r="E4661" s="188" t="s">
        <v>1</v>
      </c>
      <c r="F4661" s="189" t="s">
        <v>4581</v>
      </c>
      <c r="H4661" s="190">
        <v>1.992</v>
      </c>
      <c r="I4661" s="191"/>
      <c r="L4661" s="187"/>
      <c r="M4661" s="192"/>
      <c r="T4661" s="193"/>
      <c r="AT4661" s="188" t="s">
        <v>586</v>
      </c>
      <c r="AU4661" s="188" t="s">
        <v>89</v>
      </c>
      <c r="AV4661" s="13" t="s">
        <v>89</v>
      </c>
      <c r="AW4661" s="13" t="s">
        <v>31</v>
      </c>
      <c r="AX4661" s="13" t="s">
        <v>77</v>
      </c>
      <c r="AY4661" s="188" t="s">
        <v>574</v>
      </c>
    </row>
    <row r="4662" spans="2:51" s="13" customFormat="1" ht="12">
      <c r="B4662" s="187"/>
      <c r="D4662" s="181" t="s">
        <v>586</v>
      </c>
      <c r="E4662" s="188" t="s">
        <v>1</v>
      </c>
      <c r="F4662" s="189" t="s">
        <v>4582</v>
      </c>
      <c r="H4662" s="190">
        <v>1.9279999999999999</v>
      </c>
      <c r="I4662" s="191"/>
      <c r="L4662" s="187"/>
      <c r="M4662" s="192"/>
      <c r="T4662" s="193"/>
      <c r="AT4662" s="188" t="s">
        <v>586</v>
      </c>
      <c r="AU4662" s="188" t="s">
        <v>89</v>
      </c>
      <c r="AV4662" s="13" t="s">
        <v>89</v>
      </c>
      <c r="AW4662" s="13" t="s">
        <v>31</v>
      </c>
      <c r="AX4662" s="13" t="s">
        <v>77</v>
      </c>
      <c r="AY4662" s="188" t="s">
        <v>574</v>
      </c>
    </row>
    <row r="4663" spans="2:51" s="13" customFormat="1" ht="12">
      <c r="B4663" s="187"/>
      <c r="D4663" s="181" t="s">
        <v>586</v>
      </c>
      <c r="E4663" s="188" t="s">
        <v>1</v>
      </c>
      <c r="F4663" s="189" t="s">
        <v>4583</v>
      </c>
      <c r="H4663" s="190">
        <v>1.028</v>
      </c>
      <c r="I4663" s="191"/>
      <c r="L4663" s="187"/>
      <c r="M4663" s="192"/>
      <c r="T4663" s="193"/>
      <c r="AT4663" s="188" t="s">
        <v>586</v>
      </c>
      <c r="AU4663" s="188" t="s">
        <v>89</v>
      </c>
      <c r="AV4663" s="13" t="s">
        <v>89</v>
      </c>
      <c r="AW4663" s="13" t="s">
        <v>31</v>
      </c>
      <c r="AX4663" s="13" t="s">
        <v>77</v>
      </c>
      <c r="AY4663" s="188" t="s">
        <v>574</v>
      </c>
    </row>
    <row r="4664" spans="2:51" s="13" customFormat="1" ht="12">
      <c r="B4664" s="187"/>
      <c r="D4664" s="181" t="s">
        <v>586</v>
      </c>
      <c r="E4664" s="188" t="s">
        <v>1</v>
      </c>
      <c r="F4664" s="189" t="s">
        <v>4584</v>
      </c>
      <c r="H4664" s="190">
        <v>2.956</v>
      </c>
      <c r="I4664" s="191"/>
      <c r="L4664" s="187"/>
      <c r="M4664" s="192"/>
      <c r="T4664" s="193"/>
      <c r="AT4664" s="188" t="s">
        <v>586</v>
      </c>
      <c r="AU4664" s="188" t="s">
        <v>89</v>
      </c>
      <c r="AV4664" s="13" t="s">
        <v>89</v>
      </c>
      <c r="AW4664" s="13" t="s">
        <v>31</v>
      </c>
      <c r="AX4664" s="13" t="s">
        <v>77</v>
      </c>
      <c r="AY4664" s="188" t="s">
        <v>574</v>
      </c>
    </row>
    <row r="4665" spans="2:51" s="13" customFormat="1" ht="12">
      <c r="B4665" s="187"/>
      <c r="D4665" s="181" t="s">
        <v>586</v>
      </c>
      <c r="E4665" s="188" t="s">
        <v>1</v>
      </c>
      <c r="F4665" s="189" t="s">
        <v>4585</v>
      </c>
      <c r="H4665" s="190">
        <v>2.5059999999999998</v>
      </c>
      <c r="I4665" s="191"/>
      <c r="L4665" s="187"/>
      <c r="M4665" s="192"/>
      <c r="T4665" s="193"/>
      <c r="AT4665" s="188" t="s">
        <v>586</v>
      </c>
      <c r="AU4665" s="188" t="s">
        <v>89</v>
      </c>
      <c r="AV4665" s="13" t="s">
        <v>89</v>
      </c>
      <c r="AW4665" s="13" t="s">
        <v>31</v>
      </c>
      <c r="AX4665" s="13" t="s">
        <v>77</v>
      </c>
      <c r="AY4665" s="188" t="s">
        <v>574</v>
      </c>
    </row>
    <row r="4666" spans="2:51" s="13" customFormat="1" ht="12">
      <c r="B4666" s="187"/>
      <c r="D4666" s="181" t="s">
        <v>586</v>
      </c>
      <c r="E4666" s="188" t="s">
        <v>1</v>
      </c>
      <c r="F4666" s="189" t="s">
        <v>4586</v>
      </c>
      <c r="H4666" s="190">
        <v>1.028</v>
      </c>
      <c r="I4666" s="191"/>
      <c r="L4666" s="187"/>
      <c r="M4666" s="192"/>
      <c r="T4666" s="193"/>
      <c r="AT4666" s="188" t="s">
        <v>586</v>
      </c>
      <c r="AU4666" s="188" t="s">
        <v>89</v>
      </c>
      <c r="AV4666" s="13" t="s">
        <v>89</v>
      </c>
      <c r="AW4666" s="13" t="s">
        <v>31</v>
      </c>
      <c r="AX4666" s="13" t="s">
        <v>77</v>
      </c>
      <c r="AY4666" s="188" t="s">
        <v>574</v>
      </c>
    </row>
    <row r="4667" spans="2:51" s="13" customFormat="1" ht="12">
      <c r="B4667" s="187"/>
      <c r="D4667" s="181" t="s">
        <v>586</v>
      </c>
      <c r="E4667" s="188" t="s">
        <v>1</v>
      </c>
      <c r="F4667" s="189" t="s">
        <v>4587</v>
      </c>
      <c r="H4667" s="190">
        <v>3.2130000000000001</v>
      </c>
      <c r="I4667" s="191"/>
      <c r="L4667" s="187"/>
      <c r="M4667" s="192"/>
      <c r="T4667" s="193"/>
      <c r="AT4667" s="188" t="s">
        <v>586</v>
      </c>
      <c r="AU4667" s="188" t="s">
        <v>89</v>
      </c>
      <c r="AV4667" s="13" t="s">
        <v>89</v>
      </c>
      <c r="AW4667" s="13" t="s">
        <v>31</v>
      </c>
      <c r="AX4667" s="13" t="s">
        <v>77</v>
      </c>
      <c r="AY4667" s="188" t="s">
        <v>574</v>
      </c>
    </row>
    <row r="4668" spans="2:51" s="13" customFormat="1" ht="12">
      <c r="B4668" s="187"/>
      <c r="D4668" s="181" t="s">
        <v>586</v>
      </c>
      <c r="E4668" s="188" t="s">
        <v>1</v>
      </c>
      <c r="F4668" s="189" t="s">
        <v>4588</v>
      </c>
      <c r="H4668" s="190">
        <v>1.9279999999999999</v>
      </c>
      <c r="I4668" s="191"/>
      <c r="L4668" s="187"/>
      <c r="M4668" s="192"/>
      <c r="T4668" s="193"/>
      <c r="AT4668" s="188" t="s">
        <v>586</v>
      </c>
      <c r="AU4668" s="188" t="s">
        <v>89</v>
      </c>
      <c r="AV4668" s="13" t="s">
        <v>89</v>
      </c>
      <c r="AW4668" s="13" t="s">
        <v>31</v>
      </c>
      <c r="AX4668" s="13" t="s">
        <v>77</v>
      </c>
      <c r="AY4668" s="188" t="s">
        <v>574</v>
      </c>
    </row>
    <row r="4669" spans="2:51" s="13" customFormat="1" ht="12">
      <c r="B4669" s="187"/>
      <c r="D4669" s="181" t="s">
        <v>586</v>
      </c>
      <c r="E4669" s="188" t="s">
        <v>1</v>
      </c>
      <c r="F4669" s="189" t="s">
        <v>4589</v>
      </c>
      <c r="H4669" s="190">
        <v>1.349</v>
      </c>
      <c r="I4669" s="191"/>
      <c r="L4669" s="187"/>
      <c r="M4669" s="192"/>
      <c r="T4669" s="193"/>
      <c r="AT4669" s="188" t="s">
        <v>586</v>
      </c>
      <c r="AU4669" s="188" t="s">
        <v>89</v>
      </c>
      <c r="AV4669" s="13" t="s">
        <v>89</v>
      </c>
      <c r="AW4669" s="13" t="s">
        <v>31</v>
      </c>
      <c r="AX4669" s="13" t="s">
        <v>77</v>
      </c>
      <c r="AY4669" s="188" t="s">
        <v>574</v>
      </c>
    </row>
    <row r="4670" spans="2:51" s="13" customFormat="1" ht="12">
      <c r="B4670" s="187"/>
      <c r="D4670" s="181" t="s">
        <v>586</v>
      </c>
      <c r="E4670" s="188" t="s">
        <v>1</v>
      </c>
      <c r="F4670" s="189" t="s">
        <v>4590</v>
      </c>
      <c r="H4670" s="190">
        <v>2.827</v>
      </c>
      <c r="I4670" s="191"/>
      <c r="L4670" s="187"/>
      <c r="M4670" s="192"/>
      <c r="T4670" s="193"/>
      <c r="AT4670" s="188" t="s">
        <v>586</v>
      </c>
      <c r="AU4670" s="188" t="s">
        <v>89</v>
      </c>
      <c r="AV4670" s="13" t="s">
        <v>89</v>
      </c>
      <c r="AW4670" s="13" t="s">
        <v>31</v>
      </c>
      <c r="AX4670" s="13" t="s">
        <v>77</v>
      </c>
      <c r="AY4670" s="188" t="s">
        <v>574</v>
      </c>
    </row>
    <row r="4671" spans="2:51" s="13" customFormat="1" ht="12">
      <c r="B4671" s="187"/>
      <c r="D4671" s="181" t="s">
        <v>586</v>
      </c>
      <c r="E4671" s="188" t="s">
        <v>1</v>
      </c>
      <c r="F4671" s="189" t="s">
        <v>4591</v>
      </c>
      <c r="H4671" s="190">
        <v>3.1480000000000001</v>
      </c>
      <c r="I4671" s="191"/>
      <c r="L4671" s="187"/>
      <c r="M4671" s="192"/>
      <c r="T4671" s="193"/>
      <c r="AT4671" s="188" t="s">
        <v>586</v>
      </c>
      <c r="AU4671" s="188" t="s">
        <v>89</v>
      </c>
      <c r="AV4671" s="13" t="s">
        <v>89</v>
      </c>
      <c r="AW4671" s="13" t="s">
        <v>31</v>
      </c>
      <c r="AX4671" s="13" t="s">
        <v>77</v>
      </c>
      <c r="AY4671" s="188" t="s">
        <v>574</v>
      </c>
    </row>
    <row r="4672" spans="2:51" s="13" customFormat="1" ht="12">
      <c r="B4672" s="187"/>
      <c r="D4672" s="181" t="s">
        <v>586</v>
      </c>
      <c r="E4672" s="188" t="s">
        <v>1</v>
      </c>
      <c r="F4672" s="189" t="s">
        <v>4592</v>
      </c>
      <c r="H4672" s="190">
        <v>2.5059999999999998</v>
      </c>
      <c r="I4672" s="191"/>
      <c r="L4672" s="187"/>
      <c r="M4672" s="192"/>
      <c r="T4672" s="193"/>
      <c r="AT4672" s="188" t="s">
        <v>586</v>
      </c>
      <c r="AU4672" s="188" t="s">
        <v>89</v>
      </c>
      <c r="AV4672" s="13" t="s">
        <v>89</v>
      </c>
      <c r="AW4672" s="13" t="s">
        <v>31</v>
      </c>
      <c r="AX4672" s="13" t="s">
        <v>77</v>
      </c>
      <c r="AY4672" s="188" t="s">
        <v>574</v>
      </c>
    </row>
    <row r="4673" spans="2:51" s="13" customFormat="1" ht="12">
      <c r="B4673" s="187"/>
      <c r="D4673" s="181" t="s">
        <v>586</v>
      </c>
      <c r="E4673" s="188" t="s">
        <v>1</v>
      </c>
      <c r="F4673" s="189" t="s">
        <v>4593</v>
      </c>
      <c r="H4673" s="190">
        <v>2.5059999999999998</v>
      </c>
      <c r="I4673" s="191"/>
      <c r="L4673" s="187"/>
      <c r="M4673" s="192"/>
      <c r="T4673" s="193"/>
      <c r="AT4673" s="188" t="s">
        <v>586</v>
      </c>
      <c r="AU4673" s="188" t="s">
        <v>89</v>
      </c>
      <c r="AV4673" s="13" t="s">
        <v>89</v>
      </c>
      <c r="AW4673" s="13" t="s">
        <v>31</v>
      </c>
      <c r="AX4673" s="13" t="s">
        <v>77</v>
      </c>
      <c r="AY4673" s="188" t="s">
        <v>574</v>
      </c>
    </row>
    <row r="4674" spans="2:51" s="13" customFormat="1" ht="12">
      <c r="B4674" s="187"/>
      <c r="D4674" s="181" t="s">
        <v>586</v>
      </c>
      <c r="E4674" s="188" t="s">
        <v>1</v>
      </c>
      <c r="F4674" s="189" t="s">
        <v>4594</v>
      </c>
      <c r="H4674" s="190">
        <v>2.7629999999999999</v>
      </c>
      <c r="I4674" s="191"/>
      <c r="L4674" s="187"/>
      <c r="M4674" s="192"/>
      <c r="T4674" s="193"/>
      <c r="AT4674" s="188" t="s">
        <v>586</v>
      </c>
      <c r="AU4674" s="188" t="s">
        <v>89</v>
      </c>
      <c r="AV4674" s="13" t="s">
        <v>89</v>
      </c>
      <c r="AW4674" s="13" t="s">
        <v>31</v>
      </c>
      <c r="AX4674" s="13" t="s">
        <v>77</v>
      </c>
      <c r="AY4674" s="188" t="s">
        <v>574</v>
      </c>
    </row>
    <row r="4675" spans="2:51" s="13" customFormat="1" ht="12">
      <c r="B4675" s="187"/>
      <c r="D4675" s="181" t="s">
        <v>586</v>
      </c>
      <c r="E4675" s="188" t="s">
        <v>1</v>
      </c>
      <c r="F4675" s="189" t="s">
        <v>4595</v>
      </c>
      <c r="H4675" s="190">
        <v>0.77100000000000002</v>
      </c>
      <c r="I4675" s="191"/>
      <c r="L4675" s="187"/>
      <c r="M4675" s="192"/>
      <c r="T4675" s="193"/>
      <c r="AT4675" s="188" t="s">
        <v>586</v>
      </c>
      <c r="AU4675" s="188" t="s">
        <v>89</v>
      </c>
      <c r="AV4675" s="13" t="s">
        <v>89</v>
      </c>
      <c r="AW4675" s="13" t="s">
        <v>31</v>
      </c>
      <c r="AX4675" s="13" t="s">
        <v>77</v>
      </c>
      <c r="AY4675" s="188" t="s">
        <v>574</v>
      </c>
    </row>
    <row r="4676" spans="2:51" s="13" customFormat="1" ht="12">
      <c r="B4676" s="187"/>
      <c r="D4676" s="181" t="s">
        <v>586</v>
      </c>
      <c r="E4676" s="188" t="s">
        <v>1</v>
      </c>
      <c r="F4676" s="189" t="s">
        <v>4596</v>
      </c>
      <c r="H4676" s="190">
        <v>1.9279999999999999</v>
      </c>
      <c r="I4676" s="191"/>
      <c r="L4676" s="187"/>
      <c r="M4676" s="192"/>
      <c r="T4676" s="193"/>
      <c r="AT4676" s="188" t="s">
        <v>586</v>
      </c>
      <c r="AU4676" s="188" t="s">
        <v>89</v>
      </c>
      <c r="AV4676" s="13" t="s">
        <v>89</v>
      </c>
      <c r="AW4676" s="13" t="s">
        <v>31</v>
      </c>
      <c r="AX4676" s="13" t="s">
        <v>77</v>
      </c>
      <c r="AY4676" s="188" t="s">
        <v>574</v>
      </c>
    </row>
    <row r="4677" spans="2:51" s="13" customFormat="1" ht="12">
      <c r="B4677" s="187"/>
      <c r="D4677" s="181" t="s">
        <v>586</v>
      </c>
      <c r="E4677" s="188" t="s">
        <v>1</v>
      </c>
      <c r="F4677" s="189" t="s">
        <v>4597</v>
      </c>
      <c r="H4677" s="190">
        <v>5.14</v>
      </c>
      <c r="I4677" s="191"/>
      <c r="L4677" s="187"/>
      <c r="M4677" s="192"/>
      <c r="T4677" s="193"/>
      <c r="AT4677" s="188" t="s">
        <v>586</v>
      </c>
      <c r="AU4677" s="188" t="s">
        <v>89</v>
      </c>
      <c r="AV4677" s="13" t="s">
        <v>89</v>
      </c>
      <c r="AW4677" s="13" t="s">
        <v>31</v>
      </c>
      <c r="AX4677" s="13" t="s">
        <v>77</v>
      </c>
      <c r="AY4677" s="188" t="s">
        <v>574</v>
      </c>
    </row>
    <row r="4678" spans="2:51" s="13" customFormat="1" ht="12">
      <c r="B4678" s="187"/>
      <c r="D4678" s="181" t="s">
        <v>586</v>
      </c>
      <c r="E4678" s="188" t="s">
        <v>1</v>
      </c>
      <c r="F4678" s="189" t="s">
        <v>4598</v>
      </c>
      <c r="H4678" s="190">
        <v>1.9279999999999999</v>
      </c>
      <c r="I4678" s="191"/>
      <c r="L4678" s="187"/>
      <c r="M4678" s="192"/>
      <c r="T4678" s="193"/>
      <c r="AT4678" s="188" t="s">
        <v>586</v>
      </c>
      <c r="AU4678" s="188" t="s">
        <v>89</v>
      </c>
      <c r="AV4678" s="13" t="s">
        <v>89</v>
      </c>
      <c r="AW4678" s="13" t="s">
        <v>31</v>
      </c>
      <c r="AX4678" s="13" t="s">
        <v>77</v>
      </c>
      <c r="AY4678" s="188" t="s">
        <v>574</v>
      </c>
    </row>
    <row r="4679" spans="2:51" s="13" customFormat="1" ht="12">
      <c r="B4679" s="187"/>
      <c r="D4679" s="181" t="s">
        <v>586</v>
      </c>
      <c r="E4679" s="188" t="s">
        <v>1</v>
      </c>
      <c r="F4679" s="189" t="s">
        <v>4599</v>
      </c>
      <c r="H4679" s="190">
        <v>8.2880000000000003</v>
      </c>
      <c r="I4679" s="191"/>
      <c r="L4679" s="187"/>
      <c r="M4679" s="192"/>
      <c r="T4679" s="193"/>
      <c r="AT4679" s="188" t="s">
        <v>586</v>
      </c>
      <c r="AU4679" s="188" t="s">
        <v>89</v>
      </c>
      <c r="AV4679" s="13" t="s">
        <v>89</v>
      </c>
      <c r="AW4679" s="13" t="s">
        <v>31</v>
      </c>
      <c r="AX4679" s="13" t="s">
        <v>77</v>
      </c>
      <c r="AY4679" s="188" t="s">
        <v>574</v>
      </c>
    </row>
    <row r="4680" spans="2:51" s="13" customFormat="1" ht="12">
      <c r="B4680" s="187"/>
      <c r="D4680" s="181" t="s">
        <v>586</v>
      </c>
      <c r="E4680" s="188" t="s">
        <v>1</v>
      </c>
      <c r="F4680" s="189" t="s">
        <v>4600</v>
      </c>
      <c r="H4680" s="190">
        <v>2.12</v>
      </c>
      <c r="I4680" s="191"/>
      <c r="L4680" s="187"/>
      <c r="M4680" s="192"/>
      <c r="T4680" s="193"/>
      <c r="AT4680" s="188" t="s">
        <v>586</v>
      </c>
      <c r="AU4680" s="188" t="s">
        <v>89</v>
      </c>
      <c r="AV4680" s="13" t="s">
        <v>89</v>
      </c>
      <c r="AW4680" s="13" t="s">
        <v>31</v>
      </c>
      <c r="AX4680" s="13" t="s">
        <v>77</v>
      </c>
      <c r="AY4680" s="188" t="s">
        <v>574</v>
      </c>
    </row>
    <row r="4681" spans="2:51" s="13" customFormat="1" ht="12">
      <c r="B4681" s="187"/>
      <c r="D4681" s="181" t="s">
        <v>586</v>
      </c>
      <c r="E4681" s="188" t="s">
        <v>1</v>
      </c>
      <c r="F4681" s="189" t="s">
        <v>4601</v>
      </c>
      <c r="H4681" s="190">
        <v>1.6060000000000001</v>
      </c>
      <c r="I4681" s="191"/>
      <c r="L4681" s="187"/>
      <c r="M4681" s="192"/>
      <c r="T4681" s="193"/>
      <c r="AT4681" s="188" t="s">
        <v>586</v>
      </c>
      <c r="AU4681" s="188" t="s">
        <v>89</v>
      </c>
      <c r="AV4681" s="13" t="s">
        <v>89</v>
      </c>
      <c r="AW4681" s="13" t="s">
        <v>31</v>
      </c>
      <c r="AX4681" s="13" t="s">
        <v>77</v>
      </c>
      <c r="AY4681" s="188" t="s">
        <v>574</v>
      </c>
    </row>
    <row r="4682" spans="2:51" s="13" customFormat="1" ht="12">
      <c r="B4682" s="187"/>
      <c r="D4682" s="181" t="s">
        <v>586</v>
      </c>
      <c r="E4682" s="188" t="s">
        <v>1</v>
      </c>
      <c r="F4682" s="189" t="s">
        <v>4602</v>
      </c>
      <c r="H4682" s="190">
        <v>2.7879999999999998</v>
      </c>
      <c r="I4682" s="191"/>
      <c r="L4682" s="187"/>
      <c r="M4682" s="192"/>
      <c r="T4682" s="193"/>
      <c r="AT4682" s="188" t="s">
        <v>586</v>
      </c>
      <c r="AU4682" s="188" t="s">
        <v>89</v>
      </c>
      <c r="AV4682" s="13" t="s">
        <v>89</v>
      </c>
      <c r="AW4682" s="13" t="s">
        <v>31</v>
      </c>
      <c r="AX4682" s="13" t="s">
        <v>77</v>
      </c>
      <c r="AY4682" s="188" t="s">
        <v>574</v>
      </c>
    </row>
    <row r="4683" spans="2:51" s="13" customFormat="1" ht="12">
      <c r="B4683" s="187"/>
      <c r="D4683" s="181" t="s">
        <v>586</v>
      </c>
      <c r="E4683" s="188" t="s">
        <v>1</v>
      </c>
      <c r="F4683" s="189" t="s">
        <v>4603</v>
      </c>
      <c r="H4683" s="190">
        <v>1.92</v>
      </c>
      <c r="I4683" s="191"/>
      <c r="L4683" s="187"/>
      <c r="M4683" s="192"/>
      <c r="T4683" s="193"/>
      <c r="AT4683" s="188" t="s">
        <v>586</v>
      </c>
      <c r="AU4683" s="188" t="s">
        <v>89</v>
      </c>
      <c r="AV4683" s="13" t="s">
        <v>89</v>
      </c>
      <c r="AW4683" s="13" t="s">
        <v>31</v>
      </c>
      <c r="AX4683" s="13" t="s">
        <v>77</v>
      </c>
      <c r="AY4683" s="188" t="s">
        <v>574</v>
      </c>
    </row>
    <row r="4684" spans="2:51" s="13" customFormat="1" ht="12">
      <c r="B4684" s="187"/>
      <c r="D4684" s="181" t="s">
        <v>586</v>
      </c>
      <c r="E4684" s="188" t="s">
        <v>1</v>
      </c>
      <c r="F4684" s="189" t="s">
        <v>4604</v>
      </c>
      <c r="H4684" s="190">
        <v>9.6379999999999999</v>
      </c>
      <c r="I4684" s="191"/>
      <c r="L4684" s="187"/>
      <c r="M4684" s="192"/>
      <c r="T4684" s="193"/>
      <c r="AT4684" s="188" t="s">
        <v>586</v>
      </c>
      <c r="AU4684" s="188" t="s">
        <v>89</v>
      </c>
      <c r="AV4684" s="13" t="s">
        <v>89</v>
      </c>
      <c r="AW4684" s="13" t="s">
        <v>31</v>
      </c>
      <c r="AX4684" s="13" t="s">
        <v>77</v>
      </c>
      <c r="AY4684" s="188" t="s">
        <v>574</v>
      </c>
    </row>
    <row r="4685" spans="2:51" s="13" customFormat="1" ht="12">
      <c r="B4685" s="187"/>
      <c r="D4685" s="181" t="s">
        <v>586</v>
      </c>
      <c r="E4685" s="188" t="s">
        <v>1</v>
      </c>
      <c r="F4685" s="189" t="s">
        <v>4605</v>
      </c>
      <c r="H4685" s="190">
        <v>3.2770000000000001</v>
      </c>
      <c r="I4685" s="191"/>
      <c r="L4685" s="187"/>
      <c r="M4685" s="192"/>
      <c r="T4685" s="193"/>
      <c r="AT4685" s="188" t="s">
        <v>586</v>
      </c>
      <c r="AU4685" s="188" t="s">
        <v>89</v>
      </c>
      <c r="AV4685" s="13" t="s">
        <v>89</v>
      </c>
      <c r="AW4685" s="13" t="s">
        <v>31</v>
      </c>
      <c r="AX4685" s="13" t="s">
        <v>77</v>
      </c>
      <c r="AY4685" s="188" t="s">
        <v>574</v>
      </c>
    </row>
    <row r="4686" spans="2:51" s="13" customFormat="1" ht="12">
      <c r="B4686" s="187"/>
      <c r="D4686" s="181" t="s">
        <v>586</v>
      </c>
      <c r="E4686" s="188" t="s">
        <v>1</v>
      </c>
      <c r="F4686" s="189" t="s">
        <v>4606</v>
      </c>
      <c r="H4686" s="190">
        <v>1.1459999999999999</v>
      </c>
      <c r="I4686" s="191"/>
      <c r="L4686" s="187"/>
      <c r="M4686" s="192"/>
      <c r="T4686" s="193"/>
      <c r="AT4686" s="188" t="s">
        <v>586</v>
      </c>
      <c r="AU4686" s="188" t="s">
        <v>89</v>
      </c>
      <c r="AV4686" s="13" t="s">
        <v>89</v>
      </c>
      <c r="AW4686" s="13" t="s">
        <v>31</v>
      </c>
      <c r="AX4686" s="13" t="s">
        <v>77</v>
      </c>
      <c r="AY4686" s="188" t="s">
        <v>574</v>
      </c>
    </row>
    <row r="4687" spans="2:51" s="13" customFormat="1" ht="12">
      <c r="B4687" s="187"/>
      <c r="D4687" s="181" t="s">
        <v>586</v>
      </c>
      <c r="E4687" s="188" t="s">
        <v>1</v>
      </c>
      <c r="F4687" s="189" t="s">
        <v>4607</v>
      </c>
      <c r="H4687" s="190">
        <v>2.5569999999999999</v>
      </c>
      <c r="I4687" s="191"/>
      <c r="L4687" s="187"/>
      <c r="M4687" s="192"/>
      <c r="T4687" s="193"/>
      <c r="AT4687" s="188" t="s">
        <v>586</v>
      </c>
      <c r="AU4687" s="188" t="s">
        <v>89</v>
      </c>
      <c r="AV4687" s="13" t="s">
        <v>89</v>
      </c>
      <c r="AW4687" s="13" t="s">
        <v>31</v>
      </c>
      <c r="AX4687" s="13" t="s">
        <v>77</v>
      </c>
      <c r="AY4687" s="188" t="s">
        <v>574</v>
      </c>
    </row>
    <row r="4688" spans="2:51" s="13" customFormat="1" ht="12">
      <c r="B4688" s="187"/>
      <c r="D4688" s="181" t="s">
        <v>586</v>
      </c>
      <c r="E4688" s="188" t="s">
        <v>1</v>
      </c>
      <c r="F4688" s="189" t="s">
        <v>4608</v>
      </c>
      <c r="H4688" s="190">
        <v>8.0440000000000005</v>
      </c>
      <c r="I4688" s="191"/>
      <c r="L4688" s="187"/>
      <c r="M4688" s="192"/>
      <c r="T4688" s="193"/>
      <c r="AT4688" s="188" t="s">
        <v>586</v>
      </c>
      <c r="AU4688" s="188" t="s">
        <v>89</v>
      </c>
      <c r="AV4688" s="13" t="s">
        <v>89</v>
      </c>
      <c r="AW4688" s="13" t="s">
        <v>31</v>
      </c>
      <c r="AX4688" s="13" t="s">
        <v>77</v>
      </c>
      <c r="AY4688" s="188" t="s">
        <v>574</v>
      </c>
    </row>
    <row r="4689" spans="2:51" s="13" customFormat="1" ht="12">
      <c r="B4689" s="187"/>
      <c r="D4689" s="181" t="s">
        <v>586</v>
      </c>
      <c r="E4689" s="188" t="s">
        <v>1</v>
      </c>
      <c r="F4689" s="189" t="s">
        <v>4609</v>
      </c>
      <c r="H4689" s="190">
        <v>2.6339999999999999</v>
      </c>
      <c r="I4689" s="191"/>
      <c r="L4689" s="187"/>
      <c r="M4689" s="192"/>
      <c r="T4689" s="193"/>
      <c r="AT4689" s="188" t="s">
        <v>586</v>
      </c>
      <c r="AU4689" s="188" t="s">
        <v>89</v>
      </c>
      <c r="AV4689" s="13" t="s">
        <v>89</v>
      </c>
      <c r="AW4689" s="13" t="s">
        <v>31</v>
      </c>
      <c r="AX4689" s="13" t="s">
        <v>77</v>
      </c>
      <c r="AY4689" s="188" t="s">
        <v>574</v>
      </c>
    </row>
    <row r="4690" spans="2:51" s="13" customFormat="1" ht="12">
      <c r="B4690" s="187"/>
      <c r="D4690" s="181" t="s">
        <v>586</v>
      </c>
      <c r="E4690" s="188" t="s">
        <v>1</v>
      </c>
      <c r="F4690" s="189" t="s">
        <v>4610</v>
      </c>
      <c r="H4690" s="190">
        <v>5.5259999999999998</v>
      </c>
      <c r="I4690" s="191"/>
      <c r="L4690" s="187"/>
      <c r="M4690" s="192"/>
      <c r="T4690" s="193"/>
      <c r="AT4690" s="188" t="s">
        <v>586</v>
      </c>
      <c r="AU4690" s="188" t="s">
        <v>89</v>
      </c>
      <c r="AV4690" s="13" t="s">
        <v>89</v>
      </c>
      <c r="AW4690" s="13" t="s">
        <v>31</v>
      </c>
      <c r="AX4690" s="13" t="s">
        <v>77</v>
      </c>
      <c r="AY4690" s="188" t="s">
        <v>574</v>
      </c>
    </row>
    <row r="4691" spans="2:51" s="13" customFormat="1" ht="12">
      <c r="B4691" s="187"/>
      <c r="D4691" s="181" t="s">
        <v>586</v>
      </c>
      <c r="E4691" s="188" t="s">
        <v>1</v>
      </c>
      <c r="F4691" s="189" t="s">
        <v>4607</v>
      </c>
      <c r="H4691" s="190">
        <v>2.5569999999999999</v>
      </c>
      <c r="I4691" s="191"/>
      <c r="L4691" s="187"/>
      <c r="M4691" s="192"/>
      <c r="T4691" s="193"/>
      <c r="AT4691" s="188" t="s">
        <v>586</v>
      </c>
      <c r="AU4691" s="188" t="s">
        <v>89</v>
      </c>
      <c r="AV4691" s="13" t="s">
        <v>89</v>
      </c>
      <c r="AW4691" s="13" t="s">
        <v>31</v>
      </c>
      <c r="AX4691" s="13" t="s">
        <v>77</v>
      </c>
      <c r="AY4691" s="188" t="s">
        <v>574</v>
      </c>
    </row>
    <row r="4692" spans="2:51" s="13" customFormat="1" ht="12">
      <c r="B4692" s="187"/>
      <c r="D4692" s="181" t="s">
        <v>586</v>
      </c>
      <c r="E4692" s="188" t="s">
        <v>1</v>
      </c>
      <c r="F4692" s="189" t="s">
        <v>4611</v>
      </c>
      <c r="H4692" s="190">
        <v>2.7629999999999999</v>
      </c>
      <c r="I4692" s="191"/>
      <c r="L4692" s="187"/>
      <c r="M4692" s="192"/>
      <c r="T4692" s="193"/>
      <c r="AT4692" s="188" t="s">
        <v>586</v>
      </c>
      <c r="AU4692" s="188" t="s">
        <v>89</v>
      </c>
      <c r="AV4692" s="13" t="s">
        <v>89</v>
      </c>
      <c r="AW4692" s="13" t="s">
        <v>31</v>
      </c>
      <c r="AX4692" s="13" t="s">
        <v>77</v>
      </c>
      <c r="AY4692" s="188" t="s">
        <v>574</v>
      </c>
    </row>
    <row r="4693" spans="2:51" s="13" customFormat="1" ht="12">
      <c r="B4693" s="187"/>
      <c r="D4693" s="181" t="s">
        <v>586</v>
      </c>
      <c r="E4693" s="188" t="s">
        <v>1</v>
      </c>
      <c r="F4693" s="189" t="s">
        <v>4607</v>
      </c>
      <c r="H4693" s="190">
        <v>2.5569999999999999</v>
      </c>
      <c r="I4693" s="191"/>
      <c r="L4693" s="187"/>
      <c r="M4693" s="192"/>
      <c r="T4693" s="193"/>
      <c r="AT4693" s="188" t="s">
        <v>586</v>
      </c>
      <c r="AU4693" s="188" t="s">
        <v>89</v>
      </c>
      <c r="AV4693" s="13" t="s">
        <v>89</v>
      </c>
      <c r="AW4693" s="13" t="s">
        <v>31</v>
      </c>
      <c r="AX4693" s="13" t="s">
        <v>77</v>
      </c>
      <c r="AY4693" s="188" t="s">
        <v>574</v>
      </c>
    </row>
    <row r="4694" spans="2:51" s="12" customFormat="1" ht="12">
      <c r="B4694" s="180"/>
      <c r="D4694" s="181" t="s">
        <v>586</v>
      </c>
      <c r="E4694" s="182" t="s">
        <v>1</v>
      </c>
      <c r="F4694" s="183" t="s">
        <v>4612</v>
      </c>
      <c r="H4694" s="182" t="s">
        <v>1</v>
      </c>
      <c r="I4694" s="184"/>
      <c r="L4694" s="180"/>
      <c r="M4694" s="185"/>
      <c r="T4694" s="186"/>
      <c r="AT4694" s="182" t="s">
        <v>586</v>
      </c>
      <c r="AU4694" s="182" t="s">
        <v>89</v>
      </c>
      <c r="AV4694" s="12" t="s">
        <v>84</v>
      </c>
      <c r="AW4694" s="12" t="s">
        <v>31</v>
      </c>
      <c r="AX4694" s="12" t="s">
        <v>77</v>
      </c>
      <c r="AY4694" s="182" t="s">
        <v>574</v>
      </c>
    </row>
    <row r="4695" spans="2:51" s="13" customFormat="1" ht="12">
      <c r="B4695" s="187"/>
      <c r="D4695" s="181" t="s">
        <v>586</v>
      </c>
      <c r="E4695" s="188" t="s">
        <v>1</v>
      </c>
      <c r="F4695" s="189" t="s">
        <v>4613</v>
      </c>
      <c r="H4695" s="190">
        <v>13.68</v>
      </c>
      <c r="I4695" s="191"/>
      <c r="L4695" s="187"/>
      <c r="M4695" s="192"/>
      <c r="T4695" s="193"/>
      <c r="AT4695" s="188" t="s">
        <v>586</v>
      </c>
      <c r="AU4695" s="188" t="s">
        <v>89</v>
      </c>
      <c r="AV4695" s="13" t="s">
        <v>89</v>
      </c>
      <c r="AW4695" s="13" t="s">
        <v>31</v>
      </c>
      <c r="AX4695" s="13" t="s">
        <v>77</v>
      </c>
      <c r="AY4695" s="188" t="s">
        <v>574</v>
      </c>
    </row>
    <row r="4696" spans="2:51" s="13" customFormat="1" ht="12">
      <c r="B4696" s="187"/>
      <c r="D4696" s="181" t="s">
        <v>586</v>
      </c>
      <c r="E4696" s="188" t="s">
        <v>1</v>
      </c>
      <c r="F4696" s="189" t="s">
        <v>4614</v>
      </c>
      <c r="H4696" s="190">
        <v>19.98</v>
      </c>
      <c r="I4696" s="191"/>
      <c r="L4696" s="187"/>
      <c r="M4696" s="192"/>
      <c r="T4696" s="193"/>
      <c r="AT4696" s="188" t="s">
        <v>586</v>
      </c>
      <c r="AU4696" s="188" t="s">
        <v>89</v>
      </c>
      <c r="AV4696" s="13" t="s">
        <v>89</v>
      </c>
      <c r="AW4696" s="13" t="s">
        <v>31</v>
      </c>
      <c r="AX4696" s="13" t="s">
        <v>77</v>
      </c>
      <c r="AY4696" s="188" t="s">
        <v>574</v>
      </c>
    </row>
    <row r="4697" spans="2:51" s="13" customFormat="1" ht="12">
      <c r="B4697" s="187"/>
      <c r="D4697" s="181" t="s">
        <v>586</v>
      </c>
      <c r="E4697" s="188" t="s">
        <v>1</v>
      </c>
      <c r="F4697" s="189" t="s">
        <v>4615</v>
      </c>
      <c r="H4697" s="190">
        <v>43.777999999999999</v>
      </c>
      <c r="I4697" s="191"/>
      <c r="L4697" s="187"/>
      <c r="M4697" s="192"/>
      <c r="T4697" s="193"/>
      <c r="AT4697" s="188" t="s">
        <v>586</v>
      </c>
      <c r="AU4697" s="188" t="s">
        <v>89</v>
      </c>
      <c r="AV4697" s="13" t="s">
        <v>89</v>
      </c>
      <c r="AW4697" s="13" t="s">
        <v>31</v>
      </c>
      <c r="AX4697" s="13" t="s">
        <v>77</v>
      </c>
      <c r="AY4697" s="188" t="s">
        <v>574</v>
      </c>
    </row>
    <row r="4698" spans="2:51" s="13" customFormat="1" ht="12">
      <c r="B4698" s="187"/>
      <c r="D4698" s="181" t="s">
        <v>586</v>
      </c>
      <c r="E4698" s="188" t="s">
        <v>1</v>
      </c>
      <c r="F4698" s="189" t="s">
        <v>4616</v>
      </c>
      <c r="H4698" s="190">
        <v>55.5</v>
      </c>
      <c r="I4698" s="191"/>
      <c r="L4698" s="187"/>
      <c r="M4698" s="192"/>
      <c r="T4698" s="193"/>
      <c r="AT4698" s="188" t="s">
        <v>586</v>
      </c>
      <c r="AU4698" s="188" t="s">
        <v>89</v>
      </c>
      <c r="AV4698" s="13" t="s">
        <v>89</v>
      </c>
      <c r="AW4698" s="13" t="s">
        <v>31</v>
      </c>
      <c r="AX4698" s="13" t="s">
        <v>77</v>
      </c>
      <c r="AY4698" s="188" t="s">
        <v>574</v>
      </c>
    </row>
    <row r="4699" spans="2:51" s="13" customFormat="1" ht="12">
      <c r="B4699" s="187"/>
      <c r="D4699" s="181" t="s">
        <v>586</v>
      </c>
      <c r="E4699" s="188" t="s">
        <v>1</v>
      </c>
      <c r="F4699" s="189" t="s">
        <v>4617</v>
      </c>
      <c r="H4699" s="190">
        <v>57.584000000000003</v>
      </c>
      <c r="I4699" s="191"/>
      <c r="L4699" s="187"/>
      <c r="M4699" s="192"/>
      <c r="T4699" s="193"/>
      <c r="AT4699" s="188" t="s">
        <v>586</v>
      </c>
      <c r="AU4699" s="188" t="s">
        <v>89</v>
      </c>
      <c r="AV4699" s="13" t="s">
        <v>89</v>
      </c>
      <c r="AW4699" s="13" t="s">
        <v>31</v>
      </c>
      <c r="AX4699" s="13" t="s">
        <v>77</v>
      </c>
      <c r="AY4699" s="188" t="s">
        <v>574</v>
      </c>
    </row>
    <row r="4700" spans="2:51" s="13" customFormat="1" ht="12">
      <c r="B4700" s="187"/>
      <c r="D4700" s="181" t="s">
        <v>586</v>
      </c>
      <c r="E4700" s="188" t="s">
        <v>1</v>
      </c>
      <c r="F4700" s="189" t="s">
        <v>4618</v>
      </c>
      <c r="H4700" s="190">
        <v>41.14</v>
      </c>
      <c r="I4700" s="191"/>
      <c r="L4700" s="187"/>
      <c r="M4700" s="192"/>
      <c r="T4700" s="193"/>
      <c r="AT4700" s="188" t="s">
        <v>586</v>
      </c>
      <c r="AU4700" s="188" t="s">
        <v>89</v>
      </c>
      <c r="AV4700" s="13" t="s">
        <v>89</v>
      </c>
      <c r="AW4700" s="13" t="s">
        <v>31</v>
      </c>
      <c r="AX4700" s="13" t="s">
        <v>77</v>
      </c>
      <c r="AY4700" s="188" t="s">
        <v>574</v>
      </c>
    </row>
    <row r="4701" spans="2:51" s="13" customFormat="1" ht="12">
      <c r="B4701" s="187"/>
      <c r="D4701" s="181" t="s">
        <v>586</v>
      </c>
      <c r="E4701" s="188" t="s">
        <v>1</v>
      </c>
      <c r="F4701" s="189" t="s">
        <v>4619</v>
      </c>
      <c r="H4701" s="190">
        <v>11.920999999999999</v>
      </c>
      <c r="I4701" s="191"/>
      <c r="L4701" s="187"/>
      <c r="M4701" s="192"/>
      <c r="T4701" s="193"/>
      <c r="AT4701" s="188" t="s">
        <v>586</v>
      </c>
      <c r="AU4701" s="188" t="s">
        <v>89</v>
      </c>
      <c r="AV4701" s="13" t="s">
        <v>89</v>
      </c>
      <c r="AW4701" s="13" t="s">
        <v>31</v>
      </c>
      <c r="AX4701" s="13" t="s">
        <v>77</v>
      </c>
      <c r="AY4701" s="188" t="s">
        <v>574</v>
      </c>
    </row>
    <row r="4702" spans="2:51" s="13" customFormat="1" ht="12">
      <c r="B4702" s="187"/>
      <c r="D4702" s="181" t="s">
        <v>586</v>
      </c>
      <c r="E4702" s="188" t="s">
        <v>1</v>
      </c>
      <c r="F4702" s="189" t="s">
        <v>4620</v>
      </c>
      <c r="H4702" s="190">
        <v>57.72</v>
      </c>
      <c r="I4702" s="191"/>
      <c r="L4702" s="187"/>
      <c r="M4702" s="192"/>
      <c r="T4702" s="193"/>
      <c r="AT4702" s="188" t="s">
        <v>586</v>
      </c>
      <c r="AU4702" s="188" t="s">
        <v>89</v>
      </c>
      <c r="AV4702" s="13" t="s">
        <v>89</v>
      </c>
      <c r="AW4702" s="13" t="s">
        <v>31</v>
      </c>
      <c r="AX4702" s="13" t="s">
        <v>77</v>
      </c>
      <c r="AY4702" s="188" t="s">
        <v>574</v>
      </c>
    </row>
    <row r="4703" spans="2:51" s="15" customFormat="1" ht="12">
      <c r="B4703" s="201"/>
      <c r="D4703" s="181" t="s">
        <v>586</v>
      </c>
      <c r="E4703" s="202" t="s">
        <v>1</v>
      </c>
      <c r="F4703" s="203" t="s">
        <v>4621</v>
      </c>
      <c r="H4703" s="204">
        <v>436.47300000000001</v>
      </c>
      <c r="I4703" s="205"/>
      <c r="L4703" s="201"/>
      <c r="M4703" s="206"/>
      <c r="T4703" s="207"/>
      <c r="AT4703" s="202" t="s">
        <v>586</v>
      </c>
      <c r="AU4703" s="202" t="s">
        <v>89</v>
      </c>
      <c r="AV4703" s="15" t="s">
        <v>597</v>
      </c>
      <c r="AW4703" s="15" t="s">
        <v>31</v>
      </c>
      <c r="AX4703" s="15" t="s">
        <v>77</v>
      </c>
      <c r="AY4703" s="202" t="s">
        <v>574</v>
      </c>
    </row>
    <row r="4704" spans="2:51" s="13" customFormat="1" ht="12">
      <c r="B4704" s="187"/>
      <c r="D4704" s="181" t="s">
        <v>586</v>
      </c>
      <c r="E4704" s="188" t="s">
        <v>1</v>
      </c>
      <c r="F4704" s="189" t="s">
        <v>4622</v>
      </c>
      <c r="H4704" s="190">
        <v>1.873</v>
      </c>
      <c r="I4704" s="191"/>
      <c r="L4704" s="187"/>
      <c r="M4704" s="192"/>
      <c r="T4704" s="193"/>
      <c r="AT4704" s="188" t="s">
        <v>586</v>
      </c>
      <c r="AU4704" s="188" t="s">
        <v>89</v>
      </c>
      <c r="AV4704" s="13" t="s">
        <v>89</v>
      </c>
      <c r="AW4704" s="13" t="s">
        <v>31</v>
      </c>
      <c r="AX4704" s="13" t="s">
        <v>77</v>
      </c>
      <c r="AY4704" s="188" t="s">
        <v>574</v>
      </c>
    </row>
    <row r="4705" spans="2:51" s="13" customFormat="1" ht="12">
      <c r="B4705" s="187"/>
      <c r="D4705" s="181" t="s">
        <v>586</v>
      </c>
      <c r="E4705" s="188" t="s">
        <v>1</v>
      </c>
      <c r="F4705" s="189" t="s">
        <v>4623</v>
      </c>
      <c r="H4705" s="190">
        <v>14.712999999999999</v>
      </c>
      <c r="I4705" s="191"/>
      <c r="L4705" s="187"/>
      <c r="M4705" s="192"/>
      <c r="T4705" s="193"/>
      <c r="AT4705" s="188" t="s">
        <v>586</v>
      </c>
      <c r="AU4705" s="188" t="s">
        <v>89</v>
      </c>
      <c r="AV4705" s="13" t="s">
        <v>89</v>
      </c>
      <c r="AW4705" s="13" t="s">
        <v>31</v>
      </c>
      <c r="AX4705" s="13" t="s">
        <v>77</v>
      </c>
      <c r="AY4705" s="188" t="s">
        <v>574</v>
      </c>
    </row>
    <row r="4706" spans="2:51" s="13" customFormat="1" ht="12">
      <c r="B4706" s="187"/>
      <c r="D4706" s="181" t="s">
        <v>586</v>
      </c>
      <c r="E4706" s="188" t="s">
        <v>1</v>
      </c>
      <c r="F4706" s="189" t="s">
        <v>4624</v>
      </c>
      <c r="H4706" s="190">
        <v>1.873</v>
      </c>
      <c r="I4706" s="191"/>
      <c r="L4706" s="187"/>
      <c r="M4706" s="192"/>
      <c r="T4706" s="193"/>
      <c r="AT4706" s="188" t="s">
        <v>586</v>
      </c>
      <c r="AU4706" s="188" t="s">
        <v>89</v>
      </c>
      <c r="AV4706" s="13" t="s">
        <v>89</v>
      </c>
      <c r="AW4706" s="13" t="s">
        <v>31</v>
      </c>
      <c r="AX4706" s="13" t="s">
        <v>77</v>
      </c>
      <c r="AY4706" s="188" t="s">
        <v>574</v>
      </c>
    </row>
    <row r="4707" spans="2:51" s="13" customFormat="1" ht="12">
      <c r="B4707" s="187"/>
      <c r="D4707" s="181" t="s">
        <v>586</v>
      </c>
      <c r="E4707" s="188" t="s">
        <v>1</v>
      </c>
      <c r="F4707" s="189" t="s">
        <v>4625</v>
      </c>
      <c r="H4707" s="190">
        <v>2.6749999999999998</v>
      </c>
      <c r="I4707" s="191"/>
      <c r="L4707" s="187"/>
      <c r="M4707" s="192"/>
      <c r="T4707" s="193"/>
      <c r="AT4707" s="188" t="s">
        <v>586</v>
      </c>
      <c r="AU4707" s="188" t="s">
        <v>89</v>
      </c>
      <c r="AV4707" s="13" t="s">
        <v>89</v>
      </c>
      <c r="AW4707" s="13" t="s">
        <v>31</v>
      </c>
      <c r="AX4707" s="13" t="s">
        <v>77</v>
      </c>
      <c r="AY4707" s="188" t="s">
        <v>574</v>
      </c>
    </row>
    <row r="4708" spans="2:51" s="13" customFormat="1" ht="12">
      <c r="B4708" s="187"/>
      <c r="D4708" s="181" t="s">
        <v>586</v>
      </c>
      <c r="E4708" s="188" t="s">
        <v>1</v>
      </c>
      <c r="F4708" s="189" t="s">
        <v>4626</v>
      </c>
      <c r="H4708" s="190">
        <v>5.8849999999999998</v>
      </c>
      <c r="I4708" s="191"/>
      <c r="L4708" s="187"/>
      <c r="M4708" s="192"/>
      <c r="T4708" s="193"/>
      <c r="AT4708" s="188" t="s">
        <v>586</v>
      </c>
      <c r="AU4708" s="188" t="s">
        <v>89</v>
      </c>
      <c r="AV4708" s="13" t="s">
        <v>89</v>
      </c>
      <c r="AW4708" s="13" t="s">
        <v>31</v>
      </c>
      <c r="AX4708" s="13" t="s">
        <v>77</v>
      </c>
      <c r="AY4708" s="188" t="s">
        <v>574</v>
      </c>
    </row>
    <row r="4709" spans="2:51" s="13" customFormat="1" ht="12">
      <c r="B4709" s="187"/>
      <c r="D4709" s="181" t="s">
        <v>586</v>
      </c>
      <c r="E4709" s="188" t="s">
        <v>1</v>
      </c>
      <c r="F4709" s="189" t="s">
        <v>4624</v>
      </c>
      <c r="H4709" s="190">
        <v>1.873</v>
      </c>
      <c r="I4709" s="191"/>
      <c r="L4709" s="187"/>
      <c r="M4709" s="192"/>
      <c r="T4709" s="193"/>
      <c r="AT4709" s="188" t="s">
        <v>586</v>
      </c>
      <c r="AU4709" s="188" t="s">
        <v>89</v>
      </c>
      <c r="AV4709" s="13" t="s">
        <v>89</v>
      </c>
      <c r="AW4709" s="13" t="s">
        <v>31</v>
      </c>
      <c r="AX4709" s="13" t="s">
        <v>77</v>
      </c>
      <c r="AY4709" s="188" t="s">
        <v>574</v>
      </c>
    </row>
    <row r="4710" spans="2:51" s="13" customFormat="1" ht="12">
      <c r="B4710" s="187"/>
      <c r="D4710" s="181" t="s">
        <v>586</v>
      </c>
      <c r="E4710" s="188" t="s">
        <v>1</v>
      </c>
      <c r="F4710" s="189" t="s">
        <v>4627</v>
      </c>
      <c r="H4710" s="190">
        <v>2.4079999999999999</v>
      </c>
      <c r="I4710" s="191"/>
      <c r="L4710" s="187"/>
      <c r="M4710" s="192"/>
      <c r="T4710" s="193"/>
      <c r="AT4710" s="188" t="s">
        <v>586</v>
      </c>
      <c r="AU4710" s="188" t="s">
        <v>89</v>
      </c>
      <c r="AV4710" s="13" t="s">
        <v>89</v>
      </c>
      <c r="AW4710" s="13" t="s">
        <v>31</v>
      </c>
      <c r="AX4710" s="13" t="s">
        <v>77</v>
      </c>
      <c r="AY4710" s="188" t="s">
        <v>574</v>
      </c>
    </row>
    <row r="4711" spans="2:51" s="13" customFormat="1" ht="12">
      <c r="B4711" s="187"/>
      <c r="D4711" s="181" t="s">
        <v>586</v>
      </c>
      <c r="E4711" s="188" t="s">
        <v>1</v>
      </c>
      <c r="F4711" s="189" t="s">
        <v>4628</v>
      </c>
      <c r="H4711" s="190">
        <v>10.7</v>
      </c>
      <c r="I4711" s="191"/>
      <c r="L4711" s="187"/>
      <c r="M4711" s="192"/>
      <c r="T4711" s="193"/>
      <c r="AT4711" s="188" t="s">
        <v>586</v>
      </c>
      <c r="AU4711" s="188" t="s">
        <v>89</v>
      </c>
      <c r="AV4711" s="13" t="s">
        <v>89</v>
      </c>
      <c r="AW4711" s="13" t="s">
        <v>31</v>
      </c>
      <c r="AX4711" s="13" t="s">
        <v>77</v>
      </c>
      <c r="AY4711" s="188" t="s">
        <v>574</v>
      </c>
    </row>
    <row r="4712" spans="2:51" s="13" customFormat="1" ht="12">
      <c r="B4712" s="187"/>
      <c r="D4712" s="181" t="s">
        <v>586</v>
      </c>
      <c r="E4712" s="188" t="s">
        <v>1</v>
      </c>
      <c r="F4712" s="189" t="s">
        <v>4624</v>
      </c>
      <c r="H4712" s="190">
        <v>1.873</v>
      </c>
      <c r="I4712" s="191"/>
      <c r="L4712" s="187"/>
      <c r="M4712" s="192"/>
      <c r="T4712" s="193"/>
      <c r="AT4712" s="188" t="s">
        <v>586</v>
      </c>
      <c r="AU4712" s="188" t="s">
        <v>89</v>
      </c>
      <c r="AV4712" s="13" t="s">
        <v>89</v>
      </c>
      <c r="AW4712" s="13" t="s">
        <v>31</v>
      </c>
      <c r="AX4712" s="13" t="s">
        <v>77</v>
      </c>
      <c r="AY4712" s="188" t="s">
        <v>574</v>
      </c>
    </row>
    <row r="4713" spans="2:51" s="13" customFormat="1" ht="12">
      <c r="B4713" s="187"/>
      <c r="D4713" s="181" t="s">
        <v>586</v>
      </c>
      <c r="E4713" s="188" t="s">
        <v>1</v>
      </c>
      <c r="F4713" s="189" t="s">
        <v>4629</v>
      </c>
      <c r="H4713" s="190">
        <v>1.873</v>
      </c>
      <c r="I4713" s="191"/>
      <c r="L4713" s="187"/>
      <c r="M4713" s="192"/>
      <c r="T4713" s="193"/>
      <c r="AT4713" s="188" t="s">
        <v>586</v>
      </c>
      <c r="AU4713" s="188" t="s">
        <v>89</v>
      </c>
      <c r="AV4713" s="13" t="s">
        <v>89</v>
      </c>
      <c r="AW4713" s="13" t="s">
        <v>31</v>
      </c>
      <c r="AX4713" s="13" t="s">
        <v>77</v>
      </c>
      <c r="AY4713" s="188" t="s">
        <v>574</v>
      </c>
    </row>
    <row r="4714" spans="2:51" s="13" customFormat="1" ht="12">
      <c r="B4714" s="187"/>
      <c r="D4714" s="181" t="s">
        <v>586</v>
      </c>
      <c r="E4714" s="188" t="s">
        <v>1</v>
      </c>
      <c r="F4714" s="189" t="s">
        <v>4630</v>
      </c>
      <c r="H4714" s="190">
        <v>7.8239999999999998</v>
      </c>
      <c r="I4714" s="191"/>
      <c r="L4714" s="187"/>
      <c r="M4714" s="192"/>
      <c r="T4714" s="193"/>
      <c r="AT4714" s="188" t="s">
        <v>586</v>
      </c>
      <c r="AU4714" s="188" t="s">
        <v>89</v>
      </c>
      <c r="AV4714" s="13" t="s">
        <v>89</v>
      </c>
      <c r="AW4714" s="13" t="s">
        <v>31</v>
      </c>
      <c r="AX4714" s="13" t="s">
        <v>77</v>
      </c>
      <c r="AY4714" s="188" t="s">
        <v>574</v>
      </c>
    </row>
    <row r="4715" spans="2:51" s="13" customFormat="1" ht="12">
      <c r="B4715" s="187"/>
      <c r="D4715" s="181" t="s">
        <v>586</v>
      </c>
      <c r="E4715" s="188" t="s">
        <v>1</v>
      </c>
      <c r="F4715" s="189" t="s">
        <v>4631</v>
      </c>
      <c r="H4715" s="190">
        <v>1.3029999999999999</v>
      </c>
      <c r="I4715" s="191"/>
      <c r="L4715" s="187"/>
      <c r="M4715" s="192"/>
      <c r="T4715" s="193"/>
      <c r="AT4715" s="188" t="s">
        <v>586</v>
      </c>
      <c r="AU4715" s="188" t="s">
        <v>89</v>
      </c>
      <c r="AV4715" s="13" t="s">
        <v>89</v>
      </c>
      <c r="AW4715" s="13" t="s">
        <v>31</v>
      </c>
      <c r="AX4715" s="13" t="s">
        <v>77</v>
      </c>
      <c r="AY4715" s="188" t="s">
        <v>574</v>
      </c>
    </row>
    <row r="4716" spans="2:51" s="13" customFormat="1" ht="12">
      <c r="B4716" s="187"/>
      <c r="D4716" s="181" t="s">
        <v>586</v>
      </c>
      <c r="E4716" s="188" t="s">
        <v>1</v>
      </c>
      <c r="F4716" s="189" t="s">
        <v>4632</v>
      </c>
      <c r="H4716" s="190">
        <v>1.7390000000000001</v>
      </c>
      <c r="I4716" s="191"/>
      <c r="L4716" s="187"/>
      <c r="M4716" s="192"/>
      <c r="T4716" s="193"/>
      <c r="AT4716" s="188" t="s">
        <v>586</v>
      </c>
      <c r="AU4716" s="188" t="s">
        <v>89</v>
      </c>
      <c r="AV4716" s="13" t="s">
        <v>89</v>
      </c>
      <c r="AW4716" s="13" t="s">
        <v>31</v>
      </c>
      <c r="AX4716" s="13" t="s">
        <v>77</v>
      </c>
      <c r="AY4716" s="188" t="s">
        <v>574</v>
      </c>
    </row>
    <row r="4717" spans="2:51" s="13" customFormat="1" ht="12">
      <c r="B4717" s="187"/>
      <c r="D4717" s="181" t="s">
        <v>586</v>
      </c>
      <c r="E4717" s="188" t="s">
        <v>1</v>
      </c>
      <c r="F4717" s="189" t="s">
        <v>4633</v>
      </c>
      <c r="H4717" s="190">
        <v>2.14</v>
      </c>
      <c r="I4717" s="191"/>
      <c r="L4717" s="187"/>
      <c r="M4717" s="192"/>
      <c r="T4717" s="193"/>
      <c r="AT4717" s="188" t="s">
        <v>586</v>
      </c>
      <c r="AU4717" s="188" t="s">
        <v>89</v>
      </c>
      <c r="AV4717" s="13" t="s">
        <v>89</v>
      </c>
      <c r="AW4717" s="13" t="s">
        <v>31</v>
      </c>
      <c r="AX4717" s="13" t="s">
        <v>77</v>
      </c>
      <c r="AY4717" s="188" t="s">
        <v>574</v>
      </c>
    </row>
    <row r="4718" spans="2:51" s="13" customFormat="1" ht="12">
      <c r="B4718" s="187"/>
      <c r="D4718" s="181" t="s">
        <v>586</v>
      </c>
      <c r="E4718" s="188" t="s">
        <v>1</v>
      </c>
      <c r="F4718" s="189" t="s">
        <v>4634</v>
      </c>
      <c r="H4718" s="190">
        <v>2.9430000000000001</v>
      </c>
      <c r="I4718" s="191"/>
      <c r="L4718" s="187"/>
      <c r="M4718" s="192"/>
      <c r="T4718" s="193"/>
      <c r="AT4718" s="188" t="s">
        <v>586</v>
      </c>
      <c r="AU4718" s="188" t="s">
        <v>89</v>
      </c>
      <c r="AV4718" s="13" t="s">
        <v>89</v>
      </c>
      <c r="AW4718" s="13" t="s">
        <v>31</v>
      </c>
      <c r="AX4718" s="13" t="s">
        <v>77</v>
      </c>
      <c r="AY4718" s="188" t="s">
        <v>574</v>
      </c>
    </row>
    <row r="4719" spans="2:51" s="13" customFormat="1" ht="12">
      <c r="B4719" s="187"/>
      <c r="D4719" s="181" t="s">
        <v>586</v>
      </c>
      <c r="E4719" s="188" t="s">
        <v>1</v>
      </c>
      <c r="F4719" s="189" t="s">
        <v>4624</v>
      </c>
      <c r="H4719" s="190">
        <v>1.873</v>
      </c>
      <c r="I4719" s="191"/>
      <c r="L4719" s="187"/>
      <c r="M4719" s="192"/>
      <c r="T4719" s="193"/>
      <c r="AT4719" s="188" t="s">
        <v>586</v>
      </c>
      <c r="AU4719" s="188" t="s">
        <v>89</v>
      </c>
      <c r="AV4719" s="13" t="s">
        <v>89</v>
      </c>
      <c r="AW4719" s="13" t="s">
        <v>31</v>
      </c>
      <c r="AX4719" s="13" t="s">
        <v>77</v>
      </c>
      <c r="AY4719" s="188" t="s">
        <v>574</v>
      </c>
    </row>
    <row r="4720" spans="2:51" s="13" customFormat="1" ht="12">
      <c r="B4720" s="187"/>
      <c r="D4720" s="181" t="s">
        <v>586</v>
      </c>
      <c r="E4720" s="188" t="s">
        <v>1</v>
      </c>
      <c r="F4720" s="189" t="s">
        <v>4635</v>
      </c>
      <c r="H4720" s="190">
        <v>1.538</v>
      </c>
      <c r="I4720" s="191"/>
      <c r="L4720" s="187"/>
      <c r="M4720" s="192"/>
      <c r="T4720" s="193"/>
      <c r="AT4720" s="188" t="s">
        <v>586</v>
      </c>
      <c r="AU4720" s="188" t="s">
        <v>89</v>
      </c>
      <c r="AV4720" s="13" t="s">
        <v>89</v>
      </c>
      <c r="AW4720" s="13" t="s">
        <v>31</v>
      </c>
      <c r="AX4720" s="13" t="s">
        <v>77</v>
      </c>
      <c r="AY4720" s="188" t="s">
        <v>574</v>
      </c>
    </row>
    <row r="4721" spans="2:51" s="13" customFormat="1" ht="12">
      <c r="B4721" s="187"/>
      <c r="D4721" s="181" t="s">
        <v>586</v>
      </c>
      <c r="E4721" s="188" t="s">
        <v>1</v>
      </c>
      <c r="F4721" s="189" t="s">
        <v>4624</v>
      </c>
      <c r="H4721" s="190">
        <v>1.873</v>
      </c>
      <c r="I4721" s="191"/>
      <c r="L4721" s="187"/>
      <c r="M4721" s="192"/>
      <c r="T4721" s="193"/>
      <c r="AT4721" s="188" t="s">
        <v>586</v>
      </c>
      <c r="AU4721" s="188" t="s">
        <v>89</v>
      </c>
      <c r="AV4721" s="13" t="s">
        <v>89</v>
      </c>
      <c r="AW4721" s="13" t="s">
        <v>31</v>
      </c>
      <c r="AX4721" s="13" t="s">
        <v>77</v>
      </c>
      <c r="AY4721" s="188" t="s">
        <v>574</v>
      </c>
    </row>
    <row r="4722" spans="2:51" s="13" customFormat="1" ht="12">
      <c r="B4722" s="187"/>
      <c r="D4722" s="181" t="s">
        <v>586</v>
      </c>
      <c r="E4722" s="188" t="s">
        <v>1</v>
      </c>
      <c r="F4722" s="189" t="s">
        <v>4636</v>
      </c>
      <c r="H4722" s="190">
        <v>1.605</v>
      </c>
      <c r="I4722" s="191"/>
      <c r="L4722" s="187"/>
      <c r="M4722" s="192"/>
      <c r="T4722" s="193"/>
      <c r="AT4722" s="188" t="s">
        <v>586</v>
      </c>
      <c r="AU4722" s="188" t="s">
        <v>89</v>
      </c>
      <c r="AV4722" s="13" t="s">
        <v>89</v>
      </c>
      <c r="AW4722" s="13" t="s">
        <v>31</v>
      </c>
      <c r="AX4722" s="13" t="s">
        <v>77</v>
      </c>
      <c r="AY4722" s="188" t="s">
        <v>574</v>
      </c>
    </row>
    <row r="4723" spans="2:51" s="13" customFormat="1" ht="12">
      <c r="B4723" s="187"/>
      <c r="D4723" s="181" t="s">
        <v>586</v>
      </c>
      <c r="E4723" s="188" t="s">
        <v>1</v>
      </c>
      <c r="F4723" s="189" t="s">
        <v>4637</v>
      </c>
      <c r="H4723" s="190">
        <v>1.873</v>
      </c>
      <c r="I4723" s="191"/>
      <c r="L4723" s="187"/>
      <c r="M4723" s="192"/>
      <c r="T4723" s="193"/>
      <c r="AT4723" s="188" t="s">
        <v>586</v>
      </c>
      <c r="AU4723" s="188" t="s">
        <v>89</v>
      </c>
      <c r="AV4723" s="13" t="s">
        <v>89</v>
      </c>
      <c r="AW4723" s="13" t="s">
        <v>31</v>
      </c>
      <c r="AX4723" s="13" t="s">
        <v>77</v>
      </c>
      <c r="AY4723" s="188" t="s">
        <v>574</v>
      </c>
    </row>
    <row r="4724" spans="2:51" s="13" customFormat="1" ht="12">
      <c r="B4724" s="187"/>
      <c r="D4724" s="181" t="s">
        <v>586</v>
      </c>
      <c r="E4724" s="188" t="s">
        <v>1</v>
      </c>
      <c r="F4724" s="189" t="s">
        <v>4638</v>
      </c>
      <c r="H4724" s="190">
        <v>2.6749999999999998</v>
      </c>
      <c r="I4724" s="191"/>
      <c r="L4724" s="187"/>
      <c r="M4724" s="192"/>
      <c r="T4724" s="193"/>
      <c r="AT4724" s="188" t="s">
        <v>586</v>
      </c>
      <c r="AU4724" s="188" t="s">
        <v>89</v>
      </c>
      <c r="AV4724" s="13" t="s">
        <v>89</v>
      </c>
      <c r="AW4724" s="13" t="s">
        <v>31</v>
      </c>
      <c r="AX4724" s="13" t="s">
        <v>77</v>
      </c>
      <c r="AY4724" s="188" t="s">
        <v>574</v>
      </c>
    </row>
    <row r="4725" spans="2:51" s="13" customFormat="1" ht="12">
      <c r="B4725" s="187"/>
      <c r="D4725" s="181" t="s">
        <v>586</v>
      </c>
      <c r="E4725" s="188" t="s">
        <v>1</v>
      </c>
      <c r="F4725" s="189" t="s">
        <v>4639</v>
      </c>
      <c r="H4725" s="190">
        <v>1.6020000000000001</v>
      </c>
      <c r="I4725" s="191"/>
      <c r="L4725" s="187"/>
      <c r="M4725" s="192"/>
      <c r="T4725" s="193"/>
      <c r="AT4725" s="188" t="s">
        <v>586</v>
      </c>
      <c r="AU4725" s="188" t="s">
        <v>89</v>
      </c>
      <c r="AV4725" s="13" t="s">
        <v>89</v>
      </c>
      <c r="AW4725" s="13" t="s">
        <v>31</v>
      </c>
      <c r="AX4725" s="13" t="s">
        <v>77</v>
      </c>
      <c r="AY4725" s="188" t="s">
        <v>574</v>
      </c>
    </row>
    <row r="4726" spans="2:51" s="13" customFormat="1" ht="12">
      <c r="B4726" s="187"/>
      <c r="D4726" s="181" t="s">
        <v>586</v>
      </c>
      <c r="E4726" s="188" t="s">
        <v>1</v>
      </c>
      <c r="F4726" s="189" t="s">
        <v>4640</v>
      </c>
      <c r="H4726" s="190">
        <v>1.605</v>
      </c>
      <c r="I4726" s="191"/>
      <c r="L4726" s="187"/>
      <c r="M4726" s="192"/>
      <c r="T4726" s="193"/>
      <c r="AT4726" s="188" t="s">
        <v>586</v>
      </c>
      <c r="AU4726" s="188" t="s">
        <v>89</v>
      </c>
      <c r="AV4726" s="13" t="s">
        <v>89</v>
      </c>
      <c r="AW4726" s="13" t="s">
        <v>31</v>
      </c>
      <c r="AX4726" s="13" t="s">
        <v>77</v>
      </c>
      <c r="AY4726" s="188" t="s">
        <v>574</v>
      </c>
    </row>
    <row r="4727" spans="2:51" s="13" customFormat="1" ht="12">
      <c r="B4727" s="187"/>
      <c r="D4727" s="181" t="s">
        <v>586</v>
      </c>
      <c r="E4727" s="188" t="s">
        <v>1</v>
      </c>
      <c r="F4727" s="189" t="s">
        <v>4638</v>
      </c>
      <c r="H4727" s="190">
        <v>2.6749999999999998</v>
      </c>
      <c r="I4727" s="191"/>
      <c r="L4727" s="187"/>
      <c r="M4727" s="192"/>
      <c r="T4727" s="193"/>
      <c r="AT4727" s="188" t="s">
        <v>586</v>
      </c>
      <c r="AU4727" s="188" t="s">
        <v>89</v>
      </c>
      <c r="AV4727" s="13" t="s">
        <v>89</v>
      </c>
      <c r="AW4727" s="13" t="s">
        <v>31</v>
      </c>
      <c r="AX4727" s="13" t="s">
        <v>77</v>
      </c>
      <c r="AY4727" s="188" t="s">
        <v>574</v>
      </c>
    </row>
    <row r="4728" spans="2:51" s="13" customFormat="1" ht="12">
      <c r="B4728" s="187"/>
      <c r="D4728" s="181" t="s">
        <v>586</v>
      </c>
      <c r="E4728" s="188" t="s">
        <v>1</v>
      </c>
      <c r="F4728" s="189" t="s">
        <v>4641</v>
      </c>
      <c r="H4728" s="190">
        <v>3.7450000000000001</v>
      </c>
      <c r="I4728" s="191"/>
      <c r="L4728" s="187"/>
      <c r="M4728" s="192"/>
      <c r="T4728" s="193"/>
      <c r="AT4728" s="188" t="s">
        <v>586</v>
      </c>
      <c r="AU4728" s="188" t="s">
        <v>89</v>
      </c>
      <c r="AV4728" s="13" t="s">
        <v>89</v>
      </c>
      <c r="AW4728" s="13" t="s">
        <v>31</v>
      </c>
      <c r="AX4728" s="13" t="s">
        <v>77</v>
      </c>
      <c r="AY4728" s="188" t="s">
        <v>574</v>
      </c>
    </row>
    <row r="4729" spans="2:51" s="13" customFormat="1" ht="12">
      <c r="B4729" s="187"/>
      <c r="D4729" s="181" t="s">
        <v>586</v>
      </c>
      <c r="E4729" s="188" t="s">
        <v>1</v>
      </c>
      <c r="F4729" s="189" t="s">
        <v>4638</v>
      </c>
      <c r="H4729" s="190">
        <v>2.6749999999999998</v>
      </c>
      <c r="I4729" s="191"/>
      <c r="L4729" s="187"/>
      <c r="M4729" s="192"/>
      <c r="T4729" s="193"/>
      <c r="AT4729" s="188" t="s">
        <v>586</v>
      </c>
      <c r="AU4729" s="188" t="s">
        <v>89</v>
      </c>
      <c r="AV4729" s="13" t="s">
        <v>89</v>
      </c>
      <c r="AW4729" s="13" t="s">
        <v>31</v>
      </c>
      <c r="AX4729" s="13" t="s">
        <v>77</v>
      </c>
      <c r="AY4729" s="188" t="s">
        <v>574</v>
      </c>
    </row>
    <row r="4730" spans="2:51" s="13" customFormat="1" ht="12">
      <c r="B4730" s="187"/>
      <c r="D4730" s="181" t="s">
        <v>586</v>
      </c>
      <c r="E4730" s="188" t="s">
        <v>1</v>
      </c>
      <c r="F4730" s="189" t="s">
        <v>4642</v>
      </c>
      <c r="H4730" s="190">
        <v>2.0059999999999998</v>
      </c>
      <c r="I4730" s="191"/>
      <c r="L4730" s="187"/>
      <c r="M4730" s="192"/>
      <c r="T4730" s="193"/>
      <c r="AT4730" s="188" t="s">
        <v>586</v>
      </c>
      <c r="AU4730" s="188" t="s">
        <v>89</v>
      </c>
      <c r="AV4730" s="13" t="s">
        <v>89</v>
      </c>
      <c r="AW4730" s="13" t="s">
        <v>31</v>
      </c>
      <c r="AX4730" s="13" t="s">
        <v>77</v>
      </c>
      <c r="AY4730" s="188" t="s">
        <v>574</v>
      </c>
    </row>
    <row r="4731" spans="2:51" s="13" customFormat="1" ht="12">
      <c r="B4731" s="187"/>
      <c r="D4731" s="181" t="s">
        <v>586</v>
      </c>
      <c r="E4731" s="188" t="s">
        <v>1</v>
      </c>
      <c r="F4731" s="189" t="s">
        <v>4643</v>
      </c>
      <c r="H4731" s="190">
        <v>8.0250000000000004</v>
      </c>
      <c r="I4731" s="191"/>
      <c r="L4731" s="187"/>
      <c r="M4731" s="192"/>
      <c r="T4731" s="193"/>
      <c r="AT4731" s="188" t="s">
        <v>586</v>
      </c>
      <c r="AU4731" s="188" t="s">
        <v>89</v>
      </c>
      <c r="AV4731" s="13" t="s">
        <v>89</v>
      </c>
      <c r="AW4731" s="13" t="s">
        <v>31</v>
      </c>
      <c r="AX4731" s="13" t="s">
        <v>77</v>
      </c>
      <c r="AY4731" s="188" t="s">
        <v>574</v>
      </c>
    </row>
    <row r="4732" spans="2:51" s="13" customFormat="1" ht="12">
      <c r="B4732" s="187"/>
      <c r="D4732" s="181" t="s">
        <v>586</v>
      </c>
      <c r="E4732" s="188" t="s">
        <v>1</v>
      </c>
      <c r="F4732" s="189" t="s">
        <v>4644</v>
      </c>
      <c r="H4732" s="190">
        <v>0.80300000000000005</v>
      </c>
      <c r="I4732" s="191"/>
      <c r="L4732" s="187"/>
      <c r="M4732" s="192"/>
      <c r="T4732" s="193"/>
      <c r="AT4732" s="188" t="s">
        <v>586</v>
      </c>
      <c r="AU4732" s="188" t="s">
        <v>89</v>
      </c>
      <c r="AV4732" s="13" t="s">
        <v>89</v>
      </c>
      <c r="AW4732" s="13" t="s">
        <v>31</v>
      </c>
      <c r="AX4732" s="13" t="s">
        <v>77</v>
      </c>
      <c r="AY4732" s="188" t="s">
        <v>574</v>
      </c>
    </row>
    <row r="4733" spans="2:51" s="13" customFormat="1" ht="12">
      <c r="B4733" s="187"/>
      <c r="D4733" s="181" t="s">
        <v>586</v>
      </c>
      <c r="E4733" s="188" t="s">
        <v>1</v>
      </c>
      <c r="F4733" s="189" t="s">
        <v>4641</v>
      </c>
      <c r="H4733" s="190">
        <v>3.7450000000000001</v>
      </c>
      <c r="I4733" s="191"/>
      <c r="L4733" s="187"/>
      <c r="M4733" s="192"/>
      <c r="T4733" s="193"/>
      <c r="AT4733" s="188" t="s">
        <v>586</v>
      </c>
      <c r="AU4733" s="188" t="s">
        <v>89</v>
      </c>
      <c r="AV4733" s="13" t="s">
        <v>89</v>
      </c>
      <c r="AW4733" s="13" t="s">
        <v>31</v>
      </c>
      <c r="AX4733" s="13" t="s">
        <v>77</v>
      </c>
      <c r="AY4733" s="188" t="s">
        <v>574</v>
      </c>
    </row>
    <row r="4734" spans="2:51" s="13" customFormat="1" ht="12">
      <c r="B4734" s="187"/>
      <c r="D4734" s="181" t="s">
        <v>586</v>
      </c>
      <c r="E4734" s="188" t="s">
        <v>1</v>
      </c>
      <c r="F4734" s="189" t="s">
        <v>4645</v>
      </c>
      <c r="H4734" s="190">
        <v>2.5409999999999999</v>
      </c>
      <c r="I4734" s="191"/>
      <c r="L4734" s="187"/>
      <c r="M4734" s="192"/>
      <c r="T4734" s="193"/>
      <c r="AT4734" s="188" t="s">
        <v>586</v>
      </c>
      <c r="AU4734" s="188" t="s">
        <v>89</v>
      </c>
      <c r="AV4734" s="13" t="s">
        <v>89</v>
      </c>
      <c r="AW4734" s="13" t="s">
        <v>31</v>
      </c>
      <c r="AX4734" s="13" t="s">
        <v>77</v>
      </c>
      <c r="AY4734" s="188" t="s">
        <v>574</v>
      </c>
    </row>
    <row r="4735" spans="2:51" s="13" customFormat="1" ht="12">
      <c r="B4735" s="187"/>
      <c r="D4735" s="181" t="s">
        <v>586</v>
      </c>
      <c r="E4735" s="188" t="s">
        <v>1</v>
      </c>
      <c r="F4735" s="189" t="s">
        <v>4636</v>
      </c>
      <c r="H4735" s="190">
        <v>1.605</v>
      </c>
      <c r="I4735" s="191"/>
      <c r="L4735" s="187"/>
      <c r="M4735" s="192"/>
      <c r="T4735" s="193"/>
      <c r="AT4735" s="188" t="s">
        <v>586</v>
      </c>
      <c r="AU4735" s="188" t="s">
        <v>89</v>
      </c>
      <c r="AV4735" s="13" t="s">
        <v>89</v>
      </c>
      <c r="AW4735" s="13" t="s">
        <v>31</v>
      </c>
      <c r="AX4735" s="13" t="s">
        <v>77</v>
      </c>
      <c r="AY4735" s="188" t="s">
        <v>574</v>
      </c>
    </row>
    <row r="4736" spans="2:51" s="13" customFormat="1" ht="12">
      <c r="B4736" s="187"/>
      <c r="D4736" s="181" t="s">
        <v>586</v>
      </c>
      <c r="E4736" s="188" t="s">
        <v>1</v>
      </c>
      <c r="F4736" s="189" t="s">
        <v>4646</v>
      </c>
      <c r="H4736" s="190">
        <v>1.873</v>
      </c>
      <c r="I4736" s="191"/>
      <c r="L4736" s="187"/>
      <c r="M4736" s="192"/>
      <c r="T4736" s="193"/>
      <c r="AT4736" s="188" t="s">
        <v>586</v>
      </c>
      <c r="AU4736" s="188" t="s">
        <v>89</v>
      </c>
      <c r="AV4736" s="13" t="s">
        <v>89</v>
      </c>
      <c r="AW4736" s="13" t="s">
        <v>31</v>
      </c>
      <c r="AX4736" s="13" t="s">
        <v>77</v>
      </c>
      <c r="AY4736" s="188" t="s">
        <v>574</v>
      </c>
    </row>
    <row r="4737" spans="2:51" s="13" customFormat="1" ht="12">
      <c r="B4737" s="187"/>
      <c r="D4737" s="181" t="s">
        <v>586</v>
      </c>
      <c r="E4737" s="188" t="s">
        <v>1</v>
      </c>
      <c r="F4737" s="189" t="s">
        <v>4647</v>
      </c>
      <c r="H4737" s="190">
        <v>11.747999999999999</v>
      </c>
      <c r="I4737" s="191"/>
      <c r="L4737" s="187"/>
      <c r="M4737" s="192"/>
      <c r="T4737" s="193"/>
      <c r="AT4737" s="188" t="s">
        <v>586</v>
      </c>
      <c r="AU4737" s="188" t="s">
        <v>89</v>
      </c>
      <c r="AV4737" s="13" t="s">
        <v>89</v>
      </c>
      <c r="AW4737" s="13" t="s">
        <v>31</v>
      </c>
      <c r="AX4737" s="13" t="s">
        <v>77</v>
      </c>
      <c r="AY4737" s="188" t="s">
        <v>574</v>
      </c>
    </row>
    <row r="4738" spans="2:51" s="13" customFormat="1" ht="12">
      <c r="B4738" s="187"/>
      <c r="D4738" s="181" t="s">
        <v>586</v>
      </c>
      <c r="E4738" s="188" t="s">
        <v>1</v>
      </c>
      <c r="F4738" s="189" t="s">
        <v>4634</v>
      </c>
      <c r="H4738" s="190">
        <v>2.9430000000000001</v>
      </c>
      <c r="I4738" s="191"/>
      <c r="L4738" s="187"/>
      <c r="M4738" s="192"/>
      <c r="T4738" s="193"/>
      <c r="AT4738" s="188" t="s">
        <v>586</v>
      </c>
      <c r="AU4738" s="188" t="s">
        <v>89</v>
      </c>
      <c r="AV4738" s="13" t="s">
        <v>89</v>
      </c>
      <c r="AW4738" s="13" t="s">
        <v>31</v>
      </c>
      <c r="AX4738" s="13" t="s">
        <v>77</v>
      </c>
      <c r="AY4738" s="188" t="s">
        <v>574</v>
      </c>
    </row>
    <row r="4739" spans="2:51" s="13" customFormat="1" ht="12">
      <c r="B4739" s="187"/>
      <c r="D4739" s="181" t="s">
        <v>586</v>
      </c>
      <c r="E4739" s="188" t="s">
        <v>1</v>
      </c>
      <c r="F4739" s="189" t="s">
        <v>4648</v>
      </c>
      <c r="H4739" s="190">
        <v>1.605</v>
      </c>
      <c r="I4739" s="191"/>
      <c r="L4739" s="187"/>
      <c r="M4739" s="192"/>
      <c r="T4739" s="193"/>
      <c r="AT4739" s="188" t="s">
        <v>586</v>
      </c>
      <c r="AU4739" s="188" t="s">
        <v>89</v>
      </c>
      <c r="AV4739" s="13" t="s">
        <v>89</v>
      </c>
      <c r="AW4739" s="13" t="s">
        <v>31</v>
      </c>
      <c r="AX4739" s="13" t="s">
        <v>77</v>
      </c>
      <c r="AY4739" s="188" t="s">
        <v>574</v>
      </c>
    </row>
    <row r="4740" spans="2:51" s="13" customFormat="1" ht="12">
      <c r="B4740" s="187"/>
      <c r="D4740" s="181" t="s">
        <v>586</v>
      </c>
      <c r="E4740" s="188" t="s">
        <v>1</v>
      </c>
      <c r="F4740" s="189" t="s">
        <v>4649</v>
      </c>
      <c r="H4740" s="190">
        <v>1.07</v>
      </c>
      <c r="I4740" s="191"/>
      <c r="L4740" s="187"/>
      <c r="M4740" s="192"/>
      <c r="T4740" s="193"/>
      <c r="AT4740" s="188" t="s">
        <v>586</v>
      </c>
      <c r="AU4740" s="188" t="s">
        <v>89</v>
      </c>
      <c r="AV4740" s="13" t="s">
        <v>89</v>
      </c>
      <c r="AW4740" s="13" t="s">
        <v>31</v>
      </c>
      <c r="AX4740" s="13" t="s">
        <v>77</v>
      </c>
      <c r="AY4740" s="188" t="s">
        <v>574</v>
      </c>
    </row>
    <row r="4741" spans="2:51" s="13" customFormat="1" ht="12">
      <c r="B4741" s="187"/>
      <c r="D4741" s="181" t="s">
        <v>586</v>
      </c>
      <c r="E4741" s="188" t="s">
        <v>1</v>
      </c>
      <c r="F4741" s="189" t="s">
        <v>4650</v>
      </c>
      <c r="H4741" s="190">
        <v>2.6080000000000001</v>
      </c>
      <c r="I4741" s="191"/>
      <c r="L4741" s="187"/>
      <c r="M4741" s="192"/>
      <c r="T4741" s="193"/>
      <c r="AT4741" s="188" t="s">
        <v>586</v>
      </c>
      <c r="AU4741" s="188" t="s">
        <v>89</v>
      </c>
      <c r="AV4741" s="13" t="s">
        <v>89</v>
      </c>
      <c r="AW4741" s="13" t="s">
        <v>31</v>
      </c>
      <c r="AX4741" s="13" t="s">
        <v>77</v>
      </c>
      <c r="AY4741" s="188" t="s">
        <v>574</v>
      </c>
    </row>
    <row r="4742" spans="2:51" s="13" customFormat="1" ht="12">
      <c r="B4742" s="187"/>
      <c r="D4742" s="181" t="s">
        <v>586</v>
      </c>
      <c r="E4742" s="188" t="s">
        <v>1</v>
      </c>
      <c r="F4742" s="189" t="s">
        <v>4624</v>
      </c>
      <c r="H4742" s="190">
        <v>1.873</v>
      </c>
      <c r="I4742" s="191"/>
      <c r="L4742" s="187"/>
      <c r="M4742" s="192"/>
      <c r="T4742" s="193"/>
      <c r="AT4742" s="188" t="s">
        <v>586</v>
      </c>
      <c r="AU4742" s="188" t="s">
        <v>89</v>
      </c>
      <c r="AV4742" s="13" t="s">
        <v>89</v>
      </c>
      <c r="AW4742" s="13" t="s">
        <v>31</v>
      </c>
      <c r="AX4742" s="13" t="s">
        <v>77</v>
      </c>
      <c r="AY4742" s="188" t="s">
        <v>574</v>
      </c>
    </row>
    <row r="4743" spans="2:51" s="13" customFormat="1" ht="12">
      <c r="B4743" s="187"/>
      <c r="D4743" s="181" t="s">
        <v>586</v>
      </c>
      <c r="E4743" s="188" t="s">
        <v>1</v>
      </c>
      <c r="F4743" s="189" t="s">
        <v>4651</v>
      </c>
      <c r="H4743" s="190">
        <v>3.7450000000000001</v>
      </c>
      <c r="I4743" s="191"/>
      <c r="L4743" s="187"/>
      <c r="M4743" s="192"/>
      <c r="T4743" s="193"/>
      <c r="AT4743" s="188" t="s">
        <v>586</v>
      </c>
      <c r="AU4743" s="188" t="s">
        <v>89</v>
      </c>
      <c r="AV4743" s="13" t="s">
        <v>89</v>
      </c>
      <c r="AW4743" s="13" t="s">
        <v>31</v>
      </c>
      <c r="AX4743" s="13" t="s">
        <v>77</v>
      </c>
      <c r="AY4743" s="188" t="s">
        <v>574</v>
      </c>
    </row>
    <row r="4744" spans="2:51" s="13" customFormat="1" ht="12">
      <c r="B4744" s="187"/>
      <c r="D4744" s="181" t="s">
        <v>586</v>
      </c>
      <c r="E4744" s="188" t="s">
        <v>1</v>
      </c>
      <c r="F4744" s="189" t="s">
        <v>4652</v>
      </c>
      <c r="H4744" s="190">
        <v>3.21</v>
      </c>
      <c r="I4744" s="191"/>
      <c r="L4744" s="187"/>
      <c r="M4744" s="192"/>
      <c r="T4744" s="193"/>
      <c r="AT4744" s="188" t="s">
        <v>586</v>
      </c>
      <c r="AU4744" s="188" t="s">
        <v>89</v>
      </c>
      <c r="AV4744" s="13" t="s">
        <v>89</v>
      </c>
      <c r="AW4744" s="13" t="s">
        <v>31</v>
      </c>
      <c r="AX4744" s="13" t="s">
        <v>77</v>
      </c>
      <c r="AY4744" s="188" t="s">
        <v>574</v>
      </c>
    </row>
    <row r="4745" spans="2:51" s="13" customFormat="1" ht="12">
      <c r="B4745" s="187"/>
      <c r="D4745" s="181" t="s">
        <v>586</v>
      </c>
      <c r="E4745" s="188" t="s">
        <v>1</v>
      </c>
      <c r="F4745" s="189" t="s">
        <v>4653</v>
      </c>
      <c r="H4745" s="190">
        <v>0.80300000000000005</v>
      </c>
      <c r="I4745" s="191"/>
      <c r="L4745" s="187"/>
      <c r="M4745" s="192"/>
      <c r="T4745" s="193"/>
      <c r="AT4745" s="188" t="s">
        <v>586</v>
      </c>
      <c r="AU4745" s="188" t="s">
        <v>89</v>
      </c>
      <c r="AV4745" s="13" t="s">
        <v>89</v>
      </c>
      <c r="AW4745" s="13" t="s">
        <v>31</v>
      </c>
      <c r="AX4745" s="13" t="s">
        <v>77</v>
      </c>
      <c r="AY4745" s="188" t="s">
        <v>574</v>
      </c>
    </row>
    <row r="4746" spans="2:51" s="13" customFormat="1" ht="12">
      <c r="B4746" s="187"/>
      <c r="D4746" s="181" t="s">
        <v>586</v>
      </c>
      <c r="E4746" s="188" t="s">
        <v>1</v>
      </c>
      <c r="F4746" s="189" t="s">
        <v>4654</v>
      </c>
      <c r="H4746" s="190">
        <v>1.873</v>
      </c>
      <c r="I4746" s="191"/>
      <c r="L4746" s="187"/>
      <c r="M4746" s="192"/>
      <c r="T4746" s="193"/>
      <c r="AT4746" s="188" t="s">
        <v>586</v>
      </c>
      <c r="AU4746" s="188" t="s">
        <v>89</v>
      </c>
      <c r="AV4746" s="13" t="s">
        <v>89</v>
      </c>
      <c r="AW4746" s="13" t="s">
        <v>31</v>
      </c>
      <c r="AX4746" s="13" t="s">
        <v>77</v>
      </c>
      <c r="AY4746" s="188" t="s">
        <v>574</v>
      </c>
    </row>
    <row r="4747" spans="2:51" s="13" customFormat="1" ht="12">
      <c r="B4747" s="187"/>
      <c r="D4747" s="181" t="s">
        <v>586</v>
      </c>
      <c r="E4747" s="188" t="s">
        <v>1</v>
      </c>
      <c r="F4747" s="189" t="s">
        <v>4655</v>
      </c>
      <c r="H4747" s="190">
        <v>18.257000000000001</v>
      </c>
      <c r="I4747" s="191"/>
      <c r="L4747" s="187"/>
      <c r="M4747" s="192"/>
      <c r="T4747" s="193"/>
      <c r="AT4747" s="188" t="s">
        <v>586</v>
      </c>
      <c r="AU4747" s="188" t="s">
        <v>89</v>
      </c>
      <c r="AV4747" s="13" t="s">
        <v>89</v>
      </c>
      <c r="AW4747" s="13" t="s">
        <v>31</v>
      </c>
      <c r="AX4747" s="13" t="s">
        <v>77</v>
      </c>
      <c r="AY4747" s="188" t="s">
        <v>574</v>
      </c>
    </row>
    <row r="4748" spans="2:51" s="13" customFormat="1" ht="12">
      <c r="B4748" s="187"/>
      <c r="D4748" s="181" t="s">
        <v>586</v>
      </c>
      <c r="E4748" s="188" t="s">
        <v>1</v>
      </c>
      <c r="F4748" s="189" t="s">
        <v>4656</v>
      </c>
      <c r="H4748" s="190">
        <v>1.3380000000000001</v>
      </c>
      <c r="I4748" s="191"/>
      <c r="L4748" s="187"/>
      <c r="M4748" s="192"/>
      <c r="T4748" s="193"/>
      <c r="AT4748" s="188" t="s">
        <v>586</v>
      </c>
      <c r="AU4748" s="188" t="s">
        <v>89</v>
      </c>
      <c r="AV4748" s="13" t="s">
        <v>89</v>
      </c>
      <c r="AW4748" s="13" t="s">
        <v>31</v>
      </c>
      <c r="AX4748" s="13" t="s">
        <v>77</v>
      </c>
      <c r="AY4748" s="188" t="s">
        <v>574</v>
      </c>
    </row>
    <row r="4749" spans="2:51" s="13" customFormat="1" ht="12">
      <c r="B4749" s="187"/>
      <c r="D4749" s="181" t="s">
        <v>586</v>
      </c>
      <c r="E4749" s="188" t="s">
        <v>1</v>
      </c>
      <c r="F4749" s="189" t="s">
        <v>4625</v>
      </c>
      <c r="H4749" s="190">
        <v>2.6749999999999998</v>
      </c>
      <c r="I4749" s="191"/>
      <c r="L4749" s="187"/>
      <c r="M4749" s="192"/>
      <c r="T4749" s="193"/>
      <c r="AT4749" s="188" t="s">
        <v>586</v>
      </c>
      <c r="AU4749" s="188" t="s">
        <v>89</v>
      </c>
      <c r="AV4749" s="13" t="s">
        <v>89</v>
      </c>
      <c r="AW4749" s="13" t="s">
        <v>31</v>
      </c>
      <c r="AX4749" s="13" t="s">
        <v>77</v>
      </c>
      <c r="AY4749" s="188" t="s">
        <v>574</v>
      </c>
    </row>
    <row r="4750" spans="2:51" s="13" customFormat="1" ht="12">
      <c r="B4750" s="187"/>
      <c r="D4750" s="181" t="s">
        <v>586</v>
      </c>
      <c r="E4750" s="188" t="s">
        <v>1</v>
      </c>
      <c r="F4750" s="189" t="s">
        <v>4624</v>
      </c>
      <c r="H4750" s="190">
        <v>1.873</v>
      </c>
      <c r="I4750" s="191"/>
      <c r="L4750" s="187"/>
      <c r="M4750" s="192"/>
      <c r="T4750" s="193"/>
      <c r="AT4750" s="188" t="s">
        <v>586</v>
      </c>
      <c r="AU4750" s="188" t="s">
        <v>89</v>
      </c>
      <c r="AV4750" s="13" t="s">
        <v>89</v>
      </c>
      <c r="AW4750" s="13" t="s">
        <v>31</v>
      </c>
      <c r="AX4750" s="13" t="s">
        <v>77</v>
      </c>
      <c r="AY4750" s="188" t="s">
        <v>574</v>
      </c>
    </row>
    <row r="4751" spans="2:51" s="12" customFormat="1" ht="12">
      <c r="B4751" s="180"/>
      <c r="D4751" s="181" t="s">
        <v>586</v>
      </c>
      <c r="E4751" s="182" t="s">
        <v>1</v>
      </c>
      <c r="F4751" s="183" t="s">
        <v>4612</v>
      </c>
      <c r="H4751" s="182" t="s">
        <v>1</v>
      </c>
      <c r="I4751" s="184"/>
      <c r="L4751" s="180"/>
      <c r="M4751" s="185"/>
      <c r="T4751" s="186"/>
      <c r="AT4751" s="182" t="s">
        <v>586</v>
      </c>
      <c r="AU4751" s="182" t="s">
        <v>89</v>
      </c>
      <c r="AV4751" s="12" t="s">
        <v>84</v>
      </c>
      <c r="AW4751" s="12" t="s">
        <v>31</v>
      </c>
      <c r="AX4751" s="12" t="s">
        <v>77</v>
      </c>
      <c r="AY4751" s="182" t="s">
        <v>574</v>
      </c>
    </row>
    <row r="4752" spans="2:51" s="13" customFormat="1" ht="12">
      <c r="B4752" s="187"/>
      <c r="D4752" s="181" t="s">
        <v>586</v>
      </c>
      <c r="E4752" s="188" t="s">
        <v>1</v>
      </c>
      <c r="F4752" s="189" t="s">
        <v>4657</v>
      </c>
      <c r="H4752" s="190">
        <v>22.04</v>
      </c>
      <c r="I4752" s="191"/>
      <c r="L4752" s="187"/>
      <c r="M4752" s="192"/>
      <c r="T4752" s="193"/>
      <c r="AT4752" s="188" t="s">
        <v>586</v>
      </c>
      <c r="AU4752" s="188" t="s">
        <v>89</v>
      </c>
      <c r="AV4752" s="13" t="s">
        <v>89</v>
      </c>
      <c r="AW4752" s="13" t="s">
        <v>31</v>
      </c>
      <c r="AX4752" s="13" t="s">
        <v>77</v>
      </c>
      <c r="AY4752" s="188" t="s">
        <v>574</v>
      </c>
    </row>
    <row r="4753" spans="2:65" s="13" customFormat="1" ht="12">
      <c r="B4753" s="187"/>
      <c r="D4753" s="181" t="s">
        <v>586</v>
      </c>
      <c r="E4753" s="188" t="s">
        <v>1</v>
      </c>
      <c r="F4753" s="189" t="s">
        <v>4658</v>
      </c>
      <c r="H4753" s="190">
        <v>32.479999999999997</v>
      </c>
      <c r="I4753" s="191"/>
      <c r="L4753" s="187"/>
      <c r="M4753" s="192"/>
      <c r="T4753" s="193"/>
      <c r="AT4753" s="188" t="s">
        <v>586</v>
      </c>
      <c r="AU4753" s="188" t="s">
        <v>89</v>
      </c>
      <c r="AV4753" s="13" t="s">
        <v>89</v>
      </c>
      <c r="AW4753" s="13" t="s">
        <v>31</v>
      </c>
      <c r="AX4753" s="13" t="s">
        <v>77</v>
      </c>
      <c r="AY4753" s="188" t="s">
        <v>574</v>
      </c>
    </row>
    <row r="4754" spans="2:65" s="13" customFormat="1" ht="12">
      <c r="B4754" s="187"/>
      <c r="D4754" s="181" t="s">
        <v>586</v>
      </c>
      <c r="E4754" s="188" t="s">
        <v>1</v>
      </c>
      <c r="F4754" s="189" t="s">
        <v>4659</v>
      </c>
      <c r="H4754" s="190">
        <v>43.188000000000002</v>
      </c>
      <c r="I4754" s="191"/>
      <c r="L4754" s="187"/>
      <c r="M4754" s="192"/>
      <c r="T4754" s="193"/>
      <c r="AT4754" s="188" t="s">
        <v>586</v>
      </c>
      <c r="AU4754" s="188" t="s">
        <v>89</v>
      </c>
      <c r="AV4754" s="13" t="s">
        <v>89</v>
      </c>
      <c r="AW4754" s="13" t="s">
        <v>31</v>
      </c>
      <c r="AX4754" s="13" t="s">
        <v>77</v>
      </c>
      <c r="AY4754" s="188" t="s">
        <v>574</v>
      </c>
    </row>
    <row r="4755" spans="2:65" s="13" customFormat="1" ht="12">
      <c r="B4755" s="187"/>
      <c r="D4755" s="181" t="s">
        <v>586</v>
      </c>
      <c r="E4755" s="188" t="s">
        <v>1</v>
      </c>
      <c r="F4755" s="189" t="s">
        <v>4660</v>
      </c>
      <c r="H4755" s="190">
        <v>19.95</v>
      </c>
      <c r="I4755" s="191"/>
      <c r="L4755" s="187"/>
      <c r="M4755" s="192"/>
      <c r="T4755" s="193"/>
      <c r="AT4755" s="188" t="s">
        <v>586</v>
      </c>
      <c r="AU4755" s="188" t="s">
        <v>89</v>
      </c>
      <c r="AV4755" s="13" t="s">
        <v>89</v>
      </c>
      <c r="AW4755" s="13" t="s">
        <v>31</v>
      </c>
      <c r="AX4755" s="13" t="s">
        <v>77</v>
      </c>
      <c r="AY4755" s="188" t="s">
        <v>574</v>
      </c>
    </row>
    <row r="4756" spans="2:65" s="13" customFormat="1" ht="12">
      <c r="B4756" s="187"/>
      <c r="D4756" s="181" t="s">
        <v>586</v>
      </c>
      <c r="E4756" s="188" t="s">
        <v>1</v>
      </c>
      <c r="F4756" s="189" t="s">
        <v>4661</v>
      </c>
      <c r="H4756" s="190">
        <v>29.4</v>
      </c>
      <c r="I4756" s="191"/>
      <c r="L4756" s="187"/>
      <c r="M4756" s="192"/>
      <c r="T4756" s="193"/>
      <c r="AT4756" s="188" t="s">
        <v>586</v>
      </c>
      <c r="AU4756" s="188" t="s">
        <v>89</v>
      </c>
      <c r="AV4756" s="13" t="s">
        <v>89</v>
      </c>
      <c r="AW4756" s="13" t="s">
        <v>31</v>
      </c>
      <c r="AX4756" s="13" t="s">
        <v>77</v>
      </c>
      <c r="AY4756" s="188" t="s">
        <v>574</v>
      </c>
    </row>
    <row r="4757" spans="2:65" s="13" customFormat="1" ht="12">
      <c r="B4757" s="187"/>
      <c r="D4757" s="181" t="s">
        <v>586</v>
      </c>
      <c r="E4757" s="188" t="s">
        <v>1</v>
      </c>
      <c r="F4757" s="189" t="s">
        <v>4662</v>
      </c>
      <c r="H4757" s="190">
        <v>62.54</v>
      </c>
      <c r="I4757" s="191"/>
      <c r="L4757" s="187"/>
      <c r="M4757" s="192"/>
      <c r="T4757" s="193"/>
      <c r="AT4757" s="188" t="s">
        <v>586</v>
      </c>
      <c r="AU4757" s="188" t="s">
        <v>89</v>
      </c>
      <c r="AV4757" s="13" t="s">
        <v>89</v>
      </c>
      <c r="AW4757" s="13" t="s">
        <v>31</v>
      </c>
      <c r="AX4757" s="13" t="s">
        <v>77</v>
      </c>
      <c r="AY4757" s="188" t="s">
        <v>574</v>
      </c>
    </row>
    <row r="4758" spans="2:65" s="15" customFormat="1" ht="12">
      <c r="B4758" s="201"/>
      <c r="D4758" s="181" t="s">
        <v>586</v>
      </c>
      <c r="E4758" s="202" t="s">
        <v>1</v>
      </c>
      <c r="F4758" s="203" t="s">
        <v>776</v>
      </c>
      <c r="H4758" s="204">
        <v>371.25099999999998</v>
      </c>
      <c r="I4758" s="205"/>
      <c r="L4758" s="201"/>
      <c r="M4758" s="206"/>
      <c r="T4758" s="207"/>
      <c r="AT4758" s="202" t="s">
        <v>586</v>
      </c>
      <c r="AU4758" s="202" t="s">
        <v>89</v>
      </c>
      <c r="AV4758" s="15" t="s">
        <v>597</v>
      </c>
      <c r="AW4758" s="15" t="s">
        <v>31</v>
      </c>
      <c r="AX4758" s="15" t="s">
        <v>77</v>
      </c>
      <c r="AY4758" s="202" t="s">
        <v>574</v>
      </c>
    </row>
    <row r="4759" spans="2:65" s="14" customFormat="1" ht="12">
      <c r="B4759" s="194"/>
      <c r="D4759" s="181" t="s">
        <v>586</v>
      </c>
      <c r="E4759" s="195" t="s">
        <v>1</v>
      </c>
      <c r="F4759" s="196" t="s">
        <v>596</v>
      </c>
      <c r="H4759" s="197">
        <v>807.72400000000005</v>
      </c>
      <c r="I4759" s="198"/>
      <c r="L4759" s="194"/>
      <c r="M4759" s="199"/>
      <c r="T4759" s="200"/>
      <c r="AT4759" s="195" t="s">
        <v>586</v>
      </c>
      <c r="AU4759" s="195" t="s">
        <v>89</v>
      </c>
      <c r="AV4759" s="14" t="s">
        <v>580</v>
      </c>
      <c r="AW4759" s="14" t="s">
        <v>31</v>
      </c>
      <c r="AX4759" s="14" t="s">
        <v>84</v>
      </c>
      <c r="AY4759" s="195" t="s">
        <v>574</v>
      </c>
    </row>
    <row r="4760" spans="2:65" s="1" customFormat="1" ht="76.25" customHeight="1">
      <c r="B4760" s="140"/>
      <c r="C4760" s="168" t="s">
        <v>4663</v>
      </c>
      <c r="D4760" s="168" t="s">
        <v>576</v>
      </c>
      <c r="E4760" s="169" t="s">
        <v>4664</v>
      </c>
      <c r="F4760" s="170" t="s">
        <v>4665</v>
      </c>
      <c r="G4760" s="171" t="s">
        <v>584</v>
      </c>
      <c r="H4760" s="172">
        <v>88.9</v>
      </c>
      <c r="I4760" s="173"/>
      <c r="J4760" s="174">
        <f>ROUND(I4760*H4760,2)</f>
        <v>0</v>
      </c>
      <c r="K4760" s="175"/>
      <c r="L4760" s="34"/>
      <c r="M4760" s="176" t="s">
        <v>1</v>
      </c>
      <c r="N4760" s="139" t="s">
        <v>43</v>
      </c>
      <c r="P4760" s="177">
        <f>O4760*H4760</f>
        <v>0</v>
      </c>
      <c r="Q4760" s="177">
        <v>2.6776459999999998E-2</v>
      </c>
      <c r="R4760" s="177">
        <f>Q4760*H4760</f>
        <v>2.380427294</v>
      </c>
      <c r="S4760" s="177">
        <v>0</v>
      </c>
      <c r="T4760" s="178">
        <f>S4760*H4760</f>
        <v>0</v>
      </c>
      <c r="AR4760" s="179" t="s">
        <v>680</v>
      </c>
      <c r="AT4760" s="179" t="s">
        <v>576</v>
      </c>
      <c r="AU4760" s="179" t="s">
        <v>89</v>
      </c>
      <c r="AY4760" s="17" t="s">
        <v>574</v>
      </c>
      <c r="BE4760" s="102">
        <f>IF(N4760="základná",J4760,0)</f>
        <v>0</v>
      </c>
      <c r="BF4760" s="102">
        <f>IF(N4760="znížená",J4760,0)</f>
        <v>0</v>
      </c>
      <c r="BG4760" s="102">
        <f>IF(N4760="zákl. prenesená",J4760,0)</f>
        <v>0</v>
      </c>
      <c r="BH4760" s="102">
        <f>IF(N4760="zníž. prenesená",J4760,0)</f>
        <v>0</v>
      </c>
      <c r="BI4760" s="102">
        <f>IF(N4760="nulová",J4760,0)</f>
        <v>0</v>
      </c>
      <c r="BJ4760" s="17" t="s">
        <v>89</v>
      </c>
      <c r="BK4760" s="102">
        <f>ROUND(I4760*H4760,2)</f>
        <v>0</v>
      </c>
      <c r="BL4760" s="17" t="s">
        <v>680</v>
      </c>
      <c r="BM4760" s="179" t="s">
        <v>4666</v>
      </c>
    </row>
    <row r="4761" spans="2:65" s="12" customFormat="1" ht="12">
      <c r="B4761" s="180"/>
      <c r="D4761" s="181" t="s">
        <v>586</v>
      </c>
      <c r="E4761" s="182" t="s">
        <v>1</v>
      </c>
      <c r="F4761" s="183" t="s">
        <v>4667</v>
      </c>
      <c r="H4761" s="182" t="s">
        <v>1</v>
      </c>
      <c r="I4761" s="184"/>
      <c r="L4761" s="180"/>
      <c r="M4761" s="185"/>
      <c r="T4761" s="186"/>
      <c r="AT4761" s="182" t="s">
        <v>586</v>
      </c>
      <c r="AU4761" s="182" t="s">
        <v>89</v>
      </c>
      <c r="AV4761" s="12" t="s">
        <v>84</v>
      </c>
      <c r="AW4761" s="12" t="s">
        <v>31</v>
      </c>
      <c r="AX4761" s="12" t="s">
        <v>77</v>
      </c>
      <c r="AY4761" s="182" t="s">
        <v>574</v>
      </c>
    </row>
    <row r="4762" spans="2:65" s="12" customFormat="1" ht="12">
      <c r="B4762" s="180"/>
      <c r="D4762" s="181" t="s">
        <v>586</v>
      </c>
      <c r="E4762" s="182" t="s">
        <v>1</v>
      </c>
      <c r="F4762" s="183" t="s">
        <v>1019</v>
      </c>
      <c r="H4762" s="182" t="s">
        <v>1</v>
      </c>
      <c r="I4762" s="184"/>
      <c r="L4762" s="180"/>
      <c r="M4762" s="185"/>
      <c r="T4762" s="186"/>
      <c r="AT4762" s="182" t="s">
        <v>586</v>
      </c>
      <c r="AU4762" s="182" t="s">
        <v>89</v>
      </c>
      <c r="AV4762" s="12" t="s">
        <v>84</v>
      </c>
      <c r="AW4762" s="12" t="s">
        <v>31</v>
      </c>
      <c r="AX4762" s="12" t="s">
        <v>77</v>
      </c>
      <c r="AY4762" s="182" t="s">
        <v>574</v>
      </c>
    </row>
    <row r="4763" spans="2:65" s="12" customFormat="1" ht="12">
      <c r="B4763" s="180"/>
      <c r="D4763" s="181" t="s">
        <v>586</v>
      </c>
      <c r="E4763" s="182" t="s">
        <v>1</v>
      </c>
      <c r="F4763" s="183" t="s">
        <v>4366</v>
      </c>
      <c r="H4763" s="182" t="s">
        <v>1</v>
      </c>
      <c r="I4763" s="184"/>
      <c r="L4763" s="180"/>
      <c r="M4763" s="185"/>
      <c r="T4763" s="186"/>
      <c r="AT4763" s="182" t="s">
        <v>586</v>
      </c>
      <c r="AU4763" s="182" t="s">
        <v>89</v>
      </c>
      <c r="AV4763" s="12" t="s">
        <v>84</v>
      </c>
      <c r="AW4763" s="12" t="s">
        <v>31</v>
      </c>
      <c r="AX4763" s="12" t="s">
        <v>77</v>
      </c>
      <c r="AY4763" s="182" t="s">
        <v>574</v>
      </c>
    </row>
    <row r="4764" spans="2:65" s="12" customFormat="1" ht="12">
      <c r="B4764" s="180"/>
      <c r="D4764" s="181" t="s">
        <v>586</v>
      </c>
      <c r="E4764" s="182" t="s">
        <v>1</v>
      </c>
      <c r="F4764" s="183" t="s">
        <v>4668</v>
      </c>
      <c r="H4764" s="182" t="s">
        <v>1</v>
      </c>
      <c r="I4764" s="184"/>
      <c r="L4764" s="180"/>
      <c r="M4764" s="185"/>
      <c r="T4764" s="186"/>
      <c r="AT4764" s="182" t="s">
        <v>586</v>
      </c>
      <c r="AU4764" s="182" t="s">
        <v>89</v>
      </c>
      <c r="AV4764" s="12" t="s">
        <v>84</v>
      </c>
      <c r="AW4764" s="12" t="s">
        <v>31</v>
      </c>
      <c r="AX4764" s="12" t="s">
        <v>77</v>
      </c>
      <c r="AY4764" s="182" t="s">
        <v>574</v>
      </c>
    </row>
    <row r="4765" spans="2:65" s="13" customFormat="1" ht="12">
      <c r="B4765" s="187"/>
      <c r="D4765" s="181" t="s">
        <v>586</v>
      </c>
      <c r="E4765" s="188" t="s">
        <v>1</v>
      </c>
      <c r="F4765" s="189" t="s">
        <v>4669</v>
      </c>
      <c r="H4765" s="190">
        <v>7.1529999999999996</v>
      </c>
      <c r="I4765" s="191"/>
      <c r="L4765" s="187"/>
      <c r="M4765" s="192"/>
      <c r="T4765" s="193"/>
      <c r="AT4765" s="188" t="s">
        <v>586</v>
      </c>
      <c r="AU4765" s="188" t="s">
        <v>89</v>
      </c>
      <c r="AV4765" s="13" t="s">
        <v>89</v>
      </c>
      <c r="AW4765" s="13" t="s">
        <v>31</v>
      </c>
      <c r="AX4765" s="13" t="s">
        <v>77</v>
      </c>
      <c r="AY4765" s="188" t="s">
        <v>574</v>
      </c>
    </row>
    <row r="4766" spans="2:65" s="13" customFormat="1" ht="12">
      <c r="B4766" s="187"/>
      <c r="D4766" s="181" t="s">
        <v>586</v>
      </c>
      <c r="E4766" s="188" t="s">
        <v>1</v>
      </c>
      <c r="F4766" s="189" t="s">
        <v>4670</v>
      </c>
      <c r="H4766" s="190">
        <v>18.66</v>
      </c>
      <c r="I4766" s="191"/>
      <c r="L4766" s="187"/>
      <c r="M4766" s="192"/>
      <c r="T4766" s="193"/>
      <c r="AT4766" s="188" t="s">
        <v>586</v>
      </c>
      <c r="AU4766" s="188" t="s">
        <v>89</v>
      </c>
      <c r="AV4766" s="13" t="s">
        <v>89</v>
      </c>
      <c r="AW4766" s="13" t="s">
        <v>31</v>
      </c>
      <c r="AX4766" s="13" t="s">
        <v>77</v>
      </c>
      <c r="AY4766" s="188" t="s">
        <v>574</v>
      </c>
    </row>
    <row r="4767" spans="2:65" s="12" customFormat="1" ht="12">
      <c r="B4767" s="180"/>
      <c r="D4767" s="181" t="s">
        <v>586</v>
      </c>
      <c r="E4767" s="182" t="s">
        <v>1</v>
      </c>
      <c r="F4767" s="183" t="s">
        <v>4671</v>
      </c>
      <c r="H4767" s="182" t="s">
        <v>1</v>
      </c>
      <c r="I4767" s="184"/>
      <c r="L4767" s="180"/>
      <c r="M4767" s="185"/>
      <c r="T4767" s="186"/>
      <c r="AT4767" s="182" t="s">
        <v>586</v>
      </c>
      <c r="AU4767" s="182" t="s">
        <v>89</v>
      </c>
      <c r="AV4767" s="12" t="s">
        <v>84</v>
      </c>
      <c r="AW4767" s="12" t="s">
        <v>31</v>
      </c>
      <c r="AX4767" s="12" t="s">
        <v>77</v>
      </c>
      <c r="AY4767" s="182" t="s">
        <v>574</v>
      </c>
    </row>
    <row r="4768" spans="2:65" s="13" customFormat="1" ht="12">
      <c r="B4768" s="187"/>
      <c r="D4768" s="181" t="s">
        <v>586</v>
      </c>
      <c r="E4768" s="188" t="s">
        <v>1</v>
      </c>
      <c r="F4768" s="189" t="s">
        <v>4672</v>
      </c>
      <c r="H4768" s="190">
        <v>22.847999999999999</v>
      </c>
      <c r="I4768" s="191"/>
      <c r="L4768" s="187"/>
      <c r="M4768" s="192"/>
      <c r="T4768" s="193"/>
      <c r="AT4768" s="188" t="s">
        <v>586</v>
      </c>
      <c r="AU4768" s="188" t="s">
        <v>89</v>
      </c>
      <c r="AV4768" s="13" t="s">
        <v>89</v>
      </c>
      <c r="AW4768" s="13" t="s">
        <v>31</v>
      </c>
      <c r="AX4768" s="13" t="s">
        <v>77</v>
      </c>
      <c r="AY4768" s="188" t="s">
        <v>574</v>
      </c>
    </row>
    <row r="4769" spans="2:65" s="12" customFormat="1" ht="12">
      <c r="B4769" s="180"/>
      <c r="D4769" s="181" t="s">
        <v>586</v>
      </c>
      <c r="E4769" s="182" t="s">
        <v>1</v>
      </c>
      <c r="F4769" s="183" t="s">
        <v>4673</v>
      </c>
      <c r="H4769" s="182" t="s">
        <v>1</v>
      </c>
      <c r="I4769" s="184"/>
      <c r="L4769" s="180"/>
      <c r="M4769" s="185"/>
      <c r="T4769" s="186"/>
      <c r="AT4769" s="182" t="s">
        <v>586</v>
      </c>
      <c r="AU4769" s="182" t="s">
        <v>89</v>
      </c>
      <c r="AV4769" s="12" t="s">
        <v>84</v>
      </c>
      <c r="AW4769" s="12" t="s">
        <v>31</v>
      </c>
      <c r="AX4769" s="12" t="s">
        <v>77</v>
      </c>
      <c r="AY4769" s="182" t="s">
        <v>574</v>
      </c>
    </row>
    <row r="4770" spans="2:65" s="12" customFormat="1" ht="12">
      <c r="B4770" s="180"/>
      <c r="D4770" s="181" t="s">
        <v>586</v>
      </c>
      <c r="E4770" s="182" t="s">
        <v>1</v>
      </c>
      <c r="F4770" s="183" t="s">
        <v>4668</v>
      </c>
      <c r="H4770" s="182" t="s">
        <v>1</v>
      </c>
      <c r="I4770" s="184"/>
      <c r="L4770" s="180"/>
      <c r="M4770" s="185"/>
      <c r="T4770" s="186"/>
      <c r="AT4770" s="182" t="s">
        <v>586</v>
      </c>
      <c r="AU4770" s="182" t="s">
        <v>89</v>
      </c>
      <c r="AV4770" s="12" t="s">
        <v>84</v>
      </c>
      <c r="AW4770" s="12" t="s">
        <v>31</v>
      </c>
      <c r="AX4770" s="12" t="s">
        <v>77</v>
      </c>
      <c r="AY4770" s="182" t="s">
        <v>574</v>
      </c>
    </row>
    <row r="4771" spans="2:65" s="13" customFormat="1" ht="12">
      <c r="B4771" s="187"/>
      <c r="D4771" s="181" t="s">
        <v>586</v>
      </c>
      <c r="E4771" s="188" t="s">
        <v>1</v>
      </c>
      <c r="F4771" s="189" t="s">
        <v>4674</v>
      </c>
      <c r="H4771" s="190">
        <v>2.2549999999999999</v>
      </c>
      <c r="I4771" s="191"/>
      <c r="L4771" s="187"/>
      <c r="M4771" s="192"/>
      <c r="T4771" s="193"/>
      <c r="AT4771" s="188" t="s">
        <v>586</v>
      </c>
      <c r="AU4771" s="188" t="s">
        <v>89</v>
      </c>
      <c r="AV4771" s="13" t="s">
        <v>89</v>
      </c>
      <c r="AW4771" s="13" t="s">
        <v>31</v>
      </c>
      <c r="AX4771" s="13" t="s">
        <v>77</v>
      </c>
      <c r="AY4771" s="188" t="s">
        <v>574</v>
      </c>
    </row>
    <row r="4772" spans="2:65" s="13" customFormat="1" ht="12">
      <c r="B4772" s="187"/>
      <c r="D4772" s="181" t="s">
        <v>586</v>
      </c>
      <c r="E4772" s="188" t="s">
        <v>1</v>
      </c>
      <c r="F4772" s="189" t="s">
        <v>4675</v>
      </c>
      <c r="H4772" s="190">
        <v>3.577</v>
      </c>
      <c r="I4772" s="191"/>
      <c r="L4772" s="187"/>
      <c r="M4772" s="192"/>
      <c r="T4772" s="193"/>
      <c r="AT4772" s="188" t="s">
        <v>586</v>
      </c>
      <c r="AU4772" s="188" t="s">
        <v>89</v>
      </c>
      <c r="AV4772" s="13" t="s">
        <v>89</v>
      </c>
      <c r="AW4772" s="13" t="s">
        <v>31</v>
      </c>
      <c r="AX4772" s="13" t="s">
        <v>77</v>
      </c>
      <c r="AY4772" s="188" t="s">
        <v>574</v>
      </c>
    </row>
    <row r="4773" spans="2:65" s="13" customFormat="1" ht="12">
      <c r="B4773" s="187"/>
      <c r="D4773" s="181" t="s">
        <v>586</v>
      </c>
      <c r="E4773" s="188" t="s">
        <v>1</v>
      </c>
      <c r="F4773" s="189" t="s">
        <v>4676</v>
      </c>
      <c r="H4773" s="190">
        <v>6.5309999999999997</v>
      </c>
      <c r="I4773" s="191"/>
      <c r="L4773" s="187"/>
      <c r="M4773" s="192"/>
      <c r="T4773" s="193"/>
      <c r="AT4773" s="188" t="s">
        <v>586</v>
      </c>
      <c r="AU4773" s="188" t="s">
        <v>89</v>
      </c>
      <c r="AV4773" s="13" t="s">
        <v>89</v>
      </c>
      <c r="AW4773" s="13" t="s">
        <v>31</v>
      </c>
      <c r="AX4773" s="13" t="s">
        <v>77</v>
      </c>
      <c r="AY4773" s="188" t="s">
        <v>574</v>
      </c>
    </row>
    <row r="4774" spans="2:65" s="13" customFormat="1" ht="12">
      <c r="B4774" s="187"/>
      <c r="D4774" s="181" t="s">
        <v>586</v>
      </c>
      <c r="E4774" s="188" t="s">
        <v>1</v>
      </c>
      <c r="F4774" s="189" t="s">
        <v>4677</v>
      </c>
      <c r="H4774" s="190">
        <v>9.33</v>
      </c>
      <c r="I4774" s="191"/>
      <c r="L4774" s="187"/>
      <c r="M4774" s="192"/>
      <c r="T4774" s="193"/>
      <c r="AT4774" s="188" t="s">
        <v>586</v>
      </c>
      <c r="AU4774" s="188" t="s">
        <v>89</v>
      </c>
      <c r="AV4774" s="13" t="s">
        <v>89</v>
      </c>
      <c r="AW4774" s="13" t="s">
        <v>31</v>
      </c>
      <c r="AX4774" s="13" t="s">
        <v>77</v>
      </c>
      <c r="AY4774" s="188" t="s">
        <v>574</v>
      </c>
    </row>
    <row r="4775" spans="2:65" s="12" customFormat="1" ht="12">
      <c r="B4775" s="180"/>
      <c r="D4775" s="181" t="s">
        <v>586</v>
      </c>
      <c r="E4775" s="182" t="s">
        <v>1</v>
      </c>
      <c r="F4775" s="183" t="s">
        <v>4671</v>
      </c>
      <c r="H4775" s="182" t="s">
        <v>1</v>
      </c>
      <c r="I4775" s="184"/>
      <c r="L4775" s="180"/>
      <c r="M4775" s="185"/>
      <c r="T4775" s="186"/>
      <c r="AT4775" s="182" t="s">
        <v>586</v>
      </c>
      <c r="AU4775" s="182" t="s">
        <v>89</v>
      </c>
      <c r="AV4775" s="12" t="s">
        <v>84</v>
      </c>
      <c r="AW4775" s="12" t="s">
        <v>31</v>
      </c>
      <c r="AX4775" s="12" t="s">
        <v>77</v>
      </c>
      <c r="AY4775" s="182" t="s">
        <v>574</v>
      </c>
    </row>
    <row r="4776" spans="2:65" s="13" customFormat="1" ht="12">
      <c r="B4776" s="187"/>
      <c r="D4776" s="181" t="s">
        <v>586</v>
      </c>
      <c r="E4776" s="188" t="s">
        <v>1</v>
      </c>
      <c r="F4776" s="189" t="s">
        <v>4678</v>
      </c>
      <c r="H4776" s="190">
        <v>3.9950000000000001</v>
      </c>
      <c r="I4776" s="191"/>
      <c r="L4776" s="187"/>
      <c r="M4776" s="192"/>
      <c r="T4776" s="193"/>
      <c r="AT4776" s="188" t="s">
        <v>586</v>
      </c>
      <c r="AU4776" s="188" t="s">
        <v>89</v>
      </c>
      <c r="AV4776" s="13" t="s">
        <v>89</v>
      </c>
      <c r="AW4776" s="13" t="s">
        <v>31</v>
      </c>
      <c r="AX4776" s="13" t="s">
        <v>77</v>
      </c>
      <c r="AY4776" s="188" t="s">
        <v>574</v>
      </c>
    </row>
    <row r="4777" spans="2:65" s="13" customFormat="1" ht="12">
      <c r="B4777" s="187"/>
      <c r="D4777" s="181" t="s">
        <v>586</v>
      </c>
      <c r="E4777" s="188" t="s">
        <v>1</v>
      </c>
      <c r="F4777" s="189" t="s">
        <v>4679</v>
      </c>
      <c r="H4777" s="190">
        <v>5.17</v>
      </c>
      <c r="I4777" s="191"/>
      <c r="L4777" s="187"/>
      <c r="M4777" s="192"/>
      <c r="T4777" s="193"/>
      <c r="AT4777" s="188" t="s">
        <v>586</v>
      </c>
      <c r="AU4777" s="188" t="s">
        <v>89</v>
      </c>
      <c r="AV4777" s="13" t="s">
        <v>89</v>
      </c>
      <c r="AW4777" s="13" t="s">
        <v>31</v>
      </c>
      <c r="AX4777" s="13" t="s">
        <v>77</v>
      </c>
      <c r="AY4777" s="188" t="s">
        <v>574</v>
      </c>
    </row>
    <row r="4778" spans="2:65" s="13" customFormat="1" ht="12">
      <c r="B4778" s="187"/>
      <c r="D4778" s="181" t="s">
        <v>586</v>
      </c>
      <c r="E4778" s="188" t="s">
        <v>1</v>
      </c>
      <c r="F4778" s="189" t="s">
        <v>4680</v>
      </c>
      <c r="H4778" s="190">
        <v>9.3810000000000002</v>
      </c>
      <c r="I4778" s="191"/>
      <c r="L4778" s="187"/>
      <c r="M4778" s="192"/>
      <c r="T4778" s="193"/>
      <c r="AT4778" s="188" t="s">
        <v>586</v>
      </c>
      <c r="AU4778" s="188" t="s">
        <v>89</v>
      </c>
      <c r="AV4778" s="13" t="s">
        <v>89</v>
      </c>
      <c r="AW4778" s="13" t="s">
        <v>31</v>
      </c>
      <c r="AX4778" s="13" t="s">
        <v>77</v>
      </c>
      <c r="AY4778" s="188" t="s">
        <v>574</v>
      </c>
    </row>
    <row r="4779" spans="2:65" s="14" customFormat="1" ht="12">
      <c r="B4779" s="194"/>
      <c r="D4779" s="181" t="s">
        <v>586</v>
      </c>
      <c r="E4779" s="195" t="s">
        <v>1</v>
      </c>
      <c r="F4779" s="196" t="s">
        <v>596</v>
      </c>
      <c r="H4779" s="197">
        <v>88.9</v>
      </c>
      <c r="I4779" s="198"/>
      <c r="L4779" s="194"/>
      <c r="M4779" s="199"/>
      <c r="T4779" s="200"/>
      <c r="AT4779" s="195" t="s">
        <v>586</v>
      </c>
      <c r="AU4779" s="195" t="s">
        <v>89</v>
      </c>
      <c r="AV4779" s="14" t="s">
        <v>580</v>
      </c>
      <c r="AW4779" s="14" t="s">
        <v>31</v>
      </c>
      <c r="AX4779" s="14" t="s">
        <v>84</v>
      </c>
      <c r="AY4779" s="195" t="s">
        <v>574</v>
      </c>
    </row>
    <row r="4780" spans="2:65" s="1" customFormat="1" ht="24.25" customHeight="1">
      <c r="B4780" s="140"/>
      <c r="C4780" s="168" t="s">
        <v>4681</v>
      </c>
      <c r="D4780" s="168" t="s">
        <v>576</v>
      </c>
      <c r="E4780" s="169" t="s">
        <v>4682</v>
      </c>
      <c r="F4780" s="170" t="s">
        <v>4683</v>
      </c>
      <c r="G4780" s="171" t="s">
        <v>3135</v>
      </c>
      <c r="H4780" s="219"/>
      <c r="I4780" s="173"/>
      <c r="J4780" s="174">
        <f>ROUND(I4780*H4780,2)</f>
        <v>0</v>
      </c>
      <c r="K4780" s="175"/>
      <c r="L4780" s="34"/>
      <c r="M4780" s="176" t="s">
        <v>1</v>
      </c>
      <c r="N4780" s="139" t="s">
        <v>43</v>
      </c>
      <c r="P4780" s="177">
        <f>O4780*H4780</f>
        <v>0</v>
      </c>
      <c r="Q4780" s="177">
        <v>0</v>
      </c>
      <c r="R4780" s="177">
        <f>Q4780*H4780</f>
        <v>0</v>
      </c>
      <c r="S4780" s="177">
        <v>0</v>
      </c>
      <c r="T4780" s="178">
        <f>S4780*H4780</f>
        <v>0</v>
      </c>
      <c r="AR4780" s="179" t="s">
        <v>680</v>
      </c>
      <c r="AT4780" s="179" t="s">
        <v>576</v>
      </c>
      <c r="AU4780" s="179" t="s">
        <v>89</v>
      </c>
      <c r="AY4780" s="17" t="s">
        <v>574</v>
      </c>
      <c r="BE4780" s="102">
        <f>IF(N4780="základná",J4780,0)</f>
        <v>0</v>
      </c>
      <c r="BF4780" s="102">
        <f>IF(N4780="znížená",J4780,0)</f>
        <v>0</v>
      </c>
      <c r="BG4780" s="102">
        <f>IF(N4780="zákl. prenesená",J4780,0)</f>
        <v>0</v>
      </c>
      <c r="BH4780" s="102">
        <f>IF(N4780="zníž. prenesená",J4780,0)</f>
        <v>0</v>
      </c>
      <c r="BI4780" s="102">
        <f>IF(N4780="nulová",J4780,0)</f>
        <v>0</v>
      </c>
      <c r="BJ4780" s="17" t="s">
        <v>89</v>
      </c>
      <c r="BK4780" s="102">
        <f>ROUND(I4780*H4780,2)</f>
        <v>0</v>
      </c>
      <c r="BL4780" s="17" t="s">
        <v>680</v>
      </c>
      <c r="BM4780" s="179" t="s">
        <v>4684</v>
      </c>
    </row>
    <row r="4781" spans="2:65" s="11" customFormat="1" ht="23" customHeight="1">
      <c r="B4781" s="156"/>
      <c r="D4781" s="157" t="s">
        <v>76</v>
      </c>
      <c r="E4781" s="166" t="s">
        <v>4685</v>
      </c>
      <c r="F4781" s="166" t="s">
        <v>4686</v>
      </c>
      <c r="I4781" s="159"/>
      <c r="J4781" s="167">
        <f>BK4781</f>
        <v>0</v>
      </c>
      <c r="L4781" s="156"/>
      <c r="M4781" s="161"/>
      <c r="P4781" s="162">
        <f>SUM(P4782:P4827)</f>
        <v>0</v>
      </c>
      <c r="R4781" s="162">
        <f>SUM(R4782:R4827)</f>
        <v>2.5596999999999994</v>
      </c>
      <c r="T4781" s="163">
        <f>SUM(T4782:T4827)</f>
        <v>1.0200499999999999</v>
      </c>
      <c r="AR4781" s="157" t="s">
        <v>89</v>
      </c>
      <c r="AT4781" s="164" t="s">
        <v>76</v>
      </c>
      <c r="AU4781" s="164" t="s">
        <v>84</v>
      </c>
      <c r="AY4781" s="157" t="s">
        <v>574</v>
      </c>
      <c r="BK4781" s="165">
        <f>SUM(BK4782:BK4827)</f>
        <v>0</v>
      </c>
    </row>
    <row r="4782" spans="2:65" s="1" customFormat="1" ht="49.25" customHeight="1">
      <c r="B4782" s="140"/>
      <c r="C4782" s="168" t="s">
        <v>4687</v>
      </c>
      <c r="D4782" s="168" t="s">
        <v>576</v>
      </c>
      <c r="E4782" s="169" t="s">
        <v>4688</v>
      </c>
      <c r="F4782" s="170" t="s">
        <v>4689</v>
      </c>
      <c r="G4782" s="171" t="s">
        <v>611</v>
      </c>
      <c r="H4782" s="172">
        <v>48.8</v>
      </c>
      <c r="I4782" s="173"/>
      <c r="J4782" s="174">
        <f>ROUND(I4782*H4782,2)</f>
        <v>0</v>
      </c>
      <c r="K4782" s="175"/>
      <c r="L4782" s="34"/>
      <c r="M4782" s="176" t="s">
        <v>1</v>
      </c>
      <c r="N4782" s="139" t="s">
        <v>43</v>
      </c>
      <c r="P4782" s="177">
        <f>O4782*H4782</f>
        <v>0</v>
      </c>
      <c r="Q4782" s="177">
        <v>2.8600000000000001E-3</v>
      </c>
      <c r="R4782" s="177">
        <f>Q4782*H4782</f>
        <v>0.139568</v>
      </c>
      <c r="S4782" s="177">
        <v>0</v>
      </c>
      <c r="T4782" s="178">
        <f>S4782*H4782</f>
        <v>0</v>
      </c>
      <c r="AR4782" s="179" t="s">
        <v>680</v>
      </c>
      <c r="AT4782" s="179" t="s">
        <v>576</v>
      </c>
      <c r="AU4782" s="179" t="s">
        <v>89</v>
      </c>
      <c r="AY4782" s="17" t="s">
        <v>574</v>
      </c>
      <c r="BE4782" s="102">
        <f>IF(N4782="základná",J4782,0)</f>
        <v>0</v>
      </c>
      <c r="BF4782" s="102">
        <f>IF(N4782="znížená",J4782,0)</f>
        <v>0</v>
      </c>
      <c r="BG4782" s="102">
        <f>IF(N4782="zákl. prenesená",J4782,0)</f>
        <v>0</v>
      </c>
      <c r="BH4782" s="102">
        <f>IF(N4782="zníž. prenesená",J4782,0)</f>
        <v>0</v>
      </c>
      <c r="BI4782" s="102">
        <f>IF(N4782="nulová",J4782,0)</f>
        <v>0</v>
      </c>
      <c r="BJ4782" s="17" t="s">
        <v>89</v>
      </c>
      <c r="BK4782" s="102">
        <f>ROUND(I4782*H4782,2)</f>
        <v>0</v>
      </c>
      <c r="BL4782" s="17" t="s">
        <v>680</v>
      </c>
      <c r="BM4782" s="179" t="s">
        <v>4690</v>
      </c>
    </row>
    <row r="4783" spans="2:65" s="13" customFormat="1" ht="12">
      <c r="B4783" s="187"/>
      <c r="D4783" s="181" t="s">
        <v>586</v>
      </c>
      <c r="E4783" s="188" t="s">
        <v>1</v>
      </c>
      <c r="F4783" s="189" t="s">
        <v>4691</v>
      </c>
      <c r="H4783" s="190">
        <v>48.8</v>
      </c>
      <c r="I4783" s="191"/>
      <c r="L4783" s="187"/>
      <c r="M4783" s="192"/>
      <c r="T4783" s="193"/>
      <c r="AT4783" s="188" t="s">
        <v>586</v>
      </c>
      <c r="AU4783" s="188" t="s">
        <v>89</v>
      </c>
      <c r="AV4783" s="13" t="s">
        <v>89</v>
      </c>
      <c r="AW4783" s="13" t="s">
        <v>31</v>
      </c>
      <c r="AX4783" s="13" t="s">
        <v>77</v>
      </c>
      <c r="AY4783" s="188" t="s">
        <v>574</v>
      </c>
    </row>
    <row r="4784" spans="2:65" s="14" customFormat="1" ht="12">
      <c r="B4784" s="194"/>
      <c r="D4784" s="181" t="s">
        <v>586</v>
      </c>
      <c r="E4784" s="195" t="s">
        <v>1</v>
      </c>
      <c r="F4784" s="196" t="s">
        <v>596</v>
      </c>
      <c r="H4784" s="197">
        <v>48.8</v>
      </c>
      <c r="I4784" s="198"/>
      <c r="L4784" s="194"/>
      <c r="M4784" s="199"/>
      <c r="T4784" s="200"/>
      <c r="AT4784" s="195" t="s">
        <v>586</v>
      </c>
      <c r="AU4784" s="195" t="s">
        <v>89</v>
      </c>
      <c r="AV4784" s="14" t="s">
        <v>580</v>
      </c>
      <c r="AW4784" s="14" t="s">
        <v>31</v>
      </c>
      <c r="AX4784" s="14" t="s">
        <v>84</v>
      </c>
      <c r="AY4784" s="195" t="s">
        <v>574</v>
      </c>
    </row>
    <row r="4785" spans="2:65" s="1" customFormat="1" ht="49.25" customHeight="1">
      <c r="B4785" s="140"/>
      <c r="C4785" s="168" t="s">
        <v>4692</v>
      </c>
      <c r="D4785" s="168" t="s">
        <v>576</v>
      </c>
      <c r="E4785" s="169" t="s">
        <v>4693</v>
      </c>
      <c r="F4785" s="170" t="s">
        <v>4694</v>
      </c>
      <c r="G4785" s="171" t="s">
        <v>611</v>
      </c>
      <c r="H4785" s="172">
        <v>21.2</v>
      </c>
      <c r="I4785" s="173"/>
      <c r="J4785" s="174">
        <f>ROUND(I4785*H4785,2)</f>
        <v>0</v>
      </c>
      <c r="K4785" s="175"/>
      <c r="L4785" s="34"/>
      <c r="M4785" s="176" t="s">
        <v>1</v>
      </c>
      <c r="N4785" s="139" t="s">
        <v>43</v>
      </c>
      <c r="P4785" s="177">
        <f>O4785*H4785</f>
        <v>0</v>
      </c>
      <c r="Q4785" s="177">
        <v>2.8600000000000001E-3</v>
      </c>
      <c r="R4785" s="177">
        <f>Q4785*H4785</f>
        <v>6.0631999999999998E-2</v>
      </c>
      <c r="S4785" s="177">
        <v>0</v>
      </c>
      <c r="T4785" s="178">
        <f>S4785*H4785</f>
        <v>0</v>
      </c>
      <c r="AR4785" s="179" t="s">
        <v>680</v>
      </c>
      <c r="AT4785" s="179" t="s">
        <v>576</v>
      </c>
      <c r="AU4785" s="179" t="s">
        <v>89</v>
      </c>
      <c r="AY4785" s="17" t="s">
        <v>574</v>
      </c>
      <c r="BE4785" s="102">
        <f>IF(N4785="základná",J4785,0)</f>
        <v>0</v>
      </c>
      <c r="BF4785" s="102">
        <f>IF(N4785="znížená",J4785,0)</f>
        <v>0</v>
      </c>
      <c r="BG4785" s="102">
        <f>IF(N4785="zákl. prenesená",J4785,0)</f>
        <v>0</v>
      </c>
      <c r="BH4785" s="102">
        <f>IF(N4785="zníž. prenesená",J4785,0)</f>
        <v>0</v>
      </c>
      <c r="BI4785" s="102">
        <f>IF(N4785="nulová",J4785,0)</f>
        <v>0</v>
      </c>
      <c r="BJ4785" s="17" t="s">
        <v>89</v>
      </c>
      <c r="BK4785" s="102">
        <f>ROUND(I4785*H4785,2)</f>
        <v>0</v>
      </c>
      <c r="BL4785" s="17" t="s">
        <v>680</v>
      </c>
      <c r="BM4785" s="179" t="s">
        <v>4695</v>
      </c>
    </row>
    <row r="4786" spans="2:65" s="13" customFormat="1" ht="12">
      <c r="B4786" s="187"/>
      <c r="D4786" s="181" t="s">
        <v>586</v>
      </c>
      <c r="E4786" s="188" t="s">
        <v>1</v>
      </c>
      <c r="F4786" s="189" t="s">
        <v>4696</v>
      </c>
      <c r="H4786" s="190">
        <v>21.2</v>
      </c>
      <c r="I4786" s="191"/>
      <c r="L4786" s="187"/>
      <c r="M4786" s="192"/>
      <c r="T4786" s="193"/>
      <c r="AT4786" s="188" t="s">
        <v>586</v>
      </c>
      <c r="AU4786" s="188" t="s">
        <v>89</v>
      </c>
      <c r="AV4786" s="13" t="s">
        <v>89</v>
      </c>
      <c r="AW4786" s="13" t="s">
        <v>31</v>
      </c>
      <c r="AX4786" s="13" t="s">
        <v>77</v>
      </c>
      <c r="AY4786" s="188" t="s">
        <v>574</v>
      </c>
    </row>
    <row r="4787" spans="2:65" s="14" customFormat="1" ht="12">
      <c r="B4787" s="194"/>
      <c r="D4787" s="181" t="s">
        <v>586</v>
      </c>
      <c r="E4787" s="195" t="s">
        <v>1</v>
      </c>
      <c r="F4787" s="196" t="s">
        <v>596</v>
      </c>
      <c r="H4787" s="197">
        <v>21.2</v>
      </c>
      <c r="I4787" s="198"/>
      <c r="L4787" s="194"/>
      <c r="M4787" s="199"/>
      <c r="T4787" s="200"/>
      <c r="AT4787" s="195" t="s">
        <v>586</v>
      </c>
      <c r="AU4787" s="195" t="s">
        <v>89</v>
      </c>
      <c r="AV4787" s="14" t="s">
        <v>580</v>
      </c>
      <c r="AW4787" s="14" t="s">
        <v>31</v>
      </c>
      <c r="AX4787" s="14" t="s">
        <v>84</v>
      </c>
      <c r="AY4787" s="195" t="s">
        <v>574</v>
      </c>
    </row>
    <row r="4788" spans="2:65" s="1" customFormat="1" ht="38" customHeight="1">
      <c r="B4788" s="140"/>
      <c r="C4788" s="168" t="s">
        <v>4697</v>
      </c>
      <c r="D4788" s="168" t="s">
        <v>576</v>
      </c>
      <c r="E4788" s="169" t="s">
        <v>4698</v>
      </c>
      <c r="F4788" s="170" t="s">
        <v>4699</v>
      </c>
      <c r="G4788" s="171" t="s">
        <v>611</v>
      </c>
      <c r="H4788" s="172">
        <v>76</v>
      </c>
      <c r="I4788" s="173"/>
      <c r="J4788" s="174">
        <f>ROUND(I4788*H4788,2)</f>
        <v>0</v>
      </c>
      <c r="K4788" s="175"/>
      <c r="L4788" s="34"/>
      <c r="M4788" s="176" t="s">
        <v>1</v>
      </c>
      <c r="N4788" s="139" t="s">
        <v>43</v>
      </c>
      <c r="P4788" s="177">
        <f>O4788*H4788</f>
        <v>0</v>
      </c>
      <c r="Q4788" s="177">
        <v>2.8600000000000001E-3</v>
      </c>
      <c r="R4788" s="177">
        <f>Q4788*H4788</f>
        <v>0.21736</v>
      </c>
      <c r="S4788" s="177">
        <v>0</v>
      </c>
      <c r="T4788" s="178">
        <f>S4788*H4788</f>
        <v>0</v>
      </c>
      <c r="AR4788" s="179" t="s">
        <v>680</v>
      </c>
      <c r="AT4788" s="179" t="s">
        <v>576</v>
      </c>
      <c r="AU4788" s="179" t="s">
        <v>89</v>
      </c>
      <c r="AY4788" s="17" t="s">
        <v>574</v>
      </c>
      <c r="BE4788" s="102">
        <f>IF(N4788="základná",J4788,0)</f>
        <v>0</v>
      </c>
      <c r="BF4788" s="102">
        <f>IF(N4788="znížená",J4788,0)</f>
        <v>0</v>
      </c>
      <c r="BG4788" s="102">
        <f>IF(N4788="zákl. prenesená",J4788,0)</f>
        <v>0</v>
      </c>
      <c r="BH4788" s="102">
        <f>IF(N4788="zníž. prenesená",J4788,0)</f>
        <v>0</v>
      </c>
      <c r="BI4788" s="102">
        <f>IF(N4788="nulová",J4788,0)</f>
        <v>0</v>
      </c>
      <c r="BJ4788" s="17" t="s">
        <v>89</v>
      </c>
      <c r="BK4788" s="102">
        <f>ROUND(I4788*H4788,2)</f>
        <v>0</v>
      </c>
      <c r="BL4788" s="17" t="s">
        <v>680</v>
      </c>
      <c r="BM4788" s="179" t="s">
        <v>4700</v>
      </c>
    </row>
    <row r="4789" spans="2:65" s="13" customFormat="1" ht="12">
      <c r="B4789" s="187"/>
      <c r="D4789" s="181" t="s">
        <v>586</v>
      </c>
      <c r="E4789" s="188" t="s">
        <v>1</v>
      </c>
      <c r="F4789" s="189" t="s">
        <v>1461</v>
      </c>
      <c r="H4789" s="190">
        <v>76</v>
      </c>
      <c r="I4789" s="191"/>
      <c r="L4789" s="187"/>
      <c r="M4789" s="192"/>
      <c r="T4789" s="193"/>
      <c r="AT4789" s="188" t="s">
        <v>586</v>
      </c>
      <c r="AU4789" s="188" t="s">
        <v>89</v>
      </c>
      <c r="AV4789" s="13" t="s">
        <v>89</v>
      </c>
      <c r="AW4789" s="13" t="s">
        <v>31</v>
      </c>
      <c r="AX4789" s="13" t="s">
        <v>77</v>
      </c>
      <c r="AY4789" s="188" t="s">
        <v>574</v>
      </c>
    </row>
    <row r="4790" spans="2:65" s="14" customFormat="1" ht="12">
      <c r="B4790" s="194"/>
      <c r="D4790" s="181" t="s">
        <v>586</v>
      </c>
      <c r="E4790" s="195" t="s">
        <v>1</v>
      </c>
      <c r="F4790" s="196" t="s">
        <v>596</v>
      </c>
      <c r="H4790" s="197">
        <v>76</v>
      </c>
      <c r="I4790" s="198"/>
      <c r="L4790" s="194"/>
      <c r="M4790" s="199"/>
      <c r="T4790" s="200"/>
      <c r="AT4790" s="195" t="s">
        <v>586</v>
      </c>
      <c r="AU4790" s="195" t="s">
        <v>89</v>
      </c>
      <c r="AV4790" s="14" t="s">
        <v>580</v>
      </c>
      <c r="AW4790" s="14" t="s">
        <v>31</v>
      </c>
      <c r="AX4790" s="14" t="s">
        <v>84</v>
      </c>
      <c r="AY4790" s="195" t="s">
        <v>574</v>
      </c>
    </row>
    <row r="4791" spans="2:65" s="1" customFormat="1" ht="49.25" customHeight="1">
      <c r="B4791" s="140"/>
      <c r="C4791" s="168" t="s">
        <v>4701</v>
      </c>
      <c r="D4791" s="168" t="s">
        <v>576</v>
      </c>
      <c r="E4791" s="169" t="s">
        <v>4702</v>
      </c>
      <c r="F4791" s="170" t="s">
        <v>4703</v>
      </c>
      <c r="G4791" s="171" t="s">
        <v>611</v>
      </c>
      <c r="H4791" s="172">
        <v>296.8</v>
      </c>
      <c r="I4791" s="173"/>
      <c r="J4791" s="174">
        <f>ROUND(I4791*H4791,2)</f>
        <v>0</v>
      </c>
      <c r="K4791" s="175"/>
      <c r="L4791" s="34"/>
      <c r="M4791" s="176" t="s">
        <v>1</v>
      </c>
      <c r="N4791" s="139" t="s">
        <v>43</v>
      </c>
      <c r="P4791" s="177">
        <f>O4791*H4791</f>
        <v>0</v>
      </c>
      <c r="Q4791" s="177">
        <v>2.8600000000000001E-3</v>
      </c>
      <c r="R4791" s="177">
        <f>Q4791*H4791</f>
        <v>0.84884800000000005</v>
      </c>
      <c r="S4791" s="177">
        <v>0</v>
      </c>
      <c r="T4791" s="178">
        <f>S4791*H4791</f>
        <v>0</v>
      </c>
      <c r="AR4791" s="179" t="s">
        <v>680</v>
      </c>
      <c r="AT4791" s="179" t="s">
        <v>576</v>
      </c>
      <c r="AU4791" s="179" t="s">
        <v>89</v>
      </c>
      <c r="AY4791" s="17" t="s">
        <v>574</v>
      </c>
      <c r="BE4791" s="102">
        <f>IF(N4791="základná",J4791,0)</f>
        <v>0</v>
      </c>
      <c r="BF4791" s="102">
        <f>IF(N4791="znížená",J4791,0)</f>
        <v>0</v>
      </c>
      <c r="BG4791" s="102">
        <f>IF(N4791="zákl. prenesená",J4791,0)</f>
        <v>0</v>
      </c>
      <c r="BH4791" s="102">
        <f>IF(N4791="zníž. prenesená",J4791,0)</f>
        <v>0</v>
      </c>
      <c r="BI4791" s="102">
        <f>IF(N4791="nulová",J4791,0)</f>
        <v>0</v>
      </c>
      <c r="BJ4791" s="17" t="s">
        <v>89</v>
      </c>
      <c r="BK4791" s="102">
        <f>ROUND(I4791*H4791,2)</f>
        <v>0</v>
      </c>
      <c r="BL4791" s="17" t="s">
        <v>680</v>
      </c>
      <c r="BM4791" s="179" t="s">
        <v>4704</v>
      </c>
    </row>
    <row r="4792" spans="2:65" s="13" customFormat="1" ht="12">
      <c r="B4792" s="187"/>
      <c r="D4792" s="181" t="s">
        <v>586</v>
      </c>
      <c r="E4792" s="188" t="s">
        <v>1</v>
      </c>
      <c r="F4792" s="189" t="s">
        <v>4705</v>
      </c>
      <c r="H4792" s="190">
        <v>296.8</v>
      </c>
      <c r="I4792" s="191"/>
      <c r="L4792" s="187"/>
      <c r="M4792" s="192"/>
      <c r="T4792" s="193"/>
      <c r="AT4792" s="188" t="s">
        <v>586</v>
      </c>
      <c r="AU4792" s="188" t="s">
        <v>89</v>
      </c>
      <c r="AV4792" s="13" t="s">
        <v>89</v>
      </c>
      <c r="AW4792" s="13" t="s">
        <v>31</v>
      </c>
      <c r="AX4792" s="13" t="s">
        <v>77</v>
      </c>
      <c r="AY4792" s="188" t="s">
        <v>574</v>
      </c>
    </row>
    <row r="4793" spans="2:65" s="14" customFormat="1" ht="12">
      <c r="B4793" s="194"/>
      <c r="D4793" s="181" t="s">
        <v>586</v>
      </c>
      <c r="E4793" s="195" t="s">
        <v>1</v>
      </c>
      <c r="F4793" s="196" t="s">
        <v>596</v>
      </c>
      <c r="H4793" s="197">
        <v>296.8</v>
      </c>
      <c r="I4793" s="198"/>
      <c r="L4793" s="194"/>
      <c r="M4793" s="199"/>
      <c r="T4793" s="200"/>
      <c r="AT4793" s="195" t="s">
        <v>586</v>
      </c>
      <c r="AU4793" s="195" t="s">
        <v>89</v>
      </c>
      <c r="AV4793" s="14" t="s">
        <v>580</v>
      </c>
      <c r="AW4793" s="14" t="s">
        <v>31</v>
      </c>
      <c r="AX4793" s="14" t="s">
        <v>84</v>
      </c>
      <c r="AY4793" s="195" t="s">
        <v>574</v>
      </c>
    </row>
    <row r="4794" spans="2:65" s="1" customFormat="1" ht="49.25" customHeight="1">
      <c r="B4794" s="140"/>
      <c r="C4794" s="168" t="s">
        <v>4706</v>
      </c>
      <c r="D4794" s="168" t="s">
        <v>576</v>
      </c>
      <c r="E4794" s="169" t="s">
        <v>4707</v>
      </c>
      <c r="F4794" s="170" t="s">
        <v>4708</v>
      </c>
      <c r="G4794" s="171" t="s">
        <v>611</v>
      </c>
      <c r="H4794" s="172">
        <v>42.6</v>
      </c>
      <c r="I4794" s="173"/>
      <c r="J4794" s="174">
        <f>ROUND(I4794*H4794,2)</f>
        <v>0</v>
      </c>
      <c r="K4794" s="175"/>
      <c r="L4794" s="34"/>
      <c r="M4794" s="176" t="s">
        <v>1</v>
      </c>
      <c r="N4794" s="139" t="s">
        <v>43</v>
      </c>
      <c r="P4794" s="177">
        <f>O4794*H4794</f>
        <v>0</v>
      </c>
      <c r="Q4794" s="177">
        <v>2.8600000000000001E-3</v>
      </c>
      <c r="R4794" s="177">
        <f>Q4794*H4794</f>
        <v>0.12183600000000001</v>
      </c>
      <c r="S4794" s="177">
        <v>0</v>
      </c>
      <c r="T4794" s="178">
        <f>S4794*H4794</f>
        <v>0</v>
      </c>
      <c r="AR4794" s="179" t="s">
        <v>680</v>
      </c>
      <c r="AT4794" s="179" t="s">
        <v>576</v>
      </c>
      <c r="AU4794" s="179" t="s">
        <v>89</v>
      </c>
      <c r="AY4794" s="17" t="s">
        <v>574</v>
      </c>
      <c r="BE4794" s="102">
        <f>IF(N4794="základná",J4794,0)</f>
        <v>0</v>
      </c>
      <c r="BF4794" s="102">
        <f>IF(N4794="znížená",J4794,0)</f>
        <v>0</v>
      </c>
      <c r="BG4794" s="102">
        <f>IF(N4794="zákl. prenesená",J4794,0)</f>
        <v>0</v>
      </c>
      <c r="BH4794" s="102">
        <f>IF(N4794="zníž. prenesená",J4794,0)</f>
        <v>0</v>
      </c>
      <c r="BI4794" s="102">
        <f>IF(N4794="nulová",J4794,0)</f>
        <v>0</v>
      </c>
      <c r="BJ4794" s="17" t="s">
        <v>89</v>
      </c>
      <c r="BK4794" s="102">
        <f>ROUND(I4794*H4794,2)</f>
        <v>0</v>
      </c>
      <c r="BL4794" s="17" t="s">
        <v>680</v>
      </c>
      <c r="BM4794" s="179" t="s">
        <v>4709</v>
      </c>
    </row>
    <row r="4795" spans="2:65" s="13" customFormat="1" ht="12">
      <c r="B4795" s="187"/>
      <c r="D4795" s="181" t="s">
        <v>586</v>
      </c>
      <c r="E4795" s="188" t="s">
        <v>1</v>
      </c>
      <c r="F4795" s="189" t="s">
        <v>4710</v>
      </c>
      <c r="H4795" s="190">
        <v>42.6</v>
      </c>
      <c r="I4795" s="191"/>
      <c r="L4795" s="187"/>
      <c r="M4795" s="192"/>
      <c r="T4795" s="193"/>
      <c r="AT4795" s="188" t="s">
        <v>586</v>
      </c>
      <c r="AU4795" s="188" t="s">
        <v>89</v>
      </c>
      <c r="AV4795" s="13" t="s">
        <v>89</v>
      </c>
      <c r="AW4795" s="13" t="s">
        <v>31</v>
      </c>
      <c r="AX4795" s="13" t="s">
        <v>77</v>
      </c>
      <c r="AY4795" s="188" t="s">
        <v>574</v>
      </c>
    </row>
    <row r="4796" spans="2:65" s="14" customFormat="1" ht="12">
      <c r="B4796" s="194"/>
      <c r="D4796" s="181" t="s">
        <v>586</v>
      </c>
      <c r="E4796" s="195" t="s">
        <v>1</v>
      </c>
      <c r="F4796" s="196" t="s">
        <v>596</v>
      </c>
      <c r="H4796" s="197">
        <v>42.6</v>
      </c>
      <c r="I4796" s="198"/>
      <c r="L4796" s="194"/>
      <c r="M4796" s="199"/>
      <c r="T4796" s="200"/>
      <c r="AT4796" s="195" t="s">
        <v>586</v>
      </c>
      <c r="AU4796" s="195" t="s">
        <v>89</v>
      </c>
      <c r="AV4796" s="14" t="s">
        <v>580</v>
      </c>
      <c r="AW4796" s="14" t="s">
        <v>31</v>
      </c>
      <c r="AX4796" s="14" t="s">
        <v>84</v>
      </c>
      <c r="AY4796" s="195" t="s">
        <v>574</v>
      </c>
    </row>
    <row r="4797" spans="2:65" s="1" customFormat="1" ht="49.25" customHeight="1">
      <c r="B4797" s="140"/>
      <c r="C4797" s="168" t="s">
        <v>4711</v>
      </c>
      <c r="D4797" s="168" t="s">
        <v>576</v>
      </c>
      <c r="E4797" s="169" t="s">
        <v>4712</v>
      </c>
      <c r="F4797" s="170" t="s">
        <v>4713</v>
      </c>
      <c r="G4797" s="171" t="s">
        <v>611</v>
      </c>
      <c r="H4797" s="172">
        <v>247.2</v>
      </c>
      <c r="I4797" s="173"/>
      <c r="J4797" s="174">
        <f>ROUND(I4797*H4797,2)</f>
        <v>0</v>
      </c>
      <c r="K4797" s="175"/>
      <c r="L4797" s="34"/>
      <c r="M4797" s="176" t="s">
        <v>1</v>
      </c>
      <c r="N4797" s="139" t="s">
        <v>43</v>
      </c>
      <c r="P4797" s="177">
        <f>O4797*H4797</f>
        <v>0</v>
      </c>
      <c r="Q4797" s="177">
        <v>2.8600000000000001E-3</v>
      </c>
      <c r="R4797" s="177">
        <f>Q4797*H4797</f>
        <v>0.70699199999999995</v>
      </c>
      <c r="S4797" s="177">
        <v>0</v>
      </c>
      <c r="T4797" s="178">
        <f>S4797*H4797</f>
        <v>0</v>
      </c>
      <c r="AR4797" s="179" t="s">
        <v>680</v>
      </c>
      <c r="AT4797" s="179" t="s">
        <v>576</v>
      </c>
      <c r="AU4797" s="179" t="s">
        <v>89</v>
      </c>
      <c r="AY4797" s="17" t="s">
        <v>574</v>
      </c>
      <c r="BE4797" s="102">
        <f>IF(N4797="základná",J4797,0)</f>
        <v>0</v>
      </c>
      <c r="BF4797" s="102">
        <f>IF(N4797="znížená",J4797,0)</f>
        <v>0</v>
      </c>
      <c r="BG4797" s="102">
        <f>IF(N4797="zákl. prenesená",J4797,0)</f>
        <v>0</v>
      </c>
      <c r="BH4797" s="102">
        <f>IF(N4797="zníž. prenesená",J4797,0)</f>
        <v>0</v>
      </c>
      <c r="BI4797" s="102">
        <f>IF(N4797="nulová",J4797,0)</f>
        <v>0</v>
      </c>
      <c r="BJ4797" s="17" t="s">
        <v>89</v>
      </c>
      <c r="BK4797" s="102">
        <f>ROUND(I4797*H4797,2)</f>
        <v>0</v>
      </c>
      <c r="BL4797" s="17" t="s">
        <v>680</v>
      </c>
      <c r="BM4797" s="179" t="s">
        <v>4714</v>
      </c>
    </row>
    <row r="4798" spans="2:65" s="13" customFormat="1" ht="12">
      <c r="B4798" s="187"/>
      <c r="D4798" s="181" t="s">
        <v>586</v>
      </c>
      <c r="E4798" s="188" t="s">
        <v>1</v>
      </c>
      <c r="F4798" s="189" t="s">
        <v>4715</v>
      </c>
      <c r="H4798" s="190">
        <v>247.2</v>
      </c>
      <c r="I4798" s="191"/>
      <c r="L4798" s="187"/>
      <c r="M4798" s="192"/>
      <c r="T4798" s="193"/>
      <c r="AT4798" s="188" t="s">
        <v>586</v>
      </c>
      <c r="AU4798" s="188" t="s">
        <v>89</v>
      </c>
      <c r="AV4798" s="13" t="s">
        <v>89</v>
      </c>
      <c r="AW4798" s="13" t="s">
        <v>31</v>
      </c>
      <c r="AX4798" s="13" t="s">
        <v>77</v>
      </c>
      <c r="AY4798" s="188" t="s">
        <v>574</v>
      </c>
    </row>
    <row r="4799" spans="2:65" s="14" customFormat="1" ht="12">
      <c r="B4799" s="194"/>
      <c r="D4799" s="181" t="s">
        <v>586</v>
      </c>
      <c r="E4799" s="195" t="s">
        <v>1</v>
      </c>
      <c r="F4799" s="196" t="s">
        <v>596</v>
      </c>
      <c r="H4799" s="197">
        <v>247.2</v>
      </c>
      <c r="I4799" s="198"/>
      <c r="L4799" s="194"/>
      <c r="M4799" s="199"/>
      <c r="T4799" s="200"/>
      <c r="AT4799" s="195" t="s">
        <v>586</v>
      </c>
      <c r="AU4799" s="195" t="s">
        <v>89</v>
      </c>
      <c r="AV4799" s="14" t="s">
        <v>580</v>
      </c>
      <c r="AW4799" s="14" t="s">
        <v>31</v>
      </c>
      <c r="AX4799" s="14" t="s">
        <v>84</v>
      </c>
      <c r="AY4799" s="195" t="s">
        <v>574</v>
      </c>
    </row>
    <row r="4800" spans="2:65" s="1" customFormat="1" ht="38" customHeight="1">
      <c r="B4800" s="140"/>
      <c r="C4800" s="168" t="s">
        <v>4716</v>
      </c>
      <c r="D4800" s="168" t="s">
        <v>576</v>
      </c>
      <c r="E4800" s="169" t="s">
        <v>4717</v>
      </c>
      <c r="F4800" s="170" t="s">
        <v>4718</v>
      </c>
      <c r="G4800" s="171" t="s">
        <v>611</v>
      </c>
      <c r="H4800" s="172">
        <v>62.2</v>
      </c>
      <c r="I4800" s="173"/>
      <c r="J4800" s="174">
        <f>ROUND(I4800*H4800,2)</f>
        <v>0</v>
      </c>
      <c r="K4800" s="175"/>
      <c r="L4800" s="34"/>
      <c r="M4800" s="176" t="s">
        <v>1</v>
      </c>
      <c r="N4800" s="139" t="s">
        <v>43</v>
      </c>
      <c r="P4800" s="177">
        <f>O4800*H4800</f>
        <v>0</v>
      </c>
      <c r="Q4800" s="177">
        <v>2.8600000000000001E-3</v>
      </c>
      <c r="R4800" s="177">
        <f>Q4800*H4800</f>
        <v>0.17789200000000002</v>
      </c>
      <c r="S4800" s="177">
        <v>0</v>
      </c>
      <c r="T4800" s="178">
        <f>S4800*H4800</f>
        <v>0</v>
      </c>
      <c r="AR4800" s="179" t="s">
        <v>680</v>
      </c>
      <c r="AT4800" s="179" t="s">
        <v>576</v>
      </c>
      <c r="AU4800" s="179" t="s">
        <v>89</v>
      </c>
      <c r="AY4800" s="17" t="s">
        <v>574</v>
      </c>
      <c r="BE4800" s="102">
        <f>IF(N4800="základná",J4800,0)</f>
        <v>0</v>
      </c>
      <c r="BF4800" s="102">
        <f>IF(N4800="znížená",J4800,0)</f>
        <v>0</v>
      </c>
      <c r="BG4800" s="102">
        <f>IF(N4800="zákl. prenesená",J4800,0)</f>
        <v>0</v>
      </c>
      <c r="BH4800" s="102">
        <f>IF(N4800="zníž. prenesená",J4800,0)</f>
        <v>0</v>
      </c>
      <c r="BI4800" s="102">
        <f>IF(N4800="nulová",J4800,0)</f>
        <v>0</v>
      </c>
      <c r="BJ4800" s="17" t="s">
        <v>89</v>
      </c>
      <c r="BK4800" s="102">
        <f>ROUND(I4800*H4800,2)</f>
        <v>0</v>
      </c>
      <c r="BL4800" s="17" t="s">
        <v>680</v>
      </c>
      <c r="BM4800" s="179" t="s">
        <v>4719</v>
      </c>
    </row>
    <row r="4801" spans="2:65" s="13" customFormat="1" ht="12">
      <c r="B4801" s="187"/>
      <c r="D4801" s="181" t="s">
        <v>586</v>
      </c>
      <c r="E4801" s="188" t="s">
        <v>1</v>
      </c>
      <c r="F4801" s="189" t="s">
        <v>4720</v>
      </c>
      <c r="H4801" s="190">
        <v>62.2</v>
      </c>
      <c r="I4801" s="191"/>
      <c r="L4801" s="187"/>
      <c r="M4801" s="192"/>
      <c r="T4801" s="193"/>
      <c r="AT4801" s="188" t="s">
        <v>586</v>
      </c>
      <c r="AU4801" s="188" t="s">
        <v>89</v>
      </c>
      <c r="AV4801" s="13" t="s">
        <v>89</v>
      </c>
      <c r="AW4801" s="13" t="s">
        <v>31</v>
      </c>
      <c r="AX4801" s="13" t="s">
        <v>77</v>
      </c>
      <c r="AY4801" s="188" t="s">
        <v>574</v>
      </c>
    </row>
    <row r="4802" spans="2:65" s="14" customFormat="1" ht="12">
      <c r="B4802" s="194"/>
      <c r="D4802" s="181" t="s">
        <v>586</v>
      </c>
      <c r="E4802" s="195" t="s">
        <v>1</v>
      </c>
      <c r="F4802" s="196" t="s">
        <v>596</v>
      </c>
      <c r="H4802" s="197">
        <v>62.2</v>
      </c>
      <c r="I4802" s="198"/>
      <c r="L4802" s="194"/>
      <c r="M4802" s="199"/>
      <c r="T4802" s="200"/>
      <c r="AT4802" s="195" t="s">
        <v>586</v>
      </c>
      <c r="AU4802" s="195" t="s">
        <v>89</v>
      </c>
      <c r="AV4802" s="14" t="s">
        <v>580</v>
      </c>
      <c r="AW4802" s="14" t="s">
        <v>31</v>
      </c>
      <c r="AX4802" s="14" t="s">
        <v>84</v>
      </c>
      <c r="AY4802" s="195" t="s">
        <v>574</v>
      </c>
    </row>
    <row r="4803" spans="2:65" s="1" customFormat="1" ht="38" customHeight="1">
      <c r="B4803" s="140"/>
      <c r="C4803" s="168" t="s">
        <v>4721</v>
      </c>
      <c r="D4803" s="168" t="s">
        <v>576</v>
      </c>
      <c r="E4803" s="169" t="s">
        <v>4722</v>
      </c>
      <c r="F4803" s="170" t="s">
        <v>4723</v>
      </c>
      <c r="G4803" s="171" t="s">
        <v>611</v>
      </c>
      <c r="H4803" s="172">
        <v>36</v>
      </c>
      <c r="I4803" s="173"/>
      <c r="J4803" s="174">
        <f>ROUND(I4803*H4803,2)</f>
        <v>0</v>
      </c>
      <c r="K4803" s="175"/>
      <c r="L4803" s="34"/>
      <c r="M4803" s="176" t="s">
        <v>1</v>
      </c>
      <c r="N4803" s="139" t="s">
        <v>43</v>
      </c>
      <c r="P4803" s="177">
        <f>O4803*H4803</f>
        <v>0</v>
      </c>
      <c r="Q4803" s="177">
        <v>2.8600000000000001E-3</v>
      </c>
      <c r="R4803" s="177">
        <f>Q4803*H4803</f>
        <v>0.10296000000000001</v>
      </c>
      <c r="S4803" s="177">
        <v>0</v>
      </c>
      <c r="T4803" s="178">
        <f>S4803*H4803</f>
        <v>0</v>
      </c>
      <c r="AR4803" s="179" t="s">
        <v>680</v>
      </c>
      <c r="AT4803" s="179" t="s">
        <v>576</v>
      </c>
      <c r="AU4803" s="179" t="s">
        <v>89</v>
      </c>
      <c r="AY4803" s="17" t="s">
        <v>574</v>
      </c>
      <c r="BE4803" s="102">
        <f>IF(N4803="základná",J4803,0)</f>
        <v>0</v>
      </c>
      <c r="BF4803" s="102">
        <f>IF(N4803="znížená",J4803,0)</f>
        <v>0</v>
      </c>
      <c r="BG4803" s="102">
        <f>IF(N4803="zákl. prenesená",J4803,0)</f>
        <v>0</v>
      </c>
      <c r="BH4803" s="102">
        <f>IF(N4803="zníž. prenesená",J4803,0)</f>
        <v>0</v>
      </c>
      <c r="BI4803" s="102">
        <f>IF(N4803="nulová",J4803,0)</f>
        <v>0</v>
      </c>
      <c r="BJ4803" s="17" t="s">
        <v>89</v>
      </c>
      <c r="BK4803" s="102">
        <f>ROUND(I4803*H4803,2)</f>
        <v>0</v>
      </c>
      <c r="BL4803" s="17" t="s">
        <v>680</v>
      </c>
      <c r="BM4803" s="179" t="s">
        <v>4724</v>
      </c>
    </row>
    <row r="4804" spans="2:65" s="13" customFormat="1" ht="12">
      <c r="B4804" s="187"/>
      <c r="D4804" s="181" t="s">
        <v>586</v>
      </c>
      <c r="E4804" s="188" t="s">
        <v>1</v>
      </c>
      <c r="F4804" s="189" t="s">
        <v>920</v>
      </c>
      <c r="H4804" s="190">
        <v>36</v>
      </c>
      <c r="I4804" s="191"/>
      <c r="L4804" s="187"/>
      <c r="M4804" s="192"/>
      <c r="T4804" s="193"/>
      <c r="AT4804" s="188" t="s">
        <v>586</v>
      </c>
      <c r="AU4804" s="188" t="s">
        <v>89</v>
      </c>
      <c r="AV4804" s="13" t="s">
        <v>89</v>
      </c>
      <c r="AW4804" s="13" t="s">
        <v>31</v>
      </c>
      <c r="AX4804" s="13" t="s">
        <v>77</v>
      </c>
      <c r="AY4804" s="188" t="s">
        <v>574</v>
      </c>
    </row>
    <row r="4805" spans="2:65" s="14" customFormat="1" ht="12">
      <c r="B4805" s="194"/>
      <c r="D4805" s="181" t="s">
        <v>586</v>
      </c>
      <c r="E4805" s="195" t="s">
        <v>1</v>
      </c>
      <c r="F4805" s="196" t="s">
        <v>596</v>
      </c>
      <c r="H4805" s="197">
        <v>36</v>
      </c>
      <c r="I4805" s="198"/>
      <c r="L4805" s="194"/>
      <c r="M4805" s="199"/>
      <c r="T4805" s="200"/>
      <c r="AT4805" s="195" t="s">
        <v>586</v>
      </c>
      <c r="AU4805" s="195" t="s">
        <v>89</v>
      </c>
      <c r="AV4805" s="14" t="s">
        <v>580</v>
      </c>
      <c r="AW4805" s="14" t="s">
        <v>31</v>
      </c>
      <c r="AX4805" s="14" t="s">
        <v>84</v>
      </c>
      <c r="AY4805" s="195" t="s">
        <v>574</v>
      </c>
    </row>
    <row r="4806" spans="2:65" s="1" customFormat="1" ht="44.25" customHeight="1">
      <c r="B4806" s="140"/>
      <c r="C4806" s="168" t="s">
        <v>4725</v>
      </c>
      <c r="D4806" s="168" t="s">
        <v>576</v>
      </c>
      <c r="E4806" s="169" t="s">
        <v>4726</v>
      </c>
      <c r="F4806" s="170" t="s">
        <v>4727</v>
      </c>
      <c r="G4806" s="171" t="s">
        <v>611</v>
      </c>
      <c r="H4806" s="172">
        <v>14.2</v>
      </c>
      <c r="I4806" s="173"/>
      <c r="J4806" s="174">
        <f>ROUND(I4806*H4806,2)</f>
        <v>0</v>
      </c>
      <c r="K4806" s="175"/>
      <c r="L4806" s="34"/>
      <c r="M4806" s="176" t="s">
        <v>1</v>
      </c>
      <c r="N4806" s="139" t="s">
        <v>43</v>
      </c>
      <c r="P4806" s="177">
        <f>O4806*H4806</f>
        <v>0</v>
      </c>
      <c r="Q4806" s="177">
        <v>2.8600000000000001E-3</v>
      </c>
      <c r="R4806" s="177">
        <f>Q4806*H4806</f>
        <v>4.0612000000000002E-2</v>
      </c>
      <c r="S4806" s="177">
        <v>0</v>
      </c>
      <c r="T4806" s="178">
        <f>S4806*H4806</f>
        <v>0</v>
      </c>
      <c r="AR4806" s="179" t="s">
        <v>680</v>
      </c>
      <c r="AT4806" s="179" t="s">
        <v>576</v>
      </c>
      <c r="AU4806" s="179" t="s">
        <v>89</v>
      </c>
      <c r="AY4806" s="17" t="s">
        <v>574</v>
      </c>
      <c r="BE4806" s="102">
        <f>IF(N4806="základná",J4806,0)</f>
        <v>0</v>
      </c>
      <c r="BF4806" s="102">
        <f>IF(N4806="znížená",J4806,0)</f>
        <v>0</v>
      </c>
      <c r="BG4806" s="102">
        <f>IF(N4806="zákl. prenesená",J4806,0)</f>
        <v>0</v>
      </c>
      <c r="BH4806" s="102">
        <f>IF(N4806="zníž. prenesená",J4806,0)</f>
        <v>0</v>
      </c>
      <c r="BI4806" s="102">
        <f>IF(N4806="nulová",J4806,0)</f>
        <v>0</v>
      </c>
      <c r="BJ4806" s="17" t="s">
        <v>89</v>
      </c>
      <c r="BK4806" s="102">
        <f>ROUND(I4806*H4806,2)</f>
        <v>0</v>
      </c>
      <c r="BL4806" s="17" t="s">
        <v>680</v>
      </c>
      <c r="BM4806" s="179" t="s">
        <v>4728</v>
      </c>
    </row>
    <row r="4807" spans="2:65" s="13" customFormat="1" ht="12">
      <c r="B4807" s="187"/>
      <c r="D4807" s="181" t="s">
        <v>586</v>
      </c>
      <c r="E4807" s="188" t="s">
        <v>1</v>
      </c>
      <c r="F4807" s="189" t="s">
        <v>4729</v>
      </c>
      <c r="H4807" s="190">
        <v>14.2</v>
      </c>
      <c r="I4807" s="191"/>
      <c r="L4807" s="187"/>
      <c r="M4807" s="192"/>
      <c r="T4807" s="193"/>
      <c r="AT4807" s="188" t="s">
        <v>586</v>
      </c>
      <c r="AU4807" s="188" t="s">
        <v>89</v>
      </c>
      <c r="AV4807" s="13" t="s">
        <v>89</v>
      </c>
      <c r="AW4807" s="13" t="s">
        <v>31</v>
      </c>
      <c r="AX4807" s="13" t="s">
        <v>77</v>
      </c>
      <c r="AY4807" s="188" t="s">
        <v>574</v>
      </c>
    </row>
    <row r="4808" spans="2:65" s="14" customFormat="1" ht="12">
      <c r="B4808" s="194"/>
      <c r="D4808" s="181" t="s">
        <v>586</v>
      </c>
      <c r="E4808" s="195" t="s">
        <v>1</v>
      </c>
      <c r="F4808" s="196" t="s">
        <v>596</v>
      </c>
      <c r="H4808" s="197">
        <v>14.2</v>
      </c>
      <c r="I4808" s="198"/>
      <c r="L4808" s="194"/>
      <c r="M4808" s="199"/>
      <c r="T4808" s="200"/>
      <c r="AT4808" s="195" t="s">
        <v>586</v>
      </c>
      <c r="AU4808" s="195" t="s">
        <v>89</v>
      </c>
      <c r="AV4808" s="14" t="s">
        <v>580</v>
      </c>
      <c r="AW4808" s="14" t="s">
        <v>31</v>
      </c>
      <c r="AX4808" s="14" t="s">
        <v>84</v>
      </c>
      <c r="AY4808" s="195" t="s">
        <v>574</v>
      </c>
    </row>
    <row r="4809" spans="2:65" s="1" customFormat="1" ht="38" customHeight="1">
      <c r="B4809" s="140"/>
      <c r="C4809" s="168" t="s">
        <v>4730</v>
      </c>
      <c r="D4809" s="168" t="s">
        <v>576</v>
      </c>
      <c r="E4809" s="169" t="s">
        <v>4731</v>
      </c>
      <c r="F4809" s="170" t="s">
        <v>4732</v>
      </c>
      <c r="G4809" s="171" t="s">
        <v>579</v>
      </c>
      <c r="H4809" s="172">
        <v>8</v>
      </c>
      <c r="I4809" s="173"/>
      <c r="J4809" s="174">
        <f>ROUND(I4809*H4809,2)</f>
        <v>0</v>
      </c>
      <c r="K4809" s="175"/>
      <c r="L4809" s="34"/>
      <c r="M4809" s="176" t="s">
        <v>1</v>
      </c>
      <c r="N4809" s="139" t="s">
        <v>43</v>
      </c>
      <c r="P4809" s="177">
        <f>O4809*H4809</f>
        <v>0</v>
      </c>
      <c r="Q4809" s="177">
        <v>2.8600000000000001E-3</v>
      </c>
      <c r="R4809" s="177">
        <f>Q4809*H4809</f>
        <v>2.2880000000000001E-2</v>
      </c>
      <c r="S4809" s="177">
        <v>0</v>
      </c>
      <c r="T4809" s="178">
        <f>S4809*H4809</f>
        <v>0</v>
      </c>
      <c r="AR4809" s="179" t="s">
        <v>680</v>
      </c>
      <c r="AT4809" s="179" t="s">
        <v>576</v>
      </c>
      <c r="AU4809" s="179" t="s">
        <v>89</v>
      </c>
      <c r="AY4809" s="17" t="s">
        <v>574</v>
      </c>
      <c r="BE4809" s="102">
        <f>IF(N4809="základná",J4809,0)</f>
        <v>0</v>
      </c>
      <c r="BF4809" s="102">
        <f>IF(N4809="znížená",J4809,0)</f>
        <v>0</v>
      </c>
      <c r="BG4809" s="102">
        <f>IF(N4809="zákl. prenesená",J4809,0)</f>
        <v>0</v>
      </c>
      <c r="BH4809" s="102">
        <f>IF(N4809="zníž. prenesená",J4809,0)</f>
        <v>0</v>
      </c>
      <c r="BI4809" s="102">
        <f>IF(N4809="nulová",J4809,0)</f>
        <v>0</v>
      </c>
      <c r="BJ4809" s="17" t="s">
        <v>89</v>
      </c>
      <c r="BK4809" s="102">
        <f>ROUND(I4809*H4809,2)</f>
        <v>0</v>
      </c>
      <c r="BL4809" s="17" t="s">
        <v>680</v>
      </c>
      <c r="BM4809" s="179" t="s">
        <v>4733</v>
      </c>
    </row>
    <row r="4810" spans="2:65" s="13" customFormat="1" ht="12">
      <c r="B4810" s="187"/>
      <c r="D4810" s="181" t="s">
        <v>586</v>
      </c>
      <c r="E4810" s="188" t="s">
        <v>1</v>
      </c>
      <c r="F4810" s="189" t="s">
        <v>626</v>
      </c>
      <c r="H4810" s="190">
        <v>8</v>
      </c>
      <c r="I4810" s="191"/>
      <c r="L4810" s="187"/>
      <c r="M4810" s="192"/>
      <c r="T4810" s="193"/>
      <c r="AT4810" s="188" t="s">
        <v>586</v>
      </c>
      <c r="AU4810" s="188" t="s">
        <v>89</v>
      </c>
      <c r="AV4810" s="13" t="s">
        <v>89</v>
      </c>
      <c r="AW4810" s="13" t="s">
        <v>31</v>
      </c>
      <c r="AX4810" s="13" t="s">
        <v>77</v>
      </c>
      <c r="AY4810" s="188" t="s">
        <v>574</v>
      </c>
    </row>
    <row r="4811" spans="2:65" s="14" customFormat="1" ht="12">
      <c r="B4811" s="194"/>
      <c r="D4811" s="181" t="s">
        <v>586</v>
      </c>
      <c r="E4811" s="195" t="s">
        <v>1</v>
      </c>
      <c r="F4811" s="196" t="s">
        <v>596</v>
      </c>
      <c r="H4811" s="197">
        <v>8</v>
      </c>
      <c r="I4811" s="198"/>
      <c r="L4811" s="194"/>
      <c r="M4811" s="199"/>
      <c r="T4811" s="200"/>
      <c r="AT4811" s="195" t="s">
        <v>586</v>
      </c>
      <c r="AU4811" s="195" t="s">
        <v>89</v>
      </c>
      <c r="AV4811" s="14" t="s">
        <v>580</v>
      </c>
      <c r="AW4811" s="14" t="s">
        <v>31</v>
      </c>
      <c r="AX4811" s="14" t="s">
        <v>84</v>
      </c>
      <c r="AY4811" s="195" t="s">
        <v>574</v>
      </c>
    </row>
    <row r="4812" spans="2:65" s="1" customFormat="1" ht="38" customHeight="1">
      <c r="B4812" s="140"/>
      <c r="C4812" s="168" t="s">
        <v>4734</v>
      </c>
      <c r="D4812" s="168" t="s">
        <v>576</v>
      </c>
      <c r="E4812" s="169" t="s">
        <v>4735</v>
      </c>
      <c r="F4812" s="170" t="s">
        <v>4736</v>
      </c>
      <c r="G4812" s="171" t="s">
        <v>611</v>
      </c>
      <c r="H4812" s="172">
        <v>27</v>
      </c>
      <c r="I4812" s="173"/>
      <c r="J4812" s="174">
        <f>ROUND(I4812*H4812,2)</f>
        <v>0</v>
      </c>
      <c r="K4812" s="175"/>
      <c r="L4812" s="34"/>
      <c r="M4812" s="176" t="s">
        <v>1</v>
      </c>
      <c r="N4812" s="139" t="s">
        <v>43</v>
      </c>
      <c r="P4812" s="177">
        <f>O4812*H4812</f>
        <v>0</v>
      </c>
      <c r="Q4812" s="177">
        <v>2.8600000000000001E-3</v>
      </c>
      <c r="R4812" s="177">
        <f>Q4812*H4812</f>
        <v>7.7219999999999997E-2</v>
      </c>
      <c r="S4812" s="177">
        <v>0</v>
      </c>
      <c r="T4812" s="178">
        <f>S4812*H4812</f>
        <v>0</v>
      </c>
      <c r="AR4812" s="179" t="s">
        <v>680</v>
      </c>
      <c r="AT4812" s="179" t="s">
        <v>576</v>
      </c>
      <c r="AU4812" s="179" t="s">
        <v>89</v>
      </c>
      <c r="AY4812" s="17" t="s">
        <v>574</v>
      </c>
      <c r="BE4812" s="102">
        <f>IF(N4812="základná",J4812,0)</f>
        <v>0</v>
      </c>
      <c r="BF4812" s="102">
        <f>IF(N4812="znížená",J4812,0)</f>
        <v>0</v>
      </c>
      <c r="BG4812" s="102">
        <f>IF(N4812="zákl. prenesená",J4812,0)</f>
        <v>0</v>
      </c>
      <c r="BH4812" s="102">
        <f>IF(N4812="zníž. prenesená",J4812,0)</f>
        <v>0</v>
      </c>
      <c r="BI4812" s="102">
        <f>IF(N4812="nulová",J4812,0)</f>
        <v>0</v>
      </c>
      <c r="BJ4812" s="17" t="s">
        <v>89</v>
      </c>
      <c r="BK4812" s="102">
        <f>ROUND(I4812*H4812,2)</f>
        <v>0</v>
      </c>
      <c r="BL4812" s="17" t="s">
        <v>680</v>
      </c>
      <c r="BM4812" s="179" t="s">
        <v>4737</v>
      </c>
    </row>
    <row r="4813" spans="2:65" s="13" customFormat="1" ht="12">
      <c r="B4813" s="187"/>
      <c r="D4813" s="181" t="s">
        <v>586</v>
      </c>
      <c r="E4813" s="188" t="s">
        <v>1</v>
      </c>
      <c r="F4813" s="189" t="s">
        <v>809</v>
      </c>
      <c r="H4813" s="190">
        <v>27</v>
      </c>
      <c r="I4813" s="191"/>
      <c r="L4813" s="187"/>
      <c r="M4813" s="192"/>
      <c r="T4813" s="193"/>
      <c r="AT4813" s="188" t="s">
        <v>586</v>
      </c>
      <c r="AU4813" s="188" t="s">
        <v>89</v>
      </c>
      <c r="AV4813" s="13" t="s">
        <v>89</v>
      </c>
      <c r="AW4813" s="13" t="s">
        <v>31</v>
      </c>
      <c r="AX4813" s="13" t="s">
        <v>77</v>
      </c>
      <c r="AY4813" s="188" t="s">
        <v>574</v>
      </c>
    </row>
    <row r="4814" spans="2:65" s="14" customFormat="1" ht="12">
      <c r="B4814" s="194"/>
      <c r="D4814" s="181" t="s">
        <v>586</v>
      </c>
      <c r="E4814" s="195" t="s">
        <v>1</v>
      </c>
      <c r="F4814" s="196" t="s">
        <v>596</v>
      </c>
      <c r="H4814" s="197">
        <v>27</v>
      </c>
      <c r="I4814" s="198"/>
      <c r="L4814" s="194"/>
      <c r="M4814" s="199"/>
      <c r="T4814" s="200"/>
      <c r="AT4814" s="195" t="s">
        <v>586</v>
      </c>
      <c r="AU4814" s="195" t="s">
        <v>89</v>
      </c>
      <c r="AV4814" s="14" t="s">
        <v>580</v>
      </c>
      <c r="AW4814" s="14" t="s">
        <v>31</v>
      </c>
      <c r="AX4814" s="14" t="s">
        <v>84</v>
      </c>
      <c r="AY4814" s="195" t="s">
        <v>574</v>
      </c>
    </row>
    <row r="4815" spans="2:65" s="1" customFormat="1" ht="38" customHeight="1">
      <c r="B4815" s="140"/>
      <c r="C4815" s="168" t="s">
        <v>4738</v>
      </c>
      <c r="D4815" s="168" t="s">
        <v>576</v>
      </c>
      <c r="E4815" s="169" t="s">
        <v>4739</v>
      </c>
      <c r="F4815" s="170" t="s">
        <v>4740</v>
      </c>
      <c r="G4815" s="171" t="s">
        <v>611</v>
      </c>
      <c r="H4815" s="172">
        <v>15</v>
      </c>
      <c r="I4815" s="173"/>
      <c r="J4815" s="174">
        <f>ROUND(I4815*H4815,2)</f>
        <v>0</v>
      </c>
      <c r="K4815" s="175"/>
      <c r="L4815" s="34"/>
      <c r="M4815" s="176" t="s">
        <v>1</v>
      </c>
      <c r="N4815" s="139" t="s">
        <v>43</v>
      </c>
      <c r="P4815" s="177">
        <f>O4815*H4815</f>
        <v>0</v>
      </c>
      <c r="Q4815" s="177">
        <v>2.8600000000000001E-3</v>
      </c>
      <c r="R4815" s="177">
        <f>Q4815*H4815</f>
        <v>4.2900000000000001E-2</v>
      </c>
      <c r="S4815" s="177">
        <v>0</v>
      </c>
      <c r="T4815" s="178">
        <f>S4815*H4815</f>
        <v>0</v>
      </c>
      <c r="AR4815" s="179" t="s">
        <v>680</v>
      </c>
      <c r="AT4815" s="179" t="s">
        <v>576</v>
      </c>
      <c r="AU4815" s="179" t="s">
        <v>89</v>
      </c>
      <c r="AY4815" s="17" t="s">
        <v>574</v>
      </c>
      <c r="BE4815" s="102">
        <f>IF(N4815="základná",J4815,0)</f>
        <v>0</v>
      </c>
      <c r="BF4815" s="102">
        <f>IF(N4815="znížená",J4815,0)</f>
        <v>0</v>
      </c>
      <c r="BG4815" s="102">
        <f>IF(N4815="zákl. prenesená",J4815,0)</f>
        <v>0</v>
      </c>
      <c r="BH4815" s="102">
        <f>IF(N4815="zníž. prenesená",J4815,0)</f>
        <v>0</v>
      </c>
      <c r="BI4815" s="102">
        <f>IF(N4815="nulová",J4815,0)</f>
        <v>0</v>
      </c>
      <c r="BJ4815" s="17" t="s">
        <v>89</v>
      </c>
      <c r="BK4815" s="102">
        <f>ROUND(I4815*H4815,2)</f>
        <v>0</v>
      </c>
      <c r="BL4815" s="17" t="s">
        <v>680</v>
      </c>
      <c r="BM4815" s="179" t="s">
        <v>4741</v>
      </c>
    </row>
    <row r="4816" spans="2:65" s="13" customFormat="1" ht="12">
      <c r="B4816" s="187"/>
      <c r="D4816" s="181" t="s">
        <v>586</v>
      </c>
      <c r="E4816" s="188" t="s">
        <v>1</v>
      </c>
      <c r="F4816" s="189" t="s">
        <v>676</v>
      </c>
      <c r="H4816" s="190">
        <v>15</v>
      </c>
      <c r="I4816" s="191"/>
      <c r="L4816" s="187"/>
      <c r="M4816" s="192"/>
      <c r="T4816" s="193"/>
      <c r="AT4816" s="188" t="s">
        <v>586</v>
      </c>
      <c r="AU4816" s="188" t="s">
        <v>89</v>
      </c>
      <c r="AV4816" s="13" t="s">
        <v>89</v>
      </c>
      <c r="AW4816" s="13" t="s">
        <v>31</v>
      </c>
      <c r="AX4816" s="13" t="s">
        <v>77</v>
      </c>
      <c r="AY4816" s="188" t="s">
        <v>574</v>
      </c>
    </row>
    <row r="4817" spans="2:65" s="14" customFormat="1" ht="12">
      <c r="B4817" s="194"/>
      <c r="D4817" s="181" t="s">
        <v>586</v>
      </c>
      <c r="E4817" s="195" t="s">
        <v>1</v>
      </c>
      <c r="F4817" s="196" t="s">
        <v>596</v>
      </c>
      <c r="H4817" s="197">
        <v>15</v>
      </c>
      <c r="I4817" s="198"/>
      <c r="L4817" s="194"/>
      <c r="M4817" s="199"/>
      <c r="T4817" s="200"/>
      <c r="AT4817" s="195" t="s">
        <v>586</v>
      </c>
      <c r="AU4817" s="195" t="s">
        <v>89</v>
      </c>
      <c r="AV4817" s="14" t="s">
        <v>580</v>
      </c>
      <c r="AW4817" s="14" t="s">
        <v>31</v>
      </c>
      <c r="AX4817" s="14" t="s">
        <v>84</v>
      </c>
      <c r="AY4817" s="195" t="s">
        <v>574</v>
      </c>
    </row>
    <row r="4818" spans="2:65" s="1" customFormat="1" ht="49.25" customHeight="1">
      <c r="B4818" s="140"/>
      <c r="C4818" s="168" t="s">
        <v>4742</v>
      </c>
      <c r="D4818" s="168" t="s">
        <v>576</v>
      </c>
      <c r="E4818" s="169" t="s">
        <v>4743</v>
      </c>
      <c r="F4818" s="170" t="s">
        <v>4744</v>
      </c>
      <c r="G4818" s="171" t="s">
        <v>579</v>
      </c>
      <c r="H4818" s="172">
        <v>1</v>
      </c>
      <c r="I4818" s="173"/>
      <c r="J4818" s="174">
        <f>ROUND(I4818*H4818,2)</f>
        <v>0</v>
      </c>
      <c r="K4818" s="175"/>
      <c r="L4818" s="34"/>
      <c r="M4818" s="176" t="s">
        <v>1</v>
      </c>
      <c r="N4818" s="139" t="s">
        <v>43</v>
      </c>
      <c r="P4818" s="177">
        <f>O4818*H4818</f>
        <v>0</v>
      </c>
      <c r="Q4818" s="177">
        <v>0</v>
      </c>
      <c r="R4818" s="177">
        <f>Q4818*H4818</f>
        <v>0</v>
      </c>
      <c r="S4818" s="177">
        <v>2.3E-3</v>
      </c>
      <c r="T4818" s="178">
        <f>S4818*H4818</f>
        <v>2.3E-3</v>
      </c>
      <c r="AR4818" s="179" t="s">
        <v>680</v>
      </c>
      <c r="AT4818" s="179" t="s">
        <v>576</v>
      </c>
      <c r="AU4818" s="179" t="s">
        <v>89</v>
      </c>
      <c r="AY4818" s="17" t="s">
        <v>574</v>
      </c>
      <c r="BE4818" s="102">
        <f>IF(N4818="základná",J4818,0)</f>
        <v>0</v>
      </c>
      <c r="BF4818" s="102">
        <f>IF(N4818="znížená",J4818,0)</f>
        <v>0</v>
      </c>
      <c r="BG4818" s="102">
        <f>IF(N4818="zákl. prenesená",J4818,0)</f>
        <v>0</v>
      </c>
      <c r="BH4818" s="102">
        <f>IF(N4818="zníž. prenesená",J4818,0)</f>
        <v>0</v>
      </c>
      <c r="BI4818" s="102">
        <f>IF(N4818="nulová",J4818,0)</f>
        <v>0</v>
      </c>
      <c r="BJ4818" s="17" t="s">
        <v>89</v>
      </c>
      <c r="BK4818" s="102">
        <f>ROUND(I4818*H4818,2)</f>
        <v>0</v>
      </c>
      <c r="BL4818" s="17" t="s">
        <v>680</v>
      </c>
      <c r="BM4818" s="179" t="s">
        <v>4745</v>
      </c>
    </row>
    <row r="4819" spans="2:65" s="1" customFormat="1" ht="49.25" customHeight="1">
      <c r="B4819" s="140"/>
      <c r="C4819" s="168" t="s">
        <v>4746</v>
      </c>
      <c r="D4819" s="168" t="s">
        <v>576</v>
      </c>
      <c r="E4819" s="169" t="s">
        <v>4747</v>
      </c>
      <c r="F4819" s="170" t="s">
        <v>4748</v>
      </c>
      <c r="G4819" s="171" t="s">
        <v>611</v>
      </c>
      <c r="H4819" s="172">
        <v>442.5</v>
      </c>
      <c r="I4819" s="173"/>
      <c r="J4819" s="174">
        <f>ROUND(I4819*H4819,2)</f>
        <v>0</v>
      </c>
      <c r="K4819" s="175"/>
      <c r="L4819" s="34"/>
      <c r="M4819" s="176" t="s">
        <v>1</v>
      </c>
      <c r="N4819" s="139" t="s">
        <v>43</v>
      </c>
      <c r="P4819" s="177">
        <f>O4819*H4819</f>
        <v>0</v>
      </c>
      <c r="Q4819" s="177">
        <v>0</v>
      </c>
      <c r="R4819" s="177">
        <f>Q4819*H4819</f>
        <v>0</v>
      </c>
      <c r="S4819" s="177">
        <v>2.3E-3</v>
      </c>
      <c r="T4819" s="178">
        <f>S4819*H4819</f>
        <v>1.0177499999999999</v>
      </c>
      <c r="AR4819" s="179" t="s">
        <v>680</v>
      </c>
      <c r="AT4819" s="179" t="s">
        <v>576</v>
      </c>
      <c r="AU4819" s="179" t="s">
        <v>89</v>
      </c>
      <c r="AY4819" s="17" t="s">
        <v>574</v>
      </c>
      <c r="BE4819" s="102">
        <f>IF(N4819="základná",J4819,0)</f>
        <v>0</v>
      </c>
      <c r="BF4819" s="102">
        <f>IF(N4819="znížená",J4819,0)</f>
        <v>0</v>
      </c>
      <c r="BG4819" s="102">
        <f>IF(N4819="zákl. prenesená",J4819,0)</f>
        <v>0</v>
      </c>
      <c r="BH4819" s="102">
        <f>IF(N4819="zníž. prenesená",J4819,0)</f>
        <v>0</v>
      </c>
      <c r="BI4819" s="102">
        <f>IF(N4819="nulová",J4819,0)</f>
        <v>0</v>
      </c>
      <c r="BJ4819" s="17" t="s">
        <v>89</v>
      </c>
      <c r="BK4819" s="102">
        <f>ROUND(I4819*H4819,2)</f>
        <v>0</v>
      </c>
      <c r="BL4819" s="17" t="s">
        <v>680</v>
      </c>
      <c r="BM4819" s="179" t="s">
        <v>4749</v>
      </c>
    </row>
    <row r="4820" spans="2:65" s="12" customFormat="1" ht="12">
      <c r="B4820" s="180"/>
      <c r="D4820" s="181" t="s">
        <v>586</v>
      </c>
      <c r="E4820" s="182" t="s">
        <v>1</v>
      </c>
      <c r="F4820" s="183" t="s">
        <v>4750</v>
      </c>
      <c r="H4820" s="182" t="s">
        <v>1</v>
      </c>
      <c r="I4820" s="184"/>
      <c r="L4820" s="180"/>
      <c r="M4820" s="185"/>
      <c r="T4820" s="186"/>
      <c r="AT4820" s="182" t="s">
        <v>586</v>
      </c>
      <c r="AU4820" s="182" t="s">
        <v>89</v>
      </c>
      <c r="AV4820" s="12" t="s">
        <v>84</v>
      </c>
      <c r="AW4820" s="12" t="s">
        <v>31</v>
      </c>
      <c r="AX4820" s="12" t="s">
        <v>77</v>
      </c>
      <c r="AY4820" s="182" t="s">
        <v>574</v>
      </c>
    </row>
    <row r="4821" spans="2:65" s="12" customFormat="1" ht="12">
      <c r="B4821" s="180"/>
      <c r="D4821" s="181" t="s">
        <v>586</v>
      </c>
      <c r="E4821" s="182" t="s">
        <v>1</v>
      </c>
      <c r="F4821" s="183" t="s">
        <v>4751</v>
      </c>
      <c r="H4821" s="182" t="s">
        <v>1</v>
      </c>
      <c r="I4821" s="184"/>
      <c r="L4821" s="180"/>
      <c r="M4821" s="185"/>
      <c r="T4821" s="186"/>
      <c r="AT4821" s="182" t="s">
        <v>586</v>
      </c>
      <c r="AU4821" s="182" t="s">
        <v>89</v>
      </c>
      <c r="AV4821" s="12" t="s">
        <v>84</v>
      </c>
      <c r="AW4821" s="12" t="s">
        <v>31</v>
      </c>
      <c r="AX4821" s="12" t="s">
        <v>77</v>
      </c>
      <c r="AY4821" s="182" t="s">
        <v>574</v>
      </c>
    </row>
    <row r="4822" spans="2:65" s="13" customFormat="1" ht="12">
      <c r="B4822" s="187"/>
      <c r="D4822" s="181" t="s">
        <v>586</v>
      </c>
      <c r="E4822" s="188" t="s">
        <v>1</v>
      </c>
      <c r="F4822" s="189" t="s">
        <v>4752</v>
      </c>
      <c r="H4822" s="190">
        <v>339.2</v>
      </c>
      <c r="I4822" s="191"/>
      <c r="L4822" s="187"/>
      <c r="M4822" s="192"/>
      <c r="T4822" s="193"/>
      <c r="AT4822" s="188" t="s">
        <v>586</v>
      </c>
      <c r="AU4822" s="188" t="s">
        <v>89</v>
      </c>
      <c r="AV4822" s="13" t="s">
        <v>89</v>
      </c>
      <c r="AW4822" s="13" t="s">
        <v>31</v>
      </c>
      <c r="AX4822" s="13" t="s">
        <v>77</v>
      </c>
      <c r="AY4822" s="188" t="s">
        <v>574</v>
      </c>
    </row>
    <row r="4823" spans="2:65" s="13" customFormat="1" ht="12">
      <c r="B4823" s="187"/>
      <c r="D4823" s="181" t="s">
        <v>586</v>
      </c>
      <c r="E4823" s="188" t="s">
        <v>1</v>
      </c>
      <c r="F4823" s="189" t="s">
        <v>4753</v>
      </c>
      <c r="H4823" s="190">
        <v>41.4</v>
      </c>
      <c r="I4823" s="191"/>
      <c r="L4823" s="187"/>
      <c r="M4823" s="192"/>
      <c r="T4823" s="193"/>
      <c r="AT4823" s="188" t="s">
        <v>586</v>
      </c>
      <c r="AU4823" s="188" t="s">
        <v>89</v>
      </c>
      <c r="AV4823" s="13" t="s">
        <v>89</v>
      </c>
      <c r="AW4823" s="13" t="s">
        <v>31</v>
      </c>
      <c r="AX4823" s="13" t="s">
        <v>77</v>
      </c>
      <c r="AY4823" s="188" t="s">
        <v>574</v>
      </c>
    </row>
    <row r="4824" spans="2:65" s="12" customFormat="1" ht="12">
      <c r="B4824" s="180"/>
      <c r="D4824" s="181" t="s">
        <v>586</v>
      </c>
      <c r="E4824" s="182" t="s">
        <v>1</v>
      </c>
      <c r="F4824" s="183" t="s">
        <v>4754</v>
      </c>
      <c r="H4824" s="182" t="s">
        <v>1</v>
      </c>
      <c r="I4824" s="184"/>
      <c r="L4824" s="180"/>
      <c r="M4824" s="185"/>
      <c r="T4824" s="186"/>
      <c r="AT4824" s="182" t="s">
        <v>586</v>
      </c>
      <c r="AU4824" s="182" t="s">
        <v>89</v>
      </c>
      <c r="AV4824" s="12" t="s">
        <v>84</v>
      </c>
      <c r="AW4824" s="12" t="s">
        <v>31</v>
      </c>
      <c r="AX4824" s="12" t="s">
        <v>77</v>
      </c>
      <c r="AY4824" s="182" t="s">
        <v>574</v>
      </c>
    </row>
    <row r="4825" spans="2:65" s="13" customFormat="1" ht="12">
      <c r="B4825" s="187"/>
      <c r="D4825" s="181" t="s">
        <v>586</v>
      </c>
      <c r="E4825" s="188" t="s">
        <v>1</v>
      </c>
      <c r="F4825" s="189" t="s">
        <v>4755</v>
      </c>
      <c r="H4825" s="190">
        <v>61.9</v>
      </c>
      <c r="I4825" s="191"/>
      <c r="L4825" s="187"/>
      <c r="M4825" s="192"/>
      <c r="T4825" s="193"/>
      <c r="AT4825" s="188" t="s">
        <v>586</v>
      </c>
      <c r="AU4825" s="188" t="s">
        <v>89</v>
      </c>
      <c r="AV4825" s="13" t="s">
        <v>89</v>
      </c>
      <c r="AW4825" s="13" t="s">
        <v>31</v>
      </c>
      <c r="AX4825" s="13" t="s">
        <v>77</v>
      </c>
      <c r="AY4825" s="188" t="s">
        <v>574</v>
      </c>
    </row>
    <row r="4826" spans="2:65" s="14" customFormat="1" ht="12">
      <c r="B4826" s="194"/>
      <c r="D4826" s="181" t="s">
        <v>586</v>
      </c>
      <c r="E4826" s="195" t="s">
        <v>1</v>
      </c>
      <c r="F4826" s="196" t="s">
        <v>596</v>
      </c>
      <c r="H4826" s="197">
        <v>442.5</v>
      </c>
      <c r="I4826" s="198"/>
      <c r="L4826" s="194"/>
      <c r="M4826" s="199"/>
      <c r="T4826" s="200"/>
      <c r="AT4826" s="195" t="s">
        <v>586</v>
      </c>
      <c r="AU4826" s="195" t="s">
        <v>89</v>
      </c>
      <c r="AV4826" s="14" t="s">
        <v>580</v>
      </c>
      <c r="AW4826" s="14" t="s">
        <v>31</v>
      </c>
      <c r="AX4826" s="14" t="s">
        <v>84</v>
      </c>
      <c r="AY4826" s="195" t="s">
        <v>574</v>
      </c>
    </row>
    <row r="4827" spans="2:65" s="1" customFormat="1" ht="24.25" customHeight="1">
      <c r="B4827" s="140"/>
      <c r="C4827" s="168" t="s">
        <v>4756</v>
      </c>
      <c r="D4827" s="168" t="s">
        <v>576</v>
      </c>
      <c r="E4827" s="169" t="s">
        <v>4757</v>
      </c>
      <c r="F4827" s="170" t="s">
        <v>4758</v>
      </c>
      <c r="G4827" s="171" t="s">
        <v>3135</v>
      </c>
      <c r="H4827" s="219"/>
      <c r="I4827" s="173"/>
      <c r="J4827" s="174">
        <f>ROUND(I4827*H4827,2)</f>
        <v>0</v>
      </c>
      <c r="K4827" s="175"/>
      <c r="L4827" s="34"/>
      <c r="M4827" s="176" t="s">
        <v>1</v>
      </c>
      <c r="N4827" s="139" t="s">
        <v>43</v>
      </c>
      <c r="P4827" s="177">
        <f>O4827*H4827</f>
        <v>0</v>
      </c>
      <c r="Q4827" s="177">
        <v>0</v>
      </c>
      <c r="R4827" s="177">
        <f>Q4827*H4827</f>
        <v>0</v>
      </c>
      <c r="S4827" s="177">
        <v>0</v>
      </c>
      <c r="T4827" s="178">
        <f>S4827*H4827</f>
        <v>0</v>
      </c>
      <c r="AR4827" s="179" t="s">
        <v>680</v>
      </c>
      <c r="AT4827" s="179" t="s">
        <v>576</v>
      </c>
      <c r="AU4827" s="179" t="s">
        <v>89</v>
      </c>
      <c r="AY4827" s="17" t="s">
        <v>574</v>
      </c>
      <c r="BE4827" s="102">
        <f>IF(N4827="základná",J4827,0)</f>
        <v>0</v>
      </c>
      <c r="BF4827" s="102">
        <f>IF(N4827="znížená",J4827,0)</f>
        <v>0</v>
      </c>
      <c r="BG4827" s="102">
        <f>IF(N4827="zákl. prenesená",J4827,0)</f>
        <v>0</v>
      </c>
      <c r="BH4827" s="102">
        <f>IF(N4827="zníž. prenesená",J4827,0)</f>
        <v>0</v>
      </c>
      <c r="BI4827" s="102">
        <f>IF(N4827="nulová",J4827,0)</f>
        <v>0</v>
      </c>
      <c r="BJ4827" s="17" t="s">
        <v>89</v>
      </c>
      <c r="BK4827" s="102">
        <f>ROUND(I4827*H4827,2)</f>
        <v>0</v>
      </c>
      <c r="BL4827" s="17" t="s">
        <v>680</v>
      </c>
      <c r="BM4827" s="179" t="s">
        <v>4759</v>
      </c>
    </row>
    <row r="4828" spans="2:65" s="11" customFormat="1" ht="23" customHeight="1">
      <c r="B4828" s="156"/>
      <c r="D4828" s="157" t="s">
        <v>76</v>
      </c>
      <c r="E4828" s="166" t="s">
        <v>4760</v>
      </c>
      <c r="F4828" s="166" t="s">
        <v>4761</v>
      </c>
      <c r="I4828" s="159"/>
      <c r="J4828" s="167">
        <f>BK4828</f>
        <v>0</v>
      </c>
      <c r="L4828" s="156"/>
      <c r="M4828" s="161"/>
      <c r="P4828" s="162">
        <f>SUM(P4829:P4931)</f>
        <v>0</v>
      </c>
      <c r="R4828" s="162">
        <f>SUM(R4829:R4931)</f>
        <v>3.5427919999999995E-2</v>
      </c>
      <c r="T4828" s="163">
        <f>SUM(T4829:T4931)</f>
        <v>0.99923704999999996</v>
      </c>
      <c r="AR4828" s="157" t="s">
        <v>89</v>
      </c>
      <c r="AT4828" s="164" t="s">
        <v>76</v>
      </c>
      <c r="AU4828" s="164" t="s">
        <v>84</v>
      </c>
      <c r="AY4828" s="157" t="s">
        <v>574</v>
      </c>
      <c r="BK4828" s="165">
        <f>SUM(BK4829:BK4931)</f>
        <v>0</v>
      </c>
    </row>
    <row r="4829" spans="2:65" s="1" customFormat="1" ht="24.25" customHeight="1">
      <c r="B4829" s="140"/>
      <c r="C4829" s="168" t="s">
        <v>4762</v>
      </c>
      <c r="D4829" s="168" t="s">
        <v>576</v>
      </c>
      <c r="E4829" s="169" t="s">
        <v>4763</v>
      </c>
      <c r="F4829" s="170" t="s">
        <v>4764</v>
      </c>
      <c r="G4829" s="171" t="s">
        <v>584</v>
      </c>
      <c r="H4829" s="172">
        <v>40.536999999999999</v>
      </c>
      <c r="I4829" s="173"/>
      <c r="J4829" s="174">
        <f>ROUND(I4829*H4829,2)</f>
        <v>0</v>
      </c>
      <c r="K4829" s="175"/>
      <c r="L4829" s="34"/>
      <c r="M4829" s="176" t="s">
        <v>1</v>
      </c>
      <c r="N4829" s="139" t="s">
        <v>43</v>
      </c>
      <c r="P4829" s="177">
        <f>O4829*H4829</f>
        <v>0</v>
      </c>
      <c r="Q4829" s="177">
        <v>0</v>
      </c>
      <c r="R4829" s="177">
        <f>Q4829*H4829</f>
        <v>0</v>
      </c>
      <c r="S4829" s="177">
        <v>2.4649999999999998E-2</v>
      </c>
      <c r="T4829" s="178">
        <f>S4829*H4829</f>
        <v>0.99923704999999996</v>
      </c>
      <c r="AR4829" s="179" t="s">
        <v>680</v>
      </c>
      <c r="AT4829" s="179" t="s">
        <v>576</v>
      </c>
      <c r="AU4829" s="179" t="s">
        <v>89</v>
      </c>
      <c r="AY4829" s="17" t="s">
        <v>574</v>
      </c>
      <c r="BE4829" s="102">
        <f>IF(N4829="základná",J4829,0)</f>
        <v>0</v>
      </c>
      <c r="BF4829" s="102">
        <f>IF(N4829="znížená",J4829,0)</f>
        <v>0</v>
      </c>
      <c r="BG4829" s="102">
        <f>IF(N4829="zákl. prenesená",J4829,0)</f>
        <v>0</v>
      </c>
      <c r="BH4829" s="102">
        <f>IF(N4829="zníž. prenesená",J4829,0)</f>
        <v>0</v>
      </c>
      <c r="BI4829" s="102">
        <f>IF(N4829="nulová",J4829,0)</f>
        <v>0</v>
      </c>
      <c r="BJ4829" s="17" t="s">
        <v>89</v>
      </c>
      <c r="BK4829" s="102">
        <f>ROUND(I4829*H4829,2)</f>
        <v>0</v>
      </c>
      <c r="BL4829" s="17" t="s">
        <v>680</v>
      </c>
      <c r="BM4829" s="179" t="s">
        <v>4765</v>
      </c>
    </row>
    <row r="4830" spans="2:65" s="12" customFormat="1" ht="12">
      <c r="B4830" s="180"/>
      <c r="D4830" s="181" t="s">
        <v>586</v>
      </c>
      <c r="E4830" s="182" t="s">
        <v>1</v>
      </c>
      <c r="F4830" s="183" t="s">
        <v>4766</v>
      </c>
      <c r="H4830" s="182" t="s">
        <v>1</v>
      </c>
      <c r="I4830" s="184"/>
      <c r="L4830" s="180"/>
      <c r="M4830" s="185"/>
      <c r="T4830" s="186"/>
      <c r="AT4830" s="182" t="s">
        <v>586</v>
      </c>
      <c r="AU4830" s="182" t="s">
        <v>89</v>
      </c>
      <c r="AV4830" s="12" t="s">
        <v>84</v>
      </c>
      <c r="AW4830" s="12" t="s">
        <v>31</v>
      </c>
      <c r="AX4830" s="12" t="s">
        <v>77</v>
      </c>
      <c r="AY4830" s="182" t="s">
        <v>574</v>
      </c>
    </row>
    <row r="4831" spans="2:65" s="12" customFormat="1" ht="12">
      <c r="B4831" s="180"/>
      <c r="D4831" s="181" t="s">
        <v>586</v>
      </c>
      <c r="E4831" s="182" t="s">
        <v>1</v>
      </c>
      <c r="F4831" s="183" t="s">
        <v>4767</v>
      </c>
      <c r="H4831" s="182" t="s">
        <v>1</v>
      </c>
      <c r="I4831" s="184"/>
      <c r="L4831" s="180"/>
      <c r="M4831" s="185"/>
      <c r="T4831" s="186"/>
      <c r="AT4831" s="182" t="s">
        <v>586</v>
      </c>
      <c r="AU4831" s="182" t="s">
        <v>89</v>
      </c>
      <c r="AV4831" s="12" t="s">
        <v>84</v>
      </c>
      <c r="AW4831" s="12" t="s">
        <v>31</v>
      </c>
      <c r="AX4831" s="12" t="s">
        <v>77</v>
      </c>
      <c r="AY4831" s="182" t="s">
        <v>574</v>
      </c>
    </row>
    <row r="4832" spans="2:65" s="13" customFormat="1" ht="12">
      <c r="B4832" s="187"/>
      <c r="D4832" s="181" t="s">
        <v>586</v>
      </c>
      <c r="E4832" s="188" t="s">
        <v>1</v>
      </c>
      <c r="F4832" s="189" t="s">
        <v>4768</v>
      </c>
      <c r="H4832" s="190">
        <v>40.536999999999999</v>
      </c>
      <c r="I4832" s="191"/>
      <c r="L4832" s="187"/>
      <c r="M4832" s="192"/>
      <c r="T4832" s="193"/>
      <c r="AT4832" s="188" t="s">
        <v>586</v>
      </c>
      <c r="AU4832" s="188" t="s">
        <v>89</v>
      </c>
      <c r="AV4832" s="13" t="s">
        <v>89</v>
      </c>
      <c r="AW4832" s="13" t="s">
        <v>31</v>
      </c>
      <c r="AX4832" s="13" t="s">
        <v>77</v>
      </c>
      <c r="AY4832" s="188" t="s">
        <v>574</v>
      </c>
    </row>
    <row r="4833" spans="2:65" s="14" customFormat="1" ht="12">
      <c r="B4833" s="194"/>
      <c r="D4833" s="181" t="s">
        <v>586</v>
      </c>
      <c r="E4833" s="195" t="s">
        <v>1</v>
      </c>
      <c r="F4833" s="196" t="s">
        <v>596</v>
      </c>
      <c r="H4833" s="197">
        <v>40.536999999999999</v>
      </c>
      <c r="I4833" s="198"/>
      <c r="L4833" s="194"/>
      <c r="M4833" s="199"/>
      <c r="T4833" s="200"/>
      <c r="AT4833" s="195" t="s">
        <v>586</v>
      </c>
      <c r="AU4833" s="195" t="s">
        <v>89</v>
      </c>
      <c r="AV4833" s="14" t="s">
        <v>580</v>
      </c>
      <c r="AW4833" s="14" t="s">
        <v>31</v>
      </c>
      <c r="AX4833" s="14" t="s">
        <v>84</v>
      </c>
      <c r="AY4833" s="195" t="s">
        <v>574</v>
      </c>
    </row>
    <row r="4834" spans="2:65" s="1" customFormat="1" ht="44.25" customHeight="1">
      <c r="B4834" s="140"/>
      <c r="C4834" s="168" t="s">
        <v>4769</v>
      </c>
      <c r="D4834" s="168" t="s">
        <v>576</v>
      </c>
      <c r="E4834" s="169" t="s">
        <v>4770</v>
      </c>
      <c r="F4834" s="170" t="s">
        <v>4771</v>
      </c>
      <c r="G4834" s="171" t="s">
        <v>579</v>
      </c>
      <c r="H4834" s="172">
        <v>3.5999999999999997E-2</v>
      </c>
      <c r="I4834" s="173"/>
      <c r="J4834" s="174">
        <f>ROUND(I4834*H4834,2)</f>
        <v>0</v>
      </c>
      <c r="K4834" s="175"/>
      <c r="L4834" s="34"/>
      <c r="M4834" s="176" t="s">
        <v>1</v>
      </c>
      <c r="N4834" s="139" t="s">
        <v>43</v>
      </c>
      <c r="P4834" s="177">
        <f>O4834*H4834</f>
        <v>0</v>
      </c>
      <c r="Q4834" s="177">
        <v>2.2000000000000001E-4</v>
      </c>
      <c r="R4834" s="177">
        <f>Q4834*H4834</f>
        <v>7.9200000000000004E-6</v>
      </c>
      <c r="S4834" s="177">
        <v>0</v>
      </c>
      <c r="T4834" s="178">
        <f>S4834*H4834</f>
        <v>0</v>
      </c>
      <c r="AR4834" s="179" t="s">
        <v>680</v>
      </c>
      <c r="AT4834" s="179" t="s">
        <v>576</v>
      </c>
      <c r="AU4834" s="179" t="s">
        <v>89</v>
      </c>
      <c r="AY4834" s="17" t="s">
        <v>574</v>
      </c>
      <c r="BE4834" s="102">
        <f>IF(N4834="základná",J4834,0)</f>
        <v>0</v>
      </c>
      <c r="BF4834" s="102">
        <f>IF(N4834="znížená",J4834,0)</f>
        <v>0</v>
      </c>
      <c r="BG4834" s="102">
        <f>IF(N4834="zákl. prenesená",J4834,0)</f>
        <v>0</v>
      </c>
      <c r="BH4834" s="102">
        <f>IF(N4834="zníž. prenesená",J4834,0)</f>
        <v>0</v>
      </c>
      <c r="BI4834" s="102">
        <f>IF(N4834="nulová",J4834,0)</f>
        <v>0</v>
      </c>
      <c r="BJ4834" s="17" t="s">
        <v>89</v>
      </c>
      <c r="BK4834" s="102">
        <f>ROUND(I4834*H4834,2)</f>
        <v>0</v>
      </c>
      <c r="BL4834" s="17" t="s">
        <v>680</v>
      </c>
      <c r="BM4834" s="179" t="s">
        <v>4772</v>
      </c>
    </row>
    <row r="4835" spans="2:65" s="1" customFormat="1" ht="44.25" customHeight="1">
      <c r="B4835" s="140"/>
      <c r="C4835" s="168" t="s">
        <v>4773</v>
      </c>
      <c r="D4835" s="168" t="s">
        <v>576</v>
      </c>
      <c r="E4835" s="169" t="s">
        <v>4774</v>
      </c>
      <c r="F4835" s="170" t="s">
        <v>4775</v>
      </c>
      <c r="G4835" s="171" t="s">
        <v>579</v>
      </c>
      <c r="H4835" s="172">
        <v>17</v>
      </c>
      <c r="I4835" s="173"/>
      <c r="J4835" s="174">
        <f>ROUND(I4835*H4835,2)</f>
        <v>0</v>
      </c>
      <c r="K4835" s="175"/>
      <c r="L4835" s="34"/>
      <c r="M4835" s="176" t="s">
        <v>1</v>
      </c>
      <c r="N4835" s="139" t="s">
        <v>43</v>
      </c>
      <c r="P4835" s="177">
        <f>O4835*H4835</f>
        <v>0</v>
      </c>
      <c r="Q4835" s="177">
        <v>2.2000000000000001E-4</v>
      </c>
      <c r="R4835" s="177">
        <f>Q4835*H4835</f>
        <v>3.7400000000000003E-3</v>
      </c>
      <c r="S4835" s="177">
        <v>0</v>
      </c>
      <c r="T4835" s="178">
        <f>S4835*H4835</f>
        <v>0</v>
      </c>
      <c r="AR4835" s="179" t="s">
        <v>680</v>
      </c>
      <c r="AT4835" s="179" t="s">
        <v>576</v>
      </c>
      <c r="AU4835" s="179" t="s">
        <v>89</v>
      </c>
      <c r="AY4835" s="17" t="s">
        <v>574</v>
      </c>
      <c r="BE4835" s="102">
        <f>IF(N4835="základná",J4835,0)</f>
        <v>0</v>
      </c>
      <c r="BF4835" s="102">
        <f>IF(N4835="znížená",J4835,0)</f>
        <v>0</v>
      </c>
      <c r="BG4835" s="102">
        <f>IF(N4835="zákl. prenesená",J4835,0)</f>
        <v>0</v>
      </c>
      <c r="BH4835" s="102">
        <f>IF(N4835="zníž. prenesená",J4835,0)</f>
        <v>0</v>
      </c>
      <c r="BI4835" s="102">
        <f>IF(N4835="nulová",J4835,0)</f>
        <v>0</v>
      </c>
      <c r="BJ4835" s="17" t="s">
        <v>89</v>
      </c>
      <c r="BK4835" s="102">
        <f>ROUND(I4835*H4835,2)</f>
        <v>0</v>
      </c>
      <c r="BL4835" s="17" t="s">
        <v>680</v>
      </c>
      <c r="BM4835" s="179" t="s">
        <v>4776</v>
      </c>
    </row>
    <row r="4836" spans="2:65" s="13" customFormat="1" ht="12">
      <c r="B4836" s="187"/>
      <c r="D4836" s="181" t="s">
        <v>586</v>
      </c>
      <c r="E4836" s="188" t="s">
        <v>1</v>
      </c>
      <c r="F4836" s="189" t="s">
        <v>4777</v>
      </c>
      <c r="H4836" s="190">
        <v>17</v>
      </c>
      <c r="I4836" s="191"/>
      <c r="L4836" s="187"/>
      <c r="M4836" s="192"/>
      <c r="T4836" s="193"/>
      <c r="AT4836" s="188" t="s">
        <v>586</v>
      </c>
      <c r="AU4836" s="188" t="s">
        <v>89</v>
      </c>
      <c r="AV4836" s="13" t="s">
        <v>89</v>
      </c>
      <c r="AW4836" s="13" t="s">
        <v>31</v>
      </c>
      <c r="AX4836" s="13" t="s">
        <v>77</v>
      </c>
      <c r="AY4836" s="188" t="s">
        <v>574</v>
      </c>
    </row>
    <row r="4837" spans="2:65" s="14" customFormat="1" ht="12">
      <c r="B4837" s="194"/>
      <c r="D4837" s="181" t="s">
        <v>586</v>
      </c>
      <c r="E4837" s="195" t="s">
        <v>1</v>
      </c>
      <c r="F4837" s="196" t="s">
        <v>596</v>
      </c>
      <c r="H4837" s="197">
        <v>17</v>
      </c>
      <c r="I4837" s="198"/>
      <c r="L4837" s="194"/>
      <c r="M4837" s="199"/>
      <c r="T4837" s="200"/>
      <c r="AT4837" s="195" t="s">
        <v>586</v>
      </c>
      <c r="AU4837" s="195" t="s">
        <v>89</v>
      </c>
      <c r="AV4837" s="14" t="s">
        <v>580</v>
      </c>
      <c r="AW4837" s="14" t="s">
        <v>31</v>
      </c>
      <c r="AX4837" s="14" t="s">
        <v>84</v>
      </c>
      <c r="AY4837" s="195" t="s">
        <v>574</v>
      </c>
    </row>
    <row r="4838" spans="2:65" s="1" customFormat="1" ht="44.25" customHeight="1">
      <c r="B4838" s="140"/>
      <c r="C4838" s="168" t="s">
        <v>4778</v>
      </c>
      <c r="D4838" s="168" t="s">
        <v>576</v>
      </c>
      <c r="E4838" s="169" t="s">
        <v>4779</v>
      </c>
      <c r="F4838" s="170" t="s">
        <v>4780</v>
      </c>
      <c r="G4838" s="171" t="s">
        <v>579</v>
      </c>
      <c r="H4838" s="172">
        <v>7</v>
      </c>
      <c r="I4838" s="173"/>
      <c r="J4838" s="174">
        <f>ROUND(I4838*H4838,2)</f>
        <v>0</v>
      </c>
      <c r="K4838" s="175"/>
      <c r="L4838" s="34"/>
      <c r="M4838" s="176" t="s">
        <v>1</v>
      </c>
      <c r="N4838" s="139" t="s">
        <v>43</v>
      </c>
      <c r="P4838" s="177">
        <f>O4838*H4838</f>
        <v>0</v>
      </c>
      <c r="Q4838" s="177">
        <v>2.2000000000000001E-4</v>
      </c>
      <c r="R4838" s="177">
        <f>Q4838*H4838</f>
        <v>1.5400000000000001E-3</v>
      </c>
      <c r="S4838" s="177">
        <v>0</v>
      </c>
      <c r="T4838" s="178">
        <f>S4838*H4838</f>
        <v>0</v>
      </c>
      <c r="AR4838" s="179" t="s">
        <v>680</v>
      </c>
      <c r="AT4838" s="179" t="s">
        <v>576</v>
      </c>
      <c r="AU4838" s="179" t="s">
        <v>89</v>
      </c>
      <c r="AY4838" s="17" t="s">
        <v>574</v>
      </c>
      <c r="BE4838" s="102">
        <f>IF(N4838="základná",J4838,0)</f>
        <v>0</v>
      </c>
      <c r="BF4838" s="102">
        <f>IF(N4838="znížená",J4838,0)</f>
        <v>0</v>
      </c>
      <c r="BG4838" s="102">
        <f>IF(N4838="zákl. prenesená",J4838,0)</f>
        <v>0</v>
      </c>
      <c r="BH4838" s="102">
        <f>IF(N4838="zníž. prenesená",J4838,0)</f>
        <v>0</v>
      </c>
      <c r="BI4838" s="102">
        <f>IF(N4838="nulová",J4838,0)</f>
        <v>0</v>
      </c>
      <c r="BJ4838" s="17" t="s">
        <v>89</v>
      </c>
      <c r="BK4838" s="102">
        <f>ROUND(I4838*H4838,2)</f>
        <v>0</v>
      </c>
      <c r="BL4838" s="17" t="s">
        <v>680</v>
      </c>
      <c r="BM4838" s="179" t="s">
        <v>4781</v>
      </c>
    </row>
    <row r="4839" spans="2:65" s="13" customFormat="1" ht="12">
      <c r="B4839" s="187"/>
      <c r="D4839" s="181" t="s">
        <v>586</v>
      </c>
      <c r="E4839" s="188" t="s">
        <v>1</v>
      </c>
      <c r="F4839" s="189" t="s">
        <v>4782</v>
      </c>
      <c r="H4839" s="190">
        <v>7</v>
      </c>
      <c r="I4839" s="191"/>
      <c r="L4839" s="187"/>
      <c r="M4839" s="192"/>
      <c r="T4839" s="193"/>
      <c r="AT4839" s="188" t="s">
        <v>586</v>
      </c>
      <c r="AU4839" s="188" t="s">
        <v>89</v>
      </c>
      <c r="AV4839" s="13" t="s">
        <v>89</v>
      </c>
      <c r="AW4839" s="13" t="s">
        <v>31</v>
      </c>
      <c r="AX4839" s="13" t="s">
        <v>77</v>
      </c>
      <c r="AY4839" s="188" t="s">
        <v>574</v>
      </c>
    </row>
    <row r="4840" spans="2:65" s="14" customFormat="1" ht="12">
      <c r="B4840" s="194"/>
      <c r="D4840" s="181" t="s">
        <v>586</v>
      </c>
      <c r="E4840" s="195" t="s">
        <v>1</v>
      </c>
      <c r="F4840" s="196" t="s">
        <v>596</v>
      </c>
      <c r="H4840" s="197">
        <v>7</v>
      </c>
      <c r="I4840" s="198"/>
      <c r="L4840" s="194"/>
      <c r="M4840" s="199"/>
      <c r="T4840" s="200"/>
      <c r="AT4840" s="195" t="s">
        <v>586</v>
      </c>
      <c r="AU4840" s="195" t="s">
        <v>89</v>
      </c>
      <c r="AV4840" s="14" t="s">
        <v>580</v>
      </c>
      <c r="AW4840" s="14" t="s">
        <v>31</v>
      </c>
      <c r="AX4840" s="14" t="s">
        <v>84</v>
      </c>
      <c r="AY4840" s="195" t="s">
        <v>574</v>
      </c>
    </row>
    <row r="4841" spans="2:65" s="1" customFormat="1" ht="44.25" customHeight="1">
      <c r="B4841" s="140"/>
      <c r="C4841" s="168" t="s">
        <v>4783</v>
      </c>
      <c r="D4841" s="168" t="s">
        <v>576</v>
      </c>
      <c r="E4841" s="169" t="s">
        <v>4784</v>
      </c>
      <c r="F4841" s="170" t="s">
        <v>4785</v>
      </c>
      <c r="G4841" s="171" t="s">
        <v>579</v>
      </c>
      <c r="H4841" s="172">
        <v>1</v>
      </c>
      <c r="I4841" s="173"/>
      <c r="J4841" s="174">
        <f>ROUND(I4841*H4841,2)</f>
        <v>0</v>
      </c>
      <c r="K4841" s="175"/>
      <c r="L4841" s="34"/>
      <c r="M4841" s="176" t="s">
        <v>1</v>
      </c>
      <c r="N4841" s="139" t="s">
        <v>43</v>
      </c>
      <c r="P4841" s="177">
        <f>O4841*H4841</f>
        <v>0</v>
      </c>
      <c r="Q4841" s="177">
        <v>2.2000000000000001E-4</v>
      </c>
      <c r="R4841" s="177">
        <f>Q4841*H4841</f>
        <v>2.2000000000000001E-4</v>
      </c>
      <c r="S4841" s="177">
        <v>0</v>
      </c>
      <c r="T4841" s="178">
        <f>S4841*H4841</f>
        <v>0</v>
      </c>
      <c r="AR4841" s="179" t="s">
        <v>680</v>
      </c>
      <c r="AT4841" s="179" t="s">
        <v>576</v>
      </c>
      <c r="AU4841" s="179" t="s">
        <v>89</v>
      </c>
      <c r="AY4841" s="17" t="s">
        <v>574</v>
      </c>
      <c r="BE4841" s="102">
        <f>IF(N4841="základná",J4841,0)</f>
        <v>0</v>
      </c>
      <c r="BF4841" s="102">
        <f>IF(N4841="znížená",J4841,0)</f>
        <v>0</v>
      </c>
      <c r="BG4841" s="102">
        <f>IF(N4841="zákl. prenesená",J4841,0)</f>
        <v>0</v>
      </c>
      <c r="BH4841" s="102">
        <f>IF(N4841="zníž. prenesená",J4841,0)</f>
        <v>0</v>
      </c>
      <c r="BI4841" s="102">
        <f>IF(N4841="nulová",J4841,0)</f>
        <v>0</v>
      </c>
      <c r="BJ4841" s="17" t="s">
        <v>89</v>
      </c>
      <c r="BK4841" s="102">
        <f>ROUND(I4841*H4841,2)</f>
        <v>0</v>
      </c>
      <c r="BL4841" s="17" t="s">
        <v>680</v>
      </c>
      <c r="BM4841" s="179" t="s">
        <v>4786</v>
      </c>
    </row>
    <row r="4842" spans="2:65" s="13" customFormat="1" ht="12">
      <c r="B4842" s="187"/>
      <c r="D4842" s="181" t="s">
        <v>586</v>
      </c>
      <c r="E4842" s="188" t="s">
        <v>1</v>
      </c>
      <c r="F4842" s="189" t="s">
        <v>84</v>
      </c>
      <c r="H4842" s="190">
        <v>1</v>
      </c>
      <c r="I4842" s="191"/>
      <c r="L4842" s="187"/>
      <c r="M4842" s="192"/>
      <c r="T4842" s="193"/>
      <c r="AT4842" s="188" t="s">
        <v>586</v>
      </c>
      <c r="AU4842" s="188" t="s">
        <v>89</v>
      </c>
      <c r="AV4842" s="13" t="s">
        <v>89</v>
      </c>
      <c r="AW4842" s="13" t="s">
        <v>31</v>
      </c>
      <c r="AX4842" s="13" t="s">
        <v>77</v>
      </c>
      <c r="AY4842" s="188" t="s">
        <v>574</v>
      </c>
    </row>
    <row r="4843" spans="2:65" s="14" customFormat="1" ht="12">
      <c r="B4843" s="194"/>
      <c r="D4843" s="181" t="s">
        <v>586</v>
      </c>
      <c r="E4843" s="195" t="s">
        <v>1</v>
      </c>
      <c r="F4843" s="196" t="s">
        <v>596</v>
      </c>
      <c r="H4843" s="197">
        <v>1</v>
      </c>
      <c r="I4843" s="198"/>
      <c r="L4843" s="194"/>
      <c r="M4843" s="199"/>
      <c r="T4843" s="200"/>
      <c r="AT4843" s="195" t="s">
        <v>586</v>
      </c>
      <c r="AU4843" s="195" t="s">
        <v>89</v>
      </c>
      <c r="AV4843" s="14" t="s">
        <v>580</v>
      </c>
      <c r="AW4843" s="14" t="s">
        <v>31</v>
      </c>
      <c r="AX4843" s="14" t="s">
        <v>84</v>
      </c>
      <c r="AY4843" s="195" t="s">
        <v>574</v>
      </c>
    </row>
    <row r="4844" spans="2:65" s="1" customFormat="1" ht="44.25" customHeight="1">
      <c r="B4844" s="140"/>
      <c r="C4844" s="168" t="s">
        <v>4787</v>
      </c>
      <c r="D4844" s="168" t="s">
        <v>576</v>
      </c>
      <c r="E4844" s="169" t="s">
        <v>4788</v>
      </c>
      <c r="F4844" s="170" t="s">
        <v>4789</v>
      </c>
      <c r="G4844" s="171" t="s">
        <v>579</v>
      </c>
      <c r="H4844" s="172">
        <v>5</v>
      </c>
      <c r="I4844" s="173"/>
      <c r="J4844" s="174">
        <f>ROUND(I4844*H4844,2)</f>
        <v>0</v>
      </c>
      <c r="K4844" s="175"/>
      <c r="L4844" s="34"/>
      <c r="M4844" s="176" t="s">
        <v>1</v>
      </c>
      <c r="N4844" s="139" t="s">
        <v>43</v>
      </c>
      <c r="P4844" s="177">
        <f>O4844*H4844</f>
        <v>0</v>
      </c>
      <c r="Q4844" s="177">
        <v>2.2000000000000001E-4</v>
      </c>
      <c r="R4844" s="177">
        <f>Q4844*H4844</f>
        <v>1.1000000000000001E-3</v>
      </c>
      <c r="S4844" s="177">
        <v>0</v>
      </c>
      <c r="T4844" s="178">
        <f>S4844*H4844</f>
        <v>0</v>
      </c>
      <c r="AR4844" s="179" t="s">
        <v>680</v>
      </c>
      <c r="AT4844" s="179" t="s">
        <v>576</v>
      </c>
      <c r="AU4844" s="179" t="s">
        <v>89</v>
      </c>
      <c r="AY4844" s="17" t="s">
        <v>574</v>
      </c>
      <c r="BE4844" s="102">
        <f>IF(N4844="základná",J4844,0)</f>
        <v>0</v>
      </c>
      <c r="BF4844" s="102">
        <f>IF(N4844="znížená",J4844,0)</f>
        <v>0</v>
      </c>
      <c r="BG4844" s="102">
        <f>IF(N4844="zákl. prenesená",J4844,0)</f>
        <v>0</v>
      </c>
      <c r="BH4844" s="102">
        <f>IF(N4844="zníž. prenesená",J4844,0)</f>
        <v>0</v>
      </c>
      <c r="BI4844" s="102">
        <f>IF(N4844="nulová",J4844,0)</f>
        <v>0</v>
      </c>
      <c r="BJ4844" s="17" t="s">
        <v>89</v>
      </c>
      <c r="BK4844" s="102">
        <f>ROUND(I4844*H4844,2)</f>
        <v>0</v>
      </c>
      <c r="BL4844" s="17" t="s">
        <v>680</v>
      </c>
      <c r="BM4844" s="179" t="s">
        <v>4790</v>
      </c>
    </row>
    <row r="4845" spans="2:65" s="13" customFormat="1" ht="12">
      <c r="B4845" s="187"/>
      <c r="D4845" s="181" t="s">
        <v>586</v>
      </c>
      <c r="E4845" s="188" t="s">
        <v>1</v>
      </c>
      <c r="F4845" s="189" t="s">
        <v>4791</v>
      </c>
      <c r="H4845" s="190">
        <v>5</v>
      </c>
      <c r="I4845" s="191"/>
      <c r="L4845" s="187"/>
      <c r="M4845" s="192"/>
      <c r="T4845" s="193"/>
      <c r="AT4845" s="188" t="s">
        <v>586</v>
      </c>
      <c r="AU4845" s="188" t="s">
        <v>89</v>
      </c>
      <c r="AV4845" s="13" t="s">
        <v>89</v>
      </c>
      <c r="AW4845" s="13" t="s">
        <v>31</v>
      </c>
      <c r="AX4845" s="13" t="s">
        <v>77</v>
      </c>
      <c r="AY4845" s="188" t="s">
        <v>574</v>
      </c>
    </row>
    <row r="4846" spans="2:65" s="14" customFormat="1" ht="12">
      <c r="B4846" s="194"/>
      <c r="D4846" s="181" t="s">
        <v>586</v>
      </c>
      <c r="E4846" s="195" t="s">
        <v>1</v>
      </c>
      <c r="F4846" s="196" t="s">
        <v>596</v>
      </c>
      <c r="H4846" s="197">
        <v>5</v>
      </c>
      <c r="I4846" s="198"/>
      <c r="L4846" s="194"/>
      <c r="M4846" s="199"/>
      <c r="T4846" s="200"/>
      <c r="AT4846" s="195" t="s">
        <v>586</v>
      </c>
      <c r="AU4846" s="195" t="s">
        <v>89</v>
      </c>
      <c r="AV4846" s="14" t="s">
        <v>580</v>
      </c>
      <c r="AW4846" s="14" t="s">
        <v>31</v>
      </c>
      <c r="AX4846" s="14" t="s">
        <v>84</v>
      </c>
      <c r="AY4846" s="195" t="s">
        <v>574</v>
      </c>
    </row>
    <row r="4847" spans="2:65" s="1" customFormat="1" ht="44.25" customHeight="1">
      <c r="B4847" s="140"/>
      <c r="C4847" s="168" t="s">
        <v>4792</v>
      </c>
      <c r="D4847" s="168" t="s">
        <v>576</v>
      </c>
      <c r="E4847" s="169" t="s">
        <v>4793</v>
      </c>
      <c r="F4847" s="170" t="s">
        <v>4794</v>
      </c>
      <c r="G4847" s="171" t="s">
        <v>579</v>
      </c>
      <c r="H4847" s="172">
        <v>1</v>
      </c>
      <c r="I4847" s="173"/>
      <c r="J4847" s="174">
        <f>ROUND(I4847*H4847,2)</f>
        <v>0</v>
      </c>
      <c r="K4847" s="175"/>
      <c r="L4847" s="34"/>
      <c r="M4847" s="176" t="s">
        <v>1</v>
      </c>
      <c r="N4847" s="139" t="s">
        <v>43</v>
      </c>
      <c r="P4847" s="177">
        <f>O4847*H4847</f>
        <v>0</v>
      </c>
      <c r="Q4847" s="177">
        <v>2.2000000000000001E-4</v>
      </c>
      <c r="R4847" s="177">
        <f>Q4847*H4847</f>
        <v>2.2000000000000001E-4</v>
      </c>
      <c r="S4847" s="177">
        <v>0</v>
      </c>
      <c r="T4847" s="178">
        <f>S4847*H4847</f>
        <v>0</v>
      </c>
      <c r="AR4847" s="179" t="s">
        <v>680</v>
      </c>
      <c r="AT4847" s="179" t="s">
        <v>576</v>
      </c>
      <c r="AU4847" s="179" t="s">
        <v>89</v>
      </c>
      <c r="AY4847" s="17" t="s">
        <v>574</v>
      </c>
      <c r="BE4847" s="102">
        <f>IF(N4847="základná",J4847,0)</f>
        <v>0</v>
      </c>
      <c r="BF4847" s="102">
        <f>IF(N4847="znížená",J4847,0)</f>
        <v>0</v>
      </c>
      <c r="BG4847" s="102">
        <f>IF(N4847="zákl. prenesená",J4847,0)</f>
        <v>0</v>
      </c>
      <c r="BH4847" s="102">
        <f>IF(N4847="zníž. prenesená",J4847,0)</f>
        <v>0</v>
      </c>
      <c r="BI4847" s="102">
        <f>IF(N4847="nulová",J4847,0)</f>
        <v>0</v>
      </c>
      <c r="BJ4847" s="17" t="s">
        <v>89</v>
      </c>
      <c r="BK4847" s="102">
        <f>ROUND(I4847*H4847,2)</f>
        <v>0</v>
      </c>
      <c r="BL4847" s="17" t="s">
        <v>680</v>
      </c>
      <c r="BM4847" s="179" t="s">
        <v>4795</v>
      </c>
    </row>
    <row r="4848" spans="2:65" s="13" customFormat="1" ht="12">
      <c r="B4848" s="187"/>
      <c r="D4848" s="181" t="s">
        <v>586</v>
      </c>
      <c r="E4848" s="188" t="s">
        <v>1</v>
      </c>
      <c r="F4848" s="189" t="s">
        <v>84</v>
      </c>
      <c r="H4848" s="190">
        <v>1</v>
      </c>
      <c r="I4848" s="191"/>
      <c r="L4848" s="187"/>
      <c r="M4848" s="192"/>
      <c r="T4848" s="193"/>
      <c r="AT4848" s="188" t="s">
        <v>586</v>
      </c>
      <c r="AU4848" s="188" t="s">
        <v>89</v>
      </c>
      <c r="AV4848" s="13" t="s">
        <v>89</v>
      </c>
      <c r="AW4848" s="13" t="s">
        <v>31</v>
      </c>
      <c r="AX4848" s="13" t="s">
        <v>77</v>
      </c>
      <c r="AY4848" s="188" t="s">
        <v>574</v>
      </c>
    </row>
    <row r="4849" spans="2:65" s="14" customFormat="1" ht="12">
      <c r="B4849" s="194"/>
      <c r="D4849" s="181" t="s">
        <v>586</v>
      </c>
      <c r="E4849" s="195" t="s">
        <v>1</v>
      </c>
      <c r="F4849" s="196" t="s">
        <v>596</v>
      </c>
      <c r="H4849" s="197">
        <v>1</v>
      </c>
      <c r="I4849" s="198"/>
      <c r="L4849" s="194"/>
      <c r="M4849" s="199"/>
      <c r="T4849" s="200"/>
      <c r="AT4849" s="195" t="s">
        <v>586</v>
      </c>
      <c r="AU4849" s="195" t="s">
        <v>89</v>
      </c>
      <c r="AV4849" s="14" t="s">
        <v>580</v>
      </c>
      <c r="AW4849" s="14" t="s">
        <v>31</v>
      </c>
      <c r="AX4849" s="14" t="s">
        <v>84</v>
      </c>
      <c r="AY4849" s="195" t="s">
        <v>574</v>
      </c>
    </row>
    <row r="4850" spans="2:65" s="1" customFormat="1" ht="49.25" customHeight="1">
      <c r="B4850" s="140"/>
      <c r="C4850" s="168" t="s">
        <v>4796</v>
      </c>
      <c r="D4850" s="168" t="s">
        <v>576</v>
      </c>
      <c r="E4850" s="169" t="s">
        <v>4797</v>
      </c>
      <c r="F4850" s="170" t="s">
        <v>4798</v>
      </c>
      <c r="G4850" s="171" t="s">
        <v>579</v>
      </c>
      <c r="H4850" s="172">
        <v>24</v>
      </c>
      <c r="I4850" s="173"/>
      <c r="J4850" s="174">
        <f>ROUND(I4850*H4850,2)</f>
        <v>0</v>
      </c>
      <c r="K4850" s="175"/>
      <c r="L4850" s="34"/>
      <c r="M4850" s="176" t="s">
        <v>1</v>
      </c>
      <c r="N4850" s="139" t="s">
        <v>43</v>
      </c>
      <c r="P4850" s="177">
        <f>O4850*H4850</f>
        <v>0</v>
      </c>
      <c r="Q4850" s="177">
        <v>2.2000000000000001E-4</v>
      </c>
      <c r="R4850" s="177">
        <f>Q4850*H4850</f>
        <v>5.28E-3</v>
      </c>
      <c r="S4850" s="177">
        <v>0</v>
      </c>
      <c r="T4850" s="178">
        <f>S4850*H4850</f>
        <v>0</v>
      </c>
      <c r="AR4850" s="179" t="s">
        <v>680</v>
      </c>
      <c r="AT4850" s="179" t="s">
        <v>576</v>
      </c>
      <c r="AU4850" s="179" t="s">
        <v>89</v>
      </c>
      <c r="AY4850" s="17" t="s">
        <v>574</v>
      </c>
      <c r="BE4850" s="102">
        <f>IF(N4850="základná",J4850,0)</f>
        <v>0</v>
      </c>
      <c r="BF4850" s="102">
        <f>IF(N4850="znížená",J4850,0)</f>
        <v>0</v>
      </c>
      <c r="BG4850" s="102">
        <f>IF(N4850="zákl. prenesená",J4850,0)</f>
        <v>0</v>
      </c>
      <c r="BH4850" s="102">
        <f>IF(N4850="zníž. prenesená",J4850,0)</f>
        <v>0</v>
      </c>
      <c r="BI4850" s="102">
        <f>IF(N4850="nulová",J4850,0)</f>
        <v>0</v>
      </c>
      <c r="BJ4850" s="17" t="s">
        <v>89</v>
      </c>
      <c r="BK4850" s="102">
        <f>ROUND(I4850*H4850,2)</f>
        <v>0</v>
      </c>
      <c r="BL4850" s="17" t="s">
        <v>680</v>
      </c>
      <c r="BM4850" s="179" t="s">
        <v>4799</v>
      </c>
    </row>
    <row r="4851" spans="2:65" s="13" customFormat="1" ht="12">
      <c r="B4851" s="187"/>
      <c r="D4851" s="181" t="s">
        <v>586</v>
      </c>
      <c r="E4851" s="188" t="s">
        <v>1</v>
      </c>
      <c r="F4851" s="189" t="s">
        <v>4800</v>
      </c>
      <c r="H4851" s="190">
        <v>24</v>
      </c>
      <c r="I4851" s="191"/>
      <c r="L4851" s="187"/>
      <c r="M4851" s="192"/>
      <c r="T4851" s="193"/>
      <c r="AT4851" s="188" t="s">
        <v>586</v>
      </c>
      <c r="AU4851" s="188" t="s">
        <v>89</v>
      </c>
      <c r="AV4851" s="13" t="s">
        <v>89</v>
      </c>
      <c r="AW4851" s="13" t="s">
        <v>31</v>
      </c>
      <c r="AX4851" s="13" t="s">
        <v>77</v>
      </c>
      <c r="AY4851" s="188" t="s">
        <v>574</v>
      </c>
    </row>
    <row r="4852" spans="2:65" s="14" customFormat="1" ht="12">
      <c r="B4852" s="194"/>
      <c r="D4852" s="181" t="s">
        <v>586</v>
      </c>
      <c r="E4852" s="195" t="s">
        <v>1</v>
      </c>
      <c r="F4852" s="196" t="s">
        <v>596</v>
      </c>
      <c r="H4852" s="197">
        <v>24</v>
      </c>
      <c r="I4852" s="198"/>
      <c r="L4852" s="194"/>
      <c r="M4852" s="199"/>
      <c r="T4852" s="200"/>
      <c r="AT4852" s="195" t="s">
        <v>586</v>
      </c>
      <c r="AU4852" s="195" t="s">
        <v>89</v>
      </c>
      <c r="AV4852" s="14" t="s">
        <v>580</v>
      </c>
      <c r="AW4852" s="14" t="s">
        <v>31</v>
      </c>
      <c r="AX4852" s="14" t="s">
        <v>84</v>
      </c>
      <c r="AY4852" s="195" t="s">
        <v>574</v>
      </c>
    </row>
    <row r="4853" spans="2:65" s="1" customFormat="1" ht="49.25" customHeight="1">
      <c r="B4853" s="140"/>
      <c r="C4853" s="168" t="s">
        <v>4801</v>
      </c>
      <c r="D4853" s="168" t="s">
        <v>576</v>
      </c>
      <c r="E4853" s="169" t="s">
        <v>4802</v>
      </c>
      <c r="F4853" s="170" t="s">
        <v>4803</v>
      </c>
      <c r="G4853" s="171" t="s">
        <v>579</v>
      </c>
      <c r="H4853" s="172">
        <v>1</v>
      </c>
      <c r="I4853" s="173"/>
      <c r="J4853" s="174">
        <f>ROUND(I4853*H4853,2)</f>
        <v>0</v>
      </c>
      <c r="K4853" s="175"/>
      <c r="L4853" s="34"/>
      <c r="M4853" s="176" t="s">
        <v>1</v>
      </c>
      <c r="N4853" s="139" t="s">
        <v>43</v>
      </c>
      <c r="P4853" s="177">
        <f>O4853*H4853</f>
        <v>0</v>
      </c>
      <c r="Q4853" s="177">
        <v>2.2000000000000001E-4</v>
      </c>
      <c r="R4853" s="177">
        <f>Q4853*H4853</f>
        <v>2.2000000000000001E-4</v>
      </c>
      <c r="S4853" s="177">
        <v>0</v>
      </c>
      <c r="T4853" s="178">
        <f>S4853*H4853</f>
        <v>0</v>
      </c>
      <c r="AR4853" s="179" t="s">
        <v>680</v>
      </c>
      <c r="AT4853" s="179" t="s">
        <v>576</v>
      </c>
      <c r="AU4853" s="179" t="s">
        <v>89</v>
      </c>
      <c r="AY4853" s="17" t="s">
        <v>574</v>
      </c>
      <c r="BE4853" s="102">
        <f>IF(N4853="základná",J4853,0)</f>
        <v>0</v>
      </c>
      <c r="BF4853" s="102">
        <f>IF(N4853="znížená",J4853,0)</f>
        <v>0</v>
      </c>
      <c r="BG4853" s="102">
        <f>IF(N4853="zákl. prenesená",J4853,0)</f>
        <v>0</v>
      </c>
      <c r="BH4853" s="102">
        <f>IF(N4853="zníž. prenesená",J4853,0)</f>
        <v>0</v>
      </c>
      <c r="BI4853" s="102">
        <f>IF(N4853="nulová",J4853,0)</f>
        <v>0</v>
      </c>
      <c r="BJ4853" s="17" t="s">
        <v>89</v>
      </c>
      <c r="BK4853" s="102">
        <f>ROUND(I4853*H4853,2)</f>
        <v>0</v>
      </c>
      <c r="BL4853" s="17" t="s">
        <v>680</v>
      </c>
      <c r="BM4853" s="179" t="s">
        <v>4804</v>
      </c>
    </row>
    <row r="4854" spans="2:65" s="13" customFormat="1" ht="12">
      <c r="B4854" s="187"/>
      <c r="D4854" s="181" t="s">
        <v>586</v>
      </c>
      <c r="E4854" s="188" t="s">
        <v>1</v>
      </c>
      <c r="F4854" s="189" t="s">
        <v>84</v>
      </c>
      <c r="H4854" s="190">
        <v>1</v>
      </c>
      <c r="I4854" s="191"/>
      <c r="L4854" s="187"/>
      <c r="M4854" s="192"/>
      <c r="T4854" s="193"/>
      <c r="AT4854" s="188" t="s">
        <v>586</v>
      </c>
      <c r="AU4854" s="188" t="s">
        <v>89</v>
      </c>
      <c r="AV4854" s="13" t="s">
        <v>89</v>
      </c>
      <c r="AW4854" s="13" t="s">
        <v>31</v>
      </c>
      <c r="AX4854" s="13" t="s">
        <v>77</v>
      </c>
      <c r="AY4854" s="188" t="s">
        <v>574</v>
      </c>
    </row>
    <row r="4855" spans="2:65" s="14" customFormat="1" ht="12">
      <c r="B4855" s="194"/>
      <c r="D4855" s="181" t="s">
        <v>586</v>
      </c>
      <c r="E4855" s="195" t="s">
        <v>1</v>
      </c>
      <c r="F4855" s="196" t="s">
        <v>596</v>
      </c>
      <c r="H4855" s="197">
        <v>1</v>
      </c>
      <c r="I4855" s="198"/>
      <c r="L4855" s="194"/>
      <c r="M4855" s="199"/>
      <c r="T4855" s="200"/>
      <c r="AT4855" s="195" t="s">
        <v>586</v>
      </c>
      <c r="AU4855" s="195" t="s">
        <v>89</v>
      </c>
      <c r="AV4855" s="14" t="s">
        <v>580</v>
      </c>
      <c r="AW4855" s="14" t="s">
        <v>31</v>
      </c>
      <c r="AX4855" s="14" t="s">
        <v>84</v>
      </c>
      <c r="AY4855" s="195" t="s">
        <v>574</v>
      </c>
    </row>
    <row r="4856" spans="2:65" s="1" customFormat="1" ht="55.5" customHeight="1">
      <c r="B4856" s="140"/>
      <c r="C4856" s="168" t="s">
        <v>4805</v>
      </c>
      <c r="D4856" s="168" t="s">
        <v>576</v>
      </c>
      <c r="E4856" s="169" t="s">
        <v>4806</v>
      </c>
      <c r="F4856" s="170" t="s">
        <v>4807</v>
      </c>
      <c r="G4856" s="171" t="s">
        <v>579</v>
      </c>
      <c r="H4856" s="172">
        <v>1</v>
      </c>
      <c r="I4856" s="173"/>
      <c r="J4856" s="174">
        <f>ROUND(I4856*H4856,2)</f>
        <v>0</v>
      </c>
      <c r="K4856" s="175"/>
      <c r="L4856" s="34"/>
      <c r="M4856" s="176" t="s">
        <v>1</v>
      </c>
      <c r="N4856" s="139" t="s">
        <v>43</v>
      </c>
      <c r="P4856" s="177">
        <f>O4856*H4856</f>
        <v>0</v>
      </c>
      <c r="Q4856" s="177">
        <v>2.2000000000000001E-4</v>
      </c>
      <c r="R4856" s="177">
        <f>Q4856*H4856</f>
        <v>2.2000000000000001E-4</v>
      </c>
      <c r="S4856" s="177">
        <v>0</v>
      </c>
      <c r="T4856" s="178">
        <f>S4856*H4856</f>
        <v>0</v>
      </c>
      <c r="AR4856" s="179" t="s">
        <v>680</v>
      </c>
      <c r="AT4856" s="179" t="s">
        <v>576</v>
      </c>
      <c r="AU4856" s="179" t="s">
        <v>89</v>
      </c>
      <c r="AY4856" s="17" t="s">
        <v>574</v>
      </c>
      <c r="BE4856" s="102">
        <f>IF(N4856="základná",J4856,0)</f>
        <v>0</v>
      </c>
      <c r="BF4856" s="102">
        <f>IF(N4856="znížená",J4856,0)</f>
        <v>0</v>
      </c>
      <c r="BG4856" s="102">
        <f>IF(N4856="zákl. prenesená",J4856,0)</f>
        <v>0</v>
      </c>
      <c r="BH4856" s="102">
        <f>IF(N4856="zníž. prenesená",J4856,0)</f>
        <v>0</v>
      </c>
      <c r="BI4856" s="102">
        <f>IF(N4856="nulová",J4856,0)</f>
        <v>0</v>
      </c>
      <c r="BJ4856" s="17" t="s">
        <v>89</v>
      </c>
      <c r="BK4856" s="102">
        <f>ROUND(I4856*H4856,2)</f>
        <v>0</v>
      </c>
      <c r="BL4856" s="17" t="s">
        <v>680</v>
      </c>
      <c r="BM4856" s="179" t="s">
        <v>4808</v>
      </c>
    </row>
    <row r="4857" spans="2:65" s="13" customFormat="1" ht="12">
      <c r="B4857" s="187"/>
      <c r="D4857" s="181" t="s">
        <v>586</v>
      </c>
      <c r="E4857" s="188" t="s">
        <v>1</v>
      </c>
      <c r="F4857" s="189" t="s">
        <v>84</v>
      </c>
      <c r="H4857" s="190">
        <v>1</v>
      </c>
      <c r="I4857" s="191"/>
      <c r="L4857" s="187"/>
      <c r="M4857" s="192"/>
      <c r="T4857" s="193"/>
      <c r="AT4857" s="188" t="s">
        <v>586</v>
      </c>
      <c r="AU4857" s="188" t="s">
        <v>89</v>
      </c>
      <c r="AV4857" s="13" t="s">
        <v>89</v>
      </c>
      <c r="AW4857" s="13" t="s">
        <v>31</v>
      </c>
      <c r="AX4857" s="13" t="s">
        <v>77</v>
      </c>
      <c r="AY4857" s="188" t="s">
        <v>574</v>
      </c>
    </row>
    <row r="4858" spans="2:65" s="14" customFormat="1" ht="12">
      <c r="B4858" s="194"/>
      <c r="D4858" s="181" t="s">
        <v>586</v>
      </c>
      <c r="E4858" s="195" t="s">
        <v>1</v>
      </c>
      <c r="F4858" s="196" t="s">
        <v>596</v>
      </c>
      <c r="H4858" s="197">
        <v>1</v>
      </c>
      <c r="I4858" s="198"/>
      <c r="L4858" s="194"/>
      <c r="M4858" s="199"/>
      <c r="T4858" s="200"/>
      <c r="AT4858" s="195" t="s">
        <v>586</v>
      </c>
      <c r="AU4858" s="195" t="s">
        <v>89</v>
      </c>
      <c r="AV4858" s="14" t="s">
        <v>580</v>
      </c>
      <c r="AW4858" s="14" t="s">
        <v>31</v>
      </c>
      <c r="AX4858" s="14" t="s">
        <v>84</v>
      </c>
      <c r="AY4858" s="195" t="s">
        <v>574</v>
      </c>
    </row>
    <row r="4859" spans="2:65" s="1" customFormat="1" ht="55.5" customHeight="1">
      <c r="B4859" s="140"/>
      <c r="C4859" s="168" t="s">
        <v>4809</v>
      </c>
      <c r="D4859" s="168" t="s">
        <v>576</v>
      </c>
      <c r="E4859" s="169" t="s">
        <v>4810</v>
      </c>
      <c r="F4859" s="170" t="s">
        <v>4811</v>
      </c>
      <c r="G4859" s="171" t="s">
        <v>579</v>
      </c>
      <c r="H4859" s="172">
        <v>1</v>
      </c>
      <c r="I4859" s="173"/>
      <c r="J4859" s="174">
        <f>ROUND(I4859*H4859,2)</f>
        <v>0</v>
      </c>
      <c r="K4859" s="175"/>
      <c r="L4859" s="34"/>
      <c r="M4859" s="176" t="s">
        <v>1</v>
      </c>
      <c r="N4859" s="139" t="s">
        <v>43</v>
      </c>
      <c r="P4859" s="177">
        <f>O4859*H4859</f>
        <v>0</v>
      </c>
      <c r="Q4859" s="177">
        <v>2.2000000000000001E-4</v>
      </c>
      <c r="R4859" s="177">
        <f>Q4859*H4859</f>
        <v>2.2000000000000001E-4</v>
      </c>
      <c r="S4859" s="177">
        <v>0</v>
      </c>
      <c r="T4859" s="178">
        <f>S4859*H4859</f>
        <v>0</v>
      </c>
      <c r="AR4859" s="179" t="s">
        <v>680</v>
      </c>
      <c r="AT4859" s="179" t="s">
        <v>576</v>
      </c>
      <c r="AU4859" s="179" t="s">
        <v>89</v>
      </c>
      <c r="AY4859" s="17" t="s">
        <v>574</v>
      </c>
      <c r="BE4859" s="102">
        <f>IF(N4859="základná",J4859,0)</f>
        <v>0</v>
      </c>
      <c r="BF4859" s="102">
        <f>IF(N4859="znížená",J4859,0)</f>
        <v>0</v>
      </c>
      <c r="BG4859" s="102">
        <f>IF(N4859="zákl. prenesená",J4859,0)</f>
        <v>0</v>
      </c>
      <c r="BH4859" s="102">
        <f>IF(N4859="zníž. prenesená",J4859,0)</f>
        <v>0</v>
      </c>
      <c r="BI4859" s="102">
        <f>IF(N4859="nulová",J4859,0)</f>
        <v>0</v>
      </c>
      <c r="BJ4859" s="17" t="s">
        <v>89</v>
      </c>
      <c r="BK4859" s="102">
        <f>ROUND(I4859*H4859,2)</f>
        <v>0</v>
      </c>
      <c r="BL4859" s="17" t="s">
        <v>680</v>
      </c>
      <c r="BM4859" s="179" t="s">
        <v>4812</v>
      </c>
    </row>
    <row r="4860" spans="2:65" s="13" customFormat="1" ht="12">
      <c r="B4860" s="187"/>
      <c r="D4860" s="181" t="s">
        <v>586</v>
      </c>
      <c r="E4860" s="188" t="s">
        <v>1</v>
      </c>
      <c r="F4860" s="189" t="s">
        <v>84</v>
      </c>
      <c r="H4860" s="190">
        <v>1</v>
      </c>
      <c r="I4860" s="191"/>
      <c r="L4860" s="187"/>
      <c r="M4860" s="192"/>
      <c r="T4860" s="193"/>
      <c r="AT4860" s="188" t="s">
        <v>586</v>
      </c>
      <c r="AU4860" s="188" t="s">
        <v>89</v>
      </c>
      <c r="AV4860" s="13" t="s">
        <v>89</v>
      </c>
      <c r="AW4860" s="13" t="s">
        <v>31</v>
      </c>
      <c r="AX4860" s="13" t="s">
        <v>77</v>
      </c>
      <c r="AY4860" s="188" t="s">
        <v>574</v>
      </c>
    </row>
    <row r="4861" spans="2:65" s="14" customFormat="1" ht="12">
      <c r="B4861" s="194"/>
      <c r="D4861" s="181" t="s">
        <v>586</v>
      </c>
      <c r="E4861" s="195" t="s">
        <v>1</v>
      </c>
      <c r="F4861" s="196" t="s">
        <v>596</v>
      </c>
      <c r="H4861" s="197">
        <v>1</v>
      </c>
      <c r="I4861" s="198"/>
      <c r="L4861" s="194"/>
      <c r="M4861" s="199"/>
      <c r="T4861" s="200"/>
      <c r="AT4861" s="195" t="s">
        <v>586</v>
      </c>
      <c r="AU4861" s="195" t="s">
        <v>89</v>
      </c>
      <c r="AV4861" s="14" t="s">
        <v>580</v>
      </c>
      <c r="AW4861" s="14" t="s">
        <v>31</v>
      </c>
      <c r="AX4861" s="14" t="s">
        <v>84</v>
      </c>
      <c r="AY4861" s="195" t="s">
        <v>574</v>
      </c>
    </row>
    <row r="4862" spans="2:65" s="1" customFormat="1" ht="44.25" customHeight="1">
      <c r="B4862" s="140"/>
      <c r="C4862" s="168" t="s">
        <v>1602</v>
      </c>
      <c r="D4862" s="168" t="s">
        <v>576</v>
      </c>
      <c r="E4862" s="169" t="s">
        <v>4813</v>
      </c>
      <c r="F4862" s="170" t="s">
        <v>4814</v>
      </c>
      <c r="G4862" s="171" t="s">
        <v>579</v>
      </c>
      <c r="H4862" s="172">
        <v>5</v>
      </c>
      <c r="I4862" s="173"/>
      <c r="J4862" s="174">
        <f>ROUND(I4862*H4862,2)</f>
        <v>0</v>
      </c>
      <c r="K4862" s="175"/>
      <c r="L4862" s="34"/>
      <c r="M4862" s="176" t="s">
        <v>1</v>
      </c>
      <c r="N4862" s="139" t="s">
        <v>43</v>
      </c>
      <c r="P4862" s="177">
        <f>O4862*H4862</f>
        <v>0</v>
      </c>
      <c r="Q4862" s="177">
        <v>2.2000000000000001E-4</v>
      </c>
      <c r="R4862" s="177">
        <f>Q4862*H4862</f>
        <v>1.1000000000000001E-3</v>
      </c>
      <c r="S4862" s="177">
        <v>0</v>
      </c>
      <c r="T4862" s="178">
        <f>S4862*H4862</f>
        <v>0</v>
      </c>
      <c r="AR4862" s="179" t="s">
        <v>680</v>
      </c>
      <c r="AT4862" s="179" t="s">
        <v>576</v>
      </c>
      <c r="AU4862" s="179" t="s">
        <v>89</v>
      </c>
      <c r="AY4862" s="17" t="s">
        <v>574</v>
      </c>
      <c r="BE4862" s="102">
        <f>IF(N4862="základná",J4862,0)</f>
        <v>0</v>
      </c>
      <c r="BF4862" s="102">
        <f>IF(N4862="znížená",J4862,0)</f>
        <v>0</v>
      </c>
      <c r="BG4862" s="102">
        <f>IF(N4862="zákl. prenesená",J4862,0)</f>
        <v>0</v>
      </c>
      <c r="BH4862" s="102">
        <f>IF(N4862="zníž. prenesená",J4862,0)</f>
        <v>0</v>
      </c>
      <c r="BI4862" s="102">
        <f>IF(N4862="nulová",J4862,0)</f>
        <v>0</v>
      </c>
      <c r="BJ4862" s="17" t="s">
        <v>89</v>
      </c>
      <c r="BK4862" s="102">
        <f>ROUND(I4862*H4862,2)</f>
        <v>0</v>
      </c>
      <c r="BL4862" s="17" t="s">
        <v>680</v>
      </c>
      <c r="BM4862" s="179" t="s">
        <v>4815</v>
      </c>
    </row>
    <row r="4863" spans="2:65" s="13" customFormat="1" ht="12">
      <c r="B4863" s="187"/>
      <c r="D4863" s="181" t="s">
        <v>586</v>
      </c>
      <c r="E4863" s="188" t="s">
        <v>1</v>
      </c>
      <c r="F4863" s="189" t="s">
        <v>4816</v>
      </c>
      <c r="H4863" s="190">
        <v>5</v>
      </c>
      <c r="I4863" s="191"/>
      <c r="L4863" s="187"/>
      <c r="M4863" s="192"/>
      <c r="T4863" s="193"/>
      <c r="AT4863" s="188" t="s">
        <v>586</v>
      </c>
      <c r="AU4863" s="188" t="s">
        <v>89</v>
      </c>
      <c r="AV4863" s="13" t="s">
        <v>89</v>
      </c>
      <c r="AW4863" s="13" t="s">
        <v>31</v>
      </c>
      <c r="AX4863" s="13" t="s">
        <v>77</v>
      </c>
      <c r="AY4863" s="188" t="s">
        <v>574</v>
      </c>
    </row>
    <row r="4864" spans="2:65" s="14" customFormat="1" ht="12">
      <c r="B4864" s="194"/>
      <c r="D4864" s="181" t="s">
        <v>586</v>
      </c>
      <c r="E4864" s="195" t="s">
        <v>1</v>
      </c>
      <c r="F4864" s="196" t="s">
        <v>596</v>
      </c>
      <c r="H4864" s="197">
        <v>5</v>
      </c>
      <c r="I4864" s="198"/>
      <c r="L4864" s="194"/>
      <c r="M4864" s="199"/>
      <c r="T4864" s="200"/>
      <c r="AT4864" s="195" t="s">
        <v>586</v>
      </c>
      <c r="AU4864" s="195" t="s">
        <v>89</v>
      </c>
      <c r="AV4864" s="14" t="s">
        <v>580</v>
      </c>
      <c r="AW4864" s="14" t="s">
        <v>31</v>
      </c>
      <c r="AX4864" s="14" t="s">
        <v>84</v>
      </c>
      <c r="AY4864" s="195" t="s">
        <v>574</v>
      </c>
    </row>
    <row r="4865" spans="2:65" s="1" customFormat="1" ht="55.5" customHeight="1">
      <c r="B4865" s="140"/>
      <c r="C4865" s="168" t="s">
        <v>4817</v>
      </c>
      <c r="D4865" s="168" t="s">
        <v>576</v>
      </c>
      <c r="E4865" s="169" t="s">
        <v>4818</v>
      </c>
      <c r="F4865" s="170" t="s">
        <v>4819</v>
      </c>
      <c r="G4865" s="171" t="s">
        <v>579</v>
      </c>
      <c r="H4865" s="172">
        <v>2</v>
      </c>
      <c r="I4865" s="173"/>
      <c r="J4865" s="174">
        <f>ROUND(I4865*H4865,2)</f>
        <v>0</v>
      </c>
      <c r="K4865" s="175"/>
      <c r="L4865" s="34"/>
      <c r="M4865" s="176" t="s">
        <v>1</v>
      </c>
      <c r="N4865" s="139" t="s">
        <v>43</v>
      </c>
      <c r="P4865" s="177">
        <f>O4865*H4865</f>
        <v>0</v>
      </c>
      <c r="Q4865" s="177">
        <v>2.2000000000000001E-4</v>
      </c>
      <c r="R4865" s="177">
        <f>Q4865*H4865</f>
        <v>4.4000000000000002E-4</v>
      </c>
      <c r="S4865" s="177">
        <v>0</v>
      </c>
      <c r="T4865" s="178">
        <f>S4865*H4865</f>
        <v>0</v>
      </c>
      <c r="AR4865" s="179" t="s">
        <v>680</v>
      </c>
      <c r="AT4865" s="179" t="s">
        <v>576</v>
      </c>
      <c r="AU4865" s="179" t="s">
        <v>89</v>
      </c>
      <c r="AY4865" s="17" t="s">
        <v>574</v>
      </c>
      <c r="BE4865" s="102">
        <f>IF(N4865="základná",J4865,0)</f>
        <v>0</v>
      </c>
      <c r="BF4865" s="102">
        <f>IF(N4865="znížená",J4865,0)</f>
        <v>0</v>
      </c>
      <c r="BG4865" s="102">
        <f>IF(N4865="zákl. prenesená",J4865,0)</f>
        <v>0</v>
      </c>
      <c r="BH4865" s="102">
        <f>IF(N4865="zníž. prenesená",J4865,0)</f>
        <v>0</v>
      </c>
      <c r="BI4865" s="102">
        <f>IF(N4865="nulová",J4865,0)</f>
        <v>0</v>
      </c>
      <c r="BJ4865" s="17" t="s">
        <v>89</v>
      </c>
      <c r="BK4865" s="102">
        <f>ROUND(I4865*H4865,2)</f>
        <v>0</v>
      </c>
      <c r="BL4865" s="17" t="s">
        <v>680</v>
      </c>
      <c r="BM4865" s="179" t="s">
        <v>4820</v>
      </c>
    </row>
    <row r="4866" spans="2:65" s="13" customFormat="1" ht="12">
      <c r="B4866" s="187"/>
      <c r="D4866" s="181" t="s">
        <v>586</v>
      </c>
      <c r="E4866" s="188" t="s">
        <v>1</v>
      </c>
      <c r="F4866" s="189" t="s">
        <v>89</v>
      </c>
      <c r="H4866" s="190">
        <v>2</v>
      </c>
      <c r="I4866" s="191"/>
      <c r="L4866" s="187"/>
      <c r="M4866" s="192"/>
      <c r="T4866" s="193"/>
      <c r="AT4866" s="188" t="s">
        <v>586</v>
      </c>
      <c r="AU4866" s="188" t="s">
        <v>89</v>
      </c>
      <c r="AV4866" s="13" t="s">
        <v>89</v>
      </c>
      <c r="AW4866" s="13" t="s">
        <v>31</v>
      </c>
      <c r="AX4866" s="13" t="s">
        <v>77</v>
      </c>
      <c r="AY4866" s="188" t="s">
        <v>574</v>
      </c>
    </row>
    <row r="4867" spans="2:65" s="14" customFormat="1" ht="12">
      <c r="B4867" s="194"/>
      <c r="D4867" s="181" t="s">
        <v>586</v>
      </c>
      <c r="E4867" s="195" t="s">
        <v>1</v>
      </c>
      <c r="F4867" s="196" t="s">
        <v>596</v>
      </c>
      <c r="H4867" s="197">
        <v>2</v>
      </c>
      <c r="I4867" s="198"/>
      <c r="L4867" s="194"/>
      <c r="M4867" s="199"/>
      <c r="T4867" s="200"/>
      <c r="AT4867" s="195" t="s">
        <v>586</v>
      </c>
      <c r="AU4867" s="195" t="s">
        <v>89</v>
      </c>
      <c r="AV4867" s="14" t="s">
        <v>580</v>
      </c>
      <c r="AW4867" s="14" t="s">
        <v>31</v>
      </c>
      <c r="AX4867" s="14" t="s">
        <v>84</v>
      </c>
      <c r="AY4867" s="195" t="s">
        <v>574</v>
      </c>
    </row>
    <row r="4868" spans="2:65" s="1" customFormat="1" ht="44.25" customHeight="1">
      <c r="B4868" s="140"/>
      <c r="C4868" s="168" t="s">
        <v>4821</v>
      </c>
      <c r="D4868" s="168" t="s">
        <v>576</v>
      </c>
      <c r="E4868" s="169" t="s">
        <v>4822</v>
      </c>
      <c r="F4868" s="170" t="s">
        <v>4823</v>
      </c>
      <c r="G4868" s="171" t="s">
        <v>579</v>
      </c>
      <c r="H4868" s="172">
        <v>1</v>
      </c>
      <c r="I4868" s="173"/>
      <c r="J4868" s="174">
        <f>ROUND(I4868*H4868,2)</f>
        <v>0</v>
      </c>
      <c r="K4868" s="175"/>
      <c r="L4868" s="34"/>
      <c r="M4868" s="176" t="s">
        <v>1</v>
      </c>
      <c r="N4868" s="139" t="s">
        <v>43</v>
      </c>
      <c r="P4868" s="177">
        <f>O4868*H4868</f>
        <v>0</v>
      </c>
      <c r="Q4868" s="177">
        <v>2.2000000000000001E-4</v>
      </c>
      <c r="R4868" s="177">
        <f>Q4868*H4868</f>
        <v>2.2000000000000001E-4</v>
      </c>
      <c r="S4868" s="177">
        <v>0</v>
      </c>
      <c r="T4868" s="178">
        <f>S4868*H4868</f>
        <v>0</v>
      </c>
      <c r="AR4868" s="179" t="s">
        <v>680</v>
      </c>
      <c r="AT4868" s="179" t="s">
        <v>576</v>
      </c>
      <c r="AU4868" s="179" t="s">
        <v>89</v>
      </c>
      <c r="AY4868" s="17" t="s">
        <v>574</v>
      </c>
      <c r="BE4868" s="102">
        <f>IF(N4868="základná",J4868,0)</f>
        <v>0</v>
      </c>
      <c r="BF4868" s="102">
        <f>IF(N4868="znížená",J4868,0)</f>
        <v>0</v>
      </c>
      <c r="BG4868" s="102">
        <f>IF(N4868="zákl. prenesená",J4868,0)</f>
        <v>0</v>
      </c>
      <c r="BH4868" s="102">
        <f>IF(N4868="zníž. prenesená",J4868,0)</f>
        <v>0</v>
      </c>
      <c r="BI4868" s="102">
        <f>IF(N4868="nulová",J4868,0)</f>
        <v>0</v>
      </c>
      <c r="BJ4868" s="17" t="s">
        <v>89</v>
      </c>
      <c r="BK4868" s="102">
        <f>ROUND(I4868*H4868,2)</f>
        <v>0</v>
      </c>
      <c r="BL4868" s="17" t="s">
        <v>680</v>
      </c>
      <c r="BM4868" s="179" t="s">
        <v>4824</v>
      </c>
    </row>
    <row r="4869" spans="2:65" s="13" customFormat="1" ht="12">
      <c r="B4869" s="187"/>
      <c r="D4869" s="181" t="s">
        <v>586</v>
      </c>
      <c r="E4869" s="188" t="s">
        <v>1</v>
      </c>
      <c r="F4869" s="189" t="s">
        <v>84</v>
      </c>
      <c r="H4869" s="190">
        <v>1</v>
      </c>
      <c r="I4869" s="191"/>
      <c r="L4869" s="187"/>
      <c r="M4869" s="192"/>
      <c r="T4869" s="193"/>
      <c r="AT4869" s="188" t="s">
        <v>586</v>
      </c>
      <c r="AU4869" s="188" t="s">
        <v>89</v>
      </c>
      <c r="AV4869" s="13" t="s">
        <v>89</v>
      </c>
      <c r="AW4869" s="13" t="s">
        <v>31</v>
      </c>
      <c r="AX4869" s="13" t="s">
        <v>77</v>
      </c>
      <c r="AY4869" s="188" t="s">
        <v>574</v>
      </c>
    </row>
    <row r="4870" spans="2:65" s="14" customFormat="1" ht="12">
      <c r="B4870" s="194"/>
      <c r="D4870" s="181" t="s">
        <v>586</v>
      </c>
      <c r="E4870" s="195" t="s">
        <v>1</v>
      </c>
      <c r="F4870" s="196" t="s">
        <v>596</v>
      </c>
      <c r="H4870" s="197">
        <v>1</v>
      </c>
      <c r="I4870" s="198"/>
      <c r="L4870" s="194"/>
      <c r="M4870" s="199"/>
      <c r="T4870" s="200"/>
      <c r="AT4870" s="195" t="s">
        <v>586</v>
      </c>
      <c r="AU4870" s="195" t="s">
        <v>89</v>
      </c>
      <c r="AV4870" s="14" t="s">
        <v>580</v>
      </c>
      <c r="AW4870" s="14" t="s">
        <v>31</v>
      </c>
      <c r="AX4870" s="14" t="s">
        <v>84</v>
      </c>
      <c r="AY4870" s="195" t="s">
        <v>574</v>
      </c>
    </row>
    <row r="4871" spans="2:65" s="1" customFormat="1" ht="44.25" customHeight="1">
      <c r="B4871" s="140"/>
      <c r="C4871" s="168" t="s">
        <v>4825</v>
      </c>
      <c r="D4871" s="168" t="s">
        <v>576</v>
      </c>
      <c r="E4871" s="169" t="s">
        <v>4826</v>
      </c>
      <c r="F4871" s="170" t="s">
        <v>4827</v>
      </c>
      <c r="G4871" s="171" t="s">
        <v>579</v>
      </c>
      <c r="H4871" s="172">
        <v>1</v>
      </c>
      <c r="I4871" s="173"/>
      <c r="J4871" s="174">
        <f>ROUND(I4871*H4871,2)</f>
        <v>0</v>
      </c>
      <c r="K4871" s="175"/>
      <c r="L4871" s="34"/>
      <c r="M4871" s="176" t="s">
        <v>1</v>
      </c>
      <c r="N4871" s="139" t="s">
        <v>43</v>
      </c>
      <c r="P4871" s="177">
        <f>O4871*H4871</f>
        <v>0</v>
      </c>
      <c r="Q4871" s="177">
        <v>2.2000000000000001E-4</v>
      </c>
      <c r="R4871" s="177">
        <f>Q4871*H4871</f>
        <v>2.2000000000000001E-4</v>
      </c>
      <c r="S4871" s="177">
        <v>0</v>
      </c>
      <c r="T4871" s="178">
        <f>S4871*H4871</f>
        <v>0</v>
      </c>
      <c r="AR4871" s="179" t="s">
        <v>680</v>
      </c>
      <c r="AT4871" s="179" t="s">
        <v>576</v>
      </c>
      <c r="AU4871" s="179" t="s">
        <v>89</v>
      </c>
      <c r="AY4871" s="17" t="s">
        <v>574</v>
      </c>
      <c r="BE4871" s="102">
        <f>IF(N4871="základná",J4871,0)</f>
        <v>0</v>
      </c>
      <c r="BF4871" s="102">
        <f>IF(N4871="znížená",J4871,0)</f>
        <v>0</v>
      </c>
      <c r="BG4871" s="102">
        <f>IF(N4871="zákl. prenesená",J4871,0)</f>
        <v>0</v>
      </c>
      <c r="BH4871" s="102">
        <f>IF(N4871="zníž. prenesená",J4871,0)</f>
        <v>0</v>
      </c>
      <c r="BI4871" s="102">
        <f>IF(N4871="nulová",J4871,0)</f>
        <v>0</v>
      </c>
      <c r="BJ4871" s="17" t="s">
        <v>89</v>
      </c>
      <c r="BK4871" s="102">
        <f>ROUND(I4871*H4871,2)</f>
        <v>0</v>
      </c>
      <c r="BL4871" s="17" t="s">
        <v>680</v>
      </c>
      <c r="BM4871" s="179" t="s">
        <v>4828</v>
      </c>
    </row>
    <row r="4872" spans="2:65" s="13" customFormat="1" ht="12">
      <c r="B4872" s="187"/>
      <c r="D4872" s="181" t="s">
        <v>586</v>
      </c>
      <c r="E4872" s="188" t="s">
        <v>1</v>
      </c>
      <c r="F4872" s="189" t="s">
        <v>84</v>
      </c>
      <c r="H4872" s="190">
        <v>1</v>
      </c>
      <c r="I4872" s="191"/>
      <c r="L4872" s="187"/>
      <c r="M4872" s="192"/>
      <c r="T4872" s="193"/>
      <c r="AT4872" s="188" t="s">
        <v>586</v>
      </c>
      <c r="AU4872" s="188" t="s">
        <v>89</v>
      </c>
      <c r="AV4872" s="13" t="s">
        <v>89</v>
      </c>
      <c r="AW4872" s="13" t="s">
        <v>31</v>
      </c>
      <c r="AX4872" s="13" t="s">
        <v>77</v>
      </c>
      <c r="AY4872" s="188" t="s">
        <v>574</v>
      </c>
    </row>
    <row r="4873" spans="2:65" s="14" customFormat="1" ht="12">
      <c r="B4873" s="194"/>
      <c r="D4873" s="181" t="s">
        <v>586</v>
      </c>
      <c r="E4873" s="195" t="s">
        <v>1</v>
      </c>
      <c r="F4873" s="196" t="s">
        <v>596</v>
      </c>
      <c r="H4873" s="197">
        <v>1</v>
      </c>
      <c r="I4873" s="198"/>
      <c r="L4873" s="194"/>
      <c r="M4873" s="199"/>
      <c r="T4873" s="200"/>
      <c r="AT4873" s="195" t="s">
        <v>586</v>
      </c>
      <c r="AU4873" s="195" t="s">
        <v>89</v>
      </c>
      <c r="AV4873" s="14" t="s">
        <v>580</v>
      </c>
      <c r="AW4873" s="14" t="s">
        <v>31</v>
      </c>
      <c r="AX4873" s="14" t="s">
        <v>84</v>
      </c>
      <c r="AY4873" s="195" t="s">
        <v>574</v>
      </c>
    </row>
    <row r="4874" spans="2:65" s="1" customFormat="1" ht="55.5" customHeight="1">
      <c r="B4874" s="140"/>
      <c r="C4874" s="168" t="s">
        <v>4829</v>
      </c>
      <c r="D4874" s="168" t="s">
        <v>576</v>
      </c>
      <c r="E4874" s="169" t="s">
        <v>4830</v>
      </c>
      <c r="F4874" s="170" t="s">
        <v>4831</v>
      </c>
      <c r="G4874" s="171" t="s">
        <v>579</v>
      </c>
      <c r="H4874" s="172">
        <v>25</v>
      </c>
      <c r="I4874" s="173"/>
      <c r="J4874" s="174">
        <f>ROUND(I4874*H4874,2)</f>
        <v>0</v>
      </c>
      <c r="K4874" s="175"/>
      <c r="L4874" s="34"/>
      <c r="M4874" s="176" t="s">
        <v>1</v>
      </c>
      <c r="N4874" s="139" t="s">
        <v>43</v>
      </c>
      <c r="P4874" s="177">
        <f>O4874*H4874</f>
        <v>0</v>
      </c>
      <c r="Q4874" s="177">
        <v>2.2000000000000001E-4</v>
      </c>
      <c r="R4874" s="177">
        <f>Q4874*H4874</f>
        <v>5.5000000000000005E-3</v>
      </c>
      <c r="S4874" s="177">
        <v>0</v>
      </c>
      <c r="T4874" s="178">
        <f>S4874*H4874</f>
        <v>0</v>
      </c>
      <c r="AR4874" s="179" t="s">
        <v>680</v>
      </c>
      <c r="AT4874" s="179" t="s">
        <v>576</v>
      </c>
      <c r="AU4874" s="179" t="s">
        <v>89</v>
      </c>
      <c r="AY4874" s="17" t="s">
        <v>574</v>
      </c>
      <c r="BE4874" s="102">
        <f>IF(N4874="základná",J4874,0)</f>
        <v>0</v>
      </c>
      <c r="BF4874" s="102">
        <f>IF(N4874="znížená",J4874,0)</f>
        <v>0</v>
      </c>
      <c r="BG4874" s="102">
        <f>IF(N4874="zákl. prenesená",J4874,0)</f>
        <v>0</v>
      </c>
      <c r="BH4874" s="102">
        <f>IF(N4874="zníž. prenesená",J4874,0)</f>
        <v>0</v>
      </c>
      <c r="BI4874" s="102">
        <f>IF(N4874="nulová",J4874,0)</f>
        <v>0</v>
      </c>
      <c r="BJ4874" s="17" t="s">
        <v>89</v>
      </c>
      <c r="BK4874" s="102">
        <f>ROUND(I4874*H4874,2)</f>
        <v>0</v>
      </c>
      <c r="BL4874" s="17" t="s">
        <v>680</v>
      </c>
      <c r="BM4874" s="179" t="s">
        <v>4832</v>
      </c>
    </row>
    <row r="4875" spans="2:65" s="13" customFormat="1" ht="12">
      <c r="B4875" s="187"/>
      <c r="D4875" s="181" t="s">
        <v>586</v>
      </c>
      <c r="E4875" s="188" t="s">
        <v>1</v>
      </c>
      <c r="F4875" s="189" t="s">
        <v>784</v>
      </c>
      <c r="H4875" s="190">
        <v>25</v>
      </c>
      <c r="I4875" s="191"/>
      <c r="L4875" s="187"/>
      <c r="M4875" s="192"/>
      <c r="T4875" s="193"/>
      <c r="AT4875" s="188" t="s">
        <v>586</v>
      </c>
      <c r="AU4875" s="188" t="s">
        <v>89</v>
      </c>
      <c r="AV4875" s="13" t="s">
        <v>89</v>
      </c>
      <c r="AW4875" s="13" t="s">
        <v>31</v>
      </c>
      <c r="AX4875" s="13" t="s">
        <v>77</v>
      </c>
      <c r="AY4875" s="188" t="s">
        <v>574</v>
      </c>
    </row>
    <row r="4876" spans="2:65" s="14" customFormat="1" ht="12">
      <c r="B4876" s="194"/>
      <c r="D4876" s="181" t="s">
        <v>586</v>
      </c>
      <c r="E4876" s="195" t="s">
        <v>1</v>
      </c>
      <c r="F4876" s="196" t="s">
        <v>596</v>
      </c>
      <c r="H4876" s="197">
        <v>25</v>
      </c>
      <c r="I4876" s="198"/>
      <c r="L4876" s="194"/>
      <c r="M4876" s="199"/>
      <c r="T4876" s="200"/>
      <c r="AT4876" s="195" t="s">
        <v>586</v>
      </c>
      <c r="AU4876" s="195" t="s">
        <v>89</v>
      </c>
      <c r="AV4876" s="14" t="s">
        <v>580</v>
      </c>
      <c r="AW4876" s="14" t="s">
        <v>31</v>
      </c>
      <c r="AX4876" s="14" t="s">
        <v>84</v>
      </c>
      <c r="AY4876" s="195" t="s">
        <v>574</v>
      </c>
    </row>
    <row r="4877" spans="2:65" s="1" customFormat="1" ht="49.25" customHeight="1">
      <c r="B4877" s="140"/>
      <c r="C4877" s="168" t="s">
        <v>4833</v>
      </c>
      <c r="D4877" s="168" t="s">
        <v>576</v>
      </c>
      <c r="E4877" s="169" t="s">
        <v>4834</v>
      </c>
      <c r="F4877" s="170" t="s">
        <v>4835</v>
      </c>
      <c r="G4877" s="171" t="s">
        <v>579</v>
      </c>
      <c r="H4877" s="172">
        <v>2</v>
      </c>
      <c r="I4877" s="173"/>
      <c r="J4877" s="174">
        <f>ROUND(I4877*H4877,2)</f>
        <v>0</v>
      </c>
      <c r="K4877" s="175"/>
      <c r="L4877" s="34"/>
      <c r="M4877" s="176" t="s">
        <v>1</v>
      </c>
      <c r="N4877" s="139" t="s">
        <v>43</v>
      </c>
      <c r="P4877" s="177">
        <f>O4877*H4877</f>
        <v>0</v>
      </c>
      <c r="Q4877" s="177">
        <v>2.2000000000000001E-4</v>
      </c>
      <c r="R4877" s="177">
        <f>Q4877*H4877</f>
        <v>4.4000000000000002E-4</v>
      </c>
      <c r="S4877" s="177">
        <v>0</v>
      </c>
      <c r="T4877" s="178">
        <f>S4877*H4877</f>
        <v>0</v>
      </c>
      <c r="AR4877" s="179" t="s">
        <v>680</v>
      </c>
      <c r="AT4877" s="179" t="s">
        <v>576</v>
      </c>
      <c r="AU4877" s="179" t="s">
        <v>89</v>
      </c>
      <c r="AY4877" s="17" t="s">
        <v>574</v>
      </c>
      <c r="BE4877" s="102">
        <f>IF(N4877="základná",J4877,0)</f>
        <v>0</v>
      </c>
      <c r="BF4877" s="102">
        <f>IF(N4877="znížená",J4877,0)</f>
        <v>0</v>
      </c>
      <c r="BG4877" s="102">
        <f>IF(N4877="zákl. prenesená",J4877,0)</f>
        <v>0</v>
      </c>
      <c r="BH4877" s="102">
        <f>IF(N4877="zníž. prenesená",J4877,0)</f>
        <v>0</v>
      </c>
      <c r="BI4877" s="102">
        <f>IF(N4877="nulová",J4877,0)</f>
        <v>0</v>
      </c>
      <c r="BJ4877" s="17" t="s">
        <v>89</v>
      </c>
      <c r="BK4877" s="102">
        <f>ROUND(I4877*H4877,2)</f>
        <v>0</v>
      </c>
      <c r="BL4877" s="17" t="s">
        <v>680</v>
      </c>
      <c r="BM4877" s="179" t="s">
        <v>4836</v>
      </c>
    </row>
    <row r="4878" spans="2:65" s="13" customFormat="1" ht="12">
      <c r="B4878" s="187"/>
      <c r="D4878" s="181" t="s">
        <v>586</v>
      </c>
      <c r="E4878" s="188" t="s">
        <v>1</v>
      </c>
      <c r="F4878" s="189" t="s">
        <v>4837</v>
      </c>
      <c r="H4878" s="190">
        <v>2</v>
      </c>
      <c r="I4878" s="191"/>
      <c r="L4878" s="187"/>
      <c r="M4878" s="192"/>
      <c r="T4878" s="193"/>
      <c r="AT4878" s="188" t="s">
        <v>586</v>
      </c>
      <c r="AU4878" s="188" t="s">
        <v>89</v>
      </c>
      <c r="AV4878" s="13" t="s">
        <v>89</v>
      </c>
      <c r="AW4878" s="13" t="s">
        <v>31</v>
      </c>
      <c r="AX4878" s="13" t="s">
        <v>77</v>
      </c>
      <c r="AY4878" s="188" t="s">
        <v>574</v>
      </c>
    </row>
    <row r="4879" spans="2:65" s="14" customFormat="1" ht="12">
      <c r="B4879" s="194"/>
      <c r="D4879" s="181" t="s">
        <v>586</v>
      </c>
      <c r="E4879" s="195" t="s">
        <v>1</v>
      </c>
      <c r="F4879" s="196" t="s">
        <v>596</v>
      </c>
      <c r="H4879" s="197">
        <v>2</v>
      </c>
      <c r="I4879" s="198"/>
      <c r="L4879" s="194"/>
      <c r="M4879" s="199"/>
      <c r="T4879" s="200"/>
      <c r="AT4879" s="195" t="s">
        <v>586</v>
      </c>
      <c r="AU4879" s="195" t="s">
        <v>89</v>
      </c>
      <c r="AV4879" s="14" t="s">
        <v>580</v>
      </c>
      <c r="AW4879" s="14" t="s">
        <v>31</v>
      </c>
      <c r="AX4879" s="14" t="s">
        <v>84</v>
      </c>
      <c r="AY4879" s="195" t="s">
        <v>574</v>
      </c>
    </row>
    <row r="4880" spans="2:65" s="1" customFormat="1" ht="44.25" customHeight="1">
      <c r="B4880" s="140"/>
      <c r="C4880" s="168" t="s">
        <v>4838</v>
      </c>
      <c r="D4880" s="168" t="s">
        <v>576</v>
      </c>
      <c r="E4880" s="169" t="s">
        <v>4839</v>
      </c>
      <c r="F4880" s="170" t="s">
        <v>4840</v>
      </c>
      <c r="G4880" s="171" t="s">
        <v>579</v>
      </c>
      <c r="H4880" s="172">
        <v>17</v>
      </c>
      <c r="I4880" s="173"/>
      <c r="J4880" s="174">
        <f>ROUND(I4880*H4880,2)</f>
        <v>0</v>
      </c>
      <c r="K4880" s="175"/>
      <c r="L4880" s="34"/>
      <c r="M4880" s="176" t="s">
        <v>1</v>
      </c>
      <c r="N4880" s="139" t="s">
        <v>43</v>
      </c>
      <c r="P4880" s="177">
        <f>O4880*H4880</f>
        <v>0</v>
      </c>
      <c r="Q4880" s="177">
        <v>2.2000000000000001E-4</v>
      </c>
      <c r="R4880" s="177">
        <f>Q4880*H4880</f>
        <v>3.7400000000000003E-3</v>
      </c>
      <c r="S4880" s="177">
        <v>0</v>
      </c>
      <c r="T4880" s="178">
        <f>S4880*H4880</f>
        <v>0</v>
      </c>
      <c r="AR4880" s="179" t="s">
        <v>680</v>
      </c>
      <c r="AT4880" s="179" t="s">
        <v>576</v>
      </c>
      <c r="AU4880" s="179" t="s">
        <v>89</v>
      </c>
      <c r="AY4880" s="17" t="s">
        <v>574</v>
      </c>
      <c r="BE4880" s="102">
        <f>IF(N4880="základná",J4880,0)</f>
        <v>0</v>
      </c>
      <c r="BF4880" s="102">
        <f>IF(N4880="znížená",J4880,0)</f>
        <v>0</v>
      </c>
      <c r="BG4880" s="102">
        <f>IF(N4880="zákl. prenesená",J4880,0)</f>
        <v>0</v>
      </c>
      <c r="BH4880" s="102">
        <f>IF(N4880="zníž. prenesená",J4880,0)</f>
        <v>0</v>
      </c>
      <c r="BI4880" s="102">
        <f>IF(N4880="nulová",J4880,0)</f>
        <v>0</v>
      </c>
      <c r="BJ4880" s="17" t="s">
        <v>89</v>
      </c>
      <c r="BK4880" s="102">
        <f>ROUND(I4880*H4880,2)</f>
        <v>0</v>
      </c>
      <c r="BL4880" s="17" t="s">
        <v>680</v>
      </c>
      <c r="BM4880" s="179" t="s">
        <v>4841</v>
      </c>
    </row>
    <row r="4881" spans="2:65" s="13" customFormat="1" ht="12">
      <c r="B4881" s="187"/>
      <c r="D4881" s="181" t="s">
        <v>586</v>
      </c>
      <c r="E4881" s="188" t="s">
        <v>1</v>
      </c>
      <c r="F4881" s="189" t="s">
        <v>4842</v>
      </c>
      <c r="H4881" s="190">
        <v>17</v>
      </c>
      <c r="I4881" s="191"/>
      <c r="L4881" s="187"/>
      <c r="M4881" s="192"/>
      <c r="T4881" s="193"/>
      <c r="AT4881" s="188" t="s">
        <v>586</v>
      </c>
      <c r="AU4881" s="188" t="s">
        <v>89</v>
      </c>
      <c r="AV4881" s="13" t="s">
        <v>89</v>
      </c>
      <c r="AW4881" s="13" t="s">
        <v>31</v>
      </c>
      <c r="AX4881" s="13" t="s">
        <v>77</v>
      </c>
      <c r="AY4881" s="188" t="s">
        <v>574</v>
      </c>
    </row>
    <row r="4882" spans="2:65" s="14" customFormat="1" ht="12">
      <c r="B4882" s="194"/>
      <c r="D4882" s="181" t="s">
        <v>586</v>
      </c>
      <c r="E4882" s="195" t="s">
        <v>1</v>
      </c>
      <c r="F4882" s="196" t="s">
        <v>596</v>
      </c>
      <c r="H4882" s="197">
        <v>17</v>
      </c>
      <c r="I4882" s="198"/>
      <c r="L4882" s="194"/>
      <c r="M4882" s="199"/>
      <c r="T4882" s="200"/>
      <c r="AT4882" s="195" t="s">
        <v>586</v>
      </c>
      <c r="AU4882" s="195" t="s">
        <v>89</v>
      </c>
      <c r="AV4882" s="14" t="s">
        <v>580</v>
      </c>
      <c r="AW4882" s="14" t="s">
        <v>31</v>
      </c>
      <c r="AX4882" s="14" t="s">
        <v>84</v>
      </c>
      <c r="AY4882" s="195" t="s">
        <v>574</v>
      </c>
    </row>
    <row r="4883" spans="2:65" s="1" customFormat="1" ht="55.5" customHeight="1">
      <c r="B4883" s="140"/>
      <c r="C4883" s="168" t="s">
        <v>4843</v>
      </c>
      <c r="D4883" s="168" t="s">
        <v>576</v>
      </c>
      <c r="E4883" s="169" t="s">
        <v>4844</v>
      </c>
      <c r="F4883" s="170" t="s">
        <v>4845</v>
      </c>
      <c r="G4883" s="171" t="s">
        <v>579</v>
      </c>
      <c r="H4883" s="172">
        <v>10</v>
      </c>
      <c r="I4883" s="173"/>
      <c r="J4883" s="174">
        <f>ROUND(I4883*H4883,2)</f>
        <v>0</v>
      </c>
      <c r="K4883" s="175"/>
      <c r="L4883" s="34"/>
      <c r="M4883" s="176" t="s">
        <v>1</v>
      </c>
      <c r="N4883" s="139" t="s">
        <v>43</v>
      </c>
      <c r="P4883" s="177">
        <f>O4883*H4883</f>
        <v>0</v>
      </c>
      <c r="Q4883" s="177">
        <v>2.2000000000000001E-4</v>
      </c>
      <c r="R4883" s="177">
        <f>Q4883*H4883</f>
        <v>2.2000000000000001E-3</v>
      </c>
      <c r="S4883" s="177">
        <v>0</v>
      </c>
      <c r="T4883" s="178">
        <f>S4883*H4883</f>
        <v>0</v>
      </c>
      <c r="AR4883" s="179" t="s">
        <v>680</v>
      </c>
      <c r="AT4883" s="179" t="s">
        <v>576</v>
      </c>
      <c r="AU4883" s="179" t="s">
        <v>89</v>
      </c>
      <c r="AY4883" s="17" t="s">
        <v>574</v>
      </c>
      <c r="BE4883" s="102">
        <f>IF(N4883="základná",J4883,0)</f>
        <v>0</v>
      </c>
      <c r="BF4883" s="102">
        <f>IF(N4883="znížená",J4883,0)</f>
        <v>0</v>
      </c>
      <c r="BG4883" s="102">
        <f>IF(N4883="zákl. prenesená",J4883,0)</f>
        <v>0</v>
      </c>
      <c r="BH4883" s="102">
        <f>IF(N4883="zníž. prenesená",J4883,0)</f>
        <v>0</v>
      </c>
      <c r="BI4883" s="102">
        <f>IF(N4883="nulová",J4883,0)</f>
        <v>0</v>
      </c>
      <c r="BJ4883" s="17" t="s">
        <v>89</v>
      </c>
      <c r="BK4883" s="102">
        <f>ROUND(I4883*H4883,2)</f>
        <v>0</v>
      </c>
      <c r="BL4883" s="17" t="s">
        <v>680</v>
      </c>
      <c r="BM4883" s="179" t="s">
        <v>4846</v>
      </c>
    </row>
    <row r="4884" spans="2:65" s="13" customFormat="1" ht="12">
      <c r="B4884" s="187"/>
      <c r="D4884" s="181" t="s">
        <v>586</v>
      </c>
      <c r="E4884" s="188" t="s">
        <v>1</v>
      </c>
      <c r="F4884" s="189" t="s">
        <v>4847</v>
      </c>
      <c r="H4884" s="190">
        <v>10</v>
      </c>
      <c r="I4884" s="191"/>
      <c r="L4884" s="187"/>
      <c r="M4884" s="192"/>
      <c r="T4884" s="193"/>
      <c r="AT4884" s="188" t="s">
        <v>586</v>
      </c>
      <c r="AU4884" s="188" t="s">
        <v>89</v>
      </c>
      <c r="AV4884" s="13" t="s">
        <v>89</v>
      </c>
      <c r="AW4884" s="13" t="s">
        <v>31</v>
      </c>
      <c r="AX4884" s="13" t="s">
        <v>77</v>
      </c>
      <c r="AY4884" s="188" t="s">
        <v>574</v>
      </c>
    </row>
    <row r="4885" spans="2:65" s="14" customFormat="1" ht="12">
      <c r="B4885" s="194"/>
      <c r="D4885" s="181" t="s">
        <v>586</v>
      </c>
      <c r="E4885" s="195" t="s">
        <v>1</v>
      </c>
      <c r="F4885" s="196" t="s">
        <v>596</v>
      </c>
      <c r="H4885" s="197">
        <v>10</v>
      </c>
      <c r="I4885" s="198"/>
      <c r="L4885" s="194"/>
      <c r="M4885" s="199"/>
      <c r="T4885" s="200"/>
      <c r="AT4885" s="195" t="s">
        <v>586</v>
      </c>
      <c r="AU4885" s="195" t="s">
        <v>89</v>
      </c>
      <c r="AV4885" s="14" t="s">
        <v>580</v>
      </c>
      <c r="AW4885" s="14" t="s">
        <v>31</v>
      </c>
      <c r="AX4885" s="14" t="s">
        <v>84</v>
      </c>
      <c r="AY4885" s="195" t="s">
        <v>574</v>
      </c>
    </row>
    <row r="4886" spans="2:65" s="1" customFormat="1" ht="44.25" customHeight="1">
      <c r="B4886" s="140"/>
      <c r="C4886" s="168" t="s">
        <v>4848</v>
      </c>
      <c r="D4886" s="168" t="s">
        <v>576</v>
      </c>
      <c r="E4886" s="169" t="s">
        <v>4849</v>
      </c>
      <c r="F4886" s="170" t="s">
        <v>4850</v>
      </c>
      <c r="G4886" s="171" t="s">
        <v>579</v>
      </c>
      <c r="H4886" s="172">
        <v>1</v>
      </c>
      <c r="I4886" s="173"/>
      <c r="J4886" s="174">
        <f>ROUND(I4886*H4886,2)</f>
        <v>0</v>
      </c>
      <c r="K4886" s="175"/>
      <c r="L4886" s="34"/>
      <c r="M4886" s="176" t="s">
        <v>1</v>
      </c>
      <c r="N4886" s="139" t="s">
        <v>43</v>
      </c>
      <c r="P4886" s="177">
        <f>O4886*H4886</f>
        <v>0</v>
      </c>
      <c r="Q4886" s="177">
        <v>2.2000000000000001E-4</v>
      </c>
      <c r="R4886" s="177">
        <f>Q4886*H4886</f>
        <v>2.2000000000000001E-4</v>
      </c>
      <c r="S4886" s="177">
        <v>0</v>
      </c>
      <c r="T4886" s="178">
        <f>S4886*H4886</f>
        <v>0</v>
      </c>
      <c r="AR4886" s="179" t="s">
        <v>680</v>
      </c>
      <c r="AT4886" s="179" t="s">
        <v>576</v>
      </c>
      <c r="AU4886" s="179" t="s">
        <v>89</v>
      </c>
      <c r="AY4886" s="17" t="s">
        <v>574</v>
      </c>
      <c r="BE4886" s="102">
        <f>IF(N4886="základná",J4886,0)</f>
        <v>0</v>
      </c>
      <c r="BF4886" s="102">
        <f>IF(N4886="znížená",J4886,0)</f>
        <v>0</v>
      </c>
      <c r="BG4886" s="102">
        <f>IF(N4886="zákl. prenesená",J4886,0)</f>
        <v>0</v>
      </c>
      <c r="BH4886" s="102">
        <f>IF(N4886="zníž. prenesená",J4886,0)</f>
        <v>0</v>
      </c>
      <c r="BI4886" s="102">
        <f>IF(N4886="nulová",J4886,0)</f>
        <v>0</v>
      </c>
      <c r="BJ4886" s="17" t="s">
        <v>89</v>
      </c>
      <c r="BK4886" s="102">
        <f>ROUND(I4886*H4886,2)</f>
        <v>0</v>
      </c>
      <c r="BL4886" s="17" t="s">
        <v>680</v>
      </c>
      <c r="BM4886" s="179" t="s">
        <v>4851</v>
      </c>
    </row>
    <row r="4887" spans="2:65" s="13" customFormat="1" ht="12">
      <c r="B4887" s="187"/>
      <c r="D4887" s="181" t="s">
        <v>586</v>
      </c>
      <c r="E4887" s="188" t="s">
        <v>1</v>
      </c>
      <c r="F4887" s="189" t="s">
        <v>84</v>
      </c>
      <c r="H4887" s="190">
        <v>1</v>
      </c>
      <c r="I4887" s="191"/>
      <c r="L4887" s="187"/>
      <c r="M4887" s="192"/>
      <c r="T4887" s="193"/>
      <c r="AT4887" s="188" t="s">
        <v>586</v>
      </c>
      <c r="AU4887" s="188" t="s">
        <v>89</v>
      </c>
      <c r="AV4887" s="13" t="s">
        <v>89</v>
      </c>
      <c r="AW4887" s="13" t="s">
        <v>31</v>
      </c>
      <c r="AX4887" s="13" t="s">
        <v>77</v>
      </c>
      <c r="AY4887" s="188" t="s">
        <v>574</v>
      </c>
    </row>
    <row r="4888" spans="2:65" s="14" customFormat="1" ht="12">
      <c r="B4888" s="194"/>
      <c r="D4888" s="181" t="s">
        <v>586</v>
      </c>
      <c r="E4888" s="195" t="s">
        <v>1</v>
      </c>
      <c r="F4888" s="196" t="s">
        <v>596</v>
      </c>
      <c r="H4888" s="197">
        <v>1</v>
      </c>
      <c r="I4888" s="198"/>
      <c r="L4888" s="194"/>
      <c r="M4888" s="199"/>
      <c r="T4888" s="200"/>
      <c r="AT4888" s="195" t="s">
        <v>586</v>
      </c>
      <c r="AU4888" s="195" t="s">
        <v>89</v>
      </c>
      <c r="AV4888" s="14" t="s">
        <v>580</v>
      </c>
      <c r="AW4888" s="14" t="s">
        <v>31</v>
      </c>
      <c r="AX4888" s="14" t="s">
        <v>84</v>
      </c>
      <c r="AY4888" s="195" t="s">
        <v>574</v>
      </c>
    </row>
    <row r="4889" spans="2:65" s="1" customFormat="1" ht="44.25" customHeight="1">
      <c r="B4889" s="140"/>
      <c r="C4889" s="168" t="s">
        <v>4852</v>
      </c>
      <c r="D4889" s="168" t="s">
        <v>576</v>
      </c>
      <c r="E4889" s="169" t="s">
        <v>4853</v>
      </c>
      <c r="F4889" s="170" t="s">
        <v>4854</v>
      </c>
      <c r="G4889" s="171" t="s">
        <v>579</v>
      </c>
      <c r="H4889" s="172">
        <v>1</v>
      </c>
      <c r="I4889" s="173"/>
      <c r="J4889" s="174">
        <f>ROUND(I4889*H4889,2)</f>
        <v>0</v>
      </c>
      <c r="K4889" s="175"/>
      <c r="L4889" s="34"/>
      <c r="M4889" s="176" t="s">
        <v>1</v>
      </c>
      <c r="N4889" s="139" t="s">
        <v>43</v>
      </c>
      <c r="P4889" s="177">
        <f>O4889*H4889</f>
        <v>0</v>
      </c>
      <c r="Q4889" s="177">
        <v>2.2000000000000001E-4</v>
      </c>
      <c r="R4889" s="177">
        <f>Q4889*H4889</f>
        <v>2.2000000000000001E-4</v>
      </c>
      <c r="S4889" s="177">
        <v>0</v>
      </c>
      <c r="T4889" s="178">
        <f>S4889*H4889</f>
        <v>0</v>
      </c>
      <c r="AR4889" s="179" t="s">
        <v>680</v>
      </c>
      <c r="AT4889" s="179" t="s">
        <v>576</v>
      </c>
      <c r="AU4889" s="179" t="s">
        <v>89</v>
      </c>
      <c r="AY4889" s="17" t="s">
        <v>574</v>
      </c>
      <c r="BE4889" s="102">
        <f>IF(N4889="základná",J4889,0)</f>
        <v>0</v>
      </c>
      <c r="BF4889" s="102">
        <f>IF(N4889="znížená",J4889,0)</f>
        <v>0</v>
      </c>
      <c r="BG4889" s="102">
        <f>IF(N4889="zákl. prenesená",J4889,0)</f>
        <v>0</v>
      </c>
      <c r="BH4889" s="102">
        <f>IF(N4889="zníž. prenesená",J4889,0)</f>
        <v>0</v>
      </c>
      <c r="BI4889" s="102">
        <f>IF(N4889="nulová",J4889,0)</f>
        <v>0</v>
      </c>
      <c r="BJ4889" s="17" t="s">
        <v>89</v>
      </c>
      <c r="BK4889" s="102">
        <f>ROUND(I4889*H4889,2)</f>
        <v>0</v>
      </c>
      <c r="BL4889" s="17" t="s">
        <v>680</v>
      </c>
      <c r="BM4889" s="179" t="s">
        <v>4855</v>
      </c>
    </row>
    <row r="4890" spans="2:65" s="13" customFormat="1" ht="12">
      <c r="B4890" s="187"/>
      <c r="D4890" s="181" t="s">
        <v>586</v>
      </c>
      <c r="E4890" s="188" t="s">
        <v>1</v>
      </c>
      <c r="F4890" s="189" t="s">
        <v>84</v>
      </c>
      <c r="H4890" s="190">
        <v>1</v>
      </c>
      <c r="I4890" s="191"/>
      <c r="L4890" s="187"/>
      <c r="M4890" s="192"/>
      <c r="T4890" s="193"/>
      <c r="AT4890" s="188" t="s">
        <v>586</v>
      </c>
      <c r="AU4890" s="188" t="s">
        <v>89</v>
      </c>
      <c r="AV4890" s="13" t="s">
        <v>89</v>
      </c>
      <c r="AW4890" s="13" t="s">
        <v>31</v>
      </c>
      <c r="AX4890" s="13" t="s">
        <v>77</v>
      </c>
      <c r="AY4890" s="188" t="s">
        <v>574</v>
      </c>
    </row>
    <row r="4891" spans="2:65" s="14" customFormat="1" ht="12">
      <c r="B4891" s="194"/>
      <c r="D4891" s="181" t="s">
        <v>586</v>
      </c>
      <c r="E4891" s="195" t="s">
        <v>1</v>
      </c>
      <c r="F4891" s="196" t="s">
        <v>596</v>
      </c>
      <c r="H4891" s="197">
        <v>1</v>
      </c>
      <c r="I4891" s="198"/>
      <c r="L4891" s="194"/>
      <c r="M4891" s="199"/>
      <c r="T4891" s="200"/>
      <c r="AT4891" s="195" t="s">
        <v>586</v>
      </c>
      <c r="AU4891" s="195" t="s">
        <v>89</v>
      </c>
      <c r="AV4891" s="14" t="s">
        <v>580</v>
      </c>
      <c r="AW4891" s="14" t="s">
        <v>31</v>
      </c>
      <c r="AX4891" s="14" t="s">
        <v>84</v>
      </c>
      <c r="AY4891" s="195" t="s">
        <v>574</v>
      </c>
    </row>
    <row r="4892" spans="2:65" s="1" customFormat="1" ht="44.25" customHeight="1">
      <c r="B4892" s="140"/>
      <c r="C4892" s="168" t="s">
        <v>4856</v>
      </c>
      <c r="D4892" s="168" t="s">
        <v>576</v>
      </c>
      <c r="E4892" s="169" t="s">
        <v>4857</v>
      </c>
      <c r="F4892" s="170" t="s">
        <v>4858</v>
      </c>
      <c r="G4892" s="171" t="s">
        <v>579</v>
      </c>
      <c r="H4892" s="172">
        <v>7</v>
      </c>
      <c r="I4892" s="173"/>
      <c r="J4892" s="174">
        <f>ROUND(I4892*H4892,2)</f>
        <v>0</v>
      </c>
      <c r="K4892" s="175"/>
      <c r="L4892" s="34"/>
      <c r="M4892" s="176" t="s">
        <v>1</v>
      </c>
      <c r="N4892" s="139" t="s">
        <v>43</v>
      </c>
      <c r="P4892" s="177">
        <f>O4892*H4892</f>
        <v>0</v>
      </c>
      <c r="Q4892" s="177">
        <v>2.2000000000000001E-4</v>
      </c>
      <c r="R4892" s="177">
        <f>Q4892*H4892</f>
        <v>1.5400000000000001E-3</v>
      </c>
      <c r="S4892" s="177">
        <v>0</v>
      </c>
      <c r="T4892" s="178">
        <f>S4892*H4892</f>
        <v>0</v>
      </c>
      <c r="AR4892" s="179" t="s">
        <v>680</v>
      </c>
      <c r="AT4892" s="179" t="s">
        <v>576</v>
      </c>
      <c r="AU4892" s="179" t="s">
        <v>89</v>
      </c>
      <c r="AY4892" s="17" t="s">
        <v>574</v>
      </c>
      <c r="BE4892" s="102">
        <f>IF(N4892="základná",J4892,0)</f>
        <v>0</v>
      </c>
      <c r="BF4892" s="102">
        <f>IF(N4892="znížená",J4892,0)</f>
        <v>0</v>
      </c>
      <c r="BG4892" s="102">
        <f>IF(N4892="zákl. prenesená",J4892,0)</f>
        <v>0</v>
      </c>
      <c r="BH4892" s="102">
        <f>IF(N4892="zníž. prenesená",J4892,0)</f>
        <v>0</v>
      </c>
      <c r="BI4892" s="102">
        <f>IF(N4892="nulová",J4892,0)</f>
        <v>0</v>
      </c>
      <c r="BJ4892" s="17" t="s">
        <v>89</v>
      </c>
      <c r="BK4892" s="102">
        <f>ROUND(I4892*H4892,2)</f>
        <v>0</v>
      </c>
      <c r="BL4892" s="17" t="s">
        <v>680</v>
      </c>
      <c r="BM4892" s="179" t="s">
        <v>4859</v>
      </c>
    </row>
    <row r="4893" spans="2:65" s="13" customFormat="1" ht="12">
      <c r="B4893" s="187"/>
      <c r="D4893" s="181" t="s">
        <v>586</v>
      </c>
      <c r="E4893" s="188" t="s">
        <v>1</v>
      </c>
      <c r="F4893" s="189" t="s">
        <v>4860</v>
      </c>
      <c r="H4893" s="190">
        <v>7</v>
      </c>
      <c r="I4893" s="191"/>
      <c r="L4893" s="187"/>
      <c r="M4893" s="192"/>
      <c r="T4893" s="193"/>
      <c r="AT4893" s="188" t="s">
        <v>586</v>
      </c>
      <c r="AU4893" s="188" t="s">
        <v>89</v>
      </c>
      <c r="AV4893" s="13" t="s">
        <v>89</v>
      </c>
      <c r="AW4893" s="13" t="s">
        <v>31</v>
      </c>
      <c r="AX4893" s="13" t="s">
        <v>77</v>
      </c>
      <c r="AY4893" s="188" t="s">
        <v>574</v>
      </c>
    </row>
    <row r="4894" spans="2:65" s="14" customFormat="1" ht="12">
      <c r="B4894" s="194"/>
      <c r="D4894" s="181" t="s">
        <v>586</v>
      </c>
      <c r="E4894" s="195" t="s">
        <v>1</v>
      </c>
      <c r="F4894" s="196" t="s">
        <v>596</v>
      </c>
      <c r="H4894" s="197">
        <v>7</v>
      </c>
      <c r="I4894" s="198"/>
      <c r="L4894" s="194"/>
      <c r="M4894" s="199"/>
      <c r="T4894" s="200"/>
      <c r="AT4894" s="195" t="s">
        <v>586</v>
      </c>
      <c r="AU4894" s="195" t="s">
        <v>89</v>
      </c>
      <c r="AV4894" s="14" t="s">
        <v>580</v>
      </c>
      <c r="AW4894" s="14" t="s">
        <v>31</v>
      </c>
      <c r="AX4894" s="14" t="s">
        <v>84</v>
      </c>
      <c r="AY4894" s="195" t="s">
        <v>574</v>
      </c>
    </row>
    <row r="4895" spans="2:65" s="1" customFormat="1" ht="49.25" customHeight="1">
      <c r="B4895" s="140"/>
      <c r="C4895" s="168" t="s">
        <v>4861</v>
      </c>
      <c r="D4895" s="168" t="s">
        <v>576</v>
      </c>
      <c r="E4895" s="169" t="s">
        <v>4862</v>
      </c>
      <c r="F4895" s="170" t="s">
        <v>4863</v>
      </c>
      <c r="G4895" s="171" t="s">
        <v>579</v>
      </c>
      <c r="H4895" s="172">
        <v>6</v>
      </c>
      <c r="I4895" s="173"/>
      <c r="J4895" s="174">
        <f>ROUND(I4895*H4895,2)</f>
        <v>0</v>
      </c>
      <c r="K4895" s="175"/>
      <c r="L4895" s="34"/>
      <c r="M4895" s="176" t="s">
        <v>1</v>
      </c>
      <c r="N4895" s="139" t="s">
        <v>43</v>
      </c>
      <c r="P4895" s="177">
        <f>O4895*H4895</f>
        <v>0</v>
      </c>
      <c r="Q4895" s="177">
        <v>2.2000000000000001E-4</v>
      </c>
      <c r="R4895" s="177">
        <f>Q4895*H4895</f>
        <v>1.32E-3</v>
      </c>
      <c r="S4895" s="177">
        <v>0</v>
      </c>
      <c r="T4895" s="178">
        <f>S4895*H4895</f>
        <v>0</v>
      </c>
      <c r="AR4895" s="179" t="s">
        <v>680</v>
      </c>
      <c r="AT4895" s="179" t="s">
        <v>576</v>
      </c>
      <c r="AU4895" s="179" t="s">
        <v>89</v>
      </c>
      <c r="AY4895" s="17" t="s">
        <v>574</v>
      </c>
      <c r="BE4895" s="102">
        <f>IF(N4895="základná",J4895,0)</f>
        <v>0</v>
      </c>
      <c r="BF4895" s="102">
        <f>IF(N4895="znížená",J4895,0)</f>
        <v>0</v>
      </c>
      <c r="BG4895" s="102">
        <f>IF(N4895="zákl. prenesená",J4895,0)</f>
        <v>0</v>
      </c>
      <c r="BH4895" s="102">
        <f>IF(N4895="zníž. prenesená",J4895,0)</f>
        <v>0</v>
      </c>
      <c r="BI4895" s="102">
        <f>IF(N4895="nulová",J4895,0)</f>
        <v>0</v>
      </c>
      <c r="BJ4895" s="17" t="s">
        <v>89</v>
      </c>
      <c r="BK4895" s="102">
        <f>ROUND(I4895*H4895,2)</f>
        <v>0</v>
      </c>
      <c r="BL4895" s="17" t="s">
        <v>680</v>
      </c>
      <c r="BM4895" s="179" t="s">
        <v>4864</v>
      </c>
    </row>
    <row r="4896" spans="2:65" s="13" customFormat="1" ht="12">
      <c r="B4896" s="187"/>
      <c r="D4896" s="181" t="s">
        <v>586</v>
      </c>
      <c r="E4896" s="188" t="s">
        <v>1</v>
      </c>
      <c r="F4896" s="189" t="s">
        <v>4865</v>
      </c>
      <c r="H4896" s="190">
        <v>6</v>
      </c>
      <c r="I4896" s="191"/>
      <c r="L4896" s="187"/>
      <c r="M4896" s="192"/>
      <c r="T4896" s="193"/>
      <c r="AT4896" s="188" t="s">
        <v>586</v>
      </c>
      <c r="AU4896" s="188" t="s">
        <v>89</v>
      </c>
      <c r="AV4896" s="13" t="s">
        <v>89</v>
      </c>
      <c r="AW4896" s="13" t="s">
        <v>31</v>
      </c>
      <c r="AX4896" s="13" t="s">
        <v>77</v>
      </c>
      <c r="AY4896" s="188" t="s">
        <v>574</v>
      </c>
    </row>
    <row r="4897" spans="2:65" s="14" customFormat="1" ht="12">
      <c r="B4897" s="194"/>
      <c r="D4897" s="181" t="s">
        <v>586</v>
      </c>
      <c r="E4897" s="195" t="s">
        <v>1</v>
      </c>
      <c r="F4897" s="196" t="s">
        <v>596</v>
      </c>
      <c r="H4897" s="197">
        <v>6</v>
      </c>
      <c r="I4897" s="198"/>
      <c r="L4897" s="194"/>
      <c r="M4897" s="199"/>
      <c r="T4897" s="200"/>
      <c r="AT4897" s="195" t="s">
        <v>586</v>
      </c>
      <c r="AU4897" s="195" t="s">
        <v>89</v>
      </c>
      <c r="AV4897" s="14" t="s">
        <v>580</v>
      </c>
      <c r="AW4897" s="14" t="s">
        <v>31</v>
      </c>
      <c r="AX4897" s="14" t="s">
        <v>84</v>
      </c>
      <c r="AY4897" s="195" t="s">
        <v>574</v>
      </c>
    </row>
    <row r="4898" spans="2:65" s="1" customFormat="1" ht="55.5" customHeight="1">
      <c r="B4898" s="140"/>
      <c r="C4898" s="168" t="s">
        <v>4866</v>
      </c>
      <c r="D4898" s="168" t="s">
        <v>576</v>
      </c>
      <c r="E4898" s="169" t="s">
        <v>4867</v>
      </c>
      <c r="F4898" s="170" t="s">
        <v>4868</v>
      </c>
      <c r="G4898" s="171" t="s">
        <v>579</v>
      </c>
      <c r="H4898" s="172">
        <v>1</v>
      </c>
      <c r="I4898" s="173"/>
      <c r="J4898" s="174">
        <f>ROUND(I4898*H4898,2)</f>
        <v>0</v>
      </c>
      <c r="K4898" s="175"/>
      <c r="L4898" s="34"/>
      <c r="M4898" s="176" t="s">
        <v>1</v>
      </c>
      <c r="N4898" s="139" t="s">
        <v>43</v>
      </c>
      <c r="P4898" s="177">
        <f>O4898*H4898</f>
        <v>0</v>
      </c>
      <c r="Q4898" s="177">
        <v>2.2000000000000001E-4</v>
      </c>
      <c r="R4898" s="177">
        <f>Q4898*H4898</f>
        <v>2.2000000000000001E-4</v>
      </c>
      <c r="S4898" s="177">
        <v>0</v>
      </c>
      <c r="T4898" s="178">
        <f>S4898*H4898</f>
        <v>0</v>
      </c>
      <c r="AR4898" s="179" t="s">
        <v>680</v>
      </c>
      <c r="AT4898" s="179" t="s">
        <v>576</v>
      </c>
      <c r="AU4898" s="179" t="s">
        <v>89</v>
      </c>
      <c r="AY4898" s="17" t="s">
        <v>574</v>
      </c>
      <c r="BE4898" s="102">
        <f>IF(N4898="základná",J4898,0)</f>
        <v>0</v>
      </c>
      <c r="BF4898" s="102">
        <f>IF(N4898="znížená",J4898,0)</f>
        <v>0</v>
      </c>
      <c r="BG4898" s="102">
        <f>IF(N4898="zákl. prenesená",J4898,0)</f>
        <v>0</v>
      </c>
      <c r="BH4898" s="102">
        <f>IF(N4898="zníž. prenesená",J4898,0)</f>
        <v>0</v>
      </c>
      <c r="BI4898" s="102">
        <f>IF(N4898="nulová",J4898,0)</f>
        <v>0</v>
      </c>
      <c r="BJ4898" s="17" t="s">
        <v>89</v>
      </c>
      <c r="BK4898" s="102">
        <f>ROUND(I4898*H4898,2)</f>
        <v>0</v>
      </c>
      <c r="BL4898" s="17" t="s">
        <v>680</v>
      </c>
      <c r="BM4898" s="179" t="s">
        <v>4869</v>
      </c>
    </row>
    <row r="4899" spans="2:65" s="13" customFormat="1" ht="12">
      <c r="B4899" s="187"/>
      <c r="D4899" s="181" t="s">
        <v>586</v>
      </c>
      <c r="E4899" s="188" t="s">
        <v>1</v>
      </c>
      <c r="F4899" s="189" t="s">
        <v>84</v>
      </c>
      <c r="H4899" s="190">
        <v>1</v>
      </c>
      <c r="I4899" s="191"/>
      <c r="L4899" s="187"/>
      <c r="M4899" s="192"/>
      <c r="T4899" s="193"/>
      <c r="AT4899" s="188" t="s">
        <v>586</v>
      </c>
      <c r="AU4899" s="188" t="s">
        <v>89</v>
      </c>
      <c r="AV4899" s="13" t="s">
        <v>89</v>
      </c>
      <c r="AW4899" s="13" t="s">
        <v>31</v>
      </c>
      <c r="AX4899" s="13" t="s">
        <v>77</v>
      </c>
      <c r="AY4899" s="188" t="s">
        <v>574</v>
      </c>
    </row>
    <row r="4900" spans="2:65" s="14" customFormat="1" ht="12">
      <c r="B4900" s="194"/>
      <c r="D4900" s="181" t="s">
        <v>586</v>
      </c>
      <c r="E4900" s="195" t="s">
        <v>1</v>
      </c>
      <c r="F4900" s="196" t="s">
        <v>596</v>
      </c>
      <c r="H4900" s="197">
        <v>1</v>
      </c>
      <c r="I4900" s="198"/>
      <c r="L4900" s="194"/>
      <c r="M4900" s="199"/>
      <c r="T4900" s="200"/>
      <c r="AT4900" s="195" t="s">
        <v>586</v>
      </c>
      <c r="AU4900" s="195" t="s">
        <v>89</v>
      </c>
      <c r="AV4900" s="14" t="s">
        <v>580</v>
      </c>
      <c r="AW4900" s="14" t="s">
        <v>31</v>
      </c>
      <c r="AX4900" s="14" t="s">
        <v>84</v>
      </c>
      <c r="AY4900" s="195" t="s">
        <v>574</v>
      </c>
    </row>
    <row r="4901" spans="2:65" s="1" customFormat="1" ht="55.5" customHeight="1">
      <c r="B4901" s="140"/>
      <c r="C4901" s="168" t="s">
        <v>4870</v>
      </c>
      <c r="D4901" s="168" t="s">
        <v>576</v>
      </c>
      <c r="E4901" s="169" t="s">
        <v>4871</v>
      </c>
      <c r="F4901" s="170" t="s">
        <v>4872</v>
      </c>
      <c r="G4901" s="171" t="s">
        <v>579</v>
      </c>
      <c r="H4901" s="172">
        <v>2</v>
      </c>
      <c r="I4901" s="173"/>
      <c r="J4901" s="174">
        <f>ROUND(I4901*H4901,2)</f>
        <v>0</v>
      </c>
      <c r="K4901" s="175"/>
      <c r="L4901" s="34"/>
      <c r="M4901" s="176" t="s">
        <v>1</v>
      </c>
      <c r="N4901" s="139" t="s">
        <v>43</v>
      </c>
      <c r="P4901" s="177">
        <f>O4901*H4901</f>
        <v>0</v>
      </c>
      <c r="Q4901" s="177">
        <v>2.2000000000000001E-4</v>
      </c>
      <c r="R4901" s="177">
        <f>Q4901*H4901</f>
        <v>4.4000000000000002E-4</v>
      </c>
      <c r="S4901" s="177">
        <v>0</v>
      </c>
      <c r="T4901" s="178">
        <f>S4901*H4901</f>
        <v>0</v>
      </c>
      <c r="AR4901" s="179" t="s">
        <v>680</v>
      </c>
      <c r="AT4901" s="179" t="s">
        <v>576</v>
      </c>
      <c r="AU4901" s="179" t="s">
        <v>89</v>
      </c>
      <c r="AY4901" s="17" t="s">
        <v>574</v>
      </c>
      <c r="BE4901" s="102">
        <f>IF(N4901="základná",J4901,0)</f>
        <v>0</v>
      </c>
      <c r="BF4901" s="102">
        <f>IF(N4901="znížená",J4901,0)</f>
        <v>0</v>
      </c>
      <c r="BG4901" s="102">
        <f>IF(N4901="zákl. prenesená",J4901,0)</f>
        <v>0</v>
      </c>
      <c r="BH4901" s="102">
        <f>IF(N4901="zníž. prenesená",J4901,0)</f>
        <v>0</v>
      </c>
      <c r="BI4901" s="102">
        <f>IF(N4901="nulová",J4901,0)</f>
        <v>0</v>
      </c>
      <c r="BJ4901" s="17" t="s">
        <v>89</v>
      </c>
      <c r="BK4901" s="102">
        <f>ROUND(I4901*H4901,2)</f>
        <v>0</v>
      </c>
      <c r="BL4901" s="17" t="s">
        <v>680</v>
      </c>
      <c r="BM4901" s="179" t="s">
        <v>4873</v>
      </c>
    </row>
    <row r="4902" spans="2:65" s="13" customFormat="1" ht="12">
      <c r="B4902" s="187"/>
      <c r="D4902" s="181" t="s">
        <v>586</v>
      </c>
      <c r="E4902" s="188" t="s">
        <v>1</v>
      </c>
      <c r="F4902" s="189" t="s">
        <v>89</v>
      </c>
      <c r="H4902" s="190">
        <v>2</v>
      </c>
      <c r="I4902" s="191"/>
      <c r="L4902" s="187"/>
      <c r="M4902" s="192"/>
      <c r="T4902" s="193"/>
      <c r="AT4902" s="188" t="s">
        <v>586</v>
      </c>
      <c r="AU4902" s="188" t="s">
        <v>89</v>
      </c>
      <c r="AV4902" s="13" t="s">
        <v>89</v>
      </c>
      <c r="AW4902" s="13" t="s">
        <v>31</v>
      </c>
      <c r="AX4902" s="13" t="s">
        <v>77</v>
      </c>
      <c r="AY4902" s="188" t="s">
        <v>574</v>
      </c>
    </row>
    <row r="4903" spans="2:65" s="14" customFormat="1" ht="12">
      <c r="B4903" s="194"/>
      <c r="D4903" s="181" t="s">
        <v>586</v>
      </c>
      <c r="E4903" s="195" t="s">
        <v>1</v>
      </c>
      <c r="F4903" s="196" t="s">
        <v>596</v>
      </c>
      <c r="H4903" s="197">
        <v>2</v>
      </c>
      <c r="I4903" s="198"/>
      <c r="L4903" s="194"/>
      <c r="M4903" s="199"/>
      <c r="T4903" s="200"/>
      <c r="AT4903" s="195" t="s">
        <v>586</v>
      </c>
      <c r="AU4903" s="195" t="s">
        <v>89</v>
      </c>
      <c r="AV4903" s="14" t="s">
        <v>580</v>
      </c>
      <c r="AW4903" s="14" t="s">
        <v>31</v>
      </c>
      <c r="AX4903" s="14" t="s">
        <v>84</v>
      </c>
      <c r="AY4903" s="195" t="s">
        <v>574</v>
      </c>
    </row>
    <row r="4904" spans="2:65" s="1" customFormat="1" ht="49.25" customHeight="1">
      <c r="B4904" s="140"/>
      <c r="C4904" s="168" t="s">
        <v>4874</v>
      </c>
      <c r="D4904" s="168" t="s">
        <v>576</v>
      </c>
      <c r="E4904" s="169" t="s">
        <v>4875</v>
      </c>
      <c r="F4904" s="170" t="s">
        <v>4876</v>
      </c>
      <c r="G4904" s="171" t="s">
        <v>579</v>
      </c>
      <c r="H4904" s="172">
        <v>2</v>
      </c>
      <c r="I4904" s="173"/>
      <c r="J4904" s="174">
        <f>ROUND(I4904*H4904,2)</f>
        <v>0</v>
      </c>
      <c r="K4904" s="175"/>
      <c r="L4904" s="34"/>
      <c r="M4904" s="176" t="s">
        <v>1</v>
      </c>
      <c r="N4904" s="139" t="s">
        <v>43</v>
      </c>
      <c r="P4904" s="177">
        <f>O4904*H4904</f>
        <v>0</v>
      </c>
      <c r="Q4904" s="177">
        <v>2.2000000000000001E-4</v>
      </c>
      <c r="R4904" s="177">
        <f>Q4904*H4904</f>
        <v>4.4000000000000002E-4</v>
      </c>
      <c r="S4904" s="177">
        <v>0</v>
      </c>
      <c r="T4904" s="178">
        <f>S4904*H4904</f>
        <v>0</v>
      </c>
      <c r="AR4904" s="179" t="s">
        <v>680</v>
      </c>
      <c r="AT4904" s="179" t="s">
        <v>576</v>
      </c>
      <c r="AU4904" s="179" t="s">
        <v>89</v>
      </c>
      <c r="AY4904" s="17" t="s">
        <v>574</v>
      </c>
      <c r="BE4904" s="102">
        <f>IF(N4904="základná",J4904,0)</f>
        <v>0</v>
      </c>
      <c r="BF4904" s="102">
        <f>IF(N4904="znížená",J4904,0)</f>
        <v>0</v>
      </c>
      <c r="BG4904" s="102">
        <f>IF(N4904="zákl. prenesená",J4904,0)</f>
        <v>0</v>
      </c>
      <c r="BH4904" s="102">
        <f>IF(N4904="zníž. prenesená",J4904,0)</f>
        <v>0</v>
      </c>
      <c r="BI4904" s="102">
        <f>IF(N4904="nulová",J4904,0)</f>
        <v>0</v>
      </c>
      <c r="BJ4904" s="17" t="s">
        <v>89</v>
      </c>
      <c r="BK4904" s="102">
        <f>ROUND(I4904*H4904,2)</f>
        <v>0</v>
      </c>
      <c r="BL4904" s="17" t="s">
        <v>680</v>
      </c>
      <c r="BM4904" s="179" t="s">
        <v>4877</v>
      </c>
    </row>
    <row r="4905" spans="2:65" s="13" customFormat="1" ht="12">
      <c r="B4905" s="187"/>
      <c r="D4905" s="181" t="s">
        <v>586</v>
      </c>
      <c r="E4905" s="188" t="s">
        <v>1</v>
      </c>
      <c r="F4905" s="189" t="s">
        <v>89</v>
      </c>
      <c r="H4905" s="190">
        <v>2</v>
      </c>
      <c r="I4905" s="191"/>
      <c r="L4905" s="187"/>
      <c r="M4905" s="192"/>
      <c r="T4905" s="193"/>
      <c r="AT4905" s="188" t="s">
        <v>586</v>
      </c>
      <c r="AU4905" s="188" t="s">
        <v>89</v>
      </c>
      <c r="AV4905" s="13" t="s">
        <v>89</v>
      </c>
      <c r="AW4905" s="13" t="s">
        <v>31</v>
      </c>
      <c r="AX4905" s="13" t="s">
        <v>77</v>
      </c>
      <c r="AY4905" s="188" t="s">
        <v>574</v>
      </c>
    </row>
    <row r="4906" spans="2:65" s="14" customFormat="1" ht="12">
      <c r="B4906" s="194"/>
      <c r="D4906" s="181" t="s">
        <v>586</v>
      </c>
      <c r="E4906" s="195" t="s">
        <v>1</v>
      </c>
      <c r="F4906" s="196" t="s">
        <v>596</v>
      </c>
      <c r="H4906" s="197">
        <v>2</v>
      </c>
      <c r="I4906" s="198"/>
      <c r="L4906" s="194"/>
      <c r="M4906" s="199"/>
      <c r="T4906" s="200"/>
      <c r="AT4906" s="195" t="s">
        <v>586</v>
      </c>
      <c r="AU4906" s="195" t="s">
        <v>89</v>
      </c>
      <c r="AV4906" s="14" t="s">
        <v>580</v>
      </c>
      <c r="AW4906" s="14" t="s">
        <v>31</v>
      </c>
      <c r="AX4906" s="14" t="s">
        <v>84</v>
      </c>
      <c r="AY4906" s="195" t="s">
        <v>574</v>
      </c>
    </row>
    <row r="4907" spans="2:65" s="1" customFormat="1" ht="49.25" customHeight="1">
      <c r="B4907" s="140"/>
      <c r="C4907" s="168" t="s">
        <v>4878</v>
      </c>
      <c r="D4907" s="168" t="s">
        <v>576</v>
      </c>
      <c r="E4907" s="169" t="s">
        <v>4879</v>
      </c>
      <c r="F4907" s="170" t="s">
        <v>4880</v>
      </c>
      <c r="G4907" s="171" t="s">
        <v>579</v>
      </c>
      <c r="H4907" s="172">
        <v>1</v>
      </c>
      <c r="I4907" s="173"/>
      <c r="J4907" s="174">
        <f>ROUND(I4907*H4907,2)</f>
        <v>0</v>
      </c>
      <c r="K4907" s="175"/>
      <c r="L4907" s="34"/>
      <c r="M4907" s="176" t="s">
        <v>1</v>
      </c>
      <c r="N4907" s="139" t="s">
        <v>43</v>
      </c>
      <c r="P4907" s="177">
        <f>O4907*H4907</f>
        <v>0</v>
      </c>
      <c r="Q4907" s="177">
        <v>2.2000000000000001E-4</v>
      </c>
      <c r="R4907" s="177">
        <f>Q4907*H4907</f>
        <v>2.2000000000000001E-4</v>
      </c>
      <c r="S4907" s="177">
        <v>0</v>
      </c>
      <c r="T4907" s="178">
        <f>S4907*H4907</f>
        <v>0</v>
      </c>
      <c r="AR4907" s="179" t="s">
        <v>680</v>
      </c>
      <c r="AT4907" s="179" t="s">
        <v>576</v>
      </c>
      <c r="AU4907" s="179" t="s">
        <v>89</v>
      </c>
      <c r="AY4907" s="17" t="s">
        <v>574</v>
      </c>
      <c r="BE4907" s="102">
        <f>IF(N4907="základná",J4907,0)</f>
        <v>0</v>
      </c>
      <c r="BF4907" s="102">
        <f>IF(N4907="znížená",J4907,0)</f>
        <v>0</v>
      </c>
      <c r="BG4907" s="102">
        <f>IF(N4907="zákl. prenesená",J4907,0)</f>
        <v>0</v>
      </c>
      <c r="BH4907" s="102">
        <f>IF(N4907="zníž. prenesená",J4907,0)</f>
        <v>0</v>
      </c>
      <c r="BI4907" s="102">
        <f>IF(N4907="nulová",J4907,0)</f>
        <v>0</v>
      </c>
      <c r="BJ4907" s="17" t="s">
        <v>89</v>
      </c>
      <c r="BK4907" s="102">
        <f>ROUND(I4907*H4907,2)</f>
        <v>0</v>
      </c>
      <c r="BL4907" s="17" t="s">
        <v>680</v>
      </c>
      <c r="BM4907" s="179" t="s">
        <v>4881</v>
      </c>
    </row>
    <row r="4908" spans="2:65" s="13" customFormat="1" ht="12">
      <c r="B4908" s="187"/>
      <c r="D4908" s="181" t="s">
        <v>586</v>
      </c>
      <c r="E4908" s="188" t="s">
        <v>1</v>
      </c>
      <c r="F4908" s="189" t="s">
        <v>84</v>
      </c>
      <c r="H4908" s="190">
        <v>1</v>
      </c>
      <c r="I4908" s="191"/>
      <c r="L4908" s="187"/>
      <c r="M4908" s="192"/>
      <c r="T4908" s="193"/>
      <c r="AT4908" s="188" t="s">
        <v>586</v>
      </c>
      <c r="AU4908" s="188" t="s">
        <v>89</v>
      </c>
      <c r="AV4908" s="13" t="s">
        <v>89</v>
      </c>
      <c r="AW4908" s="13" t="s">
        <v>31</v>
      </c>
      <c r="AX4908" s="13" t="s">
        <v>77</v>
      </c>
      <c r="AY4908" s="188" t="s">
        <v>574</v>
      </c>
    </row>
    <row r="4909" spans="2:65" s="14" customFormat="1" ht="12">
      <c r="B4909" s="194"/>
      <c r="D4909" s="181" t="s">
        <v>586</v>
      </c>
      <c r="E4909" s="195" t="s">
        <v>1</v>
      </c>
      <c r="F4909" s="196" t="s">
        <v>596</v>
      </c>
      <c r="H4909" s="197">
        <v>1</v>
      </c>
      <c r="I4909" s="198"/>
      <c r="L4909" s="194"/>
      <c r="M4909" s="199"/>
      <c r="T4909" s="200"/>
      <c r="AT4909" s="195" t="s">
        <v>586</v>
      </c>
      <c r="AU4909" s="195" t="s">
        <v>89</v>
      </c>
      <c r="AV4909" s="14" t="s">
        <v>580</v>
      </c>
      <c r="AW4909" s="14" t="s">
        <v>31</v>
      </c>
      <c r="AX4909" s="14" t="s">
        <v>84</v>
      </c>
      <c r="AY4909" s="195" t="s">
        <v>574</v>
      </c>
    </row>
    <row r="4910" spans="2:65" s="1" customFormat="1" ht="49.25" customHeight="1">
      <c r="B4910" s="140"/>
      <c r="C4910" s="168" t="s">
        <v>4882</v>
      </c>
      <c r="D4910" s="168" t="s">
        <v>576</v>
      </c>
      <c r="E4910" s="169" t="s">
        <v>4883</v>
      </c>
      <c r="F4910" s="170" t="s">
        <v>4884</v>
      </c>
      <c r="G4910" s="171" t="s">
        <v>579</v>
      </c>
      <c r="H4910" s="172">
        <v>1</v>
      </c>
      <c r="I4910" s="173"/>
      <c r="J4910" s="174">
        <f>ROUND(I4910*H4910,2)</f>
        <v>0</v>
      </c>
      <c r="K4910" s="175"/>
      <c r="L4910" s="34"/>
      <c r="M4910" s="176" t="s">
        <v>1</v>
      </c>
      <c r="N4910" s="139" t="s">
        <v>43</v>
      </c>
      <c r="P4910" s="177">
        <f>O4910*H4910</f>
        <v>0</v>
      </c>
      <c r="Q4910" s="177">
        <v>2.2000000000000001E-4</v>
      </c>
      <c r="R4910" s="177">
        <f>Q4910*H4910</f>
        <v>2.2000000000000001E-4</v>
      </c>
      <c r="S4910" s="177">
        <v>0</v>
      </c>
      <c r="T4910" s="178">
        <f>S4910*H4910</f>
        <v>0</v>
      </c>
      <c r="AR4910" s="179" t="s">
        <v>680</v>
      </c>
      <c r="AT4910" s="179" t="s">
        <v>576</v>
      </c>
      <c r="AU4910" s="179" t="s">
        <v>89</v>
      </c>
      <c r="AY4910" s="17" t="s">
        <v>574</v>
      </c>
      <c r="BE4910" s="102">
        <f>IF(N4910="základná",J4910,0)</f>
        <v>0</v>
      </c>
      <c r="BF4910" s="102">
        <f>IF(N4910="znížená",J4910,0)</f>
        <v>0</v>
      </c>
      <c r="BG4910" s="102">
        <f>IF(N4910="zákl. prenesená",J4910,0)</f>
        <v>0</v>
      </c>
      <c r="BH4910" s="102">
        <f>IF(N4910="zníž. prenesená",J4910,0)</f>
        <v>0</v>
      </c>
      <c r="BI4910" s="102">
        <f>IF(N4910="nulová",J4910,0)</f>
        <v>0</v>
      </c>
      <c r="BJ4910" s="17" t="s">
        <v>89</v>
      </c>
      <c r="BK4910" s="102">
        <f>ROUND(I4910*H4910,2)</f>
        <v>0</v>
      </c>
      <c r="BL4910" s="17" t="s">
        <v>680</v>
      </c>
      <c r="BM4910" s="179" t="s">
        <v>4885</v>
      </c>
    </row>
    <row r="4911" spans="2:65" s="13" customFormat="1" ht="12">
      <c r="B4911" s="187"/>
      <c r="D4911" s="181" t="s">
        <v>586</v>
      </c>
      <c r="E4911" s="188" t="s">
        <v>1</v>
      </c>
      <c r="F4911" s="189" t="s">
        <v>84</v>
      </c>
      <c r="H4911" s="190">
        <v>1</v>
      </c>
      <c r="I4911" s="191"/>
      <c r="L4911" s="187"/>
      <c r="M4911" s="192"/>
      <c r="T4911" s="193"/>
      <c r="AT4911" s="188" t="s">
        <v>586</v>
      </c>
      <c r="AU4911" s="188" t="s">
        <v>89</v>
      </c>
      <c r="AV4911" s="13" t="s">
        <v>89</v>
      </c>
      <c r="AW4911" s="13" t="s">
        <v>31</v>
      </c>
      <c r="AX4911" s="13" t="s">
        <v>77</v>
      </c>
      <c r="AY4911" s="188" t="s">
        <v>574</v>
      </c>
    </row>
    <row r="4912" spans="2:65" s="14" customFormat="1" ht="12">
      <c r="B4912" s="194"/>
      <c r="D4912" s="181" t="s">
        <v>586</v>
      </c>
      <c r="E4912" s="195" t="s">
        <v>1</v>
      </c>
      <c r="F4912" s="196" t="s">
        <v>596</v>
      </c>
      <c r="H4912" s="197">
        <v>1</v>
      </c>
      <c r="I4912" s="198"/>
      <c r="L4912" s="194"/>
      <c r="M4912" s="199"/>
      <c r="T4912" s="200"/>
      <c r="AT4912" s="195" t="s">
        <v>586</v>
      </c>
      <c r="AU4912" s="195" t="s">
        <v>89</v>
      </c>
      <c r="AV4912" s="14" t="s">
        <v>580</v>
      </c>
      <c r="AW4912" s="14" t="s">
        <v>31</v>
      </c>
      <c r="AX4912" s="14" t="s">
        <v>84</v>
      </c>
      <c r="AY4912" s="195" t="s">
        <v>574</v>
      </c>
    </row>
    <row r="4913" spans="2:65" s="1" customFormat="1" ht="49.25" customHeight="1">
      <c r="B4913" s="140"/>
      <c r="C4913" s="168" t="s">
        <v>4886</v>
      </c>
      <c r="D4913" s="168" t="s">
        <v>576</v>
      </c>
      <c r="E4913" s="169" t="s">
        <v>4887</v>
      </c>
      <c r="F4913" s="170" t="s">
        <v>4888</v>
      </c>
      <c r="G4913" s="171" t="s">
        <v>579</v>
      </c>
      <c r="H4913" s="172">
        <v>1</v>
      </c>
      <c r="I4913" s="173"/>
      <c r="J4913" s="174">
        <f>ROUND(I4913*H4913,2)</f>
        <v>0</v>
      </c>
      <c r="K4913" s="175"/>
      <c r="L4913" s="34"/>
      <c r="M4913" s="176" t="s">
        <v>1</v>
      </c>
      <c r="N4913" s="139" t="s">
        <v>43</v>
      </c>
      <c r="P4913" s="177">
        <f>O4913*H4913</f>
        <v>0</v>
      </c>
      <c r="Q4913" s="177">
        <v>2.2000000000000001E-4</v>
      </c>
      <c r="R4913" s="177">
        <f>Q4913*H4913</f>
        <v>2.2000000000000001E-4</v>
      </c>
      <c r="S4913" s="177">
        <v>0</v>
      </c>
      <c r="T4913" s="178">
        <f>S4913*H4913</f>
        <v>0</v>
      </c>
      <c r="AR4913" s="179" t="s">
        <v>680</v>
      </c>
      <c r="AT4913" s="179" t="s">
        <v>576</v>
      </c>
      <c r="AU4913" s="179" t="s">
        <v>89</v>
      </c>
      <c r="AY4913" s="17" t="s">
        <v>574</v>
      </c>
      <c r="BE4913" s="102">
        <f>IF(N4913="základná",J4913,0)</f>
        <v>0</v>
      </c>
      <c r="BF4913" s="102">
        <f>IF(N4913="znížená",J4913,0)</f>
        <v>0</v>
      </c>
      <c r="BG4913" s="102">
        <f>IF(N4913="zákl. prenesená",J4913,0)</f>
        <v>0</v>
      </c>
      <c r="BH4913" s="102">
        <f>IF(N4913="zníž. prenesená",J4913,0)</f>
        <v>0</v>
      </c>
      <c r="BI4913" s="102">
        <f>IF(N4913="nulová",J4913,0)</f>
        <v>0</v>
      </c>
      <c r="BJ4913" s="17" t="s">
        <v>89</v>
      </c>
      <c r="BK4913" s="102">
        <f>ROUND(I4913*H4913,2)</f>
        <v>0</v>
      </c>
      <c r="BL4913" s="17" t="s">
        <v>680</v>
      </c>
      <c r="BM4913" s="179" t="s">
        <v>4889</v>
      </c>
    </row>
    <row r="4914" spans="2:65" s="13" customFormat="1" ht="12">
      <c r="B4914" s="187"/>
      <c r="D4914" s="181" t="s">
        <v>586</v>
      </c>
      <c r="E4914" s="188" t="s">
        <v>1</v>
      </c>
      <c r="F4914" s="189" t="s">
        <v>84</v>
      </c>
      <c r="H4914" s="190">
        <v>1</v>
      </c>
      <c r="I4914" s="191"/>
      <c r="L4914" s="187"/>
      <c r="M4914" s="192"/>
      <c r="T4914" s="193"/>
      <c r="AT4914" s="188" t="s">
        <v>586</v>
      </c>
      <c r="AU4914" s="188" t="s">
        <v>89</v>
      </c>
      <c r="AV4914" s="13" t="s">
        <v>89</v>
      </c>
      <c r="AW4914" s="13" t="s">
        <v>31</v>
      </c>
      <c r="AX4914" s="13" t="s">
        <v>77</v>
      </c>
      <c r="AY4914" s="188" t="s">
        <v>574</v>
      </c>
    </row>
    <row r="4915" spans="2:65" s="14" customFormat="1" ht="12">
      <c r="B4915" s="194"/>
      <c r="D4915" s="181" t="s">
        <v>586</v>
      </c>
      <c r="E4915" s="195" t="s">
        <v>1</v>
      </c>
      <c r="F4915" s="196" t="s">
        <v>596</v>
      </c>
      <c r="H4915" s="197">
        <v>1</v>
      </c>
      <c r="I4915" s="198"/>
      <c r="L4915" s="194"/>
      <c r="M4915" s="199"/>
      <c r="T4915" s="200"/>
      <c r="AT4915" s="195" t="s">
        <v>586</v>
      </c>
      <c r="AU4915" s="195" t="s">
        <v>89</v>
      </c>
      <c r="AV4915" s="14" t="s">
        <v>580</v>
      </c>
      <c r="AW4915" s="14" t="s">
        <v>31</v>
      </c>
      <c r="AX4915" s="14" t="s">
        <v>84</v>
      </c>
      <c r="AY4915" s="195" t="s">
        <v>574</v>
      </c>
    </row>
    <row r="4916" spans="2:65" s="1" customFormat="1" ht="55.5" customHeight="1">
      <c r="B4916" s="140"/>
      <c r="C4916" s="168" t="s">
        <v>4890</v>
      </c>
      <c r="D4916" s="168" t="s">
        <v>576</v>
      </c>
      <c r="E4916" s="169" t="s">
        <v>4891</v>
      </c>
      <c r="F4916" s="170" t="s">
        <v>4892</v>
      </c>
      <c r="G4916" s="171" t="s">
        <v>579</v>
      </c>
      <c r="H4916" s="172">
        <v>13</v>
      </c>
      <c r="I4916" s="173"/>
      <c r="J4916" s="174">
        <f>ROUND(I4916*H4916,2)</f>
        <v>0</v>
      </c>
      <c r="K4916" s="175"/>
      <c r="L4916" s="34"/>
      <c r="M4916" s="176" t="s">
        <v>1</v>
      </c>
      <c r="N4916" s="139" t="s">
        <v>43</v>
      </c>
      <c r="P4916" s="177">
        <f>O4916*H4916</f>
        <v>0</v>
      </c>
      <c r="Q4916" s="177">
        <v>2.2000000000000001E-4</v>
      </c>
      <c r="R4916" s="177">
        <f>Q4916*H4916</f>
        <v>2.8600000000000001E-3</v>
      </c>
      <c r="S4916" s="177">
        <v>0</v>
      </c>
      <c r="T4916" s="178">
        <f>S4916*H4916</f>
        <v>0</v>
      </c>
      <c r="AR4916" s="179" t="s">
        <v>680</v>
      </c>
      <c r="AT4916" s="179" t="s">
        <v>576</v>
      </c>
      <c r="AU4916" s="179" t="s">
        <v>89</v>
      </c>
      <c r="AY4916" s="17" t="s">
        <v>574</v>
      </c>
      <c r="BE4916" s="102">
        <f>IF(N4916="základná",J4916,0)</f>
        <v>0</v>
      </c>
      <c r="BF4916" s="102">
        <f>IF(N4916="znížená",J4916,0)</f>
        <v>0</v>
      </c>
      <c r="BG4916" s="102">
        <f>IF(N4916="zákl. prenesená",J4916,0)</f>
        <v>0</v>
      </c>
      <c r="BH4916" s="102">
        <f>IF(N4916="zníž. prenesená",J4916,0)</f>
        <v>0</v>
      </c>
      <c r="BI4916" s="102">
        <f>IF(N4916="nulová",J4916,0)</f>
        <v>0</v>
      </c>
      <c r="BJ4916" s="17" t="s">
        <v>89</v>
      </c>
      <c r="BK4916" s="102">
        <f>ROUND(I4916*H4916,2)</f>
        <v>0</v>
      </c>
      <c r="BL4916" s="17" t="s">
        <v>680</v>
      </c>
      <c r="BM4916" s="179" t="s">
        <v>4893</v>
      </c>
    </row>
    <row r="4917" spans="2:65" s="13" customFormat="1" ht="12">
      <c r="B4917" s="187"/>
      <c r="D4917" s="181" t="s">
        <v>586</v>
      </c>
      <c r="E4917" s="188" t="s">
        <v>1</v>
      </c>
      <c r="F4917" s="189" t="s">
        <v>660</v>
      </c>
      <c r="H4917" s="190">
        <v>13</v>
      </c>
      <c r="I4917" s="191"/>
      <c r="L4917" s="187"/>
      <c r="M4917" s="192"/>
      <c r="T4917" s="193"/>
      <c r="AT4917" s="188" t="s">
        <v>586</v>
      </c>
      <c r="AU4917" s="188" t="s">
        <v>89</v>
      </c>
      <c r="AV4917" s="13" t="s">
        <v>89</v>
      </c>
      <c r="AW4917" s="13" t="s">
        <v>31</v>
      </c>
      <c r="AX4917" s="13" t="s">
        <v>77</v>
      </c>
      <c r="AY4917" s="188" t="s">
        <v>574</v>
      </c>
    </row>
    <row r="4918" spans="2:65" s="14" customFormat="1" ht="12">
      <c r="B4918" s="194"/>
      <c r="D4918" s="181" t="s">
        <v>586</v>
      </c>
      <c r="E4918" s="195" t="s">
        <v>1</v>
      </c>
      <c r="F4918" s="196" t="s">
        <v>596</v>
      </c>
      <c r="H4918" s="197">
        <v>13</v>
      </c>
      <c r="I4918" s="198"/>
      <c r="L4918" s="194"/>
      <c r="M4918" s="199"/>
      <c r="T4918" s="200"/>
      <c r="AT4918" s="195" t="s">
        <v>586</v>
      </c>
      <c r="AU4918" s="195" t="s">
        <v>89</v>
      </c>
      <c r="AV4918" s="14" t="s">
        <v>580</v>
      </c>
      <c r="AW4918" s="14" t="s">
        <v>31</v>
      </c>
      <c r="AX4918" s="14" t="s">
        <v>84</v>
      </c>
      <c r="AY4918" s="195" t="s">
        <v>574</v>
      </c>
    </row>
    <row r="4919" spans="2:65" s="1" customFormat="1" ht="62.75" customHeight="1">
      <c r="B4919" s="140"/>
      <c r="C4919" s="168" t="s">
        <v>4894</v>
      </c>
      <c r="D4919" s="168" t="s">
        <v>576</v>
      </c>
      <c r="E4919" s="169" t="s">
        <v>4895</v>
      </c>
      <c r="F4919" s="170" t="s">
        <v>4896</v>
      </c>
      <c r="G4919" s="171" t="s">
        <v>579</v>
      </c>
      <c r="H4919" s="172">
        <v>1</v>
      </c>
      <c r="I4919" s="173"/>
      <c r="J4919" s="174">
        <f>ROUND(I4919*H4919,2)</f>
        <v>0</v>
      </c>
      <c r="K4919" s="175"/>
      <c r="L4919" s="34"/>
      <c r="M4919" s="176" t="s">
        <v>1</v>
      </c>
      <c r="N4919" s="139" t="s">
        <v>43</v>
      </c>
      <c r="P4919" s="177">
        <f>O4919*H4919</f>
        <v>0</v>
      </c>
      <c r="Q4919" s="177">
        <v>2.2000000000000001E-4</v>
      </c>
      <c r="R4919" s="177">
        <f>Q4919*H4919</f>
        <v>2.2000000000000001E-4</v>
      </c>
      <c r="S4919" s="177">
        <v>0</v>
      </c>
      <c r="T4919" s="178">
        <f>S4919*H4919</f>
        <v>0</v>
      </c>
      <c r="AR4919" s="179" t="s">
        <v>680</v>
      </c>
      <c r="AT4919" s="179" t="s">
        <v>576</v>
      </c>
      <c r="AU4919" s="179" t="s">
        <v>89</v>
      </c>
      <c r="AY4919" s="17" t="s">
        <v>574</v>
      </c>
      <c r="BE4919" s="102">
        <f>IF(N4919="základná",J4919,0)</f>
        <v>0</v>
      </c>
      <c r="BF4919" s="102">
        <f>IF(N4919="znížená",J4919,0)</f>
        <v>0</v>
      </c>
      <c r="BG4919" s="102">
        <f>IF(N4919="zákl. prenesená",J4919,0)</f>
        <v>0</v>
      </c>
      <c r="BH4919" s="102">
        <f>IF(N4919="zníž. prenesená",J4919,0)</f>
        <v>0</v>
      </c>
      <c r="BI4919" s="102">
        <f>IF(N4919="nulová",J4919,0)</f>
        <v>0</v>
      </c>
      <c r="BJ4919" s="17" t="s">
        <v>89</v>
      </c>
      <c r="BK4919" s="102">
        <f>ROUND(I4919*H4919,2)</f>
        <v>0</v>
      </c>
      <c r="BL4919" s="17" t="s">
        <v>680</v>
      </c>
      <c r="BM4919" s="179" t="s">
        <v>4897</v>
      </c>
    </row>
    <row r="4920" spans="2:65" s="13" customFormat="1" ht="12">
      <c r="B4920" s="187"/>
      <c r="D4920" s="181" t="s">
        <v>586</v>
      </c>
      <c r="E4920" s="188" t="s">
        <v>1</v>
      </c>
      <c r="F4920" s="189" t="s">
        <v>84</v>
      </c>
      <c r="H4920" s="190">
        <v>1</v>
      </c>
      <c r="I4920" s="191"/>
      <c r="L4920" s="187"/>
      <c r="M4920" s="192"/>
      <c r="T4920" s="193"/>
      <c r="AT4920" s="188" t="s">
        <v>586</v>
      </c>
      <c r="AU4920" s="188" t="s">
        <v>89</v>
      </c>
      <c r="AV4920" s="13" t="s">
        <v>89</v>
      </c>
      <c r="AW4920" s="13" t="s">
        <v>31</v>
      </c>
      <c r="AX4920" s="13" t="s">
        <v>77</v>
      </c>
      <c r="AY4920" s="188" t="s">
        <v>574</v>
      </c>
    </row>
    <row r="4921" spans="2:65" s="14" customFormat="1" ht="12">
      <c r="B4921" s="194"/>
      <c r="D4921" s="181" t="s">
        <v>586</v>
      </c>
      <c r="E4921" s="195" t="s">
        <v>1</v>
      </c>
      <c r="F4921" s="196" t="s">
        <v>596</v>
      </c>
      <c r="H4921" s="197">
        <v>1</v>
      </c>
      <c r="I4921" s="198"/>
      <c r="L4921" s="194"/>
      <c r="M4921" s="199"/>
      <c r="T4921" s="200"/>
      <c r="AT4921" s="195" t="s">
        <v>586</v>
      </c>
      <c r="AU4921" s="195" t="s">
        <v>89</v>
      </c>
      <c r="AV4921" s="14" t="s">
        <v>580</v>
      </c>
      <c r="AW4921" s="14" t="s">
        <v>31</v>
      </c>
      <c r="AX4921" s="14" t="s">
        <v>84</v>
      </c>
      <c r="AY4921" s="195" t="s">
        <v>574</v>
      </c>
    </row>
    <row r="4922" spans="2:65" s="1" customFormat="1" ht="62.75" customHeight="1">
      <c r="B4922" s="140"/>
      <c r="C4922" s="168" t="s">
        <v>4898</v>
      </c>
      <c r="D4922" s="168" t="s">
        <v>576</v>
      </c>
      <c r="E4922" s="169" t="s">
        <v>4899</v>
      </c>
      <c r="F4922" s="170" t="s">
        <v>4900</v>
      </c>
      <c r="G4922" s="171" t="s">
        <v>579</v>
      </c>
      <c r="H4922" s="172">
        <v>1</v>
      </c>
      <c r="I4922" s="173"/>
      <c r="J4922" s="174">
        <f>ROUND(I4922*H4922,2)</f>
        <v>0</v>
      </c>
      <c r="K4922" s="175"/>
      <c r="L4922" s="34"/>
      <c r="M4922" s="176" t="s">
        <v>1</v>
      </c>
      <c r="N4922" s="139" t="s">
        <v>43</v>
      </c>
      <c r="P4922" s="177">
        <f>O4922*H4922</f>
        <v>0</v>
      </c>
      <c r="Q4922" s="177">
        <v>2.2000000000000001E-4</v>
      </c>
      <c r="R4922" s="177">
        <f>Q4922*H4922</f>
        <v>2.2000000000000001E-4</v>
      </c>
      <c r="S4922" s="177">
        <v>0</v>
      </c>
      <c r="T4922" s="178">
        <f>S4922*H4922</f>
        <v>0</v>
      </c>
      <c r="AR4922" s="179" t="s">
        <v>680</v>
      </c>
      <c r="AT4922" s="179" t="s">
        <v>576</v>
      </c>
      <c r="AU4922" s="179" t="s">
        <v>89</v>
      </c>
      <c r="AY4922" s="17" t="s">
        <v>574</v>
      </c>
      <c r="BE4922" s="102">
        <f>IF(N4922="základná",J4922,0)</f>
        <v>0</v>
      </c>
      <c r="BF4922" s="102">
        <f>IF(N4922="znížená",J4922,0)</f>
        <v>0</v>
      </c>
      <c r="BG4922" s="102">
        <f>IF(N4922="zákl. prenesená",J4922,0)</f>
        <v>0</v>
      </c>
      <c r="BH4922" s="102">
        <f>IF(N4922="zníž. prenesená",J4922,0)</f>
        <v>0</v>
      </c>
      <c r="BI4922" s="102">
        <f>IF(N4922="nulová",J4922,0)</f>
        <v>0</v>
      </c>
      <c r="BJ4922" s="17" t="s">
        <v>89</v>
      </c>
      <c r="BK4922" s="102">
        <f>ROUND(I4922*H4922,2)</f>
        <v>0</v>
      </c>
      <c r="BL4922" s="17" t="s">
        <v>680</v>
      </c>
      <c r="BM4922" s="179" t="s">
        <v>4901</v>
      </c>
    </row>
    <row r="4923" spans="2:65" s="13" customFormat="1" ht="12">
      <c r="B4923" s="187"/>
      <c r="D4923" s="181" t="s">
        <v>586</v>
      </c>
      <c r="E4923" s="188" t="s">
        <v>1</v>
      </c>
      <c r="F4923" s="189" t="s">
        <v>84</v>
      </c>
      <c r="H4923" s="190">
        <v>1</v>
      </c>
      <c r="I4923" s="191"/>
      <c r="L4923" s="187"/>
      <c r="M4923" s="192"/>
      <c r="T4923" s="193"/>
      <c r="AT4923" s="188" t="s">
        <v>586</v>
      </c>
      <c r="AU4923" s="188" t="s">
        <v>89</v>
      </c>
      <c r="AV4923" s="13" t="s">
        <v>89</v>
      </c>
      <c r="AW4923" s="13" t="s">
        <v>31</v>
      </c>
      <c r="AX4923" s="13" t="s">
        <v>77</v>
      </c>
      <c r="AY4923" s="188" t="s">
        <v>574</v>
      </c>
    </row>
    <row r="4924" spans="2:65" s="14" customFormat="1" ht="12">
      <c r="B4924" s="194"/>
      <c r="D4924" s="181" t="s">
        <v>586</v>
      </c>
      <c r="E4924" s="195" t="s">
        <v>1</v>
      </c>
      <c r="F4924" s="196" t="s">
        <v>596</v>
      </c>
      <c r="H4924" s="197">
        <v>1</v>
      </c>
      <c r="I4924" s="198"/>
      <c r="L4924" s="194"/>
      <c r="M4924" s="199"/>
      <c r="T4924" s="200"/>
      <c r="AT4924" s="195" t="s">
        <v>586</v>
      </c>
      <c r="AU4924" s="195" t="s">
        <v>89</v>
      </c>
      <c r="AV4924" s="14" t="s">
        <v>580</v>
      </c>
      <c r="AW4924" s="14" t="s">
        <v>31</v>
      </c>
      <c r="AX4924" s="14" t="s">
        <v>84</v>
      </c>
      <c r="AY4924" s="195" t="s">
        <v>574</v>
      </c>
    </row>
    <row r="4925" spans="2:65" s="1" customFormat="1" ht="62.75" customHeight="1">
      <c r="B4925" s="140"/>
      <c r="C4925" s="168" t="s">
        <v>4902</v>
      </c>
      <c r="D4925" s="168" t="s">
        <v>576</v>
      </c>
      <c r="E4925" s="169" t="s">
        <v>4903</v>
      </c>
      <c r="F4925" s="170" t="s">
        <v>4904</v>
      </c>
      <c r="G4925" s="171" t="s">
        <v>579</v>
      </c>
      <c r="H4925" s="172">
        <v>1</v>
      </c>
      <c r="I4925" s="173"/>
      <c r="J4925" s="174">
        <f>ROUND(I4925*H4925,2)</f>
        <v>0</v>
      </c>
      <c r="K4925" s="175"/>
      <c r="L4925" s="34"/>
      <c r="M4925" s="176" t="s">
        <v>1</v>
      </c>
      <c r="N4925" s="139" t="s">
        <v>43</v>
      </c>
      <c r="P4925" s="177">
        <f>O4925*H4925</f>
        <v>0</v>
      </c>
      <c r="Q4925" s="177">
        <v>2.2000000000000001E-4</v>
      </c>
      <c r="R4925" s="177">
        <f>Q4925*H4925</f>
        <v>2.2000000000000001E-4</v>
      </c>
      <c r="S4925" s="177">
        <v>0</v>
      </c>
      <c r="T4925" s="178">
        <f>S4925*H4925</f>
        <v>0</v>
      </c>
      <c r="AR4925" s="179" t="s">
        <v>680</v>
      </c>
      <c r="AT4925" s="179" t="s">
        <v>576</v>
      </c>
      <c r="AU4925" s="179" t="s">
        <v>89</v>
      </c>
      <c r="AY4925" s="17" t="s">
        <v>574</v>
      </c>
      <c r="BE4925" s="102">
        <f>IF(N4925="základná",J4925,0)</f>
        <v>0</v>
      </c>
      <c r="BF4925" s="102">
        <f>IF(N4925="znížená",J4925,0)</f>
        <v>0</v>
      </c>
      <c r="BG4925" s="102">
        <f>IF(N4925="zákl. prenesená",J4925,0)</f>
        <v>0</v>
      </c>
      <c r="BH4925" s="102">
        <f>IF(N4925="zníž. prenesená",J4925,0)</f>
        <v>0</v>
      </c>
      <c r="BI4925" s="102">
        <f>IF(N4925="nulová",J4925,0)</f>
        <v>0</v>
      </c>
      <c r="BJ4925" s="17" t="s">
        <v>89</v>
      </c>
      <c r="BK4925" s="102">
        <f>ROUND(I4925*H4925,2)</f>
        <v>0</v>
      </c>
      <c r="BL4925" s="17" t="s">
        <v>680</v>
      </c>
      <c r="BM4925" s="179" t="s">
        <v>4905</v>
      </c>
    </row>
    <row r="4926" spans="2:65" s="13" customFormat="1" ht="12">
      <c r="B4926" s="187"/>
      <c r="D4926" s="181" t="s">
        <v>586</v>
      </c>
      <c r="E4926" s="188" t="s">
        <v>1</v>
      </c>
      <c r="F4926" s="189" t="s">
        <v>84</v>
      </c>
      <c r="H4926" s="190">
        <v>1</v>
      </c>
      <c r="I4926" s="191"/>
      <c r="L4926" s="187"/>
      <c r="M4926" s="192"/>
      <c r="T4926" s="193"/>
      <c r="AT4926" s="188" t="s">
        <v>586</v>
      </c>
      <c r="AU4926" s="188" t="s">
        <v>89</v>
      </c>
      <c r="AV4926" s="13" t="s">
        <v>89</v>
      </c>
      <c r="AW4926" s="13" t="s">
        <v>31</v>
      </c>
      <c r="AX4926" s="13" t="s">
        <v>77</v>
      </c>
      <c r="AY4926" s="188" t="s">
        <v>574</v>
      </c>
    </row>
    <row r="4927" spans="2:65" s="14" customFormat="1" ht="12">
      <c r="B4927" s="194"/>
      <c r="D4927" s="181" t="s">
        <v>586</v>
      </c>
      <c r="E4927" s="195" t="s">
        <v>1</v>
      </c>
      <c r="F4927" s="196" t="s">
        <v>596</v>
      </c>
      <c r="H4927" s="197">
        <v>1</v>
      </c>
      <c r="I4927" s="198"/>
      <c r="L4927" s="194"/>
      <c r="M4927" s="199"/>
      <c r="T4927" s="200"/>
      <c r="AT4927" s="195" t="s">
        <v>586</v>
      </c>
      <c r="AU4927" s="195" t="s">
        <v>89</v>
      </c>
      <c r="AV4927" s="14" t="s">
        <v>580</v>
      </c>
      <c r="AW4927" s="14" t="s">
        <v>31</v>
      </c>
      <c r="AX4927" s="14" t="s">
        <v>84</v>
      </c>
      <c r="AY4927" s="195" t="s">
        <v>574</v>
      </c>
    </row>
    <row r="4928" spans="2:65" s="1" customFormat="1" ht="62.75" customHeight="1">
      <c r="B4928" s="140"/>
      <c r="C4928" s="168" t="s">
        <v>4906</v>
      </c>
      <c r="D4928" s="168" t="s">
        <v>576</v>
      </c>
      <c r="E4928" s="169" t="s">
        <v>4907</v>
      </c>
      <c r="F4928" s="170" t="s">
        <v>4908</v>
      </c>
      <c r="G4928" s="171" t="s">
        <v>579</v>
      </c>
      <c r="H4928" s="172">
        <v>1</v>
      </c>
      <c r="I4928" s="173"/>
      <c r="J4928" s="174">
        <f>ROUND(I4928*H4928,2)</f>
        <v>0</v>
      </c>
      <c r="K4928" s="175"/>
      <c r="L4928" s="34"/>
      <c r="M4928" s="176" t="s">
        <v>1</v>
      </c>
      <c r="N4928" s="139" t="s">
        <v>43</v>
      </c>
      <c r="P4928" s="177">
        <f>O4928*H4928</f>
        <v>0</v>
      </c>
      <c r="Q4928" s="177">
        <v>2.2000000000000001E-4</v>
      </c>
      <c r="R4928" s="177">
        <f>Q4928*H4928</f>
        <v>2.2000000000000001E-4</v>
      </c>
      <c r="S4928" s="177">
        <v>0</v>
      </c>
      <c r="T4928" s="178">
        <f>S4928*H4928</f>
        <v>0</v>
      </c>
      <c r="AR4928" s="179" t="s">
        <v>680</v>
      </c>
      <c r="AT4928" s="179" t="s">
        <v>576</v>
      </c>
      <c r="AU4928" s="179" t="s">
        <v>89</v>
      </c>
      <c r="AY4928" s="17" t="s">
        <v>574</v>
      </c>
      <c r="BE4928" s="102">
        <f>IF(N4928="základná",J4928,0)</f>
        <v>0</v>
      </c>
      <c r="BF4928" s="102">
        <f>IF(N4928="znížená",J4928,0)</f>
        <v>0</v>
      </c>
      <c r="BG4928" s="102">
        <f>IF(N4928="zákl. prenesená",J4928,0)</f>
        <v>0</v>
      </c>
      <c r="BH4928" s="102">
        <f>IF(N4928="zníž. prenesená",J4928,0)</f>
        <v>0</v>
      </c>
      <c r="BI4928" s="102">
        <f>IF(N4928="nulová",J4928,0)</f>
        <v>0</v>
      </c>
      <c r="BJ4928" s="17" t="s">
        <v>89</v>
      </c>
      <c r="BK4928" s="102">
        <f>ROUND(I4928*H4928,2)</f>
        <v>0</v>
      </c>
      <c r="BL4928" s="17" t="s">
        <v>680</v>
      </c>
      <c r="BM4928" s="179" t="s">
        <v>4909</v>
      </c>
    </row>
    <row r="4929" spans="2:65" s="13" customFormat="1" ht="12">
      <c r="B4929" s="187"/>
      <c r="D4929" s="181" t="s">
        <v>586</v>
      </c>
      <c r="E4929" s="188" t="s">
        <v>1</v>
      </c>
      <c r="F4929" s="189" t="s">
        <v>84</v>
      </c>
      <c r="H4929" s="190">
        <v>1</v>
      </c>
      <c r="I4929" s="191"/>
      <c r="L4929" s="187"/>
      <c r="M4929" s="192"/>
      <c r="T4929" s="193"/>
      <c r="AT4929" s="188" t="s">
        <v>586</v>
      </c>
      <c r="AU4929" s="188" t="s">
        <v>89</v>
      </c>
      <c r="AV4929" s="13" t="s">
        <v>89</v>
      </c>
      <c r="AW4929" s="13" t="s">
        <v>31</v>
      </c>
      <c r="AX4929" s="13" t="s">
        <v>77</v>
      </c>
      <c r="AY4929" s="188" t="s">
        <v>574</v>
      </c>
    </row>
    <row r="4930" spans="2:65" s="14" customFormat="1" ht="12">
      <c r="B4930" s="194"/>
      <c r="D4930" s="181" t="s">
        <v>586</v>
      </c>
      <c r="E4930" s="195" t="s">
        <v>1</v>
      </c>
      <c r="F4930" s="196" t="s">
        <v>596</v>
      </c>
      <c r="H4930" s="197">
        <v>1</v>
      </c>
      <c r="I4930" s="198"/>
      <c r="L4930" s="194"/>
      <c r="M4930" s="199"/>
      <c r="T4930" s="200"/>
      <c r="AT4930" s="195" t="s">
        <v>586</v>
      </c>
      <c r="AU4930" s="195" t="s">
        <v>89</v>
      </c>
      <c r="AV4930" s="14" t="s">
        <v>580</v>
      </c>
      <c r="AW4930" s="14" t="s">
        <v>31</v>
      </c>
      <c r="AX4930" s="14" t="s">
        <v>84</v>
      </c>
      <c r="AY4930" s="195" t="s">
        <v>574</v>
      </c>
    </row>
    <row r="4931" spans="2:65" s="1" customFormat="1" ht="24.25" customHeight="1">
      <c r="B4931" s="140"/>
      <c r="C4931" s="168" t="s">
        <v>4910</v>
      </c>
      <c r="D4931" s="168" t="s">
        <v>576</v>
      </c>
      <c r="E4931" s="169" t="s">
        <v>4911</v>
      </c>
      <c r="F4931" s="170" t="s">
        <v>4912</v>
      </c>
      <c r="G4931" s="171" t="s">
        <v>3135</v>
      </c>
      <c r="H4931" s="219"/>
      <c r="I4931" s="173"/>
      <c r="J4931" s="174">
        <f>ROUND(I4931*H4931,2)</f>
        <v>0</v>
      </c>
      <c r="K4931" s="175"/>
      <c r="L4931" s="34"/>
      <c r="M4931" s="176" t="s">
        <v>1</v>
      </c>
      <c r="N4931" s="139" t="s">
        <v>43</v>
      </c>
      <c r="P4931" s="177">
        <f>O4931*H4931</f>
        <v>0</v>
      </c>
      <c r="Q4931" s="177">
        <v>0</v>
      </c>
      <c r="R4931" s="177">
        <f>Q4931*H4931</f>
        <v>0</v>
      </c>
      <c r="S4931" s="177">
        <v>0</v>
      </c>
      <c r="T4931" s="178">
        <f>S4931*H4931</f>
        <v>0</v>
      </c>
      <c r="AR4931" s="179" t="s">
        <v>680</v>
      </c>
      <c r="AT4931" s="179" t="s">
        <v>576</v>
      </c>
      <c r="AU4931" s="179" t="s">
        <v>89</v>
      </c>
      <c r="AY4931" s="17" t="s">
        <v>574</v>
      </c>
      <c r="BE4931" s="102">
        <f>IF(N4931="základná",J4931,0)</f>
        <v>0</v>
      </c>
      <c r="BF4931" s="102">
        <f>IF(N4931="znížená",J4931,0)</f>
        <v>0</v>
      </c>
      <c r="BG4931" s="102">
        <f>IF(N4931="zákl. prenesená",J4931,0)</f>
        <v>0</v>
      </c>
      <c r="BH4931" s="102">
        <f>IF(N4931="zníž. prenesená",J4931,0)</f>
        <v>0</v>
      </c>
      <c r="BI4931" s="102">
        <f>IF(N4931="nulová",J4931,0)</f>
        <v>0</v>
      </c>
      <c r="BJ4931" s="17" t="s">
        <v>89</v>
      </c>
      <c r="BK4931" s="102">
        <f>ROUND(I4931*H4931,2)</f>
        <v>0</v>
      </c>
      <c r="BL4931" s="17" t="s">
        <v>680</v>
      </c>
      <c r="BM4931" s="179" t="s">
        <v>4913</v>
      </c>
    </row>
    <row r="4932" spans="2:65" s="11" customFormat="1" ht="23" customHeight="1">
      <c r="B4932" s="156"/>
      <c r="D4932" s="157" t="s">
        <v>76</v>
      </c>
      <c r="E4932" s="166" t="s">
        <v>4914</v>
      </c>
      <c r="F4932" s="166" t="s">
        <v>4915</v>
      </c>
      <c r="I4932" s="159"/>
      <c r="J4932" s="167">
        <f>BK4932</f>
        <v>0</v>
      </c>
      <c r="L4932" s="156"/>
      <c r="M4932" s="161"/>
      <c r="P4932" s="162">
        <f>SUM(P4933:P5453)</f>
        <v>0</v>
      </c>
      <c r="R4932" s="162">
        <f>SUM(R4933:R5453)</f>
        <v>135.25115900000003</v>
      </c>
      <c r="T4932" s="163">
        <f>SUM(T4933:T5453)</f>
        <v>0.34289999999999998</v>
      </c>
      <c r="AR4932" s="157" t="s">
        <v>89</v>
      </c>
      <c r="AT4932" s="164" t="s">
        <v>76</v>
      </c>
      <c r="AU4932" s="164" t="s">
        <v>84</v>
      </c>
      <c r="AY4932" s="157" t="s">
        <v>574</v>
      </c>
      <c r="BK4932" s="165">
        <f>SUM(BK4933:BK5453)</f>
        <v>0</v>
      </c>
    </row>
    <row r="4933" spans="2:65" s="1" customFormat="1" ht="24.25" customHeight="1">
      <c r="B4933" s="140"/>
      <c r="C4933" s="168" t="s">
        <v>4916</v>
      </c>
      <c r="D4933" s="168" t="s">
        <v>576</v>
      </c>
      <c r="E4933" s="169" t="s">
        <v>4917</v>
      </c>
      <c r="F4933" s="170" t="s">
        <v>4918</v>
      </c>
      <c r="G4933" s="171" t="s">
        <v>611</v>
      </c>
      <c r="H4933" s="172">
        <v>38.1</v>
      </c>
      <c r="I4933" s="173"/>
      <c r="J4933" s="174">
        <f>ROUND(I4933*H4933,2)</f>
        <v>0</v>
      </c>
      <c r="K4933" s="175"/>
      <c r="L4933" s="34"/>
      <c r="M4933" s="176" t="s">
        <v>1</v>
      </c>
      <c r="N4933" s="139" t="s">
        <v>43</v>
      </c>
      <c r="P4933" s="177">
        <f>O4933*H4933</f>
        <v>0</v>
      </c>
      <c r="Q4933" s="177">
        <v>0</v>
      </c>
      <c r="R4933" s="177">
        <f>Q4933*H4933</f>
        <v>0</v>
      </c>
      <c r="S4933" s="177">
        <v>8.9999999999999993E-3</v>
      </c>
      <c r="T4933" s="178">
        <f>S4933*H4933</f>
        <v>0.34289999999999998</v>
      </c>
      <c r="AR4933" s="179" t="s">
        <v>680</v>
      </c>
      <c r="AT4933" s="179" t="s">
        <v>576</v>
      </c>
      <c r="AU4933" s="179" t="s">
        <v>89</v>
      </c>
      <c r="AY4933" s="17" t="s">
        <v>574</v>
      </c>
      <c r="BE4933" s="102">
        <f>IF(N4933="základná",J4933,0)</f>
        <v>0</v>
      </c>
      <c r="BF4933" s="102">
        <f>IF(N4933="znížená",J4933,0)</f>
        <v>0</v>
      </c>
      <c r="BG4933" s="102">
        <f>IF(N4933="zákl. prenesená",J4933,0)</f>
        <v>0</v>
      </c>
      <c r="BH4933" s="102">
        <f>IF(N4933="zníž. prenesená",J4933,0)</f>
        <v>0</v>
      </c>
      <c r="BI4933" s="102">
        <f>IF(N4933="nulová",J4933,0)</f>
        <v>0</v>
      </c>
      <c r="BJ4933" s="17" t="s">
        <v>89</v>
      </c>
      <c r="BK4933" s="102">
        <f>ROUND(I4933*H4933,2)</f>
        <v>0</v>
      </c>
      <c r="BL4933" s="17" t="s">
        <v>680</v>
      </c>
      <c r="BM4933" s="179" t="s">
        <v>4919</v>
      </c>
    </row>
    <row r="4934" spans="2:65" s="12" customFormat="1" ht="12">
      <c r="B4934" s="180"/>
      <c r="D4934" s="181" t="s">
        <v>586</v>
      </c>
      <c r="E4934" s="182" t="s">
        <v>1</v>
      </c>
      <c r="F4934" s="183" t="s">
        <v>4920</v>
      </c>
      <c r="H4934" s="182" t="s">
        <v>1</v>
      </c>
      <c r="I4934" s="184"/>
      <c r="L4934" s="180"/>
      <c r="M4934" s="185"/>
      <c r="T4934" s="186"/>
      <c r="AT4934" s="182" t="s">
        <v>586</v>
      </c>
      <c r="AU4934" s="182" t="s">
        <v>89</v>
      </c>
      <c r="AV4934" s="12" t="s">
        <v>84</v>
      </c>
      <c r="AW4934" s="12" t="s">
        <v>31</v>
      </c>
      <c r="AX4934" s="12" t="s">
        <v>77</v>
      </c>
      <c r="AY4934" s="182" t="s">
        <v>574</v>
      </c>
    </row>
    <row r="4935" spans="2:65" s="13" customFormat="1" ht="12">
      <c r="B4935" s="187"/>
      <c r="D4935" s="181" t="s">
        <v>586</v>
      </c>
      <c r="E4935" s="188" t="s">
        <v>1</v>
      </c>
      <c r="F4935" s="189" t="s">
        <v>4921</v>
      </c>
      <c r="H4935" s="190">
        <v>38.1</v>
      </c>
      <c r="I4935" s="191"/>
      <c r="L4935" s="187"/>
      <c r="M4935" s="192"/>
      <c r="T4935" s="193"/>
      <c r="AT4935" s="188" t="s">
        <v>586</v>
      </c>
      <c r="AU4935" s="188" t="s">
        <v>89</v>
      </c>
      <c r="AV4935" s="13" t="s">
        <v>89</v>
      </c>
      <c r="AW4935" s="13" t="s">
        <v>31</v>
      </c>
      <c r="AX4935" s="13" t="s">
        <v>77</v>
      </c>
      <c r="AY4935" s="188" t="s">
        <v>574</v>
      </c>
    </row>
    <row r="4936" spans="2:65" s="14" customFormat="1" ht="12">
      <c r="B4936" s="194"/>
      <c r="D4936" s="181" t="s">
        <v>586</v>
      </c>
      <c r="E4936" s="195" t="s">
        <v>1</v>
      </c>
      <c r="F4936" s="196" t="s">
        <v>596</v>
      </c>
      <c r="H4936" s="197">
        <v>38.1</v>
      </c>
      <c r="I4936" s="198"/>
      <c r="L4936" s="194"/>
      <c r="M4936" s="199"/>
      <c r="T4936" s="200"/>
      <c r="AT4936" s="195" t="s">
        <v>586</v>
      </c>
      <c r="AU4936" s="195" t="s">
        <v>89</v>
      </c>
      <c r="AV4936" s="14" t="s">
        <v>580</v>
      </c>
      <c r="AW4936" s="14" t="s">
        <v>31</v>
      </c>
      <c r="AX4936" s="14" t="s">
        <v>84</v>
      </c>
      <c r="AY4936" s="195" t="s">
        <v>574</v>
      </c>
    </row>
    <row r="4937" spans="2:65" s="1" customFormat="1" ht="44.25" customHeight="1">
      <c r="B4937" s="140"/>
      <c r="C4937" s="168" t="s">
        <v>4922</v>
      </c>
      <c r="D4937" s="168" t="s">
        <v>576</v>
      </c>
      <c r="E4937" s="169" t="s">
        <v>4923</v>
      </c>
      <c r="F4937" s="170" t="s">
        <v>4924</v>
      </c>
      <c r="G4937" s="171" t="s">
        <v>579</v>
      </c>
      <c r="H4937" s="172">
        <v>1</v>
      </c>
      <c r="I4937" s="173"/>
      <c r="J4937" s="174">
        <f>ROUND(I4937*H4937,2)</f>
        <v>0</v>
      </c>
      <c r="K4937" s="175"/>
      <c r="L4937" s="34"/>
      <c r="M4937" s="176" t="s">
        <v>1</v>
      </c>
      <c r="N4937" s="139" t="s">
        <v>43</v>
      </c>
      <c r="P4937" s="177">
        <f>O4937*H4937</f>
        <v>0</v>
      </c>
      <c r="Q4937" s="177">
        <v>0</v>
      </c>
      <c r="R4937" s="177">
        <f>Q4937*H4937</f>
        <v>0</v>
      </c>
      <c r="S4937" s="177">
        <v>0</v>
      </c>
      <c r="T4937" s="178">
        <f>S4937*H4937</f>
        <v>0</v>
      </c>
      <c r="AR4937" s="179" t="s">
        <v>680</v>
      </c>
      <c r="AT4937" s="179" t="s">
        <v>576</v>
      </c>
      <c r="AU4937" s="179" t="s">
        <v>89</v>
      </c>
      <c r="AY4937" s="17" t="s">
        <v>574</v>
      </c>
      <c r="BE4937" s="102">
        <f>IF(N4937="základná",J4937,0)</f>
        <v>0</v>
      </c>
      <c r="BF4937" s="102">
        <f>IF(N4937="znížená",J4937,0)</f>
        <v>0</v>
      </c>
      <c r="BG4937" s="102">
        <f>IF(N4937="zákl. prenesená",J4937,0)</f>
        <v>0</v>
      </c>
      <c r="BH4937" s="102">
        <f>IF(N4937="zníž. prenesená",J4937,0)</f>
        <v>0</v>
      </c>
      <c r="BI4937" s="102">
        <f>IF(N4937="nulová",J4937,0)</f>
        <v>0</v>
      </c>
      <c r="BJ4937" s="17" t="s">
        <v>89</v>
      </c>
      <c r="BK4937" s="102">
        <f>ROUND(I4937*H4937,2)</f>
        <v>0</v>
      </c>
      <c r="BL4937" s="17" t="s">
        <v>680</v>
      </c>
      <c r="BM4937" s="179" t="s">
        <v>4925</v>
      </c>
    </row>
    <row r="4938" spans="2:65" s="13" customFormat="1" ht="12">
      <c r="B4938" s="187"/>
      <c r="D4938" s="181" t="s">
        <v>586</v>
      </c>
      <c r="E4938" s="188" t="s">
        <v>1</v>
      </c>
      <c r="F4938" s="189" t="s">
        <v>84</v>
      </c>
      <c r="H4938" s="190">
        <v>1</v>
      </c>
      <c r="I4938" s="191"/>
      <c r="L4938" s="187"/>
      <c r="M4938" s="192"/>
      <c r="T4938" s="193"/>
      <c r="AT4938" s="188" t="s">
        <v>586</v>
      </c>
      <c r="AU4938" s="188" t="s">
        <v>89</v>
      </c>
      <c r="AV4938" s="13" t="s">
        <v>89</v>
      </c>
      <c r="AW4938" s="13" t="s">
        <v>31</v>
      </c>
      <c r="AX4938" s="13" t="s">
        <v>77</v>
      </c>
      <c r="AY4938" s="188" t="s">
        <v>574</v>
      </c>
    </row>
    <row r="4939" spans="2:65" s="14" customFormat="1" ht="12">
      <c r="B4939" s="194"/>
      <c r="D4939" s="181" t="s">
        <v>586</v>
      </c>
      <c r="E4939" s="195" t="s">
        <v>1</v>
      </c>
      <c r="F4939" s="196" t="s">
        <v>596</v>
      </c>
      <c r="H4939" s="197">
        <v>1</v>
      </c>
      <c r="I4939" s="198"/>
      <c r="L4939" s="194"/>
      <c r="M4939" s="199"/>
      <c r="T4939" s="200"/>
      <c r="AT4939" s="195" t="s">
        <v>586</v>
      </c>
      <c r="AU4939" s="195" t="s">
        <v>89</v>
      </c>
      <c r="AV4939" s="14" t="s">
        <v>580</v>
      </c>
      <c r="AW4939" s="14" t="s">
        <v>31</v>
      </c>
      <c r="AX4939" s="14" t="s">
        <v>84</v>
      </c>
      <c r="AY4939" s="195" t="s">
        <v>574</v>
      </c>
    </row>
    <row r="4940" spans="2:65" s="1" customFormat="1" ht="49.25" customHeight="1">
      <c r="B4940" s="140"/>
      <c r="C4940" s="168" t="s">
        <v>4926</v>
      </c>
      <c r="D4940" s="168" t="s">
        <v>576</v>
      </c>
      <c r="E4940" s="169" t="s">
        <v>4927</v>
      </c>
      <c r="F4940" s="170" t="s">
        <v>4928</v>
      </c>
      <c r="G4940" s="171" t="s">
        <v>579</v>
      </c>
      <c r="H4940" s="172">
        <v>1</v>
      </c>
      <c r="I4940" s="173"/>
      <c r="J4940" s="174">
        <f>ROUND(I4940*H4940,2)</f>
        <v>0</v>
      </c>
      <c r="K4940" s="175"/>
      <c r="L4940" s="34"/>
      <c r="M4940" s="176" t="s">
        <v>1</v>
      </c>
      <c r="N4940" s="139" t="s">
        <v>43</v>
      </c>
      <c r="P4940" s="177">
        <f>O4940*H4940</f>
        <v>0</v>
      </c>
      <c r="Q4940" s="177">
        <v>0</v>
      </c>
      <c r="R4940" s="177">
        <f>Q4940*H4940</f>
        <v>0</v>
      </c>
      <c r="S4940" s="177">
        <v>0</v>
      </c>
      <c r="T4940" s="178">
        <f>S4940*H4940</f>
        <v>0</v>
      </c>
      <c r="AR4940" s="179" t="s">
        <v>680</v>
      </c>
      <c r="AT4940" s="179" t="s">
        <v>576</v>
      </c>
      <c r="AU4940" s="179" t="s">
        <v>89</v>
      </c>
      <c r="AY4940" s="17" t="s">
        <v>574</v>
      </c>
      <c r="BE4940" s="102">
        <f>IF(N4940="základná",J4940,0)</f>
        <v>0</v>
      </c>
      <c r="BF4940" s="102">
        <f>IF(N4940="znížená",J4940,0)</f>
        <v>0</v>
      </c>
      <c r="BG4940" s="102">
        <f>IF(N4940="zákl. prenesená",J4940,0)</f>
        <v>0</v>
      </c>
      <c r="BH4940" s="102">
        <f>IF(N4940="zníž. prenesená",J4940,0)</f>
        <v>0</v>
      </c>
      <c r="BI4940" s="102">
        <f>IF(N4940="nulová",J4940,0)</f>
        <v>0</v>
      </c>
      <c r="BJ4940" s="17" t="s">
        <v>89</v>
      </c>
      <c r="BK4940" s="102">
        <f>ROUND(I4940*H4940,2)</f>
        <v>0</v>
      </c>
      <c r="BL4940" s="17" t="s">
        <v>680</v>
      </c>
      <c r="BM4940" s="179" t="s">
        <v>4929</v>
      </c>
    </row>
    <row r="4941" spans="2:65" s="13" customFormat="1" ht="12">
      <c r="B4941" s="187"/>
      <c r="D4941" s="181" t="s">
        <v>586</v>
      </c>
      <c r="E4941" s="188" t="s">
        <v>1</v>
      </c>
      <c r="F4941" s="189" t="s">
        <v>84</v>
      </c>
      <c r="H4941" s="190">
        <v>1</v>
      </c>
      <c r="I4941" s="191"/>
      <c r="L4941" s="187"/>
      <c r="M4941" s="192"/>
      <c r="T4941" s="193"/>
      <c r="AT4941" s="188" t="s">
        <v>586</v>
      </c>
      <c r="AU4941" s="188" t="s">
        <v>89</v>
      </c>
      <c r="AV4941" s="13" t="s">
        <v>89</v>
      </c>
      <c r="AW4941" s="13" t="s">
        <v>31</v>
      </c>
      <c r="AX4941" s="13" t="s">
        <v>77</v>
      </c>
      <c r="AY4941" s="188" t="s">
        <v>574</v>
      </c>
    </row>
    <row r="4942" spans="2:65" s="14" customFormat="1" ht="12">
      <c r="B4942" s="194"/>
      <c r="D4942" s="181" t="s">
        <v>586</v>
      </c>
      <c r="E4942" s="195" t="s">
        <v>1</v>
      </c>
      <c r="F4942" s="196" t="s">
        <v>596</v>
      </c>
      <c r="H4942" s="197">
        <v>1</v>
      </c>
      <c r="I4942" s="198"/>
      <c r="L4942" s="194"/>
      <c r="M4942" s="199"/>
      <c r="T4942" s="200"/>
      <c r="AT4942" s="195" t="s">
        <v>586</v>
      </c>
      <c r="AU4942" s="195" t="s">
        <v>89</v>
      </c>
      <c r="AV4942" s="14" t="s">
        <v>580</v>
      </c>
      <c r="AW4942" s="14" t="s">
        <v>31</v>
      </c>
      <c r="AX4942" s="14" t="s">
        <v>84</v>
      </c>
      <c r="AY4942" s="195" t="s">
        <v>574</v>
      </c>
    </row>
    <row r="4943" spans="2:65" s="1" customFormat="1" ht="49.25" customHeight="1">
      <c r="B4943" s="140"/>
      <c r="C4943" s="168" t="s">
        <v>4930</v>
      </c>
      <c r="D4943" s="168" t="s">
        <v>576</v>
      </c>
      <c r="E4943" s="169" t="s">
        <v>4931</v>
      </c>
      <c r="F4943" s="170" t="s">
        <v>4932</v>
      </c>
      <c r="G4943" s="171" t="s">
        <v>579</v>
      </c>
      <c r="H4943" s="172">
        <v>1</v>
      </c>
      <c r="I4943" s="173"/>
      <c r="J4943" s="174">
        <f>ROUND(I4943*H4943,2)</f>
        <v>0</v>
      </c>
      <c r="K4943" s="175"/>
      <c r="L4943" s="34"/>
      <c r="M4943" s="176" t="s">
        <v>1</v>
      </c>
      <c r="N4943" s="139" t="s">
        <v>43</v>
      </c>
      <c r="P4943" s="177">
        <f>O4943*H4943</f>
        <v>0</v>
      </c>
      <c r="Q4943" s="177">
        <v>0</v>
      </c>
      <c r="R4943" s="177">
        <f>Q4943*H4943</f>
        <v>0</v>
      </c>
      <c r="S4943" s="177">
        <v>0</v>
      </c>
      <c r="T4943" s="178">
        <f>S4943*H4943</f>
        <v>0</v>
      </c>
      <c r="AR4943" s="179" t="s">
        <v>680</v>
      </c>
      <c r="AT4943" s="179" t="s">
        <v>576</v>
      </c>
      <c r="AU4943" s="179" t="s">
        <v>89</v>
      </c>
      <c r="AY4943" s="17" t="s">
        <v>574</v>
      </c>
      <c r="BE4943" s="102">
        <f>IF(N4943="základná",J4943,0)</f>
        <v>0</v>
      </c>
      <c r="BF4943" s="102">
        <f>IF(N4943="znížená",J4943,0)</f>
        <v>0</v>
      </c>
      <c r="BG4943" s="102">
        <f>IF(N4943="zákl. prenesená",J4943,0)</f>
        <v>0</v>
      </c>
      <c r="BH4943" s="102">
        <f>IF(N4943="zníž. prenesená",J4943,0)</f>
        <v>0</v>
      </c>
      <c r="BI4943" s="102">
        <f>IF(N4943="nulová",J4943,0)</f>
        <v>0</v>
      </c>
      <c r="BJ4943" s="17" t="s">
        <v>89</v>
      </c>
      <c r="BK4943" s="102">
        <f>ROUND(I4943*H4943,2)</f>
        <v>0</v>
      </c>
      <c r="BL4943" s="17" t="s">
        <v>680</v>
      </c>
      <c r="BM4943" s="179" t="s">
        <v>4933</v>
      </c>
    </row>
    <row r="4944" spans="2:65" s="13" customFormat="1" ht="12">
      <c r="B4944" s="187"/>
      <c r="D4944" s="181" t="s">
        <v>586</v>
      </c>
      <c r="E4944" s="188" t="s">
        <v>1</v>
      </c>
      <c r="F4944" s="189" t="s">
        <v>84</v>
      </c>
      <c r="H4944" s="190">
        <v>1</v>
      </c>
      <c r="I4944" s="191"/>
      <c r="L4944" s="187"/>
      <c r="M4944" s="192"/>
      <c r="T4944" s="193"/>
      <c r="AT4944" s="188" t="s">
        <v>586</v>
      </c>
      <c r="AU4944" s="188" t="s">
        <v>89</v>
      </c>
      <c r="AV4944" s="13" t="s">
        <v>89</v>
      </c>
      <c r="AW4944" s="13" t="s">
        <v>31</v>
      </c>
      <c r="AX4944" s="13" t="s">
        <v>77</v>
      </c>
      <c r="AY4944" s="188" t="s">
        <v>574</v>
      </c>
    </row>
    <row r="4945" spans="2:65" s="14" customFormat="1" ht="12">
      <c r="B4945" s="194"/>
      <c r="D4945" s="181" t="s">
        <v>586</v>
      </c>
      <c r="E4945" s="195" t="s">
        <v>1</v>
      </c>
      <c r="F4945" s="196" t="s">
        <v>596</v>
      </c>
      <c r="H4945" s="197">
        <v>1</v>
      </c>
      <c r="I4945" s="198"/>
      <c r="L4945" s="194"/>
      <c r="M4945" s="199"/>
      <c r="T4945" s="200"/>
      <c r="AT4945" s="195" t="s">
        <v>586</v>
      </c>
      <c r="AU4945" s="195" t="s">
        <v>89</v>
      </c>
      <c r="AV4945" s="14" t="s">
        <v>580</v>
      </c>
      <c r="AW4945" s="14" t="s">
        <v>31</v>
      </c>
      <c r="AX4945" s="14" t="s">
        <v>84</v>
      </c>
      <c r="AY4945" s="195" t="s">
        <v>574</v>
      </c>
    </row>
    <row r="4946" spans="2:65" s="1" customFormat="1" ht="49.25" customHeight="1">
      <c r="B4946" s="140"/>
      <c r="C4946" s="168" t="s">
        <v>4934</v>
      </c>
      <c r="D4946" s="168" t="s">
        <v>576</v>
      </c>
      <c r="E4946" s="169" t="s">
        <v>4935</v>
      </c>
      <c r="F4946" s="170" t="s">
        <v>4936</v>
      </c>
      <c r="G4946" s="171" t="s">
        <v>579</v>
      </c>
      <c r="H4946" s="172">
        <v>1</v>
      </c>
      <c r="I4946" s="173"/>
      <c r="J4946" s="174">
        <f>ROUND(I4946*H4946,2)</f>
        <v>0</v>
      </c>
      <c r="K4946" s="175"/>
      <c r="L4946" s="34"/>
      <c r="M4946" s="176" t="s">
        <v>1</v>
      </c>
      <c r="N4946" s="139" t="s">
        <v>43</v>
      </c>
      <c r="P4946" s="177">
        <f>O4946*H4946</f>
        <v>0</v>
      </c>
      <c r="Q4946" s="177">
        <v>0</v>
      </c>
      <c r="R4946" s="177">
        <f>Q4946*H4946</f>
        <v>0</v>
      </c>
      <c r="S4946" s="177">
        <v>0</v>
      </c>
      <c r="T4946" s="178">
        <f>S4946*H4946</f>
        <v>0</v>
      </c>
      <c r="AR4946" s="179" t="s">
        <v>680</v>
      </c>
      <c r="AT4946" s="179" t="s">
        <v>576</v>
      </c>
      <c r="AU4946" s="179" t="s">
        <v>89</v>
      </c>
      <c r="AY4946" s="17" t="s">
        <v>574</v>
      </c>
      <c r="BE4946" s="102">
        <f>IF(N4946="základná",J4946,0)</f>
        <v>0</v>
      </c>
      <c r="BF4946" s="102">
        <f>IF(N4946="znížená",J4946,0)</f>
        <v>0</v>
      </c>
      <c r="BG4946" s="102">
        <f>IF(N4946="zákl. prenesená",J4946,0)</f>
        <v>0</v>
      </c>
      <c r="BH4946" s="102">
        <f>IF(N4946="zníž. prenesená",J4946,0)</f>
        <v>0</v>
      </c>
      <c r="BI4946" s="102">
        <f>IF(N4946="nulová",J4946,0)</f>
        <v>0</v>
      </c>
      <c r="BJ4946" s="17" t="s">
        <v>89</v>
      </c>
      <c r="BK4946" s="102">
        <f>ROUND(I4946*H4946,2)</f>
        <v>0</v>
      </c>
      <c r="BL4946" s="17" t="s">
        <v>680</v>
      </c>
      <c r="BM4946" s="179" t="s">
        <v>4937</v>
      </c>
    </row>
    <row r="4947" spans="2:65" s="13" customFormat="1" ht="12">
      <c r="B4947" s="187"/>
      <c r="D4947" s="181" t="s">
        <v>586</v>
      </c>
      <c r="E4947" s="188" t="s">
        <v>1</v>
      </c>
      <c r="F4947" s="189" t="s">
        <v>84</v>
      </c>
      <c r="H4947" s="190">
        <v>1</v>
      </c>
      <c r="I4947" s="191"/>
      <c r="L4947" s="187"/>
      <c r="M4947" s="192"/>
      <c r="T4947" s="193"/>
      <c r="AT4947" s="188" t="s">
        <v>586</v>
      </c>
      <c r="AU4947" s="188" t="s">
        <v>89</v>
      </c>
      <c r="AV4947" s="13" t="s">
        <v>89</v>
      </c>
      <c r="AW4947" s="13" t="s">
        <v>31</v>
      </c>
      <c r="AX4947" s="13" t="s">
        <v>77</v>
      </c>
      <c r="AY4947" s="188" t="s">
        <v>574</v>
      </c>
    </row>
    <row r="4948" spans="2:65" s="14" customFormat="1" ht="12">
      <c r="B4948" s="194"/>
      <c r="D4948" s="181" t="s">
        <v>586</v>
      </c>
      <c r="E4948" s="195" t="s">
        <v>1</v>
      </c>
      <c r="F4948" s="196" t="s">
        <v>596</v>
      </c>
      <c r="H4948" s="197">
        <v>1</v>
      </c>
      <c r="I4948" s="198"/>
      <c r="L4948" s="194"/>
      <c r="M4948" s="199"/>
      <c r="T4948" s="200"/>
      <c r="AT4948" s="195" t="s">
        <v>586</v>
      </c>
      <c r="AU4948" s="195" t="s">
        <v>89</v>
      </c>
      <c r="AV4948" s="14" t="s">
        <v>580</v>
      </c>
      <c r="AW4948" s="14" t="s">
        <v>31</v>
      </c>
      <c r="AX4948" s="14" t="s">
        <v>84</v>
      </c>
      <c r="AY4948" s="195" t="s">
        <v>574</v>
      </c>
    </row>
    <row r="4949" spans="2:65" s="1" customFormat="1" ht="33" customHeight="1">
      <c r="B4949" s="140"/>
      <c r="C4949" s="168" t="s">
        <v>4938</v>
      </c>
      <c r="D4949" s="168" t="s">
        <v>576</v>
      </c>
      <c r="E4949" s="169" t="s">
        <v>4939</v>
      </c>
      <c r="F4949" s="170" t="s">
        <v>4940</v>
      </c>
      <c r="G4949" s="171" t="s">
        <v>1671</v>
      </c>
      <c r="H4949" s="172">
        <v>135251.15900000001</v>
      </c>
      <c r="I4949" s="173"/>
      <c r="J4949" s="174">
        <f>ROUND(I4949*H4949,2)</f>
        <v>0</v>
      </c>
      <c r="K4949" s="175"/>
      <c r="L4949" s="34"/>
      <c r="M4949" s="176" t="s">
        <v>1</v>
      </c>
      <c r="N4949" s="139" t="s">
        <v>43</v>
      </c>
      <c r="P4949" s="177">
        <f>O4949*H4949</f>
        <v>0</v>
      </c>
      <c r="Q4949" s="177">
        <v>1E-3</v>
      </c>
      <c r="R4949" s="177">
        <f>Q4949*H4949</f>
        <v>135.25115900000003</v>
      </c>
      <c r="S4949" s="177">
        <v>0</v>
      </c>
      <c r="T4949" s="178">
        <f>S4949*H4949</f>
        <v>0</v>
      </c>
      <c r="AR4949" s="179" t="s">
        <v>680</v>
      </c>
      <c r="AT4949" s="179" t="s">
        <v>576</v>
      </c>
      <c r="AU4949" s="179" t="s">
        <v>89</v>
      </c>
      <c r="AY4949" s="17" t="s">
        <v>574</v>
      </c>
      <c r="BE4949" s="102">
        <f>IF(N4949="základná",J4949,0)</f>
        <v>0</v>
      </c>
      <c r="BF4949" s="102">
        <f>IF(N4949="znížená",J4949,0)</f>
        <v>0</v>
      </c>
      <c r="BG4949" s="102">
        <f>IF(N4949="zákl. prenesená",J4949,0)</f>
        <v>0</v>
      </c>
      <c r="BH4949" s="102">
        <f>IF(N4949="zníž. prenesená",J4949,0)</f>
        <v>0</v>
      </c>
      <c r="BI4949" s="102">
        <f>IF(N4949="nulová",J4949,0)</f>
        <v>0</v>
      </c>
      <c r="BJ4949" s="17" t="s">
        <v>89</v>
      </c>
      <c r="BK4949" s="102">
        <f>ROUND(I4949*H4949,2)</f>
        <v>0</v>
      </c>
      <c r="BL4949" s="17" t="s">
        <v>680</v>
      </c>
      <c r="BM4949" s="179" t="s">
        <v>4941</v>
      </c>
    </row>
    <row r="4950" spans="2:65" s="12" customFormat="1" ht="12">
      <c r="B4950" s="180"/>
      <c r="D4950" s="181" t="s">
        <v>586</v>
      </c>
      <c r="E4950" s="182" t="s">
        <v>1</v>
      </c>
      <c r="F4950" s="183" t="s">
        <v>1509</v>
      </c>
      <c r="H4950" s="182" t="s">
        <v>1</v>
      </c>
      <c r="I4950" s="184"/>
      <c r="L4950" s="180"/>
      <c r="M4950" s="185"/>
      <c r="T4950" s="186"/>
      <c r="AT4950" s="182" t="s">
        <v>586</v>
      </c>
      <c r="AU4950" s="182" t="s">
        <v>89</v>
      </c>
      <c r="AV4950" s="12" t="s">
        <v>84</v>
      </c>
      <c r="AW4950" s="12" t="s">
        <v>31</v>
      </c>
      <c r="AX4950" s="12" t="s">
        <v>77</v>
      </c>
      <c r="AY4950" s="182" t="s">
        <v>574</v>
      </c>
    </row>
    <row r="4951" spans="2:65" s="13" customFormat="1" ht="12">
      <c r="B4951" s="187"/>
      <c r="D4951" s="181" t="s">
        <v>586</v>
      </c>
      <c r="E4951" s="188" t="s">
        <v>1</v>
      </c>
      <c r="F4951" s="189" t="s">
        <v>4942</v>
      </c>
      <c r="H4951" s="190">
        <v>35734.19</v>
      </c>
      <c r="I4951" s="191"/>
      <c r="L4951" s="187"/>
      <c r="M4951" s="192"/>
      <c r="T4951" s="193"/>
      <c r="AT4951" s="188" t="s">
        <v>586</v>
      </c>
      <c r="AU4951" s="188" t="s">
        <v>89</v>
      </c>
      <c r="AV4951" s="13" t="s">
        <v>89</v>
      </c>
      <c r="AW4951" s="13" t="s">
        <v>31</v>
      </c>
      <c r="AX4951" s="13" t="s">
        <v>77</v>
      </c>
      <c r="AY4951" s="188" t="s">
        <v>574</v>
      </c>
    </row>
    <row r="4952" spans="2:65" s="13" customFormat="1" ht="12">
      <c r="B4952" s="187"/>
      <c r="D4952" s="181" t="s">
        <v>586</v>
      </c>
      <c r="E4952" s="188" t="s">
        <v>1</v>
      </c>
      <c r="F4952" s="189" t="s">
        <v>4943</v>
      </c>
      <c r="H4952" s="190">
        <v>1125.54</v>
      </c>
      <c r="I4952" s="191"/>
      <c r="L4952" s="187"/>
      <c r="M4952" s="192"/>
      <c r="T4952" s="193"/>
      <c r="AT4952" s="188" t="s">
        <v>586</v>
      </c>
      <c r="AU4952" s="188" t="s">
        <v>89</v>
      </c>
      <c r="AV4952" s="13" t="s">
        <v>89</v>
      </c>
      <c r="AW4952" s="13" t="s">
        <v>31</v>
      </c>
      <c r="AX4952" s="13" t="s">
        <v>77</v>
      </c>
      <c r="AY4952" s="188" t="s">
        <v>574</v>
      </c>
    </row>
    <row r="4953" spans="2:65" s="12" customFormat="1" ht="12">
      <c r="B4953" s="180"/>
      <c r="D4953" s="181" t="s">
        <v>586</v>
      </c>
      <c r="E4953" s="182" t="s">
        <v>1</v>
      </c>
      <c r="F4953" s="183" t="s">
        <v>1511</v>
      </c>
      <c r="H4953" s="182" t="s">
        <v>1</v>
      </c>
      <c r="I4953" s="184"/>
      <c r="L4953" s="180"/>
      <c r="M4953" s="185"/>
      <c r="T4953" s="186"/>
      <c r="AT4953" s="182" t="s">
        <v>586</v>
      </c>
      <c r="AU4953" s="182" t="s">
        <v>89</v>
      </c>
      <c r="AV4953" s="12" t="s">
        <v>84</v>
      </c>
      <c r="AW4953" s="12" t="s">
        <v>31</v>
      </c>
      <c r="AX4953" s="12" t="s">
        <v>77</v>
      </c>
      <c r="AY4953" s="182" t="s">
        <v>574</v>
      </c>
    </row>
    <row r="4954" spans="2:65" s="13" customFormat="1" ht="12">
      <c r="B4954" s="187"/>
      <c r="D4954" s="181" t="s">
        <v>586</v>
      </c>
      <c r="E4954" s="188" t="s">
        <v>1</v>
      </c>
      <c r="F4954" s="189" t="s">
        <v>4944</v>
      </c>
      <c r="H4954" s="190">
        <v>634.92999999999995</v>
      </c>
      <c r="I4954" s="191"/>
      <c r="L4954" s="187"/>
      <c r="M4954" s="192"/>
      <c r="T4954" s="193"/>
      <c r="AT4954" s="188" t="s">
        <v>586</v>
      </c>
      <c r="AU4954" s="188" t="s">
        <v>89</v>
      </c>
      <c r="AV4954" s="13" t="s">
        <v>89</v>
      </c>
      <c r="AW4954" s="13" t="s">
        <v>31</v>
      </c>
      <c r="AX4954" s="13" t="s">
        <v>77</v>
      </c>
      <c r="AY4954" s="188" t="s">
        <v>574</v>
      </c>
    </row>
    <row r="4955" spans="2:65" s="13" customFormat="1" ht="12">
      <c r="B4955" s="187"/>
      <c r="D4955" s="181" t="s">
        <v>586</v>
      </c>
      <c r="E4955" s="188" t="s">
        <v>1</v>
      </c>
      <c r="F4955" s="189" t="s">
        <v>4945</v>
      </c>
      <c r="H4955" s="190">
        <v>28029.33</v>
      </c>
      <c r="I4955" s="191"/>
      <c r="L4955" s="187"/>
      <c r="M4955" s="192"/>
      <c r="T4955" s="193"/>
      <c r="AT4955" s="188" t="s">
        <v>586</v>
      </c>
      <c r="AU4955" s="188" t="s">
        <v>89</v>
      </c>
      <c r="AV4955" s="13" t="s">
        <v>89</v>
      </c>
      <c r="AW4955" s="13" t="s">
        <v>31</v>
      </c>
      <c r="AX4955" s="13" t="s">
        <v>77</v>
      </c>
      <c r="AY4955" s="188" t="s">
        <v>574</v>
      </c>
    </row>
    <row r="4956" spans="2:65" s="12" customFormat="1" ht="12">
      <c r="B4956" s="180"/>
      <c r="D4956" s="181" t="s">
        <v>586</v>
      </c>
      <c r="E4956" s="182" t="s">
        <v>1</v>
      </c>
      <c r="F4956" s="183" t="s">
        <v>4946</v>
      </c>
      <c r="H4956" s="182" t="s">
        <v>1</v>
      </c>
      <c r="I4956" s="184"/>
      <c r="L4956" s="180"/>
      <c r="M4956" s="185"/>
      <c r="T4956" s="186"/>
      <c r="AT4956" s="182" t="s">
        <v>586</v>
      </c>
      <c r="AU4956" s="182" t="s">
        <v>89</v>
      </c>
      <c r="AV4956" s="12" t="s">
        <v>84</v>
      </c>
      <c r="AW4956" s="12" t="s">
        <v>31</v>
      </c>
      <c r="AX4956" s="12" t="s">
        <v>77</v>
      </c>
      <c r="AY4956" s="182" t="s">
        <v>574</v>
      </c>
    </row>
    <row r="4957" spans="2:65" s="13" customFormat="1" ht="12">
      <c r="B4957" s="187"/>
      <c r="D4957" s="181" t="s">
        <v>586</v>
      </c>
      <c r="E4957" s="188" t="s">
        <v>1</v>
      </c>
      <c r="F4957" s="189" t="s">
        <v>4947</v>
      </c>
      <c r="H4957" s="190">
        <v>2621.53</v>
      </c>
      <c r="I4957" s="191"/>
      <c r="L4957" s="187"/>
      <c r="M4957" s="192"/>
      <c r="T4957" s="193"/>
      <c r="AT4957" s="188" t="s">
        <v>586</v>
      </c>
      <c r="AU4957" s="188" t="s">
        <v>89</v>
      </c>
      <c r="AV4957" s="13" t="s">
        <v>89</v>
      </c>
      <c r="AW4957" s="13" t="s">
        <v>31</v>
      </c>
      <c r="AX4957" s="13" t="s">
        <v>77</v>
      </c>
      <c r="AY4957" s="188" t="s">
        <v>574</v>
      </c>
    </row>
    <row r="4958" spans="2:65" s="12" customFormat="1" ht="12">
      <c r="B4958" s="180"/>
      <c r="D4958" s="181" t="s">
        <v>586</v>
      </c>
      <c r="E4958" s="182" t="s">
        <v>1</v>
      </c>
      <c r="F4958" s="183" t="s">
        <v>4948</v>
      </c>
      <c r="H4958" s="182" t="s">
        <v>1</v>
      </c>
      <c r="I4958" s="184"/>
      <c r="L4958" s="180"/>
      <c r="M4958" s="185"/>
      <c r="T4958" s="186"/>
      <c r="AT4958" s="182" t="s">
        <v>586</v>
      </c>
      <c r="AU4958" s="182" t="s">
        <v>89</v>
      </c>
      <c r="AV4958" s="12" t="s">
        <v>84</v>
      </c>
      <c r="AW4958" s="12" t="s">
        <v>31</v>
      </c>
      <c r="AX4958" s="12" t="s">
        <v>77</v>
      </c>
      <c r="AY4958" s="182" t="s">
        <v>574</v>
      </c>
    </row>
    <row r="4959" spans="2:65" s="13" customFormat="1" ht="12">
      <c r="B4959" s="187"/>
      <c r="D4959" s="181" t="s">
        <v>586</v>
      </c>
      <c r="E4959" s="188" t="s">
        <v>1</v>
      </c>
      <c r="F4959" s="189" t="s">
        <v>4949</v>
      </c>
      <c r="H4959" s="190">
        <v>5797.18</v>
      </c>
      <c r="I4959" s="191"/>
      <c r="L4959" s="187"/>
      <c r="M4959" s="192"/>
      <c r="T4959" s="193"/>
      <c r="AT4959" s="188" t="s">
        <v>586</v>
      </c>
      <c r="AU4959" s="188" t="s">
        <v>89</v>
      </c>
      <c r="AV4959" s="13" t="s">
        <v>89</v>
      </c>
      <c r="AW4959" s="13" t="s">
        <v>31</v>
      </c>
      <c r="AX4959" s="13" t="s">
        <v>77</v>
      </c>
      <c r="AY4959" s="188" t="s">
        <v>574</v>
      </c>
    </row>
    <row r="4960" spans="2:65" s="13" customFormat="1" ht="12">
      <c r="B4960" s="187"/>
      <c r="D4960" s="181" t="s">
        <v>586</v>
      </c>
      <c r="E4960" s="188" t="s">
        <v>1</v>
      </c>
      <c r="F4960" s="189" t="s">
        <v>4950</v>
      </c>
      <c r="H4960" s="190">
        <v>7309.5</v>
      </c>
      <c r="I4960" s="191"/>
      <c r="L4960" s="187"/>
      <c r="M4960" s="192"/>
      <c r="T4960" s="193"/>
      <c r="AT4960" s="188" t="s">
        <v>586</v>
      </c>
      <c r="AU4960" s="188" t="s">
        <v>89</v>
      </c>
      <c r="AV4960" s="13" t="s">
        <v>89</v>
      </c>
      <c r="AW4960" s="13" t="s">
        <v>31</v>
      </c>
      <c r="AX4960" s="13" t="s">
        <v>77</v>
      </c>
      <c r="AY4960" s="188" t="s">
        <v>574</v>
      </c>
    </row>
    <row r="4961" spans="2:51" s="13" customFormat="1" ht="12">
      <c r="B4961" s="187"/>
      <c r="D4961" s="181" t="s">
        <v>586</v>
      </c>
      <c r="E4961" s="188" t="s">
        <v>1</v>
      </c>
      <c r="F4961" s="189" t="s">
        <v>4951</v>
      </c>
      <c r="H4961" s="190">
        <v>1358.06</v>
      </c>
      <c r="I4961" s="191"/>
      <c r="L4961" s="187"/>
      <c r="M4961" s="192"/>
      <c r="T4961" s="193"/>
      <c r="AT4961" s="188" t="s">
        <v>586</v>
      </c>
      <c r="AU4961" s="188" t="s">
        <v>89</v>
      </c>
      <c r="AV4961" s="13" t="s">
        <v>89</v>
      </c>
      <c r="AW4961" s="13" t="s">
        <v>31</v>
      </c>
      <c r="AX4961" s="13" t="s">
        <v>77</v>
      </c>
      <c r="AY4961" s="188" t="s">
        <v>574</v>
      </c>
    </row>
    <row r="4962" spans="2:51" s="13" customFormat="1" ht="12">
      <c r="B4962" s="187"/>
      <c r="D4962" s="181" t="s">
        <v>586</v>
      </c>
      <c r="E4962" s="188" t="s">
        <v>1</v>
      </c>
      <c r="F4962" s="189" t="s">
        <v>4952</v>
      </c>
      <c r="H4962" s="190">
        <v>2018.71</v>
      </c>
      <c r="I4962" s="191"/>
      <c r="L4962" s="187"/>
      <c r="M4962" s="192"/>
      <c r="T4962" s="193"/>
      <c r="AT4962" s="188" t="s">
        <v>586</v>
      </c>
      <c r="AU4962" s="188" t="s">
        <v>89</v>
      </c>
      <c r="AV4962" s="13" t="s">
        <v>89</v>
      </c>
      <c r="AW4962" s="13" t="s">
        <v>31</v>
      </c>
      <c r="AX4962" s="13" t="s">
        <v>77</v>
      </c>
      <c r="AY4962" s="188" t="s">
        <v>574</v>
      </c>
    </row>
    <row r="4963" spans="2:51" s="12" customFormat="1" ht="12">
      <c r="B4963" s="180"/>
      <c r="D4963" s="181" t="s">
        <v>586</v>
      </c>
      <c r="E4963" s="182" t="s">
        <v>1</v>
      </c>
      <c r="F4963" s="183" t="s">
        <v>4953</v>
      </c>
      <c r="H4963" s="182" t="s">
        <v>1</v>
      </c>
      <c r="I4963" s="184"/>
      <c r="L4963" s="180"/>
      <c r="M4963" s="185"/>
      <c r="T4963" s="186"/>
      <c r="AT4963" s="182" t="s">
        <v>586</v>
      </c>
      <c r="AU4963" s="182" t="s">
        <v>89</v>
      </c>
      <c r="AV4963" s="12" t="s">
        <v>84</v>
      </c>
      <c r="AW4963" s="12" t="s">
        <v>31</v>
      </c>
      <c r="AX4963" s="12" t="s">
        <v>77</v>
      </c>
      <c r="AY4963" s="182" t="s">
        <v>574</v>
      </c>
    </row>
    <row r="4964" spans="2:51" s="13" customFormat="1" ht="12">
      <c r="B4964" s="187"/>
      <c r="D4964" s="181" t="s">
        <v>586</v>
      </c>
      <c r="E4964" s="188" t="s">
        <v>1</v>
      </c>
      <c r="F4964" s="189" t="s">
        <v>4954</v>
      </c>
      <c r="H4964" s="190">
        <v>6135.31</v>
      </c>
      <c r="I4964" s="191"/>
      <c r="L4964" s="187"/>
      <c r="M4964" s="192"/>
      <c r="T4964" s="193"/>
      <c r="AT4964" s="188" t="s">
        <v>586</v>
      </c>
      <c r="AU4964" s="188" t="s">
        <v>89</v>
      </c>
      <c r="AV4964" s="13" t="s">
        <v>89</v>
      </c>
      <c r="AW4964" s="13" t="s">
        <v>31</v>
      </c>
      <c r="AX4964" s="13" t="s">
        <v>77</v>
      </c>
      <c r="AY4964" s="188" t="s">
        <v>574</v>
      </c>
    </row>
    <row r="4965" spans="2:51" s="13" customFormat="1" ht="12">
      <c r="B4965" s="187"/>
      <c r="D4965" s="181" t="s">
        <v>586</v>
      </c>
      <c r="E4965" s="188" t="s">
        <v>1</v>
      </c>
      <c r="F4965" s="189" t="s">
        <v>4955</v>
      </c>
      <c r="H4965" s="190">
        <v>10957.022999999999</v>
      </c>
      <c r="I4965" s="191"/>
      <c r="L4965" s="187"/>
      <c r="M4965" s="192"/>
      <c r="T4965" s="193"/>
      <c r="AT4965" s="188" t="s">
        <v>586</v>
      </c>
      <c r="AU4965" s="188" t="s">
        <v>89</v>
      </c>
      <c r="AV4965" s="13" t="s">
        <v>89</v>
      </c>
      <c r="AW4965" s="13" t="s">
        <v>31</v>
      </c>
      <c r="AX4965" s="13" t="s">
        <v>77</v>
      </c>
      <c r="AY4965" s="188" t="s">
        <v>574</v>
      </c>
    </row>
    <row r="4966" spans="2:51" s="13" customFormat="1" ht="12">
      <c r="B4966" s="187"/>
      <c r="D4966" s="181" t="s">
        <v>586</v>
      </c>
      <c r="E4966" s="188" t="s">
        <v>1</v>
      </c>
      <c r="F4966" s="189" t="s">
        <v>4956</v>
      </c>
      <c r="H4966" s="190">
        <v>14074.94</v>
      </c>
      <c r="I4966" s="191"/>
      <c r="L4966" s="187"/>
      <c r="M4966" s="192"/>
      <c r="T4966" s="193"/>
      <c r="AT4966" s="188" t="s">
        <v>586</v>
      </c>
      <c r="AU4966" s="188" t="s">
        <v>89</v>
      </c>
      <c r="AV4966" s="13" t="s">
        <v>89</v>
      </c>
      <c r="AW4966" s="13" t="s">
        <v>31</v>
      </c>
      <c r="AX4966" s="13" t="s">
        <v>77</v>
      </c>
      <c r="AY4966" s="188" t="s">
        <v>574</v>
      </c>
    </row>
    <row r="4967" spans="2:51" s="12" customFormat="1" ht="12">
      <c r="B4967" s="180"/>
      <c r="D4967" s="181" t="s">
        <v>586</v>
      </c>
      <c r="E4967" s="182" t="s">
        <v>1</v>
      </c>
      <c r="F4967" s="183" t="s">
        <v>4957</v>
      </c>
      <c r="H4967" s="182" t="s">
        <v>1</v>
      </c>
      <c r="I4967" s="184"/>
      <c r="L4967" s="180"/>
      <c r="M4967" s="185"/>
      <c r="T4967" s="186"/>
      <c r="AT4967" s="182" t="s">
        <v>586</v>
      </c>
      <c r="AU4967" s="182" t="s">
        <v>89</v>
      </c>
      <c r="AV4967" s="12" t="s">
        <v>84</v>
      </c>
      <c r="AW4967" s="12" t="s">
        <v>31</v>
      </c>
      <c r="AX4967" s="12" t="s">
        <v>77</v>
      </c>
      <c r="AY4967" s="182" t="s">
        <v>574</v>
      </c>
    </row>
    <row r="4968" spans="2:51" s="13" customFormat="1" ht="12">
      <c r="B4968" s="187"/>
      <c r="D4968" s="181" t="s">
        <v>586</v>
      </c>
      <c r="E4968" s="188" t="s">
        <v>1</v>
      </c>
      <c r="F4968" s="189" t="s">
        <v>4958</v>
      </c>
      <c r="H4968" s="190">
        <v>8765.24</v>
      </c>
      <c r="I4968" s="191"/>
      <c r="L4968" s="187"/>
      <c r="M4968" s="192"/>
      <c r="T4968" s="193"/>
      <c r="AT4968" s="188" t="s">
        <v>586</v>
      </c>
      <c r="AU4968" s="188" t="s">
        <v>89</v>
      </c>
      <c r="AV4968" s="13" t="s">
        <v>89</v>
      </c>
      <c r="AW4968" s="13" t="s">
        <v>31</v>
      </c>
      <c r="AX4968" s="13" t="s">
        <v>77</v>
      </c>
      <c r="AY4968" s="188" t="s">
        <v>574</v>
      </c>
    </row>
    <row r="4969" spans="2:51" s="13" customFormat="1" ht="12">
      <c r="B4969" s="187"/>
      <c r="D4969" s="181" t="s">
        <v>586</v>
      </c>
      <c r="E4969" s="188" t="s">
        <v>1</v>
      </c>
      <c r="F4969" s="189" t="s">
        <v>4959</v>
      </c>
      <c r="H4969" s="190">
        <v>99.84</v>
      </c>
      <c r="I4969" s="191"/>
      <c r="L4969" s="187"/>
      <c r="M4969" s="192"/>
      <c r="T4969" s="193"/>
      <c r="AT4969" s="188" t="s">
        <v>586</v>
      </c>
      <c r="AU4969" s="188" t="s">
        <v>89</v>
      </c>
      <c r="AV4969" s="13" t="s">
        <v>89</v>
      </c>
      <c r="AW4969" s="13" t="s">
        <v>31</v>
      </c>
      <c r="AX4969" s="13" t="s">
        <v>77</v>
      </c>
      <c r="AY4969" s="188" t="s">
        <v>574</v>
      </c>
    </row>
    <row r="4970" spans="2:51" s="12" customFormat="1" ht="12">
      <c r="B4970" s="180"/>
      <c r="D4970" s="181" t="s">
        <v>586</v>
      </c>
      <c r="E4970" s="182" t="s">
        <v>1</v>
      </c>
      <c r="F4970" s="183" t="s">
        <v>4960</v>
      </c>
      <c r="H4970" s="182" t="s">
        <v>1</v>
      </c>
      <c r="I4970" s="184"/>
      <c r="L4970" s="180"/>
      <c r="M4970" s="185"/>
      <c r="T4970" s="186"/>
      <c r="AT4970" s="182" t="s">
        <v>586</v>
      </c>
      <c r="AU4970" s="182" t="s">
        <v>89</v>
      </c>
      <c r="AV4970" s="12" t="s">
        <v>84</v>
      </c>
      <c r="AW4970" s="12" t="s">
        <v>31</v>
      </c>
      <c r="AX4970" s="12" t="s">
        <v>77</v>
      </c>
      <c r="AY4970" s="182" t="s">
        <v>574</v>
      </c>
    </row>
    <row r="4971" spans="2:51" s="13" customFormat="1" ht="12">
      <c r="B4971" s="187"/>
      <c r="D4971" s="181" t="s">
        <v>586</v>
      </c>
      <c r="E4971" s="188" t="s">
        <v>1</v>
      </c>
      <c r="F4971" s="189" t="s">
        <v>4961</v>
      </c>
      <c r="H4971" s="190">
        <v>4581.57</v>
      </c>
      <c r="I4971" s="191"/>
      <c r="L4971" s="187"/>
      <c r="M4971" s="192"/>
      <c r="T4971" s="193"/>
      <c r="AT4971" s="188" t="s">
        <v>586</v>
      </c>
      <c r="AU4971" s="188" t="s">
        <v>89</v>
      </c>
      <c r="AV4971" s="13" t="s">
        <v>89</v>
      </c>
      <c r="AW4971" s="13" t="s">
        <v>31</v>
      </c>
      <c r="AX4971" s="13" t="s">
        <v>77</v>
      </c>
      <c r="AY4971" s="188" t="s">
        <v>574</v>
      </c>
    </row>
    <row r="4972" spans="2:51" s="13" customFormat="1" ht="12">
      <c r="B4972" s="187"/>
      <c r="D4972" s="181" t="s">
        <v>586</v>
      </c>
      <c r="E4972" s="188" t="s">
        <v>1</v>
      </c>
      <c r="F4972" s="189" t="s">
        <v>4962</v>
      </c>
      <c r="H4972" s="190">
        <v>177.71600000000001</v>
      </c>
      <c r="I4972" s="191"/>
      <c r="L4972" s="187"/>
      <c r="M4972" s="192"/>
      <c r="T4972" s="193"/>
      <c r="AT4972" s="188" t="s">
        <v>586</v>
      </c>
      <c r="AU4972" s="188" t="s">
        <v>89</v>
      </c>
      <c r="AV4972" s="13" t="s">
        <v>89</v>
      </c>
      <c r="AW4972" s="13" t="s">
        <v>31</v>
      </c>
      <c r="AX4972" s="13" t="s">
        <v>77</v>
      </c>
      <c r="AY4972" s="188" t="s">
        <v>574</v>
      </c>
    </row>
    <row r="4973" spans="2:51" s="13" customFormat="1" ht="12">
      <c r="B4973" s="187"/>
      <c r="D4973" s="181" t="s">
        <v>586</v>
      </c>
      <c r="E4973" s="188" t="s">
        <v>1</v>
      </c>
      <c r="F4973" s="189" t="s">
        <v>4963</v>
      </c>
      <c r="H4973" s="190">
        <v>33.033000000000001</v>
      </c>
      <c r="I4973" s="191"/>
      <c r="L4973" s="187"/>
      <c r="M4973" s="192"/>
      <c r="T4973" s="193"/>
      <c r="AT4973" s="188" t="s">
        <v>586</v>
      </c>
      <c r="AU4973" s="188" t="s">
        <v>89</v>
      </c>
      <c r="AV4973" s="13" t="s">
        <v>89</v>
      </c>
      <c r="AW4973" s="13" t="s">
        <v>31</v>
      </c>
      <c r="AX4973" s="13" t="s">
        <v>77</v>
      </c>
      <c r="AY4973" s="188" t="s">
        <v>574</v>
      </c>
    </row>
    <row r="4974" spans="2:51" s="13" customFormat="1" ht="12">
      <c r="B4974" s="187"/>
      <c r="D4974" s="181" t="s">
        <v>586</v>
      </c>
      <c r="E4974" s="188" t="s">
        <v>1</v>
      </c>
      <c r="F4974" s="189" t="s">
        <v>4964</v>
      </c>
      <c r="H4974" s="190">
        <v>60.654000000000003</v>
      </c>
      <c r="I4974" s="191"/>
      <c r="L4974" s="187"/>
      <c r="M4974" s="192"/>
      <c r="T4974" s="193"/>
      <c r="AT4974" s="188" t="s">
        <v>586</v>
      </c>
      <c r="AU4974" s="188" t="s">
        <v>89</v>
      </c>
      <c r="AV4974" s="13" t="s">
        <v>89</v>
      </c>
      <c r="AW4974" s="13" t="s">
        <v>31</v>
      </c>
      <c r="AX4974" s="13" t="s">
        <v>77</v>
      </c>
      <c r="AY4974" s="188" t="s">
        <v>574</v>
      </c>
    </row>
    <row r="4975" spans="2:51" s="13" customFormat="1" ht="12">
      <c r="B4975" s="187"/>
      <c r="D4975" s="181" t="s">
        <v>586</v>
      </c>
      <c r="E4975" s="188" t="s">
        <v>1</v>
      </c>
      <c r="F4975" s="189" t="s">
        <v>4965</v>
      </c>
      <c r="H4975" s="190">
        <v>37.4</v>
      </c>
      <c r="I4975" s="191"/>
      <c r="L4975" s="187"/>
      <c r="M4975" s="192"/>
      <c r="T4975" s="193"/>
      <c r="AT4975" s="188" t="s">
        <v>586</v>
      </c>
      <c r="AU4975" s="188" t="s">
        <v>89</v>
      </c>
      <c r="AV4975" s="13" t="s">
        <v>89</v>
      </c>
      <c r="AW4975" s="13" t="s">
        <v>31</v>
      </c>
      <c r="AX4975" s="13" t="s">
        <v>77</v>
      </c>
      <c r="AY4975" s="188" t="s">
        <v>574</v>
      </c>
    </row>
    <row r="4976" spans="2:51" s="12" customFormat="1" ht="12">
      <c r="B4976" s="180"/>
      <c r="D4976" s="181" t="s">
        <v>586</v>
      </c>
      <c r="E4976" s="182" t="s">
        <v>1</v>
      </c>
      <c r="F4976" s="183" t="s">
        <v>4966</v>
      </c>
      <c r="H4976" s="182" t="s">
        <v>1</v>
      </c>
      <c r="I4976" s="184"/>
      <c r="L4976" s="180"/>
      <c r="M4976" s="185"/>
      <c r="T4976" s="186"/>
      <c r="AT4976" s="182" t="s">
        <v>586</v>
      </c>
      <c r="AU4976" s="182" t="s">
        <v>89</v>
      </c>
      <c r="AV4976" s="12" t="s">
        <v>84</v>
      </c>
      <c r="AW4976" s="12" t="s">
        <v>31</v>
      </c>
      <c r="AX4976" s="12" t="s">
        <v>77</v>
      </c>
      <c r="AY4976" s="182" t="s">
        <v>574</v>
      </c>
    </row>
    <row r="4977" spans="2:65" s="13" customFormat="1" ht="12">
      <c r="B4977" s="187"/>
      <c r="D4977" s="181" t="s">
        <v>586</v>
      </c>
      <c r="E4977" s="188" t="s">
        <v>1</v>
      </c>
      <c r="F4977" s="189" t="s">
        <v>4967</v>
      </c>
      <c r="H4977" s="190">
        <v>716.58399999999995</v>
      </c>
      <c r="I4977" s="191"/>
      <c r="L4977" s="187"/>
      <c r="M4977" s="192"/>
      <c r="T4977" s="193"/>
      <c r="AT4977" s="188" t="s">
        <v>586</v>
      </c>
      <c r="AU4977" s="188" t="s">
        <v>89</v>
      </c>
      <c r="AV4977" s="13" t="s">
        <v>89</v>
      </c>
      <c r="AW4977" s="13" t="s">
        <v>31</v>
      </c>
      <c r="AX4977" s="13" t="s">
        <v>77</v>
      </c>
      <c r="AY4977" s="188" t="s">
        <v>574</v>
      </c>
    </row>
    <row r="4978" spans="2:65" s="13" customFormat="1" ht="12">
      <c r="B4978" s="187"/>
      <c r="D4978" s="181" t="s">
        <v>586</v>
      </c>
      <c r="E4978" s="188" t="s">
        <v>1</v>
      </c>
      <c r="F4978" s="189" t="s">
        <v>4968</v>
      </c>
      <c r="H4978" s="190">
        <v>13.606999999999999</v>
      </c>
      <c r="I4978" s="191"/>
      <c r="L4978" s="187"/>
      <c r="M4978" s="192"/>
      <c r="T4978" s="193"/>
      <c r="AT4978" s="188" t="s">
        <v>586</v>
      </c>
      <c r="AU4978" s="188" t="s">
        <v>89</v>
      </c>
      <c r="AV4978" s="13" t="s">
        <v>89</v>
      </c>
      <c r="AW4978" s="13" t="s">
        <v>31</v>
      </c>
      <c r="AX4978" s="13" t="s">
        <v>77</v>
      </c>
      <c r="AY4978" s="188" t="s">
        <v>574</v>
      </c>
    </row>
    <row r="4979" spans="2:65" s="13" customFormat="1" ht="12">
      <c r="B4979" s="187"/>
      <c r="D4979" s="181" t="s">
        <v>586</v>
      </c>
      <c r="E4979" s="188" t="s">
        <v>1</v>
      </c>
      <c r="F4979" s="189" t="s">
        <v>4969</v>
      </c>
      <c r="H4979" s="190">
        <v>11.022</v>
      </c>
      <c r="I4979" s="191"/>
      <c r="L4979" s="187"/>
      <c r="M4979" s="192"/>
      <c r="T4979" s="193"/>
      <c r="AT4979" s="188" t="s">
        <v>586</v>
      </c>
      <c r="AU4979" s="188" t="s">
        <v>89</v>
      </c>
      <c r="AV4979" s="13" t="s">
        <v>89</v>
      </c>
      <c r="AW4979" s="13" t="s">
        <v>31</v>
      </c>
      <c r="AX4979" s="13" t="s">
        <v>77</v>
      </c>
      <c r="AY4979" s="188" t="s">
        <v>574</v>
      </c>
    </row>
    <row r="4980" spans="2:65" s="13" customFormat="1" ht="12">
      <c r="B4980" s="187"/>
      <c r="D4980" s="181" t="s">
        <v>586</v>
      </c>
      <c r="E4980" s="188" t="s">
        <v>1</v>
      </c>
      <c r="F4980" s="189" t="s">
        <v>4969</v>
      </c>
      <c r="H4980" s="190">
        <v>11.022</v>
      </c>
      <c r="I4980" s="191"/>
      <c r="L4980" s="187"/>
      <c r="M4980" s="192"/>
      <c r="T4980" s="193"/>
      <c r="AT4980" s="188" t="s">
        <v>586</v>
      </c>
      <c r="AU4980" s="188" t="s">
        <v>89</v>
      </c>
      <c r="AV4980" s="13" t="s">
        <v>89</v>
      </c>
      <c r="AW4980" s="13" t="s">
        <v>31</v>
      </c>
      <c r="AX4980" s="13" t="s">
        <v>77</v>
      </c>
      <c r="AY4980" s="188" t="s">
        <v>574</v>
      </c>
    </row>
    <row r="4981" spans="2:65" s="13" customFormat="1" ht="12">
      <c r="B4981" s="187"/>
      <c r="D4981" s="181" t="s">
        <v>586</v>
      </c>
      <c r="E4981" s="188" t="s">
        <v>1</v>
      </c>
      <c r="F4981" s="189" t="s">
        <v>4970</v>
      </c>
      <c r="H4981" s="190">
        <v>21.428000000000001</v>
      </c>
      <c r="I4981" s="191"/>
      <c r="L4981" s="187"/>
      <c r="M4981" s="192"/>
      <c r="T4981" s="193"/>
      <c r="AT4981" s="188" t="s">
        <v>586</v>
      </c>
      <c r="AU4981" s="188" t="s">
        <v>89</v>
      </c>
      <c r="AV4981" s="13" t="s">
        <v>89</v>
      </c>
      <c r="AW4981" s="13" t="s">
        <v>31</v>
      </c>
      <c r="AX4981" s="13" t="s">
        <v>77</v>
      </c>
      <c r="AY4981" s="188" t="s">
        <v>574</v>
      </c>
    </row>
    <row r="4982" spans="2:65" s="13" customFormat="1" ht="12">
      <c r="B4982" s="187"/>
      <c r="D4982" s="181" t="s">
        <v>586</v>
      </c>
      <c r="E4982" s="188" t="s">
        <v>1</v>
      </c>
      <c r="F4982" s="189" t="s">
        <v>4971</v>
      </c>
      <c r="H4982" s="190">
        <v>4925.8</v>
      </c>
      <c r="I4982" s="191"/>
      <c r="L4982" s="187"/>
      <c r="M4982" s="192"/>
      <c r="T4982" s="193"/>
      <c r="AT4982" s="188" t="s">
        <v>586</v>
      </c>
      <c r="AU4982" s="188" t="s">
        <v>89</v>
      </c>
      <c r="AV4982" s="13" t="s">
        <v>89</v>
      </c>
      <c r="AW4982" s="13" t="s">
        <v>31</v>
      </c>
      <c r="AX4982" s="13" t="s">
        <v>77</v>
      </c>
      <c r="AY4982" s="188" t="s">
        <v>574</v>
      </c>
    </row>
    <row r="4983" spans="2:65" s="14" customFormat="1" ht="12">
      <c r="B4983" s="194"/>
      <c r="D4983" s="181" t="s">
        <v>586</v>
      </c>
      <c r="E4983" s="195" t="s">
        <v>1</v>
      </c>
      <c r="F4983" s="196" t="s">
        <v>596</v>
      </c>
      <c r="H4983" s="197">
        <v>135251.15900000001</v>
      </c>
      <c r="I4983" s="198"/>
      <c r="L4983" s="194"/>
      <c r="M4983" s="199"/>
      <c r="T4983" s="200"/>
      <c r="AT4983" s="195" t="s">
        <v>586</v>
      </c>
      <c r="AU4983" s="195" t="s">
        <v>89</v>
      </c>
      <c r="AV4983" s="14" t="s">
        <v>580</v>
      </c>
      <c r="AW4983" s="14" t="s">
        <v>31</v>
      </c>
      <c r="AX4983" s="14" t="s">
        <v>84</v>
      </c>
      <c r="AY4983" s="195" t="s">
        <v>574</v>
      </c>
    </row>
    <row r="4984" spans="2:65" s="1" customFormat="1" ht="62.75" customHeight="1">
      <c r="B4984" s="140"/>
      <c r="C4984" s="168" t="s">
        <v>4972</v>
      </c>
      <c r="D4984" s="168" t="s">
        <v>576</v>
      </c>
      <c r="E4984" s="169" t="s">
        <v>4973</v>
      </c>
      <c r="F4984" s="170" t="s">
        <v>4974</v>
      </c>
      <c r="G4984" s="171" t="s">
        <v>579</v>
      </c>
      <c r="H4984" s="172">
        <v>8</v>
      </c>
      <c r="I4984" s="173"/>
      <c r="J4984" s="174">
        <f>ROUND(I4984*H4984,2)</f>
        <v>0</v>
      </c>
      <c r="K4984" s="175"/>
      <c r="L4984" s="34"/>
      <c r="M4984" s="176" t="s">
        <v>1</v>
      </c>
      <c r="N4984" s="139" t="s">
        <v>43</v>
      </c>
      <c r="P4984" s="177">
        <f>O4984*H4984</f>
        <v>0</v>
      </c>
      <c r="Q4984" s="177">
        <v>0</v>
      </c>
      <c r="R4984" s="177">
        <f>Q4984*H4984</f>
        <v>0</v>
      </c>
      <c r="S4984" s="177">
        <v>0</v>
      </c>
      <c r="T4984" s="178">
        <f>S4984*H4984</f>
        <v>0</v>
      </c>
      <c r="AR4984" s="179" t="s">
        <v>680</v>
      </c>
      <c r="AT4984" s="179" t="s">
        <v>576</v>
      </c>
      <c r="AU4984" s="179" t="s">
        <v>89</v>
      </c>
      <c r="AY4984" s="17" t="s">
        <v>574</v>
      </c>
      <c r="BE4984" s="102">
        <f>IF(N4984="základná",J4984,0)</f>
        <v>0</v>
      </c>
      <c r="BF4984" s="102">
        <f>IF(N4984="znížená",J4984,0)</f>
        <v>0</v>
      </c>
      <c r="BG4984" s="102">
        <f>IF(N4984="zákl. prenesená",J4984,0)</f>
        <v>0</v>
      </c>
      <c r="BH4984" s="102">
        <f>IF(N4984="zníž. prenesená",J4984,0)</f>
        <v>0</v>
      </c>
      <c r="BI4984" s="102">
        <f>IF(N4984="nulová",J4984,0)</f>
        <v>0</v>
      </c>
      <c r="BJ4984" s="17" t="s">
        <v>89</v>
      </c>
      <c r="BK4984" s="102">
        <f>ROUND(I4984*H4984,2)</f>
        <v>0</v>
      </c>
      <c r="BL4984" s="17" t="s">
        <v>680</v>
      </c>
      <c r="BM4984" s="179" t="s">
        <v>4975</v>
      </c>
    </row>
    <row r="4985" spans="2:65" s="13" customFormat="1" ht="12">
      <c r="B4985" s="187"/>
      <c r="D4985" s="181" t="s">
        <v>586</v>
      </c>
      <c r="E4985" s="188" t="s">
        <v>1</v>
      </c>
      <c r="F4985" s="189" t="s">
        <v>626</v>
      </c>
      <c r="H4985" s="190">
        <v>8</v>
      </c>
      <c r="I4985" s="191"/>
      <c r="L4985" s="187"/>
      <c r="M4985" s="192"/>
      <c r="T4985" s="193"/>
      <c r="AT4985" s="188" t="s">
        <v>586</v>
      </c>
      <c r="AU4985" s="188" t="s">
        <v>89</v>
      </c>
      <c r="AV4985" s="13" t="s">
        <v>89</v>
      </c>
      <c r="AW4985" s="13" t="s">
        <v>31</v>
      </c>
      <c r="AX4985" s="13" t="s">
        <v>77</v>
      </c>
      <c r="AY4985" s="188" t="s">
        <v>574</v>
      </c>
    </row>
    <row r="4986" spans="2:65" s="14" customFormat="1" ht="12">
      <c r="B4986" s="194"/>
      <c r="D4986" s="181" t="s">
        <v>586</v>
      </c>
      <c r="E4986" s="195" t="s">
        <v>1</v>
      </c>
      <c r="F4986" s="196" t="s">
        <v>596</v>
      </c>
      <c r="H4986" s="197">
        <v>8</v>
      </c>
      <c r="I4986" s="198"/>
      <c r="L4986" s="194"/>
      <c r="M4986" s="199"/>
      <c r="T4986" s="200"/>
      <c r="AT4986" s="195" t="s">
        <v>586</v>
      </c>
      <c r="AU4986" s="195" t="s">
        <v>89</v>
      </c>
      <c r="AV4986" s="14" t="s">
        <v>580</v>
      </c>
      <c r="AW4986" s="14" t="s">
        <v>31</v>
      </c>
      <c r="AX4986" s="14" t="s">
        <v>84</v>
      </c>
      <c r="AY4986" s="195" t="s">
        <v>574</v>
      </c>
    </row>
    <row r="4987" spans="2:65" s="1" customFormat="1" ht="55.5" customHeight="1">
      <c r="B4987" s="140"/>
      <c r="C4987" s="168" t="s">
        <v>4976</v>
      </c>
      <c r="D4987" s="168" t="s">
        <v>576</v>
      </c>
      <c r="E4987" s="169" t="s">
        <v>4977</v>
      </c>
      <c r="F4987" s="170" t="s">
        <v>4978</v>
      </c>
      <c r="G4987" s="171" t="s">
        <v>579</v>
      </c>
      <c r="H4987" s="172">
        <v>1</v>
      </c>
      <c r="I4987" s="173"/>
      <c r="J4987" s="174">
        <f>ROUND(I4987*H4987,2)</f>
        <v>0</v>
      </c>
      <c r="K4987" s="175"/>
      <c r="L4987" s="34"/>
      <c r="M4987" s="176" t="s">
        <v>1</v>
      </c>
      <c r="N4987" s="139" t="s">
        <v>43</v>
      </c>
      <c r="P4987" s="177">
        <f>O4987*H4987</f>
        <v>0</v>
      </c>
      <c r="Q4987" s="177">
        <v>0</v>
      </c>
      <c r="R4987" s="177">
        <f>Q4987*H4987</f>
        <v>0</v>
      </c>
      <c r="S4987" s="177">
        <v>0</v>
      </c>
      <c r="T4987" s="178">
        <f>S4987*H4987</f>
        <v>0</v>
      </c>
      <c r="AR4987" s="179" t="s">
        <v>680</v>
      </c>
      <c r="AT4987" s="179" t="s">
        <v>576</v>
      </c>
      <c r="AU4987" s="179" t="s">
        <v>89</v>
      </c>
      <c r="AY4987" s="17" t="s">
        <v>574</v>
      </c>
      <c r="BE4987" s="102">
        <f>IF(N4987="základná",J4987,0)</f>
        <v>0</v>
      </c>
      <c r="BF4987" s="102">
        <f>IF(N4987="znížená",J4987,0)</f>
        <v>0</v>
      </c>
      <c r="BG4987" s="102">
        <f>IF(N4987="zákl. prenesená",J4987,0)</f>
        <v>0</v>
      </c>
      <c r="BH4987" s="102">
        <f>IF(N4987="zníž. prenesená",J4987,0)</f>
        <v>0</v>
      </c>
      <c r="BI4987" s="102">
        <f>IF(N4987="nulová",J4987,0)</f>
        <v>0</v>
      </c>
      <c r="BJ4987" s="17" t="s">
        <v>89</v>
      </c>
      <c r="BK4987" s="102">
        <f>ROUND(I4987*H4987,2)</f>
        <v>0</v>
      </c>
      <c r="BL4987" s="17" t="s">
        <v>680</v>
      </c>
      <c r="BM4987" s="179" t="s">
        <v>4979</v>
      </c>
    </row>
    <row r="4988" spans="2:65" s="13" customFormat="1" ht="12">
      <c r="B4988" s="187"/>
      <c r="D4988" s="181" t="s">
        <v>586</v>
      </c>
      <c r="E4988" s="188" t="s">
        <v>1</v>
      </c>
      <c r="F4988" s="189" t="s">
        <v>84</v>
      </c>
      <c r="H4988" s="190">
        <v>1</v>
      </c>
      <c r="I4988" s="191"/>
      <c r="L4988" s="187"/>
      <c r="M4988" s="192"/>
      <c r="T4988" s="193"/>
      <c r="AT4988" s="188" t="s">
        <v>586</v>
      </c>
      <c r="AU4988" s="188" t="s">
        <v>89</v>
      </c>
      <c r="AV4988" s="13" t="s">
        <v>89</v>
      </c>
      <c r="AW4988" s="13" t="s">
        <v>31</v>
      </c>
      <c r="AX4988" s="13" t="s">
        <v>77</v>
      </c>
      <c r="AY4988" s="188" t="s">
        <v>574</v>
      </c>
    </row>
    <row r="4989" spans="2:65" s="14" customFormat="1" ht="12">
      <c r="B4989" s="194"/>
      <c r="D4989" s="181" t="s">
        <v>586</v>
      </c>
      <c r="E4989" s="195" t="s">
        <v>1</v>
      </c>
      <c r="F4989" s="196" t="s">
        <v>596</v>
      </c>
      <c r="H4989" s="197">
        <v>1</v>
      </c>
      <c r="I4989" s="198"/>
      <c r="L4989" s="194"/>
      <c r="M4989" s="199"/>
      <c r="T4989" s="200"/>
      <c r="AT4989" s="195" t="s">
        <v>586</v>
      </c>
      <c r="AU4989" s="195" t="s">
        <v>89</v>
      </c>
      <c r="AV4989" s="14" t="s">
        <v>580</v>
      </c>
      <c r="AW4989" s="14" t="s">
        <v>31</v>
      </c>
      <c r="AX4989" s="14" t="s">
        <v>84</v>
      </c>
      <c r="AY4989" s="195" t="s">
        <v>574</v>
      </c>
    </row>
    <row r="4990" spans="2:65" s="1" customFormat="1" ht="55.5" customHeight="1">
      <c r="B4990" s="140"/>
      <c r="C4990" s="168" t="s">
        <v>4980</v>
      </c>
      <c r="D4990" s="168" t="s">
        <v>576</v>
      </c>
      <c r="E4990" s="169" t="s">
        <v>4981</v>
      </c>
      <c r="F4990" s="170" t="s">
        <v>4982</v>
      </c>
      <c r="G4990" s="171" t="s">
        <v>579</v>
      </c>
      <c r="H4990" s="172">
        <v>1</v>
      </c>
      <c r="I4990" s="173"/>
      <c r="J4990" s="174">
        <f>ROUND(I4990*H4990,2)</f>
        <v>0</v>
      </c>
      <c r="K4990" s="175"/>
      <c r="L4990" s="34"/>
      <c r="M4990" s="176" t="s">
        <v>1</v>
      </c>
      <c r="N4990" s="139" t="s">
        <v>43</v>
      </c>
      <c r="P4990" s="177">
        <f>O4990*H4990</f>
        <v>0</v>
      </c>
      <c r="Q4990" s="177">
        <v>0</v>
      </c>
      <c r="R4990" s="177">
        <f>Q4990*H4990</f>
        <v>0</v>
      </c>
      <c r="S4990" s="177">
        <v>0</v>
      </c>
      <c r="T4990" s="178">
        <f>S4990*H4990</f>
        <v>0</v>
      </c>
      <c r="AR4990" s="179" t="s">
        <v>680</v>
      </c>
      <c r="AT4990" s="179" t="s">
        <v>576</v>
      </c>
      <c r="AU4990" s="179" t="s">
        <v>89</v>
      </c>
      <c r="AY4990" s="17" t="s">
        <v>574</v>
      </c>
      <c r="BE4990" s="102">
        <f>IF(N4990="základná",J4990,0)</f>
        <v>0</v>
      </c>
      <c r="BF4990" s="102">
        <f>IF(N4990="znížená",J4990,0)</f>
        <v>0</v>
      </c>
      <c r="BG4990" s="102">
        <f>IF(N4990="zákl. prenesená",J4990,0)</f>
        <v>0</v>
      </c>
      <c r="BH4990" s="102">
        <f>IF(N4990="zníž. prenesená",J4990,0)</f>
        <v>0</v>
      </c>
      <c r="BI4990" s="102">
        <f>IF(N4990="nulová",J4990,0)</f>
        <v>0</v>
      </c>
      <c r="BJ4990" s="17" t="s">
        <v>89</v>
      </c>
      <c r="BK4990" s="102">
        <f>ROUND(I4990*H4990,2)</f>
        <v>0</v>
      </c>
      <c r="BL4990" s="17" t="s">
        <v>680</v>
      </c>
      <c r="BM4990" s="179" t="s">
        <v>4983</v>
      </c>
    </row>
    <row r="4991" spans="2:65" s="13" customFormat="1" ht="12">
      <c r="B4991" s="187"/>
      <c r="D4991" s="181" t="s">
        <v>586</v>
      </c>
      <c r="E4991" s="188" t="s">
        <v>1</v>
      </c>
      <c r="F4991" s="189" t="s">
        <v>84</v>
      </c>
      <c r="H4991" s="190">
        <v>1</v>
      </c>
      <c r="I4991" s="191"/>
      <c r="L4991" s="187"/>
      <c r="M4991" s="192"/>
      <c r="T4991" s="193"/>
      <c r="AT4991" s="188" t="s">
        <v>586</v>
      </c>
      <c r="AU4991" s="188" t="s">
        <v>89</v>
      </c>
      <c r="AV4991" s="13" t="s">
        <v>89</v>
      </c>
      <c r="AW4991" s="13" t="s">
        <v>31</v>
      </c>
      <c r="AX4991" s="13" t="s">
        <v>77</v>
      </c>
      <c r="AY4991" s="188" t="s">
        <v>574</v>
      </c>
    </row>
    <row r="4992" spans="2:65" s="14" customFormat="1" ht="12">
      <c r="B4992" s="194"/>
      <c r="D4992" s="181" t="s">
        <v>586</v>
      </c>
      <c r="E4992" s="195" t="s">
        <v>1</v>
      </c>
      <c r="F4992" s="196" t="s">
        <v>596</v>
      </c>
      <c r="H4992" s="197">
        <v>1</v>
      </c>
      <c r="I4992" s="198"/>
      <c r="L4992" s="194"/>
      <c r="M4992" s="199"/>
      <c r="T4992" s="200"/>
      <c r="AT4992" s="195" t="s">
        <v>586</v>
      </c>
      <c r="AU4992" s="195" t="s">
        <v>89</v>
      </c>
      <c r="AV4992" s="14" t="s">
        <v>580</v>
      </c>
      <c r="AW4992" s="14" t="s">
        <v>31</v>
      </c>
      <c r="AX4992" s="14" t="s">
        <v>84</v>
      </c>
      <c r="AY4992" s="195" t="s">
        <v>574</v>
      </c>
    </row>
    <row r="4993" spans="2:65" s="1" customFormat="1" ht="49.25" customHeight="1">
      <c r="B4993" s="140"/>
      <c r="C4993" s="168" t="s">
        <v>4984</v>
      </c>
      <c r="D4993" s="168" t="s">
        <v>576</v>
      </c>
      <c r="E4993" s="169" t="s">
        <v>4985</v>
      </c>
      <c r="F4993" s="170" t="s">
        <v>4986</v>
      </c>
      <c r="G4993" s="171" t="s">
        <v>579</v>
      </c>
      <c r="H4993" s="172">
        <v>1</v>
      </c>
      <c r="I4993" s="173"/>
      <c r="J4993" s="174">
        <f>ROUND(I4993*H4993,2)</f>
        <v>0</v>
      </c>
      <c r="K4993" s="175"/>
      <c r="L4993" s="34"/>
      <c r="M4993" s="176" t="s">
        <v>1</v>
      </c>
      <c r="N4993" s="139" t="s">
        <v>43</v>
      </c>
      <c r="P4993" s="177">
        <f>O4993*H4993</f>
        <v>0</v>
      </c>
      <c r="Q4993" s="177">
        <v>0</v>
      </c>
      <c r="R4993" s="177">
        <f>Q4993*H4993</f>
        <v>0</v>
      </c>
      <c r="S4993" s="177">
        <v>0</v>
      </c>
      <c r="T4993" s="178">
        <f>S4993*H4993</f>
        <v>0</v>
      </c>
      <c r="AR4993" s="179" t="s">
        <v>680</v>
      </c>
      <c r="AT4993" s="179" t="s">
        <v>576</v>
      </c>
      <c r="AU4993" s="179" t="s">
        <v>89</v>
      </c>
      <c r="AY4993" s="17" t="s">
        <v>574</v>
      </c>
      <c r="BE4993" s="102">
        <f>IF(N4993="základná",J4993,0)</f>
        <v>0</v>
      </c>
      <c r="BF4993" s="102">
        <f>IF(N4993="znížená",J4993,0)</f>
        <v>0</v>
      </c>
      <c r="BG4993" s="102">
        <f>IF(N4993="zákl. prenesená",J4993,0)</f>
        <v>0</v>
      </c>
      <c r="BH4993" s="102">
        <f>IF(N4993="zníž. prenesená",J4993,0)</f>
        <v>0</v>
      </c>
      <c r="BI4993" s="102">
        <f>IF(N4993="nulová",J4993,0)</f>
        <v>0</v>
      </c>
      <c r="BJ4993" s="17" t="s">
        <v>89</v>
      </c>
      <c r="BK4993" s="102">
        <f>ROUND(I4993*H4993,2)</f>
        <v>0</v>
      </c>
      <c r="BL4993" s="17" t="s">
        <v>680</v>
      </c>
      <c r="BM4993" s="179" t="s">
        <v>4987</v>
      </c>
    </row>
    <row r="4994" spans="2:65" s="13" customFormat="1" ht="12">
      <c r="B4994" s="187"/>
      <c r="D4994" s="181" t="s">
        <v>586</v>
      </c>
      <c r="E4994" s="188" t="s">
        <v>1</v>
      </c>
      <c r="F4994" s="189" t="s">
        <v>84</v>
      </c>
      <c r="H4994" s="190">
        <v>1</v>
      </c>
      <c r="I4994" s="191"/>
      <c r="L4994" s="187"/>
      <c r="M4994" s="192"/>
      <c r="T4994" s="193"/>
      <c r="AT4994" s="188" t="s">
        <v>586</v>
      </c>
      <c r="AU4994" s="188" t="s">
        <v>89</v>
      </c>
      <c r="AV4994" s="13" t="s">
        <v>89</v>
      </c>
      <c r="AW4994" s="13" t="s">
        <v>31</v>
      </c>
      <c r="AX4994" s="13" t="s">
        <v>77</v>
      </c>
      <c r="AY4994" s="188" t="s">
        <v>574</v>
      </c>
    </row>
    <row r="4995" spans="2:65" s="14" customFormat="1" ht="12">
      <c r="B4995" s="194"/>
      <c r="D4995" s="181" t="s">
        <v>586</v>
      </c>
      <c r="E4995" s="195" t="s">
        <v>1</v>
      </c>
      <c r="F4995" s="196" t="s">
        <v>596</v>
      </c>
      <c r="H4995" s="197">
        <v>1</v>
      </c>
      <c r="I4995" s="198"/>
      <c r="L4995" s="194"/>
      <c r="M4995" s="199"/>
      <c r="T4995" s="200"/>
      <c r="AT4995" s="195" t="s">
        <v>586</v>
      </c>
      <c r="AU4995" s="195" t="s">
        <v>89</v>
      </c>
      <c r="AV4995" s="14" t="s">
        <v>580</v>
      </c>
      <c r="AW4995" s="14" t="s">
        <v>31</v>
      </c>
      <c r="AX4995" s="14" t="s">
        <v>84</v>
      </c>
      <c r="AY4995" s="195" t="s">
        <v>574</v>
      </c>
    </row>
    <row r="4996" spans="2:65" s="1" customFormat="1" ht="55.5" customHeight="1">
      <c r="B4996" s="140"/>
      <c r="C4996" s="168" t="s">
        <v>4988</v>
      </c>
      <c r="D4996" s="168" t="s">
        <v>576</v>
      </c>
      <c r="E4996" s="169" t="s">
        <v>4989</v>
      </c>
      <c r="F4996" s="170" t="s">
        <v>4990</v>
      </c>
      <c r="G4996" s="171" t="s">
        <v>579</v>
      </c>
      <c r="H4996" s="172">
        <v>1</v>
      </c>
      <c r="I4996" s="173"/>
      <c r="J4996" s="174">
        <f>ROUND(I4996*H4996,2)</f>
        <v>0</v>
      </c>
      <c r="K4996" s="175"/>
      <c r="L4996" s="34"/>
      <c r="M4996" s="176" t="s">
        <v>1</v>
      </c>
      <c r="N4996" s="139" t="s">
        <v>43</v>
      </c>
      <c r="P4996" s="177">
        <f>O4996*H4996</f>
        <v>0</v>
      </c>
      <c r="Q4996" s="177">
        <v>0</v>
      </c>
      <c r="R4996" s="177">
        <f>Q4996*H4996</f>
        <v>0</v>
      </c>
      <c r="S4996" s="177">
        <v>0</v>
      </c>
      <c r="T4996" s="178">
        <f>S4996*H4996</f>
        <v>0</v>
      </c>
      <c r="AR4996" s="179" t="s">
        <v>680</v>
      </c>
      <c r="AT4996" s="179" t="s">
        <v>576</v>
      </c>
      <c r="AU4996" s="179" t="s">
        <v>89</v>
      </c>
      <c r="AY4996" s="17" t="s">
        <v>574</v>
      </c>
      <c r="BE4996" s="102">
        <f>IF(N4996="základná",J4996,0)</f>
        <v>0</v>
      </c>
      <c r="BF4996" s="102">
        <f>IF(N4996="znížená",J4996,0)</f>
        <v>0</v>
      </c>
      <c r="BG4996" s="102">
        <f>IF(N4996="zákl. prenesená",J4996,0)</f>
        <v>0</v>
      </c>
      <c r="BH4996" s="102">
        <f>IF(N4996="zníž. prenesená",J4996,0)</f>
        <v>0</v>
      </c>
      <c r="BI4996" s="102">
        <f>IF(N4996="nulová",J4996,0)</f>
        <v>0</v>
      </c>
      <c r="BJ4996" s="17" t="s">
        <v>89</v>
      </c>
      <c r="BK4996" s="102">
        <f>ROUND(I4996*H4996,2)</f>
        <v>0</v>
      </c>
      <c r="BL4996" s="17" t="s">
        <v>680</v>
      </c>
      <c r="BM4996" s="179" t="s">
        <v>4991</v>
      </c>
    </row>
    <row r="4997" spans="2:65" s="13" customFormat="1" ht="12">
      <c r="B4997" s="187"/>
      <c r="D4997" s="181" t="s">
        <v>586</v>
      </c>
      <c r="E4997" s="188" t="s">
        <v>1</v>
      </c>
      <c r="F4997" s="189" t="s">
        <v>84</v>
      </c>
      <c r="H4997" s="190">
        <v>1</v>
      </c>
      <c r="I4997" s="191"/>
      <c r="L4997" s="187"/>
      <c r="M4997" s="192"/>
      <c r="T4997" s="193"/>
      <c r="AT4997" s="188" t="s">
        <v>586</v>
      </c>
      <c r="AU4997" s="188" t="s">
        <v>89</v>
      </c>
      <c r="AV4997" s="13" t="s">
        <v>89</v>
      </c>
      <c r="AW4997" s="13" t="s">
        <v>31</v>
      </c>
      <c r="AX4997" s="13" t="s">
        <v>77</v>
      </c>
      <c r="AY4997" s="188" t="s">
        <v>574</v>
      </c>
    </row>
    <row r="4998" spans="2:65" s="14" customFormat="1" ht="12">
      <c r="B4998" s="194"/>
      <c r="D4998" s="181" t="s">
        <v>586</v>
      </c>
      <c r="E4998" s="195" t="s">
        <v>1</v>
      </c>
      <c r="F4998" s="196" t="s">
        <v>596</v>
      </c>
      <c r="H4998" s="197">
        <v>1</v>
      </c>
      <c r="I4998" s="198"/>
      <c r="L4998" s="194"/>
      <c r="M4998" s="199"/>
      <c r="T4998" s="200"/>
      <c r="AT4998" s="195" t="s">
        <v>586</v>
      </c>
      <c r="AU4998" s="195" t="s">
        <v>89</v>
      </c>
      <c r="AV4998" s="14" t="s">
        <v>580</v>
      </c>
      <c r="AW4998" s="14" t="s">
        <v>31</v>
      </c>
      <c r="AX4998" s="14" t="s">
        <v>84</v>
      </c>
      <c r="AY4998" s="195" t="s">
        <v>574</v>
      </c>
    </row>
    <row r="4999" spans="2:65" s="1" customFormat="1" ht="49.25" customHeight="1">
      <c r="B4999" s="140"/>
      <c r="C4999" s="168" t="s">
        <v>4992</v>
      </c>
      <c r="D4999" s="168" t="s">
        <v>576</v>
      </c>
      <c r="E4999" s="169" t="s">
        <v>4993</v>
      </c>
      <c r="F4999" s="170" t="s">
        <v>4994</v>
      </c>
      <c r="G4999" s="171" t="s">
        <v>579</v>
      </c>
      <c r="H4999" s="172">
        <v>2</v>
      </c>
      <c r="I4999" s="173"/>
      <c r="J4999" s="174">
        <f>ROUND(I4999*H4999,2)</f>
        <v>0</v>
      </c>
      <c r="K4999" s="175"/>
      <c r="L4999" s="34"/>
      <c r="M4999" s="176" t="s">
        <v>1</v>
      </c>
      <c r="N4999" s="139" t="s">
        <v>43</v>
      </c>
      <c r="P4999" s="177">
        <f>O4999*H4999</f>
        <v>0</v>
      </c>
      <c r="Q4999" s="177">
        <v>0</v>
      </c>
      <c r="R4999" s="177">
        <f>Q4999*H4999</f>
        <v>0</v>
      </c>
      <c r="S4999" s="177">
        <v>0</v>
      </c>
      <c r="T4999" s="178">
        <f>S4999*H4999</f>
        <v>0</v>
      </c>
      <c r="AR4999" s="179" t="s">
        <v>680</v>
      </c>
      <c r="AT4999" s="179" t="s">
        <v>576</v>
      </c>
      <c r="AU4999" s="179" t="s">
        <v>89</v>
      </c>
      <c r="AY4999" s="17" t="s">
        <v>574</v>
      </c>
      <c r="BE4999" s="102">
        <f>IF(N4999="základná",J4999,0)</f>
        <v>0</v>
      </c>
      <c r="BF4999" s="102">
        <f>IF(N4999="znížená",J4999,0)</f>
        <v>0</v>
      </c>
      <c r="BG4999" s="102">
        <f>IF(N4999="zákl. prenesená",J4999,0)</f>
        <v>0</v>
      </c>
      <c r="BH4999" s="102">
        <f>IF(N4999="zníž. prenesená",J4999,0)</f>
        <v>0</v>
      </c>
      <c r="BI4999" s="102">
        <f>IF(N4999="nulová",J4999,0)</f>
        <v>0</v>
      </c>
      <c r="BJ4999" s="17" t="s">
        <v>89</v>
      </c>
      <c r="BK4999" s="102">
        <f>ROUND(I4999*H4999,2)</f>
        <v>0</v>
      </c>
      <c r="BL4999" s="17" t="s">
        <v>680</v>
      </c>
      <c r="BM4999" s="179" t="s">
        <v>4995</v>
      </c>
    </row>
    <row r="5000" spans="2:65" s="13" customFormat="1" ht="12">
      <c r="B5000" s="187"/>
      <c r="D5000" s="181" t="s">
        <v>586</v>
      </c>
      <c r="E5000" s="188" t="s">
        <v>1</v>
      </c>
      <c r="F5000" s="189" t="s">
        <v>4837</v>
      </c>
      <c r="H5000" s="190">
        <v>2</v>
      </c>
      <c r="I5000" s="191"/>
      <c r="L5000" s="187"/>
      <c r="M5000" s="192"/>
      <c r="T5000" s="193"/>
      <c r="AT5000" s="188" t="s">
        <v>586</v>
      </c>
      <c r="AU5000" s="188" t="s">
        <v>89</v>
      </c>
      <c r="AV5000" s="13" t="s">
        <v>89</v>
      </c>
      <c r="AW5000" s="13" t="s">
        <v>31</v>
      </c>
      <c r="AX5000" s="13" t="s">
        <v>77</v>
      </c>
      <c r="AY5000" s="188" t="s">
        <v>574</v>
      </c>
    </row>
    <row r="5001" spans="2:65" s="14" customFormat="1" ht="12">
      <c r="B5001" s="194"/>
      <c r="D5001" s="181" t="s">
        <v>586</v>
      </c>
      <c r="E5001" s="195" t="s">
        <v>1</v>
      </c>
      <c r="F5001" s="196" t="s">
        <v>596</v>
      </c>
      <c r="H5001" s="197">
        <v>2</v>
      </c>
      <c r="I5001" s="198"/>
      <c r="L5001" s="194"/>
      <c r="M5001" s="199"/>
      <c r="T5001" s="200"/>
      <c r="AT5001" s="195" t="s">
        <v>586</v>
      </c>
      <c r="AU5001" s="195" t="s">
        <v>89</v>
      </c>
      <c r="AV5001" s="14" t="s">
        <v>580</v>
      </c>
      <c r="AW5001" s="14" t="s">
        <v>31</v>
      </c>
      <c r="AX5001" s="14" t="s">
        <v>84</v>
      </c>
      <c r="AY5001" s="195" t="s">
        <v>574</v>
      </c>
    </row>
    <row r="5002" spans="2:65" s="1" customFormat="1" ht="55.5" customHeight="1">
      <c r="B5002" s="140"/>
      <c r="C5002" s="168" t="s">
        <v>4996</v>
      </c>
      <c r="D5002" s="168" t="s">
        <v>576</v>
      </c>
      <c r="E5002" s="169" t="s">
        <v>4997</v>
      </c>
      <c r="F5002" s="170" t="s">
        <v>4998</v>
      </c>
      <c r="G5002" s="171" t="s">
        <v>579</v>
      </c>
      <c r="H5002" s="172">
        <v>3</v>
      </c>
      <c r="I5002" s="173"/>
      <c r="J5002" s="174">
        <f>ROUND(I5002*H5002,2)</f>
        <v>0</v>
      </c>
      <c r="K5002" s="175"/>
      <c r="L5002" s="34"/>
      <c r="M5002" s="176" t="s">
        <v>1</v>
      </c>
      <c r="N5002" s="139" t="s">
        <v>43</v>
      </c>
      <c r="P5002" s="177">
        <f>O5002*H5002</f>
        <v>0</v>
      </c>
      <c r="Q5002" s="177">
        <v>0</v>
      </c>
      <c r="R5002" s="177">
        <f>Q5002*H5002</f>
        <v>0</v>
      </c>
      <c r="S5002" s="177">
        <v>0</v>
      </c>
      <c r="T5002" s="178">
        <f>S5002*H5002</f>
        <v>0</v>
      </c>
      <c r="AR5002" s="179" t="s">
        <v>680</v>
      </c>
      <c r="AT5002" s="179" t="s">
        <v>576</v>
      </c>
      <c r="AU5002" s="179" t="s">
        <v>89</v>
      </c>
      <c r="AY5002" s="17" t="s">
        <v>574</v>
      </c>
      <c r="BE5002" s="102">
        <f>IF(N5002="základná",J5002,0)</f>
        <v>0</v>
      </c>
      <c r="BF5002" s="102">
        <f>IF(N5002="znížená",J5002,0)</f>
        <v>0</v>
      </c>
      <c r="BG5002" s="102">
        <f>IF(N5002="zákl. prenesená",J5002,0)</f>
        <v>0</v>
      </c>
      <c r="BH5002" s="102">
        <f>IF(N5002="zníž. prenesená",J5002,0)</f>
        <v>0</v>
      </c>
      <c r="BI5002" s="102">
        <f>IF(N5002="nulová",J5002,0)</f>
        <v>0</v>
      </c>
      <c r="BJ5002" s="17" t="s">
        <v>89</v>
      </c>
      <c r="BK5002" s="102">
        <f>ROUND(I5002*H5002,2)</f>
        <v>0</v>
      </c>
      <c r="BL5002" s="17" t="s">
        <v>680</v>
      </c>
      <c r="BM5002" s="179" t="s">
        <v>4999</v>
      </c>
    </row>
    <row r="5003" spans="2:65" s="13" customFormat="1" ht="12">
      <c r="B5003" s="187"/>
      <c r="D5003" s="181" t="s">
        <v>586</v>
      </c>
      <c r="E5003" s="188" t="s">
        <v>1</v>
      </c>
      <c r="F5003" s="189" t="s">
        <v>597</v>
      </c>
      <c r="H5003" s="190">
        <v>3</v>
      </c>
      <c r="I5003" s="191"/>
      <c r="L5003" s="187"/>
      <c r="M5003" s="192"/>
      <c r="T5003" s="193"/>
      <c r="AT5003" s="188" t="s">
        <v>586</v>
      </c>
      <c r="AU5003" s="188" t="s">
        <v>89</v>
      </c>
      <c r="AV5003" s="13" t="s">
        <v>89</v>
      </c>
      <c r="AW5003" s="13" t="s">
        <v>31</v>
      </c>
      <c r="AX5003" s="13" t="s">
        <v>77</v>
      </c>
      <c r="AY5003" s="188" t="s">
        <v>574</v>
      </c>
    </row>
    <row r="5004" spans="2:65" s="14" customFormat="1" ht="12">
      <c r="B5004" s="194"/>
      <c r="D5004" s="181" t="s">
        <v>586</v>
      </c>
      <c r="E5004" s="195" t="s">
        <v>1</v>
      </c>
      <c r="F5004" s="196" t="s">
        <v>596</v>
      </c>
      <c r="H5004" s="197">
        <v>3</v>
      </c>
      <c r="I5004" s="198"/>
      <c r="L5004" s="194"/>
      <c r="M5004" s="199"/>
      <c r="T5004" s="200"/>
      <c r="AT5004" s="195" t="s">
        <v>586</v>
      </c>
      <c r="AU5004" s="195" t="s">
        <v>89</v>
      </c>
      <c r="AV5004" s="14" t="s">
        <v>580</v>
      </c>
      <c r="AW5004" s="14" t="s">
        <v>31</v>
      </c>
      <c r="AX5004" s="14" t="s">
        <v>84</v>
      </c>
      <c r="AY5004" s="195" t="s">
        <v>574</v>
      </c>
    </row>
    <row r="5005" spans="2:65" s="1" customFormat="1" ht="55.5" customHeight="1">
      <c r="B5005" s="140"/>
      <c r="C5005" s="168" t="s">
        <v>5000</v>
      </c>
      <c r="D5005" s="168" t="s">
        <v>576</v>
      </c>
      <c r="E5005" s="169" t="s">
        <v>5001</v>
      </c>
      <c r="F5005" s="170" t="s">
        <v>5002</v>
      </c>
      <c r="G5005" s="171" t="s">
        <v>579</v>
      </c>
      <c r="H5005" s="172">
        <v>4</v>
      </c>
      <c r="I5005" s="173"/>
      <c r="J5005" s="174">
        <f>ROUND(I5005*H5005,2)</f>
        <v>0</v>
      </c>
      <c r="K5005" s="175"/>
      <c r="L5005" s="34"/>
      <c r="M5005" s="176" t="s">
        <v>1</v>
      </c>
      <c r="N5005" s="139" t="s">
        <v>43</v>
      </c>
      <c r="P5005" s="177">
        <f>O5005*H5005</f>
        <v>0</v>
      </c>
      <c r="Q5005" s="177">
        <v>0</v>
      </c>
      <c r="R5005" s="177">
        <f>Q5005*H5005</f>
        <v>0</v>
      </c>
      <c r="S5005" s="177">
        <v>0</v>
      </c>
      <c r="T5005" s="178">
        <f>S5005*H5005</f>
        <v>0</v>
      </c>
      <c r="AR5005" s="179" t="s">
        <v>680</v>
      </c>
      <c r="AT5005" s="179" t="s">
        <v>576</v>
      </c>
      <c r="AU5005" s="179" t="s">
        <v>89</v>
      </c>
      <c r="AY5005" s="17" t="s">
        <v>574</v>
      </c>
      <c r="BE5005" s="102">
        <f>IF(N5005="základná",J5005,0)</f>
        <v>0</v>
      </c>
      <c r="BF5005" s="102">
        <f>IF(N5005="znížená",J5005,0)</f>
        <v>0</v>
      </c>
      <c r="BG5005" s="102">
        <f>IF(N5005="zákl. prenesená",J5005,0)</f>
        <v>0</v>
      </c>
      <c r="BH5005" s="102">
        <f>IF(N5005="zníž. prenesená",J5005,0)</f>
        <v>0</v>
      </c>
      <c r="BI5005" s="102">
        <f>IF(N5005="nulová",J5005,0)</f>
        <v>0</v>
      </c>
      <c r="BJ5005" s="17" t="s">
        <v>89</v>
      </c>
      <c r="BK5005" s="102">
        <f>ROUND(I5005*H5005,2)</f>
        <v>0</v>
      </c>
      <c r="BL5005" s="17" t="s">
        <v>680</v>
      </c>
      <c r="BM5005" s="179" t="s">
        <v>5003</v>
      </c>
    </row>
    <row r="5006" spans="2:65" s="13" customFormat="1" ht="12">
      <c r="B5006" s="187"/>
      <c r="D5006" s="181" t="s">
        <v>586</v>
      </c>
      <c r="E5006" s="188" t="s">
        <v>1</v>
      </c>
      <c r="F5006" s="189" t="s">
        <v>580</v>
      </c>
      <c r="H5006" s="190">
        <v>4</v>
      </c>
      <c r="I5006" s="191"/>
      <c r="L5006" s="187"/>
      <c r="M5006" s="192"/>
      <c r="T5006" s="193"/>
      <c r="AT5006" s="188" t="s">
        <v>586</v>
      </c>
      <c r="AU5006" s="188" t="s">
        <v>89</v>
      </c>
      <c r="AV5006" s="13" t="s">
        <v>89</v>
      </c>
      <c r="AW5006" s="13" t="s">
        <v>31</v>
      </c>
      <c r="AX5006" s="13" t="s">
        <v>77</v>
      </c>
      <c r="AY5006" s="188" t="s">
        <v>574</v>
      </c>
    </row>
    <row r="5007" spans="2:65" s="14" customFormat="1" ht="12">
      <c r="B5007" s="194"/>
      <c r="D5007" s="181" t="s">
        <v>586</v>
      </c>
      <c r="E5007" s="195" t="s">
        <v>1</v>
      </c>
      <c r="F5007" s="196" t="s">
        <v>596</v>
      </c>
      <c r="H5007" s="197">
        <v>4</v>
      </c>
      <c r="I5007" s="198"/>
      <c r="L5007" s="194"/>
      <c r="M5007" s="199"/>
      <c r="T5007" s="200"/>
      <c r="AT5007" s="195" t="s">
        <v>586</v>
      </c>
      <c r="AU5007" s="195" t="s">
        <v>89</v>
      </c>
      <c r="AV5007" s="14" t="s">
        <v>580</v>
      </c>
      <c r="AW5007" s="14" t="s">
        <v>31</v>
      </c>
      <c r="AX5007" s="14" t="s">
        <v>84</v>
      </c>
      <c r="AY5007" s="195" t="s">
        <v>574</v>
      </c>
    </row>
    <row r="5008" spans="2:65" s="1" customFormat="1" ht="44.25" customHeight="1">
      <c r="B5008" s="140"/>
      <c r="C5008" s="168" t="s">
        <v>5004</v>
      </c>
      <c r="D5008" s="168" t="s">
        <v>576</v>
      </c>
      <c r="E5008" s="169" t="s">
        <v>5005</v>
      </c>
      <c r="F5008" s="170" t="s">
        <v>5006</v>
      </c>
      <c r="G5008" s="171" t="s">
        <v>579</v>
      </c>
      <c r="H5008" s="172">
        <v>1</v>
      </c>
      <c r="I5008" s="173"/>
      <c r="J5008" s="174">
        <f>ROUND(I5008*H5008,2)</f>
        <v>0</v>
      </c>
      <c r="K5008" s="175"/>
      <c r="L5008" s="34"/>
      <c r="M5008" s="176" t="s">
        <v>1</v>
      </c>
      <c r="N5008" s="139" t="s">
        <v>43</v>
      </c>
      <c r="P5008" s="177">
        <f>O5008*H5008</f>
        <v>0</v>
      </c>
      <c r="Q5008" s="177">
        <v>0</v>
      </c>
      <c r="R5008" s="177">
        <f>Q5008*H5008</f>
        <v>0</v>
      </c>
      <c r="S5008" s="177">
        <v>0</v>
      </c>
      <c r="T5008" s="178">
        <f>S5008*H5008</f>
        <v>0</v>
      </c>
      <c r="AR5008" s="179" t="s">
        <v>680</v>
      </c>
      <c r="AT5008" s="179" t="s">
        <v>576</v>
      </c>
      <c r="AU5008" s="179" t="s">
        <v>89</v>
      </c>
      <c r="AY5008" s="17" t="s">
        <v>574</v>
      </c>
      <c r="BE5008" s="102">
        <f>IF(N5008="základná",J5008,0)</f>
        <v>0</v>
      </c>
      <c r="BF5008" s="102">
        <f>IF(N5008="znížená",J5008,0)</f>
        <v>0</v>
      </c>
      <c r="BG5008" s="102">
        <f>IF(N5008="zákl. prenesená",J5008,0)</f>
        <v>0</v>
      </c>
      <c r="BH5008" s="102">
        <f>IF(N5008="zníž. prenesená",J5008,0)</f>
        <v>0</v>
      </c>
      <c r="BI5008" s="102">
        <f>IF(N5008="nulová",J5008,0)</f>
        <v>0</v>
      </c>
      <c r="BJ5008" s="17" t="s">
        <v>89</v>
      </c>
      <c r="BK5008" s="102">
        <f>ROUND(I5008*H5008,2)</f>
        <v>0</v>
      </c>
      <c r="BL5008" s="17" t="s">
        <v>680</v>
      </c>
      <c r="BM5008" s="179" t="s">
        <v>5007</v>
      </c>
    </row>
    <row r="5009" spans="2:65" s="13" customFormat="1" ht="12">
      <c r="B5009" s="187"/>
      <c r="D5009" s="181" t="s">
        <v>586</v>
      </c>
      <c r="E5009" s="188" t="s">
        <v>1</v>
      </c>
      <c r="F5009" s="189" t="s">
        <v>84</v>
      </c>
      <c r="H5009" s="190">
        <v>1</v>
      </c>
      <c r="I5009" s="191"/>
      <c r="L5009" s="187"/>
      <c r="M5009" s="192"/>
      <c r="T5009" s="193"/>
      <c r="AT5009" s="188" t="s">
        <v>586</v>
      </c>
      <c r="AU5009" s="188" t="s">
        <v>89</v>
      </c>
      <c r="AV5009" s="13" t="s">
        <v>89</v>
      </c>
      <c r="AW5009" s="13" t="s">
        <v>31</v>
      </c>
      <c r="AX5009" s="13" t="s">
        <v>77</v>
      </c>
      <c r="AY5009" s="188" t="s">
        <v>574</v>
      </c>
    </row>
    <row r="5010" spans="2:65" s="14" customFormat="1" ht="12">
      <c r="B5010" s="194"/>
      <c r="D5010" s="181" t="s">
        <v>586</v>
      </c>
      <c r="E5010" s="195" t="s">
        <v>1</v>
      </c>
      <c r="F5010" s="196" t="s">
        <v>596</v>
      </c>
      <c r="H5010" s="197">
        <v>1</v>
      </c>
      <c r="I5010" s="198"/>
      <c r="L5010" s="194"/>
      <c r="M5010" s="199"/>
      <c r="T5010" s="200"/>
      <c r="AT5010" s="195" t="s">
        <v>586</v>
      </c>
      <c r="AU5010" s="195" t="s">
        <v>89</v>
      </c>
      <c r="AV5010" s="14" t="s">
        <v>580</v>
      </c>
      <c r="AW5010" s="14" t="s">
        <v>31</v>
      </c>
      <c r="AX5010" s="14" t="s">
        <v>84</v>
      </c>
      <c r="AY5010" s="195" t="s">
        <v>574</v>
      </c>
    </row>
    <row r="5011" spans="2:65" s="1" customFormat="1" ht="55.5" customHeight="1">
      <c r="B5011" s="140"/>
      <c r="C5011" s="168" t="s">
        <v>5008</v>
      </c>
      <c r="D5011" s="168" t="s">
        <v>576</v>
      </c>
      <c r="E5011" s="169" t="s">
        <v>5009</v>
      </c>
      <c r="F5011" s="170" t="s">
        <v>5010</v>
      </c>
      <c r="G5011" s="171" t="s">
        <v>579</v>
      </c>
      <c r="H5011" s="172">
        <v>4</v>
      </c>
      <c r="I5011" s="173"/>
      <c r="J5011" s="174">
        <f>ROUND(I5011*H5011,2)</f>
        <v>0</v>
      </c>
      <c r="K5011" s="175"/>
      <c r="L5011" s="34"/>
      <c r="M5011" s="176" t="s">
        <v>1</v>
      </c>
      <c r="N5011" s="139" t="s">
        <v>43</v>
      </c>
      <c r="P5011" s="177">
        <f>O5011*H5011</f>
        <v>0</v>
      </c>
      <c r="Q5011" s="177">
        <v>0</v>
      </c>
      <c r="R5011" s="177">
        <f>Q5011*H5011</f>
        <v>0</v>
      </c>
      <c r="S5011" s="177">
        <v>0</v>
      </c>
      <c r="T5011" s="178">
        <f>S5011*H5011</f>
        <v>0</v>
      </c>
      <c r="AR5011" s="179" t="s">
        <v>680</v>
      </c>
      <c r="AT5011" s="179" t="s">
        <v>576</v>
      </c>
      <c r="AU5011" s="179" t="s">
        <v>89</v>
      </c>
      <c r="AY5011" s="17" t="s">
        <v>574</v>
      </c>
      <c r="BE5011" s="102">
        <f>IF(N5011="základná",J5011,0)</f>
        <v>0</v>
      </c>
      <c r="BF5011" s="102">
        <f>IF(N5011="znížená",J5011,0)</f>
        <v>0</v>
      </c>
      <c r="BG5011" s="102">
        <f>IF(N5011="zákl. prenesená",J5011,0)</f>
        <v>0</v>
      </c>
      <c r="BH5011" s="102">
        <f>IF(N5011="zníž. prenesená",J5011,0)</f>
        <v>0</v>
      </c>
      <c r="BI5011" s="102">
        <f>IF(N5011="nulová",J5011,0)</f>
        <v>0</v>
      </c>
      <c r="BJ5011" s="17" t="s">
        <v>89</v>
      </c>
      <c r="BK5011" s="102">
        <f>ROUND(I5011*H5011,2)</f>
        <v>0</v>
      </c>
      <c r="BL5011" s="17" t="s">
        <v>680</v>
      </c>
      <c r="BM5011" s="179" t="s">
        <v>5011</v>
      </c>
    </row>
    <row r="5012" spans="2:65" s="13" customFormat="1" ht="12">
      <c r="B5012" s="187"/>
      <c r="D5012" s="181" t="s">
        <v>586</v>
      </c>
      <c r="E5012" s="188" t="s">
        <v>1</v>
      </c>
      <c r="F5012" s="189" t="s">
        <v>580</v>
      </c>
      <c r="H5012" s="190">
        <v>4</v>
      </c>
      <c r="I5012" s="191"/>
      <c r="L5012" s="187"/>
      <c r="M5012" s="192"/>
      <c r="T5012" s="193"/>
      <c r="AT5012" s="188" t="s">
        <v>586</v>
      </c>
      <c r="AU5012" s="188" t="s">
        <v>89</v>
      </c>
      <c r="AV5012" s="13" t="s">
        <v>89</v>
      </c>
      <c r="AW5012" s="13" t="s">
        <v>31</v>
      </c>
      <c r="AX5012" s="13" t="s">
        <v>77</v>
      </c>
      <c r="AY5012" s="188" t="s">
        <v>574</v>
      </c>
    </row>
    <row r="5013" spans="2:65" s="14" customFormat="1" ht="12">
      <c r="B5013" s="194"/>
      <c r="D5013" s="181" t="s">
        <v>586</v>
      </c>
      <c r="E5013" s="195" t="s">
        <v>1</v>
      </c>
      <c r="F5013" s="196" t="s">
        <v>596</v>
      </c>
      <c r="H5013" s="197">
        <v>4</v>
      </c>
      <c r="I5013" s="198"/>
      <c r="L5013" s="194"/>
      <c r="M5013" s="199"/>
      <c r="T5013" s="200"/>
      <c r="AT5013" s="195" t="s">
        <v>586</v>
      </c>
      <c r="AU5013" s="195" t="s">
        <v>89</v>
      </c>
      <c r="AV5013" s="14" t="s">
        <v>580</v>
      </c>
      <c r="AW5013" s="14" t="s">
        <v>31</v>
      </c>
      <c r="AX5013" s="14" t="s">
        <v>84</v>
      </c>
      <c r="AY5013" s="195" t="s">
        <v>574</v>
      </c>
    </row>
    <row r="5014" spans="2:65" s="1" customFormat="1" ht="55.5" customHeight="1">
      <c r="B5014" s="140"/>
      <c r="C5014" s="168" t="s">
        <v>5012</v>
      </c>
      <c r="D5014" s="168" t="s">
        <v>576</v>
      </c>
      <c r="E5014" s="169" t="s">
        <v>5013</v>
      </c>
      <c r="F5014" s="170" t="s">
        <v>5014</v>
      </c>
      <c r="G5014" s="171" t="s">
        <v>579</v>
      </c>
      <c r="H5014" s="172">
        <v>3</v>
      </c>
      <c r="I5014" s="173"/>
      <c r="J5014" s="174">
        <f>ROUND(I5014*H5014,2)</f>
        <v>0</v>
      </c>
      <c r="K5014" s="175"/>
      <c r="L5014" s="34"/>
      <c r="M5014" s="176" t="s">
        <v>1</v>
      </c>
      <c r="N5014" s="139" t="s">
        <v>43</v>
      </c>
      <c r="P5014" s="177">
        <f>O5014*H5014</f>
        <v>0</v>
      </c>
      <c r="Q5014" s="177">
        <v>0</v>
      </c>
      <c r="R5014" s="177">
        <f>Q5014*H5014</f>
        <v>0</v>
      </c>
      <c r="S5014" s="177">
        <v>0</v>
      </c>
      <c r="T5014" s="178">
        <f>S5014*H5014</f>
        <v>0</v>
      </c>
      <c r="AR5014" s="179" t="s">
        <v>680</v>
      </c>
      <c r="AT5014" s="179" t="s">
        <v>576</v>
      </c>
      <c r="AU5014" s="179" t="s">
        <v>89</v>
      </c>
      <c r="AY5014" s="17" t="s">
        <v>574</v>
      </c>
      <c r="BE5014" s="102">
        <f>IF(N5014="základná",J5014,0)</f>
        <v>0</v>
      </c>
      <c r="BF5014" s="102">
        <f>IF(N5014="znížená",J5014,0)</f>
        <v>0</v>
      </c>
      <c r="BG5014" s="102">
        <f>IF(N5014="zákl. prenesená",J5014,0)</f>
        <v>0</v>
      </c>
      <c r="BH5014" s="102">
        <f>IF(N5014="zníž. prenesená",J5014,0)</f>
        <v>0</v>
      </c>
      <c r="BI5014" s="102">
        <f>IF(N5014="nulová",J5014,0)</f>
        <v>0</v>
      </c>
      <c r="BJ5014" s="17" t="s">
        <v>89</v>
      </c>
      <c r="BK5014" s="102">
        <f>ROUND(I5014*H5014,2)</f>
        <v>0</v>
      </c>
      <c r="BL5014" s="17" t="s">
        <v>680</v>
      </c>
      <c r="BM5014" s="179" t="s">
        <v>5015</v>
      </c>
    </row>
    <row r="5015" spans="2:65" s="13" customFormat="1" ht="12">
      <c r="B5015" s="187"/>
      <c r="D5015" s="181" t="s">
        <v>586</v>
      </c>
      <c r="E5015" s="188" t="s">
        <v>1</v>
      </c>
      <c r="F5015" s="189" t="s">
        <v>597</v>
      </c>
      <c r="H5015" s="190">
        <v>3</v>
      </c>
      <c r="I5015" s="191"/>
      <c r="L5015" s="187"/>
      <c r="M5015" s="192"/>
      <c r="T5015" s="193"/>
      <c r="AT5015" s="188" t="s">
        <v>586</v>
      </c>
      <c r="AU5015" s="188" t="s">
        <v>89</v>
      </c>
      <c r="AV5015" s="13" t="s">
        <v>89</v>
      </c>
      <c r="AW5015" s="13" t="s">
        <v>31</v>
      </c>
      <c r="AX5015" s="13" t="s">
        <v>77</v>
      </c>
      <c r="AY5015" s="188" t="s">
        <v>574</v>
      </c>
    </row>
    <row r="5016" spans="2:65" s="14" customFormat="1" ht="12">
      <c r="B5016" s="194"/>
      <c r="D5016" s="181" t="s">
        <v>586</v>
      </c>
      <c r="E5016" s="195" t="s">
        <v>1</v>
      </c>
      <c r="F5016" s="196" t="s">
        <v>596</v>
      </c>
      <c r="H5016" s="197">
        <v>3</v>
      </c>
      <c r="I5016" s="198"/>
      <c r="L5016" s="194"/>
      <c r="M5016" s="199"/>
      <c r="T5016" s="200"/>
      <c r="AT5016" s="195" t="s">
        <v>586</v>
      </c>
      <c r="AU5016" s="195" t="s">
        <v>89</v>
      </c>
      <c r="AV5016" s="14" t="s">
        <v>580</v>
      </c>
      <c r="AW5016" s="14" t="s">
        <v>31</v>
      </c>
      <c r="AX5016" s="14" t="s">
        <v>84</v>
      </c>
      <c r="AY5016" s="195" t="s">
        <v>574</v>
      </c>
    </row>
    <row r="5017" spans="2:65" s="1" customFormat="1" ht="55.5" customHeight="1">
      <c r="B5017" s="140"/>
      <c r="C5017" s="168" t="s">
        <v>5016</v>
      </c>
      <c r="D5017" s="168" t="s">
        <v>576</v>
      </c>
      <c r="E5017" s="169" t="s">
        <v>5017</v>
      </c>
      <c r="F5017" s="170" t="s">
        <v>5018</v>
      </c>
      <c r="G5017" s="171" t="s">
        <v>579</v>
      </c>
      <c r="H5017" s="172">
        <v>1</v>
      </c>
      <c r="I5017" s="173"/>
      <c r="J5017" s="174">
        <f>ROUND(I5017*H5017,2)</f>
        <v>0</v>
      </c>
      <c r="K5017" s="175"/>
      <c r="L5017" s="34"/>
      <c r="M5017" s="176" t="s">
        <v>1</v>
      </c>
      <c r="N5017" s="139" t="s">
        <v>43</v>
      </c>
      <c r="P5017" s="177">
        <f>O5017*H5017</f>
        <v>0</v>
      </c>
      <c r="Q5017" s="177">
        <v>0</v>
      </c>
      <c r="R5017" s="177">
        <f>Q5017*H5017</f>
        <v>0</v>
      </c>
      <c r="S5017" s="177">
        <v>0</v>
      </c>
      <c r="T5017" s="178">
        <f>S5017*H5017</f>
        <v>0</v>
      </c>
      <c r="AR5017" s="179" t="s">
        <v>680</v>
      </c>
      <c r="AT5017" s="179" t="s">
        <v>576</v>
      </c>
      <c r="AU5017" s="179" t="s">
        <v>89</v>
      </c>
      <c r="AY5017" s="17" t="s">
        <v>574</v>
      </c>
      <c r="BE5017" s="102">
        <f>IF(N5017="základná",J5017,0)</f>
        <v>0</v>
      </c>
      <c r="BF5017" s="102">
        <f>IF(N5017="znížená",J5017,0)</f>
        <v>0</v>
      </c>
      <c r="BG5017" s="102">
        <f>IF(N5017="zákl. prenesená",J5017,0)</f>
        <v>0</v>
      </c>
      <c r="BH5017" s="102">
        <f>IF(N5017="zníž. prenesená",J5017,0)</f>
        <v>0</v>
      </c>
      <c r="BI5017" s="102">
        <f>IF(N5017="nulová",J5017,0)</f>
        <v>0</v>
      </c>
      <c r="BJ5017" s="17" t="s">
        <v>89</v>
      </c>
      <c r="BK5017" s="102">
        <f>ROUND(I5017*H5017,2)</f>
        <v>0</v>
      </c>
      <c r="BL5017" s="17" t="s">
        <v>680</v>
      </c>
      <c r="BM5017" s="179" t="s">
        <v>5019</v>
      </c>
    </row>
    <row r="5018" spans="2:65" s="13" customFormat="1" ht="12">
      <c r="B5018" s="187"/>
      <c r="D5018" s="181" t="s">
        <v>586</v>
      </c>
      <c r="E5018" s="188" t="s">
        <v>1</v>
      </c>
      <c r="F5018" s="189" t="s">
        <v>84</v>
      </c>
      <c r="H5018" s="190">
        <v>1</v>
      </c>
      <c r="I5018" s="191"/>
      <c r="L5018" s="187"/>
      <c r="M5018" s="192"/>
      <c r="T5018" s="193"/>
      <c r="AT5018" s="188" t="s">
        <v>586</v>
      </c>
      <c r="AU5018" s="188" t="s">
        <v>89</v>
      </c>
      <c r="AV5018" s="13" t="s">
        <v>89</v>
      </c>
      <c r="AW5018" s="13" t="s">
        <v>31</v>
      </c>
      <c r="AX5018" s="13" t="s">
        <v>77</v>
      </c>
      <c r="AY5018" s="188" t="s">
        <v>574</v>
      </c>
    </row>
    <row r="5019" spans="2:65" s="14" customFormat="1" ht="12">
      <c r="B5019" s="194"/>
      <c r="D5019" s="181" t="s">
        <v>586</v>
      </c>
      <c r="E5019" s="195" t="s">
        <v>1</v>
      </c>
      <c r="F5019" s="196" t="s">
        <v>596</v>
      </c>
      <c r="H5019" s="197">
        <v>1</v>
      </c>
      <c r="I5019" s="198"/>
      <c r="L5019" s="194"/>
      <c r="M5019" s="199"/>
      <c r="T5019" s="200"/>
      <c r="AT5019" s="195" t="s">
        <v>586</v>
      </c>
      <c r="AU5019" s="195" t="s">
        <v>89</v>
      </c>
      <c r="AV5019" s="14" t="s">
        <v>580</v>
      </c>
      <c r="AW5019" s="14" t="s">
        <v>31</v>
      </c>
      <c r="AX5019" s="14" t="s">
        <v>84</v>
      </c>
      <c r="AY5019" s="195" t="s">
        <v>574</v>
      </c>
    </row>
    <row r="5020" spans="2:65" s="1" customFormat="1" ht="55.5" customHeight="1">
      <c r="B5020" s="140"/>
      <c r="C5020" s="168" t="s">
        <v>5020</v>
      </c>
      <c r="D5020" s="168" t="s">
        <v>576</v>
      </c>
      <c r="E5020" s="169" t="s">
        <v>5021</v>
      </c>
      <c r="F5020" s="170" t="s">
        <v>5022</v>
      </c>
      <c r="G5020" s="171" t="s">
        <v>579</v>
      </c>
      <c r="H5020" s="172">
        <v>6</v>
      </c>
      <c r="I5020" s="173"/>
      <c r="J5020" s="174">
        <f>ROUND(I5020*H5020,2)</f>
        <v>0</v>
      </c>
      <c r="K5020" s="175"/>
      <c r="L5020" s="34"/>
      <c r="M5020" s="176" t="s">
        <v>1</v>
      </c>
      <c r="N5020" s="139" t="s">
        <v>43</v>
      </c>
      <c r="P5020" s="177">
        <f>O5020*H5020</f>
        <v>0</v>
      </c>
      <c r="Q5020" s="177">
        <v>0</v>
      </c>
      <c r="R5020" s="177">
        <f>Q5020*H5020</f>
        <v>0</v>
      </c>
      <c r="S5020" s="177">
        <v>0</v>
      </c>
      <c r="T5020" s="178">
        <f>S5020*H5020</f>
        <v>0</v>
      </c>
      <c r="AR5020" s="179" t="s">
        <v>680</v>
      </c>
      <c r="AT5020" s="179" t="s">
        <v>576</v>
      </c>
      <c r="AU5020" s="179" t="s">
        <v>89</v>
      </c>
      <c r="AY5020" s="17" t="s">
        <v>574</v>
      </c>
      <c r="BE5020" s="102">
        <f>IF(N5020="základná",J5020,0)</f>
        <v>0</v>
      </c>
      <c r="BF5020" s="102">
        <f>IF(N5020="znížená",J5020,0)</f>
        <v>0</v>
      </c>
      <c r="BG5020" s="102">
        <f>IF(N5020="zákl. prenesená",J5020,0)</f>
        <v>0</v>
      </c>
      <c r="BH5020" s="102">
        <f>IF(N5020="zníž. prenesená",J5020,0)</f>
        <v>0</v>
      </c>
      <c r="BI5020" s="102">
        <f>IF(N5020="nulová",J5020,0)</f>
        <v>0</v>
      </c>
      <c r="BJ5020" s="17" t="s">
        <v>89</v>
      </c>
      <c r="BK5020" s="102">
        <f>ROUND(I5020*H5020,2)</f>
        <v>0</v>
      </c>
      <c r="BL5020" s="17" t="s">
        <v>680</v>
      </c>
      <c r="BM5020" s="179" t="s">
        <v>5023</v>
      </c>
    </row>
    <row r="5021" spans="2:65" s="13" customFormat="1" ht="12">
      <c r="B5021" s="187"/>
      <c r="D5021" s="181" t="s">
        <v>586</v>
      </c>
      <c r="E5021" s="188" t="s">
        <v>1</v>
      </c>
      <c r="F5021" s="189" t="s">
        <v>616</v>
      </c>
      <c r="H5021" s="190">
        <v>6</v>
      </c>
      <c r="I5021" s="191"/>
      <c r="L5021" s="187"/>
      <c r="M5021" s="192"/>
      <c r="T5021" s="193"/>
      <c r="AT5021" s="188" t="s">
        <v>586</v>
      </c>
      <c r="AU5021" s="188" t="s">
        <v>89</v>
      </c>
      <c r="AV5021" s="13" t="s">
        <v>89</v>
      </c>
      <c r="AW5021" s="13" t="s">
        <v>31</v>
      </c>
      <c r="AX5021" s="13" t="s">
        <v>77</v>
      </c>
      <c r="AY5021" s="188" t="s">
        <v>574</v>
      </c>
    </row>
    <row r="5022" spans="2:65" s="14" customFormat="1" ht="12">
      <c r="B5022" s="194"/>
      <c r="D5022" s="181" t="s">
        <v>586</v>
      </c>
      <c r="E5022" s="195" t="s">
        <v>1</v>
      </c>
      <c r="F5022" s="196" t="s">
        <v>596</v>
      </c>
      <c r="H5022" s="197">
        <v>6</v>
      </c>
      <c r="I5022" s="198"/>
      <c r="L5022" s="194"/>
      <c r="M5022" s="199"/>
      <c r="T5022" s="200"/>
      <c r="AT5022" s="195" t="s">
        <v>586</v>
      </c>
      <c r="AU5022" s="195" t="s">
        <v>89</v>
      </c>
      <c r="AV5022" s="14" t="s">
        <v>580</v>
      </c>
      <c r="AW5022" s="14" t="s">
        <v>31</v>
      </c>
      <c r="AX5022" s="14" t="s">
        <v>84</v>
      </c>
      <c r="AY5022" s="195" t="s">
        <v>574</v>
      </c>
    </row>
    <row r="5023" spans="2:65" s="1" customFormat="1" ht="55.5" customHeight="1">
      <c r="B5023" s="140"/>
      <c r="C5023" s="168" t="s">
        <v>5024</v>
      </c>
      <c r="D5023" s="168" t="s">
        <v>576</v>
      </c>
      <c r="E5023" s="169" t="s">
        <v>5025</v>
      </c>
      <c r="F5023" s="170" t="s">
        <v>5026</v>
      </c>
      <c r="G5023" s="171" t="s">
        <v>579</v>
      </c>
      <c r="H5023" s="172">
        <v>1</v>
      </c>
      <c r="I5023" s="173"/>
      <c r="J5023" s="174">
        <f>ROUND(I5023*H5023,2)</f>
        <v>0</v>
      </c>
      <c r="K5023" s="175"/>
      <c r="L5023" s="34"/>
      <c r="M5023" s="176" t="s">
        <v>1</v>
      </c>
      <c r="N5023" s="139" t="s">
        <v>43</v>
      </c>
      <c r="P5023" s="177">
        <f>O5023*H5023</f>
        <v>0</v>
      </c>
      <c r="Q5023" s="177">
        <v>0</v>
      </c>
      <c r="R5023" s="177">
        <f>Q5023*H5023</f>
        <v>0</v>
      </c>
      <c r="S5023" s="177">
        <v>0</v>
      </c>
      <c r="T5023" s="178">
        <f>S5023*H5023</f>
        <v>0</v>
      </c>
      <c r="AR5023" s="179" t="s">
        <v>680</v>
      </c>
      <c r="AT5023" s="179" t="s">
        <v>576</v>
      </c>
      <c r="AU5023" s="179" t="s">
        <v>89</v>
      </c>
      <c r="AY5023" s="17" t="s">
        <v>574</v>
      </c>
      <c r="BE5023" s="102">
        <f>IF(N5023="základná",J5023,0)</f>
        <v>0</v>
      </c>
      <c r="BF5023" s="102">
        <f>IF(N5023="znížená",J5023,0)</f>
        <v>0</v>
      </c>
      <c r="BG5023" s="102">
        <f>IF(N5023="zákl. prenesená",J5023,0)</f>
        <v>0</v>
      </c>
      <c r="BH5023" s="102">
        <f>IF(N5023="zníž. prenesená",J5023,0)</f>
        <v>0</v>
      </c>
      <c r="BI5023" s="102">
        <f>IF(N5023="nulová",J5023,0)</f>
        <v>0</v>
      </c>
      <c r="BJ5023" s="17" t="s">
        <v>89</v>
      </c>
      <c r="BK5023" s="102">
        <f>ROUND(I5023*H5023,2)</f>
        <v>0</v>
      </c>
      <c r="BL5023" s="17" t="s">
        <v>680</v>
      </c>
      <c r="BM5023" s="179" t="s">
        <v>5027</v>
      </c>
    </row>
    <row r="5024" spans="2:65" s="13" customFormat="1" ht="12">
      <c r="B5024" s="187"/>
      <c r="D5024" s="181" t="s">
        <v>586</v>
      </c>
      <c r="E5024" s="188" t="s">
        <v>1</v>
      </c>
      <c r="F5024" s="189" t="s">
        <v>84</v>
      </c>
      <c r="H5024" s="190">
        <v>1</v>
      </c>
      <c r="I5024" s="191"/>
      <c r="L5024" s="187"/>
      <c r="M5024" s="192"/>
      <c r="T5024" s="193"/>
      <c r="AT5024" s="188" t="s">
        <v>586</v>
      </c>
      <c r="AU5024" s="188" t="s">
        <v>89</v>
      </c>
      <c r="AV5024" s="13" t="s">
        <v>89</v>
      </c>
      <c r="AW5024" s="13" t="s">
        <v>31</v>
      </c>
      <c r="AX5024" s="13" t="s">
        <v>77</v>
      </c>
      <c r="AY5024" s="188" t="s">
        <v>574</v>
      </c>
    </row>
    <row r="5025" spans="2:65" s="14" customFormat="1" ht="12">
      <c r="B5025" s="194"/>
      <c r="D5025" s="181" t="s">
        <v>586</v>
      </c>
      <c r="E5025" s="195" t="s">
        <v>1</v>
      </c>
      <c r="F5025" s="196" t="s">
        <v>596</v>
      </c>
      <c r="H5025" s="197">
        <v>1</v>
      </c>
      <c r="I5025" s="198"/>
      <c r="L5025" s="194"/>
      <c r="M5025" s="199"/>
      <c r="T5025" s="200"/>
      <c r="AT5025" s="195" t="s">
        <v>586</v>
      </c>
      <c r="AU5025" s="195" t="s">
        <v>89</v>
      </c>
      <c r="AV5025" s="14" t="s">
        <v>580</v>
      </c>
      <c r="AW5025" s="14" t="s">
        <v>31</v>
      </c>
      <c r="AX5025" s="14" t="s">
        <v>84</v>
      </c>
      <c r="AY5025" s="195" t="s">
        <v>574</v>
      </c>
    </row>
    <row r="5026" spans="2:65" s="1" customFormat="1" ht="55.5" customHeight="1">
      <c r="B5026" s="140"/>
      <c r="C5026" s="168" t="s">
        <v>5028</v>
      </c>
      <c r="D5026" s="168" t="s">
        <v>576</v>
      </c>
      <c r="E5026" s="169" t="s">
        <v>5029</v>
      </c>
      <c r="F5026" s="170" t="s">
        <v>5030</v>
      </c>
      <c r="G5026" s="171" t="s">
        <v>579</v>
      </c>
      <c r="H5026" s="172">
        <v>1</v>
      </c>
      <c r="I5026" s="173"/>
      <c r="J5026" s="174">
        <f>ROUND(I5026*H5026,2)</f>
        <v>0</v>
      </c>
      <c r="K5026" s="175"/>
      <c r="L5026" s="34"/>
      <c r="M5026" s="176" t="s">
        <v>1</v>
      </c>
      <c r="N5026" s="139" t="s">
        <v>43</v>
      </c>
      <c r="P5026" s="177">
        <f>O5026*H5026</f>
        <v>0</v>
      </c>
      <c r="Q5026" s="177">
        <v>0</v>
      </c>
      <c r="R5026" s="177">
        <f>Q5026*H5026</f>
        <v>0</v>
      </c>
      <c r="S5026" s="177">
        <v>0</v>
      </c>
      <c r="T5026" s="178">
        <f>S5026*H5026</f>
        <v>0</v>
      </c>
      <c r="AR5026" s="179" t="s">
        <v>680</v>
      </c>
      <c r="AT5026" s="179" t="s">
        <v>576</v>
      </c>
      <c r="AU5026" s="179" t="s">
        <v>89</v>
      </c>
      <c r="AY5026" s="17" t="s">
        <v>574</v>
      </c>
      <c r="BE5026" s="102">
        <f>IF(N5026="základná",J5026,0)</f>
        <v>0</v>
      </c>
      <c r="BF5026" s="102">
        <f>IF(N5026="znížená",J5026,0)</f>
        <v>0</v>
      </c>
      <c r="BG5026" s="102">
        <f>IF(N5026="zákl. prenesená",J5026,0)</f>
        <v>0</v>
      </c>
      <c r="BH5026" s="102">
        <f>IF(N5026="zníž. prenesená",J5026,0)</f>
        <v>0</v>
      </c>
      <c r="BI5026" s="102">
        <f>IF(N5026="nulová",J5026,0)</f>
        <v>0</v>
      </c>
      <c r="BJ5026" s="17" t="s">
        <v>89</v>
      </c>
      <c r="BK5026" s="102">
        <f>ROUND(I5026*H5026,2)</f>
        <v>0</v>
      </c>
      <c r="BL5026" s="17" t="s">
        <v>680</v>
      </c>
      <c r="BM5026" s="179" t="s">
        <v>5031</v>
      </c>
    </row>
    <row r="5027" spans="2:65" s="13" customFormat="1" ht="12">
      <c r="B5027" s="187"/>
      <c r="D5027" s="181" t="s">
        <v>586</v>
      </c>
      <c r="E5027" s="188" t="s">
        <v>1</v>
      </c>
      <c r="F5027" s="189" t="s">
        <v>84</v>
      </c>
      <c r="H5027" s="190">
        <v>1</v>
      </c>
      <c r="I5027" s="191"/>
      <c r="L5027" s="187"/>
      <c r="M5027" s="192"/>
      <c r="T5027" s="193"/>
      <c r="AT5027" s="188" t="s">
        <v>586</v>
      </c>
      <c r="AU5027" s="188" t="s">
        <v>89</v>
      </c>
      <c r="AV5027" s="13" t="s">
        <v>89</v>
      </c>
      <c r="AW5027" s="13" t="s">
        <v>31</v>
      </c>
      <c r="AX5027" s="13" t="s">
        <v>77</v>
      </c>
      <c r="AY5027" s="188" t="s">
        <v>574</v>
      </c>
    </row>
    <row r="5028" spans="2:65" s="14" customFormat="1" ht="12">
      <c r="B5028" s="194"/>
      <c r="D5028" s="181" t="s">
        <v>586</v>
      </c>
      <c r="E5028" s="195" t="s">
        <v>1</v>
      </c>
      <c r="F5028" s="196" t="s">
        <v>596</v>
      </c>
      <c r="H5028" s="197">
        <v>1</v>
      </c>
      <c r="I5028" s="198"/>
      <c r="L5028" s="194"/>
      <c r="M5028" s="199"/>
      <c r="T5028" s="200"/>
      <c r="AT5028" s="195" t="s">
        <v>586</v>
      </c>
      <c r="AU5028" s="195" t="s">
        <v>89</v>
      </c>
      <c r="AV5028" s="14" t="s">
        <v>580</v>
      </c>
      <c r="AW5028" s="14" t="s">
        <v>31</v>
      </c>
      <c r="AX5028" s="14" t="s">
        <v>84</v>
      </c>
      <c r="AY5028" s="195" t="s">
        <v>574</v>
      </c>
    </row>
    <row r="5029" spans="2:65" s="1" customFormat="1" ht="55.5" customHeight="1">
      <c r="B5029" s="140"/>
      <c r="C5029" s="168" t="s">
        <v>5032</v>
      </c>
      <c r="D5029" s="168" t="s">
        <v>576</v>
      </c>
      <c r="E5029" s="169" t="s">
        <v>5033</v>
      </c>
      <c r="F5029" s="170" t="s">
        <v>5034</v>
      </c>
      <c r="G5029" s="171" t="s">
        <v>579</v>
      </c>
      <c r="H5029" s="172">
        <v>1</v>
      </c>
      <c r="I5029" s="173"/>
      <c r="J5029" s="174">
        <f>ROUND(I5029*H5029,2)</f>
        <v>0</v>
      </c>
      <c r="K5029" s="175"/>
      <c r="L5029" s="34"/>
      <c r="M5029" s="176" t="s">
        <v>1</v>
      </c>
      <c r="N5029" s="139" t="s">
        <v>43</v>
      </c>
      <c r="P5029" s="177">
        <f>O5029*H5029</f>
        <v>0</v>
      </c>
      <c r="Q5029" s="177">
        <v>0</v>
      </c>
      <c r="R5029" s="177">
        <f>Q5029*H5029</f>
        <v>0</v>
      </c>
      <c r="S5029" s="177">
        <v>0</v>
      </c>
      <c r="T5029" s="178">
        <f>S5029*H5029</f>
        <v>0</v>
      </c>
      <c r="AR5029" s="179" t="s">
        <v>680</v>
      </c>
      <c r="AT5029" s="179" t="s">
        <v>576</v>
      </c>
      <c r="AU5029" s="179" t="s">
        <v>89</v>
      </c>
      <c r="AY5029" s="17" t="s">
        <v>574</v>
      </c>
      <c r="BE5029" s="102">
        <f>IF(N5029="základná",J5029,0)</f>
        <v>0</v>
      </c>
      <c r="BF5029" s="102">
        <f>IF(N5029="znížená",J5029,0)</f>
        <v>0</v>
      </c>
      <c r="BG5029" s="102">
        <f>IF(N5029="zákl. prenesená",J5029,0)</f>
        <v>0</v>
      </c>
      <c r="BH5029" s="102">
        <f>IF(N5029="zníž. prenesená",J5029,0)</f>
        <v>0</v>
      </c>
      <c r="BI5029" s="102">
        <f>IF(N5029="nulová",J5029,0)</f>
        <v>0</v>
      </c>
      <c r="BJ5029" s="17" t="s">
        <v>89</v>
      </c>
      <c r="BK5029" s="102">
        <f>ROUND(I5029*H5029,2)</f>
        <v>0</v>
      </c>
      <c r="BL5029" s="17" t="s">
        <v>680</v>
      </c>
      <c r="BM5029" s="179" t="s">
        <v>5035</v>
      </c>
    </row>
    <row r="5030" spans="2:65" s="13" customFormat="1" ht="12">
      <c r="B5030" s="187"/>
      <c r="D5030" s="181" t="s">
        <v>586</v>
      </c>
      <c r="E5030" s="188" t="s">
        <v>1</v>
      </c>
      <c r="F5030" s="189" t="s">
        <v>84</v>
      </c>
      <c r="H5030" s="190">
        <v>1</v>
      </c>
      <c r="I5030" s="191"/>
      <c r="L5030" s="187"/>
      <c r="M5030" s="192"/>
      <c r="T5030" s="193"/>
      <c r="AT5030" s="188" t="s">
        <v>586</v>
      </c>
      <c r="AU5030" s="188" t="s">
        <v>89</v>
      </c>
      <c r="AV5030" s="13" t="s">
        <v>89</v>
      </c>
      <c r="AW5030" s="13" t="s">
        <v>31</v>
      </c>
      <c r="AX5030" s="13" t="s">
        <v>77</v>
      </c>
      <c r="AY5030" s="188" t="s">
        <v>574</v>
      </c>
    </row>
    <row r="5031" spans="2:65" s="14" customFormat="1" ht="12">
      <c r="B5031" s="194"/>
      <c r="D5031" s="181" t="s">
        <v>586</v>
      </c>
      <c r="E5031" s="195" t="s">
        <v>1</v>
      </c>
      <c r="F5031" s="196" t="s">
        <v>596</v>
      </c>
      <c r="H5031" s="197">
        <v>1</v>
      </c>
      <c r="I5031" s="198"/>
      <c r="L5031" s="194"/>
      <c r="M5031" s="199"/>
      <c r="T5031" s="200"/>
      <c r="AT5031" s="195" t="s">
        <v>586</v>
      </c>
      <c r="AU5031" s="195" t="s">
        <v>89</v>
      </c>
      <c r="AV5031" s="14" t="s">
        <v>580</v>
      </c>
      <c r="AW5031" s="14" t="s">
        <v>31</v>
      </c>
      <c r="AX5031" s="14" t="s">
        <v>84</v>
      </c>
      <c r="AY5031" s="195" t="s">
        <v>574</v>
      </c>
    </row>
    <row r="5032" spans="2:65" s="1" customFormat="1" ht="55.5" customHeight="1">
      <c r="B5032" s="140"/>
      <c r="C5032" s="168" t="s">
        <v>5036</v>
      </c>
      <c r="D5032" s="168" t="s">
        <v>576</v>
      </c>
      <c r="E5032" s="169" t="s">
        <v>5037</v>
      </c>
      <c r="F5032" s="170" t="s">
        <v>5038</v>
      </c>
      <c r="G5032" s="171" t="s">
        <v>579</v>
      </c>
      <c r="H5032" s="172">
        <v>1</v>
      </c>
      <c r="I5032" s="173"/>
      <c r="J5032" s="174">
        <f>ROUND(I5032*H5032,2)</f>
        <v>0</v>
      </c>
      <c r="K5032" s="175"/>
      <c r="L5032" s="34"/>
      <c r="M5032" s="176" t="s">
        <v>1</v>
      </c>
      <c r="N5032" s="139" t="s">
        <v>43</v>
      </c>
      <c r="P5032" s="177">
        <f>O5032*H5032</f>
        <v>0</v>
      </c>
      <c r="Q5032" s="177">
        <v>0</v>
      </c>
      <c r="R5032" s="177">
        <f>Q5032*H5032</f>
        <v>0</v>
      </c>
      <c r="S5032" s="177">
        <v>0</v>
      </c>
      <c r="T5032" s="178">
        <f>S5032*H5032</f>
        <v>0</v>
      </c>
      <c r="AR5032" s="179" t="s">
        <v>680</v>
      </c>
      <c r="AT5032" s="179" t="s">
        <v>576</v>
      </c>
      <c r="AU5032" s="179" t="s">
        <v>89</v>
      </c>
      <c r="AY5032" s="17" t="s">
        <v>574</v>
      </c>
      <c r="BE5032" s="102">
        <f>IF(N5032="základná",J5032,0)</f>
        <v>0</v>
      </c>
      <c r="BF5032" s="102">
        <f>IF(N5032="znížená",J5032,0)</f>
        <v>0</v>
      </c>
      <c r="BG5032" s="102">
        <f>IF(N5032="zákl. prenesená",J5032,0)</f>
        <v>0</v>
      </c>
      <c r="BH5032" s="102">
        <f>IF(N5032="zníž. prenesená",J5032,0)</f>
        <v>0</v>
      </c>
      <c r="BI5032" s="102">
        <f>IF(N5032="nulová",J5032,0)</f>
        <v>0</v>
      </c>
      <c r="BJ5032" s="17" t="s">
        <v>89</v>
      </c>
      <c r="BK5032" s="102">
        <f>ROUND(I5032*H5032,2)</f>
        <v>0</v>
      </c>
      <c r="BL5032" s="17" t="s">
        <v>680</v>
      </c>
      <c r="BM5032" s="179" t="s">
        <v>5039</v>
      </c>
    </row>
    <row r="5033" spans="2:65" s="13" customFormat="1" ht="12">
      <c r="B5033" s="187"/>
      <c r="D5033" s="181" t="s">
        <v>586</v>
      </c>
      <c r="E5033" s="188" t="s">
        <v>1</v>
      </c>
      <c r="F5033" s="189" t="s">
        <v>84</v>
      </c>
      <c r="H5033" s="190">
        <v>1</v>
      </c>
      <c r="I5033" s="191"/>
      <c r="L5033" s="187"/>
      <c r="M5033" s="192"/>
      <c r="T5033" s="193"/>
      <c r="AT5033" s="188" t="s">
        <v>586</v>
      </c>
      <c r="AU5033" s="188" t="s">
        <v>89</v>
      </c>
      <c r="AV5033" s="13" t="s">
        <v>89</v>
      </c>
      <c r="AW5033" s="13" t="s">
        <v>31</v>
      </c>
      <c r="AX5033" s="13" t="s">
        <v>77</v>
      </c>
      <c r="AY5033" s="188" t="s">
        <v>574</v>
      </c>
    </row>
    <row r="5034" spans="2:65" s="14" customFormat="1" ht="12">
      <c r="B5034" s="194"/>
      <c r="D5034" s="181" t="s">
        <v>586</v>
      </c>
      <c r="E5034" s="195" t="s">
        <v>1</v>
      </c>
      <c r="F5034" s="196" t="s">
        <v>596</v>
      </c>
      <c r="H5034" s="197">
        <v>1</v>
      </c>
      <c r="I5034" s="198"/>
      <c r="L5034" s="194"/>
      <c r="M5034" s="199"/>
      <c r="T5034" s="200"/>
      <c r="AT5034" s="195" t="s">
        <v>586</v>
      </c>
      <c r="AU5034" s="195" t="s">
        <v>89</v>
      </c>
      <c r="AV5034" s="14" t="s">
        <v>580</v>
      </c>
      <c r="AW5034" s="14" t="s">
        <v>31</v>
      </c>
      <c r="AX5034" s="14" t="s">
        <v>84</v>
      </c>
      <c r="AY5034" s="195" t="s">
        <v>574</v>
      </c>
    </row>
    <row r="5035" spans="2:65" s="1" customFormat="1" ht="55.5" customHeight="1">
      <c r="B5035" s="140"/>
      <c r="C5035" s="168" t="s">
        <v>5040</v>
      </c>
      <c r="D5035" s="168" t="s">
        <v>576</v>
      </c>
      <c r="E5035" s="169" t="s">
        <v>5041</v>
      </c>
      <c r="F5035" s="170" t="s">
        <v>5042</v>
      </c>
      <c r="G5035" s="171" t="s">
        <v>579</v>
      </c>
      <c r="H5035" s="172">
        <v>1</v>
      </c>
      <c r="I5035" s="173"/>
      <c r="J5035" s="174">
        <f>ROUND(I5035*H5035,2)</f>
        <v>0</v>
      </c>
      <c r="K5035" s="175"/>
      <c r="L5035" s="34"/>
      <c r="M5035" s="176" t="s">
        <v>1</v>
      </c>
      <c r="N5035" s="139" t="s">
        <v>43</v>
      </c>
      <c r="P5035" s="177">
        <f>O5035*H5035</f>
        <v>0</v>
      </c>
      <c r="Q5035" s="177">
        <v>0</v>
      </c>
      <c r="R5035" s="177">
        <f>Q5035*H5035</f>
        <v>0</v>
      </c>
      <c r="S5035" s="177">
        <v>0</v>
      </c>
      <c r="T5035" s="178">
        <f>S5035*H5035</f>
        <v>0</v>
      </c>
      <c r="AR5035" s="179" t="s">
        <v>680</v>
      </c>
      <c r="AT5035" s="179" t="s">
        <v>576</v>
      </c>
      <c r="AU5035" s="179" t="s">
        <v>89</v>
      </c>
      <c r="AY5035" s="17" t="s">
        <v>574</v>
      </c>
      <c r="BE5035" s="102">
        <f>IF(N5035="základná",J5035,0)</f>
        <v>0</v>
      </c>
      <c r="BF5035" s="102">
        <f>IF(N5035="znížená",J5035,0)</f>
        <v>0</v>
      </c>
      <c r="BG5035" s="102">
        <f>IF(N5035="zákl. prenesená",J5035,0)</f>
        <v>0</v>
      </c>
      <c r="BH5035" s="102">
        <f>IF(N5035="zníž. prenesená",J5035,0)</f>
        <v>0</v>
      </c>
      <c r="BI5035" s="102">
        <f>IF(N5035="nulová",J5035,0)</f>
        <v>0</v>
      </c>
      <c r="BJ5035" s="17" t="s">
        <v>89</v>
      </c>
      <c r="BK5035" s="102">
        <f>ROUND(I5035*H5035,2)</f>
        <v>0</v>
      </c>
      <c r="BL5035" s="17" t="s">
        <v>680</v>
      </c>
      <c r="BM5035" s="179" t="s">
        <v>5043</v>
      </c>
    </row>
    <row r="5036" spans="2:65" s="13" customFormat="1" ht="12">
      <c r="B5036" s="187"/>
      <c r="D5036" s="181" t="s">
        <v>586</v>
      </c>
      <c r="E5036" s="188" t="s">
        <v>1</v>
      </c>
      <c r="F5036" s="189" t="s">
        <v>84</v>
      </c>
      <c r="H5036" s="190">
        <v>1</v>
      </c>
      <c r="I5036" s="191"/>
      <c r="L5036" s="187"/>
      <c r="M5036" s="192"/>
      <c r="T5036" s="193"/>
      <c r="AT5036" s="188" t="s">
        <v>586</v>
      </c>
      <c r="AU5036" s="188" t="s">
        <v>89</v>
      </c>
      <c r="AV5036" s="13" t="s">
        <v>89</v>
      </c>
      <c r="AW5036" s="13" t="s">
        <v>31</v>
      </c>
      <c r="AX5036" s="13" t="s">
        <v>77</v>
      </c>
      <c r="AY5036" s="188" t="s">
        <v>574</v>
      </c>
    </row>
    <row r="5037" spans="2:65" s="14" customFormat="1" ht="12">
      <c r="B5037" s="194"/>
      <c r="D5037" s="181" t="s">
        <v>586</v>
      </c>
      <c r="E5037" s="195" t="s">
        <v>1</v>
      </c>
      <c r="F5037" s="196" t="s">
        <v>596</v>
      </c>
      <c r="H5037" s="197">
        <v>1</v>
      </c>
      <c r="I5037" s="198"/>
      <c r="L5037" s="194"/>
      <c r="M5037" s="199"/>
      <c r="T5037" s="200"/>
      <c r="AT5037" s="195" t="s">
        <v>586</v>
      </c>
      <c r="AU5037" s="195" t="s">
        <v>89</v>
      </c>
      <c r="AV5037" s="14" t="s">
        <v>580</v>
      </c>
      <c r="AW5037" s="14" t="s">
        <v>31</v>
      </c>
      <c r="AX5037" s="14" t="s">
        <v>84</v>
      </c>
      <c r="AY5037" s="195" t="s">
        <v>574</v>
      </c>
    </row>
    <row r="5038" spans="2:65" s="1" customFormat="1" ht="55.5" customHeight="1">
      <c r="B5038" s="140"/>
      <c r="C5038" s="168" t="s">
        <v>5044</v>
      </c>
      <c r="D5038" s="168" t="s">
        <v>576</v>
      </c>
      <c r="E5038" s="169" t="s">
        <v>5045</v>
      </c>
      <c r="F5038" s="170" t="s">
        <v>5046</v>
      </c>
      <c r="G5038" s="171" t="s">
        <v>579</v>
      </c>
      <c r="H5038" s="172">
        <v>2</v>
      </c>
      <c r="I5038" s="173"/>
      <c r="J5038" s="174">
        <f>ROUND(I5038*H5038,2)</f>
        <v>0</v>
      </c>
      <c r="K5038" s="175"/>
      <c r="L5038" s="34"/>
      <c r="M5038" s="176" t="s">
        <v>1</v>
      </c>
      <c r="N5038" s="139" t="s">
        <v>43</v>
      </c>
      <c r="P5038" s="177">
        <f>O5038*H5038</f>
        <v>0</v>
      </c>
      <c r="Q5038" s="177">
        <v>0</v>
      </c>
      <c r="R5038" s="177">
        <f>Q5038*H5038</f>
        <v>0</v>
      </c>
      <c r="S5038" s="177">
        <v>0</v>
      </c>
      <c r="T5038" s="178">
        <f>S5038*H5038</f>
        <v>0</v>
      </c>
      <c r="AR5038" s="179" t="s">
        <v>680</v>
      </c>
      <c r="AT5038" s="179" t="s">
        <v>576</v>
      </c>
      <c r="AU5038" s="179" t="s">
        <v>89</v>
      </c>
      <c r="AY5038" s="17" t="s">
        <v>574</v>
      </c>
      <c r="BE5038" s="102">
        <f>IF(N5038="základná",J5038,0)</f>
        <v>0</v>
      </c>
      <c r="BF5038" s="102">
        <f>IF(N5038="znížená",J5038,0)</f>
        <v>0</v>
      </c>
      <c r="BG5038" s="102">
        <f>IF(N5038="zákl. prenesená",J5038,0)</f>
        <v>0</v>
      </c>
      <c r="BH5038" s="102">
        <f>IF(N5038="zníž. prenesená",J5038,0)</f>
        <v>0</v>
      </c>
      <c r="BI5038" s="102">
        <f>IF(N5038="nulová",J5038,0)</f>
        <v>0</v>
      </c>
      <c r="BJ5038" s="17" t="s">
        <v>89</v>
      </c>
      <c r="BK5038" s="102">
        <f>ROUND(I5038*H5038,2)</f>
        <v>0</v>
      </c>
      <c r="BL5038" s="17" t="s">
        <v>680</v>
      </c>
      <c r="BM5038" s="179" t="s">
        <v>5047</v>
      </c>
    </row>
    <row r="5039" spans="2:65" s="13" customFormat="1" ht="12">
      <c r="B5039" s="187"/>
      <c r="D5039" s="181" t="s">
        <v>586</v>
      </c>
      <c r="E5039" s="188" t="s">
        <v>1</v>
      </c>
      <c r="F5039" s="189" t="s">
        <v>89</v>
      </c>
      <c r="H5039" s="190">
        <v>2</v>
      </c>
      <c r="I5039" s="191"/>
      <c r="L5039" s="187"/>
      <c r="M5039" s="192"/>
      <c r="T5039" s="193"/>
      <c r="AT5039" s="188" t="s">
        <v>586</v>
      </c>
      <c r="AU5039" s="188" t="s">
        <v>89</v>
      </c>
      <c r="AV5039" s="13" t="s">
        <v>89</v>
      </c>
      <c r="AW5039" s="13" t="s">
        <v>31</v>
      </c>
      <c r="AX5039" s="13" t="s">
        <v>77</v>
      </c>
      <c r="AY5039" s="188" t="s">
        <v>574</v>
      </c>
    </row>
    <row r="5040" spans="2:65" s="14" customFormat="1" ht="12">
      <c r="B5040" s="194"/>
      <c r="D5040" s="181" t="s">
        <v>586</v>
      </c>
      <c r="E5040" s="195" t="s">
        <v>1</v>
      </c>
      <c r="F5040" s="196" t="s">
        <v>596</v>
      </c>
      <c r="H5040" s="197">
        <v>2</v>
      </c>
      <c r="I5040" s="198"/>
      <c r="L5040" s="194"/>
      <c r="M5040" s="199"/>
      <c r="T5040" s="200"/>
      <c r="AT5040" s="195" t="s">
        <v>586</v>
      </c>
      <c r="AU5040" s="195" t="s">
        <v>89</v>
      </c>
      <c r="AV5040" s="14" t="s">
        <v>580</v>
      </c>
      <c r="AW5040" s="14" t="s">
        <v>31</v>
      </c>
      <c r="AX5040" s="14" t="s">
        <v>84</v>
      </c>
      <c r="AY5040" s="195" t="s">
        <v>574</v>
      </c>
    </row>
    <row r="5041" spans="2:65" s="1" customFormat="1" ht="55.5" customHeight="1">
      <c r="B5041" s="140"/>
      <c r="C5041" s="168" t="s">
        <v>5048</v>
      </c>
      <c r="D5041" s="168" t="s">
        <v>576</v>
      </c>
      <c r="E5041" s="169" t="s">
        <v>5049</v>
      </c>
      <c r="F5041" s="170" t="s">
        <v>5050</v>
      </c>
      <c r="G5041" s="171" t="s">
        <v>579</v>
      </c>
      <c r="H5041" s="172">
        <v>1</v>
      </c>
      <c r="I5041" s="173"/>
      <c r="J5041" s="174">
        <f>ROUND(I5041*H5041,2)</f>
        <v>0</v>
      </c>
      <c r="K5041" s="175"/>
      <c r="L5041" s="34"/>
      <c r="M5041" s="176" t="s">
        <v>1</v>
      </c>
      <c r="N5041" s="139" t="s">
        <v>43</v>
      </c>
      <c r="P5041" s="177">
        <f>O5041*H5041</f>
        <v>0</v>
      </c>
      <c r="Q5041" s="177">
        <v>0</v>
      </c>
      <c r="R5041" s="177">
        <f>Q5041*H5041</f>
        <v>0</v>
      </c>
      <c r="S5041" s="177">
        <v>0</v>
      </c>
      <c r="T5041" s="178">
        <f>S5041*H5041</f>
        <v>0</v>
      </c>
      <c r="AR5041" s="179" t="s">
        <v>680</v>
      </c>
      <c r="AT5041" s="179" t="s">
        <v>576</v>
      </c>
      <c r="AU5041" s="179" t="s">
        <v>89</v>
      </c>
      <c r="AY5041" s="17" t="s">
        <v>574</v>
      </c>
      <c r="BE5041" s="102">
        <f>IF(N5041="základná",J5041,0)</f>
        <v>0</v>
      </c>
      <c r="BF5041" s="102">
        <f>IF(N5041="znížená",J5041,0)</f>
        <v>0</v>
      </c>
      <c r="BG5041" s="102">
        <f>IF(N5041="zákl. prenesená",J5041,0)</f>
        <v>0</v>
      </c>
      <c r="BH5041" s="102">
        <f>IF(N5041="zníž. prenesená",J5041,0)</f>
        <v>0</v>
      </c>
      <c r="BI5041" s="102">
        <f>IF(N5041="nulová",J5041,0)</f>
        <v>0</v>
      </c>
      <c r="BJ5041" s="17" t="s">
        <v>89</v>
      </c>
      <c r="BK5041" s="102">
        <f>ROUND(I5041*H5041,2)</f>
        <v>0</v>
      </c>
      <c r="BL5041" s="17" t="s">
        <v>680</v>
      </c>
      <c r="BM5041" s="179" t="s">
        <v>5051</v>
      </c>
    </row>
    <row r="5042" spans="2:65" s="13" customFormat="1" ht="12">
      <c r="B5042" s="187"/>
      <c r="D5042" s="181" t="s">
        <v>586</v>
      </c>
      <c r="E5042" s="188" t="s">
        <v>1</v>
      </c>
      <c r="F5042" s="189" t="s">
        <v>84</v>
      </c>
      <c r="H5042" s="190">
        <v>1</v>
      </c>
      <c r="I5042" s="191"/>
      <c r="L5042" s="187"/>
      <c r="M5042" s="192"/>
      <c r="T5042" s="193"/>
      <c r="AT5042" s="188" t="s">
        <v>586</v>
      </c>
      <c r="AU5042" s="188" t="s">
        <v>89</v>
      </c>
      <c r="AV5042" s="13" t="s">
        <v>89</v>
      </c>
      <c r="AW5042" s="13" t="s">
        <v>31</v>
      </c>
      <c r="AX5042" s="13" t="s">
        <v>77</v>
      </c>
      <c r="AY5042" s="188" t="s">
        <v>574</v>
      </c>
    </row>
    <row r="5043" spans="2:65" s="14" customFormat="1" ht="12">
      <c r="B5043" s="194"/>
      <c r="D5043" s="181" t="s">
        <v>586</v>
      </c>
      <c r="E5043" s="195" t="s">
        <v>1</v>
      </c>
      <c r="F5043" s="196" t="s">
        <v>596</v>
      </c>
      <c r="H5043" s="197">
        <v>1</v>
      </c>
      <c r="I5043" s="198"/>
      <c r="L5043" s="194"/>
      <c r="M5043" s="199"/>
      <c r="T5043" s="200"/>
      <c r="AT5043" s="195" t="s">
        <v>586</v>
      </c>
      <c r="AU5043" s="195" t="s">
        <v>89</v>
      </c>
      <c r="AV5043" s="14" t="s">
        <v>580</v>
      </c>
      <c r="AW5043" s="14" t="s">
        <v>31</v>
      </c>
      <c r="AX5043" s="14" t="s">
        <v>84</v>
      </c>
      <c r="AY5043" s="195" t="s">
        <v>574</v>
      </c>
    </row>
    <row r="5044" spans="2:65" s="1" customFormat="1" ht="55.5" customHeight="1">
      <c r="B5044" s="140"/>
      <c r="C5044" s="168" t="s">
        <v>5052</v>
      </c>
      <c r="D5044" s="168" t="s">
        <v>576</v>
      </c>
      <c r="E5044" s="169" t="s">
        <v>5053</v>
      </c>
      <c r="F5044" s="170" t="s">
        <v>5054</v>
      </c>
      <c r="G5044" s="171" t="s">
        <v>579</v>
      </c>
      <c r="H5044" s="172">
        <v>1</v>
      </c>
      <c r="I5044" s="173"/>
      <c r="J5044" s="174">
        <f>ROUND(I5044*H5044,2)</f>
        <v>0</v>
      </c>
      <c r="K5044" s="175"/>
      <c r="L5044" s="34"/>
      <c r="M5044" s="176" t="s">
        <v>1</v>
      </c>
      <c r="N5044" s="139" t="s">
        <v>43</v>
      </c>
      <c r="P5044" s="177">
        <f>O5044*H5044</f>
        <v>0</v>
      </c>
      <c r="Q5044" s="177">
        <v>0</v>
      </c>
      <c r="R5044" s="177">
        <f>Q5044*H5044</f>
        <v>0</v>
      </c>
      <c r="S5044" s="177">
        <v>0</v>
      </c>
      <c r="T5044" s="178">
        <f>S5044*H5044</f>
        <v>0</v>
      </c>
      <c r="AR5044" s="179" t="s">
        <v>680</v>
      </c>
      <c r="AT5044" s="179" t="s">
        <v>576</v>
      </c>
      <c r="AU5044" s="179" t="s">
        <v>89</v>
      </c>
      <c r="AY5044" s="17" t="s">
        <v>574</v>
      </c>
      <c r="BE5044" s="102">
        <f>IF(N5044="základná",J5044,0)</f>
        <v>0</v>
      </c>
      <c r="BF5044" s="102">
        <f>IF(N5044="znížená",J5044,0)</f>
        <v>0</v>
      </c>
      <c r="BG5044" s="102">
        <f>IF(N5044="zákl. prenesená",J5044,0)</f>
        <v>0</v>
      </c>
      <c r="BH5044" s="102">
        <f>IF(N5044="zníž. prenesená",J5044,0)</f>
        <v>0</v>
      </c>
      <c r="BI5044" s="102">
        <f>IF(N5044="nulová",J5044,0)</f>
        <v>0</v>
      </c>
      <c r="BJ5044" s="17" t="s">
        <v>89</v>
      </c>
      <c r="BK5044" s="102">
        <f>ROUND(I5044*H5044,2)</f>
        <v>0</v>
      </c>
      <c r="BL5044" s="17" t="s">
        <v>680</v>
      </c>
      <c r="BM5044" s="179" t="s">
        <v>5055</v>
      </c>
    </row>
    <row r="5045" spans="2:65" s="13" customFormat="1" ht="12">
      <c r="B5045" s="187"/>
      <c r="D5045" s="181" t="s">
        <v>586</v>
      </c>
      <c r="E5045" s="188" t="s">
        <v>1</v>
      </c>
      <c r="F5045" s="189" t="s">
        <v>84</v>
      </c>
      <c r="H5045" s="190">
        <v>1</v>
      </c>
      <c r="I5045" s="191"/>
      <c r="L5045" s="187"/>
      <c r="M5045" s="192"/>
      <c r="T5045" s="193"/>
      <c r="AT5045" s="188" t="s">
        <v>586</v>
      </c>
      <c r="AU5045" s="188" t="s">
        <v>89</v>
      </c>
      <c r="AV5045" s="13" t="s">
        <v>89</v>
      </c>
      <c r="AW5045" s="13" t="s">
        <v>31</v>
      </c>
      <c r="AX5045" s="13" t="s">
        <v>77</v>
      </c>
      <c r="AY5045" s="188" t="s">
        <v>574</v>
      </c>
    </row>
    <row r="5046" spans="2:65" s="14" customFormat="1" ht="12">
      <c r="B5046" s="194"/>
      <c r="D5046" s="181" t="s">
        <v>586</v>
      </c>
      <c r="E5046" s="195" t="s">
        <v>1</v>
      </c>
      <c r="F5046" s="196" t="s">
        <v>596</v>
      </c>
      <c r="H5046" s="197">
        <v>1</v>
      </c>
      <c r="I5046" s="198"/>
      <c r="L5046" s="194"/>
      <c r="M5046" s="199"/>
      <c r="T5046" s="200"/>
      <c r="AT5046" s="195" t="s">
        <v>586</v>
      </c>
      <c r="AU5046" s="195" t="s">
        <v>89</v>
      </c>
      <c r="AV5046" s="14" t="s">
        <v>580</v>
      </c>
      <c r="AW5046" s="14" t="s">
        <v>31</v>
      </c>
      <c r="AX5046" s="14" t="s">
        <v>84</v>
      </c>
      <c r="AY5046" s="195" t="s">
        <v>574</v>
      </c>
    </row>
    <row r="5047" spans="2:65" s="1" customFormat="1" ht="55.5" customHeight="1">
      <c r="B5047" s="140"/>
      <c r="C5047" s="168" t="s">
        <v>5056</v>
      </c>
      <c r="D5047" s="168" t="s">
        <v>576</v>
      </c>
      <c r="E5047" s="169" t="s">
        <v>5057</v>
      </c>
      <c r="F5047" s="170" t="s">
        <v>5058</v>
      </c>
      <c r="G5047" s="171" t="s">
        <v>579</v>
      </c>
      <c r="H5047" s="172">
        <v>1</v>
      </c>
      <c r="I5047" s="173"/>
      <c r="J5047" s="174">
        <f>ROUND(I5047*H5047,2)</f>
        <v>0</v>
      </c>
      <c r="K5047" s="175"/>
      <c r="L5047" s="34"/>
      <c r="M5047" s="176" t="s">
        <v>1</v>
      </c>
      <c r="N5047" s="139" t="s">
        <v>43</v>
      </c>
      <c r="P5047" s="177">
        <f>O5047*H5047</f>
        <v>0</v>
      </c>
      <c r="Q5047" s="177">
        <v>0</v>
      </c>
      <c r="R5047" s="177">
        <f>Q5047*H5047</f>
        <v>0</v>
      </c>
      <c r="S5047" s="177">
        <v>0</v>
      </c>
      <c r="T5047" s="178">
        <f>S5047*H5047</f>
        <v>0</v>
      </c>
      <c r="AR5047" s="179" t="s">
        <v>680</v>
      </c>
      <c r="AT5047" s="179" t="s">
        <v>576</v>
      </c>
      <c r="AU5047" s="179" t="s">
        <v>89</v>
      </c>
      <c r="AY5047" s="17" t="s">
        <v>574</v>
      </c>
      <c r="BE5047" s="102">
        <f>IF(N5047="základná",J5047,0)</f>
        <v>0</v>
      </c>
      <c r="BF5047" s="102">
        <f>IF(N5047="znížená",J5047,0)</f>
        <v>0</v>
      </c>
      <c r="BG5047" s="102">
        <f>IF(N5047="zákl. prenesená",J5047,0)</f>
        <v>0</v>
      </c>
      <c r="BH5047" s="102">
        <f>IF(N5047="zníž. prenesená",J5047,0)</f>
        <v>0</v>
      </c>
      <c r="BI5047" s="102">
        <f>IF(N5047="nulová",J5047,0)</f>
        <v>0</v>
      </c>
      <c r="BJ5047" s="17" t="s">
        <v>89</v>
      </c>
      <c r="BK5047" s="102">
        <f>ROUND(I5047*H5047,2)</f>
        <v>0</v>
      </c>
      <c r="BL5047" s="17" t="s">
        <v>680</v>
      </c>
      <c r="BM5047" s="179" t="s">
        <v>5059</v>
      </c>
    </row>
    <row r="5048" spans="2:65" s="13" customFormat="1" ht="12">
      <c r="B5048" s="187"/>
      <c r="D5048" s="181" t="s">
        <v>586</v>
      </c>
      <c r="E5048" s="188" t="s">
        <v>1</v>
      </c>
      <c r="F5048" s="189" t="s">
        <v>84</v>
      </c>
      <c r="H5048" s="190">
        <v>1</v>
      </c>
      <c r="I5048" s="191"/>
      <c r="L5048" s="187"/>
      <c r="M5048" s="192"/>
      <c r="T5048" s="193"/>
      <c r="AT5048" s="188" t="s">
        <v>586</v>
      </c>
      <c r="AU5048" s="188" t="s">
        <v>89</v>
      </c>
      <c r="AV5048" s="13" t="s">
        <v>89</v>
      </c>
      <c r="AW5048" s="13" t="s">
        <v>31</v>
      </c>
      <c r="AX5048" s="13" t="s">
        <v>77</v>
      </c>
      <c r="AY5048" s="188" t="s">
        <v>574</v>
      </c>
    </row>
    <row r="5049" spans="2:65" s="14" customFormat="1" ht="12">
      <c r="B5049" s="194"/>
      <c r="D5049" s="181" t="s">
        <v>586</v>
      </c>
      <c r="E5049" s="195" t="s">
        <v>1</v>
      </c>
      <c r="F5049" s="196" t="s">
        <v>596</v>
      </c>
      <c r="H5049" s="197">
        <v>1</v>
      </c>
      <c r="I5049" s="198"/>
      <c r="L5049" s="194"/>
      <c r="M5049" s="199"/>
      <c r="T5049" s="200"/>
      <c r="AT5049" s="195" t="s">
        <v>586</v>
      </c>
      <c r="AU5049" s="195" t="s">
        <v>89</v>
      </c>
      <c r="AV5049" s="14" t="s">
        <v>580</v>
      </c>
      <c r="AW5049" s="14" t="s">
        <v>31</v>
      </c>
      <c r="AX5049" s="14" t="s">
        <v>84</v>
      </c>
      <c r="AY5049" s="195" t="s">
        <v>574</v>
      </c>
    </row>
    <row r="5050" spans="2:65" s="1" customFormat="1" ht="66.75" customHeight="1">
      <c r="B5050" s="140"/>
      <c r="C5050" s="168" t="s">
        <v>5060</v>
      </c>
      <c r="D5050" s="168" t="s">
        <v>576</v>
      </c>
      <c r="E5050" s="169" t="s">
        <v>5061</v>
      </c>
      <c r="F5050" s="170" t="s">
        <v>5062</v>
      </c>
      <c r="G5050" s="171" t="s">
        <v>579</v>
      </c>
      <c r="H5050" s="172">
        <v>1</v>
      </c>
      <c r="I5050" s="173"/>
      <c r="J5050" s="174">
        <f>ROUND(I5050*H5050,2)</f>
        <v>0</v>
      </c>
      <c r="K5050" s="175"/>
      <c r="L5050" s="34"/>
      <c r="M5050" s="176" t="s">
        <v>1</v>
      </c>
      <c r="N5050" s="139" t="s">
        <v>43</v>
      </c>
      <c r="P5050" s="177">
        <f>O5050*H5050</f>
        <v>0</v>
      </c>
      <c r="Q5050" s="177">
        <v>0</v>
      </c>
      <c r="R5050" s="177">
        <f>Q5050*H5050</f>
        <v>0</v>
      </c>
      <c r="S5050" s="177">
        <v>0</v>
      </c>
      <c r="T5050" s="178">
        <f>S5050*H5050</f>
        <v>0</v>
      </c>
      <c r="AR5050" s="179" t="s">
        <v>680</v>
      </c>
      <c r="AT5050" s="179" t="s">
        <v>576</v>
      </c>
      <c r="AU5050" s="179" t="s">
        <v>89</v>
      </c>
      <c r="AY5050" s="17" t="s">
        <v>574</v>
      </c>
      <c r="BE5050" s="102">
        <f>IF(N5050="základná",J5050,0)</f>
        <v>0</v>
      </c>
      <c r="BF5050" s="102">
        <f>IF(N5050="znížená",J5050,0)</f>
        <v>0</v>
      </c>
      <c r="BG5050" s="102">
        <f>IF(N5050="zákl. prenesená",J5050,0)</f>
        <v>0</v>
      </c>
      <c r="BH5050" s="102">
        <f>IF(N5050="zníž. prenesená",J5050,0)</f>
        <v>0</v>
      </c>
      <c r="BI5050" s="102">
        <f>IF(N5050="nulová",J5050,0)</f>
        <v>0</v>
      </c>
      <c r="BJ5050" s="17" t="s">
        <v>89</v>
      </c>
      <c r="BK5050" s="102">
        <f>ROUND(I5050*H5050,2)</f>
        <v>0</v>
      </c>
      <c r="BL5050" s="17" t="s">
        <v>680</v>
      </c>
      <c r="BM5050" s="179" t="s">
        <v>5063</v>
      </c>
    </row>
    <row r="5051" spans="2:65" s="13" customFormat="1" ht="12">
      <c r="B5051" s="187"/>
      <c r="D5051" s="181" t="s">
        <v>586</v>
      </c>
      <c r="E5051" s="188" t="s">
        <v>1</v>
      </c>
      <c r="F5051" s="189" t="s">
        <v>84</v>
      </c>
      <c r="H5051" s="190">
        <v>1</v>
      </c>
      <c r="I5051" s="191"/>
      <c r="L5051" s="187"/>
      <c r="M5051" s="192"/>
      <c r="T5051" s="193"/>
      <c r="AT5051" s="188" t="s">
        <v>586</v>
      </c>
      <c r="AU5051" s="188" t="s">
        <v>89</v>
      </c>
      <c r="AV5051" s="13" t="s">
        <v>89</v>
      </c>
      <c r="AW5051" s="13" t="s">
        <v>31</v>
      </c>
      <c r="AX5051" s="13" t="s">
        <v>77</v>
      </c>
      <c r="AY5051" s="188" t="s">
        <v>574</v>
      </c>
    </row>
    <row r="5052" spans="2:65" s="14" customFormat="1" ht="12">
      <c r="B5052" s="194"/>
      <c r="D5052" s="181" t="s">
        <v>586</v>
      </c>
      <c r="E5052" s="195" t="s">
        <v>1</v>
      </c>
      <c r="F5052" s="196" t="s">
        <v>596</v>
      </c>
      <c r="H5052" s="197">
        <v>1</v>
      </c>
      <c r="I5052" s="198"/>
      <c r="L5052" s="194"/>
      <c r="M5052" s="199"/>
      <c r="T5052" s="200"/>
      <c r="AT5052" s="195" t="s">
        <v>586</v>
      </c>
      <c r="AU5052" s="195" t="s">
        <v>89</v>
      </c>
      <c r="AV5052" s="14" t="s">
        <v>580</v>
      </c>
      <c r="AW5052" s="14" t="s">
        <v>31</v>
      </c>
      <c r="AX5052" s="14" t="s">
        <v>84</v>
      </c>
      <c r="AY5052" s="195" t="s">
        <v>574</v>
      </c>
    </row>
    <row r="5053" spans="2:65" s="1" customFormat="1" ht="55.5" customHeight="1">
      <c r="B5053" s="140"/>
      <c r="C5053" s="168" t="s">
        <v>5064</v>
      </c>
      <c r="D5053" s="168" t="s">
        <v>576</v>
      </c>
      <c r="E5053" s="169" t="s">
        <v>5065</v>
      </c>
      <c r="F5053" s="170" t="s">
        <v>5066</v>
      </c>
      <c r="G5053" s="171" t="s">
        <v>579</v>
      </c>
      <c r="H5053" s="172">
        <v>2</v>
      </c>
      <c r="I5053" s="173"/>
      <c r="J5053" s="174">
        <f>ROUND(I5053*H5053,2)</f>
        <v>0</v>
      </c>
      <c r="K5053" s="175"/>
      <c r="L5053" s="34"/>
      <c r="M5053" s="176" t="s">
        <v>1</v>
      </c>
      <c r="N5053" s="139" t="s">
        <v>43</v>
      </c>
      <c r="P5053" s="177">
        <f>O5053*H5053</f>
        <v>0</v>
      </c>
      <c r="Q5053" s="177">
        <v>0</v>
      </c>
      <c r="R5053" s="177">
        <f>Q5053*H5053</f>
        <v>0</v>
      </c>
      <c r="S5053" s="177">
        <v>0</v>
      </c>
      <c r="T5053" s="178">
        <f>S5053*H5053</f>
        <v>0</v>
      </c>
      <c r="AR5053" s="179" t="s">
        <v>680</v>
      </c>
      <c r="AT5053" s="179" t="s">
        <v>576</v>
      </c>
      <c r="AU5053" s="179" t="s">
        <v>89</v>
      </c>
      <c r="AY5053" s="17" t="s">
        <v>574</v>
      </c>
      <c r="BE5053" s="102">
        <f>IF(N5053="základná",J5053,0)</f>
        <v>0</v>
      </c>
      <c r="BF5053" s="102">
        <f>IF(N5053="znížená",J5053,0)</f>
        <v>0</v>
      </c>
      <c r="BG5053" s="102">
        <f>IF(N5053="zákl. prenesená",J5053,0)</f>
        <v>0</v>
      </c>
      <c r="BH5053" s="102">
        <f>IF(N5053="zníž. prenesená",J5053,0)</f>
        <v>0</v>
      </c>
      <c r="BI5053" s="102">
        <f>IF(N5053="nulová",J5053,0)</f>
        <v>0</v>
      </c>
      <c r="BJ5053" s="17" t="s">
        <v>89</v>
      </c>
      <c r="BK5053" s="102">
        <f>ROUND(I5053*H5053,2)</f>
        <v>0</v>
      </c>
      <c r="BL5053" s="17" t="s">
        <v>680</v>
      </c>
      <c r="BM5053" s="179" t="s">
        <v>5067</v>
      </c>
    </row>
    <row r="5054" spans="2:65" s="13" customFormat="1" ht="12">
      <c r="B5054" s="187"/>
      <c r="D5054" s="181" t="s">
        <v>586</v>
      </c>
      <c r="E5054" s="188" t="s">
        <v>1</v>
      </c>
      <c r="F5054" s="189" t="s">
        <v>89</v>
      </c>
      <c r="H5054" s="190">
        <v>2</v>
      </c>
      <c r="I5054" s="191"/>
      <c r="L5054" s="187"/>
      <c r="M5054" s="192"/>
      <c r="T5054" s="193"/>
      <c r="AT5054" s="188" t="s">
        <v>586</v>
      </c>
      <c r="AU5054" s="188" t="s">
        <v>89</v>
      </c>
      <c r="AV5054" s="13" t="s">
        <v>89</v>
      </c>
      <c r="AW5054" s="13" t="s">
        <v>31</v>
      </c>
      <c r="AX5054" s="13" t="s">
        <v>77</v>
      </c>
      <c r="AY5054" s="188" t="s">
        <v>574</v>
      </c>
    </row>
    <row r="5055" spans="2:65" s="14" customFormat="1" ht="12">
      <c r="B5055" s="194"/>
      <c r="D5055" s="181" t="s">
        <v>586</v>
      </c>
      <c r="E5055" s="195" t="s">
        <v>1</v>
      </c>
      <c r="F5055" s="196" t="s">
        <v>596</v>
      </c>
      <c r="H5055" s="197">
        <v>2</v>
      </c>
      <c r="I5055" s="198"/>
      <c r="L5055" s="194"/>
      <c r="M5055" s="199"/>
      <c r="T5055" s="200"/>
      <c r="AT5055" s="195" t="s">
        <v>586</v>
      </c>
      <c r="AU5055" s="195" t="s">
        <v>89</v>
      </c>
      <c r="AV5055" s="14" t="s">
        <v>580</v>
      </c>
      <c r="AW5055" s="14" t="s">
        <v>31</v>
      </c>
      <c r="AX5055" s="14" t="s">
        <v>84</v>
      </c>
      <c r="AY5055" s="195" t="s">
        <v>574</v>
      </c>
    </row>
    <row r="5056" spans="2:65" s="1" customFormat="1" ht="55.5" customHeight="1">
      <c r="B5056" s="140"/>
      <c r="C5056" s="168" t="s">
        <v>5068</v>
      </c>
      <c r="D5056" s="168" t="s">
        <v>576</v>
      </c>
      <c r="E5056" s="169" t="s">
        <v>5069</v>
      </c>
      <c r="F5056" s="170" t="s">
        <v>5070</v>
      </c>
      <c r="G5056" s="171" t="s">
        <v>579</v>
      </c>
      <c r="H5056" s="172">
        <v>2</v>
      </c>
      <c r="I5056" s="173"/>
      <c r="J5056" s="174">
        <f>ROUND(I5056*H5056,2)</f>
        <v>0</v>
      </c>
      <c r="K5056" s="175"/>
      <c r="L5056" s="34"/>
      <c r="M5056" s="176" t="s">
        <v>1</v>
      </c>
      <c r="N5056" s="139" t="s">
        <v>43</v>
      </c>
      <c r="P5056" s="177">
        <f>O5056*H5056</f>
        <v>0</v>
      </c>
      <c r="Q5056" s="177">
        <v>0</v>
      </c>
      <c r="R5056" s="177">
        <f>Q5056*H5056</f>
        <v>0</v>
      </c>
      <c r="S5056" s="177">
        <v>0</v>
      </c>
      <c r="T5056" s="178">
        <f>S5056*H5056</f>
        <v>0</v>
      </c>
      <c r="AR5056" s="179" t="s">
        <v>680</v>
      </c>
      <c r="AT5056" s="179" t="s">
        <v>576</v>
      </c>
      <c r="AU5056" s="179" t="s">
        <v>89</v>
      </c>
      <c r="AY5056" s="17" t="s">
        <v>574</v>
      </c>
      <c r="BE5056" s="102">
        <f>IF(N5056="základná",J5056,0)</f>
        <v>0</v>
      </c>
      <c r="BF5056" s="102">
        <f>IF(N5056="znížená",J5056,0)</f>
        <v>0</v>
      </c>
      <c r="BG5056" s="102">
        <f>IF(N5056="zákl. prenesená",J5056,0)</f>
        <v>0</v>
      </c>
      <c r="BH5056" s="102">
        <f>IF(N5056="zníž. prenesená",J5056,0)</f>
        <v>0</v>
      </c>
      <c r="BI5056" s="102">
        <f>IF(N5056="nulová",J5056,0)</f>
        <v>0</v>
      </c>
      <c r="BJ5056" s="17" t="s">
        <v>89</v>
      </c>
      <c r="BK5056" s="102">
        <f>ROUND(I5056*H5056,2)</f>
        <v>0</v>
      </c>
      <c r="BL5056" s="17" t="s">
        <v>680</v>
      </c>
      <c r="BM5056" s="179" t="s">
        <v>5071</v>
      </c>
    </row>
    <row r="5057" spans="2:65" s="13" customFormat="1" ht="12">
      <c r="B5057" s="187"/>
      <c r="D5057" s="181" t="s">
        <v>586</v>
      </c>
      <c r="E5057" s="188" t="s">
        <v>1</v>
      </c>
      <c r="F5057" s="189" t="s">
        <v>89</v>
      </c>
      <c r="H5057" s="190">
        <v>2</v>
      </c>
      <c r="I5057" s="191"/>
      <c r="L5057" s="187"/>
      <c r="M5057" s="192"/>
      <c r="T5057" s="193"/>
      <c r="AT5057" s="188" t="s">
        <v>586</v>
      </c>
      <c r="AU5057" s="188" t="s">
        <v>89</v>
      </c>
      <c r="AV5057" s="13" t="s">
        <v>89</v>
      </c>
      <c r="AW5057" s="13" t="s">
        <v>31</v>
      </c>
      <c r="AX5057" s="13" t="s">
        <v>77</v>
      </c>
      <c r="AY5057" s="188" t="s">
        <v>574</v>
      </c>
    </row>
    <row r="5058" spans="2:65" s="14" customFormat="1" ht="12">
      <c r="B5058" s="194"/>
      <c r="D5058" s="181" t="s">
        <v>586</v>
      </c>
      <c r="E5058" s="195" t="s">
        <v>1</v>
      </c>
      <c r="F5058" s="196" t="s">
        <v>596</v>
      </c>
      <c r="H5058" s="197">
        <v>2</v>
      </c>
      <c r="I5058" s="198"/>
      <c r="L5058" s="194"/>
      <c r="M5058" s="199"/>
      <c r="T5058" s="200"/>
      <c r="AT5058" s="195" t="s">
        <v>586</v>
      </c>
      <c r="AU5058" s="195" t="s">
        <v>89</v>
      </c>
      <c r="AV5058" s="14" t="s">
        <v>580</v>
      </c>
      <c r="AW5058" s="14" t="s">
        <v>31</v>
      </c>
      <c r="AX5058" s="14" t="s">
        <v>84</v>
      </c>
      <c r="AY5058" s="195" t="s">
        <v>574</v>
      </c>
    </row>
    <row r="5059" spans="2:65" s="1" customFormat="1" ht="55.5" customHeight="1">
      <c r="B5059" s="140"/>
      <c r="C5059" s="168" t="s">
        <v>5072</v>
      </c>
      <c r="D5059" s="168" t="s">
        <v>576</v>
      </c>
      <c r="E5059" s="169" t="s">
        <v>5073</v>
      </c>
      <c r="F5059" s="170" t="s">
        <v>5074</v>
      </c>
      <c r="G5059" s="171" t="s">
        <v>579</v>
      </c>
      <c r="H5059" s="172">
        <v>1</v>
      </c>
      <c r="I5059" s="173"/>
      <c r="J5059" s="174">
        <f>ROUND(I5059*H5059,2)</f>
        <v>0</v>
      </c>
      <c r="K5059" s="175"/>
      <c r="L5059" s="34"/>
      <c r="M5059" s="176" t="s">
        <v>1</v>
      </c>
      <c r="N5059" s="139" t="s">
        <v>43</v>
      </c>
      <c r="P5059" s="177">
        <f>O5059*H5059</f>
        <v>0</v>
      </c>
      <c r="Q5059" s="177">
        <v>0</v>
      </c>
      <c r="R5059" s="177">
        <f>Q5059*H5059</f>
        <v>0</v>
      </c>
      <c r="S5059" s="177">
        <v>0</v>
      </c>
      <c r="T5059" s="178">
        <f>S5059*H5059</f>
        <v>0</v>
      </c>
      <c r="AR5059" s="179" t="s">
        <v>680</v>
      </c>
      <c r="AT5059" s="179" t="s">
        <v>576</v>
      </c>
      <c r="AU5059" s="179" t="s">
        <v>89</v>
      </c>
      <c r="AY5059" s="17" t="s">
        <v>574</v>
      </c>
      <c r="BE5059" s="102">
        <f>IF(N5059="základná",J5059,0)</f>
        <v>0</v>
      </c>
      <c r="BF5059" s="102">
        <f>IF(N5059="znížená",J5059,0)</f>
        <v>0</v>
      </c>
      <c r="BG5059" s="102">
        <f>IF(N5059="zákl. prenesená",J5059,0)</f>
        <v>0</v>
      </c>
      <c r="BH5059" s="102">
        <f>IF(N5059="zníž. prenesená",J5059,0)</f>
        <v>0</v>
      </c>
      <c r="BI5059" s="102">
        <f>IF(N5059="nulová",J5059,0)</f>
        <v>0</v>
      </c>
      <c r="BJ5059" s="17" t="s">
        <v>89</v>
      </c>
      <c r="BK5059" s="102">
        <f>ROUND(I5059*H5059,2)</f>
        <v>0</v>
      </c>
      <c r="BL5059" s="17" t="s">
        <v>680</v>
      </c>
      <c r="BM5059" s="179" t="s">
        <v>5075</v>
      </c>
    </row>
    <row r="5060" spans="2:65" s="13" customFormat="1" ht="12">
      <c r="B5060" s="187"/>
      <c r="D5060" s="181" t="s">
        <v>586</v>
      </c>
      <c r="E5060" s="188" t="s">
        <v>1</v>
      </c>
      <c r="F5060" s="189" t="s">
        <v>84</v>
      </c>
      <c r="H5060" s="190">
        <v>1</v>
      </c>
      <c r="I5060" s="191"/>
      <c r="L5060" s="187"/>
      <c r="M5060" s="192"/>
      <c r="T5060" s="193"/>
      <c r="AT5060" s="188" t="s">
        <v>586</v>
      </c>
      <c r="AU5060" s="188" t="s">
        <v>89</v>
      </c>
      <c r="AV5060" s="13" t="s">
        <v>89</v>
      </c>
      <c r="AW5060" s="13" t="s">
        <v>31</v>
      </c>
      <c r="AX5060" s="13" t="s">
        <v>77</v>
      </c>
      <c r="AY5060" s="188" t="s">
        <v>574</v>
      </c>
    </row>
    <row r="5061" spans="2:65" s="14" customFormat="1" ht="12">
      <c r="B5061" s="194"/>
      <c r="D5061" s="181" t="s">
        <v>586</v>
      </c>
      <c r="E5061" s="195" t="s">
        <v>1</v>
      </c>
      <c r="F5061" s="196" t="s">
        <v>596</v>
      </c>
      <c r="H5061" s="197">
        <v>1</v>
      </c>
      <c r="I5061" s="198"/>
      <c r="L5061" s="194"/>
      <c r="M5061" s="199"/>
      <c r="T5061" s="200"/>
      <c r="AT5061" s="195" t="s">
        <v>586</v>
      </c>
      <c r="AU5061" s="195" t="s">
        <v>89</v>
      </c>
      <c r="AV5061" s="14" t="s">
        <v>580</v>
      </c>
      <c r="AW5061" s="14" t="s">
        <v>31</v>
      </c>
      <c r="AX5061" s="14" t="s">
        <v>84</v>
      </c>
      <c r="AY5061" s="195" t="s">
        <v>574</v>
      </c>
    </row>
    <row r="5062" spans="2:65" s="1" customFormat="1" ht="55.5" customHeight="1">
      <c r="B5062" s="140"/>
      <c r="C5062" s="168" t="s">
        <v>5076</v>
      </c>
      <c r="D5062" s="168" t="s">
        <v>576</v>
      </c>
      <c r="E5062" s="169" t="s">
        <v>5077</v>
      </c>
      <c r="F5062" s="170" t="s">
        <v>5078</v>
      </c>
      <c r="G5062" s="171" t="s">
        <v>579</v>
      </c>
      <c r="H5062" s="172">
        <v>1</v>
      </c>
      <c r="I5062" s="173"/>
      <c r="J5062" s="174">
        <f>ROUND(I5062*H5062,2)</f>
        <v>0</v>
      </c>
      <c r="K5062" s="175"/>
      <c r="L5062" s="34"/>
      <c r="M5062" s="176" t="s">
        <v>1</v>
      </c>
      <c r="N5062" s="139" t="s">
        <v>43</v>
      </c>
      <c r="P5062" s="177">
        <f>O5062*H5062</f>
        <v>0</v>
      </c>
      <c r="Q5062" s="177">
        <v>0</v>
      </c>
      <c r="R5062" s="177">
        <f>Q5062*H5062</f>
        <v>0</v>
      </c>
      <c r="S5062" s="177">
        <v>0</v>
      </c>
      <c r="T5062" s="178">
        <f>S5062*H5062</f>
        <v>0</v>
      </c>
      <c r="AR5062" s="179" t="s">
        <v>680</v>
      </c>
      <c r="AT5062" s="179" t="s">
        <v>576</v>
      </c>
      <c r="AU5062" s="179" t="s">
        <v>89</v>
      </c>
      <c r="AY5062" s="17" t="s">
        <v>574</v>
      </c>
      <c r="BE5062" s="102">
        <f>IF(N5062="základná",J5062,0)</f>
        <v>0</v>
      </c>
      <c r="BF5062" s="102">
        <f>IF(N5062="znížená",J5062,0)</f>
        <v>0</v>
      </c>
      <c r="BG5062" s="102">
        <f>IF(N5062="zákl. prenesená",J5062,0)</f>
        <v>0</v>
      </c>
      <c r="BH5062" s="102">
        <f>IF(N5062="zníž. prenesená",J5062,0)</f>
        <v>0</v>
      </c>
      <c r="BI5062" s="102">
        <f>IF(N5062="nulová",J5062,0)</f>
        <v>0</v>
      </c>
      <c r="BJ5062" s="17" t="s">
        <v>89</v>
      </c>
      <c r="BK5062" s="102">
        <f>ROUND(I5062*H5062,2)</f>
        <v>0</v>
      </c>
      <c r="BL5062" s="17" t="s">
        <v>680</v>
      </c>
      <c r="BM5062" s="179" t="s">
        <v>5079</v>
      </c>
    </row>
    <row r="5063" spans="2:65" s="13" customFormat="1" ht="12">
      <c r="B5063" s="187"/>
      <c r="D5063" s="181" t="s">
        <v>586</v>
      </c>
      <c r="E5063" s="188" t="s">
        <v>1</v>
      </c>
      <c r="F5063" s="189" t="s">
        <v>84</v>
      </c>
      <c r="H5063" s="190">
        <v>1</v>
      </c>
      <c r="I5063" s="191"/>
      <c r="L5063" s="187"/>
      <c r="M5063" s="192"/>
      <c r="T5063" s="193"/>
      <c r="AT5063" s="188" t="s">
        <v>586</v>
      </c>
      <c r="AU5063" s="188" t="s">
        <v>89</v>
      </c>
      <c r="AV5063" s="13" t="s">
        <v>89</v>
      </c>
      <c r="AW5063" s="13" t="s">
        <v>31</v>
      </c>
      <c r="AX5063" s="13" t="s">
        <v>77</v>
      </c>
      <c r="AY5063" s="188" t="s">
        <v>574</v>
      </c>
    </row>
    <row r="5064" spans="2:65" s="14" customFormat="1" ht="12">
      <c r="B5064" s="194"/>
      <c r="D5064" s="181" t="s">
        <v>586</v>
      </c>
      <c r="E5064" s="195" t="s">
        <v>1</v>
      </c>
      <c r="F5064" s="196" t="s">
        <v>596</v>
      </c>
      <c r="H5064" s="197">
        <v>1</v>
      </c>
      <c r="I5064" s="198"/>
      <c r="L5064" s="194"/>
      <c r="M5064" s="199"/>
      <c r="T5064" s="200"/>
      <c r="AT5064" s="195" t="s">
        <v>586</v>
      </c>
      <c r="AU5064" s="195" t="s">
        <v>89</v>
      </c>
      <c r="AV5064" s="14" t="s">
        <v>580</v>
      </c>
      <c r="AW5064" s="14" t="s">
        <v>31</v>
      </c>
      <c r="AX5064" s="14" t="s">
        <v>84</v>
      </c>
      <c r="AY5064" s="195" t="s">
        <v>574</v>
      </c>
    </row>
    <row r="5065" spans="2:65" s="1" customFormat="1" ht="62.75" customHeight="1">
      <c r="B5065" s="140"/>
      <c r="C5065" s="168" t="s">
        <v>5080</v>
      </c>
      <c r="D5065" s="168" t="s">
        <v>576</v>
      </c>
      <c r="E5065" s="169" t="s">
        <v>5081</v>
      </c>
      <c r="F5065" s="170" t="s">
        <v>5082</v>
      </c>
      <c r="G5065" s="171" t="s">
        <v>579</v>
      </c>
      <c r="H5065" s="172">
        <v>1</v>
      </c>
      <c r="I5065" s="173"/>
      <c r="J5065" s="174">
        <f>ROUND(I5065*H5065,2)</f>
        <v>0</v>
      </c>
      <c r="K5065" s="175"/>
      <c r="L5065" s="34"/>
      <c r="M5065" s="176" t="s">
        <v>1</v>
      </c>
      <c r="N5065" s="139" t="s">
        <v>43</v>
      </c>
      <c r="P5065" s="177">
        <f>O5065*H5065</f>
        <v>0</v>
      </c>
      <c r="Q5065" s="177">
        <v>0</v>
      </c>
      <c r="R5065" s="177">
        <f>Q5065*H5065</f>
        <v>0</v>
      </c>
      <c r="S5065" s="177">
        <v>0</v>
      </c>
      <c r="T5065" s="178">
        <f>S5065*H5065</f>
        <v>0</v>
      </c>
      <c r="AR5065" s="179" t="s">
        <v>680</v>
      </c>
      <c r="AT5065" s="179" t="s">
        <v>576</v>
      </c>
      <c r="AU5065" s="179" t="s">
        <v>89</v>
      </c>
      <c r="AY5065" s="17" t="s">
        <v>574</v>
      </c>
      <c r="BE5065" s="102">
        <f>IF(N5065="základná",J5065,0)</f>
        <v>0</v>
      </c>
      <c r="BF5065" s="102">
        <f>IF(N5065="znížená",J5065,0)</f>
        <v>0</v>
      </c>
      <c r="BG5065" s="102">
        <f>IF(N5065="zákl. prenesená",J5065,0)</f>
        <v>0</v>
      </c>
      <c r="BH5065" s="102">
        <f>IF(N5065="zníž. prenesená",J5065,0)</f>
        <v>0</v>
      </c>
      <c r="BI5065" s="102">
        <f>IF(N5065="nulová",J5065,0)</f>
        <v>0</v>
      </c>
      <c r="BJ5065" s="17" t="s">
        <v>89</v>
      </c>
      <c r="BK5065" s="102">
        <f>ROUND(I5065*H5065,2)</f>
        <v>0</v>
      </c>
      <c r="BL5065" s="17" t="s">
        <v>680</v>
      </c>
      <c r="BM5065" s="179" t="s">
        <v>5083</v>
      </c>
    </row>
    <row r="5066" spans="2:65" s="13" customFormat="1" ht="12">
      <c r="B5066" s="187"/>
      <c r="D5066" s="181" t="s">
        <v>586</v>
      </c>
      <c r="E5066" s="188" t="s">
        <v>1</v>
      </c>
      <c r="F5066" s="189" t="s">
        <v>84</v>
      </c>
      <c r="H5066" s="190">
        <v>1</v>
      </c>
      <c r="I5066" s="191"/>
      <c r="L5066" s="187"/>
      <c r="M5066" s="192"/>
      <c r="T5066" s="193"/>
      <c r="AT5066" s="188" t="s">
        <v>586</v>
      </c>
      <c r="AU5066" s="188" t="s">
        <v>89</v>
      </c>
      <c r="AV5066" s="13" t="s">
        <v>89</v>
      </c>
      <c r="AW5066" s="13" t="s">
        <v>31</v>
      </c>
      <c r="AX5066" s="13" t="s">
        <v>77</v>
      </c>
      <c r="AY5066" s="188" t="s">
        <v>574</v>
      </c>
    </row>
    <row r="5067" spans="2:65" s="14" customFormat="1" ht="12">
      <c r="B5067" s="194"/>
      <c r="D5067" s="181" t="s">
        <v>586</v>
      </c>
      <c r="E5067" s="195" t="s">
        <v>1</v>
      </c>
      <c r="F5067" s="196" t="s">
        <v>596</v>
      </c>
      <c r="H5067" s="197">
        <v>1</v>
      </c>
      <c r="I5067" s="198"/>
      <c r="L5067" s="194"/>
      <c r="M5067" s="199"/>
      <c r="T5067" s="200"/>
      <c r="AT5067" s="195" t="s">
        <v>586</v>
      </c>
      <c r="AU5067" s="195" t="s">
        <v>89</v>
      </c>
      <c r="AV5067" s="14" t="s">
        <v>580</v>
      </c>
      <c r="AW5067" s="14" t="s">
        <v>31</v>
      </c>
      <c r="AX5067" s="14" t="s">
        <v>84</v>
      </c>
      <c r="AY5067" s="195" t="s">
        <v>574</v>
      </c>
    </row>
    <row r="5068" spans="2:65" s="1" customFormat="1" ht="55.5" customHeight="1">
      <c r="B5068" s="140"/>
      <c r="C5068" s="168" t="s">
        <v>5084</v>
      </c>
      <c r="D5068" s="168" t="s">
        <v>576</v>
      </c>
      <c r="E5068" s="169" t="s">
        <v>5085</v>
      </c>
      <c r="F5068" s="170" t="s">
        <v>5086</v>
      </c>
      <c r="G5068" s="171" t="s">
        <v>579</v>
      </c>
      <c r="H5068" s="172">
        <v>1</v>
      </c>
      <c r="I5068" s="173"/>
      <c r="J5068" s="174">
        <f>ROUND(I5068*H5068,2)</f>
        <v>0</v>
      </c>
      <c r="K5068" s="175"/>
      <c r="L5068" s="34"/>
      <c r="M5068" s="176" t="s">
        <v>1</v>
      </c>
      <c r="N5068" s="139" t="s">
        <v>43</v>
      </c>
      <c r="P5068" s="177">
        <f>O5068*H5068</f>
        <v>0</v>
      </c>
      <c r="Q5068" s="177">
        <v>0</v>
      </c>
      <c r="R5068" s="177">
        <f>Q5068*H5068</f>
        <v>0</v>
      </c>
      <c r="S5068" s="177">
        <v>0</v>
      </c>
      <c r="T5068" s="178">
        <f>S5068*H5068</f>
        <v>0</v>
      </c>
      <c r="AR5068" s="179" t="s">
        <v>680</v>
      </c>
      <c r="AT5068" s="179" t="s">
        <v>576</v>
      </c>
      <c r="AU5068" s="179" t="s">
        <v>89</v>
      </c>
      <c r="AY5068" s="17" t="s">
        <v>574</v>
      </c>
      <c r="BE5068" s="102">
        <f>IF(N5068="základná",J5068,0)</f>
        <v>0</v>
      </c>
      <c r="BF5068" s="102">
        <f>IF(N5068="znížená",J5068,0)</f>
        <v>0</v>
      </c>
      <c r="BG5068" s="102">
        <f>IF(N5068="zákl. prenesená",J5068,0)</f>
        <v>0</v>
      </c>
      <c r="BH5068" s="102">
        <f>IF(N5068="zníž. prenesená",J5068,0)</f>
        <v>0</v>
      </c>
      <c r="BI5068" s="102">
        <f>IF(N5068="nulová",J5068,0)</f>
        <v>0</v>
      </c>
      <c r="BJ5068" s="17" t="s">
        <v>89</v>
      </c>
      <c r="BK5068" s="102">
        <f>ROUND(I5068*H5068,2)</f>
        <v>0</v>
      </c>
      <c r="BL5068" s="17" t="s">
        <v>680</v>
      </c>
      <c r="BM5068" s="179" t="s">
        <v>5087</v>
      </c>
    </row>
    <row r="5069" spans="2:65" s="13" customFormat="1" ht="12">
      <c r="B5069" s="187"/>
      <c r="D5069" s="181" t="s">
        <v>586</v>
      </c>
      <c r="E5069" s="188" t="s">
        <v>1</v>
      </c>
      <c r="F5069" s="189" t="s">
        <v>84</v>
      </c>
      <c r="H5069" s="190">
        <v>1</v>
      </c>
      <c r="I5069" s="191"/>
      <c r="L5069" s="187"/>
      <c r="M5069" s="192"/>
      <c r="T5069" s="193"/>
      <c r="AT5069" s="188" t="s">
        <v>586</v>
      </c>
      <c r="AU5069" s="188" t="s">
        <v>89</v>
      </c>
      <c r="AV5069" s="13" t="s">
        <v>89</v>
      </c>
      <c r="AW5069" s="13" t="s">
        <v>31</v>
      </c>
      <c r="AX5069" s="13" t="s">
        <v>77</v>
      </c>
      <c r="AY5069" s="188" t="s">
        <v>574</v>
      </c>
    </row>
    <row r="5070" spans="2:65" s="14" customFormat="1" ht="12">
      <c r="B5070" s="194"/>
      <c r="D5070" s="181" t="s">
        <v>586</v>
      </c>
      <c r="E5070" s="195" t="s">
        <v>1</v>
      </c>
      <c r="F5070" s="196" t="s">
        <v>596</v>
      </c>
      <c r="H5070" s="197">
        <v>1</v>
      </c>
      <c r="I5070" s="198"/>
      <c r="L5070" s="194"/>
      <c r="M5070" s="199"/>
      <c r="T5070" s="200"/>
      <c r="AT5070" s="195" t="s">
        <v>586</v>
      </c>
      <c r="AU5070" s="195" t="s">
        <v>89</v>
      </c>
      <c r="AV5070" s="14" t="s">
        <v>580</v>
      </c>
      <c r="AW5070" s="14" t="s">
        <v>31</v>
      </c>
      <c r="AX5070" s="14" t="s">
        <v>84</v>
      </c>
      <c r="AY5070" s="195" t="s">
        <v>574</v>
      </c>
    </row>
    <row r="5071" spans="2:65" s="1" customFormat="1" ht="44.25" customHeight="1">
      <c r="B5071" s="140"/>
      <c r="C5071" s="168" t="s">
        <v>5088</v>
      </c>
      <c r="D5071" s="168" t="s">
        <v>576</v>
      </c>
      <c r="E5071" s="169" t="s">
        <v>5089</v>
      </c>
      <c r="F5071" s="170" t="s">
        <v>5090</v>
      </c>
      <c r="G5071" s="171" t="s">
        <v>579</v>
      </c>
      <c r="H5071" s="172">
        <v>1</v>
      </c>
      <c r="I5071" s="173"/>
      <c r="J5071" s="174">
        <f>ROUND(I5071*H5071,2)</f>
        <v>0</v>
      </c>
      <c r="K5071" s="175"/>
      <c r="L5071" s="34"/>
      <c r="M5071" s="176" t="s">
        <v>1</v>
      </c>
      <c r="N5071" s="139" t="s">
        <v>43</v>
      </c>
      <c r="P5071" s="177">
        <f>O5071*H5071</f>
        <v>0</v>
      </c>
      <c r="Q5071" s="177">
        <v>0</v>
      </c>
      <c r="R5071" s="177">
        <f>Q5071*H5071</f>
        <v>0</v>
      </c>
      <c r="S5071" s="177">
        <v>0</v>
      </c>
      <c r="T5071" s="178">
        <f>S5071*H5071</f>
        <v>0</v>
      </c>
      <c r="AR5071" s="179" t="s">
        <v>680</v>
      </c>
      <c r="AT5071" s="179" t="s">
        <v>576</v>
      </c>
      <c r="AU5071" s="179" t="s">
        <v>89</v>
      </c>
      <c r="AY5071" s="17" t="s">
        <v>574</v>
      </c>
      <c r="BE5071" s="102">
        <f>IF(N5071="základná",J5071,0)</f>
        <v>0</v>
      </c>
      <c r="BF5071" s="102">
        <f>IF(N5071="znížená",J5071,0)</f>
        <v>0</v>
      </c>
      <c r="BG5071" s="102">
        <f>IF(N5071="zákl. prenesená",J5071,0)</f>
        <v>0</v>
      </c>
      <c r="BH5071" s="102">
        <f>IF(N5071="zníž. prenesená",J5071,0)</f>
        <v>0</v>
      </c>
      <c r="BI5071" s="102">
        <f>IF(N5071="nulová",J5071,0)</f>
        <v>0</v>
      </c>
      <c r="BJ5071" s="17" t="s">
        <v>89</v>
      </c>
      <c r="BK5071" s="102">
        <f>ROUND(I5071*H5071,2)</f>
        <v>0</v>
      </c>
      <c r="BL5071" s="17" t="s">
        <v>680</v>
      </c>
      <c r="BM5071" s="179" t="s">
        <v>5091</v>
      </c>
    </row>
    <row r="5072" spans="2:65" s="13" customFormat="1" ht="12">
      <c r="B5072" s="187"/>
      <c r="D5072" s="181" t="s">
        <v>586</v>
      </c>
      <c r="E5072" s="188" t="s">
        <v>1</v>
      </c>
      <c r="F5072" s="189" t="s">
        <v>84</v>
      </c>
      <c r="H5072" s="190">
        <v>1</v>
      </c>
      <c r="I5072" s="191"/>
      <c r="L5072" s="187"/>
      <c r="M5072" s="192"/>
      <c r="T5072" s="193"/>
      <c r="AT5072" s="188" t="s">
        <v>586</v>
      </c>
      <c r="AU5072" s="188" t="s">
        <v>89</v>
      </c>
      <c r="AV5072" s="13" t="s">
        <v>89</v>
      </c>
      <c r="AW5072" s="13" t="s">
        <v>31</v>
      </c>
      <c r="AX5072" s="13" t="s">
        <v>77</v>
      </c>
      <c r="AY5072" s="188" t="s">
        <v>574</v>
      </c>
    </row>
    <row r="5073" spans="2:65" s="14" customFormat="1" ht="12">
      <c r="B5073" s="194"/>
      <c r="D5073" s="181" t="s">
        <v>586</v>
      </c>
      <c r="E5073" s="195" t="s">
        <v>1</v>
      </c>
      <c r="F5073" s="196" t="s">
        <v>596</v>
      </c>
      <c r="H5073" s="197">
        <v>1</v>
      </c>
      <c r="I5073" s="198"/>
      <c r="L5073" s="194"/>
      <c r="M5073" s="199"/>
      <c r="T5073" s="200"/>
      <c r="AT5073" s="195" t="s">
        <v>586</v>
      </c>
      <c r="AU5073" s="195" t="s">
        <v>89</v>
      </c>
      <c r="AV5073" s="14" t="s">
        <v>580</v>
      </c>
      <c r="AW5073" s="14" t="s">
        <v>31</v>
      </c>
      <c r="AX5073" s="14" t="s">
        <v>84</v>
      </c>
      <c r="AY5073" s="195" t="s">
        <v>574</v>
      </c>
    </row>
    <row r="5074" spans="2:65" s="1" customFormat="1" ht="44.25" customHeight="1">
      <c r="B5074" s="140"/>
      <c r="C5074" s="168" t="s">
        <v>5092</v>
      </c>
      <c r="D5074" s="168" t="s">
        <v>576</v>
      </c>
      <c r="E5074" s="169" t="s">
        <v>5093</v>
      </c>
      <c r="F5074" s="170" t="s">
        <v>5094</v>
      </c>
      <c r="G5074" s="171" t="s">
        <v>579</v>
      </c>
      <c r="H5074" s="172">
        <v>1</v>
      </c>
      <c r="I5074" s="173"/>
      <c r="J5074" s="174">
        <f>ROUND(I5074*H5074,2)</f>
        <v>0</v>
      </c>
      <c r="K5074" s="175"/>
      <c r="L5074" s="34"/>
      <c r="M5074" s="176" t="s">
        <v>1</v>
      </c>
      <c r="N5074" s="139" t="s">
        <v>43</v>
      </c>
      <c r="P5074" s="177">
        <f>O5074*H5074</f>
        <v>0</v>
      </c>
      <c r="Q5074" s="177">
        <v>0</v>
      </c>
      <c r="R5074" s="177">
        <f>Q5074*H5074</f>
        <v>0</v>
      </c>
      <c r="S5074" s="177">
        <v>0</v>
      </c>
      <c r="T5074" s="178">
        <f>S5074*H5074</f>
        <v>0</v>
      </c>
      <c r="AR5074" s="179" t="s">
        <v>680</v>
      </c>
      <c r="AT5074" s="179" t="s">
        <v>576</v>
      </c>
      <c r="AU5074" s="179" t="s">
        <v>89</v>
      </c>
      <c r="AY5074" s="17" t="s">
        <v>574</v>
      </c>
      <c r="BE5074" s="102">
        <f>IF(N5074="základná",J5074,0)</f>
        <v>0</v>
      </c>
      <c r="BF5074" s="102">
        <f>IF(N5074="znížená",J5074,0)</f>
        <v>0</v>
      </c>
      <c r="BG5074" s="102">
        <f>IF(N5074="zákl. prenesená",J5074,0)</f>
        <v>0</v>
      </c>
      <c r="BH5074" s="102">
        <f>IF(N5074="zníž. prenesená",J5074,0)</f>
        <v>0</v>
      </c>
      <c r="BI5074" s="102">
        <f>IF(N5074="nulová",J5074,0)</f>
        <v>0</v>
      </c>
      <c r="BJ5074" s="17" t="s">
        <v>89</v>
      </c>
      <c r="BK5074" s="102">
        <f>ROUND(I5074*H5074,2)</f>
        <v>0</v>
      </c>
      <c r="BL5074" s="17" t="s">
        <v>680</v>
      </c>
      <c r="BM5074" s="179" t="s">
        <v>5095</v>
      </c>
    </row>
    <row r="5075" spans="2:65" s="13" customFormat="1" ht="12">
      <c r="B5075" s="187"/>
      <c r="D5075" s="181" t="s">
        <v>586</v>
      </c>
      <c r="E5075" s="188" t="s">
        <v>1</v>
      </c>
      <c r="F5075" s="189" t="s">
        <v>84</v>
      </c>
      <c r="H5075" s="190">
        <v>1</v>
      </c>
      <c r="I5075" s="191"/>
      <c r="L5075" s="187"/>
      <c r="M5075" s="192"/>
      <c r="T5075" s="193"/>
      <c r="AT5075" s="188" t="s">
        <v>586</v>
      </c>
      <c r="AU5075" s="188" t="s">
        <v>89</v>
      </c>
      <c r="AV5075" s="13" t="s">
        <v>89</v>
      </c>
      <c r="AW5075" s="13" t="s">
        <v>31</v>
      </c>
      <c r="AX5075" s="13" t="s">
        <v>77</v>
      </c>
      <c r="AY5075" s="188" t="s">
        <v>574</v>
      </c>
    </row>
    <row r="5076" spans="2:65" s="14" customFormat="1" ht="12">
      <c r="B5076" s="194"/>
      <c r="D5076" s="181" t="s">
        <v>586</v>
      </c>
      <c r="E5076" s="195" t="s">
        <v>1</v>
      </c>
      <c r="F5076" s="196" t="s">
        <v>596</v>
      </c>
      <c r="H5076" s="197">
        <v>1</v>
      </c>
      <c r="I5076" s="198"/>
      <c r="L5076" s="194"/>
      <c r="M5076" s="199"/>
      <c r="T5076" s="200"/>
      <c r="AT5076" s="195" t="s">
        <v>586</v>
      </c>
      <c r="AU5076" s="195" t="s">
        <v>89</v>
      </c>
      <c r="AV5076" s="14" t="s">
        <v>580</v>
      </c>
      <c r="AW5076" s="14" t="s">
        <v>31</v>
      </c>
      <c r="AX5076" s="14" t="s">
        <v>84</v>
      </c>
      <c r="AY5076" s="195" t="s">
        <v>574</v>
      </c>
    </row>
    <row r="5077" spans="2:65" s="1" customFormat="1" ht="44.25" customHeight="1">
      <c r="B5077" s="140"/>
      <c r="C5077" s="168" t="s">
        <v>5096</v>
      </c>
      <c r="D5077" s="168" t="s">
        <v>576</v>
      </c>
      <c r="E5077" s="169" t="s">
        <v>5097</v>
      </c>
      <c r="F5077" s="170" t="s">
        <v>5098</v>
      </c>
      <c r="G5077" s="171" t="s">
        <v>579</v>
      </c>
      <c r="H5077" s="172">
        <v>1</v>
      </c>
      <c r="I5077" s="173"/>
      <c r="J5077" s="174">
        <f>ROUND(I5077*H5077,2)</f>
        <v>0</v>
      </c>
      <c r="K5077" s="175"/>
      <c r="L5077" s="34"/>
      <c r="M5077" s="176" t="s">
        <v>1</v>
      </c>
      <c r="N5077" s="139" t="s">
        <v>43</v>
      </c>
      <c r="P5077" s="177">
        <f>O5077*H5077</f>
        <v>0</v>
      </c>
      <c r="Q5077" s="177">
        <v>0</v>
      </c>
      <c r="R5077" s="177">
        <f>Q5077*H5077</f>
        <v>0</v>
      </c>
      <c r="S5077" s="177">
        <v>0</v>
      </c>
      <c r="T5077" s="178">
        <f>S5077*H5077</f>
        <v>0</v>
      </c>
      <c r="AR5077" s="179" t="s">
        <v>680</v>
      </c>
      <c r="AT5077" s="179" t="s">
        <v>576</v>
      </c>
      <c r="AU5077" s="179" t="s">
        <v>89</v>
      </c>
      <c r="AY5077" s="17" t="s">
        <v>574</v>
      </c>
      <c r="BE5077" s="102">
        <f>IF(N5077="základná",J5077,0)</f>
        <v>0</v>
      </c>
      <c r="BF5077" s="102">
        <f>IF(N5077="znížená",J5077,0)</f>
        <v>0</v>
      </c>
      <c r="BG5077" s="102">
        <f>IF(N5077="zákl. prenesená",J5077,0)</f>
        <v>0</v>
      </c>
      <c r="BH5077" s="102">
        <f>IF(N5077="zníž. prenesená",J5077,0)</f>
        <v>0</v>
      </c>
      <c r="BI5077" s="102">
        <f>IF(N5077="nulová",J5077,0)</f>
        <v>0</v>
      </c>
      <c r="BJ5077" s="17" t="s">
        <v>89</v>
      </c>
      <c r="BK5077" s="102">
        <f>ROUND(I5077*H5077,2)</f>
        <v>0</v>
      </c>
      <c r="BL5077" s="17" t="s">
        <v>680</v>
      </c>
      <c r="BM5077" s="179" t="s">
        <v>5099</v>
      </c>
    </row>
    <row r="5078" spans="2:65" s="13" customFormat="1" ht="12">
      <c r="B5078" s="187"/>
      <c r="D5078" s="181" t="s">
        <v>586</v>
      </c>
      <c r="E5078" s="188" t="s">
        <v>1</v>
      </c>
      <c r="F5078" s="189" t="s">
        <v>84</v>
      </c>
      <c r="H5078" s="190">
        <v>1</v>
      </c>
      <c r="I5078" s="191"/>
      <c r="L5078" s="187"/>
      <c r="M5078" s="192"/>
      <c r="T5078" s="193"/>
      <c r="AT5078" s="188" t="s">
        <v>586</v>
      </c>
      <c r="AU5078" s="188" t="s">
        <v>89</v>
      </c>
      <c r="AV5078" s="13" t="s">
        <v>89</v>
      </c>
      <c r="AW5078" s="13" t="s">
        <v>31</v>
      </c>
      <c r="AX5078" s="13" t="s">
        <v>77</v>
      </c>
      <c r="AY5078" s="188" t="s">
        <v>574</v>
      </c>
    </row>
    <row r="5079" spans="2:65" s="14" customFormat="1" ht="12">
      <c r="B5079" s="194"/>
      <c r="D5079" s="181" t="s">
        <v>586</v>
      </c>
      <c r="E5079" s="195" t="s">
        <v>1</v>
      </c>
      <c r="F5079" s="196" t="s">
        <v>596</v>
      </c>
      <c r="H5079" s="197">
        <v>1</v>
      </c>
      <c r="I5079" s="198"/>
      <c r="L5079" s="194"/>
      <c r="M5079" s="199"/>
      <c r="T5079" s="200"/>
      <c r="AT5079" s="195" t="s">
        <v>586</v>
      </c>
      <c r="AU5079" s="195" t="s">
        <v>89</v>
      </c>
      <c r="AV5079" s="14" t="s">
        <v>580</v>
      </c>
      <c r="AW5079" s="14" t="s">
        <v>31</v>
      </c>
      <c r="AX5079" s="14" t="s">
        <v>84</v>
      </c>
      <c r="AY5079" s="195" t="s">
        <v>574</v>
      </c>
    </row>
    <row r="5080" spans="2:65" s="1" customFormat="1" ht="55.5" customHeight="1">
      <c r="B5080" s="140"/>
      <c r="C5080" s="168" t="s">
        <v>5100</v>
      </c>
      <c r="D5080" s="168" t="s">
        <v>576</v>
      </c>
      <c r="E5080" s="169" t="s">
        <v>5101</v>
      </c>
      <c r="F5080" s="170" t="s">
        <v>5102</v>
      </c>
      <c r="G5080" s="171" t="s">
        <v>579</v>
      </c>
      <c r="H5080" s="172">
        <v>1</v>
      </c>
      <c r="I5080" s="173"/>
      <c r="J5080" s="174">
        <f>ROUND(I5080*H5080,2)</f>
        <v>0</v>
      </c>
      <c r="K5080" s="175"/>
      <c r="L5080" s="34"/>
      <c r="M5080" s="176" t="s">
        <v>1</v>
      </c>
      <c r="N5080" s="139" t="s">
        <v>43</v>
      </c>
      <c r="P5080" s="177">
        <f>O5080*H5080</f>
        <v>0</v>
      </c>
      <c r="Q5080" s="177">
        <v>0</v>
      </c>
      <c r="R5080" s="177">
        <f>Q5080*H5080</f>
        <v>0</v>
      </c>
      <c r="S5080" s="177">
        <v>0</v>
      </c>
      <c r="T5080" s="178">
        <f>S5080*H5080</f>
        <v>0</v>
      </c>
      <c r="AR5080" s="179" t="s">
        <v>680</v>
      </c>
      <c r="AT5080" s="179" t="s">
        <v>576</v>
      </c>
      <c r="AU5080" s="179" t="s">
        <v>89</v>
      </c>
      <c r="AY5080" s="17" t="s">
        <v>574</v>
      </c>
      <c r="BE5080" s="102">
        <f>IF(N5080="základná",J5080,0)</f>
        <v>0</v>
      </c>
      <c r="BF5080" s="102">
        <f>IF(N5080="znížená",J5080,0)</f>
        <v>0</v>
      </c>
      <c r="BG5080" s="102">
        <f>IF(N5080="zákl. prenesená",J5080,0)</f>
        <v>0</v>
      </c>
      <c r="BH5080" s="102">
        <f>IF(N5080="zníž. prenesená",J5080,0)</f>
        <v>0</v>
      </c>
      <c r="BI5080" s="102">
        <f>IF(N5080="nulová",J5080,0)</f>
        <v>0</v>
      </c>
      <c r="BJ5080" s="17" t="s">
        <v>89</v>
      </c>
      <c r="BK5080" s="102">
        <f>ROUND(I5080*H5080,2)</f>
        <v>0</v>
      </c>
      <c r="BL5080" s="17" t="s">
        <v>680</v>
      </c>
      <c r="BM5080" s="179" t="s">
        <v>5103</v>
      </c>
    </row>
    <row r="5081" spans="2:65" s="13" customFormat="1" ht="12">
      <c r="B5081" s="187"/>
      <c r="D5081" s="181" t="s">
        <v>586</v>
      </c>
      <c r="E5081" s="188" t="s">
        <v>1</v>
      </c>
      <c r="F5081" s="189" t="s">
        <v>84</v>
      </c>
      <c r="H5081" s="190">
        <v>1</v>
      </c>
      <c r="I5081" s="191"/>
      <c r="L5081" s="187"/>
      <c r="M5081" s="192"/>
      <c r="T5081" s="193"/>
      <c r="AT5081" s="188" t="s">
        <v>586</v>
      </c>
      <c r="AU5081" s="188" t="s">
        <v>89</v>
      </c>
      <c r="AV5081" s="13" t="s">
        <v>89</v>
      </c>
      <c r="AW5081" s="13" t="s">
        <v>31</v>
      </c>
      <c r="AX5081" s="13" t="s">
        <v>77</v>
      </c>
      <c r="AY5081" s="188" t="s">
        <v>574</v>
      </c>
    </row>
    <row r="5082" spans="2:65" s="14" customFormat="1" ht="12">
      <c r="B5082" s="194"/>
      <c r="D5082" s="181" t="s">
        <v>586</v>
      </c>
      <c r="E5082" s="195" t="s">
        <v>1</v>
      </c>
      <c r="F5082" s="196" t="s">
        <v>596</v>
      </c>
      <c r="H5082" s="197">
        <v>1</v>
      </c>
      <c r="I5082" s="198"/>
      <c r="L5082" s="194"/>
      <c r="M5082" s="199"/>
      <c r="T5082" s="200"/>
      <c r="AT5082" s="195" t="s">
        <v>586</v>
      </c>
      <c r="AU5082" s="195" t="s">
        <v>89</v>
      </c>
      <c r="AV5082" s="14" t="s">
        <v>580</v>
      </c>
      <c r="AW5082" s="14" t="s">
        <v>31</v>
      </c>
      <c r="AX5082" s="14" t="s">
        <v>84</v>
      </c>
      <c r="AY5082" s="195" t="s">
        <v>574</v>
      </c>
    </row>
    <row r="5083" spans="2:65" s="1" customFormat="1" ht="44.25" customHeight="1">
      <c r="B5083" s="140"/>
      <c r="C5083" s="168" t="s">
        <v>5104</v>
      </c>
      <c r="D5083" s="168" t="s">
        <v>576</v>
      </c>
      <c r="E5083" s="169" t="s">
        <v>5105</v>
      </c>
      <c r="F5083" s="170" t="s">
        <v>5106</v>
      </c>
      <c r="G5083" s="171" t="s">
        <v>579</v>
      </c>
      <c r="H5083" s="172">
        <v>1</v>
      </c>
      <c r="I5083" s="173"/>
      <c r="J5083" s="174">
        <f>ROUND(I5083*H5083,2)</f>
        <v>0</v>
      </c>
      <c r="K5083" s="175"/>
      <c r="L5083" s="34"/>
      <c r="M5083" s="176" t="s">
        <v>1</v>
      </c>
      <c r="N5083" s="139" t="s">
        <v>43</v>
      </c>
      <c r="P5083" s="177">
        <f>O5083*H5083</f>
        <v>0</v>
      </c>
      <c r="Q5083" s="177">
        <v>0</v>
      </c>
      <c r="R5083" s="177">
        <f>Q5083*H5083</f>
        <v>0</v>
      </c>
      <c r="S5083" s="177">
        <v>0</v>
      </c>
      <c r="T5083" s="178">
        <f>S5083*H5083</f>
        <v>0</v>
      </c>
      <c r="AR5083" s="179" t="s">
        <v>680</v>
      </c>
      <c r="AT5083" s="179" t="s">
        <v>576</v>
      </c>
      <c r="AU5083" s="179" t="s">
        <v>89</v>
      </c>
      <c r="AY5083" s="17" t="s">
        <v>574</v>
      </c>
      <c r="BE5083" s="102">
        <f>IF(N5083="základná",J5083,0)</f>
        <v>0</v>
      </c>
      <c r="BF5083" s="102">
        <f>IF(N5083="znížená",J5083,0)</f>
        <v>0</v>
      </c>
      <c r="BG5083" s="102">
        <f>IF(N5083="zákl. prenesená",J5083,0)</f>
        <v>0</v>
      </c>
      <c r="BH5083" s="102">
        <f>IF(N5083="zníž. prenesená",J5083,0)</f>
        <v>0</v>
      </c>
      <c r="BI5083" s="102">
        <f>IF(N5083="nulová",J5083,0)</f>
        <v>0</v>
      </c>
      <c r="BJ5083" s="17" t="s">
        <v>89</v>
      </c>
      <c r="BK5083" s="102">
        <f>ROUND(I5083*H5083,2)</f>
        <v>0</v>
      </c>
      <c r="BL5083" s="17" t="s">
        <v>680</v>
      </c>
      <c r="BM5083" s="179" t="s">
        <v>5107</v>
      </c>
    </row>
    <row r="5084" spans="2:65" s="13" customFormat="1" ht="12">
      <c r="B5084" s="187"/>
      <c r="D5084" s="181" t="s">
        <v>586</v>
      </c>
      <c r="E5084" s="188" t="s">
        <v>1</v>
      </c>
      <c r="F5084" s="189" t="s">
        <v>84</v>
      </c>
      <c r="H5084" s="190">
        <v>1</v>
      </c>
      <c r="I5084" s="191"/>
      <c r="L5084" s="187"/>
      <c r="M5084" s="192"/>
      <c r="T5084" s="193"/>
      <c r="AT5084" s="188" t="s">
        <v>586</v>
      </c>
      <c r="AU5084" s="188" t="s">
        <v>89</v>
      </c>
      <c r="AV5084" s="13" t="s">
        <v>89</v>
      </c>
      <c r="AW5084" s="13" t="s">
        <v>31</v>
      </c>
      <c r="AX5084" s="13" t="s">
        <v>77</v>
      </c>
      <c r="AY5084" s="188" t="s">
        <v>574</v>
      </c>
    </row>
    <row r="5085" spans="2:65" s="14" customFormat="1" ht="12">
      <c r="B5085" s="194"/>
      <c r="D5085" s="181" t="s">
        <v>586</v>
      </c>
      <c r="E5085" s="195" t="s">
        <v>1</v>
      </c>
      <c r="F5085" s="196" t="s">
        <v>596</v>
      </c>
      <c r="H5085" s="197">
        <v>1</v>
      </c>
      <c r="I5085" s="198"/>
      <c r="L5085" s="194"/>
      <c r="M5085" s="199"/>
      <c r="T5085" s="200"/>
      <c r="AT5085" s="195" t="s">
        <v>586</v>
      </c>
      <c r="AU5085" s="195" t="s">
        <v>89</v>
      </c>
      <c r="AV5085" s="14" t="s">
        <v>580</v>
      </c>
      <c r="AW5085" s="14" t="s">
        <v>31</v>
      </c>
      <c r="AX5085" s="14" t="s">
        <v>84</v>
      </c>
      <c r="AY5085" s="195" t="s">
        <v>574</v>
      </c>
    </row>
    <row r="5086" spans="2:65" s="1" customFormat="1" ht="55.5" customHeight="1">
      <c r="B5086" s="140"/>
      <c r="C5086" s="168" t="s">
        <v>5108</v>
      </c>
      <c r="D5086" s="168" t="s">
        <v>576</v>
      </c>
      <c r="E5086" s="169" t="s">
        <v>5109</v>
      </c>
      <c r="F5086" s="170" t="s">
        <v>5110</v>
      </c>
      <c r="G5086" s="171" t="s">
        <v>579</v>
      </c>
      <c r="H5086" s="172">
        <v>1</v>
      </c>
      <c r="I5086" s="173"/>
      <c r="J5086" s="174">
        <f>ROUND(I5086*H5086,2)</f>
        <v>0</v>
      </c>
      <c r="K5086" s="175"/>
      <c r="L5086" s="34"/>
      <c r="M5086" s="176" t="s">
        <v>1</v>
      </c>
      <c r="N5086" s="139" t="s">
        <v>43</v>
      </c>
      <c r="P5086" s="177">
        <f>O5086*H5086</f>
        <v>0</v>
      </c>
      <c r="Q5086" s="177">
        <v>0</v>
      </c>
      <c r="R5086" s="177">
        <f>Q5086*H5086</f>
        <v>0</v>
      </c>
      <c r="S5086" s="177">
        <v>0</v>
      </c>
      <c r="T5086" s="178">
        <f>S5086*H5086</f>
        <v>0</v>
      </c>
      <c r="AR5086" s="179" t="s">
        <v>680</v>
      </c>
      <c r="AT5086" s="179" t="s">
        <v>576</v>
      </c>
      <c r="AU5086" s="179" t="s">
        <v>89</v>
      </c>
      <c r="AY5086" s="17" t="s">
        <v>574</v>
      </c>
      <c r="BE5086" s="102">
        <f>IF(N5086="základná",J5086,0)</f>
        <v>0</v>
      </c>
      <c r="BF5086" s="102">
        <f>IF(N5086="znížená",J5086,0)</f>
        <v>0</v>
      </c>
      <c r="BG5086" s="102">
        <f>IF(N5086="zákl. prenesená",J5086,0)</f>
        <v>0</v>
      </c>
      <c r="BH5086" s="102">
        <f>IF(N5086="zníž. prenesená",J5086,0)</f>
        <v>0</v>
      </c>
      <c r="BI5086" s="102">
        <f>IF(N5086="nulová",J5086,0)</f>
        <v>0</v>
      </c>
      <c r="BJ5086" s="17" t="s">
        <v>89</v>
      </c>
      <c r="BK5086" s="102">
        <f>ROUND(I5086*H5086,2)</f>
        <v>0</v>
      </c>
      <c r="BL5086" s="17" t="s">
        <v>680</v>
      </c>
      <c r="BM5086" s="179" t="s">
        <v>5111</v>
      </c>
    </row>
    <row r="5087" spans="2:65" s="13" customFormat="1" ht="12">
      <c r="B5087" s="187"/>
      <c r="D5087" s="181" t="s">
        <v>586</v>
      </c>
      <c r="E5087" s="188" t="s">
        <v>1</v>
      </c>
      <c r="F5087" s="189" t="s">
        <v>84</v>
      </c>
      <c r="H5087" s="190">
        <v>1</v>
      </c>
      <c r="I5087" s="191"/>
      <c r="L5087" s="187"/>
      <c r="M5087" s="192"/>
      <c r="T5087" s="193"/>
      <c r="AT5087" s="188" t="s">
        <v>586</v>
      </c>
      <c r="AU5087" s="188" t="s">
        <v>89</v>
      </c>
      <c r="AV5087" s="13" t="s">
        <v>89</v>
      </c>
      <c r="AW5087" s="13" t="s">
        <v>31</v>
      </c>
      <c r="AX5087" s="13" t="s">
        <v>77</v>
      </c>
      <c r="AY5087" s="188" t="s">
        <v>574</v>
      </c>
    </row>
    <row r="5088" spans="2:65" s="14" customFormat="1" ht="12">
      <c r="B5088" s="194"/>
      <c r="D5088" s="181" t="s">
        <v>586</v>
      </c>
      <c r="E5088" s="195" t="s">
        <v>1</v>
      </c>
      <c r="F5088" s="196" t="s">
        <v>596</v>
      </c>
      <c r="H5088" s="197">
        <v>1</v>
      </c>
      <c r="I5088" s="198"/>
      <c r="L5088" s="194"/>
      <c r="M5088" s="199"/>
      <c r="T5088" s="200"/>
      <c r="AT5088" s="195" t="s">
        <v>586</v>
      </c>
      <c r="AU5088" s="195" t="s">
        <v>89</v>
      </c>
      <c r="AV5088" s="14" t="s">
        <v>580</v>
      </c>
      <c r="AW5088" s="14" t="s">
        <v>31</v>
      </c>
      <c r="AX5088" s="14" t="s">
        <v>84</v>
      </c>
      <c r="AY5088" s="195" t="s">
        <v>574</v>
      </c>
    </row>
    <row r="5089" spans="2:65" s="1" customFormat="1" ht="55.5" customHeight="1">
      <c r="B5089" s="140"/>
      <c r="C5089" s="168" t="s">
        <v>5112</v>
      </c>
      <c r="D5089" s="168" t="s">
        <v>576</v>
      </c>
      <c r="E5089" s="169" t="s">
        <v>5113</v>
      </c>
      <c r="F5089" s="170" t="s">
        <v>5114</v>
      </c>
      <c r="G5089" s="171" t="s">
        <v>579</v>
      </c>
      <c r="H5089" s="172">
        <v>1</v>
      </c>
      <c r="I5089" s="173"/>
      <c r="J5089" s="174">
        <f>ROUND(I5089*H5089,2)</f>
        <v>0</v>
      </c>
      <c r="K5089" s="175"/>
      <c r="L5089" s="34"/>
      <c r="M5089" s="176" t="s">
        <v>1</v>
      </c>
      <c r="N5089" s="139" t="s">
        <v>43</v>
      </c>
      <c r="P5089" s="177">
        <f>O5089*H5089</f>
        <v>0</v>
      </c>
      <c r="Q5089" s="177">
        <v>0</v>
      </c>
      <c r="R5089" s="177">
        <f>Q5089*H5089</f>
        <v>0</v>
      </c>
      <c r="S5089" s="177">
        <v>0</v>
      </c>
      <c r="T5089" s="178">
        <f>S5089*H5089</f>
        <v>0</v>
      </c>
      <c r="AR5089" s="179" t="s">
        <v>680</v>
      </c>
      <c r="AT5089" s="179" t="s">
        <v>576</v>
      </c>
      <c r="AU5089" s="179" t="s">
        <v>89</v>
      </c>
      <c r="AY5089" s="17" t="s">
        <v>574</v>
      </c>
      <c r="BE5089" s="102">
        <f>IF(N5089="základná",J5089,0)</f>
        <v>0</v>
      </c>
      <c r="BF5089" s="102">
        <f>IF(N5089="znížená",J5089,0)</f>
        <v>0</v>
      </c>
      <c r="BG5089" s="102">
        <f>IF(N5089="zákl. prenesená",J5089,0)</f>
        <v>0</v>
      </c>
      <c r="BH5089" s="102">
        <f>IF(N5089="zníž. prenesená",J5089,0)</f>
        <v>0</v>
      </c>
      <c r="BI5089" s="102">
        <f>IF(N5089="nulová",J5089,0)</f>
        <v>0</v>
      </c>
      <c r="BJ5089" s="17" t="s">
        <v>89</v>
      </c>
      <c r="BK5089" s="102">
        <f>ROUND(I5089*H5089,2)</f>
        <v>0</v>
      </c>
      <c r="BL5089" s="17" t="s">
        <v>680</v>
      </c>
      <c r="BM5089" s="179" t="s">
        <v>5115</v>
      </c>
    </row>
    <row r="5090" spans="2:65" s="13" customFormat="1" ht="12">
      <c r="B5090" s="187"/>
      <c r="D5090" s="181" t="s">
        <v>586</v>
      </c>
      <c r="E5090" s="188" t="s">
        <v>1</v>
      </c>
      <c r="F5090" s="189" t="s">
        <v>84</v>
      </c>
      <c r="H5090" s="190">
        <v>1</v>
      </c>
      <c r="I5090" s="191"/>
      <c r="L5090" s="187"/>
      <c r="M5090" s="192"/>
      <c r="T5090" s="193"/>
      <c r="AT5090" s="188" t="s">
        <v>586</v>
      </c>
      <c r="AU5090" s="188" t="s">
        <v>89</v>
      </c>
      <c r="AV5090" s="13" t="s">
        <v>89</v>
      </c>
      <c r="AW5090" s="13" t="s">
        <v>31</v>
      </c>
      <c r="AX5090" s="13" t="s">
        <v>77</v>
      </c>
      <c r="AY5090" s="188" t="s">
        <v>574</v>
      </c>
    </row>
    <row r="5091" spans="2:65" s="14" customFormat="1" ht="12">
      <c r="B5091" s="194"/>
      <c r="D5091" s="181" t="s">
        <v>586</v>
      </c>
      <c r="E5091" s="195" t="s">
        <v>1</v>
      </c>
      <c r="F5091" s="196" t="s">
        <v>596</v>
      </c>
      <c r="H5091" s="197">
        <v>1</v>
      </c>
      <c r="I5091" s="198"/>
      <c r="L5091" s="194"/>
      <c r="M5091" s="199"/>
      <c r="T5091" s="200"/>
      <c r="AT5091" s="195" t="s">
        <v>586</v>
      </c>
      <c r="AU5091" s="195" t="s">
        <v>89</v>
      </c>
      <c r="AV5091" s="14" t="s">
        <v>580</v>
      </c>
      <c r="AW5091" s="14" t="s">
        <v>31</v>
      </c>
      <c r="AX5091" s="14" t="s">
        <v>84</v>
      </c>
      <c r="AY5091" s="195" t="s">
        <v>574</v>
      </c>
    </row>
    <row r="5092" spans="2:65" s="1" customFormat="1" ht="49.25" customHeight="1">
      <c r="B5092" s="140"/>
      <c r="C5092" s="168" t="s">
        <v>5116</v>
      </c>
      <c r="D5092" s="168" t="s">
        <v>576</v>
      </c>
      <c r="E5092" s="169" t="s">
        <v>5117</v>
      </c>
      <c r="F5092" s="170" t="s">
        <v>5118</v>
      </c>
      <c r="G5092" s="171" t="s">
        <v>579</v>
      </c>
      <c r="H5092" s="172">
        <v>1</v>
      </c>
      <c r="I5092" s="173"/>
      <c r="J5092" s="174">
        <f>ROUND(I5092*H5092,2)</f>
        <v>0</v>
      </c>
      <c r="K5092" s="175"/>
      <c r="L5092" s="34"/>
      <c r="M5092" s="176" t="s">
        <v>1</v>
      </c>
      <c r="N5092" s="139" t="s">
        <v>43</v>
      </c>
      <c r="P5092" s="177">
        <f>O5092*H5092</f>
        <v>0</v>
      </c>
      <c r="Q5092" s="177">
        <v>0</v>
      </c>
      <c r="R5092" s="177">
        <f>Q5092*H5092</f>
        <v>0</v>
      </c>
      <c r="S5092" s="177">
        <v>0</v>
      </c>
      <c r="T5092" s="178">
        <f>S5092*H5092</f>
        <v>0</v>
      </c>
      <c r="AR5092" s="179" t="s">
        <v>680</v>
      </c>
      <c r="AT5092" s="179" t="s">
        <v>576</v>
      </c>
      <c r="AU5092" s="179" t="s">
        <v>89</v>
      </c>
      <c r="AY5092" s="17" t="s">
        <v>574</v>
      </c>
      <c r="BE5092" s="102">
        <f>IF(N5092="základná",J5092,0)</f>
        <v>0</v>
      </c>
      <c r="BF5092" s="102">
        <f>IF(N5092="znížená",J5092,0)</f>
        <v>0</v>
      </c>
      <c r="BG5092" s="102">
        <f>IF(N5092="zákl. prenesená",J5092,0)</f>
        <v>0</v>
      </c>
      <c r="BH5092" s="102">
        <f>IF(N5092="zníž. prenesená",J5092,0)</f>
        <v>0</v>
      </c>
      <c r="BI5092" s="102">
        <f>IF(N5092="nulová",J5092,0)</f>
        <v>0</v>
      </c>
      <c r="BJ5092" s="17" t="s">
        <v>89</v>
      </c>
      <c r="BK5092" s="102">
        <f>ROUND(I5092*H5092,2)</f>
        <v>0</v>
      </c>
      <c r="BL5092" s="17" t="s">
        <v>680</v>
      </c>
      <c r="BM5092" s="179" t="s">
        <v>5119</v>
      </c>
    </row>
    <row r="5093" spans="2:65" s="13" customFormat="1" ht="12">
      <c r="B5093" s="187"/>
      <c r="D5093" s="181" t="s">
        <v>586</v>
      </c>
      <c r="E5093" s="188" t="s">
        <v>1</v>
      </c>
      <c r="F5093" s="189" t="s">
        <v>84</v>
      </c>
      <c r="H5093" s="190">
        <v>1</v>
      </c>
      <c r="I5093" s="191"/>
      <c r="L5093" s="187"/>
      <c r="M5093" s="192"/>
      <c r="T5093" s="193"/>
      <c r="AT5093" s="188" t="s">
        <v>586</v>
      </c>
      <c r="AU5093" s="188" t="s">
        <v>89</v>
      </c>
      <c r="AV5093" s="13" t="s">
        <v>89</v>
      </c>
      <c r="AW5093" s="13" t="s">
        <v>31</v>
      </c>
      <c r="AX5093" s="13" t="s">
        <v>77</v>
      </c>
      <c r="AY5093" s="188" t="s">
        <v>574</v>
      </c>
    </row>
    <row r="5094" spans="2:65" s="14" customFormat="1" ht="12">
      <c r="B5094" s="194"/>
      <c r="D5094" s="181" t="s">
        <v>586</v>
      </c>
      <c r="E5094" s="195" t="s">
        <v>1</v>
      </c>
      <c r="F5094" s="196" t="s">
        <v>596</v>
      </c>
      <c r="H5094" s="197">
        <v>1</v>
      </c>
      <c r="I5094" s="198"/>
      <c r="L5094" s="194"/>
      <c r="M5094" s="199"/>
      <c r="T5094" s="200"/>
      <c r="AT5094" s="195" t="s">
        <v>586</v>
      </c>
      <c r="AU5094" s="195" t="s">
        <v>89</v>
      </c>
      <c r="AV5094" s="14" t="s">
        <v>580</v>
      </c>
      <c r="AW5094" s="14" t="s">
        <v>31</v>
      </c>
      <c r="AX5094" s="14" t="s">
        <v>84</v>
      </c>
      <c r="AY5094" s="195" t="s">
        <v>574</v>
      </c>
    </row>
    <row r="5095" spans="2:65" s="1" customFormat="1" ht="49.25" customHeight="1">
      <c r="B5095" s="140"/>
      <c r="C5095" s="168" t="s">
        <v>5120</v>
      </c>
      <c r="D5095" s="168" t="s">
        <v>576</v>
      </c>
      <c r="E5095" s="169" t="s">
        <v>5121</v>
      </c>
      <c r="F5095" s="170" t="s">
        <v>5122</v>
      </c>
      <c r="G5095" s="171" t="s">
        <v>579</v>
      </c>
      <c r="H5095" s="172">
        <v>1</v>
      </c>
      <c r="I5095" s="173"/>
      <c r="J5095" s="174">
        <f>ROUND(I5095*H5095,2)</f>
        <v>0</v>
      </c>
      <c r="K5095" s="175"/>
      <c r="L5095" s="34"/>
      <c r="M5095" s="176" t="s">
        <v>1</v>
      </c>
      <c r="N5095" s="139" t="s">
        <v>43</v>
      </c>
      <c r="P5095" s="177">
        <f>O5095*H5095</f>
        <v>0</v>
      </c>
      <c r="Q5095" s="177">
        <v>0</v>
      </c>
      <c r="R5095" s="177">
        <f>Q5095*H5095</f>
        <v>0</v>
      </c>
      <c r="S5095" s="177">
        <v>0</v>
      </c>
      <c r="T5095" s="178">
        <f>S5095*H5095</f>
        <v>0</v>
      </c>
      <c r="AR5095" s="179" t="s">
        <v>680</v>
      </c>
      <c r="AT5095" s="179" t="s">
        <v>576</v>
      </c>
      <c r="AU5095" s="179" t="s">
        <v>89</v>
      </c>
      <c r="AY5095" s="17" t="s">
        <v>574</v>
      </c>
      <c r="BE5095" s="102">
        <f>IF(N5095="základná",J5095,0)</f>
        <v>0</v>
      </c>
      <c r="BF5095" s="102">
        <f>IF(N5095="znížená",J5095,0)</f>
        <v>0</v>
      </c>
      <c r="BG5095" s="102">
        <f>IF(N5095="zákl. prenesená",J5095,0)</f>
        <v>0</v>
      </c>
      <c r="BH5095" s="102">
        <f>IF(N5095="zníž. prenesená",J5095,0)</f>
        <v>0</v>
      </c>
      <c r="BI5095" s="102">
        <f>IF(N5095="nulová",J5095,0)</f>
        <v>0</v>
      </c>
      <c r="BJ5095" s="17" t="s">
        <v>89</v>
      </c>
      <c r="BK5095" s="102">
        <f>ROUND(I5095*H5095,2)</f>
        <v>0</v>
      </c>
      <c r="BL5095" s="17" t="s">
        <v>680</v>
      </c>
      <c r="BM5095" s="179" t="s">
        <v>5123</v>
      </c>
    </row>
    <row r="5096" spans="2:65" s="13" customFormat="1" ht="12">
      <c r="B5096" s="187"/>
      <c r="D5096" s="181" t="s">
        <v>586</v>
      </c>
      <c r="E5096" s="188" t="s">
        <v>1</v>
      </c>
      <c r="F5096" s="189" t="s">
        <v>84</v>
      </c>
      <c r="H5096" s="190">
        <v>1</v>
      </c>
      <c r="I5096" s="191"/>
      <c r="L5096" s="187"/>
      <c r="M5096" s="192"/>
      <c r="T5096" s="193"/>
      <c r="AT5096" s="188" t="s">
        <v>586</v>
      </c>
      <c r="AU5096" s="188" t="s">
        <v>89</v>
      </c>
      <c r="AV5096" s="13" t="s">
        <v>89</v>
      </c>
      <c r="AW5096" s="13" t="s">
        <v>31</v>
      </c>
      <c r="AX5096" s="13" t="s">
        <v>77</v>
      </c>
      <c r="AY5096" s="188" t="s">
        <v>574</v>
      </c>
    </row>
    <row r="5097" spans="2:65" s="14" customFormat="1" ht="12">
      <c r="B5097" s="194"/>
      <c r="D5097" s="181" t="s">
        <v>586</v>
      </c>
      <c r="E5097" s="195" t="s">
        <v>1</v>
      </c>
      <c r="F5097" s="196" t="s">
        <v>596</v>
      </c>
      <c r="H5097" s="197">
        <v>1</v>
      </c>
      <c r="I5097" s="198"/>
      <c r="L5097" s="194"/>
      <c r="M5097" s="199"/>
      <c r="T5097" s="200"/>
      <c r="AT5097" s="195" t="s">
        <v>586</v>
      </c>
      <c r="AU5097" s="195" t="s">
        <v>89</v>
      </c>
      <c r="AV5097" s="14" t="s">
        <v>580</v>
      </c>
      <c r="AW5097" s="14" t="s">
        <v>31</v>
      </c>
      <c r="AX5097" s="14" t="s">
        <v>84</v>
      </c>
      <c r="AY5097" s="195" t="s">
        <v>574</v>
      </c>
    </row>
    <row r="5098" spans="2:65" s="1" customFormat="1" ht="55.5" customHeight="1">
      <c r="B5098" s="140"/>
      <c r="C5098" s="168" t="s">
        <v>5124</v>
      </c>
      <c r="D5098" s="168" t="s">
        <v>576</v>
      </c>
      <c r="E5098" s="169" t="s">
        <v>5125</v>
      </c>
      <c r="F5098" s="170" t="s">
        <v>5126</v>
      </c>
      <c r="G5098" s="171" t="s">
        <v>579</v>
      </c>
      <c r="H5098" s="172">
        <v>1</v>
      </c>
      <c r="I5098" s="173"/>
      <c r="J5098" s="174">
        <f>ROUND(I5098*H5098,2)</f>
        <v>0</v>
      </c>
      <c r="K5098" s="175"/>
      <c r="L5098" s="34"/>
      <c r="M5098" s="176" t="s">
        <v>1</v>
      </c>
      <c r="N5098" s="139" t="s">
        <v>43</v>
      </c>
      <c r="P5098" s="177">
        <f>O5098*H5098</f>
        <v>0</v>
      </c>
      <c r="Q5098" s="177">
        <v>0</v>
      </c>
      <c r="R5098" s="177">
        <f>Q5098*H5098</f>
        <v>0</v>
      </c>
      <c r="S5098" s="177">
        <v>0</v>
      </c>
      <c r="T5098" s="178">
        <f>S5098*H5098</f>
        <v>0</v>
      </c>
      <c r="AR5098" s="179" t="s">
        <v>680</v>
      </c>
      <c r="AT5098" s="179" t="s">
        <v>576</v>
      </c>
      <c r="AU5098" s="179" t="s">
        <v>89</v>
      </c>
      <c r="AY5098" s="17" t="s">
        <v>574</v>
      </c>
      <c r="BE5098" s="102">
        <f>IF(N5098="základná",J5098,0)</f>
        <v>0</v>
      </c>
      <c r="BF5098" s="102">
        <f>IF(N5098="znížená",J5098,0)</f>
        <v>0</v>
      </c>
      <c r="BG5098" s="102">
        <f>IF(N5098="zákl. prenesená",J5098,0)</f>
        <v>0</v>
      </c>
      <c r="BH5098" s="102">
        <f>IF(N5098="zníž. prenesená",J5098,0)</f>
        <v>0</v>
      </c>
      <c r="BI5098" s="102">
        <f>IF(N5098="nulová",J5098,0)</f>
        <v>0</v>
      </c>
      <c r="BJ5098" s="17" t="s">
        <v>89</v>
      </c>
      <c r="BK5098" s="102">
        <f>ROUND(I5098*H5098,2)</f>
        <v>0</v>
      </c>
      <c r="BL5098" s="17" t="s">
        <v>680</v>
      </c>
      <c r="BM5098" s="179" t="s">
        <v>5127</v>
      </c>
    </row>
    <row r="5099" spans="2:65" s="13" customFormat="1" ht="12">
      <c r="B5099" s="187"/>
      <c r="D5099" s="181" t="s">
        <v>586</v>
      </c>
      <c r="E5099" s="188" t="s">
        <v>1</v>
      </c>
      <c r="F5099" s="189" t="s">
        <v>84</v>
      </c>
      <c r="H5099" s="190">
        <v>1</v>
      </c>
      <c r="I5099" s="191"/>
      <c r="L5099" s="187"/>
      <c r="M5099" s="192"/>
      <c r="T5099" s="193"/>
      <c r="AT5099" s="188" t="s">
        <v>586</v>
      </c>
      <c r="AU5099" s="188" t="s">
        <v>89</v>
      </c>
      <c r="AV5099" s="13" t="s">
        <v>89</v>
      </c>
      <c r="AW5099" s="13" t="s">
        <v>31</v>
      </c>
      <c r="AX5099" s="13" t="s">
        <v>77</v>
      </c>
      <c r="AY5099" s="188" t="s">
        <v>574</v>
      </c>
    </row>
    <row r="5100" spans="2:65" s="14" customFormat="1" ht="12">
      <c r="B5100" s="194"/>
      <c r="D5100" s="181" t="s">
        <v>586</v>
      </c>
      <c r="E5100" s="195" t="s">
        <v>1</v>
      </c>
      <c r="F5100" s="196" t="s">
        <v>596</v>
      </c>
      <c r="H5100" s="197">
        <v>1</v>
      </c>
      <c r="I5100" s="198"/>
      <c r="L5100" s="194"/>
      <c r="M5100" s="199"/>
      <c r="T5100" s="200"/>
      <c r="AT5100" s="195" t="s">
        <v>586</v>
      </c>
      <c r="AU5100" s="195" t="s">
        <v>89</v>
      </c>
      <c r="AV5100" s="14" t="s">
        <v>580</v>
      </c>
      <c r="AW5100" s="14" t="s">
        <v>31</v>
      </c>
      <c r="AX5100" s="14" t="s">
        <v>84</v>
      </c>
      <c r="AY5100" s="195" t="s">
        <v>574</v>
      </c>
    </row>
    <row r="5101" spans="2:65" s="1" customFormat="1" ht="55.5" customHeight="1">
      <c r="B5101" s="140"/>
      <c r="C5101" s="168" t="s">
        <v>5128</v>
      </c>
      <c r="D5101" s="168" t="s">
        <v>576</v>
      </c>
      <c r="E5101" s="169" t="s">
        <v>5129</v>
      </c>
      <c r="F5101" s="170" t="s">
        <v>5130</v>
      </c>
      <c r="G5101" s="171" t="s">
        <v>579</v>
      </c>
      <c r="H5101" s="172">
        <v>1</v>
      </c>
      <c r="I5101" s="173"/>
      <c r="J5101" s="174">
        <f>ROUND(I5101*H5101,2)</f>
        <v>0</v>
      </c>
      <c r="K5101" s="175"/>
      <c r="L5101" s="34"/>
      <c r="M5101" s="176" t="s">
        <v>1</v>
      </c>
      <c r="N5101" s="139" t="s">
        <v>43</v>
      </c>
      <c r="P5101" s="177">
        <f>O5101*H5101</f>
        <v>0</v>
      </c>
      <c r="Q5101" s="177">
        <v>0</v>
      </c>
      <c r="R5101" s="177">
        <f>Q5101*H5101</f>
        <v>0</v>
      </c>
      <c r="S5101" s="177">
        <v>0</v>
      </c>
      <c r="T5101" s="178">
        <f>S5101*H5101</f>
        <v>0</v>
      </c>
      <c r="AR5101" s="179" t="s">
        <v>680</v>
      </c>
      <c r="AT5101" s="179" t="s">
        <v>576</v>
      </c>
      <c r="AU5101" s="179" t="s">
        <v>89</v>
      </c>
      <c r="AY5101" s="17" t="s">
        <v>574</v>
      </c>
      <c r="BE5101" s="102">
        <f>IF(N5101="základná",J5101,0)</f>
        <v>0</v>
      </c>
      <c r="BF5101" s="102">
        <f>IF(N5101="znížená",J5101,0)</f>
        <v>0</v>
      </c>
      <c r="BG5101" s="102">
        <f>IF(N5101="zákl. prenesená",J5101,0)</f>
        <v>0</v>
      </c>
      <c r="BH5101" s="102">
        <f>IF(N5101="zníž. prenesená",J5101,0)</f>
        <v>0</v>
      </c>
      <c r="BI5101" s="102">
        <f>IF(N5101="nulová",J5101,0)</f>
        <v>0</v>
      </c>
      <c r="BJ5101" s="17" t="s">
        <v>89</v>
      </c>
      <c r="BK5101" s="102">
        <f>ROUND(I5101*H5101,2)</f>
        <v>0</v>
      </c>
      <c r="BL5101" s="17" t="s">
        <v>680</v>
      </c>
      <c r="BM5101" s="179" t="s">
        <v>5131</v>
      </c>
    </row>
    <row r="5102" spans="2:65" s="13" customFormat="1" ht="12">
      <c r="B5102" s="187"/>
      <c r="D5102" s="181" t="s">
        <v>586</v>
      </c>
      <c r="E5102" s="188" t="s">
        <v>1</v>
      </c>
      <c r="F5102" s="189" t="s">
        <v>84</v>
      </c>
      <c r="H5102" s="190">
        <v>1</v>
      </c>
      <c r="I5102" s="191"/>
      <c r="L5102" s="187"/>
      <c r="M5102" s="192"/>
      <c r="T5102" s="193"/>
      <c r="AT5102" s="188" t="s">
        <v>586</v>
      </c>
      <c r="AU5102" s="188" t="s">
        <v>89</v>
      </c>
      <c r="AV5102" s="13" t="s">
        <v>89</v>
      </c>
      <c r="AW5102" s="13" t="s">
        <v>31</v>
      </c>
      <c r="AX5102" s="13" t="s">
        <v>77</v>
      </c>
      <c r="AY5102" s="188" t="s">
        <v>574</v>
      </c>
    </row>
    <row r="5103" spans="2:65" s="14" customFormat="1" ht="12">
      <c r="B5103" s="194"/>
      <c r="D5103" s="181" t="s">
        <v>586</v>
      </c>
      <c r="E5103" s="195" t="s">
        <v>1</v>
      </c>
      <c r="F5103" s="196" t="s">
        <v>596</v>
      </c>
      <c r="H5103" s="197">
        <v>1</v>
      </c>
      <c r="I5103" s="198"/>
      <c r="L5103" s="194"/>
      <c r="M5103" s="199"/>
      <c r="T5103" s="200"/>
      <c r="AT5103" s="195" t="s">
        <v>586</v>
      </c>
      <c r="AU5103" s="195" t="s">
        <v>89</v>
      </c>
      <c r="AV5103" s="14" t="s">
        <v>580</v>
      </c>
      <c r="AW5103" s="14" t="s">
        <v>31</v>
      </c>
      <c r="AX5103" s="14" t="s">
        <v>84</v>
      </c>
      <c r="AY5103" s="195" t="s">
        <v>574</v>
      </c>
    </row>
    <row r="5104" spans="2:65" s="1" customFormat="1" ht="44.25" customHeight="1">
      <c r="B5104" s="140"/>
      <c r="C5104" s="168" t="s">
        <v>5132</v>
      </c>
      <c r="D5104" s="168" t="s">
        <v>576</v>
      </c>
      <c r="E5104" s="169" t="s">
        <v>5133</v>
      </c>
      <c r="F5104" s="170" t="s">
        <v>5134</v>
      </c>
      <c r="G5104" s="171" t="s">
        <v>579</v>
      </c>
      <c r="H5104" s="172">
        <v>1</v>
      </c>
      <c r="I5104" s="173"/>
      <c r="J5104" s="174">
        <f>ROUND(I5104*H5104,2)</f>
        <v>0</v>
      </c>
      <c r="K5104" s="175"/>
      <c r="L5104" s="34"/>
      <c r="M5104" s="176" t="s">
        <v>1</v>
      </c>
      <c r="N5104" s="139" t="s">
        <v>43</v>
      </c>
      <c r="P5104" s="177">
        <f>O5104*H5104</f>
        <v>0</v>
      </c>
      <c r="Q5104" s="177">
        <v>0</v>
      </c>
      <c r="R5104" s="177">
        <f>Q5104*H5104</f>
        <v>0</v>
      </c>
      <c r="S5104" s="177">
        <v>0</v>
      </c>
      <c r="T5104" s="178">
        <f>S5104*H5104</f>
        <v>0</v>
      </c>
      <c r="AR5104" s="179" t="s">
        <v>680</v>
      </c>
      <c r="AT5104" s="179" t="s">
        <v>576</v>
      </c>
      <c r="AU5104" s="179" t="s">
        <v>89</v>
      </c>
      <c r="AY5104" s="17" t="s">
        <v>574</v>
      </c>
      <c r="BE5104" s="102">
        <f>IF(N5104="základná",J5104,0)</f>
        <v>0</v>
      </c>
      <c r="BF5104" s="102">
        <f>IF(N5104="znížená",J5104,0)</f>
        <v>0</v>
      </c>
      <c r="BG5104" s="102">
        <f>IF(N5104="zákl. prenesená",J5104,0)</f>
        <v>0</v>
      </c>
      <c r="BH5104" s="102">
        <f>IF(N5104="zníž. prenesená",J5104,0)</f>
        <v>0</v>
      </c>
      <c r="BI5104" s="102">
        <f>IF(N5104="nulová",J5104,0)</f>
        <v>0</v>
      </c>
      <c r="BJ5104" s="17" t="s">
        <v>89</v>
      </c>
      <c r="BK5104" s="102">
        <f>ROUND(I5104*H5104,2)</f>
        <v>0</v>
      </c>
      <c r="BL5104" s="17" t="s">
        <v>680</v>
      </c>
      <c r="BM5104" s="179" t="s">
        <v>5135</v>
      </c>
    </row>
    <row r="5105" spans="2:65" s="13" customFormat="1" ht="12">
      <c r="B5105" s="187"/>
      <c r="D5105" s="181" t="s">
        <v>586</v>
      </c>
      <c r="E5105" s="188" t="s">
        <v>1</v>
      </c>
      <c r="F5105" s="189" t="s">
        <v>84</v>
      </c>
      <c r="H5105" s="190">
        <v>1</v>
      </c>
      <c r="I5105" s="191"/>
      <c r="L5105" s="187"/>
      <c r="M5105" s="192"/>
      <c r="T5105" s="193"/>
      <c r="AT5105" s="188" t="s">
        <v>586</v>
      </c>
      <c r="AU5105" s="188" t="s">
        <v>89</v>
      </c>
      <c r="AV5105" s="13" t="s">
        <v>89</v>
      </c>
      <c r="AW5105" s="13" t="s">
        <v>31</v>
      </c>
      <c r="AX5105" s="13" t="s">
        <v>77</v>
      </c>
      <c r="AY5105" s="188" t="s">
        <v>574</v>
      </c>
    </row>
    <row r="5106" spans="2:65" s="14" customFormat="1" ht="12">
      <c r="B5106" s="194"/>
      <c r="D5106" s="181" t="s">
        <v>586</v>
      </c>
      <c r="E5106" s="195" t="s">
        <v>1</v>
      </c>
      <c r="F5106" s="196" t="s">
        <v>596</v>
      </c>
      <c r="H5106" s="197">
        <v>1</v>
      </c>
      <c r="I5106" s="198"/>
      <c r="L5106" s="194"/>
      <c r="M5106" s="199"/>
      <c r="T5106" s="200"/>
      <c r="AT5106" s="195" t="s">
        <v>586</v>
      </c>
      <c r="AU5106" s="195" t="s">
        <v>89</v>
      </c>
      <c r="AV5106" s="14" t="s">
        <v>580</v>
      </c>
      <c r="AW5106" s="14" t="s">
        <v>31</v>
      </c>
      <c r="AX5106" s="14" t="s">
        <v>84</v>
      </c>
      <c r="AY5106" s="195" t="s">
        <v>574</v>
      </c>
    </row>
    <row r="5107" spans="2:65" s="1" customFormat="1" ht="55.5" customHeight="1">
      <c r="B5107" s="140"/>
      <c r="C5107" s="168" t="s">
        <v>5136</v>
      </c>
      <c r="D5107" s="168" t="s">
        <v>576</v>
      </c>
      <c r="E5107" s="169" t="s">
        <v>5137</v>
      </c>
      <c r="F5107" s="170" t="s">
        <v>5138</v>
      </c>
      <c r="G5107" s="171" t="s">
        <v>579</v>
      </c>
      <c r="H5107" s="172">
        <v>2</v>
      </c>
      <c r="I5107" s="173"/>
      <c r="J5107" s="174">
        <f>ROUND(I5107*H5107,2)</f>
        <v>0</v>
      </c>
      <c r="K5107" s="175"/>
      <c r="L5107" s="34"/>
      <c r="M5107" s="176" t="s">
        <v>1</v>
      </c>
      <c r="N5107" s="139" t="s">
        <v>43</v>
      </c>
      <c r="P5107" s="177">
        <f>O5107*H5107</f>
        <v>0</v>
      </c>
      <c r="Q5107" s="177">
        <v>0</v>
      </c>
      <c r="R5107" s="177">
        <f>Q5107*H5107</f>
        <v>0</v>
      </c>
      <c r="S5107" s="177">
        <v>0</v>
      </c>
      <c r="T5107" s="178">
        <f>S5107*H5107</f>
        <v>0</v>
      </c>
      <c r="AR5107" s="179" t="s">
        <v>680</v>
      </c>
      <c r="AT5107" s="179" t="s">
        <v>576</v>
      </c>
      <c r="AU5107" s="179" t="s">
        <v>89</v>
      </c>
      <c r="AY5107" s="17" t="s">
        <v>574</v>
      </c>
      <c r="BE5107" s="102">
        <f>IF(N5107="základná",J5107,0)</f>
        <v>0</v>
      </c>
      <c r="BF5107" s="102">
        <f>IF(N5107="znížená",J5107,0)</f>
        <v>0</v>
      </c>
      <c r="BG5107" s="102">
        <f>IF(N5107="zákl. prenesená",J5107,0)</f>
        <v>0</v>
      </c>
      <c r="BH5107" s="102">
        <f>IF(N5107="zníž. prenesená",J5107,0)</f>
        <v>0</v>
      </c>
      <c r="BI5107" s="102">
        <f>IF(N5107="nulová",J5107,0)</f>
        <v>0</v>
      </c>
      <c r="BJ5107" s="17" t="s">
        <v>89</v>
      </c>
      <c r="BK5107" s="102">
        <f>ROUND(I5107*H5107,2)</f>
        <v>0</v>
      </c>
      <c r="BL5107" s="17" t="s">
        <v>680</v>
      </c>
      <c r="BM5107" s="179" t="s">
        <v>5139</v>
      </c>
    </row>
    <row r="5108" spans="2:65" s="13" customFormat="1" ht="12">
      <c r="B5108" s="187"/>
      <c r="D5108" s="181" t="s">
        <v>586</v>
      </c>
      <c r="E5108" s="188" t="s">
        <v>1</v>
      </c>
      <c r="F5108" s="189" t="s">
        <v>89</v>
      </c>
      <c r="H5108" s="190">
        <v>2</v>
      </c>
      <c r="I5108" s="191"/>
      <c r="L5108" s="187"/>
      <c r="M5108" s="192"/>
      <c r="T5108" s="193"/>
      <c r="AT5108" s="188" t="s">
        <v>586</v>
      </c>
      <c r="AU5108" s="188" t="s">
        <v>89</v>
      </c>
      <c r="AV5108" s="13" t="s">
        <v>89</v>
      </c>
      <c r="AW5108" s="13" t="s">
        <v>31</v>
      </c>
      <c r="AX5108" s="13" t="s">
        <v>77</v>
      </c>
      <c r="AY5108" s="188" t="s">
        <v>574</v>
      </c>
    </row>
    <row r="5109" spans="2:65" s="14" customFormat="1" ht="12">
      <c r="B5109" s="194"/>
      <c r="D5109" s="181" t="s">
        <v>586</v>
      </c>
      <c r="E5109" s="195" t="s">
        <v>1</v>
      </c>
      <c r="F5109" s="196" t="s">
        <v>596</v>
      </c>
      <c r="H5109" s="197">
        <v>2</v>
      </c>
      <c r="I5109" s="198"/>
      <c r="L5109" s="194"/>
      <c r="M5109" s="199"/>
      <c r="T5109" s="200"/>
      <c r="AT5109" s="195" t="s">
        <v>586</v>
      </c>
      <c r="AU5109" s="195" t="s">
        <v>89</v>
      </c>
      <c r="AV5109" s="14" t="s">
        <v>580</v>
      </c>
      <c r="AW5109" s="14" t="s">
        <v>31</v>
      </c>
      <c r="AX5109" s="14" t="s">
        <v>84</v>
      </c>
      <c r="AY5109" s="195" t="s">
        <v>574</v>
      </c>
    </row>
    <row r="5110" spans="2:65" s="1" customFormat="1" ht="44.25" customHeight="1">
      <c r="B5110" s="140"/>
      <c r="C5110" s="168" t="s">
        <v>5140</v>
      </c>
      <c r="D5110" s="168" t="s">
        <v>576</v>
      </c>
      <c r="E5110" s="169" t="s">
        <v>5141</v>
      </c>
      <c r="F5110" s="170" t="s">
        <v>5142</v>
      </c>
      <c r="G5110" s="171" t="s">
        <v>579</v>
      </c>
      <c r="H5110" s="172">
        <v>1</v>
      </c>
      <c r="I5110" s="173"/>
      <c r="J5110" s="174">
        <f>ROUND(I5110*H5110,2)</f>
        <v>0</v>
      </c>
      <c r="K5110" s="175"/>
      <c r="L5110" s="34"/>
      <c r="M5110" s="176" t="s">
        <v>1</v>
      </c>
      <c r="N5110" s="139" t="s">
        <v>43</v>
      </c>
      <c r="P5110" s="177">
        <f>O5110*H5110</f>
        <v>0</v>
      </c>
      <c r="Q5110" s="177">
        <v>0</v>
      </c>
      <c r="R5110" s="177">
        <f>Q5110*H5110</f>
        <v>0</v>
      </c>
      <c r="S5110" s="177">
        <v>0</v>
      </c>
      <c r="T5110" s="178">
        <f>S5110*H5110</f>
        <v>0</v>
      </c>
      <c r="AR5110" s="179" t="s">
        <v>680</v>
      </c>
      <c r="AT5110" s="179" t="s">
        <v>576</v>
      </c>
      <c r="AU5110" s="179" t="s">
        <v>89</v>
      </c>
      <c r="AY5110" s="17" t="s">
        <v>574</v>
      </c>
      <c r="BE5110" s="102">
        <f>IF(N5110="základná",J5110,0)</f>
        <v>0</v>
      </c>
      <c r="BF5110" s="102">
        <f>IF(N5110="znížená",J5110,0)</f>
        <v>0</v>
      </c>
      <c r="BG5110" s="102">
        <f>IF(N5110="zákl. prenesená",J5110,0)</f>
        <v>0</v>
      </c>
      <c r="BH5110" s="102">
        <f>IF(N5110="zníž. prenesená",J5110,0)</f>
        <v>0</v>
      </c>
      <c r="BI5110" s="102">
        <f>IF(N5110="nulová",J5110,0)</f>
        <v>0</v>
      </c>
      <c r="BJ5110" s="17" t="s">
        <v>89</v>
      </c>
      <c r="BK5110" s="102">
        <f>ROUND(I5110*H5110,2)</f>
        <v>0</v>
      </c>
      <c r="BL5110" s="17" t="s">
        <v>680</v>
      </c>
      <c r="BM5110" s="179" t="s">
        <v>5143</v>
      </c>
    </row>
    <row r="5111" spans="2:65" s="13" customFormat="1" ht="12">
      <c r="B5111" s="187"/>
      <c r="D5111" s="181" t="s">
        <v>586</v>
      </c>
      <c r="E5111" s="188" t="s">
        <v>1</v>
      </c>
      <c r="F5111" s="189" t="s">
        <v>84</v>
      </c>
      <c r="H5111" s="190">
        <v>1</v>
      </c>
      <c r="I5111" s="191"/>
      <c r="L5111" s="187"/>
      <c r="M5111" s="192"/>
      <c r="T5111" s="193"/>
      <c r="AT5111" s="188" t="s">
        <v>586</v>
      </c>
      <c r="AU5111" s="188" t="s">
        <v>89</v>
      </c>
      <c r="AV5111" s="13" t="s">
        <v>89</v>
      </c>
      <c r="AW5111" s="13" t="s">
        <v>31</v>
      </c>
      <c r="AX5111" s="13" t="s">
        <v>77</v>
      </c>
      <c r="AY5111" s="188" t="s">
        <v>574</v>
      </c>
    </row>
    <row r="5112" spans="2:65" s="14" customFormat="1" ht="12">
      <c r="B5112" s="194"/>
      <c r="D5112" s="181" t="s">
        <v>586</v>
      </c>
      <c r="E5112" s="195" t="s">
        <v>1</v>
      </c>
      <c r="F5112" s="196" t="s">
        <v>596</v>
      </c>
      <c r="H5112" s="197">
        <v>1</v>
      </c>
      <c r="I5112" s="198"/>
      <c r="L5112" s="194"/>
      <c r="M5112" s="199"/>
      <c r="T5112" s="200"/>
      <c r="AT5112" s="195" t="s">
        <v>586</v>
      </c>
      <c r="AU5112" s="195" t="s">
        <v>89</v>
      </c>
      <c r="AV5112" s="14" t="s">
        <v>580</v>
      </c>
      <c r="AW5112" s="14" t="s">
        <v>31</v>
      </c>
      <c r="AX5112" s="14" t="s">
        <v>84</v>
      </c>
      <c r="AY5112" s="195" t="s">
        <v>574</v>
      </c>
    </row>
    <row r="5113" spans="2:65" s="1" customFormat="1" ht="44.25" customHeight="1">
      <c r="B5113" s="140"/>
      <c r="C5113" s="168" t="s">
        <v>5144</v>
      </c>
      <c r="D5113" s="168" t="s">
        <v>576</v>
      </c>
      <c r="E5113" s="169" t="s">
        <v>5145</v>
      </c>
      <c r="F5113" s="170" t="s">
        <v>5146</v>
      </c>
      <c r="G5113" s="171" t="s">
        <v>579</v>
      </c>
      <c r="H5113" s="172">
        <v>1</v>
      </c>
      <c r="I5113" s="173"/>
      <c r="J5113" s="174">
        <f>ROUND(I5113*H5113,2)</f>
        <v>0</v>
      </c>
      <c r="K5113" s="175"/>
      <c r="L5113" s="34"/>
      <c r="M5113" s="176" t="s">
        <v>1</v>
      </c>
      <c r="N5113" s="139" t="s">
        <v>43</v>
      </c>
      <c r="P5113" s="177">
        <f>O5113*H5113</f>
        <v>0</v>
      </c>
      <c r="Q5113" s="177">
        <v>0</v>
      </c>
      <c r="R5113" s="177">
        <f>Q5113*H5113</f>
        <v>0</v>
      </c>
      <c r="S5113" s="177">
        <v>0</v>
      </c>
      <c r="T5113" s="178">
        <f>S5113*H5113</f>
        <v>0</v>
      </c>
      <c r="AR5113" s="179" t="s">
        <v>680</v>
      </c>
      <c r="AT5113" s="179" t="s">
        <v>576</v>
      </c>
      <c r="AU5113" s="179" t="s">
        <v>89</v>
      </c>
      <c r="AY5113" s="17" t="s">
        <v>574</v>
      </c>
      <c r="BE5113" s="102">
        <f>IF(N5113="základná",J5113,0)</f>
        <v>0</v>
      </c>
      <c r="BF5113" s="102">
        <f>IF(N5113="znížená",J5113,0)</f>
        <v>0</v>
      </c>
      <c r="BG5113" s="102">
        <f>IF(N5113="zákl. prenesená",J5113,0)</f>
        <v>0</v>
      </c>
      <c r="BH5113" s="102">
        <f>IF(N5113="zníž. prenesená",J5113,0)</f>
        <v>0</v>
      </c>
      <c r="BI5113" s="102">
        <f>IF(N5113="nulová",J5113,0)</f>
        <v>0</v>
      </c>
      <c r="BJ5113" s="17" t="s">
        <v>89</v>
      </c>
      <c r="BK5113" s="102">
        <f>ROUND(I5113*H5113,2)</f>
        <v>0</v>
      </c>
      <c r="BL5113" s="17" t="s">
        <v>680</v>
      </c>
      <c r="BM5113" s="179" t="s">
        <v>5147</v>
      </c>
    </row>
    <row r="5114" spans="2:65" s="13" customFormat="1" ht="12">
      <c r="B5114" s="187"/>
      <c r="D5114" s="181" t="s">
        <v>586</v>
      </c>
      <c r="E5114" s="188" t="s">
        <v>1</v>
      </c>
      <c r="F5114" s="189" t="s">
        <v>84</v>
      </c>
      <c r="H5114" s="190">
        <v>1</v>
      </c>
      <c r="I5114" s="191"/>
      <c r="L5114" s="187"/>
      <c r="M5114" s="192"/>
      <c r="T5114" s="193"/>
      <c r="AT5114" s="188" t="s">
        <v>586</v>
      </c>
      <c r="AU5114" s="188" t="s">
        <v>89</v>
      </c>
      <c r="AV5114" s="13" t="s">
        <v>89</v>
      </c>
      <c r="AW5114" s="13" t="s">
        <v>31</v>
      </c>
      <c r="AX5114" s="13" t="s">
        <v>77</v>
      </c>
      <c r="AY5114" s="188" t="s">
        <v>574</v>
      </c>
    </row>
    <row r="5115" spans="2:65" s="14" customFormat="1" ht="12">
      <c r="B5115" s="194"/>
      <c r="D5115" s="181" t="s">
        <v>586</v>
      </c>
      <c r="E5115" s="195" t="s">
        <v>1</v>
      </c>
      <c r="F5115" s="196" t="s">
        <v>596</v>
      </c>
      <c r="H5115" s="197">
        <v>1</v>
      </c>
      <c r="I5115" s="198"/>
      <c r="L5115" s="194"/>
      <c r="M5115" s="199"/>
      <c r="T5115" s="200"/>
      <c r="AT5115" s="195" t="s">
        <v>586</v>
      </c>
      <c r="AU5115" s="195" t="s">
        <v>89</v>
      </c>
      <c r="AV5115" s="14" t="s">
        <v>580</v>
      </c>
      <c r="AW5115" s="14" t="s">
        <v>31</v>
      </c>
      <c r="AX5115" s="14" t="s">
        <v>84</v>
      </c>
      <c r="AY5115" s="195" t="s">
        <v>574</v>
      </c>
    </row>
    <row r="5116" spans="2:65" s="1" customFormat="1" ht="49.25" customHeight="1">
      <c r="B5116" s="140"/>
      <c r="C5116" s="168" t="s">
        <v>5148</v>
      </c>
      <c r="D5116" s="168" t="s">
        <v>576</v>
      </c>
      <c r="E5116" s="169" t="s">
        <v>5149</v>
      </c>
      <c r="F5116" s="170" t="s">
        <v>5150</v>
      </c>
      <c r="G5116" s="171" t="s">
        <v>579</v>
      </c>
      <c r="H5116" s="172">
        <v>1</v>
      </c>
      <c r="I5116" s="173"/>
      <c r="J5116" s="174">
        <f>ROUND(I5116*H5116,2)</f>
        <v>0</v>
      </c>
      <c r="K5116" s="175"/>
      <c r="L5116" s="34"/>
      <c r="M5116" s="176" t="s">
        <v>1</v>
      </c>
      <c r="N5116" s="139" t="s">
        <v>43</v>
      </c>
      <c r="P5116" s="177">
        <f>O5116*H5116</f>
        <v>0</v>
      </c>
      <c r="Q5116" s="177">
        <v>0</v>
      </c>
      <c r="R5116" s="177">
        <f>Q5116*H5116</f>
        <v>0</v>
      </c>
      <c r="S5116" s="177">
        <v>0</v>
      </c>
      <c r="T5116" s="178">
        <f>S5116*H5116</f>
        <v>0</v>
      </c>
      <c r="AR5116" s="179" t="s">
        <v>680</v>
      </c>
      <c r="AT5116" s="179" t="s">
        <v>576</v>
      </c>
      <c r="AU5116" s="179" t="s">
        <v>89</v>
      </c>
      <c r="AY5116" s="17" t="s">
        <v>574</v>
      </c>
      <c r="BE5116" s="102">
        <f>IF(N5116="základná",J5116,0)</f>
        <v>0</v>
      </c>
      <c r="BF5116" s="102">
        <f>IF(N5116="znížená",J5116,0)</f>
        <v>0</v>
      </c>
      <c r="BG5116" s="102">
        <f>IF(N5116="zákl. prenesená",J5116,0)</f>
        <v>0</v>
      </c>
      <c r="BH5116" s="102">
        <f>IF(N5116="zníž. prenesená",J5116,0)</f>
        <v>0</v>
      </c>
      <c r="BI5116" s="102">
        <f>IF(N5116="nulová",J5116,0)</f>
        <v>0</v>
      </c>
      <c r="BJ5116" s="17" t="s">
        <v>89</v>
      </c>
      <c r="BK5116" s="102">
        <f>ROUND(I5116*H5116,2)</f>
        <v>0</v>
      </c>
      <c r="BL5116" s="17" t="s">
        <v>680</v>
      </c>
      <c r="BM5116" s="179" t="s">
        <v>5151</v>
      </c>
    </row>
    <row r="5117" spans="2:65" s="13" customFormat="1" ht="12">
      <c r="B5117" s="187"/>
      <c r="D5117" s="181" t="s">
        <v>586</v>
      </c>
      <c r="E5117" s="188" t="s">
        <v>1</v>
      </c>
      <c r="F5117" s="189" t="s">
        <v>84</v>
      </c>
      <c r="H5117" s="190">
        <v>1</v>
      </c>
      <c r="I5117" s="191"/>
      <c r="L5117" s="187"/>
      <c r="M5117" s="192"/>
      <c r="T5117" s="193"/>
      <c r="AT5117" s="188" t="s">
        <v>586</v>
      </c>
      <c r="AU5117" s="188" t="s">
        <v>89</v>
      </c>
      <c r="AV5117" s="13" t="s">
        <v>89</v>
      </c>
      <c r="AW5117" s="13" t="s">
        <v>31</v>
      </c>
      <c r="AX5117" s="13" t="s">
        <v>77</v>
      </c>
      <c r="AY5117" s="188" t="s">
        <v>574</v>
      </c>
    </row>
    <row r="5118" spans="2:65" s="14" customFormat="1" ht="12">
      <c r="B5118" s="194"/>
      <c r="D5118" s="181" t="s">
        <v>586</v>
      </c>
      <c r="E5118" s="195" t="s">
        <v>1</v>
      </c>
      <c r="F5118" s="196" t="s">
        <v>596</v>
      </c>
      <c r="H5118" s="197">
        <v>1</v>
      </c>
      <c r="I5118" s="198"/>
      <c r="L5118" s="194"/>
      <c r="M5118" s="199"/>
      <c r="T5118" s="200"/>
      <c r="AT5118" s="195" t="s">
        <v>586</v>
      </c>
      <c r="AU5118" s="195" t="s">
        <v>89</v>
      </c>
      <c r="AV5118" s="14" t="s">
        <v>580</v>
      </c>
      <c r="AW5118" s="14" t="s">
        <v>31</v>
      </c>
      <c r="AX5118" s="14" t="s">
        <v>84</v>
      </c>
      <c r="AY5118" s="195" t="s">
        <v>574</v>
      </c>
    </row>
    <row r="5119" spans="2:65" s="1" customFormat="1" ht="49.25" customHeight="1">
      <c r="B5119" s="140"/>
      <c r="C5119" s="168" t="s">
        <v>5152</v>
      </c>
      <c r="D5119" s="168" t="s">
        <v>576</v>
      </c>
      <c r="E5119" s="169" t="s">
        <v>5153</v>
      </c>
      <c r="F5119" s="170" t="s">
        <v>5154</v>
      </c>
      <c r="G5119" s="171" t="s">
        <v>579</v>
      </c>
      <c r="H5119" s="172">
        <v>1</v>
      </c>
      <c r="I5119" s="173"/>
      <c r="J5119" s="174">
        <f>ROUND(I5119*H5119,2)</f>
        <v>0</v>
      </c>
      <c r="K5119" s="175"/>
      <c r="L5119" s="34"/>
      <c r="M5119" s="176" t="s">
        <v>1</v>
      </c>
      <c r="N5119" s="139" t="s">
        <v>43</v>
      </c>
      <c r="P5119" s="177">
        <f>O5119*H5119</f>
        <v>0</v>
      </c>
      <c r="Q5119" s="177">
        <v>0</v>
      </c>
      <c r="R5119" s="177">
        <f>Q5119*H5119</f>
        <v>0</v>
      </c>
      <c r="S5119" s="177">
        <v>0</v>
      </c>
      <c r="T5119" s="178">
        <f>S5119*H5119</f>
        <v>0</v>
      </c>
      <c r="AR5119" s="179" t="s">
        <v>680</v>
      </c>
      <c r="AT5119" s="179" t="s">
        <v>576</v>
      </c>
      <c r="AU5119" s="179" t="s">
        <v>89</v>
      </c>
      <c r="AY5119" s="17" t="s">
        <v>574</v>
      </c>
      <c r="BE5119" s="102">
        <f>IF(N5119="základná",J5119,0)</f>
        <v>0</v>
      </c>
      <c r="BF5119" s="102">
        <f>IF(N5119="znížená",J5119,0)</f>
        <v>0</v>
      </c>
      <c r="BG5119" s="102">
        <f>IF(N5119="zákl. prenesená",J5119,0)</f>
        <v>0</v>
      </c>
      <c r="BH5119" s="102">
        <f>IF(N5119="zníž. prenesená",J5119,0)</f>
        <v>0</v>
      </c>
      <c r="BI5119" s="102">
        <f>IF(N5119="nulová",J5119,0)</f>
        <v>0</v>
      </c>
      <c r="BJ5119" s="17" t="s">
        <v>89</v>
      </c>
      <c r="BK5119" s="102">
        <f>ROUND(I5119*H5119,2)</f>
        <v>0</v>
      </c>
      <c r="BL5119" s="17" t="s">
        <v>680</v>
      </c>
      <c r="BM5119" s="179" t="s">
        <v>5155</v>
      </c>
    </row>
    <row r="5120" spans="2:65" s="13" customFormat="1" ht="12">
      <c r="B5120" s="187"/>
      <c r="D5120" s="181" t="s">
        <v>586</v>
      </c>
      <c r="E5120" s="188" t="s">
        <v>1</v>
      </c>
      <c r="F5120" s="189" t="s">
        <v>84</v>
      </c>
      <c r="H5120" s="190">
        <v>1</v>
      </c>
      <c r="I5120" s="191"/>
      <c r="L5120" s="187"/>
      <c r="M5120" s="192"/>
      <c r="T5120" s="193"/>
      <c r="AT5120" s="188" t="s">
        <v>586</v>
      </c>
      <c r="AU5120" s="188" t="s">
        <v>89</v>
      </c>
      <c r="AV5120" s="13" t="s">
        <v>89</v>
      </c>
      <c r="AW5120" s="13" t="s">
        <v>31</v>
      </c>
      <c r="AX5120" s="13" t="s">
        <v>77</v>
      </c>
      <c r="AY5120" s="188" t="s">
        <v>574</v>
      </c>
    </row>
    <row r="5121" spans="2:65" s="14" customFormat="1" ht="12">
      <c r="B5121" s="194"/>
      <c r="D5121" s="181" t="s">
        <v>586</v>
      </c>
      <c r="E5121" s="195" t="s">
        <v>1</v>
      </c>
      <c r="F5121" s="196" t="s">
        <v>596</v>
      </c>
      <c r="H5121" s="197">
        <v>1</v>
      </c>
      <c r="I5121" s="198"/>
      <c r="L5121" s="194"/>
      <c r="M5121" s="199"/>
      <c r="T5121" s="200"/>
      <c r="AT5121" s="195" t="s">
        <v>586</v>
      </c>
      <c r="AU5121" s="195" t="s">
        <v>89</v>
      </c>
      <c r="AV5121" s="14" t="s">
        <v>580</v>
      </c>
      <c r="AW5121" s="14" t="s">
        <v>31</v>
      </c>
      <c r="AX5121" s="14" t="s">
        <v>84</v>
      </c>
      <c r="AY5121" s="195" t="s">
        <v>574</v>
      </c>
    </row>
    <row r="5122" spans="2:65" s="1" customFormat="1" ht="44.25" customHeight="1">
      <c r="B5122" s="140"/>
      <c r="C5122" s="168" t="s">
        <v>5156</v>
      </c>
      <c r="D5122" s="168" t="s">
        <v>576</v>
      </c>
      <c r="E5122" s="169" t="s">
        <v>5157</v>
      </c>
      <c r="F5122" s="170" t="s">
        <v>5158</v>
      </c>
      <c r="G5122" s="171" t="s">
        <v>579</v>
      </c>
      <c r="H5122" s="172">
        <v>1</v>
      </c>
      <c r="I5122" s="173"/>
      <c r="J5122" s="174">
        <f>ROUND(I5122*H5122,2)</f>
        <v>0</v>
      </c>
      <c r="K5122" s="175"/>
      <c r="L5122" s="34"/>
      <c r="M5122" s="176" t="s">
        <v>1</v>
      </c>
      <c r="N5122" s="139" t="s">
        <v>43</v>
      </c>
      <c r="P5122" s="177">
        <f>O5122*H5122</f>
        <v>0</v>
      </c>
      <c r="Q5122" s="177">
        <v>0</v>
      </c>
      <c r="R5122" s="177">
        <f>Q5122*H5122</f>
        <v>0</v>
      </c>
      <c r="S5122" s="177">
        <v>0</v>
      </c>
      <c r="T5122" s="178">
        <f>S5122*H5122</f>
        <v>0</v>
      </c>
      <c r="AR5122" s="179" t="s">
        <v>680</v>
      </c>
      <c r="AT5122" s="179" t="s">
        <v>576</v>
      </c>
      <c r="AU5122" s="179" t="s">
        <v>89</v>
      </c>
      <c r="AY5122" s="17" t="s">
        <v>574</v>
      </c>
      <c r="BE5122" s="102">
        <f>IF(N5122="základná",J5122,0)</f>
        <v>0</v>
      </c>
      <c r="BF5122" s="102">
        <f>IF(N5122="znížená",J5122,0)</f>
        <v>0</v>
      </c>
      <c r="BG5122" s="102">
        <f>IF(N5122="zákl. prenesená",J5122,0)</f>
        <v>0</v>
      </c>
      <c r="BH5122" s="102">
        <f>IF(N5122="zníž. prenesená",J5122,0)</f>
        <v>0</v>
      </c>
      <c r="BI5122" s="102">
        <f>IF(N5122="nulová",J5122,0)</f>
        <v>0</v>
      </c>
      <c r="BJ5122" s="17" t="s">
        <v>89</v>
      </c>
      <c r="BK5122" s="102">
        <f>ROUND(I5122*H5122,2)</f>
        <v>0</v>
      </c>
      <c r="BL5122" s="17" t="s">
        <v>680</v>
      </c>
      <c r="BM5122" s="179" t="s">
        <v>5159</v>
      </c>
    </row>
    <row r="5123" spans="2:65" s="13" customFormat="1" ht="12">
      <c r="B5123" s="187"/>
      <c r="D5123" s="181" t="s">
        <v>586</v>
      </c>
      <c r="E5123" s="188" t="s">
        <v>1</v>
      </c>
      <c r="F5123" s="189" t="s">
        <v>84</v>
      </c>
      <c r="H5123" s="190">
        <v>1</v>
      </c>
      <c r="I5123" s="191"/>
      <c r="L5123" s="187"/>
      <c r="M5123" s="192"/>
      <c r="T5123" s="193"/>
      <c r="AT5123" s="188" t="s">
        <v>586</v>
      </c>
      <c r="AU5123" s="188" t="s">
        <v>89</v>
      </c>
      <c r="AV5123" s="13" t="s">
        <v>89</v>
      </c>
      <c r="AW5123" s="13" t="s">
        <v>31</v>
      </c>
      <c r="AX5123" s="13" t="s">
        <v>77</v>
      </c>
      <c r="AY5123" s="188" t="s">
        <v>574</v>
      </c>
    </row>
    <row r="5124" spans="2:65" s="14" customFormat="1" ht="12">
      <c r="B5124" s="194"/>
      <c r="D5124" s="181" t="s">
        <v>586</v>
      </c>
      <c r="E5124" s="195" t="s">
        <v>1</v>
      </c>
      <c r="F5124" s="196" t="s">
        <v>596</v>
      </c>
      <c r="H5124" s="197">
        <v>1</v>
      </c>
      <c r="I5124" s="198"/>
      <c r="L5124" s="194"/>
      <c r="M5124" s="199"/>
      <c r="T5124" s="200"/>
      <c r="AT5124" s="195" t="s">
        <v>586</v>
      </c>
      <c r="AU5124" s="195" t="s">
        <v>89</v>
      </c>
      <c r="AV5124" s="14" t="s">
        <v>580</v>
      </c>
      <c r="AW5124" s="14" t="s">
        <v>31</v>
      </c>
      <c r="AX5124" s="14" t="s">
        <v>84</v>
      </c>
      <c r="AY5124" s="195" t="s">
        <v>574</v>
      </c>
    </row>
    <row r="5125" spans="2:65" s="1" customFormat="1" ht="66.75" customHeight="1">
      <c r="B5125" s="140"/>
      <c r="C5125" s="168" t="s">
        <v>5160</v>
      </c>
      <c r="D5125" s="168" t="s">
        <v>576</v>
      </c>
      <c r="E5125" s="169" t="s">
        <v>5161</v>
      </c>
      <c r="F5125" s="170" t="s">
        <v>5162</v>
      </c>
      <c r="G5125" s="171" t="s">
        <v>579</v>
      </c>
      <c r="H5125" s="172">
        <v>1</v>
      </c>
      <c r="I5125" s="173"/>
      <c r="J5125" s="174">
        <f>ROUND(I5125*H5125,2)</f>
        <v>0</v>
      </c>
      <c r="K5125" s="175"/>
      <c r="L5125" s="34"/>
      <c r="M5125" s="176" t="s">
        <v>1</v>
      </c>
      <c r="N5125" s="139" t="s">
        <v>43</v>
      </c>
      <c r="P5125" s="177">
        <f>O5125*H5125</f>
        <v>0</v>
      </c>
      <c r="Q5125" s="177">
        <v>0</v>
      </c>
      <c r="R5125" s="177">
        <f>Q5125*H5125</f>
        <v>0</v>
      </c>
      <c r="S5125" s="177">
        <v>0</v>
      </c>
      <c r="T5125" s="178">
        <f>S5125*H5125</f>
        <v>0</v>
      </c>
      <c r="AR5125" s="179" t="s">
        <v>680</v>
      </c>
      <c r="AT5125" s="179" t="s">
        <v>576</v>
      </c>
      <c r="AU5125" s="179" t="s">
        <v>89</v>
      </c>
      <c r="AY5125" s="17" t="s">
        <v>574</v>
      </c>
      <c r="BE5125" s="102">
        <f>IF(N5125="základná",J5125,0)</f>
        <v>0</v>
      </c>
      <c r="BF5125" s="102">
        <f>IF(N5125="znížená",J5125,0)</f>
        <v>0</v>
      </c>
      <c r="BG5125" s="102">
        <f>IF(N5125="zákl. prenesená",J5125,0)</f>
        <v>0</v>
      </c>
      <c r="BH5125" s="102">
        <f>IF(N5125="zníž. prenesená",J5125,0)</f>
        <v>0</v>
      </c>
      <c r="BI5125" s="102">
        <f>IF(N5125="nulová",J5125,0)</f>
        <v>0</v>
      </c>
      <c r="BJ5125" s="17" t="s">
        <v>89</v>
      </c>
      <c r="BK5125" s="102">
        <f>ROUND(I5125*H5125,2)</f>
        <v>0</v>
      </c>
      <c r="BL5125" s="17" t="s">
        <v>680</v>
      </c>
      <c r="BM5125" s="179" t="s">
        <v>5163</v>
      </c>
    </row>
    <row r="5126" spans="2:65" s="13" customFormat="1" ht="12">
      <c r="B5126" s="187"/>
      <c r="D5126" s="181" t="s">
        <v>586</v>
      </c>
      <c r="E5126" s="188" t="s">
        <v>1</v>
      </c>
      <c r="F5126" s="189" t="s">
        <v>84</v>
      </c>
      <c r="H5126" s="190">
        <v>1</v>
      </c>
      <c r="I5126" s="191"/>
      <c r="L5126" s="187"/>
      <c r="M5126" s="192"/>
      <c r="T5126" s="193"/>
      <c r="AT5126" s="188" t="s">
        <v>586</v>
      </c>
      <c r="AU5126" s="188" t="s">
        <v>89</v>
      </c>
      <c r="AV5126" s="13" t="s">
        <v>89</v>
      </c>
      <c r="AW5126" s="13" t="s">
        <v>31</v>
      </c>
      <c r="AX5126" s="13" t="s">
        <v>77</v>
      </c>
      <c r="AY5126" s="188" t="s">
        <v>574</v>
      </c>
    </row>
    <row r="5127" spans="2:65" s="14" customFormat="1" ht="12">
      <c r="B5127" s="194"/>
      <c r="D5127" s="181" t="s">
        <v>586</v>
      </c>
      <c r="E5127" s="195" t="s">
        <v>1</v>
      </c>
      <c r="F5127" s="196" t="s">
        <v>596</v>
      </c>
      <c r="H5127" s="197">
        <v>1</v>
      </c>
      <c r="I5127" s="198"/>
      <c r="L5127" s="194"/>
      <c r="M5127" s="199"/>
      <c r="T5127" s="200"/>
      <c r="AT5127" s="195" t="s">
        <v>586</v>
      </c>
      <c r="AU5127" s="195" t="s">
        <v>89</v>
      </c>
      <c r="AV5127" s="14" t="s">
        <v>580</v>
      </c>
      <c r="AW5127" s="14" t="s">
        <v>31</v>
      </c>
      <c r="AX5127" s="14" t="s">
        <v>84</v>
      </c>
      <c r="AY5127" s="195" t="s">
        <v>574</v>
      </c>
    </row>
    <row r="5128" spans="2:65" s="1" customFormat="1" ht="49.25" customHeight="1">
      <c r="B5128" s="140"/>
      <c r="C5128" s="168" t="s">
        <v>5164</v>
      </c>
      <c r="D5128" s="168" t="s">
        <v>576</v>
      </c>
      <c r="E5128" s="169" t="s">
        <v>5165</v>
      </c>
      <c r="F5128" s="170" t="s">
        <v>5166</v>
      </c>
      <c r="G5128" s="171" t="s">
        <v>579</v>
      </c>
      <c r="H5128" s="172">
        <v>1</v>
      </c>
      <c r="I5128" s="173"/>
      <c r="J5128" s="174">
        <f>ROUND(I5128*H5128,2)</f>
        <v>0</v>
      </c>
      <c r="K5128" s="175"/>
      <c r="L5128" s="34"/>
      <c r="M5128" s="176" t="s">
        <v>1</v>
      </c>
      <c r="N5128" s="139" t="s">
        <v>43</v>
      </c>
      <c r="P5128" s="177">
        <f>O5128*H5128</f>
        <v>0</v>
      </c>
      <c r="Q5128" s="177">
        <v>0</v>
      </c>
      <c r="R5128" s="177">
        <f>Q5128*H5128</f>
        <v>0</v>
      </c>
      <c r="S5128" s="177">
        <v>0</v>
      </c>
      <c r="T5128" s="178">
        <f>S5128*H5128</f>
        <v>0</v>
      </c>
      <c r="AR5128" s="179" t="s">
        <v>680</v>
      </c>
      <c r="AT5128" s="179" t="s">
        <v>576</v>
      </c>
      <c r="AU5128" s="179" t="s">
        <v>89</v>
      </c>
      <c r="AY5128" s="17" t="s">
        <v>574</v>
      </c>
      <c r="BE5128" s="102">
        <f>IF(N5128="základná",J5128,0)</f>
        <v>0</v>
      </c>
      <c r="BF5128" s="102">
        <f>IF(N5128="znížená",J5128,0)</f>
        <v>0</v>
      </c>
      <c r="BG5128" s="102">
        <f>IF(N5128="zákl. prenesená",J5128,0)</f>
        <v>0</v>
      </c>
      <c r="BH5128" s="102">
        <f>IF(N5128="zníž. prenesená",J5128,0)</f>
        <v>0</v>
      </c>
      <c r="BI5128" s="102">
        <f>IF(N5128="nulová",J5128,0)</f>
        <v>0</v>
      </c>
      <c r="BJ5128" s="17" t="s">
        <v>89</v>
      </c>
      <c r="BK5128" s="102">
        <f>ROUND(I5128*H5128,2)</f>
        <v>0</v>
      </c>
      <c r="BL5128" s="17" t="s">
        <v>680</v>
      </c>
      <c r="BM5128" s="179" t="s">
        <v>5167</v>
      </c>
    </row>
    <row r="5129" spans="2:65" s="13" customFormat="1" ht="12">
      <c r="B5129" s="187"/>
      <c r="D5129" s="181" t="s">
        <v>586</v>
      </c>
      <c r="E5129" s="188" t="s">
        <v>1</v>
      </c>
      <c r="F5129" s="189" t="s">
        <v>84</v>
      </c>
      <c r="H5129" s="190">
        <v>1</v>
      </c>
      <c r="I5129" s="191"/>
      <c r="L5129" s="187"/>
      <c r="M5129" s="192"/>
      <c r="T5129" s="193"/>
      <c r="AT5129" s="188" t="s">
        <v>586</v>
      </c>
      <c r="AU5129" s="188" t="s">
        <v>89</v>
      </c>
      <c r="AV5129" s="13" t="s">
        <v>89</v>
      </c>
      <c r="AW5129" s="13" t="s">
        <v>31</v>
      </c>
      <c r="AX5129" s="13" t="s">
        <v>77</v>
      </c>
      <c r="AY5129" s="188" t="s">
        <v>574</v>
      </c>
    </row>
    <row r="5130" spans="2:65" s="14" customFormat="1" ht="12">
      <c r="B5130" s="194"/>
      <c r="D5130" s="181" t="s">
        <v>586</v>
      </c>
      <c r="E5130" s="195" t="s">
        <v>1</v>
      </c>
      <c r="F5130" s="196" t="s">
        <v>596</v>
      </c>
      <c r="H5130" s="197">
        <v>1</v>
      </c>
      <c r="I5130" s="198"/>
      <c r="L5130" s="194"/>
      <c r="M5130" s="199"/>
      <c r="T5130" s="200"/>
      <c r="AT5130" s="195" t="s">
        <v>586</v>
      </c>
      <c r="AU5130" s="195" t="s">
        <v>89</v>
      </c>
      <c r="AV5130" s="14" t="s">
        <v>580</v>
      </c>
      <c r="AW5130" s="14" t="s">
        <v>31</v>
      </c>
      <c r="AX5130" s="14" t="s">
        <v>84</v>
      </c>
      <c r="AY5130" s="195" t="s">
        <v>574</v>
      </c>
    </row>
    <row r="5131" spans="2:65" s="1" customFormat="1" ht="49.25" customHeight="1">
      <c r="B5131" s="140"/>
      <c r="C5131" s="168" t="s">
        <v>5168</v>
      </c>
      <c r="D5131" s="168" t="s">
        <v>576</v>
      </c>
      <c r="E5131" s="169" t="s">
        <v>5169</v>
      </c>
      <c r="F5131" s="170" t="s">
        <v>5170</v>
      </c>
      <c r="G5131" s="171" t="s">
        <v>579</v>
      </c>
      <c r="H5131" s="172">
        <v>1</v>
      </c>
      <c r="I5131" s="173"/>
      <c r="J5131" s="174">
        <f>ROUND(I5131*H5131,2)</f>
        <v>0</v>
      </c>
      <c r="K5131" s="175"/>
      <c r="L5131" s="34"/>
      <c r="M5131" s="176" t="s">
        <v>1</v>
      </c>
      <c r="N5131" s="139" t="s">
        <v>43</v>
      </c>
      <c r="P5131" s="177">
        <f>O5131*H5131</f>
        <v>0</v>
      </c>
      <c r="Q5131" s="177">
        <v>0</v>
      </c>
      <c r="R5131" s="177">
        <f>Q5131*H5131</f>
        <v>0</v>
      </c>
      <c r="S5131" s="177">
        <v>0</v>
      </c>
      <c r="T5131" s="178">
        <f>S5131*H5131</f>
        <v>0</v>
      </c>
      <c r="AR5131" s="179" t="s">
        <v>680</v>
      </c>
      <c r="AT5131" s="179" t="s">
        <v>576</v>
      </c>
      <c r="AU5131" s="179" t="s">
        <v>89</v>
      </c>
      <c r="AY5131" s="17" t="s">
        <v>574</v>
      </c>
      <c r="BE5131" s="102">
        <f>IF(N5131="základná",J5131,0)</f>
        <v>0</v>
      </c>
      <c r="BF5131" s="102">
        <f>IF(N5131="znížená",J5131,0)</f>
        <v>0</v>
      </c>
      <c r="BG5131" s="102">
        <f>IF(N5131="zákl. prenesená",J5131,0)</f>
        <v>0</v>
      </c>
      <c r="BH5131" s="102">
        <f>IF(N5131="zníž. prenesená",J5131,0)</f>
        <v>0</v>
      </c>
      <c r="BI5131" s="102">
        <f>IF(N5131="nulová",J5131,0)</f>
        <v>0</v>
      </c>
      <c r="BJ5131" s="17" t="s">
        <v>89</v>
      </c>
      <c r="BK5131" s="102">
        <f>ROUND(I5131*H5131,2)</f>
        <v>0</v>
      </c>
      <c r="BL5131" s="17" t="s">
        <v>680</v>
      </c>
      <c r="BM5131" s="179" t="s">
        <v>5171</v>
      </c>
    </row>
    <row r="5132" spans="2:65" s="13" customFormat="1" ht="12">
      <c r="B5132" s="187"/>
      <c r="D5132" s="181" t="s">
        <v>586</v>
      </c>
      <c r="E5132" s="188" t="s">
        <v>1</v>
      </c>
      <c r="F5132" s="189" t="s">
        <v>84</v>
      </c>
      <c r="H5132" s="190">
        <v>1</v>
      </c>
      <c r="I5132" s="191"/>
      <c r="L5132" s="187"/>
      <c r="M5132" s="192"/>
      <c r="T5132" s="193"/>
      <c r="AT5132" s="188" t="s">
        <v>586</v>
      </c>
      <c r="AU5132" s="188" t="s">
        <v>89</v>
      </c>
      <c r="AV5132" s="13" t="s">
        <v>89</v>
      </c>
      <c r="AW5132" s="13" t="s">
        <v>31</v>
      </c>
      <c r="AX5132" s="13" t="s">
        <v>77</v>
      </c>
      <c r="AY5132" s="188" t="s">
        <v>574</v>
      </c>
    </row>
    <row r="5133" spans="2:65" s="14" customFormat="1" ht="12">
      <c r="B5133" s="194"/>
      <c r="D5133" s="181" t="s">
        <v>586</v>
      </c>
      <c r="E5133" s="195" t="s">
        <v>1</v>
      </c>
      <c r="F5133" s="196" t="s">
        <v>596</v>
      </c>
      <c r="H5133" s="197">
        <v>1</v>
      </c>
      <c r="I5133" s="198"/>
      <c r="L5133" s="194"/>
      <c r="M5133" s="199"/>
      <c r="T5133" s="200"/>
      <c r="AT5133" s="195" t="s">
        <v>586</v>
      </c>
      <c r="AU5133" s="195" t="s">
        <v>89</v>
      </c>
      <c r="AV5133" s="14" t="s">
        <v>580</v>
      </c>
      <c r="AW5133" s="14" t="s">
        <v>31</v>
      </c>
      <c r="AX5133" s="14" t="s">
        <v>84</v>
      </c>
      <c r="AY5133" s="195" t="s">
        <v>574</v>
      </c>
    </row>
    <row r="5134" spans="2:65" s="1" customFormat="1" ht="49.25" customHeight="1">
      <c r="B5134" s="140"/>
      <c r="C5134" s="168" t="s">
        <v>5172</v>
      </c>
      <c r="D5134" s="168" t="s">
        <v>576</v>
      </c>
      <c r="E5134" s="169" t="s">
        <v>5173</v>
      </c>
      <c r="F5134" s="170" t="s">
        <v>5174</v>
      </c>
      <c r="G5134" s="171" t="s">
        <v>579</v>
      </c>
      <c r="H5134" s="172">
        <v>1</v>
      </c>
      <c r="I5134" s="173"/>
      <c r="J5134" s="174">
        <f>ROUND(I5134*H5134,2)</f>
        <v>0</v>
      </c>
      <c r="K5134" s="175"/>
      <c r="L5134" s="34"/>
      <c r="M5134" s="176" t="s">
        <v>1</v>
      </c>
      <c r="N5134" s="139" t="s">
        <v>43</v>
      </c>
      <c r="P5134" s="177">
        <f>O5134*H5134</f>
        <v>0</v>
      </c>
      <c r="Q5134" s="177">
        <v>0</v>
      </c>
      <c r="R5134" s="177">
        <f>Q5134*H5134</f>
        <v>0</v>
      </c>
      <c r="S5134" s="177">
        <v>0</v>
      </c>
      <c r="T5134" s="178">
        <f>S5134*H5134</f>
        <v>0</v>
      </c>
      <c r="AR5134" s="179" t="s">
        <v>680</v>
      </c>
      <c r="AT5134" s="179" t="s">
        <v>576</v>
      </c>
      <c r="AU5134" s="179" t="s">
        <v>89</v>
      </c>
      <c r="AY5134" s="17" t="s">
        <v>574</v>
      </c>
      <c r="BE5134" s="102">
        <f>IF(N5134="základná",J5134,0)</f>
        <v>0</v>
      </c>
      <c r="BF5134" s="102">
        <f>IF(N5134="znížená",J5134,0)</f>
        <v>0</v>
      </c>
      <c r="BG5134" s="102">
        <f>IF(N5134="zákl. prenesená",J5134,0)</f>
        <v>0</v>
      </c>
      <c r="BH5134" s="102">
        <f>IF(N5134="zníž. prenesená",J5134,0)</f>
        <v>0</v>
      </c>
      <c r="BI5134" s="102">
        <f>IF(N5134="nulová",J5134,0)</f>
        <v>0</v>
      </c>
      <c r="BJ5134" s="17" t="s">
        <v>89</v>
      </c>
      <c r="BK5134" s="102">
        <f>ROUND(I5134*H5134,2)</f>
        <v>0</v>
      </c>
      <c r="BL5134" s="17" t="s">
        <v>680</v>
      </c>
      <c r="BM5134" s="179" t="s">
        <v>5175</v>
      </c>
    </row>
    <row r="5135" spans="2:65" s="13" customFormat="1" ht="12">
      <c r="B5135" s="187"/>
      <c r="D5135" s="181" t="s">
        <v>586</v>
      </c>
      <c r="E5135" s="188" t="s">
        <v>1</v>
      </c>
      <c r="F5135" s="189" t="s">
        <v>84</v>
      </c>
      <c r="H5135" s="190">
        <v>1</v>
      </c>
      <c r="I5135" s="191"/>
      <c r="L5135" s="187"/>
      <c r="M5135" s="192"/>
      <c r="T5135" s="193"/>
      <c r="AT5135" s="188" t="s">
        <v>586</v>
      </c>
      <c r="AU5135" s="188" t="s">
        <v>89</v>
      </c>
      <c r="AV5135" s="13" t="s">
        <v>89</v>
      </c>
      <c r="AW5135" s="13" t="s">
        <v>31</v>
      </c>
      <c r="AX5135" s="13" t="s">
        <v>77</v>
      </c>
      <c r="AY5135" s="188" t="s">
        <v>574</v>
      </c>
    </row>
    <row r="5136" spans="2:65" s="14" customFormat="1" ht="12">
      <c r="B5136" s="194"/>
      <c r="D5136" s="181" t="s">
        <v>586</v>
      </c>
      <c r="E5136" s="195" t="s">
        <v>1</v>
      </c>
      <c r="F5136" s="196" t="s">
        <v>596</v>
      </c>
      <c r="H5136" s="197">
        <v>1</v>
      </c>
      <c r="I5136" s="198"/>
      <c r="L5136" s="194"/>
      <c r="M5136" s="199"/>
      <c r="T5136" s="200"/>
      <c r="AT5136" s="195" t="s">
        <v>586</v>
      </c>
      <c r="AU5136" s="195" t="s">
        <v>89</v>
      </c>
      <c r="AV5136" s="14" t="s">
        <v>580</v>
      </c>
      <c r="AW5136" s="14" t="s">
        <v>31</v>
      </c>
      <c r="AX5136" s="14" t="s">
        <v>84</v>
      </c>
      <c r="AY5136" s="195" t="s">
        <v>574</v>
      </c>
    </row>
    <row r="5137" spans="2:65" s="1" customFormat="1" ht="49.25" customHeight="1">
      <c r="B5137" s="140"/>
      <c r="C5137" s="168" t="s">
        <v>5176</v>
      </c>
      <c r="D5137" s="168" t="s">
        <v>576</v>
      </c>
      <c r="E5137" s="169" t="s">
        <v>5177</v>
      </c>
      <c r="F5137" s="170" t="s">
        <v>5178</v>
      </c>
      <c r="G5137" s="171" t="s">
        <v>579</v>
      </c>
      <c r="H5137" s="172">
        <v>1</v>
      </c>
      <c r="I5137" s="173"/>
      <c r="J5137" s="174">
        <f>ROUND(I5137*H5137,2)</f>
        <v>0</v>
      </c>
      <c r="K5137" s="175"/>
      <c r="L5137" s="34"/>
      <c r="M5137" s="176" t="s">
        <v>1</v>
      </c>
      <c r="N5137" s="139" t="s">
        <v>43</v>
      </c>
      <c r="P5137" s="177">
        <f>O5137*H5137</f>
        <v>0</v>
      </c>
      <c r="Q5137" s="177">
        <v>0</v>
      </c>
      <c r="R5137" s="177">
        <f>Q5137*H5137</f>
        <v>0</v>
      </c>
      <c r="S5137" s="177">
        <v>0</v>
      </c>
      <c r="T5137" s="178">
        <f>S5137*H5137</f>
        <v>0</v>
      </c>
      <c r="AR5137" s="179" t="s">
        <v>680</v>
      </c>
      <c r="AT5137" s="179" t="s">
        <v>576</v>
      </c>
      <c r="AU5137" s="179" t="s">
        <v>89</v>
      </c>
      <c r="AY5137" s="17" t="s">
        <v>574</v>
      </c>
      <c r="BE5137" s="102">
        <f>IF(N5137="základná",J5137,0)</f>
        <v>0</v>
      </c>
      <c r="BF5137" s="102">
        <f>IF(N5137="znížená",J5137,0)</f>
        <v>0</v>
      </c>
      <c r="BG5137" s="102">
        <f>IF(N5137="zákl. prenesená",J5137,0)</f>
        <v>0</v>
      </c>
      <c r="BH5137" s="102">
        <f>IF(N5137="zníž. prenesená",J5137,0)</f>
        <v>0</v>
      </c>
      <c r="BI5137" s="102">
        <f>IF(N5137="nulová",J5137,0)</f>
        <v>0</v>
      </c>
      <c r="BJ5137" s="17" t="s">
        <v>89</v>
      </c>
      <c r="BK5137" s="102">
        <f>ROUND(I5137*H5137,2)</f>
        <v>0</v>
      </c>
      <c r="BL5137" s="17" t="s">
        <v>680</v>
      </c>
      <c r="BM5137" s="179" t="s">
        <v>5179</v>
      </c>
    </row>
    <row r="5138" spans="2:65" s="13" customFormat="1" ht="12">
      <c r="B5138" s="187"/>
      <c r="D5138" s="181" t="s">
        <v>586</v>
      </c>
      <c r="E5138" s="188" t="s">
        <v>1</v>
      </c>
      <c r="F5138" s="189" t="s">
        <v>84</v>
      </c>
      <c r="H5138" s="190">
        <v>1</v>
      </c>
      <c r="I5138" s="191"/>
      <c r="L5138" s="187"/>
      <c r="M5138" s="192"/>
      <c r="T5138" s="193"/>
      <c r="AT5138" s="188" t="s">
        <v>586</v>
      </c>
      <c r="AU5138" s="188" t="s">
        <v>89</v>
      </c>
      <c r="AV5138" s="13" t="s">
        <v>89</v>
      </c>
      <c r="AW5138" s="13" t="s">
        <v>31</v>
      </c>
      <c r="AX5138" s="13" t="s">
        <v>77</v>
      </c>
      <c r="AY5138" s="188" t="s">
        <v>574</v>
      </c>
    </row>
    <row r="5139" spans="2:65" s="14" customFormat="1" ht="12">
      <c r="B5139" s="194"/>
      <c r="D5139" s="181" t="s">
        <v>586</v>
      </c>
      <c r="E5139" s="195" t="s">
        <v>1</v>
      </c>
      <c r="F5139" s="196" t="s">
        <v>596</v>
      </c>
      <c r="H5139" s="197">
        <v>1</v>
      </c>
      <c r="I5139" s="198"/>
      <c r="L5139" s="194"/>
      <c r="M5139" s="199"/>
      <c r="T5139" s="200"/>
      <c r="AT5139" s="195" t="s">
        <v>586</v>
      </c>
      <c r="AU5139" s="195" t="s">
        <v>89</v>
      </c>
      <c r="AV5139" s="14" t="s">
        <v>580</v>
      </c>
      <c r="AW5139" s="14" t="s">
        <v>31</v>
      </c>
      <c r="AX5139" s="14" t="s">
        <v>84</v>
      </c>
      <c r="AY5139" s="195" t="s">
        <v>574</v>
      </c>
    </row>
    <row r="5140" spans="2:65" s="1" customFormat="1" ht="49.25" customHeight="1">
      <c r="B5140" s="140"/>
      <c r="C5140" s="168" t="s">
        <v>5180</v>
      </c>
      <c r="D5140" s="168" t="s">
        <v>576</v>
      </c>
      <c r="E5140" s="169" t="s">
        <v>5181</v>
      </c>
      <c r="F5140" s="170" t="s">
        <v>5182</v>
      </c>
      <c r="G5140" s="171" t="s">
        <v>579</v>
      </c>
      <c r="H5140" s="172">
        <v>1</v>
      </c>
      <c r="I5140" s="173"/>
      <c r="J5140" s="174">
        <f>ROUND(I5140*H5140,2)</f>
        <v>0</v>
      </c>
      <c r="K5140" s="175"/>
      <c r="L5140" s="34"/>
      <c r="M5140" s="176" t="s">
        <v>1</v>
      </c>
      <c r="N5140" s="139" t="s">
        <v>43</v>
      </c>
      <c r="P5140" s="177">
        <f>O5140*H5140</f>
        <v>0</v>
      </c>
      <c r="Q5140" s="177">
        <v>0</v>
      </c>
      <c r="R5140" s="177">
        <f>Q5140*H5140</f>
        <v>0</v>
      </c>
      <c r="S5140" s="177">
        <v>0</v>
      </c>
      <c r="T5140" s="178">
        <f>S5140*H5140</f>
        <v>0</v>
      </c>
      <c r="AR5140" s="179" t="s">
        <v>680</v>
      </c>
      <c r="AT5140" s="179" t="s">
        <v>576</v>
      </c>
      <c r="AU5140" s="179" t="s">
        <v>89</v>
      </c>
      <c r="AY5140" s="17" t="s">
        <v>574</v>
      </c>
      <c r="BE5140" s="102">
        <f>IF(N5140="základná",J5140,0)</f>
        <v>0</v>
      </c>
      <c r="BF5140" s="102">
        <f>IF(N5140="znížená",J5140,0)</f>
        <v>0</v>
      </c>
      <c r="BG5140" s="102">
        <f>IF(N5140="zákl. prenesená",J5140,0)</f>
        <v>0</v>
      </c>
      <c r="BH5140" s="102">
        <f>IF(N5140="zníž. prenesená",J5140,0)</f>
        <v>0</v>
      </c>
      <c r="BI5140" s="102">
        <f>IF(N5140="nulová",J5140,0)</f>
        <v>0</v>
      </c>
      <c r="BJ5140" s="17" t="s">
        <v>89</v>
      </c>
      <c r="BK5140" s="102">
        <f>ROUND(I5140*H5140,2)</f>
        <v>0</v>
      </c>
      <c r="BL5140" s="17" t="s">
        <v>680</v>
      </c>
      <c r="BM5140" s="179" t="s">
        <v>5183</v>
      </c>
    </row>
    <row r="5141" spans="2:65" s="13" customFormat="1" ht="12">
      <c r="B5141" s="187"/>
      <c r="D5141" s="181" t="s">
        <v>586</v>
      </c>
      <c r="E5141" s="188" t="s">
        <v>1</v>
      </c>
      <c r="F5141" s="189" t="s">
        <v>84</v>
      </c>
      <c r="H5141" s="190">
        <v>1</v>
      </c>
      <c r="I5141" s="191"/>
      <c r="L5141" s="187"/>
      <c r="M5141" s="192"/>
      <c r="T5141" s="193"/>
      <c r="AT5141" s="188" t="s">
        <v>586</v>
      </c>
      <c r="AU5141" s="188" t="s">
        <v>89</v>
      </c>
      <c r="AV5141" s="13" t="s">
        <v>89</v>
      </c>
      <c r="AW5141" s="13" t="s">
        <v>31</v>
      </c>
      <c r="AX5141" s="13" t="s">
        <v>77</v>
      </c>
      <c r="AY5141" s="188" t="s">
        <v>574</v>
      </c>
    </row>
    <row r="5142" spans="2:65" s="14" customFormat="1" ht="12">
      <c r="B5142" s="194"/>
      <c r="D5142" s="181" t="s">
        <v>586</v>
      </c>
      <c r="E5142" s="195" t="s">
        <v>1</v>
      </c>
      <c r="F5142" s="196" t="s">
        <v>596</v>
      </c>
      <c r="H5142" s="197">
        <v>1</v>
      </c>
      <c r="I5142" s="198"/>
      <c r="L5142" s="194"/>
      <c r="M5142" s="199"/>
      <c r="T5142" s="200"/>
      <c r="AT5142" s="195" t="s">
        <v>586</v>
      </c>
      <c r="AU5142" s="195" t="s">
        <v>89</v>
      </c>
      <c r="AV5142" s="14" t="s">
        <v>580</v>
      </c>
      <c r="AW5142" s="14" t="s">
        <v>31</v>
      </c>
      <c r="AX5142" s="14" t="s">
        <v>84</v>
      </c>
      <c r="AY5142" s="195" t="s">
        <v>574</v>
      </c>
    </row>
    <row r="5143" spans="2:65" s="1" customFormat="1" ht="55.5" customHeight="1">
      <c r="B5143" s="140"/>
      <c r="C5143" s="168" t="s">
        <v>5184</v>
      </c>
      <c r="D5143" s="168" t="s">
        <v>576</v>
      </c>
      <c r="E5143" s="169" t="s">
        <v>5185</v>
      </c>
      <c r="F5143" s="170" t="s">
        <v>5186</v>
      </c>
      <c r="G5143" s="171" t="s">
        <v>579</v>
      </c>
      <c r="H5143" s="172">
        <v>1</v>
      </c>
      <c r="I5143" s="173"/>
      <c r="J5143" s="174">
        <f>ROUND(I5143*H5143,2)</f>
        <v>0</v>
      </c>
      <c r="K5143" s="175"/>
      <c r="L5143" s="34"/>
      <c r="M5143" s="176" t="s">
        <v>1</v>
      </c>
      <c r="N5143" s="139" t="s">
        <v>43</v>
      </c>
      <c r="P5143" s="177">
        <f>O5143*H5143</f>
        <v>0</v>
      </c>
      <c r="Q5143" s="177">
        <v>0</v>
      </c>
      <c r="R5143" s="177">
        <f>Q5143*H5143</f>
        <v>0</v>
      </c>
      <c r="S5143" s="177">
        <v>0</v>
      </c>
      <c r="T5143" s="178">
        <f>S5143*H5143</f>
        <v>0</v>
      </c>
      <c r="AR5143" s="179" t="s">
        <v>680</v>
      </c>
      <c r="AT5143" s="179" t="s">
        <v>576</v>
      </c>
      <c r="AU5143" s="179" t="s">
        <v>89</v>
      </c>
      <c r="AY5143" s="17" t="s">
        <v>574</v>
      </c>
      <c r="BE5143" s="102">
        <f>IF(N5143="základná",J5143,0)</f>
        <v>0</v>
      </c>
      <c r="BF5143" s="102">
        <f>IF(N5143="znížená",J5143,0)</f>
        <v>0</v>
      </c>
      <c r="BG5143" s="102">
        <f>IF(N5143="zákl. prenesená",J5143,0)</f>
        <v>0</v>
      </c>
      <c r="BH5143" s="102">
        <f>IF(N5143="zníž. prenesená",J5143,0)</f>
        <v>0</v>
      </c>
      <c r="BI5143" s="102">
        <f>IF(N5143="nulová",J5143,0)</f>
        <v>0</v>
      </c>
      <c r="BJ5143" s="17" t="s">
        <v>89</v>
      </c>
      <c r="BK5143" s="102">
        <f>ROUND(I5143*H5143,2)</f>
        <v>0</v>
      </c>
      <c r="BL5143" s="17" t="s">
        <v>680</v>
      </c>
      <c r="BM5143" s="179" t="s">
        <v>5187</v>
      </c>
    </row>
    <row r="5144" spans="2:65" s="13" customFormat="1" ht="12">
      <c r="B5144" s="187"/>
      <c r="D5144" s="181" t="s">
        <v>586</v>
      </c>
      <c r="E5144" s="188" t="s">
        <v>1</v>
      </c>
      <c r="F5144" s="189" t="s">
        <v>84</v>
      </c>
      <c r="H5144" s="190">
        <v>1</v>
      </c>
      <c r="I5144" s="191"/>
      <c r="L5144" s="187"/>
      <c r="M5144" s="192"/>
      <c r="T5144" s="193"/>
      <c r="AT5144" s="188" t="s">
        <v>586</v>
      </c>
      <c r="AU5144" s="188" t="s">
        <v>89</v>
      </c>
      <c r="AV5144" s="13" t="s">
        <v>89</v>
      </c>
      <c r="AW5144" s="13" t="s">
        <v>31</v>
      </c>
      <c r="AX5144" s="13" t="s">
        <v>77</v>
      </c>
      <c r="AY5144" s="188" t="s">
        <v>574</v>
      </c>
    </row>
    <row r="5145" spans="2:65" s="14" customFormat="1" ht="12">
      <c r="B5145" s="194"/>
      <c r="D5145" s="181" t="s">
        <v>586</v>
      </c>
      <c r="E5145" s="195" t="s">
        <v>1</v>
      </c>
      <c r="F5145" s="196" t="s">
        <v>596</v>
      </c>
      <c r="H5145" s="197">
        <v>1</v>
      </c>
      <c r="I5145" s="198"/>
      <c r="L5145" s="194"/>
      <c r="M5145" s="199"/>
      <c r="T5145" s="200"/>
      <c r="AT5145" s="195" t="s">
        <v>586</v>
      </c>
      <c r="AU5145" s="195" t="s">
        <v>89</v>
      </c>
      <c r="AV5145" s="14" t="s">
        <v>580</v>
      </c>
      <c r="AW5145" s="14" t="s">
        <v>31</v>
      </c>
      <c r="AX5145" s="14" t="s">
        <v>84</v>
      </c>
      <c r="AY5145" s="195" t="s">
        <v>574</v>
      </c>
    </row>
    <row r="5146" spans="2:65" s="1" customFormat="1" ht="49.25" customHeight="1">
      <c r="B5146" s="140"/>
      <c r="C5146" s="168" t="s">
        <v>5188</v>
      </c>
      <c r="D5146" s="168" t="s">
        <v>576</v>
      </c>
      <c r="E5146" s="169" t="s">
        <v>5189</v>
      </c>
      <c r="F5146" s="170" t="s">
        <v>5190</v>
      </c>
      <c r="G5146" s="171" t="s">
        <v>579</v>
      </c>
      <c r="H5146" s="172">
        <v>3</v>
      </c>
      <c r="I5146" s="173"/>
      <c r="J5146" s="174">
        <f>ROUND(I5146*H5146,2)</f>
        <v>0</v>
      </c>
      <c r="K5146" s="175"/>
      <c r="L5146" s="34"/>
      <c r="M5146" s="176" t="s">
        <v>1</v>
      </c>
      <c r="N5146" s="139" t="s">
        <v>43</v>
      </c>
      <c r="P5146" s="177">
        <f>O5146*H5146</f>
        <v>0</v>
      </c>
      <c r="Q5146" s="177">
        <v>0</v>
      </c>
      <c r="R5146" s="177">
        <f>Q5146*H5146</f>
        <v>0</v>
      </c>
      <c r="S5146" s="177">
        <v>0</v>
      </c>
      <c r="T5146" s="178">
        <f>S5146*H5146</f>
        <v>0</v>
      </c>
      <c r="AR5146" s="179" t="s">
        <v>680</v>
      </c>
      <c r="AT5146" s="179" t="s">
        <v>576</v>
      </c>
      <c r="AU5146" s="179" t="s">
        <v>89</v>
      </c>
      <c r="AY5146" s="17" t="s">
        <v>574</v>
      </c>
      <c r="BE5146" s="102">
        <f>IF(N5146="základná",J5146,0)</f>
        <v>0</v>
      </c>
      <c r="BF5146" s="102">
        <f>IF(N5146="znížená",J5146,0)</f>
        <v>0</v>
      </c>
      <c r="BG5146" s="102">
        <f>IF(N5146="zákl. prenesená",J5146,0)</f>
        <v>0</v>
      </c>
      <c r="BH5146" s="102">
        <f>IF(N5146="zníž. prenesená",J5146,0)</f>
        <v>0</v>
      </c>
      <c r="BI5146" s="102">
        <f>IF(N5146="nulová",J5146,0)</f>
        <v>0</v>
      </c>
      <c r="BJ5146" s="17" t="s">
        <v>89</v>
      </c>
      <c r="BK5146" s="102">
        <f>ROUND(I5146*H5146,2)</f>
        <v>0</v>
      </c>
      <c r="BL5146" s="17" t="s">
        <v>680</v>
      </c>
      <c r="BM5146" s="179" t="s">
        <v>5191</v>
      </c>
    </row>
    <row r="5147" spans="2:65" s="13" customFormat="1" ht="12">
      <c r="B5147" s="187"/>
      <c r="D5147" s="181" t="s">
        <v>586</v>
      </c>
      <c r="E5147" s="188" t="s">
        <v>1</v>
      </c>
      <c r="F5147" s="189" t="s">
        <v>597</v>
      </c>
      <c r="H5147" s="190">
        <v>3</v>
      </c>
      <c r="I5147" s="191"/>
      <c r="L5147" s="187"/>
      <c r="M5147" s="192"/>
      <c r="T5147" s="193"/>
      <c r="AT5147" s="188" t="s">
        <v>586</v>
      </c>
      <c r="AU5147" s="188" t="s">
        <v>89</v>
      </c>
      <c r="AV5147" s="13" t="s">
        <v>89</v>
      </c>
      <c r="AW5147" s="13" t="s">
        <v>31</v>
      </c>
      <c r="AX5147" s="13" t="s">
        <v>77</v>
      </c>
      <c r="AY5147" s="188" t="s">
        <v>574</v>
      </c>
    </row>
    <row r="5148" spans="2:65" s="14" customFormat="1" ht="12">
      <c r="B5148" s="194"/>
      <c r="D5148" s="181" t="s">
        <v>586</v>
      </c>
      <c r="E5148" s="195" t="s">
        <v>1</v>
      </c>
      <c r="F5148" s="196" t="s">
        <v>596</v>
      </c>
      <c r="H5148" s="197">
        <v>3</v>
      </c>
      <c r="I5148" s="198"/>
      <c r="L5148" s="194"/>
      <c r="M5148" s="199"/>
      <c r="T5148" s="200"/>
      <c r="AT5148" s="195" t="s">
        <v>586</v>
      </c>
      <c r="AU5148" s="195" t="s">
        <v>89</v>
      </c>
      <c r="AV5148" s="14" t="s">
        <v>580</v>
      </c>
      <c r="AW5148" s="14" t="s">
        <v>31</v>
      </c>
      <c r="AX5148" s="14" t="s">
        <v>84</v>
      </c>
      <c r="AY5148" s="195" t="s">
        <v>574</v>
      </c>
    </row>
    <row r="5149" spans="2:65" s="1" customFormat="1" ht="49.25" customHeight="1">
      <c r="B5149" s="140"/>
      <c r="C5149" s="168" t="s">
        <v>5192</v>
      </c>
      <c r="D5149" s="168" t="s">
        <v>576</v>
      </c>
      <c r="E5149" s="169" t="s">
        <v>5193</v>
      </c>
      <c r="F5149" s="170" t="s">
        <v>5194</v>
      </c>
      <c r="G5149" s="171" t="s">
        <v>579</v>
      </c>
      <c r="H5149" s="172">
        <v>1</v>
      </c>
      <c r="I5149" s="173"/>
      <c r="J5149" s="174">
        <f>ROUND(I5149*H5149,2)</f>
        <v>0</v>
      </c>
      <c r="K5149" s="175"/>
      <c r="L5149" s="34"/>
      <c r="M5149" s="176" t="s">
        <v>1</v>
      </c>
      <c r="N5149" s="139" t="s">
        <v>43</v>
      </c>
      <c r="P5149" s="177">
        <f>O5149*H5149</f>
        <v>0</v>
      </c>
      <c r="Q5149" s="177">
        <v>0</v>
      </c>
      <c r="R5149" s="177">
        <f>Q5149*H5149</f>
        <v>0</v>
      </c>
      <c r="S5149" s="177">
        <v>0</v>
      </c>
      <c r="T5149" s="178">
        <f>S5149*H5149</f>
        <v>0</v>
      </c>
      <c r="AR5149" s="179" t="s">
        <v>680</v>
      </c>
      <c r="AT5149" s="179" t="s">
        <v>576</v>
      </c>
      <c r="AU5149" s="179" t="s">
        <v>89</v>
      </c>
      <c r="AY5149" s="17" t="s">
        <v>574</v>
      </c>
      <c r="BE5149" s="102">
        <f>IF(N5149="základná",J5149,0)</f>
        <v>0</v>
      </c>
      <c r="BF5149" s="102">
        <f>IF(N5149="znížená",J5149,0)</f>
        <v>0</v>
      </c>
      <c r="BG5149" s="102">
        <f>IF(N5149="zákl. prenesená",J5149,0)</f>
        <v>0</v>
      </c>
      <c r="BH5149" s="102">
        <f>IF(N5149="zníž. prenesená",J5149,0)</f>
        <v>0</v>
      </c>
      <c r="BI5149" s="102">
        <f>IF(N5149="nulová",J5149,0)</f>
        <v>0</v>
      </c>
      <c r="BJ5149" s="17" t="s">
        <v>89</v>
      </c>
      <c r="BK5149" s="102">
        <f>ROUND(I5149*H5149,2)</f>
        <v>0</v>
      </c>
      <c r="BL5149" s="17" t="s">
        <v>680</v>
      </c>
      <c r="BM5149" s="179" t="s">
        <v>5195</v>
      </c>
    </row>
    <row r="5150" spans="2:65" s="13" customFormat="1" ht="12">
      <c r="B5150" s="187"/>
      <c r="D5150" s="181" t="s">
        <v>586</v>
      </c>
      <c r="E5150" s="188" t="s">
        <v>1</v>
      </c>
      <c r="F5150" s="189" t="s">
        <v>84</v>
      </c>
      <c r="H5150" s="190">
        <v>1</v>
      </c>
      <c r="I5150" s="191"/>
      <c r="L5150" s="187"/>
      <c r="M5150" s="192"/>
      <c r="T5150" s="193"/>
      <c r="AT5150" s="188" t="s">
        <v>586</v>
      </c>
      <c r="AU5150" s="188" t="s">
        <v>89</v>
      </c>
      <c r="AV5150" s="13" t="s">
        <v>89</v>
      </c>
      <c r="AW5150" s="13" t="s">
        <v>31</v>
      </c>
      <c r="AX5150" s="13" t="s">
        <v>77</v>
      </c>
      <c r="AY5150" s="188" t="s">
        <v>574</v>
      </c>
    </row>
    <row r="5151" spans="2:65" s="14" customFormat="1" ht="12">
      <c r="B5151" s="194"/>
      <c r="D5151" s="181" t="s">
        <v>586</v>
      </c>
      <c r="E5151" s="195" t="s">
        <v>1</v>
      </c>
      <c r="F5151" s="196" t="s">
        <v>596</v>
      </c>
      <c r="H5151" s="197">
        <v>1</v>
      </c>
      <c r="I5151" s="198"/>
      <c r="L5151" s="194"/>
      <c r="M5151" s="199"/>
      <c r="T5151" s="200"/>
      <c r="AT5151" s="195" t="s">
        <v>586</v>
      </c>
      <c r="AU5151" s="195" t="s">
        <v>89</v>
      </c>
      <c r="AV5151" s="14" t="s">
        <v>580</v>
      </c>
      <c r="AW5151" s="14" t="s">
        <v>31</v>
      </c>
      <c r="AX5151" s="14" t="s">
        <v>84</v>
      </c>
      <c r="AY5151" s="195" t="s">
        <v>574</v>
      </c>
    </row>
    <row r="5152" spans="2:65" s="1" customFormat="1" ht="44.25" customHeight="1">
      <c r="B5152" s="140"/>
      <c r="C5152" s="168" t="s">
        <v>5196</v>
      </c>
      <c r="D5152" s="168" t="s">
        <v>576</v>
      </c>
      <c r="E5152" s="169" t="s">
        <v>5197</v>
      </c>
      <c r="F5152" s="170" t="s">
        <v>5198</v>
      </c>
      <c r="G5152" s="171" t="s">
        <v>579</v>
      </c>
      <c r="H5152" s="172">
        <v>1</v>
      </c>
      <c r="I5152" s="173"/>
      <c r="J5152" s="174">
        <f>ROUND(I5152*H5152,2)</f>
        <v>0</v>
      </c>
      <c r="K5152" s="175"/>
      <c r="L5152" s="34"/>
      <c r="M5152" s="176" t="s">
        <v>1</v>
      </c>
      <c r="N5152" s="139" t="s">
        <v>43</v>
      </c>
      <c r="P5152" s="177">
        <f>O5152*H5152</f>
        <v>0</v>
      </c>
      <c r="Q5152" s="177">
        <v>0</v>
      </c>
      <c r="R5152" s="177">
        <f>Q5152*H5152</f>
        <v>0</v>
      </c>
      <c r="S5152" s="177">
        <v>0</v>
      </c>
      <c r="T5152" s="178">
        <f>S5152*H5152</f>
        <v>0</v>
      </c>
      <c r="AR5152" s="179" t="s">
        <v>680</v>
      </c>
      <c r="AT5152" s="179" t="s">
        <v>576</v>
      </c>
      <c r="AU5152" s="179" t="s">
        <v>89</v>
      </c>
      <c r="AY5152" s="17" t="s">
        <v>574</v>
      </c>
      <c r="BE5152" s="102">
        <f>IF(N5152="základná",J5152,0)</f>
        <v>0</v>
      </c>
      <c r="BF5152" s="102">
        <f>IF(N5152="znížená",J5152,0)</f>
        <v>0</v>
      </c>
      <c r="BG5152" s="102">
        <f>IF(N5152="zákl. prenesená",J5152,0)</f>
        <v>0</v>
      </c>
      <c r="BH5152" s="102">
        <f>IF(N5152="zníž. prenesená",J5152,0)</f>
        <v>0</v>
      </c>
      <c r="BI5152" s="102">
        <f>IF(N5152="nulová",J5152,0)</f>
        <v>0</v>
      </c>
      <c r="BJ5152" s="17" t="s">
        <v>89</v>
      </c>
      <c r="BK5152" s="102">
        <f>ROUND(I5152*H5152,2)</f>
        <v>0</v>
      </c>
      <c r="BL5152" s="17" t="s">
        <v>680</v>
      </c>
      <c r="BM5152" s="179" t="s">
        <v>5199</v>
      </c>
    </row>
    <row r="5153" spans="2:65" s="13" customFormat="1" ht="12">
      <c r="B5153" s="187"/>
      <c r="D5153" s="181" t="s">
        <v>586</v>
      </c>
      <c r="E5153" s="188" t="s">
        <v>1</v>
      </c>
      <c r="F5153" s="189" t="s">
        <v>84</v>
      </c>
      <c r="H5153" s="190">
        <v>1</v>
      </c>
      <c r="I5153" s="191"/>
      <c r="L5153" s="187"/>
      <c r="M5153" s="192"/>
      <c r="T5153" s="193"/>
      <c r="AT5153" s="188" t="s">
        <v>586</v>
      </c>
      <c r="AU5153" s="188" t="s">
        <v>89</v>
      </c>
      <c r="AV5153" s="13" t="s">
        <v>89</v>
      </c>
      <c r="AW5153" s="13" t="s">
        <v>31</v>
      </c>
      <c r="AX5153" s="13" t="s">
        <v>77</v>
      </c>
      <c r="AY5153" s="188" t="s">
        <v>574</v>
      </c>
    </row>
    <row r="5154" spans="2:65" s="14" customFormat="1" ht="12">
      <c r="B5154" s="194"/>
      <c r="D5154" s="181" t="s">
        <v>586</v>
      </c>
      <c r="E5154" s="195" t="s">
        <v>1</v>
      </c>
      <c r="F5154" s="196" t="s">
        <v>596</v>
      </c>
      <c r="H5154" s="197">
        <v>1</v>
      </c>
      <c r="I5154" s="198"/>
      <c r="L5154" s="194"/>
      <c r="M5154" s="199"/>
      <c r="T5154" s="200"/>
      <c r="AT5154" s="195" t="s">
        <v>586</v>
      </c>
      <c r="AU5154" s="195" t="s">
        <v>89</v>
      </c>
      <c r="AV5154" s="14" t="s">
        <v>580</v>
      </c>
      <c r="AW5154" s="14" t="s">
        <v>31</v>
      </c>
      <c r="AX5154" s="14" t="s">
        <v>84</v>
      </c>
      <c r="AY5154" s="195" t="s">
        <v>574</v>
      </c>
    </row>
    <row r="5155" spans="2:65" s="1" customFormat="1" ht="49.25" customHeight="1">
      <c r="B5155" s="140"/>
      <c r="C5155" s="168" t="s">
        <v>5200</v>
      </c>
      <c r="D5155" s="168" t="s">
        <v>576</v>
      </c>
      <c r="E5155" s="169" t="s">
        <v>5201</v>
      </c>
      <c r="F5155" s="170" t="s">
        <v>5202</v>
      </c>
      <c r="G5155" s="171" t="s">
        <v>579</v>
      </c>
      <c r="H5155" s="172">
        <v>1</v>
      </c>
      <c r="I5155" s="173"/>
      <c r="J5155" s="174">
        <f>ROUND(I5155*H5155,2)</f>
        <v>0</v>
      </c>
      <c r="K5155" s="175"/>
      <c r="L5155" s="34"/>
      <c r="M5155" s="176" t="s">
        <v>1</v>
      </c>
      <c r="N5155" s="139" t="s">
        <v>43</v>
      </c>
      <c r="P5155" s="177">
        <f>O5155*H5155</f>
        <v>0</v>
      </c>
      <c r="Q5155" s="177">
        <v>0</v>
      </c>
      <c r="R5155" s="177">
        <f>Q5155*H5155</f>
        <v>0</v>
      </c>
      <c r="S5155" s="177">
        <v>0</v>
      </c>
      <c r="T5155" s="178">
        <f>S5155*H5155</f>
        <v>0</v>
      </c>
      <c r="AR5155" s="179" t="s">
        <v>680</v>
      </c>
      <c r="AT5155" s="179" t="s">
        <v>576</v>
      </c>
      <c r="AU5155" s="179" t="s">
        <v>89</v>
      </c>
      <c r="AY5155" s="17" t="s">
        <v>574</v>
      </c>
      <c r="BE5155" s="102">
        <f>IF(N5155="základná",J5155,0)</f>
        <v>0</v>
      </c>
      <c r="BF5155" s="102">
        <f>IF(N5155="znížená",J5155,0)</f>
        <v>0</v>
      </c>
      <c r="BG5155" s="102">
        <f>IF(N5155="zákl. prenesená",J5155,0)</f>
        <v>0</v>
      </c>
      <c r="BH5155" s="102">
        <f>IF(N5155="zníž. prenesená",J5155,0)</f>
        <v>0</v>
      </c>
      <c r="BI5155" s="102">
        <f>IF(N5155="nulová",J5155,0)</f>
        <v>0</v>
      </c>
      <c r="BJ5155" s="17" t="s">
        <v>89</v>
      </c>
      <c r="BK5155" s="102">
        <f>ROUND(I5155*H5155,2)</f>
        <v>0</v>
      </c>
      <c r="BL5155" s="17" t="s">
        <v>680</v>
      </c>
      <c r="BM5155" s="179" t="s">
        <v>5203</v>
      </c>
    </row>
    <row r="5156" spans="2:65" s="13" customFormat="1" ht="12">
      <c r="B5156" s="187"/>
      <c r="D5156" s="181" t="s">
        <v>586</v>
      </c>
      <c r="E5156" s="188" t="s">
        <v>1</v>
      </c>
      <c r="F5156" s="189" t="s">
        <v>84</v>
      </c>
      <c r="H5156" s="190">
        <v>1</v>
      </c>
      <c r="I5156" s="191"/>
      <c r="L5156" s="187"/>
      <c r="M5156" s="192"/>
      <c r="T5156" s="193"/>
      <c r="AT5156" s="188" t="s">
        <v>586</v>
      </c>
      <c r="AU5156" s="188" t="s">
        <v>89</v>
      </c>
      <c r="AV5156" s="13" t="s">
        <v>89</v>
      </c>
      <c r="AW5156" s="13" t="s">
        <v>31</v>
      </c>
      <c r="AX5156" s="13" t="s">
        <v>77</v>
      </c>
      <c r="AY5156" s="188" t="s">
        <v>574</v>
      </c>
    </row>
    <row r="5157" spans="2:65" s="14" customFormat="1" ht="12">
      <c r="B5157" s="194"/>
      <c r="D5157" s="181" t="s">
        <v>586</v>
      </c>
      <c r="E5157" s="195" t="s">
        <v>1</v>
      </c>
      <c r="F5157" s="196" t="s">
        <v>596</v>
      </c>
      <c r="H5157" s="197">
        <v>1</v>
      </c>
      <c r="I5157" s="198"/>
      <c r="L5157" s="194"/>
      <c r="M5157" s="199"/>
      <c r="T5157" s="200"/>
      <c r="AT5157" s="195" t="s">
        <v>586</v>
      </c>
      <c r="AU5157" s="195" t="s">
        <v>89</v>
      </c>
      <c r="AV5157" s="14" t="s">
        <v>580</v>
      </c>
      <c r="AW5157" s="14" t="s">
        <v>31</v>
      </c>
      <c r="AX5157" s="14" t="s">
        <v>84</v>
      </c>
      <c r="AY5157" s="195" t="s">
        <v>574</v>
      </c>
    </row>
    <row r="5158" spans="2:65" s="1" customFormat="1" ht="49.25" customHeight="1">
      <c r="B5158" s="140"/>
      <c r="C5158" s="168" t="s">
        <v>5204</v>
      </c>
      <c r="D5158" s="168" t="s">
        <v>576</v>
      </c>
      <c r="E5158" s="169" t="s">
        <v>5205</v>
      </c>
      <c r="F5158" s="170" t="s">
        <v>5206</v>
      </c>
      <c r="G5158" s="171" t="s">
        <v>579</v>
      </c>
      <c r="H5158" s="172">
        <v>14</v>
      </c>
      <c r="I5158" s="173"/>
      <c r="J5158" s="174">
        <f>ROUND(I5158*H5158,2)</f>
        <v>0</v>
      </c>
      <c r="K5158" s="175"/>
      <c r="L5158" s="34"/>
      <c r="M5158" s="176" t="s">
        <v>1</v>
      </c>
      <c r="N5158" s="139" t="s">
        <v>43</v>
      </c>
      <c r="P5158" s="177">
        <f>O5158*H5158</f>
        <v>0</v>
      </c>
      <c r="Q5158" s="177">
        <v>0</v>
      </c>
      <c r="R5158" s="177">
        <f>Q5158*H5158</f>
        <v>0</v>
      </c>
      <c r="S5158" s="177">
        <v>0</v>
      </c>
      <c r="T5158" s="178">
        <f>S5158*H5158</f>
        <v>0</v>
      </c>
      <c r="AR5158" s="179" t="s">
        <v>680</v>
      </c>
      <c r="AT5158" s="179" t="s">
        <v>576</v>
      </c>
      <c r="AU5158" s="179" t="s">
        <v>89</v>
      </c>
      <c r="AY5158" s="17" t="s">
        <v>574</v>
      </c>
      <c r="BE5158" s="102">
        <f>IF(N5158="základná",J5158,0)</f>
        <v>0</v>
      </c>
      <c r="BF5158" s="102">
        <f>IF(N5158="znížená",J5158,0)</f>
        <v>0</v>
      </c>
      <c r="BG5158" s="102">
        <f>IF(N5158="zákl. prenesená",J5158,0)</f>
        <v>0</v>
      </c>
      <c r="BH5158" s="102">
        <f>IF(N5158="zníž. prenesená",J5158,0)</f>
        <v>0</v>
      </c>
      <c r="BI5158" s="102">
        <f>IF(N5158="nulová",J5158,0)</f>
        <v>0</v>
      </c>
      <c r="BJ5158" s="17" t="s">
        <v>89</v>
      </c>
      <c r="BK5158" s="102">
        <f>ROUND(I5158*H5158,2)</f>
        <v>0</v>
      </c>
      <c r="BL5158" s="17" t="s">
        <v>680</v>
      </c>
      <c r="BM5158" s="179" t="s">
        <v>5207</v>
      </c>
    </row>
    <row r="5159" spans="2:65" s="13" customFormat="1" ht="12">
      <c r="B5159" s="187"/>
      <c r="D5159" s="181" t="s">
        <v>586</v>
      </c>
      <c r="E5159" s="188" t="s">
        <v>1</v>
      </c>
      <c r="F5159" s="189" t="s">
        <v>664</v>
      </c>
      <c r="H5159" s="190">
        <v>14</v>
      </c>
      <c r="I5159" s="191"/>
      <c r="L5159" s="187"/>
      <c r="M5159" s="192"/>
      <c r="T5159" s="193"/>
      <c r="AT5159" s="188" t="s">
        <v>586</v>
      </c>
      <c r="AU5159" s="188" t="s">
        <v>89</v>
      </c>
      <c r="AV5159" s="13" t="s">
        <v>89</v>
      </c>
      <c r="AW5159" s="13" t="s">
        <v>31</v>
      </c>
      <c r="AX5159" s="13" t="s">
        <v>77</v>
      </c>
      <c r="AY5159" s="188" t="s">
        <v>574</v>
      </c>
    </row>
    <row r="5160" spans="2:65" s="14" customFormat="1" ht="12">
      <c r="B5160" s="194"/>
      <c r="D5160" s="181" t="s">
        <v>586</v>
      </c>
      <c r="E5160" s="195" t="s">
        <v>1</v>
      </c>
      <c r="F5160" s="196" t="s">
        <v>596</v>
      </c>
      <c r="H5160" s="197">
        <v>14</v>
      </c>
      <c r="I5160" s="198"/>
      <c r="L5160" s="194"/>
      <c r="M5160" s="199"/>
      <c r="T5160" s="200"/>
      <c r="AT5160" s="195" t="s">
        <v>586</v>
      </c>
      <c r="AU5160" s="195" t="s">
        <v>89</v>
      </c>
      <c r="AV5160" s="14" t="s">
        <v>580</v>
      </c>
      <c r="AW5160" s="14" t="s">
        <v>31</v>
      </c>
      <c r="AX5160" s="14" t="s">
        <v>84</v>
      </c>
      <c r="AY5160" s="195" t="s">
        <v>574</v>
      </c>
    </row>
    <row r="5161" spans="2:65" s="1" customFormat="1" ht="49.25" customHeight="1">
      <c r="B5161" s="140"/>
      <c r="C5161" s="168" t="s">
        <v>5208</v>
      </c>
      <c r="D5161" s="168" t="s">
        <v>576</v>
      </c>
      <c r="E5161" s="169" t="s">
        <v>5209</v>
      </c>
      <c r="F5161" s="170" t="s">
        <v>5210</v>
      </c>
      <c r="G5161" s="171" t="s">
        <v>579</v>
      </c>
      <c r="H5161" s="172">
        <v>4050</v>
      </c>
      <c r="I5161" s="173"/>
      <c r="J5161" s="174">
        <f>ROUND(I5161*H5161,2)</f>
        <v>0</v>
      </c>
      <c r="K5161" s="175"/>
      <c r="L5161" s="34"/>
      <c r="M5161" s="176" t="s">
        <v>1</v>
      </c>
      <c r="N5161" s="139" t="s">
        <v>43</v>
      </c>
      <c r="P5161" s="177">
        <f>O5161*H5161</f>
        <v>0</v>
      </c>
      <c r="Q5161" s="177">
        <v>0</v>
      </c>
      <c r="R5161" s="177">
        <f>Q5161*H5161</f>
        <v>0</v>
      </c>
      <c r="S5161" s="177">
        <v>0</v>
      </c>
      <c r="T5161" s="178">
        <f>S5161*H5161</f>
        <v>0</v>
      </c>
      <c r="AR5161" s="179" t="s">
        <v>680</v>
      </c>
      <c r="AT5161" s="179" t="s">
        <v>576</v>
      </c>
      <c r="AU5161" s="179" t="s">
        <v>89</v>
      </c>
      <c r="AY5161" s="17" t="s">
        <v>574</v>
      </c>
      <c r="BE5161" s="102">
        <f>IF(N5161="základná",J5161,0)</f>
        <v>0</v>
      </c>
      <c r="BF5161" s="102">
        <f>IF(N5161="znížená",J5161,0)</f>
        <v>0</v>
      </c>
      <c r="BG5161" s="102">
        <f>IF(N5161="zákl. prenesená",J5161,0)</f>
        <v>0</v>
      </c>
      <c r="BH5161" s="102">
        <f>IF(N5161="zníž. prenesená",J5161,0)</f>
        <v>0</v>
      </c>
      <c r="BI5161" s="102">
        <f>IF(N5161="nulová",J5161,0)</f>
        <v>0</v>
      </c>
      <c r="BJ5161" s="17" t="s">
        <v>89</v>
      </c>
      <c r="BK5161" s="102">
        <f>ROUND(I5161*H5161,2)</f>
        <v>0</v>
      </c>
      <c r="BL5161" s="17" t="s">
        <v>680</v>
      </c>
      <c r="BM5161" s="179" t="s">
        <v>5211</v>
      </c>
    </row>
    <row r="5162" spans="2:65" s="13" customFormat="1" ht="12">
      <c r="B5162" s="187"/>
      <c r="D5162" s="181" t="s">
        <v>586</v>
      </c>
      <c r="E5162" s="188" t="s">
        <v>1</v>
      </c>
      <c r="F5162" s="189" t="s">
        <v>5212</v>
      </c>
      <c r="H5162" s="190">
        <v>4050</v>
      </c>
      <c r="I5162" s="191"/>
      <c r="L5162" s="187"/>
      <c r="M5162" s="192"/>
      <c r="T5162" s="193"/>
      <c r="AT5162" s="188" t="s">
        <v>586</v>
      </c>
      <c r="AU5162" s="188" t="s">
        <v>89</v>
      </c>
      <c r="AV5162" s="13" t="s">
        <v>89</v>
      </c>
      <c r="AW5162" s="13" t="s">
        <v>31</v>
      </c>
      <c r="AX5162" s="13" t="s">
        <v>77</v>
      </c>
      <c r="AY5162" s="188" t="s">
        <v>574</v>
      </c>
    </row>
    <row r="5163" spans="2:65" s="14" customFormat="1" ht="12">
      <c r="B5163" s="194"/>
      <c r="D5163" s="181" t="s">
        <v>586</v>
      </c>
      <c r="E5163" s="195" t="s">
        <v>1</v>
      </c>
      <c r="F5163" s="196" t="s">
        <v>596</v>
      </c>
      <c r="H5163" s="197">
        <v>4050</v>
      </c>
      <c r="I5163" s="198"/>
      <c r="L5163" s="194"/>
      <c r="M5163" s="199"/>
      <c r="T5163" s="200"/>
      <c r="AT5163" s="195" t="s">
        <v>586</v>
      </c>
      <c r="AU5163" s="195" t="s">
        <v>89</v>
      </c>
      <c r="AV5163" s="14" t="s">
        <v>580</v>
      </c>
      <c r="AW5163" s="14" t="s">
        <v>31</v>
      </c>
      <c r="AX5163" s="14" t="s">
        <v>84</v>
      </c>
      <c r="AY5163" s="195" t="s">
        <v>574</v>
      </c>
    </row>
    <row r="5164" spans="2:65" s="1" customFormat="1" ht="55.5" customHeight="1">
      <c r="B5164" s="140"/>
      <c r="C5164" s="168" t="s">
        <v>5213</v>
      </c>
      <c r="D5164" s="168" t="s">
        <v>576</v>
      </c>
      <c r="E5164" s="169" t="s">
        <v>5214</v>
      </c>
      <c r="F5164" s="170" t="s">
        <v>5215</v>
      </c>
      <c r="G5164" s="171" t="s">
        <v>579</v>
      </c>
      <c r="H5164" s="172">
        <v>64</v>
      </c>
      <c r="I5164" s="173"/>
      <c r="J5164" s="174">
        <f>ROUND(I5164*H5164,2)</f>
        <v>0</v>
      </c>
      <c r="K5164" s="175"/>
      <c r="L5164" s="34"/>
      <c r="M5164" s="176" t="s">
        <v>1</v>
      </c>
      <c r="N5164" s="139" t="s">
        <v>43</v>
      </c>
      <c r="P5164" s="177">
        <f>O5164*H5164</f>
        <v>0</v>
      </c>
      <c r="Q5164" s="177">
        <v>0</v>
      </c>
      <c r="R5164" s="177">
        <f>Q5164*H5164</f>
        <v>0</v>
      </c>
      <c r="S5164" s="177">
        <v>0</v>
      </c>
      <c r="T5164" s="178">
        <f>S5164*H5164</f>
        <v>0</v>
      </c>
      <c r="AR5164" s="179" t="s">
        <v>680</v>
      </c>
      <c r="AT5164" s="179" t="s">
        <v>576</v>
      </c>
      <c r="AU5164" s="179" t="s">
        <v>89</v>
      </c>
      <c r="AY5164" s="17" t="s">
        <v>574</v>
      </c>
      <c r="BE5164" s="102">
        <f>IF(N5164="základná",J5164,0)</f>
        <v>0</v>
      </c>
      <c r="BF5164" s="102">
        <f>IF(N5164="znížená",J5164,0)</f>
        <v>0</v>
      </c>
      <c r="BG5164" s="102">
        <f>IF(N5164="zákl. prenesená",J5164,0)</f>
        <v>0</v>
      </c>
      <c r="BH5164" s="102">
        <f>IF(N5164="zníž. prenesená",J5164,0)</f>
        <v>0</v>
      </c>
      <c r="BI5164" s="102">
        <f>IF(N5164="nulová",J5164,0)</f>
        <v>0</v>
      </c>
      <c r="BJ5164" s="17" t="s">
        <v>89</v>
      </c>
      <c r="BK5164" s="102">
        <f>ROUND(I5164*H5164,2)</f>
        <v>0</v>
      </c>
      <c r="BL5164" s="17" t="s">
        <v>680</v>
      </c>
      <c r="BM5164" s="179" t="s">
        <v>5216</v>
      </c>
    </row>
    <row r="5165" spans="2:65" s="13" customFormat="1" ht="12">
      <c r="B5165" s="187"/>
      <c r="D5165" s="181" t="s">
        <v>586</v>
      </c>
      <c r="E5165" s="188" t="s">
        <v>1</v>
      </c>
      <c r="F5165" s="189" t="s">
        <v>5217</v>
      </c>
      <c r="H5165" s="190">
        <v>60</v>
      </c>
      <c r="I5165" s="191"/>
      <c r="L5165" s="187"/>
      <c r="M5165" s="192"/>
      <c r="T5165" s="193"/>
      <c r="AT5165" s="188" t="s">
        <v>586</v>
      </c>
      <c r="AU5165" s="188" t="s">
        <v>89</v>
      </c>
      <c r="AV5165" s="13" t="s">
        <v>89</v>
      </c>
      <c r="AW5165" s="13" t="s">
        <v>31</v>
      </c>
      <c r="AX5165" s="13" t="s">
        <v>77</v>
      </c>
      <c r="AY5165" s="188" t="s">
        <v>574</v>
      </c>
    </row>
    <row r="5166" spans="2:65" s="13" customFormat="1" ht="12">
      <c r="B5166" s="187"/>
      <c r="D5166" s="181" t="s">
        <v>586</v>
      </c>
      <c r="E5166" s="188" t="s">
        <v>1</v>
      </c>
      <c r="F5166" s="189" t="s">
        <v>5218</v>
      </c>
      <c r="H5166" s="190">
        <v>4</v>
      </c>
      <c r="I5166" s="191"/>
      <c r="L5166" s="187"/>
      <c r="M5166" s="192"/>
      <c r="T5166" s="193"/>
      <c r="AT5166" s="188" t="s">
        <v>586</v>
      </c>
      <c r="AU5166" s="188" t="s">
        <v>89</v>
      </c>
      <c r="AV5166" s="13" t="s">
        <v>89</v>
      </c>
      <c r="AW5166" s="13" t="s">
        <v>31</v>
      </c>
      <c r="AX5166" s="13" t="s">
        <v>77</v>
      </c>
      <c r="AY5166" s="188" t="s">
        <v>574</v>
      </c>
    </row>
    <row r="5167" spans="2:65" s="14" customFormat="1" ht="12">
      <c r="B5167" s="194"/>
      <c r="D5167" s="181" t="s">
        <v>586</v>
      </c>
      <c r="E5167" s="195" t="s">
        <v>1</v>
      </c>
      <c r="F5167" s="196" t="s">
        <v>596</v>
      </c>
      <c r="H5167" s="197">
        <v>64</v>
      </c>
      <c r="I5167" s="198"/>
      <c r="L5167" s="194"/>
      <c r="M5167" s="199"/>
      <c r="T5167" s="200"/>
      <c r="AT5167" s="195" t="s">
        <v>586</v>
      </c>
      <c r="AU5167" s="195" t="s">
        <v>89</v>
      </c>
      <c r="AV5167" s="14" t="s">
        <v>580</v>
      </c>
      <c r="AW5167" s="14" t="s">
        <v>31</v>
      </c>
      <c r="AX5167" s="14" t="s">
        <v>84</v>
      </c>
      <c r="AY5167" s="195" t="s">
        <v>574</v>
      </c>
    </row>
    <row r="5168" spans="2:65" s="1" customFormat="1" ht="78" customHeight="1">
      <c r="B5168" s="140"/>
      <c r="C5168" s="168" t="s">
        <v>5219</v>
      </c>
      <c r="D5168" s="168" t="s">
        <v>576</v>
      </c>
      <c r="E5168" s="169" t="s">
        <v>5220</v>
      </c>
      <c r="F5168" s="170" t="s">
        <v>5221</v>
      </c>
      <c r="G5168" s="171" t="s">
        <v>579</v>
      </c>
      <c r="H5168" s="172">
        <v>1</v>
      </c>
      <c r="I5168" s="173"/>
      <c r="J5168" s="174">
        <f>ROUND(I5168*H5168,2)</f>
        <v>0</v>
      </c>
      <c r="K5168" s="175"/>
      <c r="L5168" s="34"/>
      <c r="M5168" s="176" t="s">
        <v>1</v>
      </c>
      <c r="N5168" s="139" t="s">
        <v>43</v>
      </c>
      <c r="P5168" s="177">
        <f>O5168*H5168</f>
        <v>0</v>
      </c>
      <c r="Q5168" s="177">
        <v>0</v>
      </c>
      <c r="R5168" s="177">
        <f>Q5168*H5168</f>
        <v>0</v>
      </c>
      <c r="S5168" s="177">
        <v>0</v>
      </c>
      <c r="T5168" s="178">
        <f>S5168*H5168</f>
        <v>0</v>
      </c>
      <c r="AR5168" s="179" t="s">
        <v>680</v>
      </c>
      <c r="AT5168" s="179" t="s">
        <v>576</v>
      </c>
      <c r="AU5168" s="179" t="s">
        <v>89</v>
      </c>
      <c r="AY5168" s="17" t="s">
        <v>574</v>
      </c>
      <c r="BE5168" s="102">
        <f>IF(N5168="základná",J5168,0)</f>
        <v>0</v>
      </c>
      <c r="BF5168" s="102">
        <f>IF(N5168="znížená",J5168,0)</f>
        <v>0</v>
      </c>
      <c r="BG5168" s="102">
        <f>IF(N5168="zákl. prenesená",J5168,0)</f>
        <v>0</v>
      </c>
      <c r="BH5168" s="102">
        <f>IF(N5168="zníž. prenesená",J5168,0)</f>
        <v>0</v>
      </c>
      <c r="BI5168" s="102">
        <f>IF(N5168="nulová",J5168,0)</f>
        <v>0</v>
      </c>
      <c r="BJ5168" s="17" t="s">
        <v>89</v>
      </c>
      <c r="BK5168" s="102">
        <f>ROUND(I5168*H5168,2)</f>
        <v>0</v>
      </c>
      <c r="BL5168" s="17" t="s">
        <v>680</v>
      </c>
      <c r="BM5168" s="179" t="s">
        <v>5222</v>
      </c>
    </row>
    <row r="5169" spans="2:65" s="13" customFormat="1" ht="12">
      <c r="B5169" s="187"/>
      <c r="D5169" s="181" t="s">
        <v>586</v>
      </c>
      <c r="E5169" s="188" t="s">
        <v>1</v>
      </c>
      <c r="F5169" s="189" t="s">
        <v>84</v>
      </c>
      <c r="H5169" s="190">
        <v>1</v>
      </c>
      <c r="I5169" s="191"/>
      <c r="L5169" s="187"/>
      <c r="M5169" s="192"/>
      <c r="T5169" s="193"/>
      <c r="AT5169" s="188" t="s">
        <v>586</v>
      </c>
      <c r="AU5169" s="188" t="s">
        <v>89</v>
      </c>
      <c r="AV5169" s="13" t="s">
        <v>89</v>
      </c>
      <c r="AW5169" s="13" t="s">
        <v>31</v>
      </c>
      <c r="AX5169" s="13" t="s">
        <v>77</v>
      </c>
      <c r="AY5169" s="188" t="s">
        <v>574</v>
      </c>
    </row>
    <row r="5170" spans="2:65" s="14" customFormat="1" ht="12">
      <c r="B5170" s="194"/>
      <c r="D5170" s="181" t="s">
        <v>586</v>
      </c>
      <c r="E5170" s="195" t="s">
        <v>1</v>
      </c>
      <c r="F5170" s="196" t="s">
        <v>596</v>
      </c>
      <c r="H5170" s="197">
        <v>1</v>
      </c>
      <c r="I5170" s="198"/>
      <c r="L5170" s="194"/>
      <c r="M5170" s="199"/>
      <c r="T5170" s="200"/>
      <c r="AT5170" s="195" t="s">
        <v>586</v>
      </c>
      <c r="AU5170" s="195" t="s">
        <v>89</v>
      </c>
      <c r="AV5170" s="14" t="s">
        <v>580</v>
      </c>
      <c r="AW5170" s="14" t="s">
        <v>31</v>
      </c>
      <c r="AX5170" s="14" t="s">
        <v>84</v>
      </c>
      <c r="AY5170" s="195" t="s">
        <v>574</v>
      </c>
    </row>
    <row r="5171" spans="2:65" s="1" customFormat="1" ht="78" customHeight="1">
      <c r="B5171" s="140"/>
      <c r="C5171" s="168" t="s">
        <v>5223</v>
      </c>
      <c r="D5171" s="168" t="s">
        <v>576</v>
      </c>
      <c r="E5171" s="169" t="s">
        <v>5224</v>
      </c>
      <c r="F5171" s="170" t="s">
        <v>5225</v>
      </c>
      <c r="G5171" s="171" t="s">
        <v>579</v>
      </c>
      <c r="H5171" s="172">
        <v>1</v>
      </c>
      <c r="I5171" s="173"/>
      <c r="J5171" s="174">
        <f>ROUND(I5171*H5171,2)</f>
        <v>0</v>
      </c>
      <c r="K5171" s="175"/>
      <c r="L5171" s="34"/>
      <c r="M5171" s="176" t="s">
        <v>1</v>
      </c>
      <c r="N5171" s="139" t="s">
        <v>43</v>
      </c>
      <c r="P5171" s="177">
        <f>O5171*H5171</f>
        <v>0</v>
      </c>
      <c r="Q5171" s="177">
        <v>0</v>
      </c>
      <c r="R5171" s="177">
        <f>Q5171*H5171</f>
        <v>0</v>
      </c>
      <c r="S5171" s="177">
        <v>0</v>
      </c>
      <c r="T5171" s="178">
        <f>S5171*H5171</f>
        <v>0</v>
      </c>
      <c r="AR5171" s="179" t="s">
        <v>680</v>
      </c>
      <c r="AT5171" s="179" t="s">
        <v>576</v>
      </c>
      <c r="AU5171" s="179" t="s">
        <v>89</v>
      </c>
      <c r="AY5171" s="17" t="s">
        <v>574</v>
      </c>
      <c r="BE5171" s="102">
        <f>IF(N5171="základná",J5171,0)</f>
        <v>0</v>
      </c>
      <c r="BF5171" s="102">
        <f>IF(N5171="znížená",J5171,0)</f>
        <v>0</v>
      </c>
      <c r="BG5171" s="102">
        <f>IF(N5171="zákl. prenesená",J5171,0)</f>
        <v>0</v>
      </c>
      <c r="BH5171" s="102">
        <f>IF(N5171="zníž. prenesená",J5171,0)</f>
        <v>0</v>
      </c>
      <c r="BI5171" s="102">
        <f>IF(N5171="nulová",J5171,0)</f>
        <v>0</v>
      </c>
      <c r="BJ5171" s="17" t="s">
        <v>89</v>
      </c>
      <c r="BK5171" s="102">
        <f>ROUND(I5171*H5171,2)</f>
        <v>0</v>
      </c>
      <c r="BL5171" s="17" t="s">
        <v>680</v>
      </c>
      <c r="BM5171" s="179" t="s">
        <v>5226</v>
      </c>
    </row>
    <row r="5172" spans="2:65" s="13" customFormat="1" ht="12">
      <c r="B5172" s="187"/>
      <c r="D5172" s="181" t="s">
        <v>586</v>
      </c>
      <c r="E5172" s="188" t="s">
        <v>1</v>
      </c>
      <c r="F5172" s="189" t="s">
        <v>84</v>
      </c>
      <c r="H5172" s="190">
        <v>1</v>
      </c>
      <c r="I5172" s="191"/>
      <c r="L5172" s="187"/>
      <c r="M5172" s="192"/>
      <c r="T5172" s="193"/>
      <c r="AT5172" s="188" t="s">
        <v>586</v>
      </c>
      <c r="AU5172" s="188" t="s">
        <v>89</v>
      </c>
      <c r="AV5172" s="13" t="s">
        <v>89</v>
      </c>
      <c r="AW5172" s="13" t="s">
        <v>31</v>
      </c>
      <c r="AX5172" s="13" t="s">
        <v>77</v>
      </c>
      <c r="AY5172" s="188" t="s">
        <v>574</v>
      </c>
    </row>
    <row r="5173" spans="2:65" s="14" customFormat="1" ht="12">
      <c r="B5173" s="194"/>
      <c r="D5173" s="181" t="s">
        <v>586</v>
      </c>
      <c r="E5173" s="195" t="s">
        <v>1</v>
      </c>
      <c r="F5173" s="196" t="s">
        <v>596</v>
      </c>
      <c r="H5173" s="197">
        <v>1</v>
      </c>
      <c r="I5173" s="198"/>
      <c r="L5173" s="194"/>
      <c r="M5173" s="199"/>
      <c r="T5173" s="200"/>
      <c r="AT5173" s="195" t="s">
        <v>586</v>
      </c>
      <c r="AU5173" s="195" t="s">
        <v>89</v>
      </c>
      <c r="AV5173" s="14" t="s">
        <v>580</v>
      </c>
      <c r="AW5173" s="14" t="s">
        <v>31</v>
      </c>
      <c r="AX5173" s="14" t="s">
        <v>84</v>
      </c>
      <c r="AY5173" s="195" t="s">
        <v>574</v>
      </c>
    </row>
    <row r="5174" spans="2:65" s="1" customFormat="1" ht="66.75" customHeight="1">
      <c r="B5174" s="140"/>
      <c r="C5174" s="168" t="s">
        <v>5227</v>
      </c>
      <c r="D5174" s="168" t="s">
        <v>576</v>
      </c>
      <c r="E5174" s="169" t="s">
        <v>5228</v>
      </c>
      <c r="F5174" s="170" t="s">
        <v>5229</v>
      </c>
      <c r="G5174" s="171" t="s">
        <v>579</v>
      </c>
      <c r="H5174" s="172">
        <v>1</v>
      </c>
      <c r="I5174" s="173"/>
      <c r="J5174" s="174">
        <f>ROUND(I5174*H5174,2)</f>
        <v>0</v>
      </c>
      <c r="K5174" s="175"/>
      <c r="L5174" s="34"/>
      <c r="M5174" s="176" t="s">
        <v>1</v>
      </c>
      <c r="N5174" s="139" t="s">
        <v>43</v>
      </c>
      <c r="P5174" s="177">
        <f>O5174*H5174</f>
        <v>0</v>
      </c>
      <c r="Q5174" s="177">
        <v>0</v>
      </c>
      <c r="R5174" s="177">
        <f>Q5174*H5174</f>
        <v>0</v>
      </c>
      <c r="S5174" s="177">
        <v>0</v>
      </c>
      <c r="T5174" s="178">
        <f>S5174*H5174</f>
        <v>0</v>
      </c>
      <c r="AR5174" s="179" t="s">
        <v>680</v>
      </c>
      <c r="AT5174" s="179" t="s">
        <v>576</v>
      </c>
      <c r="AU5174" s="179" t="s">
        <v>89</v>
      </c>
      <c r="AY5174" s="17" t="s">
        <v>574</v>
      </c>
      <c r="BE5174" s="102">
        <f>IF(N5174="základná",J5174,0)</f>
        <v>0</v>
      </c>
      <c r="BF5174" s="102">
        <f>IF(N5174="znížená",J5174,0)</f>
        <v>0</v>
      </c>
      <c r="BG5174" s="102">
        <f>IF(N5174="zákl. prenesená",J5174,0)</f>
        <v>0</v>
      </c>
      <c r="BH5174" s="102">
        <f>IF(N5174="zníž. prenesená",J5174,0)</f>
        <v>0</v>
      </c>
      <c r="BI5174" s="102">
        <f>IF(N5174="nulová",J5174,0)</f>
        <v>0</v>
      </c>
      <c r="BJ5174" s="17" t="s">
        <v>89</v>
      </c>
      <c r="BK5174" s="102">
        <f>ROUND(I5174*H5174,2)</f>
        <v>0</v>
      </c>
      <c r="BL5174" s="17" t="s">
        <v>680</v>
      </c>
      <c r="BM5174" s="179" t="s">
        <v>5230</v>
      </c>
    </row>
    <row r="5175" spans="2:65" s="13" customFormat="1" ht="12">
      <c r="B5175" s="187"/>
      <c r="D5175" s="181" t="s">
        <v>586</v>
      </c>
      <c r="E5175" s="188" t="s">
        <v>1</v>
      </c>
      <c r="F5175" s="189" t="s">
        <v>84</v>
      </c>
      <c r="H5175" s="190">
        <v>1</v>
      </c>
      <c r="I5175" s="191"/>
      <c r="L5175" s="187"/>
      <c r="M5175" s="192"/>
      <c r="T5175" s="193"/>
      <c r="AT5175" s="188" t="s">
        <v>586</v>
      </c>
      <c r="AU5175" s="188" t="s">
        <v>89</v>
      </c>
      <c r="AV5175" s="13" t="s">
        <v>89</v>
      </c>
      <c r="AW5175" s="13" t="s">
        <v>31</v>
      </c>
      <c r="AX5175" s="13" t="s">
        <v>77</v>
      </c>
      <c r="AY5175" s="188" t="s">
        <v>574</v>
      </c>
    </row>
    <row r="5176" spans="2:65" s="14" customFormat="1" ht="12">
      <c r="B5176" s="194"/>
      <c r="D5176" s="181" t="s">
        <v>586</v>
      </c>
      <c r="E5176" s="195" t="s">
        <v>1</v>
      </c>
      <c r="F5176" s="196" t="s">
        <v>596</v>
      </c>
      <c r="H5176" s="197">
        <v>1</v>
      </c>
      <c r="I5176" s="198"/>
      <c r="L5176" s="194"/>
      <c r="M5176" s="199"/>
      <c r="T5176" s="200"/>
      <c r="AT5176" s="195" t="s">
        <v>586</v>
      </c>
      <c r="AU5176" s="195" t="s">
        <v>89</v>
      </c>
      <c r="AV5176" s="14" t="s">
        <v>580</v>
      </c>
      <c r="AW5176" s="14" t="s">
        <v>31</v>
      </c>
      <c r="AX5176" s="14" t="s">
        <v>84</v>
      </c>
      <c r="AY5176" s="195" t="s">
        <v>574</v>
      </c>
    </row>
    <row r="5177" spans="2:65" s="1" customFormat="1" ht="66.75" customHeight="1">
      <c r="B5177" s="140"/>
      <c r="C5177" s="168" t="s">
        <v>5231</v>
      </c>
      <c r="D5177" s="168" t="s">
        <v>576</v>
      </c>
      <c r="E5177" s="169" t="s">
        <v>5232</v>
      </c>
      <c r="F5177" s="170" t="s">
        <v>5233</v>
      </c>
      <c r="G5177" s="171" t="s">
        <v>579</v>
      </c>
      <c r="H5177" s="172">
        <v>1</v>
      </c>
      <c r="I5177" s="173"/>
      <c r="J5177" s="174">
        <f>ROUND(I5177*H5177,2)</f>
        <v>0</v>
      </c>
      <c r="K5177" s="175"/>
      <c r="L5177" s="34"/>
      <c r="M5177" s="176" t="s">
        <v>1</v>
      </c>
      <c r="N5177" s="139" t="s">
        <v>43</v>
      </c>
      <c r="P5177" s="177">
        <f>O5177*H5177</f>
        <v>0</v>
      </c>
      <c r="Q5177" s="177">
        <v>0</v>
      </c>
      <c r="R5177" s="177">
        <f>Q5177*H5177</f>
        <v>0</v>
      </c>
      <c r="S5177" s="177">
        <v>0</v>
      </c>
      <c r="T5177" s="178">
        <f>S5177*H5177</f>
        <v>0</v>
      </c>
      <c r="AR5177" s="179" t="s">
        <v>680</v>
      </c>
      <c r="AT5177" s="179" t="s">
        <v>576</v>
      </c>
      <c r="AU5177" s="179" t="s">
        <v>89</v>
      </c>
      <c r="AY5177" s="17" t="s">
        <v>574</v>
      </c>
      <c r="BE5177" s="102">
        <f>IF(N5177="základná",J5177,0)</f>
        <v>0</v>
      </c>
      <c r="BF5177" s="102">
        <f>IF(N5177="znížená",J5177,0)</f>
        <v>0</v>
      </c>
      <c r="BG5177" s="102">
        <f>IF(N5177="zákl. prenesená",J5177,0)</f>
        <v>0</v>
      </c>
      <c r="BH5177" s="102">
        <f>IF(N5177="zníž. prenesená",J5177,0)</f>
        <v>0</v>
      </c>
      <c r="BI5177" s="102">
        <f>IF(N5177="nulová",J5177,0)</f>
        <v>0</v>
      </c>
      <c r="BJ5177" s="17" t="s">
        <v>89</v>
      </c>
      <c r="BK5177" s="102">
        <f>ROUND(I5177*H5177,2)</f>
        <v>0</v>
      </c>
      <c r="BL5177" s="17" t="s">
        <v>680</v>
      </c>
      <c r="BM5177" s="179" t="s">
        <v>5234</v>
      </c>
    </row>
    <row r="5178" spans="2:65" s="13" customFormat="1" ht="12">
      <c r="B5178" s="187"/>
      <c r="D5178" s="181" t="s">
        <v>586</v>
      </c>
      <c r="E5178" s="188" t="s">
        <v>1</v>
      </c>
      <c r="F5178" s="189" t="s">
        <v>84</v>
      </c>
      <c r="H5178" s="190">
        <v>1</v>
      </c>
      <c r="I5178" s="191"/>
      <c r="L5178" s="187"/>
      <c r="M5178" s="192"/>
      <c r="T5178" s="193"/>
      <c r="AT5178" s="188" t="s">
        <v>586</v>
      </c>
      <c r="AU5178" s="188" t="s">
        <v>89</v>
      </c>
      <c r="AV5178" s="13" t="s">
        <v>89</v>
      </c>
      <c r="AW5178" s="13" t="s">
        <v>31</v>
      </c>
      <c r="AX5178" s="13" t="s">
        <v>77</v>
      </c>
      <c r="AY5178" s="188" t="s">
        <v>574</v>
      </c>
    </row>
    <row r="5179" spans="2:65" s="14" customFormat="1" ht="12">
      <c r="B5179" s="194"/>
      <c r="D5179" s="181" t="s">
        <v>586</v>
      </c>
      <c r="E5179" s="195" t="s">
        <v>1</v>
      </c>
      <c r="F5179" s="196" t="s">
        <v>596</v>
      </c>
      <c r="H5179" s="197">
        <v>1</v>
      </c>
      <c r="I5179" s="198"/>
      <c r="L5179" s="194"/>
      <c r="M5179" s="199"/>
      <c r="T5179" s="200"/>
      <c r="AT5179" s="195" t="s">
        <v>586</v>
      </c>
      <c r="AU5179" s="195" t="s">
        <v>89</v>
      </c>
      <c r="AV5179" s="14" t="s">
        <v>580</v>
      </c>
      <c r="AW5179" s="14" t="s">
        <v>31</v>
      </c>
      <c r="AX5179" s="14" t="s">
        <v>84</v>
      </c>
      <c r="AY5179" s="195" t="s">
        <v>574</v>
      </c>
    </row>
    <row r="5180" spans="2:65" s="1" customFormat="1" ht="66.75" customHeight="1">
      <c r="B5180" s="140"/>
      <c r="C5180" s="168" t="s">
        <v>5235</v>
      </c>
      <c r="D5180" s="168" t="s">
        <v>576</v>
      </c>
      <c r="E5180" s="169" t="s">
        <v>5236</v>
      </c>
      <c r="F5180" s="170" t="s">
        <v>5237</v>
      </c>
      <c r="G5180" s="171" t="s">
        <v>579</v>
      </c>
      <c r="H5180" s="172">
        <v>1</v>
      </c>
      <c r="I5180" s="173"/>
      <c r="J5180" s="174">
        <f>ROUND(I5180*H5180,2)</f>
        <v>0</v>
      </c>
      <c r="K5180" s="175"/>
      <c r="L5180" s="34"/>
      <c r="M5180" s="176" t="s">
        <v>1</v>
      </c>
      <c r="N5180" s="139" t="s">
        <v>43</v>
      </c>
      <c r="P5180" s="177">
        <f>O5180*H5180</f>
        <v>0</v>
      </c>
      <c r="Q5180" s="177">
        <v>0</v>
      </c>
      <c r="R5180" s="177">
        <f>Q5180*H5180</f>
        <v>0</v>
      </c>
      <c r="S5180" s="177">
        <v>0</v>
      </c>
      <c r="T5180" s="178">
        <f>S5180*H5180</f>
        <v>0</v>
      </c>
      <c r="AR5180" s="179" t="s">
        <v>680</v>
      </c>
      <c r="AT5180" s="179" t="s">
        <v>576</v>
      </c>
      <c r="AU5180" s="179" t="s">
        <v>89</v>
      </c>
      <c r="AY5180" s="17" t="s">
        <v>574</v>
      </c>
      <c r="BE5180" s="102">
        <f>IF(N5180="základná",J5180,0)</f>
        <v>0</v>
      </c>
      <c r="BF5180" s="102">
        <f>IF(N5180="znížená",J5180,0)</f>
        <v>0</v>
      </c>
      <c r="BG5180" s="102">
        <f>IF(N5180="zákl. prenesená",J5180,0)</f>
        <v>0</v>
      </c>
      <c r="BH5180" s="102">
        <f>IF(N5180="zníž. prenesená",J5180,0)</f>
        <v>0</v>
      </c>
      <c r="BI5180" s="102">
        <f>IF(N5180="nulová",J5180,0)</f>
        <v>0</v>
      </c>
      <c r="BJ5180" s="17" t="s">
        <v>89</v>
      </c>
      <c r="BK5180" s="102">
        <f>ROUND(I5180*H5180,2)</f>
        <v>0</v>
      </c>
      <c r="BL5180" s="17" t="s">
        <v>680</v>
      </c>
      <c r="BM5180" s="179" t="s">
        <v>5238</v>
      </c>
    </row>
    <row r="5181" spans="2:65" s="13" customFormat="1" ht="12">
      <c r="B5181" s="187"/>
      <c r="D5181" s="181" t="s">
        <v>586</v>
      </c>
      <c r="E5181" s="188" t="s">
        <v>1</v>
      </c>
      <c r="F5181" s="189" t="s">
        <v>84</v>
      </c>
      <c r="H5181" s="190">
        <v>1</v>
      </c>
      <c r="I5181" s="191"/>
      <c r="L5181" s="187"/>
      <c r="M5181" s="192"/>
      <c r="T5181" s="193"/>
      <c r="AT5181" s="188" t="s">
        <v>586</v>
      </c>
      <c r="AU5181" s="188" t="s">
        <v>89</v>
      </c>
      <c r="AV5181" s="13" t="s">
        <v>89</v>
      </c>
      <c r="AW5181" s="13" t="s">
        <v>31</v>
      </c>
      <c r="AX5181" s="13" t="s">
        <v>77</v>
      </c>
      <c r="AY5181" s="188" t="s">
        <v>574</v>
      </c>
    </row>
    <row r="5182" spans="2:65" s="14" customFormat="1" ht="12">
      <c r="B5182" s="194"/>
      <c r="D5182" s="181" t="s">
        <v>586</v>
      </c>
      <c r="E5182" s="195" t="s">
        <v>1</v>
      </c>
      <c r="F5182" s="196" t="s">
        <v>596</v>
      </c>
      <c r="H5182" s="197">
        <v>1</v>
      </c>
      <c r="I5182" s="198"/>
      <c r="L5182" s="194"/>
      <c r="M5182" s="199"/>
      <c r="T5182" s="200"/>
      <c r="AT5182" s="195" t="s">
        <v>586</v>
      </c>
      <c r="AU5182" s="195" t="s">
        <v>89</v>
      </c>
      <c r="AV5182" s="14" t="s">
        <v>580</v>
      </c>
      <c r="AW5182" s="14" t="s">
        <v>31</v>
      </c>
      <c r="AX5182" s="14" t="s">
        <v>84</v>
      </c>
      <c r="AY5182" s="195" t="s">
        <v>574</v>
      </c>
    </row>
    <row r="5183" spans="2:65" s="1" customFormat="1" ht="66.75" customHeight="1">
      <c r="B5183" s="140"/>
      <c r="C5183" s="168" t="s">
        <v>5239</v>
      </c>
      <c r="D5183" s="168" t="s">
        <v>576</v>
      </c>
      <c r="E5183" s="169" t="s">
        <v>5240</v>
      </c>
      <c r="F5183" s="170" t="s">
        <v>5241</v>
      </c>
      <c r="G5183" s="171" t="s">
        <v>579</v>
      </c>
      <c r="H5183" s="172">
        <v>1</v>
      </c>
      <c r="I5183" s="173"/>
      <c r="J5183" s="174">
        <f>ROUND(I5183*H5183,2)</f>
        <v>0</v>
      </c>
      <c r="K5183" s="175"/>
      <c r="L5183" s="34"/>
      <c r="M5183" s="176" t="s">
        <v>1</v>
      </c>
      <c r="N5183" s="139" t="s">
        <v>43</v>
      </c>
      <c r="P5183" s="177">
        <f>O5183*H5183</f>
        <v>0</v>
      </c>
      <c r="Q5183" s="177">
        <v>0</v>
      </c>
      <c r="R5183" s="177">
        <f>Q5183*H5183</f>
        <v>0</v>
      </c>
      <c r="S5183" s="177">
        <v>0</v>
      </c>
      <c r="T5183" s="178">
        <f>S5183*H5183</f>
        <v>0</v>
      </c>
      <c r="AR5183" s="179" t="s">
        <v>680</v>
      </c>
      <c r="AT5183" s="179" t="s">
        <v>576</v>
      </c>
      <c r="AU5183" s="179" t="s">
        <v>89</v>
      </c>
      <c r="AY5183" s="17" t="s">
        <v>574</v>
      </c>
      <c r="BE5183" s="102">
        <f>IF(N5183="základná",J5183,0)</f>
        <v>0</v>
      </c>
      <c r="BF5183" s="102">
        <f>IF(N5183="znížená",J5183,0)</f>
        <v>0</v>
      </c>
      <c r="BG5183" s="102">
        <f>IF(N5183="zákl. prenesená",J5183,0)</f>
        <v>0</v>
      </c>
      <c r="BH5183" s="102">
        <f>IF(N5183="zníž. prenesená",J5183,0)</f>
        <v>0</v>
      </c>
      <c r="BI5183" s="102">
        <f>IF(N5183="nulová",J5183,0)</f>
        <v>0</v>
      </c>
      <c r="BJ5183" s="17" t="s">
        <v>89</v>
      </c>
      <c r="BK5183" s="102">
        <f>ROUND(I5183*H5183,2)</f>
        <v>0</v>
      </c>
      <c r="BL5183" s="17" t="s">
        <v>680</v>
      </c>
      <c r="BM5183" s="179" t="s">
        <v>5242</v>
      </c>
    </row>
    <row r="5184" spans="2:65" s="13" customFormat="1" ht="12">
      <c r="B5184" s="187"/>
      <c r="D5184" s="181" t="s">
        <v>586</v>
      </c>
      <c r="E5184" s="188" t="s">
        <v>1</v>
      </c>
      <c r="F5184" s="189" t="s">
        <v>84</v>
      </c>
      <c r="H5184" s="190">
        <v>1</v>
      </c>
      <c r="I5184" s="191"/>
      <c r="L5184" s="187"/>
      <c r="M5184" s="192"/>
      <c r="T5184" s="193"/>
      <c r="AT5184" s="188" t="s">
        <v>586</v>
      </c>
      <c r="AU5184" s="188" t="s">
        <v>89</v>
      </c>
      <c r="AV5184" s="13" t="s">
        <v>89</v>
      </c>
      <c r="AW5184" s="13" t="s">
        <v>31</v>
      </c>
      <c r="AX5184" s="13" t="s">
        <v>77</v>
      </c>
      <c r="AY5184" s="188" t="s">
        <v>574</v>
      </c>
    </row>
    <row r="5185" spans="2:65" s="14" customFormat="1" ht="12">
      <c r="B5185" s="194"/>
      <c r="D5185" s="181" t="s">
        <v>586</v>
      </c>
      <c r="E5185" s="195" t="s">
        <v>1</v>
      </c>
      <c r="F5185" s="196" t="s">
        <v>596</v>
      </c>
      <c r="H5185" s="197">
        <v>1</v>
      </c>
      <c r="I5185" s="198"/>
      <c r="L5185" s="194"/>
      <c r="M5185" s="199"/>
      <c r="T5185" s="200"/>
      <c r="AT5185" s="195" t="s">
        <v>586</v>
      </c>
      <c r="AU5185" s="195" t="s">
        <v>89</v>
      </c>
      <c r="AV5185" s="14" t="s">
        <v>580</v>
      </c>
      <c r="AW5185" s="14" t="s">
        <v>31</v>
      </c>
      <c r="AX5185" s="14" t="s">
        <v>84</v>
      </c>
      <c r="AY5185" s="195" t="s">
        <v>574</v>
      </c>
    </row>
    <row r="5186" spans="2:65" s="1" customFormat="1" ht="66.75" customHeight="1">
      <c r="B5186" s="140"/>
      <c r="C5186" s="168" t="s">
        <v>5243</v>
      </c>
      <c r="D5186" s="168" t="s">
        <v>576</v>
      </c>
      <c r="E5186" s="169" t="s">
        <v>5244</v>
      </c>
      <c r="F5186" s="170" t="s">
        <v>5245</v>
      </c>
      <c r="G5186" s="171" t="s">
        <v>579</v>
      </c>
      <c r="H5186" s="172">
        <v>1</v>
      </c>
      <c r="I5186" s="173"/>
      <c r="J5186" s="174">
        <f>ROUND(I5186*H5186,2)</f>
        <v>0</v>
      </c>
      <c r="K5186" s="175"/>
      <c r="L5186" s="34"/>
      <c r="M5186" s="176" t="s">
        <v>1</v>
      </c>
      <c r="N5186" s="139" t="s">
        <v>43</v>
      </c>
      <c r="P5186" s="177">
        <f>O5186*H5186</f>
        <v>0</v>
      </c>
      <c r="Q5186" s="177">
        <v>0</v>
      </c>
      <c r="R5186" s="177">
        <f>Q5186*H5186</f>
        <v>0</v>
      </c>
      <c r="S5186" s="177">
        <v>0</v>
      </c>
      <c r="T5186" s="178">
        <f>S5186*H5186</f>
        <v>0</v>
      </c>
      <c r="AR5186" s="179" t="s">
        <v>680</v>
      </c>
      <c r="AT5186" s="179" t="s">
        <v>576</v>
      </c>
      <c r="AU5186" s="179" t="s">
        <v>89</v>
      </c>
      <c r="AY5186" s="17" t="s">
        <v>574</v>
      </c>
      <c r="BE5186" s="102">
        <f>IF(N5186="základná",J5186,0)</f>
        <v>0</v>
      </c>
      <c r="BF5186" s="102">
        <f>IF(N5186="znížená",J5186,0)</f>
        <v>0</v>
      </c>
      <c r="BG5186" s="102">
        <f>IF(N5186="zákl. prenesená",J5186,0)</f>
        <v>0</v>
      </c>
      <c r="BH5186" s="102">
        <f>IF(N5186="zníž. prenesená",J5186,0)</f>
        <v>0</v>
      </c>
      <c r="BI5186" s="102">
        <f>IF(N5186="nulová",J5186,0)</f>
        <v>0</v>
      </c>
      <c r="BJ5186" s="17" t="s">
        <v>89</v>
      </c>
      <c r="BK5186" s="102">
        <f>ROUND(I5186*H5186,2)</f>
        <v>0</v>
      </c>
      <c r="BL5186" s="17" t="s">
        <v>680</v>
      </c>
      <c r="BM5186" s="179" t="s">
        <v>5246</v>
      </c>
    </row>
    <row r="5187" spans="2:65" s="13" customFormat="1" ht="12">
      <c r="B5187" s="187"/>
      <c r="D5187" s="181" t="s">
        <v>586</v>
      </c>
      <c r="E5187" s="188" t="s">
        <v>1</v>
      </c>
      <c r="F5187" s="189" t="s">
        <v>84</v>
      </c>
      <c r="H5187" s="190">
        <v>1</v>
      </c>
      <c r="I5187" s="191"/>
      <c r="L5187" s="187"/>
      <c r="M5187" s="192"/>
      <c r="T5187" s="193"/>
      <c r="AT5187" s="188" t="s">
        <v>586</v>
      </c>
      <c r="AU5187" s="188" t="s">
        <v>89</v>
      </c>
      <c r="AV5187" s="13" t="s">
        <v>89</v>
      </c>
      <c r="AW5187" s="13" t="s">
        <v>31</v>
      </c>
      <c r="AX5187" s="13" t="s">
        <v>77</v>
      </c>
      <c r="AY5187" s="188" t="s">
        <v>574</v>
      </c>
    </row>
    <row r="5188" spans="2:65" s="14" customFormat="1" ht="12">
      <c r="B5188" s="194"/>
      <c r="D5188" s="181" t="s">
        <v>586</v>
      </c>
      <c r="E5188" s="195" t="s">
        <v>1</v>
      </c>
      <c r="F5188" s="196" t="s">
        <v>596</v>
      </c>
      <c r="H5188" s="197">
        <v>1</v>
      </c>
      <c r="I5188" s="198"/>
      <c r="L5188" s="194"/>
      <c r="M5188" s="199"/>
      <c r="T5188" s="200"/>
      <c r="AT5188" s="195" t="s">
        <v>586</v>
      </c>
      <c r="AU5188" s="195" t="s">
        <v>89</v>
      </c>
      <c r="AV5188" s="14" t="s">
        <v>580</v>
      </c>
      <c r="AW5188" s="14" t="s">
        <v>31</v>
      </c>
      <c r="AX5188" s="14" t="s">
        <v>84</v>
      </c>
      <c r="AY5188" s="195" t="s">
        <v>574</v>
      </c>
    </row>
    <row r="5189" spans="2:65" s="1" customFormat="1" ht="66.75" customHeight="1">
      <c r="B5189" s="140"/>
      <c r="C5189" s="168" t="s">
        <v>5247</v>
      </c>
      <c r="D5189" s="168" t="s">
        <v>576</v>
      </c>
      <c r="E5189" s="169" t="s">
        <v>5248</v>
      </c>
      <c r="F5189" s="170" t="s">
        <v>5249</v>
      </c>
      <c r="G5189" s="171" t="s">
        <v>579</v>
      </c>
      <c r="H5189" s="172">
        <v>1</v>
      </c>
      <c r="I5189" s="173"/>
      <c r="J5189" s="174">
        <f>ROUND(I5189*H5189,2)</f>
        <v>0</v>
      </c>
      <c r="K5189" s="175"/>
      <c r="L5189" s="34"/>
      <c r="M5189" s="176" t="s">
        <v>1</v>
      </c>
      <c r="N5189" s="139" t="s">
        <v>43</v>
      </c>
      <c r="P5189" s="177">
        <f>O5189*H5189</f>
        <v>0</v>
      </c>
      <c r="Q5189" s="177">
        <v>0</v>
      </c>
      <c r="R5189" s="177">
        <f>Q5189*H5189</f>
        <v>0</v>
      </c>
      <c r="S5189" s="177">
        <v>0</v>
      </c>
      <c r="T5189" s="178">
        <f>S5189*H5189</f>
        <v>0</v>
      </c>
      <c r="AR5189" s="179" t="s">
        <v>680</v>
      </c>
      <c r="AT5189" s="179" t="s">
        <v>576</v>
      </c>
      <c r="AU5189" s="179" t="s">
        <v>89</v>
      </c>
      <c r="AY5189" s="17" t="s">
        <v>574</v>
      </c>
      <c r="BE5189" s="102">
        <f>IF(N5189="základná",J5189,0)</f>
        <v>0</v>
      </c>
      <c r="BF5189" s="102">
        <f>IF(N5189="znížená",J5189,0)</f>
        <v>0</v>
      </c>
      <c r="BG5189" s="102">
        <f>IF(N5189="zákl. prenesená",J5189,0)</f>
        <v>0</v>
      </c>
      <c r="BH5189" s="102">
        <f>IF(N5189="zníž. prenesená",J5189,0)</f>
        <v>0</v>
      </c>
      <c r="BI5189" s="102">
        <f>IF(N5189="nulová",J5189,0)</f>
        <v>0</v>
      </c>
      <c r="BJ5189" s="17" t="s">
        <v>89</v>
      </c>
      <c r="BK5189" s="102">
        <f>ROUND(I5189*H5189,2)</f>
        <v>0</v>
      </c>
      <c r="BL5189" s="17" t="s">
        <v>680</v>
      </c>
      <c r="BM5189" s="179" t="s">
        <v>5250</v>
      </c>
    </row>
    <row r="5190" spans="2:65" s="13" customFormat="1" ht="12">
      <c r="B5190" s="187"/>
      <c r="D5190" s="181" t="s">
        <v>586</v>
      </c>
      <c r="E5190" s="188" t="s">
        <v>1</v>
      </c>
      <c r="F5190" s="189" t="s">
        <v>84</v>
      </c>
      <c r="H5190" s="190">
        <v>1</v>
      </c>
      <c r="I5190" s="191"/>
      <c r="L5190" s="187"/>
      <c r="M5190" s="192"/>
      <c r="T5190" s="193"/>
      <c r="AT5190" s="188" t="s">
        <v>586</v>
      </c>
      <c r="AU5190" s="188" t="s">
        <v>89</v>
      </c>
      <c r="AV5190" s="13" t="s">
        <v>89</v>
      </c>
      <c r="AW5190" s="13" t="s">
        <v>31</v>
      </c>
      <c r="AX5190" s="13" t="s">
        <v>77</v>
      </c>
      <c r="AY5190" s="188" t="s">
        <v>574</v>
      </c>
    </row>
    <row r="5191" spans="2:65" s="14" customFormat="1" ht="12">
      <c r="B5191" s="194"/>
      <c r="D5191" s="181" t="s">
        <v>586</v>
      </c>
      <c r="E5191" s="195" t="s">
        <v>1</v>
      </c>
      <c r="F5191" s="196" t="s">
        <v>596</v>
      </c>
      <c r="H5191" s="197">
        <v>1</v>
      </c>
      <c r="I5191" s="198"/>
      <c r="L5191" s="194"/>
      <c r="M5191" s="199"/>
      <c r="T5191" s="200"/>
      <c r="AT5191" s="195" t="s">
        <v>586</v>
      </c>
      <c r="AU5191" s="195" t="s">
        <v>89</v>
      </c>
      <c r="AV5191" s="14" t="s">
        <v>580</v>
      </c>
      <c r="AW5191" s="14" t="s">
        <v>31</v>
      </c>
      <c r="AX5191" s="14" t="s">
        <v>84</v>
      </c>
      <c r="AY5191" s="195" t="s">
        <v>574</v>
      </c>
    </row>
    <row r="5192" spans="2:65" s="1" customFormat="1" ht="44.25" customHeight="1">
      <c r="B5192" s="140"/>
      <c r="C5192" s="168" t="s">
        <v>5251</v>
      </c>
      <c r="D5192" s="168" t="s">
        <v>576</v>
      </c>
      <c r="E5192" s="169" t="s">
        <v>5252</v>
      </c>
      <c r="F5192" s="170" t="s">
        <v>5253</v>
      </c>
      <c r="G5192" s="171" t="s">
        <v>579</v>
      </c>
      <c r="H5192" s="172">
        <v>1</v>
      </c>
      <c r="I5192" s="173"/>
      <c r="J5192" s="174">
        <f>ROUND(I5192*H5192,2)</f>
        <v>0</v>
      </c>
      <c r="K5192" s="175"/>
      <c r="L5192" s="34"/>
      <c r="M5192" s="176" t="s">
        <v>1</v>
      </c>
      <c r="N5192" s="139" t="s">
        <v>43</v>
      </c>
      <c r="P5192" s="177">
        <f>O5192*H5192</f>
        <v>0</v>
      </c>
      <c r="Q5192" s="177">
        <v>0</v>
      </c>
      <c r="R5192" s="177">
        <f>Q5192*H5192</f>
        <v>0</v>
      </c>
      <c r="S5192" s="177">
        <v>0</v>
      </c>
      <c r="T5192" s="178">
        <f>S5192*H5192</f>
        <v>0</v>
      </c>
      <c r="AR5192" s="179" t="s">
        <v>680</v>
      </c>
      <c r="AT5192" s="179" t="s">
        <v>576</v>
      </c>
      <c r="AU5192" s="179" t="s">
        <v>89</v>
      </c>
      <c r="AY5192" s="17" t="s">
        <v>574</v>
      </c>
      <c r="BE5192" s="102">
        <f>IF(N5192="základná",J5192,0)</f>
        <v>0</v>
      </c>
      <c r="BF5192" s="102">
        <f>IF(N5192="znížená",J5192,0)</f>
        <v>0</v>
      </c>
      <c r="BG5192" s="102">
        <f>IF(N5192="zákl. prenesená",J5192,0)</f>
        <v>0</v>
      </c>
      <c r="BH5192" s="102">
        <f>IF(N5192="zníž. prenesená",J5192,0)</f>
        <v>0</v>
      </c>
      <c r="BI5192" s="102">
        <f>IF(N5192="nulová",J5192,0)</f>
        <v>0</v>
      </c>
      <c r="BJ5192" s="17" t="s">
        <v>89</v>
      </c>
      <c r="BK5192" s="102">
        <f>ROUND(I5192*H5192,2)</f>
        <v>0</v>
      </c>
      <c r="BL5192" s="17" t="s">
        <v>680</v>
      </c>
      <c r="BM5192" s="179" t="s">
        <v>5254</v>
      </c>
    </row>
    <row r="5193" spans="2:65" s="13" customFormat="1" ht="12">
      <c r="B5193" s="187"/>
      <c r="D5193" s="181" t="s">
        <v>586</v>
      </c>
      <c r="E5193" s="188" t="s">
        <v>1</v>
      </c>
      <c r="F5193" s="189" t="s">
        <v>84</v>
      </c>
      <c r="H5193" s="190">
        <v>1</v>
      </c>
      <c r="I5193" s="191"/>
      <c r="L5193" s="187"/>
      <c r="M5193" s="192"/>
      <c r="T5193" s="193"/>
      <c r="AT5193" s="188" t="s">
        <v>586</v>
      </c>
      <c r="AU5193" s="188" t="s">
        <v>89</v>
      </c>
      <c r="AV5193" s="13" t="s">
        <v>89</v>
      </c>
      <c r="AW5193" s="13" t="s">
        <v>31</v>
      </c>
      <c r="AX5193" s="13" t="s">
        <v>77</v>
      </c>
      <c r="AY5193" s="188" t="s">
        <v>574</v>
      </c>
    </row>
    <row r="5194" spans="2:65" s="14" customFormat="1" ht="12">
      <c r="B5194" s="194"/>
      <c r="D5194" s="181" t="s">
        <v>586</v>
      </c>
      <c r="E5194" s="195" t="s">
        <v>1</v>
      </c>
      <c r="F5194" s="196" t="s">
        <v>596</v>
      </c>
      <c r="H5194" s="197">
        <v>1</v>
      </c>
      <c r="I5194" s="198"/>
      <c r="L5194" s="194"/>
      <c r="M5194" s="199"/>
      <c r="T5194" s="200"/>
      <c r="AT5194" s="195" t="s">
        <v>586</v>
      </c>
      <c r="AU5194" s="195" t="s">
        <v>89</v>
      </c>
      <c r="AV5194" s="14" t="s">
        <v>580</v>
      </c>
      <c r="AW5194" s="14" t="s">
        <v>31</v>
      </c>
      <c r="AX5194" s="14" t="s">
        <v>84</v>
      </c>
      <c r="AY5194" s="195" t="s">
        <v>574</v>
      </c>
    </row>
    <row r="5195" spans="2:65" s="1" customFormat="1" ht="38" customHeight="1">
      <c r="B5195" s="140"/>
      <c r="C5195" s="168" t="s">
        <v>5255</v>
      </c>
      <c r="D5195" s="168" t="s">
        <v>576</v>
      </c>
      <c r="E5195" s="169" t="s">
        <v>5256</v>
      </c>
      <c r="F5195" s="170" t="s">
        <v>5257</v>
      </c>
      <c r="G5195" s="171" t="s">
        <v>579</v>
      </c>
      <c r="H5195" s="172">
        <v>40</v>
      </c>
      <c r="I5195" s="173"/>
      <c r="J5195" s="174">
        <f>ROUND(I5195*H5195,2)</f>
        <v>0</v>
      </c>
      <c r="K5195" s="175"/>
      <c r="L5195" s="34"/>
      <c r="M5195" s="176" t="s">
        <v>1</v>
      </c>
      <c r="N5195" s="139" t="s">
        <v>43</v>
      </c>
      <c r="P5195" s="177">
        <f>O5195*H5195</f>
        <v>0</v>
      </c>
      <c r="Q5195" s="177">
        <v>0</v>
      </c>
      <c r="R5195" s="177">
        <f>Q5195*H5195</f>
        <v>0</v>
      </c>
      <c r="S5195" s="177">
        <v>0</v>
      </c>
      <c r="T5195" s="178">
        <f>S5195*H5195</f>
        <v>0</v>
      </c>
      <c r="AR5195" s="179" t="s">
        <v>680</v>
      </c>
      <c r="AT5195" s="179" t="s">
        <v>576</v>
      </c>
      <c r="AU5195" s="179" t="s">
        <v>89</v>
      </c>
      <c r="AY5195" s="17" t="s">
        <v>574</v>
      </c>
      <c r="BE5195" s="102">
        <f>IF(N5195="základná",J5195,0)</f>
        <v>0</v>
      </c>
      <c r="BF5195" s="102">
        <f>IF(N5195="znížená",J5195,0)</f>
        <v>0</v>
      </c>
      <c r="BG5195" s="102">
        <f>IF(N5195="zákl. prenesená",J5195,0)</f>
        <v>0</v>
      </c>
      <c r="BH5195" s="102">
        <f>IF(N5195="zníž. prenesená",J5195,0)</f>
        <v>0</v>
      </c>
      <c r="BI5195" s="102">
        <f>IF(N5195="nulová",J5195,0)</f>
        <v>0</v>
      </c>
      <c r="BJ5195" s="17" t="s">
        <v>89</v>
      </c>
      <c r="BK5195" s="102">
        <f>ROUND(I5195*H5195,2)</f>
        <v>0</v>
      </c>
      <c r="BL5195" s="17" t="s">
        <v>680</v>
      </c>
      <c r="BM5195" s="179" t="s">
        <v>5258</v>
      </c>
    </row>
    <row r="5196" spans="2:65" s="13" customFormat="1" ht="12">
      <c r="B5196" s="187"/>
      <c r="D5196" s="181" t="s">
        <v>586</v>
      </c>
      <c r="E5196" s="188" t="s">
        <v>1</v>
      </c>
      <c r="F5196" s="189" t="s">
        <v>993</v>
      </c>
      <c r="H5196" s="190">
        <v>40</v>
      </c>
      <c r="I5196" s="191"/>
      <c r="L5196" s="187"/>
      <c r="M5196" s="192"/>
      <c r="T5196" s="193"/>
      <c r="AT5196" s="188" t="s">
        <v>586</v>
      </c>
      <c r="AU5196" s="188" t="s">
        <v>89</v>
      </c>
      <c r="AV5196" s="13" t="s">
        <v>89</v>
      </c>
      <c r="AW5196" s="13" t="s">
        <v>31</v>
      </c>
      <c r="AX5196" s="13" t="s">
        <v>77</v>
      </c>
      <c r="AY5196" s="188" t="s">
        <v>574</v>
      </c>
    </row>
    <row r="5197" spans="2:65" s="14" customFormat="1" ht="12">
      <c r="B5197" s="194"/>
      <c r="D5197" s="181" t="s">
        <v>586</v>
      </c>
      <c r="E5197" s="195" t="s">
        <v>1</v>
      </c>
      <c r="F5197" s="196" t="s">
        <v>596</v>
      </c>
      <c r="H5197" s="197">
        <v>40</v>
      </c>
      <c r="I5197" s="198"/>
      <c r="L5197" s="194"/>
      <c r="M5197" s="199"/>
      <c r="T5197" s="200"/>
      <c r="AT5197" s="195" t="s">
        <v>586</v>
      </c>
      <c r="AU5197" s="195" t="s">
        <v>89</v>
      </c>
      <c r="AV5197" s="14" t="s">
        <v>580</v>
      </c>
      <c r="AW5197" s="14" t="s">
        <v>31</v>
      </c>
      <c r="AX5197" s="14" t="s">
        <v>84</v>
      </c>
      <c r="AY5197" s="195" t="s">
        <v>574</v>
      </c>
    </row>
    <row r="5198" spans="2:65" s="1" customFormat="1" ht="38" customHeight="1">
      <c r="B5198" s="140"/>
      <c r="C5198" s="168" t="s">
        <v>5259</v>
      </c>
      <c r="D5198" s="168" t="s">
        <v>576</v>
      </c>
      <c r="E5198" s="169" t="s">
        <v>5260</v>
      </c>
      <c r="F5198" s="170" t="s">
        <v>5261</v>
      </c>
      <c r="G5198" s="171" t="s">
        <v>579</v>
      </c>
      <c r="H5198" s="172">
        <v>18</v>
      </c>
      <c r="I5198" s="173"/>
      <c r="J5198" s="174">
        <f>ROUND(I5198*H5198,2)</f>
        <v>0</v>
      </c>
      <c r="K5198" s="175"/>
      <c r="L5198" s="34"/>
      <c r="M5198" s="176" t="s">
        <v>1</v>
      </c>
      <c r="N5198" s="139" t="s">
        <v>43</v>
      </c>
      <c r="P5198" s="177">
        <f>O5198*H5198</f>
        <v>0</v>
      </c>
      <c r="Q5198" s="177">
        <v>0</v>
      </c>
      <c r="R5198" s="177">
        <f>Q5198*H5198</f>
        <v>0</v>
      </c>
      <c r="S5198" s="177">
        <v>0</v>
      </c>
      <c r="T5198" s="178">
        <f>S5198*H5198</f>
        <v>0</v>
      </c>
      <c r="AR5198" s="179" t="s">
        <v>680</v>
      </c>
      <c r="AT5198" s="179" t="s">
        <v>576</v>
      </c>
      <c r="AU5198" s="179" t="s">
        <v>89</v>
      </c>
      <c r="AY5198" s="17" t="s">
        <v>574</v>
      </c>
      <c r="BE5198" s="102">
        <f>IF(N5198="základná",J5198,0)</f>
        <v>0</v>
      </c>
      <c r="BF5198" s="102">
        <f>IF(N5198="znížená",J5198,0)</f>
        <v>0</v>
      </c>
      <c r="BG5198" s="102">
        <f>IF(N5198="zákl. prenesená",J5198,0)</f>
        <v>0</v>
      </c>
      <c r="BH5198" s="102">
        <f>IF(N5198="zníž. prenesená",J5198,0)</f>
        <v>0</v>
      </c>
      <c r="BI5198" s="102">
        <f>IF(N5198="nulová",J5198,0)</f>
        <v>0</v>
      </c>
      <c r="BJ5198" s="17" t="s">
        <v>89</v>
      </c>
      <c r="BK5198" s="102">
        <f>ROUND(I5198*H5198,2)</f>
        <v>0</v>
      </c>
      <c r="BL5198" s="17" t="s">
        <v>680</v>
      </c>
      <c r="BM5198" s="179" t="s">
        <v>5262</v>
      </c>
    </row>
    <row r="5199" spans="2:65" s="13" customFormat="1" ht="12">
      <c r="B5199" s="187"/>
      <c r="D5199" s="181" t="s">
        <v>586</v>
      </c>
      <c r="E5199" s="188" t="s">
        <v>1</v>
      </c>
      <c r="F5199" s="189" t="s">
        <v>691</v>
      </c>
      <c r="H5199" s="190">
        <v>18</v>
      </c>
      <c r="I5199" s="191"/>
      <c r="L5199" s="187"/>
      <c r="M5199" s="192"/>
      <c r="T5199" s="193"/>
      <c r="AT5199" s="188" t="s">
        <v>586</v>
      </c>
      <c r="AU5199" s="188" t="s">
        <v>89</v>
      </c>
      <c r="AV5199" s="13" t="s">
        <v>89</v>
      </c>
      <c r="AW5199" s="13" t="s">
        <v>31</v>
      </c>
      <c r="AX5199" s="13" t="s">
        <v>77</v>
      </c>
      <c r="AY5199" s="188" t="s">
        <v>574</v>
      </c>
    </row>
    <row r="5200" spans="2:65" s="14" customFormat="1" ht="12">
      <c r="B5200" s="194"/>
      <c r="D5200" s="181" t="s">
        <v>586</v>
      </c>
      <c r="E5200" s="195" t="s">
        <v>1</v>
      </c>
      <c r="F5200" s="196" t="s">
        <v>596</v>
      </c>
      <c r="H5200" s="197">
        <v>18</v>
      </c>
      <c r="I5200" s="198"/>
      <c r="L5200" s="194"/>
      <c r="M5200" s="199"/>
      <c r="T5200" s="200"/>
      <c r="AT5200" s="195" t="s">
        <v>586</v>
      </c>
      <c r="AU5200" s="195" t="s">
        <v>89</v>
      </c>
      <c r="AV5200" s="14" t="s">
        <v>580</v>
      </c>
      <c r="AW5200" s="14" t="s">
        <v>31</v>
      </c>
      <c r="AX5200" s="14" t="s">
        <v>84</v>
      </c>
      <c r="AY5200" s="195" t="s">
        <v>574</v>
      </c>
    </row>
    <row r="5201" spans="2:65" s="1" customFormat="1" ht="38" customHeight="1">
      <c r="B5201" s="140"/>
      <c r="C5201" s="168" t="s">
        <v>5263</v>
      </c>
      <c r="D5201" s="168" t="s">
        <v>576</v>
      </c>
      <c r="E5201" s="169" t="s">
        <v>5264</v>
      </c>
      <c r="F5201" s="170" t="s">
        <v>5265</v>
      </c>
      <c r="G5201" s="171" t="s">
        <v>579</v>
      </c>
      <c r="H5201" s="172">
        <v>2</v>
      </c>
      <c r="I5201" s="173"/>
      <c r="J5201" s="174">
        <f>ROUND(I5201*H5201,2)</f>
        <v>0</v>
      </c>
      <c r="K5201" s="175"/>
      <c r="L5201" s="34"/>
      <c r="M5201" s="176" t="s">
        <v>1</v>
      </c>
      <c r="N5201" s="139" t="s">
        <v>43</v>
      </c>
      <c r="P5201" s="177">
        <f>O5201*H5201</f>
        <v>0</v>
      </c>
      <c r="Q5201" s="177">
        <v>0</v>
      </c>
      <c r="R5201" s="177">
        <f>Q5201*H5201</f>
        <v>0</v>
      </c>
      <c r="S5201" s="177">
        <v>0</v>
      </c>
      <c r="T5201" s="178">
        <f>S5201*H5201</f>
        <v>0</v>
      </c>
      <c r="AR5201" s="179" t="s">
        <v>680</v>
      </c>
      <c r="AT5201" s="179" t="s">
        <v>576</v>
      </c>
      <c r="AU5201" s="179" t="s">
        <v>89</v>
      </c>
      <c r="AY5201" s="17" t="s">
        <v>574</v>
      </c>
      <c r="BE5201" s="102">
        <f>IF(N5201="základná",J5201,0)</f>
        <v>0</v>
      </c>
      <c r="BF5201" s="102">
        <f>IF(N5201="znížená",J5201,0)</f>
        <v>0</v>
      </c>
      <c r="BG5201" s="102">
        <f>IF(N5201="zákl. prenesená",J5201,0)</f>
        <v>0</v>
      </c>
      <c r="BH5201" s="102">
        <f>IF(N5201="zníž. prenesená",J5201,0)</f>
        <v>0</v>
      </c>
      <c r="BI5201" s="102">
        <f>IF(N5201="nulová",J5201,0)</f>
        <v>0</v>
      </c>
      <c r="BJ5201" s="17" t="s">
        <v>89</v>
      </c>
      <c r="BK5201" s="102">
        <f>ROUND(I5201*H5201,2)</f>
        <v>0</v>
      </c>
      <c r="BL5201" s="17" t="s">
        <v>680</v>
      </c>
      <c r="BM5201" s="179" t="s">
        <v>5266</v>
      </c>
    </row>
    <row r="5202" spans="2:65" s="13" customFormat="1" ht="12">
      <c r="B5202" s="187"/>
      <c r="D5202" s="181" t="s">
        <v>586</v>
      </c>
      <c r="E5202" s="188" t="s">
        <v>1</v>
      </c>
      <c r="F5202" s="189" t="s">
        <v>89</v>
      </c>
      <c r="H5202" s="190">
        <v>2</v>
      </c>
      <c r="I5202" s="191"/>
      <c r="L5202" s="187"/>
      <c r="M5202" s="192"/>
      <c r="T5202" s="193"/>
      <c r="AT5202" s="188" t="s">
        <v>586</v>
      </c>
      <c r="AU5202" s="188" t="s">
        <v>89</v>
      </c>
      <c r="AV5202" s="13" t="s">
        <v>89</v>
      </c>
      <c r="AW5202" s="13" t="s">
        <v>31</v>
      </c>
      <c r="AX5202" s="13" t="s">
        <v>77</v>
      </c>
      <c r="AY5202" s="188" t="s">
        <v>574</v>
      </c>
    </row>
    <row r="5203" spans="2:65" s="14" customFormat="1" ht="12">
      <c r="B5203" s="194"/>
      <c r="D5203" s="181" t="s">
        <v>586</v>
      </c>
      <c r="E5203" s="195" t="s">
        <v>1</v>
      </c>
      <c r="F5203" s="196" t="s">
        <v>596</v>
      </c>
      <c r="H5203" s="197">
        <v>2</v>
      </c>
      <c r="I5203" s="198"/>
      <c r="L5203" s="194"/>
      <c r="M5203" s="199"/>
      <c r="T5203" s="200"/>
      <c r="AT5203" s="195" t="s">
        <v>586</v>
      </c>
      <c r="AU5203" s="195" t="s">
        <v>89</v>
      </c>
      <c r="AV5203" s="14" t="s">
        <v>580</v>
      </c>
      <c r="AW5203" s="14" t="s">
        <v>31</v>
      </c>
      <c r="AX5203" s="14" t="s">
        <v>84</v>
      </c>
      <c r="AY5203" s="195" t="s">
        <v>574</v>
      </c>
    </row>
    <row r="5204" spans="2:65" s="1" customFormat="1" ht="38" customHeight="1">
      <c r="B5204" s="140"/>
      <c r="C5204" s="168" t="s">
        <v>5267</v>
      </c>
      <c r="D5204" s="168" t="s">
        <v>576</v>
      </c>
      <c r="E5204" s="169" t="s">
        <v>5268</v>
      </c>
      <c r="F5204" s="170" t="s">
        <v>5269</v>
      </c>
      <c r="G5204" s="171" t="s">
        <v>579</v>
      </c>
      <c r="H5204" s="172">
        <v>1</v>
      </c>
      <c r="I5204" s="173"/>
      <c r="J5204" s="174">
        <f>ROUND(I5204*H5204,2)</f>
        <v>0</v>
      </c>
      <c r="K5204" s="175"/>
      <c r="L5204" s="34"/>
      <c r="M5204" s="176" t="s">
        <v>1</v>
      </c>
      <c r="N5204" s="139" t="s">
        <v>43</v>
      </c>
      <c r="P5204" s="177">
        <f>O5204*H5204</f>
        <v>0</v>
      </c>
      <c r="Q5204" s="177">
        <v>0</v>
      </c>
      <c r="R5204" s="177">
        <f>Q5204*H5204</f>
        <v>0</v>
      </c>
      <c r="S5204" s="177">
        <v>0</v>
      </c>
      <c r="T5204" s="178">
        <f>S5204*H5204</f>
        <v>0</v>
      </c>
      <c r="AR5204" s="179" t="s">
        <v>680</v>
      </c>
      <c r="AT5204" s="179" t="s">
        <v>576</v>
      </c>
      <c r="AU5204" s="179" t="s">
        <v>89</v>
      </c>
      <c r="AY5204" s="17" t="s">
        <v>574</v>
      </c>
      <c r="BE5204" s="102">
        <f>IF(N5204="základná",J5204,0)</f>
        <v>0</v>
      </c>
      <c r="BF5204" s="102">
        <f>IF(N5204="znížená",J5204,0)</f>
        <v>0</v>
      </c>
      <c r="BG5204" s="102">
        <f>IF(N5204="zákl. prenesená",J5204,0)</f>
        <v>0</v>
      </c>
      <c r="BH5204" s="102">
        <f>IF(N5204="zníž. prenesená",J5204,0)</f>
        <v>0</v>
      </c>
      <c r="BI5204" s="102">
        <f>IF(N5204="nulová",J5204,0)</f>
        <v>0</v>
      </c>
      <c r="BJ5204" s="17" t="s">
        <v>89</v>
      </c>
      <c r="BK5204" s="102">
        <f>ROUND(I5204*H5204,2)</f>
        <v>0</v>
      </c>
      <c r="BL5204" s="17" t="s">
        <v>680</v>
      </c>
      <c r="BM5204" s="179" t="s">
        <v>5270</v>
      </c>
    </row>
    <row r="5205" spans="2:65" s="13" customFormat="1" ht="12">
      <c r="B5205" s="187"/>
      <c r="D5205" s="181" t="s">
        <v>586</v>
      </c>
      <c r="E5205" s="188" t="s">
        <v>1</v>
      </c>
      <c r="F5205" s="189" t="s">
        <v>84</v>
      </c>
      <c r="H5205" s="190">
        <v>1</v>
      </c>
      <c r="I5205" s="191"/>
      <c r="L5205" s="187"/>
      <c r="M5205" s="192"/>
      <c r="T5205" s="193"/>
      <c r="AT5205" s="188" t="s">
        <v>586</v>
      </c>
      <c r="AU5205" s="188" t="s">
        <v>89</v>
      </c>
      <c r="AV5205" s="13" t="s">
        <v>89</v>
      </c>
      <c r="AW5205" s="13" t="s">
        <v>31</v>
      </c>
      <c r="AX5205" s="13" t="s">
        <v>77</v>
      </c>
      <c r="AY5205" s="188" t="s">
        <v>574</v>
      </c>
    </row>
    <row r="5206" spans="2:65" s="14" customFormat="1" ht="12">
      <c r="B5206" s="194"/>
      <c r="D5206" s="181" t="s">
        <v>586</v>
      </c>
      <c r="E5206" s="195" t="s">
        <v>1</v>
      </c>
      <c r="F5206" s="196" t="s">
        <v>596</v>
      </c>
      <c r="H5206" s="197">
        <v>1</v>
      </c>
      <c r="I5206" s="198"/>
      <c r="L5206" s="194"/>
      <c r="M5206" s="199"/>
      <c r="T5206" s="200"/>
      <c r="AT5206" s="195" t="s">
        <v>586</v>
      </c>
      <c r="AU5206" s="195" t="s">
        <v>89</v>
      </c>
      <c r="AV5206" s="14" t="s">
        <v>580</v>
      </c>
      <c r="AW5206" s="14" t="s">
        <v>31</v>
      </c>
      <c r="AX5206" s="14" t="s">
        <v>84</v>
      </c>
      <c r="AY5206" s="195" t="s">
        <v>574</v>
      </c>
    </row>
    <row r="5207" spans="2:65" s="1" customFormat="1" ht="38" customHeight="1">
      <c r="B5207" s="140"/>
      <c r="C5207" s="168" t="s">
        <v>5271</v>
      </c>
      <c r="D5207" s="168" t="s">
        <v>576</v>
      </c>
      <c r="E5207" s="169" t="s">
        <v>5272</v>
      </c>
      <c r="F5207" s="170" t="s">
        <v>5273</v>
      </c>
      <c r="G5207" s="171" t="s">
        <v>579</v>
      </c>
      <c r="H5207" s="172">
        <v>1</v>
      </c>
      <c r="I5207" s="173"/>
      <c r="J5207" s="174">
        <f>ROUND(I5207*H5207,2)</f>
        <v>0</v>
      </c>
      <c r="K5207" s="175"/>
      <c r="L5207" s="34"/>
      <c r="M5207" s="176" t="s">
        <v>1</v>
      </c>
      <c r="N5207" s="139" t="s">
        <v>43</v>
      </c>
      <c r="P5207" s="177">
        <f>O5207*H5207</f>
        <v>0</v>
      </c>
      <c r="Q5207" s="177">
        <v>0</v>
      </c>
      <c r="R5207" s="177">
        <f>Q5207*H5207</f>
        <v>0</v>
      </c>
      <c r="S5207" s="177">
        <v>0</v>
      </c>
      <c r="T5207" s="178">
        <f>S5207*H5207</f>
        <v>0</v>
      </c>
      <c r="AR5207" s="179" t="s">
        <v>680</v>
      </c>
      <c r="AT5207" s="179" t="s">
        <v>576</v>
      </c>
      <c r="AU5207" s="179" t="s">
        <v>89</v>
      </c>
      <c r="AY5207" s="17" t="s">
        <v>574</v>
      </c>
      <c r="BE5207" s="102">
        <f>IF(N5207="základná",J5207,0)</f>
        <v>0</v>
      </c>
      <c r="BF5207" s="102">
        <f>IF(N5207="znížená",J5207,0)</f>
        <v>0</v>
      </c>
      <c r="BG5207" s="102">
        <f>IF(N5207="zákl. prenesená",J5207,0)</f>
        <v>0</v>
      </c>
      <c r="BH5207" s="102">
        <f>IF(N5207="zníž. prenesená",J5207,0)</f>
        <v>0</v>
      </c>
      <c r="BI5207" s="102">
        <f>IF(N5207="nulová",J5207,0)</f>
        <v>0</v>
      </c>
      <c r="BJ5207" s="17" t="s">
        <v>89</v>
      </c>
      <c r="BK5207" s="102">
        <f>ROUND(I5207*H5207,2)</f>
        <v>0</v>
      </c>
      <c r="BL5207" s="17" t="s">
        <v>680</v>
      </c>
      <c r="BM5207" s="179" t="s">
        <v>5274</v>
      </c>
    </row>
    <row r="5208" spans="2:65" s="13" customFormat="1" ht="12">
      <c r="B5208" s="187"/>
      <c r="D5208" s="181" t="s">
        <v>586</v>
      </c>
      <c r="E5208" s="188" t="s">
        <v>1</v>
      </c>
      <c r="F5208" s="189" t="s">
        <v>84</v>
      </c>
      <c r="H5208" s="190">
        <v>1</v>
      </c>
      <c r="I5208" s="191"/>
      <c r="L5208" s="187"/>
      <c r="M5208" s="192"/>
      <c r="T5208" s="193"/>
      <c r="AT5208" s="188" t="s">
        <v>586</v>
      </c>
      <c r="AU5208" s="188" t="s">
        <v>89</v>
      </c>
      <c r="AV5208" s="13" t="s">
        <v>89</v>
      </c>
      <c r="AW5208" s="13" t="s">
        <v>31</v>
      </c>
      <c r="AX5208" s="13" t="s">
        <v>77</v>
      </c>
      <c r="AY5208" s="188" t="s">
        <v>574</v>
      </c>
    </row>
    <row r="5209" spans="2:65" s="14" customFormat="1" ht="12">
      <c r="B5209" s="194"/>
      <c r="D5209" s="181" t="s">
        <v>586</v>
      </c>
      <c r="E5209" s="195" t="s">
        <v>1</v>
      </c>
      <c r="F5209" s="196" t="s">
        <v>596</v>
      </c>
      <c r="H5209" s="197">
        <v>1</v>
      </c>
      <c r="I5209" s="198"/>
      <c r="L5209" s="194"/>
      <c r="M5209" s="199"/>
      <c r="T5209" s="200"/>
      <c r="AT5209" s="195" t="s">
        <v>586</v>
      </c>
      <c r="AU5209" s="195" t="s">
        <v>89</v>
      </c>
      <c r="AV5209" s="14" t="s">
        <v>580</v>
      </c>
      <c r="AW5209" s="14" t="s">
        <v>31</v>
      </c>
      <c r="AX5209" s="14" t="s">
        <v>84</v>
      </c>
      <c r="AY5209" s="195" t="s">
        <v>574</v>
      </c>
    </row>
    <row r="5210" spans="2:65" s="1" customFormat="1" ht="38" customHeight="1">
      <c r="B5210" s="140"/>
      <c r="C5210" s="168" t="s">
        <v>5275</v>
      </c>
      <c r="D5210" s="168" t="s">
        <v>576</v>
      </c>
      <c r="E5210" s="169" t="s">
        <v>5276</v>
      </c>
      <c r="F5210" s="170" t="s">
        <v>5277</v>
      </c>
      <c r="G5210" s="171" t="s">
        <v>579</v>
      </c>
      <c r="H5210" s="172">
        <v>8</v>
      </c>
      <c r="I5210" s="173"/>
      <c r="J5210" s="174">
        <f>ROUND(I5210*H5210,2)</f>
        <v>0</v>
      </c>
      <c r="K5210" s="175"/>
      <c r="L5210" s="34"/>
      <c r="M5210" s="176" t="s">
        <v>1</v>
      </c>
      <c r="N5210" s="139" t="s">
        <v>43</v>
      </c>
      <c r="P5210" s="177">
        <f>O5210*H5210</f>
        <v>0</v>
      </c>
      <c r="Q5210" s="177">
        <v>0</v>
      </c>
      <c r="R5210" s="177">
        <f>Q5210*H5210</f>
        <v>0</v>
      </c>
      <c r="S5210" s="177">
        <v>0</v>
      </c>
      <c r="T5210" s="178">
        <f>S5210*H5210</f>
        <v>0</v>
      </c>
      <c r="AR5210" s="179" t="s">
        <v>680</v>
      </c>
      <c r="AT5210" s="179" t="s">
        <v>576</v>
      </c>
      <c r="AU5210" s="179" t="s">
        <v>89</v>
      </c>
      <c r="AY5210" s="17" t="s">
        <v>574</v>
      </c>
      <c r="BE5210" s="102">
        <f>IF(N5210="základná",J5210,0)</f>
        <v>0</v>
      </c>
      <c r="BF5210" s="102">
        <f>IF(N5210="znížená",J5210,0)</f>
        <v>0</v>
      </c>
      <c r="BG5210" s="102">
        <f>IF(N5210="zákl. prenesená",J5210,0)</f>
        <v>0</v>
      </c>
      <c r="BH5210" s="102">
        <f>IF(N5210="zníž. prenesená",J5210,0)</f>
        <v>0</v>
      </c>
      <c r="BI5210" s="102">
        <f>IF(N5210="nulová",J5210,0)</f>
        <v>0</v>
      </c>
      <c r="BJ5210" s="17" t="s">
        <v>89</v>
      </c>
      <c r="BK5210" s="102">
        <f>ROUND(I5210*H5210,2)</f>
        <v>0</v>
      </c>
      <c r="BL5210" s="17" t="s">
        <v>680</v>
      </c>
      <c r="BM5210" s="179" t="s">
        <v>5278</v>
      </c>
    </row>
    <row r="5211" spans="2:65" s="13" customFormat="1" ht="12">
      <c r="B5211" s="187"/>
      <c r="D5211" s="181" t="s">
        <v>586</v>
      </c>
      <c r="E5211" s="188" t="s">
        <v>1</v>
      </c>
      <c r="F5211" s="189" t="s">
        <v>5279</v>
      </c>
      <c r="H5211" s="190">
        <v>2</v>
      </c>
      <c r="I5211" s="191"/>
      <c r="L5211" s="187"/>
      <c r="M5211" s="192"/>
      <c r="T5211" s="193"/>
      <c r="AT5211" s="188" t="s">
        <v>586</v>
      </c>
      <c r="AU5211" s="188" t="s">
        <v>89</v>
      </c>
      <c r="AV5211" s="13" t="s">
        <v>89</v>
      </c>
      <c r="AW5211" s="13" t="s">
        <v>31</v>
      </c>
      <c r="AX5211" s="13" t="s">
        <v>77</v>
      </c>
      <c r="AY5211" s="188" t="s">
        <v>574</v>
      </c>
    </row>
    <row r="5212" spans="2:65" s="13" customFormat="1" ht="12">
      <c r="B5212" s="187"/>
      <c r="D5212" s="181" t="s">
        <v>586</v>
      </c>
      <c r="E5212" s="188" t="s">
        <v>1</v>
      </c>
      <c r="F5212" s="189" t="s">
        <v>5280</v>
      </c>
      <c r="H5212" s="190">
        <v>6</v>
      </c>
      <c r="I5212" s="191"/>
      <c r="L5212" s="187"/>
      <c r="M5212" s="192"/>
      <c r="T5212" s="193"/>
      <c r="AT5212" s="188" t="s">
        <v>586</v>
      </c>
      <c r="AU5212" s="188" t="s">
        <v>89</v>
      </c>
      <c r="AV5212" s="13" t="s">
        <v>89</v>
      </c>
      <c r="AW5212" s="13" t="s">
        <v>31</v>
      </c>
      <c r="AX5212" s="13" t="s">
        <v>77</v>
      </c>
      <c r="AY5212" s="188" t="s">
        <v>574</v>
      </c>
    </row>
    <row r="5213" spans="2:65" s="14" customFormat="1" ht="12">
      <c r="B5213" s="194"/>
      <c r="D5213" s="181" t="s">
        <v>586</v>
      </c>
      <c r="E5213" s="195" t="s">
        <v>1</v>
      </c>
      <c r="F5213" s="196" t="s">
        <v>596</v>
      </c>
      <c r="H5213" s="197">
        <v>8</v>
      </c>
      <c r="I5213" s="198"/>
      <c r="L5213" s="194"/>
      <c r="M5213" s="199"/>
      <c r="T5213" s="200"/>
      <c r="AT5213" s="195" t="s">
        <v>586</v>
      </c>
      <c r="AU5213" s="195" t="s">
        <v>89</v>
      </c>
      <c r="AV5213" s="14" t="s">
        <v>580</v>
      </c>
      <c r="AW5213" s="14" t="s">
        <v>31</v>
      </c>
      <c r="AX5213" s="14" t="s">
        <v>84</v>
      </c>
      <c r="AY5213" s="195" t="s">
        <v>574</v>
      </c>
    </row>
    <row r="5214" spans="2:65" s="1" customFormat="1" ht="44.25" customHeight="1">
      <c r="B5214" s="140"/>
      <c r="C5214" s="168" t="s">
        <v>5281</v>
      </c>
      <c r="D5214" s="168" t="s">
        <v>576</v>
      </c>
      <c r="E5214" s="169" t="s">
        <v>5282</v>
      </c>
      <c r="F5214" s="170" t="s">
        <v>5283</v>
      </c>
      <c r="G5214" s="171" t="s">
        <v>579</v>
      </c>
      <c r="H5214" s="172">
        <v>1</v>
      </c>
      <c r="I5214" s="173"/>
      <c r="J5214" s="174">
        <f>ROUND(I5214*H5214,2)</f>
        <v>0</v>
      </c>
      <c r="K5214" s="175"/>
      <c r="L5214" s="34"/>
      <c r="M5214" s="176" t="s">
        <v>1</v>
      </c>
      <c r="N5214" s="139" t="s">
        <v>43</v>
      </c>
      <c r="P5214" s="177">
        <f>O5214*H5214</f>
        <v>0</v>
      </c>
      <c r="Q5214" s="177">
        <v>0</v>
      </c>
      <c r="R5214" s="177">
        <f>Q5214*H5214</f>
        <v>0</v>
      </c>
      <c r="S5214" s="177">
        <v>0</v>
      </c>
      <c r="T5214" s="178">
        <f>S5214*H5214</f>
        <v>0</v>
      </c>
      <c r="AR5214" s="179" t="s">
        <v>680</v>
      </c>
      <c r="AT5214" s="179" t="s">
        <v>576</v>
      </c>
      <c r="AU5214" s="179" t="s">
        <v>89</v>
      </c>
      <c r="AY5214" s="17" t="s">
        <v>574</v>
      </c>
      <c r="BE5214" s="102">
        <f>IF(N5214="základná",J5214,0)</f>
        <v>0</v>
      </c>
      <c r="BF5214" s="102">
        <f>IF(N5214="znížená",J5214,0)</f>
        <v>0</v>
      </c>
      <c r="BG5214" s="102">
        <f>IF(N5214="zákl. prenesená",J5214,0)</f>
        <v>0</v>
      </c>
      <c r="BH5214" s="102">
        <f>IF(N5214="zníž. prenesená",J5214,0)</f>
        <v>0</v>
      </c>
      <c r="BI5214" s="102">
        <f>IF(N5214="nulová",J5214,0)</f>
        <v>0</v>
      </c>
      <c r="BJ5214" s="17" t="s">
        <v>89</v>
      </c>
      <c r="BK5214" s="102">
        <f>ROUND(I5214*H5214,2)</f>
        <v>0</v>
      </c>
      <c r="BL5214" s="17" t="s">
        <v>680</v>
      </c>
      <c r="BM5214" s="179" t="s">
        <v>5284</v>
      </c>
    </row>
    <row r="5215" spans="2:65" s="13" customFormat="1" ht="12">
      <c r="B5215" s="187"/>
      <c r="D5215" s="181" t="s">
        <v>586</v>
      </c>
      <c r="E5215" s="188" t="s">
        <v>1</v>
      </c>
      <c r="F5215" s="189" t="s">
        <v>84</v>
      </c>
      <c r="H5215" s="190">
        <v>1</v>
      </c>
      <c r="I5215" s="191"/>
      <c r="L5215" s="187"/>
      <c r="M5215" s="192"/>
      <c r="T5215" s="193"/>
      <c r="AT5215" s="188" t="s">
        <v>586</v>
      </c>
      <c r="AU5215" s="188" t="s">
        <v>89</v>
      </c>
      <c r="AV5215" s="13" t="s">
        <v>89</v>
      </c>
      <c r="AW5215" s="13" t="s">
        <v>31</v>
      </c>
      <c r="AX5215" s="13" t="s">
        <v>77</v>
      </c>
      <c r="AY5215" s="188" t="s">
        <v>574</v>
      </c>
    </row>
    <row r="5216" spans="2:65" s="14" customFormat="1" ht="12">
      <c r="B5216" s="194"/>
      <c r="D5216" s="181" t="s">
        <v>586</v>
      </c>
      <c r="E5216" s="195" t="s">
        <v>1</v>
      </c>
      <c r="F5216" s="196" t="s">
        <v>596</v>
      </c>
      <c r="H5216" s="197">
        <v>1</v>
      </c>
      <c r="I5216" s="198"/>
      <c r="L5216" s="194"/>
      <c r="M5216" s="199"/>
      <c r="T5216" s="200"/>
      <c r="AT5216" s="195" t="s">
        <v>586</v>
      </c>
      <c r="AU5216" s="195" t="s">
        <v>89</v>
      </c>
      <c r="AV5216" s="14" t="s">
        <v>580</v>
      </c>
      <c r="AW5216" s="14" t="s">
        <v>31</v>
      </c>
      <c r="AX5216" s="14" t="s">
        <v>84</v>
      </c>
      <c r="AY5216" s="195" t="s">
        <v>574</v>
      </c>
    </row>
    <row r="5217" spans="2:65" s="1" customFormat="1" ht="24.25" customHeight="1">
      <c r="B5217" s="140"/>
      <c r="C5217" s="168" t="s">
        <v>5285</v>
      </c>
      <c r="D5217" s="168" t="s">
        <v>576</v>
      </c>
      <c r="E5217" s="169" t="s">
        <v>5286</v>
      </c>
      <c r="F5217" s="170" t="s">
        <v>5287</v>
      </c>
      <c r="G5217" s="171" t="s">
        <v>579</v>
      </c>
      <c r="H5217" s="172">
        <v>1</v>
      </c>
      <c r="I5217" s="173"/>
      <c r="J5217" s="174">
        <f>ROUND(I5217*H5217,2)</f>
        <v>0</v>
      </c>
      <c r="K5217" s="175"/>
      <c r="L5217" s="34"/>
      <c r="M5217" s="176" t="s">
        <v>1</v>
      </c>
      <c r="N5217" s="139" t="s">
        <v>43</v>
      </c>
      <c r="P5217" s="177">
        <f>O5217*H5217</f>
        <v>0</v>
      </c>
      <c r="Q5217" s="177">
        <v>0</v>
      </c>
      <c r="R5217" s="177">
        <f>Q5217*H5217</f>
        <v>0</v>
      </c>
      <c r="S5217" s="177">
        <v>0</v>
      </c>
      <c r="T5217" s="178">
        <f>S5217*H5217</f>
        <v>0</v>
      </c>
      <c r="AR5217" s="179" t="s">
        <v>680</v>
      </c>
      <c r="AT5217" s="179" t="s">
        <v>576</v>
      </c>
      <c r="AU5217" s="179" t="s">
        <v>89</v>
      </c>
      <c r="AY5217" s="17" t="s">
        <v>574</v>
      </c>
      <c r="BE5217" s="102">
        <f>IF(N5217="základná",J5217,0)</f>
        <v>0</v>
      </c>
      <c r="BF5217" s="102">
        <f>IF(N5217="znížená",J5217,0)</f>
        <v>0</v>
      </c>
      <c r="BG5217" s="102">
        <f>IF(N5217="zákl. prenesená",J5217,0)</f>
        <v>0</v>
      </c>
      <c r="BH5217" s="102">
        <f>IF(N5217="zníž. prenesená",J5217,0)</f>
        <v>0</v>
      </c>
      <c r="BI5217" s="102">
        <f>IF(N5217="nulová",J5217,0)</f>
        <v>0</v>
      </c>
      <c r="BJ5217" s="17" t="s">
        <v>89</v>
      </c>
      <c r="BK5217" s="102">
        <f>ROUND(I5217*H5217,2)</f>
        <v>0</v>
      </c>
      <c r="BL5217" s="17" t="s">
        <v>680</v>
      </c>
      <c r="BM5217" s="179" t="s">
        <v>5288</v>
      </c>
    </row>
    <row r="5218" spans="2:65" s="13" customFormat="1" ht="12">
      <c r="B5218" s="187"/>
      <c r="D5218" s="181" t="s">
        <v>586</v>
      </c>
      <c r="E5218" s="188" t="s">
        <v>1</v>
      </c>
      <c r="F5218" s="189" t="s">
        <v>84</v>
      </c>
      <c r="H5218" s="190">
        <v>1</v>
      </c>
      <c r="I5218" s="191"/>
      <c r="L5218" s="187"/>
      <c r="M5218" s="192"/>
      <c r="T5218" s="193"/>
      <c r="AT5218" s="188" t="s">
        <v>586</v>
      </c>
      <c r="AU5218" s="188" t="s">
        <v>89</v>
      </c>
      <c r="AV5218" s="13" t="s">
        <v>89</v>
      </c>
      <c r="AW5218" s="13" t="s">
        <v>31</v>
      </c>
      <c r="AX5218" s="13" t="s">
        <v>77</v>
      </c>
      <c r="AY5218" s="188" t="s">
        <v>574</v>
      </c>
    </row>
    <row r="5219" spans="2:65" s="14" customFormat="1" ht="12">
      <c r="B5219" s="194"/>
      <c r="D5219" s="181" t="s">
        <v>586</v>
      </c>
      <c r="E5219" s="195" t="s">
        <v>1</v>
      </c>
      <c r="F5219" s="196" t="s">
        <v>596</v>
      </c>
      <c r="H5219" s="197">
        <v>1</v>
      </c>
      <c r="I5219" s="198"/>
      <c r="L5219" s="194"/>
      <c r="M5219" s="199"/>
      <c r="T5219" s="200"/>
      <c r="AT5219" s="195" t="s">
        <v>586</v>
      </c>
      <c r="AU5219" s="195" t="s">
        <v>89</v>
      </c>
      <c r="AV5219" s="14" t="s">
        <v>580</v>
      </c>
      <c r="AW5219" s="14" t="s">
        <v>31</v>
      </c>
      <c r="AX5219" s="14" t="s">
        <v>84</v>
      </c>
      <c r="AY5219" s="195" t="s">
        <v>574</v>
      </c>
    </row>
    <row r="5220" spans="2:65" s="1" customFormat="1" ht="49.25" customHeight="1">
      <c r="B5220" s="140"/>
      <c r="C5220" s="168" t="s">
        <v>5289</v>
      </c>
      <c r="D5220" s="168" t="s">
        <v>576</v>
      </c>
      <c r="E5220" s="169" t="s">
        <v>5290</v>
      </c>
      <c r="F5220" s="170" t="s">
        <v>5291</v>
      </c>
      <c r="G5220" s="171" t="s">
        <v>579</v>
      </c>
      <c r="H5220" s="172">
        <v>1</v>
      </c>
      <c r="I5220" s="173"/>
      <c r="J5220" s="174">
        <f>ROUND(I5220*H5220,2)</f>
        <v>0</v>
      </c>
      <c r="K5220" s="175"/>
      <c r="L5220" s="34"/>
      <c r="M5220" s="176" t="s">
        <v>1</v>
      </c>
      <c r="N5220" s="139" t="s">
        <v>43</v>
      </c>
      <c r="P5220" s="177">
        <f>O5220*H5220</f>
        <v>0</v>
      </c>
      <c r="Q5220" s="177">
        <v>0</v>
      </c>
      <c r="R5220" s="177">
        <f>Q5220*H5220</f>
        <v>0</v>
      </c>
      <c r="S5220" s="177">
        <v>0</v>
      </c>
      <c r="T5220" s="178">
        <f>S5220*H5220</f>
        <v>0</v>
      </c>
      <c r="AR5220" s="179" t="s">
        <v>680</v>
      </c>
      <c r="AT5220" s="179" t="s">
        <v>576</v>
      </c>
      <c r="AU5220" s="179" t="s">
        <v>89</v>
      </c>
      <c r="AY5220" s="17" t="s">
        <v>574</v>
      </c>
      <c r="BE5220" s="102">
        <f>IF(N5220="základná",J5220,0)</f>
        <v>0</v>
      </c>
      <c r="BF5220" s="102">
        <f>IF(N5220="znížená",J5220,0)</f>
        <v>0</v>
      </c>
      <c r="BG5220" s="102">
        <f>IF(N5220="zákl. prenesená",J5220,0)</f>
        <v>0</v>
      </c>
      <c r="BH5220" s="102">
        <f>IF(N5220="zníž. prenesená",J5220,0)</f>
        <v>0</v>
      </c>
      <c r="BI5220" s="102">
        <f>IF(N5220="nulová",J5220,0)</f>
        <v>0</v>
      </c>
      <c r="BJ5220" s="17" t="s">
        <v>89</v>
      </c>
      <c r="BK5220" s="102">
        <f>ROUND(I5220*H5220,2)</f>
        <v>0</v>
      </c>
      <c r="BL5220" s="17" t="s">
        <v>680</v>
      </c>
      <c r="BM5220" s="179" t="s">
        <v>5292</v>
      </c>
    </row>
    <row r="5221" spans="2:65" s="13" customFormat="1" ht="12">
      <c r="B5221" s="187"/>
      <c r="D5221" s="181" t="s">
        <v>586</v>
      </c>
      <c r="E5221" s="188" t="s">
        <v>1</v>
      </c>
      <c r="F5221" s="189" t="s">
        <v>84</v>
      </c>
      <c r="H5221" s="190">
        <v>1</v>
      </c>
      <c r="I5221" s="191"/>
      <c r="L5221" s="187"/>
      <c r="M5221" s="192"/>
      <c r="T5221" s="193"/>
      <c r="AT5221" s="188" t="s">
        <v>586</v>
      </c>
      <c r="AU5221" s="188" t="s">
        <v>89</v>
      </c>
      <c r="AV5221" s="13" t="s">
        <v>89</v>
      </c>
      <c r="AW5221" s="13" t="s">
        <v>31</v>
      </c>
      <c r="AX5221" s="13" t="s">
        <v>77</v>
      </c>
      <c r="AY5221" s="188" t="s">
        <v>574</v>
      </c>
    </row>
    <row r="5222" spans="2:65" s="14" customFormat="1" ht="12">
      <c r="B5222" s="194"/>
      <c r="D5222" s="181" t="s">
        <v>586</v>
      </c>
      <c r="E5222" s="195" t="s">
        <v>1</v>
      </c>
      <c r="F5222" s="196" t="s">
        <v>596</v>
      </c>
      <c r="H5222" s="197">
        <v>1</v>
      </c>
      <c r="I5222" s="198"/>
      <c r="L5222" s="194"/>
      <c r="M5222" s="199"/>
      <c r="T5222" s="200"/>
      <c r="AT5222" s="195" t="s">
        <v>586</v>
      </c>
      <c r="AU5222" s="195" t="s">
        <v>89</v>
      </c>
      <c r="AV5222" s="14" t="s">
        <v>580</v>
      </c>
      <c r="AW5222" s="14" t="s">
        <v>31</v>
      </c>
      <c r="AX5222" s="14" t="s">
        <v>84</v>
      </c>
      <c r="AY5222" s="195" t="s">
        <v>574</v>
      </c>
    </row>
    <row r="5223" spans="2:65" s="1" customFormat="1" ht="49.25" customHeight="1">
      <c r="B5223" s="140"/>
      <c r="C5223" s="168" t="s">
        <v>5293</v>
      </c>
      <c r="D5223" s="168" t="s">
        <v>576</v>
      </c>
      <c r="E5223" s="169" t="s">
        <v>5294</v>
      </c>
      <c r="F5223" s="170" t="s">
        <v>5295</v>
      </c>
      <c r="G5223" s="171" t="s">
        <v>579</v>
      </c>
      <c r="H5223" s="172">
        <v>1</v>
      </c>
      <c r="I5223" s="173"/>
      <c r="J5223" s="174">
        <f>ROUND(I5223*H5223,2)</f>
        <v>0</v>
      </c>
      <c r="K5223" s="175"/>
      <c r="L5223" s="34"/>
      <c r="M5223" s="176" t="s">
        <v>1</v>
      </c>
      <c r="N5223" s="139" t="s">
        <v>43</v>
      </c>
      <c r="P5223" s="177">
        <f>O5223*H5223</f>
        <v>0</v>
      </c>
      <c r="Q5223" s="177">
        <v>0</v>
      </c>
      <c r="R5223" s="177">
        <f>Q5223*H5223</f>
        <v>0</v>
      </c>
      <c r="S5223" s="177">
        <v>0</v>
      </c>
      <c r="T5223" s="178">
        <f>S5223*H5223</f>
        <v>0</v>
      </c>
      <c r="AR5223" s="179" t="s">
        <v>680</v>
      </c>
      <c r="AT5223" s="179" t="s">
        <v>576</v>
      </c>
      <c r="AU5223" s="179" t="s">
        <v>89</v>
      </c>
      <c r="AY5223" s="17" t="s">
        <v>574</v>
      </c>
      <c r="BE5223" s="102">
        <f>IF(N5223="základná",J5223,0)</f>
        <v>0</v>
      </c>
      <c r="BF5223" s="102">
        <f>IF(N5223="znížená",J5223,0)</f>
        <v>0</v>
      </c>
      <c r="BG5223" s="102">
        <f>IF(N5223="zákl. prenesená",J5223,0)</f>
        <v>0</v>
      </c>
      <c r="BH5223" s="102">
        <f>IF(N5223="zníž. prenesená",J5223,0)</f>
        <v>0</v>
      </c>
      <c r="BI5223" s="102">
        <f>IF(N5223="nulová",J5223,0)</f>
        <v>0</v>
      </c>
      <c r="BJ5223" s="17" t="s">
        <v>89</v>
      </c>
      <c r="BK5223" s="102">
        <f>ROUND(I5223*H5223,2)</f>
        <v>0</v>
      </c>
      <c r="BL5223" s="17" t="s">
        <v>680</v>
      </c>
      <c r="BM5223" s="179" t="s">
        <v>5296</v>
      </c>
    </row>
    <row r="5224" spans="2:65" s="13" customFormat="1" ht="12">
      <c r="B5224" s="187"/>
      <c r="D5224" s="181" t="s">
        <v>586</v>
      </c>
      <c r="E5224" s="188" t="s">
        <v>1</v>
      </c>
      <c r="F5224" s="189" t="s">
        <v>84</v>
      </c>
      <c r="H5224" s="190">
        <v>1</v>
      </c>
      <c r="I5224" s="191"/>
      <c r="L5224" s="187"/>
      <c r="M5224" s="192"/>
      <c r="T5224" s="193"/>
      <c r="AT5224" s="188" t="s">
        <v>586</v>
      </c>
      <c r="AU5224" s="188" t="s">
        <v>89</v>
      </c>
      <c r="AV5224" s="13" t="s">
        <v>89</v>
      </c>
      <c r="AW5224" s="13" t="s">
        <v>31</v>
      </c>
      <c r="AX5224" s="13" t="s">
        <v>77</v>
      </c>
      <c r="AY5224" s="188" t="s">
        <v>574</v>
      </c>
    </row>
    <row r="5225" spans="2:65" s="14" customFormat="1" ht="12">
      <c r="B5225" s="194"/>
      <c r="D5225" s="181" t="s">
        <v>586</v>
      </c>
      <c r="E5225" s="195" t="s">
        <v>1</v>
      </c>
      <c r="F5225" s="196" t="s">
        <v>596</v>
      </c>
      <c r="H5225" s="197">
        <v>1</v>
      </c>
      <c r="I5225" s="198"/>
      <c r="L5225" s="194"/>
      <c r="M5225" s="199"/>
      <c r="T5225" s="200"/>
      <c r="AT5225" s="195" t="s">
        <v>586</v>
      </c>
      <c r="AU5225" s="195" t="s">
        <v>89</v>
      </c>
      <c r="AV5225" s="14" t="s">
        <v>580</v>
      </c>
      <c r="AW5225" s="14" t="s">
        <v>31</v>
      </c>
      <c r="AX5225" s="14" t="s">
        <v>84</v>
      </c>
      <c r="AY5225" s="195" t="s">
        <v>574</v>
      </c>
    </row>
    <row r="5226" spans="2:65" s="1" customFormat="1" ht="55.5" customHeight="1">
      <c r="B5226" s="140"/>
      <c r="C5226" s="168" t="s">
        <v>5297</v>
      </c>
      <c r="D5226" s="168" t="s">
        <v>576</v>
      </c>
      <c r="E5226" s="169" t="s">
        <v>5298</v>
      </c>
      <c r="F5226" s="170" t="s">
        <v>5299</v>
      </c>
      <c r="G5226" s="171" t="s">
        <v>579</v>
      </c>
      <c r="H5226" s="172">
        <v>3</v>
      </c>
      <c r="I5226" s="173"/>
      <c r="J5226" s="174">
        <f>ROUND(I5226*H5226,2)</f>
        <v>0</v>
      </c>
      <c r="K5226" s="175"/>
      <c r="L5226" s="34"/>
      <c r="M5226" s="176" t="s">
        <v>1</v>
      </c>
      <c r="N5226" s="139" t="s">
        <v>43</v>
      </c>
      <c r="P5226" s="177">
        <f>O5226*H5226</f>
        <v>0</v>
      </c>
      <c r="Q5226" s="177">
        <v>0</v>
      </c>
      <c r="R5226" s="177">
        <f>Q5226*H5226</f>
        <v>0</v>
      </c>
      <c r="S5226" s="177">
        <v>0</v>
      </c>
      <c r="T5226" s="178">
        <f>S5226*H5226</f>
        <v>0</v>
      </c>
      <c r="AR5226" s="179" t="s">
        <v>680</v>
      </c>
      <c r="AT5226" s="179" t="s">
        <v>576</v>
      </c>
      <c r="AU5226" s="179" t="s">
        <v>89</v>
      </c>
      <c r="AY5226" s="17" t="s">
        <v>574</v>
      </c>
      <c r="BE5226" s="102">
        <f>IF(N5226="základná",J5226,0)</f>
        <v>0</v>
      </c>
      <c r="BF5226" s="102">
        <f>IF(N5226="znížená",J5226,0)</f>
        <v>0</v>
      </c>
      <c r="BG5226" s="102">
        <f>IF(N5226="zákl. prenesená",J5226,0)</f>
        <v>0</v>
      </c>
      <c r="BH5226" s="102">
        <f>IF(N5226="zníž. prenesená",J5226,0)</f>
        <v>0</v>
      </c>
      <c r="BI5226" s="102">
        <f>IF(N5226="nulová",J5226,0)</f>
        <v>0</v>
      </c>
      <c r="BJ5226" s="17" t="s">
        <v>89</v>
      </c>
      <c r="BK5226" s="102">
        <f>ROUND(I5226*H5226,2)</f>
        <v>0</v>
      </c>
      <c r="BL5226" s="17" t="s">
        <v>680</v>
      </c>
      <c r="BM5226" s="179" t="s">
        <v>5300</v>
      </c>
    </row>
    <row r="5227" spans="2:65" s="13" customFormat="1" ht="12">
      <c r="B5227" s="187"/>
      <c r="D5227" s="181" t="s">
        <v>586</v>
      </c>
      <c r="E5227" s="188" t="s">
        <v>1</v>
      </c>
      <c r="F5227" s="189" t="s">
        <v>5301</v>
      </c>
      <c r="H5227" s="190">
        <v>3</v>
      </c>
      <c r="I5227" s="191"/>
      <c r="L5227" s="187"/>
      <c r="M5227" s="192"/>
      <c r="T5227" s="193"/>
      <c r="AT5227" s="188" t="s">
        <v>586</v>
      </c>
      <c r="AU5227" s="188" t="s">
        <v>89</v>
      </c>
      <c r="AV5227" s="13" t="s">
        <v>89</v>
      </c>
      <c r="AW5227" s="13" t="s">
        <v>31</v>
      </c>
      <c r="AX5227" s="13" t="s">
        <v>77</v>
      </c>
      <c r="AY5227" s="188" t="s">
        <v>574</v>
      </c>
    </row>
    <row r="5228" spans="2:65" s="14" customFormat="1" ht="12">
      <c r="B5228" s="194"/>
      <c r="D5228" s="181" t="s">
        <v>586</v>
      </c>
      <c r="E5228" s="195" t="s">
        <v>1</v>
      </c>
      <c r="F5228" s="196" t="s">
        <v>596</v>
      </c>
      <c r="H5228" s="197">
        <v>3</v>
      </c>
      <c r="I5228" s="198"/>
      <c r="L5228" s="194"/>
      <c r="M5228" s="199"/>
      <c r="T5228" s="200"/>
      <c r="AT5228" s="195" t="s">
        <v>586</v>
      </c>
      <c r="AU5228" s="195" t="s">
        <v>89</v>
      </c>
      <c r="AV5228" s="14" t="s">
        <v>580</v>
      </c>
      <c r="AW5228" s="14" t="s">
        <v>31</v>
      </c>
      <c r="AX5228" s="14" t="s">
        <v>84</v>
      </c>
      <c r="AY5228" s="195" t="s">
        <v>574</v>
      </c>
    </row>
    <row r="5229" spans="2:65" s="1" customFormat="1" ht="49.25" customHeight="1">
      <c r="B5229" s="140"/>
      <c r="C5229" s="168" t="s">
        <v>5302</v>
      </c>
      <c r="D5229" s="168" t="s">
        <v>576</v>
      </c>
      <c r="E5229" s="169" t="s">
        <v>5303</v>
      </c>
      <c r="F5229" s="170" t="s">
        <v>5304</v>
      </c>
      <c r="G5229" s="171" t="s">
        <v>579</v>
      </c>
      <c r="H5229" s="172">
        <v>1</v>
      </c>
      <c r="I5229" s="173"/>
      <c r="J5229" s="174">
        <f>ROUND(I5229*H5229,2)</f>
        <v>0</v>
      </c>
      <c r="K5229" s="175"/>
      <c r="L5229" s="34"/>
      <c r="M5229" s="176" t="s">
        <v>1</v>
      </c>
      <c r="N5229" s="139" t="s">
        <v>43</v>
      </c>
      <c r="P5229" s="177">
        <f>O5229*H5229</f>
        <v>0</v>
      </c>
      <c r="Q5229" s="177">
        <v>0</v>
      </c>
      <c r="R5229" s="177">
        <f>Q5229*H5229</f>
        <v>0</v>
      </c>
      <c r="S5229" s="177">
        <v>0</v>
      </c>
      <c r="T5229" s="178">
        <f>S5229*H5229</f>
        <v>0</v>
      </c>
      <c r="AR5229" s="179" t="s">
        <v>680</v>
      </c>
      <c r="AT5229" s="179" t="s">
        <v>576</v>
      </c>
      <c r="AU5229" s="179" t="s">
        <v>89</v>
      </c>
      <c r="AY5229" s="17" t="s">
        <v>574</v>
      </c>
      <c r="BE5229" s="102">
        <f>IF(N5229="základná",J5229,0)</f>
        <v>0</v>
      </c>
      <c r="BF5229" s="102">
        <f>IF(N5229="znížená",J5229,0)</f>
        <v>0</v>
      </c>
      <c r="BG5229" s="102">
        <f>IF(N5229="zákl. prenesená",J5229,0)</f>
        <v>0</v>
      </c>
      <c r="BH5229" s="102">
        <f>IF(N5229="zníž. prenesená",J5229,0)</f>
        <v>0</v>
      </c>
      <c r="BI5229" s="102">
        <f>IF(N5229="nulová",J5229,0)</f>
        <v>0</v>
      </c>
      <c r="BJ5229" s="17" t="s">
        <v>89</v>
      </c>
      <c r="BK5229" s="102">
        <f>ROUND(I5229*H5229,2)</f>
        <v>0</v>
      </c>
      <c r="BL5229" s="17" t="s">
        <v>680</v>
      </c>
      <c r="BM5229" s="179" t="s">
        <v>5305</v>
      </c>
    </row>
    <row r="5230" spans="2:65" s="13" customFormat="1" ht="12">
      <c r="B5230" s="187"/>
      <c r="D5230" s="181" t="s">
        <v>586</v>
      </c>
      <c r="E5230" s="188" t="s">
        <v>1</v>
      </c>
      <c r="F5230" s="189" t="s">
        <v>84</v>
      </c>
      <c r="H5230" s="190">
        <v>1</v>
      </c>
      <c r="I5230" s="191"/>
      <c r="L5230" s="187"/>
      <c r="M5230" s="192"/>
      <c r="T5230" s="193"/>
      <c r="AT5230" s="188" t="s">
        <v>586</v>
      </c>
      <c r="AU5230" s="188" t="s">
        <v>89</v>
      </c>
      <c r="AV5230" s="13" t="s">
        <v>89</v>
      </c>
      <c r="AW5230" s="13" t="s">
        <v>31</v>
      </c>
      <c r="AX5230" s="13" t="s">
        <v>77</v>
      </c>
      <c r="AY5230" s="188" t="s">
        <v>574</v>
      </c>
    </row>
    <row r="5231" spans="2:65" s="14" customFormat="1" ht="12">
      <c r="B5231" s="194"/>
      <c r="D5231" s="181" t="s">
        <v>586</v>
      </c>
      <c r="E5231" s="195" t="s">
        <v>1</v>
      </c>
      <c r="F5231" s="196" t="s">
        <v>596</v>
      </c>
      <c r="H5231" s="197">
        <v>1</v>
      </c>
      <c r="I5231" s="198"/>
      <c r="L5231" s="194"/>
      <c r="M5231" s="199"/>
      <c r="T5231" s="200"/>
      <c r="AT5231" s="195" t="s">
        <v>586</v>
      </c>
      <c r="AU5231" s="195" t="s">
        <v>89</v>
      </c>
      <c r="AV5231" s="14" t="s">
        <v>580</v>
      </c>
      <c r="AW5231" s="14" t="s">
        <v>31</v>
      </c>
      <c r="AX5231" s="14" t="s">
        <v>84</v>
      </c>
      <c r="AY5231" s="195" t="s">
        <v>574</v>
      </c>
    </row>
    <row r="5232" spans="2:65" s="1" customFormat="1" ht="49.25" customHeight="1">
      <c r="B5232" s="140"/>
      <c r="C5232" s="168" t="s">
        <v>5306</v>
      </c>
      <c r="D5232" s="168" t="s">
        <v>576</v>
      </c>
      <c r="E5232" s="169" t="s">
        <v>5307</v>
      </c>
      <c r="F5232" s="170" t="s">
        <v>5308</v>
      </c>
      <c r="G5232" s="171" t="s">
        <v>579</v>
      </c>
      <c r="H5232" s="172">
        <v>1</v>
      </c>
      <c r="I5232" s="173"/>
      <c r="J5232" s="174">
        <f>ROUND(I5232*H5232,2)</f>
        <v>0</v>
      </c>
      <c r="K5232" s="175"/>
      <c r="L5232" s="34"/>
      <c r="M5232" s="176" t="s">
        <v>1</v>
      </c>
      <c r="N5232" s="139" t="s">
        <v>43</v>
      </c>
      <c r="P5232" s="177">
        <f>O5232*H5232</f>
        <v>0</v>
      </c>
      <c r="Q5232" s="177">
        <v>0</v>
      </c>
      <c r="R5232" s="177">
        <f>Q5232*H5232</f>
        <v>0</v>
      </c>
      <c r="S5232" s="177">
        <v>0</v>
      </c>
      <c r="T5232" s="178">
        <f>S5232*H5232</f>
        <v>0</v>
      </c>
      <c r="AR5232" s="179" t="s">
        <v>680</v>
      </c>
      <c r="AT5232" s="179" t="s">
        <v>576</v>
      </c>
      <c r="AU5232" s="179" t="s">
        <v>89</v>
      </c>
      <c r="AY5232" s="17" t="s">
        <v>574</v>
      </c>
      <c r="BE5232" s="102">
        <f>IF(N5232="základná",J5232,0)</f>
        <v>0</v>
      </c>
      <c r="BF5232" s="102">
        <f>IF(N5232="znížená",J5232,0)</f>
        <v>0</v>
      </c>
      <c r="BG5232" s="102">
        <f>IF(N5232="zákl. prenesená",J5232,0)</f>
        <v>0</v>
      </c>
      <c r="BH5232" s="102">
        <f>IF(N5232="zníž. prenesená",J5232,0)</f>
        <v>0</v>
      </c>
      <c r="BI5232" s="102">
        <f>IF(N5232="nulová",J5232,0)</f>
        <v>0</v>
      </c>
      <c r="BJ5232" s="17" t="s">
        <v>89</v>
      </c>
      <c r="BK5232" s="102">
        <f>ROUND(I5232*H5232,2)</f>
        <v>0</v>
      </c>
      <c r="BL5232" s="17" t="s">
        <v>680</v>
      </c>
      <c r="BM5232" s="179" t="s">
        <v>5309</v>
      </c>
    </row>
    <row r="5233" spans="2:65" s="13" customFormat="1" ht="12">
      <c r="B5233" s="187"/>
      <c r="D5233" s="181" t="s">
        <v>586</v>
      </c>
      <c r="E5233" s="188" t="s">
        <v>1</v>
      </c>
      <c r="F5233" s="189" t="s">
        <v>84</v>
      </c>
      <c r="H5233" s="190">
        <v>1</v>
      </c>
      <c r="I5233" s="191"/>
      <c r="L5233" s="187"/>
      <c r="M5233" s="192"/>
      <c r="T5233" s="193"/>
      <c r="AT5233" s="188" t="s">
        <v>586</v>
      </c>
      <c r="AU5233" s="188" t="s">
        <v>89</v>
      </c>
      <c r="AV5233" s="13" t="s">
        <v>89</v>
      </c>
      <c r="AW5233" s="13" t="s">
        <v>31</v>
      </c>
      <c r="AX5233" s="13" t="s">
        <v>77</v>
      </c>
      <c r="AY5233" s="188" t="s">
        <v>574</v>
      </c>
    </row>
    <row r="5234" spans="2:65" s="14" customFormat="1" ht="12">
      <c r="B5234" s="194"/>
      <c r="D5234" s="181" t="s">
        <v>586</v>
      </c>
      <c r="E5234" s="195" t="s">
        <v>1</v>
      </c>
      <c r="F5234" s="196" t="s">
        <v>596</v>
      </c>
      <c r="H5234" s="197">
        <v>1</v>
      </c>
      <c r="I5234" s="198"/>
      <c r="L5234" s="194"/>
      <c r="M5234" s="199"/>
      <c r="T5234" s="200"/>
      <c r="AT5234" s="195" t="s">
        <v>586</v>
      </c>
      <c r="AU5234" s="195" t="s">
        <v>89</v>
      </c>
      <c r="AV5234" s="14" t="s">
        <v>580</v>
      </c>
      <c r="AW5234" s="14" t="s">
        <v>31</v>
      </c>
      <c r="AX5234" s="14" t="s">
        <v>84</v>
      </c>
      <c r="AY5234" s="195" t="s">
        <v>574</v>
      </c>
    </row>
    <row r="5235" spans="2:65" s="1" customFormat="1" ht="49.25" customHeight="1">
      <c r="B5235" s="140"/>
      <c r="C5235" s="168" t="s">
        <v>5310</v>
      </c>
      <c r="D5235" s="168" t="s">
        <v>576</v>
      </c>
      <c r="E5235" s="169" t="s">
        <v>5311</v>
      </c>
      <c r="F5235" s="170" t="s">
        <v>5312</v>
      </c>
      <c r="G5235" s="171" t="s">
        <v>579</v>
      </c>
      <c r="H5235" s="172">
        <v>1</v>
      </c>
      <c r="I5235" s="173"/>
      <c r="J5235" s="174">
        <f>ROUND(I5235*H5235,2)</f>
        <v>0</v>
      </c>
      <c r="K5235" s="175"/>
      <c r="L5235" s="34"/>
      <c r="M5235" s="176" t="s">
        <v>1</v>
      </c>
      <c r="N5235" s="139" t="s">
        <v>43</v>
      </c>
      <c r="P5235" s="177">
        <f>O5235*H5235</f>
        <v>0</v>
      </c>
      <c r="Q5235" s="177">
        <v>0</v>
      </c>
      <c r="R5235" s="177">
        <f>Q5235*H5235</f>
        <v>0</v>
      </c>
      <c r="S5235" s="177">
        <v>0</v>
      </c>
      <c r="T5235" s="178">
        <f>S5235*H5235</f>
        <v>0</v>
      </c>
      <c r="AR5235" s="179" t="s">
        <v>680</v>
      </c>
      <c r="AT5235" s="179" t="s">
        <v>576</v>
      </c>
      <c r="AU5235" s="179" t="s">
        <v>89</v>
      </c>
      <c r="AY5235" s="17" t="s">
        <v>574</v>
      </c>
      <c r="BE5235" s="102">
        <f>IF(N5235="základná",J5235,0)</f>
        <v>0</v>
      </c>
      <c r="BF5235" s="102">
        <f>IF(N5235="znížená",J5235,0)</f>
        <v>0</v>
      </c>
      <c r="BG5235" s="102">
        <f>IF(N5235="zákl. prenesená",J5235,0)</f>
        <v>0</v>
      </c>
      <c r="BH5235" s="102">
        <f>IF(N5235="zníž. prenesená",J5235,0)</f>
        <v>0</v>
      </c>
      <c r="BI5235" s="102">
        <f>IF(N5235="nulová",J5235,0)</f>
        <v>0</v>
      </c>
      <c r="BJ5235" s="17" t="s">
        <v>89</v>
      </c>
      <c r="BK5235" s="102">
        <f>ROUND(I5235*H5235,2)</f>
        <v>0</v>
      </c>
      <c r="BL5235" s="17" t="s">
        <v>680</v>
      </c>
      <c r="BM5235" s="179" t="s">
        <v>5313</v>
      </c>
    </row>
    <row r="5236" spans="2:65" s="13" customFormat="1" ht="12">
      <c r="B5236" s="187"/>
      <c r="D5236" s="181" t="s">
        <v>586</v>
      </c>
      <c r="E5236" s="188" t="s">
        <v>1</v>
      </c>
      <c r="F5236" s="189" t="s">
        <v>84</v>
      </c>
      <c r="H5236" s="190">
        <v>1</v>
      </c>
      <c r="I5236" s="191"/>
      <c r="L5236" s="187"/>
      <c r="M5236" s="192"/>
      <c r="T5236" s="193"/>
      <c r="AT5236" s="188" t="s">
        <v>586</v>
      </c>
      <c r="AU5236" s="188" t="s">
        <v>89</v>
      </c>
      <c r="AV5236" s="13" t="s">
        <v>89</v>
      </c>
      <c r="AW5236" s="13" t="s">
        <v>31</v>
      </c>
      <c r="AX5236" s="13" t="s">
        <v>77</v>
      </c>
      <c r="AY5236" s="188" t="s">
        <v>574</v>
      </c>
    </row>
    <row r="5237" spans="2:65" s="14" customFormat="1" ht="12">
      <c r="B5237" s="194"/>
      <c r="D5237" s="181" t="s">
        <v>586</v>
      </c>
      <c r="E5237" s="195" t="s">
        <v>1</v>
      </c>
      <c r="F5237" s="196" t="s">
        <v>596</v>
      </c>
      <c r="H5237" s="197">
        <v>1</v>
      </c>
      <c r="I5237" s="198"/>
      <c r="L5237" s="194"/>
      <c r="M5237" s="199"/>
      <c r="T5237" s="200"/>
      <c r="AT5237" s="195" t="s">
        <v>586</v>
      </c>
      <c r="AU5237" s="195" t="s">
        <v>89</v>
      </c>
      <c r="AV5237" s="14" t="s">
        <v>580</v>
      </c>
      <c r="AW5237" s="14" t="s">
        <v>31</v>
      </c>
      <c r="AX5237" s="14" t="s">
        <v>84</v>
      </c>
      <c r="AY5237" s="195" t="s">
        <v>574</v>
      </c>
    </row>
    <row r="5238" spans="2:65" s="1" customFormat="1" ht="38" customHeight="1">
      <c r="B5238" s="140"/>
      <c r="C5238" s="168" t="s">
        <v>5314</v>
      </c>
      <c r="D5238" s="168" t="s">
        <v>576</v>
      </c>
      <c r="E5238" s="169" t="s">
        <v>5315</v>
      </c>
      <c r="F5238" s="170" t="s">
        <v>5316</v>
      </c>
      <c r="G5238" s="171" t="s">
        <v>579</v>
      </c>
      <c r="H5238" s="172">
        <v>1</v>
      </c>
      <c r="I5238" s="173"/>
      <c r="J5238" s="174">
        <f>ROUND(I5238*H5238,2)</f>
        <v>0</v>
      </c>
      <c r="K5238" s="175"/>
      <c r="L5238" s="34"/>
      <c r="M5238" s="176" t="s">
        <v>1</v>
      </c>
      <c r="N5238" s="139" t="s">
        <v>43</v>
      </c>
      <c r="P5238" s="177">
        <f>O5238*H5238</f>
        <v>0</v>
      </c>
      <c r="Q5238" s="177">
        <v>0</v>
      </c>
      <c r="R5238" s="177">
        <f>Q5238*H5238</f>
        <v>0</v>
      </c>
      <c r="S5238" s="177">
        <v>0</v>
      </c>
      <c r="T5238" s="178">
        <f>S5238*H5238</f>
        <v>0</v>
      </c>
      <c r="AR5238" s="179" t="s">
        <v>680</v>
      </c>
      <c r="AT5238" s="179" t="s">
        <v>576</v>
      </c>
      <c r="AU5238" s="179" t="s">
        <v>89</v>
      </c>
      <c r="AY5238" s="17" t="s">
        <v>574</v>
      </c>
      <c r="BE5238" s="102">
        <f>IF(N5238="základná",J5238,0)</f>
        <v>0</v>
      </c>
      <c r="BF5238" s="102">
        <f>IF(N5238="znížená",J5238,0)</f>
        <v>0</v>
      </c>
      <c r="BG5238" s="102">
        <f>IF(N5238="zákl. prenesená",J5238,0)</f>
        <v>0</v>
      </c>
      <c r="BH5238" s="102">
        <f>IF(N5238="zníž. prenesená",J5238,0)</f>
        <v>0</v>
      </c>
      <c r="BI5238" s="102">
        <f>IF(N5238="nulová",J5238,0)</f>
        <v>0</v>
      </c>
      <c r="BJ5238" s="17" t="s">
        <v>89</v>
      </c>
      <c r="BK5238" s="102">
        <f>ROUND(I5238*H5238,2)</f>
        <v>0</v>
      </c>
      <c r="BL5238" s="17" t="s">
        <v>680</v>
      </c>
      <c r="BM5238" s="179" t="s">
        <v>5317</v>
      </c>
    </row>
    <row r="5239" spans="2:65" s="13" customFormat="1" ht="12">
      <c r="B5239" s="187"/>
      <c r="D5239" s="181" t="s">
        <v>586</v>
      </c>
      <c r="E5239" s="188" t="s">
        <v>1</v>
      </c>
      <c r="F5239" s="189" t="s">
        <v>84</v>
      </c>
      <c r="H5239" s="190">
        <v>1</v>
      </c>
      <c r="I5239" s="191"/>
      <c r="L5239" s="187"/>
      <c r="M5239" s="192"/>
      <c r="T5239" s="193"/>
      <c r="AT5239" s="188" t="s">
        <v>586</v>
      </c>
      <c r="AU5239" s="188" t="s">
        <v>89</v>
      </c>
      <c r="AV5239" s="13" t="s">
        <v>89</v>
      </c>
      <c r="AW5239" s="13" t="s">
        <v>31</v>
      </c>
      <c r="AX5239" s="13" t="s">
        <v>77</v>
      </c>
      <c r="AY5239" s="188" t="s">
        <v>574</v>
      </c>
    </row>
    <row r="5240" spans="2:65" s="14" customFormat="1" ht="12">
      <c r="B5240" s="194"/>
      <c r="D5240" s="181" t="s">
        <v>586</v>
      </c>
      <c r="E5240" s="195" t="s">
        <v>1</v>
      </c>
      <c r="F5240" s="196" t="s">
        <v>596</v>
      </c>
      <c r="H5240" s="197">
        <v>1</v>
      </c>
      <c r="I5240" s="198"/>
      <c r="L5240" s="194"/>
      <c r="M5240" s="199"/>
      <c r="T5240" s="200"/>
      <c r="AT5240" s="195" t="s">
        <v>586</v>
      </c>
      <c r="AU5240" s="195" t="s">
        <v>89</v>
      </c>
      <c r="AV5240" s="14" t="s">
        <v>580</v>
      </c>
      <c r="AW5240" s="14" t="s">
        <v>31</v>
      </c>
      <c r="AX5240" s="14" t="s">
        <v>84</v>
      </c>
      <c r="AY5240" s="195" t="s">
        <v>574</v>
      </c>
    </row>
    <row r="5241" spans="2:65" s="1" customFormat="1" ht="49.25" customHeight="1">
      <c r="B5241" s="140"/>
      <c r="C5241" s="168" t="s">
        <v>5318</v>
      </c>
      <c r="D5241" s="168" t="s">
        <v>576</v>
      </c>
      <c r="E5241" s="169" t="s">
        <v>5319</v>
      </c>
      <c r="F5241" s="170" t="s">
        <v>5320</v>
      </c>
      <c r="G5241" s="171" t="s">
        <v>579</v>
      </c>
      <c r="H5241" s="172">
        <v>1</v>
      </c>
      <c r="I5241" s="173"/>
      <c r="J5241" s="174">
        <f>ROUND(I5241*H5241,2)</f>
        <v>0</v>
      </c>
      <c r="K5241" s="175"/>
      <c r="L5241" s="34"/>
      <c r="M5241" s="176" t="s">
        <v>1</v>
      </c>
      <c r="N5241" s="139" t="s">
        <v>43</v>
      </c>
      <c r="P5241" s="177">
        <f>O5241*H5241</f>
        <v>0</v>
      </c>
      <c r="Q5241" s="177">
        <v>0</v>
      </c>
      <c r="R5241" s="177">
        <f>Q5241*H5241</f>
        <v>0</v>
      </c>
      <c r="S5241" s="177">
        <v>0</v>
      </c>
      <c r="T5241" s="178">
        <f>S5241*H5241</f>
        <v>0</v>
      </c>
      <c r="AR5241" s="179" t="s">
        <v>680</v>
      </c>
      <c r="AT5241" s="179" t="s">
        <v>576</v>
      </c>
      <c r="AU5241" s="179" t="s">
        <v>89</v>
      </c>
      <c r="AY5241" s="17" t="s">
        <v>574</v>
      </c>
      <c r="BE5241" s="102">
        <f>IF(N5241="základná",J5241,0)</f>
        <v>0</v>
      </c>
      <c r="BF5241" s="102">
        <f>IF(N5241="znížená",J5241,0)</f>
        <v>0</v>
      </c>
      <c r="BG5241" s="102">
        <f>IF(N5241="zákl. prenesená",J5241,0)</f>
        <v>0</v>
      </c>
      <c r="BH5241" s="102">
        <f>IF(N5241="zníž. prenesená",J5241,0)</f>
        <v>0</v>
      </c>
      <c r="BI5241" s="102">
        <f>IF(N5241="nulová",J5241,0)</f>
        <v>0</v>
      </c>
      <c r="BJ5241" s="17" t="s">
        <v>89</v>
      </c>
      <c r="BK5241" s="102">
        <f>ROUND(I5241*H5241,2)</f>
        <v>0</v>
      </c>
      <c r="BL5241" s="17" t="s">
        <v>680</v>
      </c>
      <c r="BM5241" s="179" t="s">
        <v>5321</v>
      </c>
    </row>
    <row r="5242" spans="2:65" s="13" customFormat="1" ht="12">
      <c r="B5242" s="187"/>
      <c r="D5242" s="181" t="s">
        <v>586</v>
      </c>
      <c r="E5242" s="188" t="s">
        <v>1</v>
      </c>
      <c r="F5242" s="189" t="s">
        <v>84</v>
      </c>
      <c r="H5242" s="190">
        <v>1</v>
      </c>
      <c r="I5242" s="191"/>
      <c r="L5242" s="187"/>
      <c r="M5242" s="192"/>
      <c r="T5242" s="193"/>
      <c r="AT5242" s="188" t="s">
        <v>586</v>
      </c>
      <c r="AU5242" s="188" t="s">
        <v>89</v>
      </c>
      <c r="AV5242" s="13" t="s">
        <v>89</v>
      </c>
      <c r="AW5242" s="13" t="s">
        <v>31</v>
      </c>
      <c r="AX5242" s="13" t="s">
        <v>77</v>
      </c>
      <c r="AY5242" s="188" t="s">
        <v>574</v>
      </c>
    </row>
    <row r="5243" spans="2:65" s="14" customFormat="1" ht="12">
      <c r="B5243" s="194"/>
      <c r="D5243" s="181" t="s">
        <v>586</v>
      </c>
      <c r="E5243" s="195" t="s">
        <v>1</v>
      </c>
      <c r="F5243" s="196" t="s">
        <v>596</v>
      </c>
      <c r="H5243" s="197">
        <v>1</v>
      </c>
      <c r="I5243" s="198"/>
      <c r="L5243" s="194"/>
      <c r="M5243" s="199"/>
      <c r="T5243" s="200"/>
      <c r="AT5243" s="195" t="s">
        <v>586</v>
      </c>
      <c r="AU5243" s="195" t="s">
        <v>89</v>
      </c>
      <c r="AV5243" s="14" t="s">
        <v>580</v>
      </c>
      <c r="AW5243" s="14" t="s">
        <v>31</v>
      </c>
      <c r="AX5243" s="14" t="s">
        <v>84</v>
      </c>
      <c r="AY5243" s="195" t="s">
        <v>574</v>
      </c>
    </row>
    <row r="5244" spans="2:65" s="1" customFormat="1" ht="55.5" customHeight="1">
      <c r="B5244" s="140"/>
      <c r="C5244" s="168" t="s">
        <v>5322</v>
      </c>
      <c r="D5244" s="168" t="s">
        <v>576</v>
      </c>
      <c r="E5244" s="169" t="s">
        <v>5323</v>
      </c>
      <c r="F5244" s="170" t="s">
        <v>5324</v>
      </c>
      <c r="G5244" s="171" t="s">
        <v>579</v>
      </c>
      <c r="H5244" s="172">
        <v>1</v>
      </c>
      <c r="I5244" s="173"/>
      <c r="J5244" s="174">
        <f>ROUND(I5244*H5244,2)</f>
        <v>0</v>
      </c>
      <c r="K5244" s="175"/>
      <c r="L5244" s="34"/>
      <c r="M5244" s="176" t="s">
        <v>1</v>
      </c>
      <c r="N5244" s="139" t="s">
        <v>43</v>
      </c>
      <c r="P5244" s="177">
        <f>O5244*H5244</f>
        <v>0</v>
      </c>
      <c r="Q5244" s="177">
        <v>0</v>
      </c>
      <c r="R5244" s="177">
        <f>Q5244*H5244</f>
        <v>0</v>
      </c>
      <c r="S5244" s="177">
        <v>0</v>
      </c>
      <c r="T5244" s="178">
        <f>S5244*H5244</f>
        <v>0</v>
      </c>
      <c r="AR5244" s="179" t="s">
        <v>680</v>
      </c>
      <c r="AT5244" s="179" t="s">
        <v>576</v>
      </c>
      <c r="AU5244" s="179" t="s">
        <v>89</v>
      </c>
      <c r="AY5244" s="17" t="s">
        <v>574</v>
      </c>
      <c r="BE5244" s="102">
        <f>IF(N5244="základná",J5244,0)</f>
        <v>0</v>
      </c>
      <c r="BF5244" s="102">
        <f>IF(N5244="znížená",J5244,0)</f>
        <v>0</v>
      </c>
      <c r="BG5244" s="102">
        <f>IF(N5244="zákl. prenesená",J5244,0)</f>
        <v>0</v>
      </c>
      <c r="BH5244" s="102">
        <f>IF(N5244="zníž. prenesená",J5244,0)</f>
        <v>0</v>
      </c>
      <c r="BI5244" s="102">
        <f>IF(N5244="nulová",J5244,0)</f>
        <v>0</v>
      </c>
      <c r="BJ5244" s="17" t="s">
        <v>89</v>
      </c>
      <c r="BK5244" s="102">
        <f>ROUND(I5244*H5244,2)</f>
        <v>0</v>
      </c>
      <c r="BL5244" s="17" t="s">
        <v>680</v>
      </c>
      <c r="BM5244" s="179" t="s">
        <v>5325</v>
      </c>
    </row>
    <row r="5245" spans="2:65" s="13" customFormat="1" ht="12">
      <c r="B5245" s="187"/>
      <c r="D5245" s="181" t="s">
        <v>586</v>
      </c>
      <c r="E5245" s="188" t="s">
        <v>1</v>
      </c>
      <c r="F5245" s="189" t="s">
        <v>84</v>
      </c>
      <c r="H5245" s="190">
        <v>1</v>
      </c>
      <c r="I5245" s="191"/>
      <c r="L5245" s="187"/>
      <c r="M5245" s="192"/>
      <c r="T5245" s="193"/>
      <c r="AT5245" s="188" t="s">
        <v>586</v>
      </c>
      <c r="AU5245" s="188" t="s">
        <v>89</v>
      </c>
      <c r="AV5245" s="13" t="s">
        <v>89</v>
      </c>
      <c r="AW5245" s="13" t="s">
        <v>31</v>
      </c>
      <c r="AX5245" s="13" t="s">
        <v>77</v>
      </c>
      <c r="AY5245" s="188" t="s">
        <v>574</v>
      </c>
    </row>
    <row r="5246" spans="2:65" s="14" customFormat="1" ht="12">
      <c r="B5246" s="194"/>
      <c r="D5246" s="181" t="s">
        <v>586</v>
      </c>
      <c r="E5246" s="195" t="s">
        <v>1</v>
      </c>
      <c r="F5246" s="196" t="s">
        <v>596</v>
      </c>
      <c r="H5246" s="197">
        <v>1</v>
      </c>
      <c r="I5246" s="198"/>
      <c r="L5246" s="194"/>
      <c r="M5246" s="199"/>
      <c r="T5246" s="200"/>
      <c r="AT5246" s="195" t="s">
        <v>586</v>
      </c>
      <c r="AU5246" s="195" t="s">
        <v>89</v>
      </c>
      <c r="AV5246" s="14" t="s">
        <v>580</v>
      </c>
      <c r="AW5246" s="14" t="s">
        <v>31</v>
      </c>
      <c r="AX5246" s="14" t="s">
        <v>84</v>
      </c>
      <c r="AY5246" s="195" t="s">
        <v>574</v>
      </c>
    </row>
    <row r="5247" spans="2:65" s="1" customFormat="1" ht="55.5" customHeight="1">
      <c r="B5247" s="140"/>
      <c r="C5247" s="168" t="s">
        <v>5326</v>
      </c>
      <c r="D5247" s="168" t="s">
        <v>576</v>
      </c>
      <c r="E5247" s="169" t="s">
        <v>5327</v>
      </c>
      <c r="F5247" s="170" t="s">
        <v>5328</v>
      </c>
      <c r="G5247" s="171" t="s">
        <v>579</v>
      </c>
      <c r="H5247" s="172">
        <v>1</v>
      </c>
      <c r="I5247" s="173"/>
      <c r="J5247" s="174">
        <f>ROUND(I5247*H5247,2)</f>
        <v>0</v>
      </c>
      <c r="K5247" s="175"/>
      <c r="L5247" s="34"/>
      <c r="M5247" s="176" t="s">
        <v>1</v>
      </c>
      <c r="N5247" s="139" t="s">
        <v>43</v>
      </c>
      <c r="P5247" s="177">
        <f>O5247*H5247</f>
        <v>0</v>
      </c>
      <c r="Q5247" s="177">
        <v>0</v>
      </c>
      <c r="R5247" s="177">
        <f>Q5247*H5247</f>
        <v>0</v>
      </c>
      <c r="S5247" s="177">
        <v>0</v>
      </c>
      <c r="T5247" s="178">
        <f>S5247*H5247</f>
        <v>0</v>
      </c>
      <c r="AR5247" s="179" t="s">
        <v>680</v>
      </c>
      <c r="AT5247" s="179" t="s">
        <v>576</v>
      </c>
      <c r="AU5247" s="179" t="s">
        <v>89</v>
      </c>
      <c r="AY5247" s="17" t="s">
        <v>574</v>
      </c>
      <c r="BE5247" s="102">
        <f>IF(N5247="základná",J5247,0)</f>
        <v>0</v>
      </c>
      <c r="BF5247" s="102">
        <f>IF(N5247="znížená",J5247,0)</f>
        <v>0</v>
      </c>
      <c r="BG5247" s="102">
        <f>IF(N5247="zákl. prenesená",J5247,0)</f>
        <v>0</v>
      </c>
      <c r="BH5247" s="102">
        <f>IF(N5247="zníž. prenesená",J5247,0)</f>
        <v>0</v>
      </c>
      <c r="BI5247" s="102">
        <f>IF(N5247="nulová",J5247,0)</f>
        <v>0</v>
      </c>
      <c r="BJ5247" s="17" t="s">
        <v>89</v>
      </c>
      <c r="BK5247" s="102">
        <f>ROUND(I5247*H5247,2)</f>
        <v>0</v>
      </c>
      <c r="BL5247" s="17" t="s">
        <v>680</v>
      </c>
      <c r="BM5247" s="179" t="s">
        <v>5329</v>
      </c>
    </row>
    <row r="5248" spans="2:65" s="13" customFormat="1" ht="12">
      <c r="B5248" s="187"/>
      <c r="D5248" s="181" t="s">
        <v>586</v>
      </c>
      <c r="E5248" s="188" t="s">
        <v>1</v>
      </c>
      <c r="F5248" s="189" t="s">
        <v>84</v>
      </c>
      <c r="H5248" s="190">
        <v>1</v>
      </c>
      <c r="I5248" s="191"/>
      <c r="L5248" s="187"/>
      <c r="M5248" s="192"/>
      <c r="T5248" s="193"/>
      <c r="AT5248" s="188" t="s">
        <v>586</v>
      </c>
      <c r="AU5248" s="188" t="s">
        <v>89</v>
      </c>
      <c r="AV5248" s="13" t="s">
        <v>89</v>
      </c>
      <c r="AW5248" s="13" t="s">
        <v>31</v>
      </c>
      <c r="AX5248" s="13" t="s">
        <v>77</v>
      </c>
      <c r="AY5248" s="188" t="s">
        <v>574</v>
      </c>
    </row>
    <row r="5249" spans="2:65" s="14" customFormat="1" ht="12">
      <c r="B5249" s="194"/>
      <c r="D5249" s="181" t="s">
        <v>586</v>
      </c>
      <c r="E5249" s="195" t="s">
        <v>1</v>
      </c>
      <c r="F5249" s="196" t="s">
        <v>596</v>
      </c>
      <c r="H5249" s="197">
        <v>1</v>
      </c>
      <c r="I5249" s="198"/>
      <c r="L5249" s="194"/>
      <c r="M5249" s="199"/>
      <c r="T5249" s="200"/>
      <c r="AT5249" s="195" t="s">
        <v>586</v>
      </c>
      <c r="AU5249" s="195" t="s">
        <v>89</v>
      </c>
      <c r="AV5249" s="14" t="s">
        <v>580</v>
      </c>
      <c r="AW5249" s="14" t="s">
        <v>31</v>
      </c>
      <c r="AX5249" s="14" t="s">
        <v>84</v>
      </c>
      <c r="AY5249" s="195" t="s">
        <v>574</v>
      </c>
    </row>
    <row r="5250" spans="2:65" s="1" customFormat="1" ht="55.5" customHeight="1">
      <c r="B5250" s="140"/>
      <c r="C5250" s="168" t="s">
        <v>5330</v>
      </c>
      <c r="D5250" s="168" t="s">
        <v>576</v>
      </c>
      <c r="E5250" s="169" t="s">
        <v>5331</v>
      </c>
      <c r="F5250" s="170" t="s">
        <v>5332</v>
      </c>
      <c r="G5250" s="171" t="s">
        <v>579</v>
      </c>
      <c r="H5250" s="172">
        <v>1</v>
      </c>
      <c r="I5250" s="173"/>
      <c r="J5250" s="174">
        <f>ROUND(I5250*H5250,2)</f>
        <v>0</v>
      </c>
      <c r="K5250" s="175"/>
      <c r="L5250" s="34"/>
      <c r="M5250" s="176" t="s">
        <v>1</v>
      </c>
      <c r="N5250" s="139" t="s">
        <v>43</v>
      </c>
      <c r="P5250" s="177">
        <f>O5250*H5250</f>
        <v>0</v>
      </c>
      <c r="Q5250" s="177">
        <v>0</v>
      </c>
      <c r="R5250" s="177">
        <f>Q5250*H5250</f>
        <v>0</v>
      </c>
      <c r="S5250" s="177">
        <v>0</v>
      </c>
      <c r="T5250" s="178">
        <f>S5250*H5250</f>
        <v>0</v>
      </c>
      <c r="AR5250" s="179" t="s">
        <v>680</v>
      </c>
      <c r="AT5250" s="179" t="s">
        <v>576</v>
      </c>
      <c r="AU5250" s="179" t="s">
        <v>89</v>
      </c>
      <c r="AY5250" s="17" t="s">
        <v>574</v>
      </c>
      <c r="BE5250" s="102">
        <f>IF(N5250="základná",J5250,0)</f>
        <v>0</v>
      </c>
      <c r="BF5250" s="102">
        <f>IF(N5250="znížená",J5250,0)</f>
        <v>0</v>
      </c>
      <c r="BG5250" s="102">
        <f>IF(N5250="zákl. prenesená",J5250,0)</f>
        <v>0</v>
      </c>
      <c r="BH5250" s="102">
        <f>IF(N5250="zníž. prenesená",J5250,0)</f>
        <v>0</v>
      </c>
      <c r="BI5250" s="102">
        <f>IF(N5250="nulová",J5250,0)</f>
        <v>0</v>
      </c>
      <c r="BJ5250" s="17" t="s">
        <v>89</v>
      </c>
      <c r="BK5250" s="102">
        <f>ROUND(I5250*H5250,2)</f>
        <v>0</v>
      </c>
      <c r="BL5250" s="17" t="s">
        <v>680</v>
      </c>
      <c r="BM5250" s="179" t="s">
        <v>5333</v>
      </c>
    </row>
    <row r="5251" spans="2:65" s="13" customFormat="1" ht="12">
      <c r="B5251" s="187"/>
      <c r="D5251" s="181" t="s">
        <v>586</v>
      </c>
      <c r="E5251" s="188" t="s">
        <v>1</v>
      </c>
      <c r="F5251" s="189" t="s">
        <v>84</v>
      </c>
      <c r="H5251" s="190">
        <v>1</v>
      </c>
      <c r="I5251" s="191"/>
      <c r="L5251" s="187"/>
      <c r="M5251" s="192"/>
      <c r="T5251" s="193"/>
      <c r="AT5251" s="188" t="s">
        <v>586</v>
      </c>
      <c r="AU5251" s="188" t="s">
        <v>89</v>
      </c>
      <c r="AV5251" s="13" t="s">
        <v>89</v>
      </c>
      <c r="AW5251" s="13" t="s">
        <v>31</v>
      </c>
      <c r="AX5251" s="13" t="s">
        <v>77</v>
      </c>
      <c r="AY5251" s="188" t="s">
        <v>574</v>
      </c>
    </row>
    <row r="5252" spans="2:65" s="14" customFormat="1" ht="12">
      <c r="B5252" s="194"/>
      <c r="D5252" s="181" t="s">
        <v>586</v>
      </c>
      <c r="E5252" s="195" t="s">
        <v>1</v>
      </c>
      <c r="F5252" s="196" t="s">
        <v>596</v>
      </c>
      <c r="H5252" s="197">
        <v>1</v>
      </c>
      <c r="I5252" s="198"/>
      <c r="L5252" s="194"/>
      <c r="M5252" s="199"/>
      <c r="T5252" s="200"/>
      <c r="AT5252" s="195" t="s">
        <v>586</v>
      </c>
      <c r="AU5252" s="195" t="s">
        <v>89</v>
      </c>
      <c r="AV5252" s="14" t="s">
        <v>580</v>
      </c>
      <c r="AW5252" s="14" t="s">
        <v>31</v>
      </c>
      <c r="AX5252" s="14" t="s">
        <v>84</v>
      </c>
      <c r="AY5252" s="195" t="s">
        <v>574</v>
      </c>
    </row>
    <row r="5253" spans="2:65" s="1" customFormat="1" ht="55.5" customHeight="1">
      <c r="B5253" s="140"/>
      <c r="C5253" s="168" t="s">
        <v>5334</v>
      </c>
      <c r="D5253" s="168" t="s">
        <v>576</v>
      </c>
      <c r="E5253" s="169" t="s">
        <v>5335</v>
      </c>
      <c r="F5253" s="170" t="s">
        <v>5336</v>
      </c>
      <c r="G5253" s="171" t="s">
        <v>579</v>
      </c>
      <c r="H5253" s="172">
        <v>1</v>
      </c>
      <c r="I5253" s="173"/>
      <c r="J5253" s="174">
        <f>ROUND(I5253*H5253,2)</f>
        <v>0</v>
      </c>
      <c r="K5253" s="175"/>
      <c r="L5253" s="34"/>
      <c r="M5253" s="176" t="s">
        <v>1</v>
      </c>
      <c r="N5253" s="139" t="s">
        <v>43</v>
      </c>
      <c r="P5253" s="177">
        <f>O5253*H5253</f>
        <v>0</v>
      </c>
      <c r="Q5253" s="177">
        <v>0</v>
      </c>
      <c r="R5253" s="177">
        <f>Q5253*H5253</f>
        <v>0</v>
      </c>
      <c r="S5253" s="177">
        <v>0</v>
      </c>
      <c r="T5253" s="178">
        <f>S5253*H5253</f>
        <v>0</v>
      </c>
      <c r="AR5253" s="179" t="s">
        <v>680</v>
      </c>
      <c r="AT5253" s="179" t="s">
        <v>576</v>
      </c>
      <c r="AU5253" s="179" t="s">
        <v>89</v>
      </c>
      <c r="AY5253" s="17" t="s">
        <v>574</v>
      </c>
      <c r="BE5253" s="102">
        <f>IF(N5253="základná",J5253,0)</f>
        <v>0</v>
      </c>
      <c r="BF5253" s="102">
        <f>IF(N5253="znížená",J5253,0)</f>
        <v>0</v>
      </c>
      <c r="BG5253" s="102">
        <f>IF(N5253="zákl. prenesená",J5253,0)</f>
        <v>0</v>
      </c>
      <c r="BH5253" s="102">
        <f>IF(N5253="zníž. prenesená",J5253,0)</f>
        <v>0</v>
      </c>
      <c r="BI5253" s="102">
        <f>IF(N5253="nulová",J5253,0)</f>
        <v>0</v>
      </c>
      <c r="BJ5253" s="17" t="s">
        <v>89</v>
      </c>
      <c r="BK5253" s="102">
        <f>ROUND(I5253*H5253,2)</f>
        <v>0</v>
      </c>
      <c r="BL5253" s="17" t="s">
        <v>680</v>
      </c>
      <c r="BM5253" s="179" t="s">
        <v>5337</v>
      </c>
    </row>
    <row r="5254" spans="2:65" s="13" customFormat="1" ht="12">
      <c r="B5254" s="187"/>
      <c r="D5254" s="181" t="s">
        <v>586</v>
      </c>
      <c r="E5254" s="188" t="s">
        <v>1</v>
      </c>
      <c r="F5254" s="189" t="s">
        <v>84</v>
      </c>
      <c r="H5254" s="190">
        <v>1</v>
      </c>
      <c r="I5254" s="191"/>
      <c r="L5254" s="187"/>
      <c r="M5254" s="192"/>
      <c r="T5254" s="193"/>
      <c r="AT5254" s="188" t="s">
        <v>586</v>
      </c>
      <c r="AU5254" s="188" t="s">
        <v>89</v>
      </c>
      <c r="AV5254" s="13" t="s">
        <v>89</v>
      </c>
      <c r="AW5254" s="13" t="s">
        <v>31</v>
      </c>
      <c r="AX5254" s="13" t="s">
        <v>77</v>
      </c>
      <c r="AY5254" s="188" t="s">
        <v>574</v>
      </c>
    </row>
    <row r="5255" spans="2:65" s="14" customFormat="1" ht="12">
      <c r="B5255" s="194"/>
      <c r="D5255" s="181" t="s">
        <v>586</v>
      </c>
      <c r="E5255" s="195" t="s">
        <v>1</v>
      </c>
      <c r="F5255" s="196" t="s">
        <v>596</v>
      </c>
      <c r="H5255" s="197">
        <v>1</v>
      </c>
      <c r="I5255" s="198"/>
      <c r="L5255" s="194"/>
      <c r="M5255" s="199"/>
      <c r="T5255" s="200"/>
      <c r="AT5255" s="195" t="s">
        <v>586</v>
      </c>
      <c r="AU5255" s="195" t="s">
        <v>89</v>
      </c>
      <c r="AV5255" s="14" t="s">
        <v>580</v>
      </c>
      <c r="AW5255" s="14" t="s">
        <v>31</v>
      </c>
      <c r="AX5255" s="14" t="s">
        <v>84</v>
      </c>
      <c r="AY5255" s="195" t="s">
        <v>574</v>
      </c>
    </row>
    <row r="5256" spans="2:65" s="1" customFormat="1" ht="55.5" customHeight="1">
      <c r="B5256" s="140"/>
      <c r="C5256" s="168" t="s">
        <v>5338</v>
      </c>
      <c r="D5256" s="168" t="s">
        <v>576</v>
      </c>
      <c r="E5256" s="169" t="s">
        <v>5339</v>
      </c>
      <c r="F5256" s="170" t="s">
        <v>5340</v>
      </c>
      <c r="G5256" s="171" t="s">
        <v>579</v>
      </c>
      <c r="H5256" s="172">
        <v>1</v>
      </c>
      <c r="I5256" s="173"/>
      <c r="J5256" s="174">
        <f>ROUND(I5256*H5256,2)</f>
        <v>0</v>
      </c>
      <c r="K5256" s="175"/>
      <c r="L5256" s="34"/>
      <c r="M5256" s="176" t="s">
        <v>1</v>
      </c>
      <c r="N5256" s="139" t="s">
        <v>43</v>
      </c>
      <c r="P5256" s="177">
        <f>O5256*H5256</f>
        <v>0</v>
      </c>
      <c r="Q5256" s="177">
        <v>0</v>
      </c>
      <c r="R5256" s="177">
        <f>Q5256*H5256</f>
        <v>0</v>
      </c>
      <c r="S5256" s="177">
        <v>0</v>
      </c>
      <c r="T5256" s="178">
        <f>S5256*H5256</f>
        <v>0</v>
      </c>
      <c r="AR5256" s="179" t="s">
        <v>680</v>
      </c>
      <c r="AT5256" s="179" t="s">
        <v>576</v>
      </c>
      <c r="AU5256" s="179" t="s">
        <v>89</v>
      </c>
      <c r="AY5256" s="17" t="s">
        <v>574</v>
      </c>
      <c r="BE5256" s="102">
        <f>IF(N5256="základná",J5256,0)</f>
        <v>0</v>
      </c>
      <c r="BF5256" s="102">
        <f>IF(N5256="znížená",J5256,0)</f>
        <v>0</v>
      </c>
      <c r="BG5256" s="102">
        <f>IF(N5256="zákl. prenesená",J5256,0)</f>
        <v>0</v>
      </c>
      <c r="BH5256" s="102">
        <f>IF(N5256="zníž. prenesená",J5256,0)</f>
        <v>0</v>
      </c>
      <c r="BI5256" s="102">
        <f>IF(N5256="nulová",J5256,0)</f>
        <v>0</v>
      </c>
      <c r="BJ5256" s="17" t="s">
        <v>89</v>
      </c>
      <c r="BK5256" s="102">
        <f>ROUND(I5256*H5256,2)</f>
        <v>0</v>
      </c>
      <c r="BL5256" s="17" t="s">
        <v>680</v>
      </c>
      <c r="BM5256" s="179" t="s">
        <v>5341</v>
      </c>
    </row>
    <row r="5257" spans="2:65" s="13" customFormat="1" ht="12">
      <c r="B5257" s="187"/>
      <c r="D5257" s="181" t="s">
        <v>586</v>
      </c>
      <c r="E5257" s="188" t="s">
        <v>1</v>
      </c>
      <c r="F5257" s="189" t="s">
        <v>84</v>
      </c>
      <c r="H5257" s="190">
        <v>1</v>
      </c>
      <c r="I5257" s="191"/>
      <c r="L5257" s="187"/>
      <c r="M5257" s="192"/>
      <c r="T5257" s="193"/>
      <c r="AT5257" s="188" t="s">
        <v>586</v>
      </c>
      <c r="AU5257" s="188" t="s">
        <v>89</v>
      </c>
      <c r="AV5257" s="13" t="s">
        <v>89</v>
      </c>
      <c r="AW5257" s="13" t="s">
        <v>31</v>
      </c>
      <c r="AX5257" s="13" t="s">
        <v>77</v>
      </c>
      <c r="AY5257" s="188" t="s">
        <v>574</v>
      </c>
    </row>
    <row r="5258" spans="2:65" s="14" customFormat="1" ht="12">
      <c r="B5258" s="194"/>
      <c r="D5258" s="181" t="s">
        <v>586</v>
      </c>
      <c r="E5258" s="195" t="s">
        <v>1</v>
      </c>
      <c r="F5258" s="196" t="s">
        <v>596</v>
      </c>
      <c r="H5258" s="197">
        <v>1</v>
      </c>
      <c r="I5258" s="198"/>
      <c r="L5258" s="194"/>
      <c r="M5258" s="199"/>
      <c r="T5258" s="200"/>
      <c r="AT5258" s="195" t="s">
        <v>586</v>
      </c>
      <c r="AU5258" s="195" t="s">
        <v>89</v>
      </c>
      <c r="AV5258" s="14" t="s">
        <v>580</v>
      </c>
      <c r="AW5258" s="14" t="s">
        <v>31</v>
      </c>
      <c r="AX5258" s="14" t="s">
        <v>84</v>
      </c>
      <c r="AY5258" s="195" t="s">
        <v>574</v>
      </c>
    </row>
    <row r="5259" spans="2:65" s="1" customFormat="1" ht="55.5" customHeight="1">
      <c r="B5259" s="140"/>
      <c r="C5259" s="168" t="s">
        <v>5342</v>
      </c>
      <c r="D5259" s="168" t="s">
        <v>576</v>
      </c>
      <c r="E5259" s="169" t="s">
        <v>5343</v>
      </c>
      <c r="F5259" s="170" t="s">
        <v>5344</v>
      </c>
      <c r="G5259" s="171" t="s">
        <v>579</v>
      </c>
      <c r="H5259" s="172">
        <v>1</v>
      </c>
      <c r="I5259" s="173"/>
      <c r="J5259" s="174">
        <f>ROUND(I5259*H5259,2)</f>
        <v>0</v>
      </c>
      <c r="K5259" s="175"/>
      <c r="L5259" s="34"/>
      <c r="M5259" s="176" t="s">
        <v>1</v>
      </c>
      <c r="N5259" s="139" t="s">
        <v>43</v>
      </c>
      <c r="P5259" s="177">
        <f>O5259*H5259</f>
        <v>0</v>
      </c>
      <c r="Q5259" s="177">
        <v>0</v>
      </c>
      <c r="R5259" s="177">
        <f>Q5259*H5259</f>
        <v>0</v>
      </c>
      <c r="S5259" s="177">
        <v>0</v>
      </c>
      <c r="T5259" s="178">
        <f>S5259*H5259</f>
        <v>0</v>
      </c>
      <c r="AR5259" s="179" t="s">
        <v>680</v>
      </c>
      <c r="AT5259" s="179" t="s">
        <v>576</v>
      </c>
      <c r="AU5259" s="179" t="s">
        <v>89</v>
      </c>
      <c r="AY5259" s="17" t="s">
        <v>574</v>
      </c>
      <c r="BE5259" s="102">
        <f>IF(N5259="základná",J5259,0)</f>
        <v>0</v>
      </c>
      <c r="BF5259" s="102">
        <f>IF(N5259="znížená",J5259,0)</f>
        <v>0</v>
      </c>
      <c r="BG5259" s="102">
        <f>IF(N5259="zákl. prenesená",J5259,0)</f>
        <v>0</v>
      </c>
      <c r="BH5259" s="102">
        <f>IF(N5259="zníž. prenesená",J5259,0)</f>
        <v>0</v>
      </c>
      <c r="BI5259" s="102">
        <f>IF(N5259="nulová",J5259,0)</f>
        <v>0</v>
      </c>
      <c r="BJ5259" s="17" t="s">
        <v>89</v>
      </c>
      <c r="BK5259" s="102">
        <f>ROUND(I5259*H5259,2)</f>
        <v>0</v>
      </c>
      <c r="BL5259" s="17" t="s">
        <v>680</v>
      </c>
      <c r="BM5259" s="179" t="s">
        <v>5345</v>
      </c>
    </row>
    <row r="5260" spans="2:65" s="13" customFormat="1" ht="12">
      <c r="B5260" s="187"/>
      <c r="D5260" s="181" t="s">
        <v>586</v>
      </c>
      <c r="E5260" s="188" t="s">
        <v>1</v>
      </c>
      <c r="F5260" s="189" t="s">
        <v>84</v>
      </c>
      <c r="H5260" s="190">
        <v>1</v>
      </c>
      <c r="I5260" s="191"/>
      <c r="L5260" s="187"/>
      <c r="M5260" s="192"/>
      <c r="T5260" s="193"/>
      <c r="AT5260" s="188" t="s">
        <v>586</v>
      </c>
      <c r="AU5260" s="188" t="s">
        <v>89</v>
      </c>
      <c r="AV5260" s="13" t="s">
        <v>89</v>
      </c>
      <c r="AW5260" s="13" t="s">
        <v>31</v>
      </c>
      <c r="AX5260" s="13" t="s">
        <v>77</v>
      </c>
      <c r="AY5260" s="188" t="s">
        <v>574</v>
      </c>
    </row>
    <row r="5261" spans="2:65" s="14" customFormat="1" ht="12">
      <c r="B5261" s="194"/>
      <c r="D5261" s="181" t="s">
        <v>586</v>
      </c>
      <c r="E5261" s="195" t="s">
        <v>1</v>
      </c>
      <c r="F5261" s="196" t="s">
        <v>596</v>
      </c>
      <c r="H5261" s="197">
        <v>1</v>
      </c>
      <c r="I5261" s="198"/>
      <c r="L5261" s="194"/>
      <c r="M5261" s="199"/>
      <c r="T5261" s="200"/>
      <c r="AT5261" s="195" t="s">
        <v>586</v>
      </c>
      <c r="AU5261" s="195" t="s">
        <v>89</v>
      </c>
      <c r="AV5261" s="14" t="s">
        <v>580</v>
      </c>
      <c r="AW5261" s="14" t="s">
        <v>31</v>
      </c>
      <c r="AX5261" s="14" t="s">
        <v>84</v>
      </c>
      <c r="AY5261" s="195" t="s">
        <v>574</v>
      </c>
    </row>
    <row r="5262" spans="2:65" s="1" customFormat="1" ht="76.25" customHeight="1">
      <c r="B5262" s="140"/>
      <c r="C5262" s="168" t="s">
        <v>5346</v>
      </c>
      <c r="D5262" s="168" t="s">
        <v>576</v>
      </c>
      <c r="E5262" s="169" t="s">
        <v>5347</v>
      </c>
      <c r="F5262" s="170" t="s">
        <v>5348</v>
      </c>
      <c r="G5262" s="171" t="s">
        <v>579</v>
      </c>
      <c r="H5262" s="172">
        <v>1</v>
      </c>
      <c r="I5262" s="173"/>
      <c r="J5262" s="174">
        <f>ROUND(I5262*H5262,2)</f>
        <v>0</v>
      </c>
      <c r="K5262" s="175"/>
      <c r="L5262" s="34"/>
      <c r="M5262" s="176" t="s">
        <v>1</v>
      </c>
      <c r="N5262" s="139" t="s">
        <v>43</v>
      </c>
      <c r="P5262" s="177">
        <f>O5262*H5262</f>
        <v>0</v>
      </c>
      <c r="Q5262" s="177">
        <v>0</v>
      </c>
      <c r="R5262" s="177">
        <f>Q5262*H5262</f>
        <v>0</v>
      </c>
      <c r="S5262" s="177">
        <v>0</v>
      </c>
      <c r="T5262" s="178">
        <f>S5262*H5262</f>
        <v>0</v>
      </c>
      <c r="AR5262" s="179" t="s">
        <v>680</v>
      </c>
      <c r="AT5262" s="179" t="s">
        <v>576</v>
      </c>
      <c r="AU5262" s="179" t="s">
        <v>89</v>
      </c>
      <c r="AY5262" s="17" t="s">
        <v>574</v>
      </c>
      <c r="BE5262" s="102">
        <f>IF(N5262="základná",J5262,0)</f>
        <v>0</v>
      </c>
      <c r="BF5262" s="102">
        <f>IF(N5262="znížená",J5262,0)</f>
        <v>0</v>
      </c>
      <c r="BG5262" s="102">
        <f>IF(N5262="zákl. prenesená",J5262,0)</f>
        <v>0</v>
      </c>
      <c r="BH5262" s="102">
        <f>IF(N5262="zníž. prenesená",J5262,0)</f>
        <v>0</v>
      </c>
      <c r="BI5262" s="102">
        <f>IF(N5262="nulová",J5262,0)</f>
        <v>0</v>
      </c>
      <c r="BJ5262" s="17" t="s">
        <v>89</v>
      </c>
      <c r="BK5262" s="102">
        <f>ROUND(I5262*H5262,2)</f>
        <v>0</v>
      </c>
      <c r="BL5262" s="17" t="s">
        <v>680</v>
      </c>
      <c r="BM5262" s="179" t="s">
        <v>5349</v>
      </c>
    </row>
    <row r="5263" spans="2:65" s="13" customFormat="1" ht="12">
      <c r="B5263" s="187"/>
      <c r="D5263" s="181" t="s">
        <v>586</v>
      </c>
      <c r="E5263" s="188" t="s">
        <v>1</v>
      </c>
      <c r="F5263" s="189" t="s">
        <v>84</v>
      </c>
      <c r="H5263" s="190">
        <v>1</v>
      </c>
      <c r="I5263" s="191"/>
      <c r="L5263" s="187"/>
      <c r="M5263" s="192"/>
      <c r="T5263" s="193"/>
      <c r="AT5263" s="188" t="s">
        <v>586</v>
      </c>
      <c r="AU5263" s="188" t="s">
        <v>89</v>
      </c>
      <c r="AV5263" s="13" t="s">
        <v>89</v>
      </c>
      <c r="AW5263" s="13" t="s">
        <v>31</v>
      </c>
      <c r="AX5263" s="13" t="s">
        <v>77</v>
      </c>
      <c r="AY5263" s="188" t="s">
        <v>574</v>
      </c>
    </row>
    <row r="5264" spans="2:65" s="14" customFormat="1" ht="12">
      <c r="B5264" s="194"/>
      <c r="D5264" s="181" t="s">
        <v>586</v>
      </c>
      <c r="E5264" s="195" t="s">
        <v>1</v>
      </c>
      <c r="F5264" s="196" t="s">
        <v>596</v>
      </c>
      <c r="H5264" s="197">
        <v>1</v>
      </c>
      <c r="I5264" s="198"/>
      <c r="L5264" s="194"/>
      <c r="M5264" s="199"/>
      <c r="T5264" s="200"/>
      <c r="AT5264" s="195" t="s">
        <v>586</v>
      </c>
      <c r="AU5264" s="195" t="s">
        <v>89</v>
      </c>
      <c r="AV5264" s="14" t="s">
        <v>580</v>
      </c>
      <c r="AW5264" s="14" t="s">
        <v>31</v>
      </c>
      <c r="AX5264" s="14" t="s">
        <v>84</v>
      </c>
      <c r="AY5264" s="195" t="s">
        <v>574</v>
      </c>
    </row>
    <row r="5265" spans="2:65" s="1" customFormat="1" ht="66.75" customHeight="1">
      <c r="B5265" s="140"/>
      <c r="C5265" s="168" t="s">
        <v>5350</v>
      </c>
      <c r="D5265" s="168" t="s">
        <v>576</v>
      </c>
      <c r="E5265" s="169" t="s">
        <v>5351</v>
      </c>
      <c r="F5265" s="170" t="s">
        <v>5352</v>
      </c>
      <c r="G5265" s="171" t="s">
        <v>579</v>
      </c>
      <c r="H5265" s="172">
        <v>1</v>
      </c>
      <c r="I5265" s="173"/>
      <c r="J5265" s="174">
        <f>ROUND(I5265*H5265,2)</f>
        <v>0</v>
      </c>
      <c r="K5265" s="175"/>
      <c r="L5265" s="34"/>
      <c r="M5265" s="176" t="s">
        <v>1</v>
      </c>
      <c r="N5265" s="139" t="s">
        <v>43</v>
      </c>
      <c r="P5265" s="177">
        <f>O5265*H5265</f>
        <v>0</v>
      </c>
      <c r="Q5265" s="177">
        <v>0</v>
      </c>
      <c r="R5265" s="177">
        <f>Q5265*H5265</f>
        <v>0</v>
      </c>
      <c r="S5265" s="177">
        <v>0</v>
      </c>
      <c r="T5265" s="178">
        <f>S5265*H5265</f>
        <v>0</v>
      </c>
      <c r="AR5265" s="179" t="s">
        <v>680</v>
      </c>
      <c r="AT5265" s="179" t="s">
        <v>576</v>
      </c>
      <c r="AU5265" s="179" t="s">
        <v>89</v>
      </c>
      <c r="AY5265" s="17" t="s">
        <v>574</v>
      </c>
      <c r="BE5265" s="102">
        <f>IF(N5265="základná",J5265,0)</f>
        <v>0</v>
      </c>
      <c r="BF5265" s="102">
        <f>IF(N5265="znížená",J5265,0)</f>
        <v>0</v>
      </c>
      <c r="BG5265" s="102">
        <f>IF(N5265="zákl. prenesená",J5265,0)</f>
        <v>0</v>
      </c>
      <c r="BH5265" s="102">
        <f>IF(N5265="zníž. prenesená",J5265,0)</f>
        <v>0</v>
      </c>
      <c r="BI5265" s="102">
        <f>IF(N5265="nulová",J5265,0)</f>
        <v>0</v>
      </c>
      <c r="BJ5265" s="17" t="s">
        <v>89</v>
      </c>
      <c r="BK5265" s="102">
        <f>ROUND(I5265*H5265,2)</f>
        <v>0</v>
      </c>
      <c r="BL5265" s="17" t="s">
        <v>680</v>
      </c>
      <c r="BM5265" s="179" t="s">
        <v>5353</v>
      </c>
    </row>
    <row r="5266" spans="2:65" s="13" customFormat="1" ht="12">
      <c r="B5266" s="187"/>
      <c r="D5266" s="181" t="s">
        <v>586</v>
      </c>
      <c r="E5266" s="188" t="s">
        <v>1</v>
      </c>
      <c r="F5266" s="189" t="s">
        <v>84</v>
      </c>
      <c r="H5266" s="190">
        <v>1</v>
      </c>
      <c r="I5266" s="191"/>
      <c r="L5266" s="187"/>
      <c r="M5266" s="192"/>
      <c r="T5266" s="193"/>
      <c r="AT5266" s="188" t="s">
        <v>586</v>
      </c>
      <c r="AU5266" s="188" t="s">
        <v>89</v>
      </c>
      <c r="AV5266" s="13" t="s">
        <v>89</v>
      </c>
      <c r="AW5266" s="13" t="s">
        <v>31</v>
      </c>
      <c r="AX5266" s="13" t="s">
        <v>77</v>
      </c>
      <c r="AY5266" s="188" t="s">
        <v>574</v>
      </c>
    </row>
    <row r="5267" spans="2:65" s="14" customFormat="1" ht="12">
      <c r="B5267" s="194"/>
      <c r="D5267" s="181" t="s">
        <v>586</v>
      </c>
      <c r="E5267" s="195" t="s">
        <v>1</v>
      </c>
      <c r="F5267" s="196" t="s">
        <v>596</v>
      </c>
      <c r="H5267" s="197">
        <v>1</v>
      </c>
      <c r="I5267" s="198"/>
      <c r="L5267" s="194"/>
      <c r="M5267" s="199"/>
      <c r="T5267" s="200"/>
      <c r="AT5267" s="195" t="s">
        <v>586</v>
      </c>
      <c r="AU5267" s="195" t="s">
        <v>89</v>
      </c>
      <c r="AV5267" s="14" t="s">
        <v>580</v>
      </c>
      <c r="AW5267" s="14" t="s">
        <v>31</v>
      </c>
      <c r="AX5267" s="14" t="s">
        <v>84</v>
      </c>
      <c r="AY5267" s="195" t="s">
        <v>574</v>
      </c>
    </row>
    <row r="5268" spans="2:65" s="1" customFormat="1" ht="55.5" customHeight="1">
      <c r="B5268" s="140"/>
      <c r="C5268" s="168" t="s">
        <v>5354</v>
      </c>
      <c r="D5268" s="168" t="s">
        <v>576</v>
      </c>
      <c r="E5268" s="169" t="s">
        <v>5355</v>
      </c>
      <c r="F5268" s="170" t="s">
        <v>5356</v>
      </c>
      <c r="G5268" s="171" t="s">
        <v>579</v>
      </c>
      <c r="H5268" s="172">
        <v>1</v>
      </c>
      <c r="I5268" s="173"/>
      <c r="J5268" s="174">
        <f>ROUND(I5268*H5268,2)</f>
        <v>0</v>
      </c>
      <c r="K5268" s="175"/>
      <c r="L5268" s="34"/>
      <c r="M5268" s="176" t="s">
        <v>1</v>
      </c>
      <c r="N5268" s="139" t="s">
        <v>43</v>
      </c>
      <c r="P5268" s="177">
        <f>O5268*H5268</f>
        <v>0</v>
      </c>
      <c r="Q5268" s="177">
        <v>0</v>
      </c>
      <c r="R5268" s="177">
        <f>Q5268*H5268</f>
        <v>0</v>
      </c>
      <c r="S5268" s="177">
        <v>0</v>
      </c>
      <c r="T5268" s="178">
        <f>S5268*H5268</f>
        <v>0</v>
      </c>
      <c r="AR5268" s="179" t="s">
        <v>680</v>
      </c>
      <c r="AT5268" s="179" t="s">
        <v>576</v>
      </c>
      <c r="AU5268" s="179" t="s">
        <v>89</v>
      </c>
      <c r="AY5268" s="17" t="s">
        <v>574</v>
      </c>
      <c r="BE5268" s="102">
        <f>IF(N5268="základná",J5268,0)</f>
        <v>0</v>
      </c>
      <c r="BF5268" s="102">
        <f>IF(N5268="znížená",J5268,0)</f>
        <v>0</v>
      </c>
      <c r="BG5268" s="102">
        <f>IF(N5268="zákl. prenesená",J5268,0)</f>
        <v>0</v>
      </c>
      <c r="BH5268" s="102">
        <f>IF(N5268="zníž. prenesená",J5268,0)</f>
        <v>0</v>
      </c>
      <c r="BI5268" s="102">
        <f>IF(N5268="nulová",J5268,0)</f>
        <v>0</v>
      </c>
      <c r="BJ5268" s="17" t="s">
        <v>89</v>
      </c>
      <c r="BK5268" s="102">
        <f>ROUND(I5268*H5268,2)</f>
        <v>0</v>
      </c>
      <c r="BL5268" s="17" t="s">
        <v>680</v>
      </c>
      <c r="BM5268" s="179" t="s">
        <v>5357</v>
      </c>
    </row>
    <row r="5269" spans="2:65" s="13" customFormat="1" ht="12">
      <c r="B5269" s="187"/>
      <c r="D5269" s="181" t="s">
        <v>586</v>
      </c>
      <c r="E5269" s="188" t="s">
        <v>1</v>
      </c>
      <c r="F5269" s="189" t="s">
        <v>84</v>
      </c>
      <c r="H5269" s="190">
        <v>1</v>
      </c>
      <c r="I5269" s="191"/>
      <c r="L5269" s="187"/>
      <c r="M5269" s="192"/>
      <c r="T5269" s="193"/>
      <c r="AT5269" s="188" t="s">
        <v>586</v>
      </c>
      <c r="AU5269" s="188" t="s">
        <v>89</v>
      </c>
      <c r="AV5269" s="13" t="s">
        <v>89</v>
      </c>
      <c r="AW5269" s="13" t="s">
        <v>31</v>
      </c>
      <c r="AX5269" s="13" t="s">
        <v>77</v>
      </c>
      <c r="AY5269" s="188" t="s">
        <v>574</v>
      </c>
    </row>
    <row r="5270" spans="2:65" s="14" customFormat="1" ht="12">
      <c r="B5270" s="194"/>
      <c r="D5270" s="181" t="s">
        <v>586</v>
      </c>
      <c r="E5270" s="195" t="s">
        <v>1</v>
      </c>
      <c r="F5270" s="196" t="s">
        <v>596</v>
      </c>
      <c r="H5270" s="197">
        <v>1</v>
      </c>
      <c r="I5270" s="198"/>
      <c r="L5270" s="194"/>
      <c r="M5270" s="199"/>
      <c r="T5270" s="200"/>
      <c r="AT5270" s="195" t="s">
        <v>586</v>
      </c>
      <c r="AU5270" s="195" t="s">
        <v>89</v>
      </c>
      <c r="AV5270" s="14" t="s">
        <v>580</v>
      </c>
      <c r="AW5270" s="14" t="s">
        <v>31</v>
      </c>
      <c r="AX5270" s="14" t="s">
        <v>84</v>
      </c>
      <c r="AY5270" s="195" t="s">
        <v>574</v>
      </c>
    </row>
    <row r="5271" spans="2:65" s="1" customFormat="1" ht="76.25" customHeight="1">
      <c r="B5271" s="140"/>
      <c r="C5271" s="168" t="s">
        <v>5358</v>
      </c>
      <c r="D5271" s="168" t="s">
        <v>576</v>
      </c>
      <c r="E5271" s="169" t="s">
        <v>5359</v>
      </c>
      <c r="F5271" s="170" t="s">
        <v>5360</v>
      </c>
      <c r="G5271" s="171" t="s">
        <v>579</v>
      </c>
      <c r="H5271" s="172">
        <v>1</v>
      </c>
      <c r="I5271" s="173"/>
      <c r="J5271" s="174">
        <f>ROUND(I5271*H5271,2)</f>
        <v>0</v>
      </c>
      <c r="K5271" s="175"/>
      <c r="L5271" s="34"/>
      <c r="M5271" s="176" t="s">
        <v>1</v>
      </c>
      <c r="N5271" s="139" t="s">
        <v>43</v>
      </c>
      <c r="P5271" s="177">
        <f>O5271*H5271</f>
        <v>0</v>
      </c>
      <c r="Q5271" s="177">
        <v>0</v>
      </c>
      <c r="R5271" s="177">
        <f>Q5271*H5271</f>
        <v>0</v>
      </c>
      <c r="S5271" s="177">
        <v>0</v>
      </c>
      <c r="T5271" s="178">
        <f>S5271*H5271</f>
        <v>0</v>
      </c>
      <c r="AR5271" s="179" t="s">
        <v>680</v>
      </c>
      <c r="AT5271" s="179" t="s">
        <v>576</v>
      </c>
      <c r="AU5271" s="179" t="s">
        <v>89</v>
      </c>
      <c r="AY5271" s="17" t="s">
        <v>574</v>
      </c>
      <c r="BE5271" s="102">
        <f>IF(N5271="základná",J5271,0)</f>
        <v>0</v>
      </c>
      <c r="BF5271" s="102">
        <f>IF(N5271="znížená",J5271,0)</f>
        <v>0</v>
      </c>
      <c r="BG5271" s="102">
        <f>IF(N5271="zákl. prenesená",J5271,0)</f>
        <v>0</v>
      </c>
      <c r="BH5271" s="102">
        <f>IF(N5271="zníž. prenesená",J5271,0)</f>
        <v>0</v>
      </c>
      <c r="BI5271" s="102">
        <f>IF(N5271="nulová",J5271,0)</f>
        <v>0</v>
      </c>
      <c r="BJ5271" s="17" t="s">
        <v>89</v>
      </c>
      <c r="BK5271" s="102">
        <f>ROUND(I5271*H5271,2)</f>
        <v>0</v>
      </c>
      <c r="BL5271" s="17" t="s">
        <v>680</v>
      </c>
      <c r="BM5271" s="179" t="s">
        <v>5361</v>
      </c>
    </row>
    <row r="5272" spans="2:65" s="13" customFormat="1" ht="12">
      <c r="B5272" s="187"/>
      <c r="D5272" s="181" t="s">
        <v>586</v>
      </c>
      <c r="E5272" s="188" t="s">
        <v>1</v>
      </c>
      <c r="F5272" s="189" t="s">
        <v>84</v>
      </c>
      <c r="H5272" s="190">
        <v>1</v>
      </c>
      <c r="I5272" s="191"/>
      <c r="L5272" s="187"/>
      <c r="M5272" s="192"/>
      <c r="T5272" s="193"/>
      <c r="AT5272" s="188" t="s">
        <v>586</v>
      </c>
      <c r="AU5272" s="188" t="s">
        <v>89</v>
      </c>
      <c r="AV5272" s="13" t="s">
        <v>89</v>
      </c>
      <c r="AW5272" s="13" t="s">
        <v>31</v>
      </c>
      <c r="AX5272" s="13" t="s">
        <v>77</v>
      </c>
      <c r="AY5272" s="188" t="s">
        <v>574</v>
      </c>
    </row>
    <row r="5273" spans="2:65" s="14" customFormat="1" ht="12">
      <c r="B5273" s="194"/>
      <c r="D5273" s="181" t="s">
        <v>586</v>
      </c>
      <c r="E5273" s="195" t="s">
        <v>1</v>
      </c>
      <c r="F5273" s="196" t="s">
        <v>596</v>
      </c>
      <c r="H5273" s="197">
        <v>1</v>
      </c>
      <c r="I5273" s="198"/>
      <c r="L5273" s="194"/>
      <c r="M5273" s="199"/>
      <c r="T5273" s="200"/>
      <c r="AT5273" s="195" t="s">
        <v>586</v>
      </c>
      <c r="AU5273" s="195" t="s">
        <v>89</v>
      </c>
      <c r="AV5273" s="14" t="s">
        <v>580</v>
      </c>
      <c r="AW5273" s="14" t="s">
        <v>31</v>
      </c>
      <c r="AX5273" s="14" t="s">
        <v>84</v>
      </c>
      <c r="AY5273" s="195" t="s">
        <v>574</v>
      </c>
    </row>
    <row r="5274" spans="2:65" s="1" customFormat="1" ht="76.25" customHeight="1">
      <c r="B5274" s="140"/>
      <c r="C5274" s="168" t="s">
        <v>5362</v>
      </c>
      <c r="D5274" s="168" t="s">
        <v>576</v>
      </c>
      <c r="E5274" s="169" t="s">
        <v>5363</v>
      </c>
      <c r="F5274" s="170" t="s">
        <v>5364</v>
      </c>
      <c r="G5274" s="171" t="s">
        <v>579</v>
      </c>
      <c r="H5274" s="172">
        <v>1</v>
      </c>
      <c r="I5274" s="173"/>
      <c r="J5274" s="174">
        <f>ROUND(I5274*H5274,2)</f>
        <v>0</v>
      </c>
      <c r="K5274" s="175"/>
      <c r="L5274" s="34"/>
      <c r="M5274" s="176" t="s">
        <v>1</v>
      </c>
      <c r="N5274" s="139" t="s">
        <v>43</v>
      </c>
      <c r="P5274" s="177">
        <f>O5274*H5274</f>
        <v>0</v>
      </c>
      <c r="Q5274" s="177">
        <v>0</v>
      </c>
      <c r="R5274" s="177">
        <f>Q5274*H5274</f>
        <v>0</v>
      </c>
      <c r="S5274" s="177">
        <v>0</v>
      </c>
      <c r="T5274" s="178">
        <f>S5274*H5274</f>
        <v>0</v>
      </c>
      <c r="AR5274" s="179" t="s">
        <v>680</v>
      </c>
      <c r="AT5274" s="179" t="s">
        <v>576</v>
      </c>
      <c r="AU5274" s="179" t="s">
        <v>89</v>
      </c>
      <c r="AY5274" s="17" t="s">
        <v>574</v>
      </c>
      <c r="BE5274" s="102">
        <f>IF(N5274="základná",J5274,0)</f>
        <v>0</v>
      </c>
      <c r="BF5274" s="102">
        <f>IF(N5274="znížená",J5274,0)</f>
        <v>0</v>
      </c>
      <c r="BG5274" s="102">
        <f>IF(N5274="zákl. prenesená",J5274,0)</f>
        <v>0</v>
      </c>
      <c r="BH5274" s="102">
        <f>IF(N5274="zníž. prenesená",J5274,0)</f>
        <v>0</v>
      </c>
      <c r="BI5274" s="102">
        <f>IF(N5274="nulová",J5274,0)</f>
        <v>0</v>
      </c>
      <c r="BJ5274" s="17" t="s">
        <v>89</v>
      </c>
      <c r="BK5274" s="102">
        <f>ROUND(I5274*H5274,2)</f>
        <v>0</v>
      </c>
      <c r="BL5274" s="17" t="s">
        <v>680</v>
      </c>
      <c r="BM5274" s="179" t="s">
        <v>5365</v>
      </c>
    </row>
    <row r="5275" spans="2:65" s="13" customFormat="1" ht="12">
      <c r="B5275" s="187"/>
      <c r="D5275" s="181" t="s">
        <v>586</v>
      </c>
      <c r="E5275" s="188" t="s">
        <v>1</v>
      </c>
      <c r="F5275" s="189" t="s">
        <v>84</v>
      </c>
      <c r="H5275" s="190">
        <v>1</v>
      </c>
      <c r="I5275" s="191"/>
      <c r="L5275" s="187"/>
      <c r="M5275" s="192"/>
      <c r="T5275" s="193"/>
      <c r="AT5275" s="188" t="s">
        <v>586</v>
      </c>
      <c r="AU5275" s="188" t="s">
        <v>89</v>
      </c>
      <c r="AV5275" s="13" t="s">
        <v>89</v>
      </c>
      <c r="AW5275" s="13" t="s">
        <v>31</v>
      </c>
      <c r="AX5275" s="13" t="s">
        <v>77</v>
      </c>
      <c r="AY5275" s="188" t="s">
        <v>574</v>
      </c>
    </row>
    <row r="5276" spans="2:65" s="14" customFormat="1" ht="12">
      <c r="B5276" s="194"/>
      <c r="D5276" s="181" t="s">
        <v>586</v>
      </c>
      <c r="E5276" s="195" t="s">
        <v>1</v>
      </c>
      <c r="F5276" s="196" t="s">
        <v>596</v>
      </c>
      <c r="H5276" s="197">
        <v>1</v>
      </c>
      <c r="I5276" s="198"/>
      <c r="L5276" s="194"/>
      <c r="M5276" s="199"/>
      <c r="T5276" s="200"/>
      <c r="AT5276" s="195" t="s">
        <v>586</v>
      </c>
      <c r="AU5276" s="195" t="s">
        <v>89</v>
      </c>
      <c r="AV5276" s="14" t="s">
        <v>580</v>
      </c>
      <c r="AW5276" s="14" t="s">
        <v>31</v>
      </c>
      <c r="AX5276" s="14" t="s">
        <v>84</v>
      </c>
      <c r="AY5276" s="195" t="s">
        <v>574</v>
      </c>
    </row>
    <row r="5277" spans="2:65" s="1" customFormat="1" ht="62.75" customHeight="1">
      <c r="B5277" s="140"/>
      <c r="C5277" s="168" t="s">
        <v>5366</v>
      </c>
      <c r="D5277" s="168" t="s">
        <v>576</v>
      </c>
      <c r="E5277" s="169" t="s">
        <v>5367</v>
      </c>
      <c r="F5277" s="170" t="s">
        <v>5368</v>
      </c>
      <c r="G5277" s="171" t="s">
        <v>579</v>
      </c>
      <c r="H5277" s="172">
        <v>1</v>
      </c>
      <c r="I5277" s="173"/>
      <c r="J5277" s="174">
        <f>ROUND(I5277*H5277,2)</f>
        <v>0</v>
      </c>
      <c r="K5277" s="175"/>
      <c r="L5277" s="34"/>
      <c r="M5277" s="176" t="s">
        <v>1</v>
      </c>
      <c r="N5277" s="139" t="s">
        <v>43</v>
      </c>
      <c r="P5277" s="177">
        <f>O5277*H5277</f>
        <v>0</v>
      </c>
      <c r="Q5277" s="177">
        <v>0</v>
      </c>
      <c r="R5277" s="177">
        <f>Q5277*H5277</f>
        <v>0</v>
      </c>
      <c r="S5277" s="177">
        <v>0</v>
      </c>
      <c r="T5277" s="178">
        <f>S5277*H5277</f>
        <v>0</v>
      </c>
      <c r="AR5277" s="179" t="s">
        <v>680</v>
      </c>
      <c r="AT5277" s="179" t="s">
        <v>576</v>
      </c>
      <c r="AU5277" s="179" t="s">
        <v>89</v>
      </c>
      <c r="AY5277" s="17" t="s">
        <v>574</v>
      </c>
      <c r="BE5277" s="102">
        <f>IF(N5277="základná",J5277,0)</f>
        <v>0</v>
      </c>
      <c r="BF5277" s="102">
        <f>IF(N5277="znížená",J5277,0)</f>
        <v>0</v>
      </c>
      <c r="BG5277" s="102">
        <f>IF(N5277="zákl. prenesená",J5277,0)</f>
        <v>0</v>
      </c>
      <c r="BH5277" s="102">
        <f>IF(N5277="zníž. prenesená",J5277,0)</f>
        <v>0</v>
      </c>
      <c r="BI5277" s="102">
        <f>IF(N5277="nulová",J5277,0)</f>
        <v>0</v>
      </c>
      <c r="BJ5277" s="17" t="s">
        <v>89</v>
      </c>
      <c r="BK5277" s="102">
        <f>ROUND(I5277*H5277,2)</f>
        <v>0</v>
      </c>
      <c r="BL5277" s="17" t="s">
        <v>680</v>
      </c>
      <c r="BM5277" s="179" t="s">
        <v>5369</v>
      </c>
    </row>
    <row r="5278" spans="2:65" s="13" customFormat="1" ht="12">
      <c r="B5278" s="187"/>
      <c r="D5278" s="181" t="s">
        <v>586</v>
      </c>
      <c r="E5278" s="188" t="s">
        <v>1</v>
      </c>
      <c r="F5278" s="189" t="s">
        <v>84</v>
      </c>
      <c r="H5278" s="190">
        <v>1</v>
      </c>
      <c r="I5278" s="191"/>
      <c r="L5278" s="187"/>
      <c r="M5278" s="192"/>
      <c r="T5278" s="193"/>
      <c r="AT5278" s="188" t="s">
        <v>586</v>
      </c>
      <c r="AU5278" s="188" t="s">
        <v>89</v>
      </c>
      <c r="AV5278" s="13" t="s">
        <v>89</v>
      </c>
      <c r="AW5278" s="13" t="s">
        <v>31</v>
      </c>
      <c r="AX5278" s="13" t="s">
        <v>77</v>
      </c>
      <c r="AY5278" s="188" t="s">
        <v>574</v>
      </c>
    </row>
    <row r="5279" spans="2:65" s="14" customFormat="1" ht="12">
      <c r="B5279" s="194"/>
      <c r="D5279" s="181" t="s">
        <v>586</v>
      </c>
      <c r="E5279" s="195" t="s">
        <v>1</v>
      </c>
      <c r="F5279" s="196" t="s">
        <v>596</v>
      </c>
      <c r="H5279" s="197">
        <v>1</v>
      </c>
      <c r="I5279" s="198"/>
      <c r="L5279" s="194"/>
      <c r="M5279" s="199"/>
      <c r="T5279" s="200"/>
      <c r="AT5279" s="195" t="s">
        <v>586</v>
      </c>
      <c r="AU5279" s="195" t="s">
        <v>89</v>
      </c>
      <c r="AV5279" s="14" t="s">
        <v>580</v>
      </c>
      <c r="AW5279" s="14" t="s">
        <v>31</v>
      </c>
      <c r="AX5279" s="14" t="s">
        <v>84</v>
      </c>
      <c r="AY5279" s="195" t="s">
        <v>574</v>
      </c>
    </row>
    <row r="5280" spans="2:65" s="1" customFormat="1" ht="55.5" customHeight="1">
      <c r="B5280" s="140"/>
      <c r="C5280" s="168" t="s">
        <v>5370</v>
      </c>
      <c r="D5280" s="168" t="s">
        <v>576</v>
      </c>
      <c r="E5280" s="169" t="s">
        <v>5371</v>
      </c>
      <c r="F5280" s="170" t="s">
        <v>5372</v>
      </c>
      <c r="G5280" s="171" t="s">
        <v>579</v>
      </c>
      <c r="H5280" s="172">
        <v>1</v>
      </c>
      <c r="I5280" s="173"/>
      <c r="J5280" s="174">
        <f>ROUND(I5280*H5280,2)</f>
        <v>0</v>
      </c>
      <c r="K5280" s="175"/>
      <c r="L5280" s="34"/>
      <c r="M5280" s="176" t="s">
        <v>1</v>
      </c>
      <c r="N5280" s="139" t="s">
        <v>43</v>
      </c>
      <c r="P5280" s="177">
        <f>O5280*H5280</f>
        <v>0</v>
      </c>
      <c r="Q5280" s="177">
        <v>0</v>
      </c>
      <c r="R5280" s="177">
        <f>Q5280*H5280</f>
        <v>0</v>
      </c>
      <c r="S5280" s="177">
        <v>0</v>
      </c>
      <c r="T5280" s="178">
        <f>S5280*H5280</f>
        <v>0</v>
      </c>
      <c r="AR5280" s="179" t="s">
        <v>680</v>
      </c>
      <c r="AT5280" s="179" t="s">
        <v>576</v>
      </c>
      <c r="AU5280" s="179" t="s">
        <v>89</v>
      </c>
      <c r="AY5280" s="17" t="s">
        <v>574</v>
      </c>
      <c r="BE5280" s="102">
        <f>IF(N5280="základná",J5280,0)</f>
        <v>0</v>
      </c>
      <c r="BF5280" s="102">
        <f>IF(N5280="znížená",J5280,0)</f>
        <v>0</v>
      </c>
      <c r="BG5280" s="102">
        <f>IF(N5280="zákl. prenesená",J5280,0)</f>
        <v>0</v>
      </c>
      <c r="BH5280" s="102">
        <f>IF(N5280="zníž. prenesená",J5280,0)</f>
        <v>0</v>
      </c>
      <c r="BI5280" s="102">
        <f>IF(N5280="nulová",J5280,0)</f>
        <v>0</v>
      </c>
      <c r="BJ5280" s="17" t="s">
        <v>89</v>
      </c>
      <c r="BK5280" s="102">
        <f>ROUND(I5280*H5280,2)</f>
        <v>0</v>
      </c>
      <c r="BL5280" s="17" t="s">
        <v>680</v>
      </c>
      <c r="BM5280" s="179" t="s">
        <v>5373</v>
      </c>
    </row>
    <row r="5281" spans="2:65" s="13" customFormat="1" ht="12">
      <c r="B5281" s="187"/>
      <c r="D5281" s="181" t="s">
        <v>586</v>
      </c>
      <c r="E5281" s="188" t="s">
        <v>1</v>
      </c>
      <c r="F5281" s="189" t="s">
        <v>84</v>
      </c>
      <c r="H5281" s="190">
        <v>1</v>
      </c>
      <c r="I5281" s="191"/>
      <c r="L5281" s="187"/>
      <c r="M5281" s="192"/>
      <c r="T5281" s="193"/>
      <c r="AT5281" s="188" t="s">
        <v>586</v>
      </c>
      <c r="AU5281" s="188" t="s">
        <v>89</v>
      </c>
      <c r="AV5281" s="13" t="s">
        <v>89</v>
      </c>
      <c r="AW5281" s="13" t="s">
        <v>31</v>
      </c>
      <c r="AX5281" s="13" t="s">
        <v>77</v>
      </c>
      <c r="AY5281" s="188" t="s">
        <v>574</v>
      </c>
    </row>
    <row r="5282" spans="2:65" s="14" customFormat="1" ht="12">
      <c r="B5282" s="194"/>
      <c r="D5282" s="181" t="s">
        <v>586</v>
      </c>
      <c r="E5282" s="195" t="s">
        <v>1</v>
      </c>
      <c r="F5282" s="196" t="s">
        <v>596</v>
      </c>
      <c r="H5282" s="197">
        <v>1</v>
      </c>
      <c r="I5282" s="198"/>
      <c r="L5282" s="194"/>
      <c r="M5282" s="199"/>
      <c r="T5282" s="200"/>
      <c r="AT5282" s="195" t="s">
        <v>586</v>
      </c>
      <c r="AU5282" s="195" t="s">
        <v>89</v>
      </c>
      <c r="AV5282" s="14" t="s">
        <v>580</v>
      </c>
      <c r="AW5282" s="14" t="s">
        <v>31</v>
      </c>
      <c r="AX5282" s="14" t="s">
        <v>84</v>
      </c>
      <c r="AY5282" s="195" t="s">
        <v>574</v>
      </c>
    </row>
    <row r="5283" spans="2:65" s="1" customFormat="1" ht="55.5" customHeight="1">
      <c r="B5283" s="140"/>
      <c r="C5283" s="168" t="s">
        <v>5374</v>
      </c>
      <c r="D5283" s="168" t="s">
        <v>576</v>
      </c>
      <c r="E5283" s="169" t="s">
        <v>5375</v>
      </c>
      <c r="F5283" s="170" t="s">
        <v>5376</v>
      </c>
      <c r="G5283" s="171" t="s">
        <v>579</v>
      </c>
      <c r="H5283" s="172">
        <v>1</v>
      </c>
      <c r="I5283" s="173"/>
      <c r="J5283" s="174">
        <f>ROUND(I5283*H5283,2)</f>
        <v>0</v>
      </c>
      <c r="K5283" s="175"/>
      <c r="L5283" s="34"/>
      <c r="M5283" s="176" t="s">
        <v>1</v>
      </c>
      <c r="N5283" s="139" t="s">
        <v>43</v>
      </c>
      <c r="P5283" s="177">
        <f>O5283*H5283</f>
        <v>0</v>
      </c>
      <c r="Q5283" s="177">
        <v>0</v>
      </c>
      <c r="R5283" s="177">
        <f>Q5283*H5283</f>
        <v>0</v>
      </c>
      <c r="S5283" s="177">
        <v>0</v>
      </c>
      <c r="T5283" s="178">
        <f>S5283*H5283</f>
        <v>0</v>
      </c>
      <c r="AR5283" s="179" t="s">
        <v>680</v>
      </c>
      <c r="AT5283" s="179" t="s">
        <v>576</v>
      </c>
      <c r="AU5283" s="179" t="s">
        <v>89</v>
      </c>
      <c r="AY5283" s="17" t="s">
        <v>574</v>
      </c>
      <c r="BE5283" s="102">
        <f>IF(N5283="základná",J5283,0)</f>
        <v>0</v>
      </c>
      <c r="BF5283" s="102">
        <f>IF(N5283="znížená",J5283,0)</f>
        <v>0</v>
      </c>
      <c r="BG5283" s="102">
        <f>IF(N5283="zákl. prenesená",J5283,0)</f>
        <v>0</v>
      </c>
      <c r="BH5283" s="102">
        <f>IF(N5283="zníž. prenesená",J5283,0)</f>
        <v>0</v>
      </c>
      <c r="BI5283" s="102">
        <f>IF(N5283="nulová",J5283,0)</f>
        <v>0</v>
      </c>
      <c r="BJ5283" s="17" t="s">
        <v>89</v>
      </c>
      <c r="BK5283" s="102">
        <f>ROUND(I5283*H5283,2)</f>
        <v>0</v>
      </c>
      <c r="BL5283" s="17" t="s">
        <v>680</v>
      </c>
      <c r="BM5283" s="179" t="s">
        <v>5377</v>
      </c>
    </row>
    <row r="5284" spans="2:65" s="13" customFormat="1" ht="12">
      <c r="B5284" s="187"/>
      <c r="D5284" s="181" t="s">
        <v>586</v>
      </c>
      <c r="E5284" s="188" t="s">
        <v>1</v>
      </c>
      <c r="F5284" s="189" t="s">
        <v>84</v>
      </c>
      <c r="H5284" s="190">
        <v>1</v>
      </c>
      <c r="I5284" s="191"/>
      <c r="L5284" s="187"/>
      <c r="M5284" s="192"/>
      <c r="T5284" s="193"/>
      <c r="AT5284" s="188" t="s">
        <v>586</v>
      </c>
      <c r="AU5284" s="188" t="s">
        <v>89</v>
      </c>
      <c r="AV5284" s="13" t="s">
        <v>89</v>
      </c>
      <c r="AW5284" s="13" t="s">
        <v>31</v>
      </c>
      <c r="AX5284" s="13" t="s">
        <v>77</v>
      </c>
      <c r="AY5284" s="188" t="s">
        <v>574</v>
      </c>
    </row>
    <row r="5285" spans="2:65" s="14" customFormat="1" ht="12">
      <c r="B5285" s="194"/>
      <c r="D5285" s="181" t="s">
        <v>586</v>
      </c>
      <c r="E5285" s="195" t="s">
        <v>1</v>
      </c>
      <c r="F5285" s="196" t="s">
        <v>596</v>
      </c>
      <c r="H5285" s="197">
        <v>1</v>
      </c>
      <c r="I5285" s="198"/>
      <c r="L5285" s="194"/>
      <c r="M5285" s="199"/>
      <c r="T5285" s="200"/>
      <c r="AT5285" s="195" t="s">
        <v>586</v>
      </c>
      <c r="AU5285" s="195" t="s">
        <v>89</v>
      </c>
      <c r="AV5285" s="14" t="s">
        <v>580</v>
      </c>
      <c r="AW5285" s="14" t="s">
        <v>31</v>
      </c>
      <c r="AX5285" s="14" t="s">
        <v>84</v>
      </c>
      <c r="AY5285" s="195" t="s">
        <v>574</v>
      </c>
    </row>
    <row r="5286" spans="2:65" s="1" customFormat="1" ht="49.25" customHeight="1">
      <c r="B5286" s="140"/>
      <c r="C5286" s="168" t="s">
        <v>5378</v>
      </c>
      <c r="D5286" s="168" t="s">
        <v>576</v>
      </c>
      <c r="E5286" s="169" t="s">
        <v>5379</v>
      </c>
      <c r="F5286" s="170" t="s">
        <v>5380</v>
      </c>
      <c r="G5286" s="171" t="s">
        <v>579</v>
      </c>
      <c r="H5286" s="172">
        <v>1</v>
      </c>
      <c r="I5286" s="173"/>
      <c r="J5286" s="174">
        <f>ROUND(I5286*H5286,2)</f>
        <v>0</v>
      </c>
      <c r="K5286" s="175"/>
      <c r="L5286" s="34"/>
      <c r="M5286" s="176" t="s">
        <v>1</v>
      </c>
      <c r="N5286" s="139" t="s">
        <v>43</v>
      </c>
      <c r="P5286" s="177">
        <f>O5286*H5286</f>
        <v>0</v>
      </c>
      <c r="Q5286" s="177">
        <v>0</v>
      </c>
      <c r="R5286" s="177">
        <f>Q5286*H5286</f>
        <v>0</v>
      </c>
      <c r="S5286" s="177">
        <v>0</v>
      </c>
      <c r="T5286" s="178">
        <f>S5286*H5286</f>
        <v>0</v>
      </c>
      <c r="AR5286" s="179" t="s">
        <v>680</v>
      </c>
      <c r="AT5286" s="179" t="s">
        <v>576</v>
      </c>
      <c r="AU5286" s="179" t="s">
        <v>89</v>
      </c>
      <c r="AY5286" s="17" t="s">
        <v>574</v>
      </c>
      <c r="BE5286" s="102">
        <f>IF(N5286="základná",J5286,0)</f>
        <v>0</v>
      </c>
      <c r="BF5286" s="102">
        <f>IF(N5286="znížená",J5286,0)</f>
        <v>0</v>
      </c>
      <c r="BG5286" s="102">
        <f>IF(N5286="zákl. prenesená",J5286,0)</f>
        <v>0</v>
      </c>
      <c r="BH5286" s="102">
        <f>IF(N5286="zníž. prenesená",J5286,0)</f>
        <v>0</v>
      </c>
      <c r="BI5286" s="102">
        <f>IF(N5286="nulová",J5286,0)</f>
        <v>0</v>
      </c>
      <c r="BJ5286" s="17" t="s">
        <v>89</v>
      </c>
      <c r="BK5286" s="102">
        <f>ROUND(I5286*H5286,2)</f>
        <v>0</v>
      </c>
      <c r="BL5286" s="17" t="s">
        <v>680</v>
      </c>
      <c r="BM5286" s="179" t="s">
        <v>5381</v>
      </c>
    </row>
    <row r="5287" spans="2:65" s="13" customFormat="1" ht="12">
      <c r="B5287" s="187"/>
      <c r="D5287" s="181" t="s">
        <v>586</v>
      </c>
      <c r="E5287" s="188" t="s">
        <v>1</v>
      </c>
      <c r="F5287" s="189" t="s">
        <v>84</v>
      </c>
      <c r="H5287" s="190">
        <v>1</v>
      </c>
      <c r="I5287" s="191"/>
      <c r="L5287" s="187"/>
      <c r="M5287" s="192"/>
      <c r="T5287" s="193"/>
      <c r="AT5287" s="188" t="s">
        <v>586</v>
      </c>
      <c r="AU5287" s="188" t="s">
        <v>89</v>
      </c>
      <c r="AV5287" s="13" t="s">
        <v>89</v>
      </c>
      <c r="AW5287" s="13" t="s">
        <v>31</v>
      </c>
      <c r="AX5287" s="13" t="s">
        <v>77</v>
      </c>
      <c r="AY5287" s="188" t="s">
        <v>574</v>
      </c>
    </row>
    <row r="5288" spans="2:65" s="14" customFormat="1" ht="12">
      <c r="B5288" s="194"/>
      <c r="D5288" s="181" t="s">
        <v>586</v>
      </c>
      <c r="E5288" s="195" t="s">
        <v>1</v>
      </c>
      <c r="F5288" s="196" t="s">
        <v>596</v>
      </c>
      <c r="H5288" s="197">
        <v>1</v>
      </c>
      <c r="I5288" s="198"/>
      <c r="L5288" s="194"/>
      <c r="M5288" s="199"/>
      <c r="T5288" s="200"/>
      <c r="AT5288" s="195" t="s">
        <v>586</v>
      </c>
      <c r="AU5288" s="195" t="s">
        <v>89</v>
      </c>
      <c r="AV5288" s="14" t="s">
        <v>580</v>
      </c>
      <c r="AW5288" s="14" t="s">
        <v>31</v>
      </c>
      <c r="AX5288" s="14" t="s">
        <v>84</v>
      </c>
      <c r="AY5288" s="195" t="s">
        <v>574</v>
      </c>
    </row>
    <row r="5289" spans="2:65" s="1" customFormat="1" ht="62.75" customHeight="1">
      <c r="B5289" s="140"/>
      <c r="C5289" s="168" t="s">
        <v>5382</v>
      </c>
      <c r="D5289" s="168" t="s">
        <v>576</v>
      </c>
      <c r="E5289" s="169" t="s">
        <v>5383</v>
      </c>
      <c r="F5289" s="170" t="s">
        <v>5384</v>
      </c>
      <c r="G5289" s="171" t="s">
        <v>579</v>
      </c>
      <c r="H5289" s="172">
        <v>1</v>
      </c>
      <c r="I5289" s="173"/>
      <c r="J5289" s="174">
        <f>ROUND(I5289*H5289,2)</f>
        <v>0</v>
      </c>
      <c r="K5289" s="175"/>
      <c r="L5289" s="34"/>
      <c r="M5289" s="176" t="s">
        <v>1</v>
      </c>
      <c r="N5289" s="139" t="s">
        <v>43</v>
      </c>
      <c r="P5289" s="177">
        <f>O5289*H5289</f>
        <v>0</v>
      </c>
      <c r="Q5289" s="177">
        <v>0</v>
      </c>
      <c r="R5289" s="177">
        <f>Q5289*H5289</f>
        <v>0</v>
      </c>
      <c r="S5289" s="177">
        <v>0</v>
      </c>
      <c r="T5289" s="178">
        <f>S5289*H5289</f>
        <v>0</v>
      </c>
      <c r="AR5289" s="179" t="s">
        <v>680</v>
      </c>
      <c r="AT5289" s="179" t="s">
        <v>576</v>
      </c>
      <c r="AU5289" s="179" t="s">
        <v>89</v>
      </c>
      <c r="AY5289" s="17" t="s">
        <v>574</v>
      </c>
      <c r="BE5289" s="102">
        <f>IF(N5289="základná",J5289,0)</f>
        <v>0</v>
      </c>
      <c r="BF5289" s="102">
        <f>IF(N5289="znížená",J5289,0)</f>
        <v>0</v>
      </c>
      <c r="BG5289" s="102">
        <f>IF(N5289="zákl. prenesená",J5289,0)</f>
        <v>0</v>
      </c>
      <c r="BH5289" s="102">
        <f>IF(N5289="zníž. prenesená",J5289,0)</f>
        <v>0</v>
      </c>
      <c r="BI5289" s="102">
        <f>IF(N5289="nulová",J5289,0)</f>
        <v>0</v>
      </c>
      <c r="BJ5289" s="17" t="s">
        <v>89</v>
      </c>
      <c r="BK5289" s="102">
        <f>ROUND(I5289*H5289,2)</f>
        <v>0</v>
      </c>
      <c r="BL5289" s="17" t="s">
        <v>680</v>
      </c>
      <c r="BM5289" s="179" t="s">
        <v>5385</v>
      </c>
    </row>
    <row r="5290" spans="2:65" s="13" customFormat="1" ht="12">
      <c r="B5290" s="187"/>
      <c r="D5290" s="181" t="s">
        <v>586</v>
      </c>
      <c r="E5290" s="188" t="s">
        <v>1</v>
      </c>
      <c r="F5290" s="189" t="s">
        <v>84</v>
      </c>
      <c r="H5290" s="190">
        <v>1</v>
      </c>
      <c r="I5290" s="191"/>
      <c r="L5290" s="187"/>
      <c r="M5290" s="192"/>
      <c r="T5290" s="193"/>
      <c r="AT5290" s="188" t="s">
        <v>586</v>
      </c>
      <c r="AU5290" s="188" t="s">
        <v>89</v>
      </c>
      <c r="AV5290" s="13" t="s">
        <v>89</v>
      </c>
      <c r="AW5290" s="13" t="s">
        <v>31</v>
      </c>
      <c r="AX5290" s="13" t="s">
        <v>77</v>
      </c>
      <c r="AY5290" s="188" t="s">
        <v>574</v>
      </c>
    </row>
    <row r="5291" spans="2:65" s="14" customFormat="1" ht="12">
      <c r="B5291" s="194"/>
      <c r="D5291" s="181" t="s">
        <v>586</v>
      </c>
      <c r="E5291" s="195" t="s">
        <v>1</v>
      </c>
      <c r="F5291" s="196" t="s">
        <v>596</v>
      </c>
      <c r="H5291" s="197">
        <v>1</v>
      </c>
      <c r="I5291" s="198"/>
      <c r="L5291" s="194"/>
      <c r="M5291" s="199"/>
      <c r="T5291" s="200"/>
      <c r="AT5291" s="195" t="s">
        <v>586</v>
      </c>
      <c r="AU5291" s="195" t="s">
        <v>89</v>
      </c>
      <c r="AV5291" s="14" t="s">
        <v>580</v>
      </c>
      <c r="AW5291" s="14" t="s">
        <v>31</v>
      </c>
      <c r="AX5291" s="14" t="s">
        <v>84</v>
      </c>
      <c r="AY5291" s="195" t="s">
        <v>574</v>
      </c>
    </row>
    <row r="5292" spans="2:65" s="1" customFormat="1" ht="33" customHeight="1">
      <c r="B5292" s="140"/>
      <c r="C5292" s="168" t="s">
        <v>5386</v>
      </c>
      <c r="D5292" s="168" t="s">
        <v>576</v>
      </c>
      <c r="E5292" s="169" t="s">
        <v>5387</v>
      </c>
      <c r="F5292" s="170" t="s">
        <v>5388</v>
      </c>
      <c r="G5292" s="171" t="s">
        <v>579</v>
      </c>
      <c r="H5292" s="172">
        <v>4</v>
      </c>
      <c r="I5292" s="173"/>
      <c r="J5292" s="174">
        <f>ROUND(I5292*H5292,2)</f>
        <v>0</v>
      </c>
      <c r="K5292" s="175"/>
      <c r="L5292" s="34"/>
      <c r="M5292" s="176" t="s">
        <v>1</v>
      </c>
      <c r="N5292" s="139" t="s">
        <v>43</v>
      </c>
      <c r="P5292" s="177">
        <f>O5292*H5292</f>
        <v>0</v>
      </c>
      <c r="Q5292" s="177">
        <v>0</v>
      </c>
      <c r="R5292" s="177">
        <f>Q5292*H5292</f>
        <v>0</v>
      </c>
      <c r="S5292" s="177">
        <v>0</v>
      </c>
      <c r="T5292" s="178">
        <f>S5292*H5292</f>
        <v>0</v>
      </c>
      <c r="AR5292" s="179" t="s">
        <v>680</v>
      </c>
      <c r="AT5292" s="179" t="s">
        <v>576</v>
      </c>
      <c r="AU5292" s="179" t="s">
        <v>89</v>
      </c>
      <c r="AY5292" s="17" t="s">
        <v>574</v>
      </c>
      <c r="BE5292" s="102">
        <f>IF(N5292="základná",J5292,0)</f>
        <v>0</v>
      </c>
      <c r="BF5292" s="102">
        <f>IF(N5292="znížená",J5292,0)</f>
        <v>0</v>
      </c>
      <c r="BG5292" s="102">
        <f>IF(N5292="zákl. prenesená",J5292,0)</f>
        <v>0</v>
      </c>
      <c r="BH5292" s="102">
        <f>IF(N5292="zníž. prenesená",J5292,0)</f>
        <v>0</v>
      </c>
      <c r="BI5292" s="102">
        <f>IF(N5292="nulová",J5292,0)</f>
        <v>0</v>
      </c>
      <c r="BJ5292" s="17" t="s">
        <v>89</v>
      </c>
      <c r="BK5292" s="102">
        <f>ROUND(I5292*H5292,2)</f>
        <v>0</v>
      </c>
      <c r="BL5292" s="17" t="s">
        <v>680</v>
      </c>
      <c r="BM5292" s="179" t="s">
        <v>5389</v>
      </c>
    </row>
    <row r="5293" spans="2:65" s="13" customFormat="1" ht="12">
      <c r="B5293" s="187"/>
      <c r="D5293" s="181" t="s">
        <v>586</v>
      </c>
      <c r="E5293" s="188" t="s">
        <v>1</v>
      </c>
      <c r="F5293" s="189" t="s">
        <v>580</v>
      </c>
      <c r="H5293" s="190">
        <v>4</v>
      </c>
      <c r="I5293" s="191"/>
      <c r="L5293" s="187"/>
      <c r="M5293" s="192"/>
      <c r="T5293" s="193"/>
      <c r="AT5293" s="188" t="s">
        <v>586</v>
      </c>
      <c r="AU5293" s="188" t="s">
        <v>89</v>
      </c>
      <c r="AV5293" s="13" t="s">
        <v>89</v>
      </c>
      <c r="AW5293" s="13" t="s">
        <v>31</v>
      </c>
      <c r="AX5293" s="13" t="s">
        <v>77</v>
      </c>
      <c r="AY5293" s="188" t="s">
        <v>574</v>
      </c>
    </row>
    <row r="5294" spans="2:65" s="14" customFormat="1" ht="12">
      <c r="B5294" s="194"/>
      <c r="D5294" s="181" t="s">
        <v>586</v>
      </c>
      <c r="E5294" s="195" t="s">
        <v>1</v>
      </c>
      <c r="F5294" s="196" t="s">
        <v>596</v>
      </c>
      <c r="H5294" s="197">
        <v>4</v>
      </c>
      <c r="I5294" s="198"/>
      <c r="L5294" s="194"/>
      <c r="M5294" s="199"/>
      <c r="T5294" s="200"/>
      <c r="AT5294" s="195" t="s">
        <v>586</v>
      </c>
      <c r="AU5294" s="195" t="s">
        <v>89</v>
      </c>
      <c r="AV5294" s="14" t="s">
        <v>580</v>
      </c>
      <c r="AW5294" s="14" t="s">
        <v>31</v>
      </c>
      <c r="AX5294" s="14" t="s">
        <v>84</v>
      </c>
      <c r="AY5294" s="195" t="s">
        <v>574</v>
      </c>
    </row>
    <row r="5295" spans="2:65" s="1" customFormat="1" ht="55.5" customHeight="1">
      <c r="B5295" s="140"/>
      <c r="C5295" s="168" t="s">
        <v>5390</v>
      </c>
      <c r="D5295" s="168" t="s">
        <v>576</v>
      </c>
      <c r="E5295" s="169" t="s">
        <v>5391</v>
      </c>
      <c r="F5295" s="170" t="s">
        <v>5392</v>
      </c>
      <c r="G5295" s="171" t="s">
        <v>579</v>
      </c>
      <c r="H5295" s="172">
        <v>1</v>
      </c>
      <c r="I5295" s="173"/>
      <c r="J5295" s="174">
        <f>ROUND(I5295*H5295,2)</f>
        <v>0</v>
      </c>
      <c r="K5295" s="175"/>
      <c r="L5295" s="34"/>
      <c r="M5295" s="176" t="s">
        <v>1</v>
      </c>
      <c r="N5295" s="139" t="s">
        <v>43</v>
      </c>
      <c r="P5295" s="177">
        <f>O5295*H5295</f>
        <v>0</v>
      </c>
      <c r="Q5295" s="177">
        <v>0</v>
      </c>
      <c r="R5295" s="177">
        <f>Q5295*H5295</f>
        <v>0</v>
      </c>
      <c r="S5295" s="177">
        <v>0</v>
      </c>
      <c r="T5295" s="178">
        <f>S5295*H5295</f>
        <v>0</v>
      </c>
      <c r="AR5295" s="179" t="s">
        <v>680</v>
      </c>
      <c r="AT5295" s="179" t="s">
        <v>576</v>
      </c>
      <c r="AU5295" s="179" t="s">
        <v>89</v>
      </c>
      <c r="AY5295" s="17" t="s">
        <v>574</v>
      </c>
      <c r="BE5295" s="102">
        <f>IF(N5295="základná",J5295,0)</f>
        <v>0</v>
      </c>
      <c r="BF5295" s="102">
        <f>IF(N5295="znížená",J5295,0)</f>
        <v>0</v>
      </c>
      <c r="BG5295" s="102">
        <f>IF(N5295="zákl. prenesená",J5295,0)</f>
        <v>0</v>
      </c>
      <c r="BH5295" s="102">
        <f>IF(N5295="zníž. prenesená",J5295,0)</f>
        <v>0</v>
      </c>
      <c r="BI5295" s="102">
        <f>IF(N5295="nulová",J5295,0)</f>
        <v>0</v>
      </c>
      <c r="BJ5295" s="17" t="s">
        <v>89</v>
      </c>
      <c r="BK5295" s="102">
        <f>ROUND(I5295*H5295,2)</f>
        <v>0</v>
      </c>
      <c r="BL5295" s="17" t="s">
        <v>680</v>
      </c>
      <c r="BM5295" s="179" t="s">
        <v>5393</v>
      </c>
    </row>
    <row r="5296" spans="2:65" s="13" customFormat="1" ht="12">
      <c r="B5296" s="187"/>
      <c r="D5296" s="181" t="s">
        <v>586</v>
      </c>
      <c r="E5296" s="188" t="s">
        <v>1</v>
      </c>
      <c r="F5296" s="189" t="s">
        <v>84</v>
      </c>
      <c r="H5296" s="190">
        <v>1</v>
      </c>
      <c r="I5296" s="191"/>
      <c r="L5296" s="187"/>
      <c r="M5296" s="192"/>
      <c r="T5296" s="193"/>
      <c r="AT5296" s="188" t="s">
        <v>586</v>
      </c>
      <c r="AU5296" s="188" t="s">
        <v>89</v>
      </c>
      <c r="AV5296" s="13" t="s">
        <v>89</v>
      </c>
      <c r="AW5296" s="13" t="s">
        <v>31</v>
      </c>
      <c r="AX5296" s="13" t="s">
        <v>77</v>
      </c>
      <c r="AY5296" s="188" t="s">
        <v>574</v>
      </c>
    </row>
    <row r="5297" spans="2:65" s="14" customFormat="1" ht="12">
      <c r="B5297" s="194"/>
      <c r="D5297" s="181" t="s">
        <v>586</v>
      </c>
      <c r="E5297" s="195" t="s">
        <v>1</v>
      </c>
      <c r="F5297" s="196" t="s">
        <v>596</v>
      </c>
      <c r="H5297" s="197">
        <v>1</v>
      </c>
      <c r="I5297" s="198"/>
      <c r="L5297" s="194"/>
      <c r="M5297" s="199"/>
      <c r="T5297" s="200"/>
      <c r="AT5297" s="195" t="s">
        <v>586</v>
      </c>
      <c r="AU5297" s="195" t="s">
        <v>89</v>
      </c>
      <c r="AV5297" s="14" t="s">
        <v>580</v>
      </c>
      <c r="AW5297" s="14" t="s">
        <v>31</v>
      </c>
      <c r="AX5297" s="14" t="s">
        <v>84</v>
      </c>
      <c r="AY5297" s="195" t="s">
        <v>574</v>
      </c>
    </row>
    <row r="5298" spans="2:65" s="1" customFormat="1" ht="44.25" customHeight="1">
      <c r="B5298" s="140"/>
      <c r="C5298" s="168" t="s">
        <v>5394</v>
      </c>
      <c r="D5298" s="168" t="s">
        <v>576</v>
      </c>
      <c r="E5298" s="169" t="s">
        <v>5395</v>
      </c>
      <c r="F5298" s="170" t="s">
        <v>5396</v>
      </c>
      <c r="G5298" s="171" t="s">
        <v>579</v>
      </c>
      <c r="H5298" s="172">
        <v>1</v>
      </c>
      <c r="I5298" s="173"/>
      <c r="J5298" s="174">
        <f>ROUND(I5298*H5298,2)</f>
        <v>0</v>
      </c>
      <c r="K5298" s="175"/>
      <c r="L5298" s="34"/>
      <c r="M5298" s="176" t="s">
        <v>1</v>
      </c>
      <c r="N5298" s="139" t="s">
        <v>43</v>
      </c>
      <c r="P5298" s="177">
        <f>O5298*H5298</f>
        <v>0</v>
      </c>
      <c r="Q5298" s="177">
        <v>0</v>
      </c>
      <c r="R5298" s="177">
        <f>Q5298*H5298</f>
        <v>0</v>
      </c>
      <c r="S5298" s="177">
        <v>0</v>
      </c>
      <c r="T5298" s="178">
        <f>S5298*H5298</f>
        <v>0</v>
      </c>
      <c r="AR5298" s="179" t="s">
        <v>680</v>
      </c>
      <c r="AT5298" s="179" t="s">
        <v>576</v>
      </c>
      <c r="AU5298" s="179" t="s">
        <v>89</v>
      </c>
      <c r="AY5298" s="17" t="s">
        <v>574</v>
      </c>
      <c r="BE5298" s="102">
        <f>IF(N5298="základná",J5298,0)</f>
        <v>0</v>
      </c>
      <c r="BF5298" s="102">
        <f>IF(N5298="znížená",J5298,0)</f>
        <v>0</v>
      </c>
      <c r="BG5298" s="102">
        <f>IF(N5298="zákl. prenesená",J5298,0)</f>
        <v>0</v>
      </c>
      <c r="BH5298" s="102">
        <f>IF(N5298="zníž. prenesená",J5298,0)</f>
        <v>0</v>
      </c>
      <c r="BI5298" s="102">
        <f>IF(N5298="nulová",J5298,0)</f>
        <v>0</v>
      </c>
      <c r="BJ5298" s="17" t="s">
        <v>89</v>
      </c>
      <c r="BK5298" s="102">
        <f>ROUND(I5298*H5298,2)</f>
        <v>0</v>
      </c>
      <c r="BL5298" s="17" t="s">
        <v>680</v>
      </c>
      <c r="BM5298" s="179" t="s">
        <v>5397</v>
      </c>
    </row>
    <row r="5299" spans="2:65" s="13" customFormat="1" ht="12">
      <c r="B5299" s="187"/>
      <c r="D5299" s="181" t="s">
        <v>586</v>
      </c>
      <c r="E5299" s="188" t="s">
        <v>1</v>
      </c>
      <c r="F5299" s="189" t="s">
        <v>84</v>
      </c>
      <c r="H5299" s="190">
        <v>1</v>
      </c>
      <c r="I5299" s="191"/>
      <c r="L5299" s="187"/>
      <c r="M5299" s="192"/>
      <c r="T5299" s="193"/>
      <c r="AT5299" s="188" t="s">
        <v>586</v>
      </c>
      <c r="AU5299" s="188" t="s">
        <v>89</v>
      </c>
      <c r="AV5299" s="13" t="s">
        <v>89</v>
      </c>
      <c r="AW5299" s="13" t="s">
        <v>31</v>
      </c>
      <c r="AX5299" s="13" t="s">
        <v>77</v>
      </c>
      <c r="AY5299" s="188" t="s">
        <v>574</v>
      </c>
    </row>
    <row r="5300" spans="2:65" s="14" customFormat="1" ht="12">
      <c r="B5300" s="194"/>
      <c r="D5300" s="181" t="s">
        <v>586</v>
      </c>
      <c r="E5300" s="195" t="s">
        <v>1</v>
      </c>
      <c r="F5300" s="196" t="s">
        <v>596</v>
      </c>
      <c r="H5300" s="197">
        <v>1</v>
      </c>
      <c r="I5300" s="198"/>
      <c r="L5300" s="194"/>
      <c r="M5300" s="199"/>
      <c r="T5300" s="200"/>
      <c r="AT5300" s="195" t="s">
        <v>586</v>
      </c>
      <c r="AU5300" s="195" t="s">
        <v>89</v>
      </c>
      <c r="AV5300" s="14" t="s">
        <v>580</v>
      </c>
      <c r="AW5300" s="14" t="s">
        <v>31</v>
      </c>
      <c r="AX5300" s="14" t="s">
        <v>84</v>
      </c>
      <c r="AY5300" s="195" t="s">
        <v>574</v>
      </c>
    </row>
    <row r="5301" spans="2:65" s="1" customFormat="1" ht="49.25" customHeight="1">
      <c r="B5301" s="140"/>
      <c r="C5301" s="168" t="s">
        <v>5398</v>
      </c>
      <c r="D5301" s="168" t="s">
        <v>576</v>
      </c>
      <c r="E5301" s="169" t="s">
        <v>5399</v>
      </c>
      <c r="F5301" s="170" t="s">
        <v>5400</v>
      </c>
      <c r="G5301" s="171" t="s">
        <v>579</v>
      </c>
      <c r="H5301" s="172">
        <v>1</v>
      </c>
      <c r="I5301" s="173"/>
      <c r="J5301" s="174">
        <f>ROUND(I5301*H5301,2)</f>
        <v>0</v>
      </c>
      <c r="K5301" s="175"/>
      <c r="L5301" s="34"/>
      <c r="M5301" s="176" t="s">
        <v>1</v>
      </c>
      <c r="N5301" s="139" t="s">
        <v>43</v>
      </c>
      <c r="P5301" s="177">
        <f>O5301*H5301</f>
        <v>0</v>
      </c>
      <c r="Q5301" s="177">
        <v>0</v>
      </c>
      <c r="R5301" s="177">
        <f>Q5301*H5301</f>
        <v>0</v>
      </c>
      <c r="S5301" s="177">
        <v>0</v>
      </c>
      <c r="T5301" s="178">
        <f>S5301*H5301</f>
        <v>0</v>
      </c>
      <c r="AR5301" s="179" t="s">
        <v>680</v>
      </c>
      <c r="AT5301" s="179" t="s">
        <v>576</v>
      </c>
      <c r="AU5301" s="179" t="s">
        <v>89</v>
      </c>
      <c r="AY5301" s="17" t="s">
        <v>574</v>
      </c>
      <c r="BE5301" s="102">
        <f>IF(N5301="základná",J5301,0)</f>
        <v>0</v>
      </c>
      <c r="BF5301" s="102">
        <f>IF(N5301="znížená",J5301,0)</f>
        <v>0</v>
      </c>
      <c r="BG5301" s="102">
        <f>IF(N5301="zákl. prenesená",J5301,0)</f>
        <v>0</v>
      </c>
      <c r="BH5301" s="102">
        <f>IF(N5301="zníž. prenesená",J5301,0)</f>
        <v>0</v>
      </c>
      <c r="BI5301" s="102">
        <f>IF(N5301="nulová",J5301,0)</f>
        <v>0</v>
      </c>
      <c r="BJ5301" s="17" t="s">
        <v>89</v>
      </c>
      <c r="BK5301" s="102">
        <f>ROUND(I5301*H5301,2)</f>
        <v>0</v>
      </c>
      <c r="BL5301" s="17" t="s">
        <v>680</v>
      </c>
      <c r="BM5301" s="179" t="s">
        <v>5401</v>
      </c>
    </row>
    <row r="5302" spans="2:65" s="13" customFormat="1" ht="12">
      <c r="B5302" s="187"/>
      <c r="D5302" s="181" t="s">
        <v>586</v>
      </c>
      <c r="E5302" s="188" t="s">
        <v>1</v>
      </c>
      <c r="F5302" s="189" t="s">
        <v>84</v>
      </c>
      <c r="H5302" s="190">
        <v>1</v>
      </c>
      <c r="I5302" s="191"/>
      <c r="L5302" s="187"/>
      <c r="M5302" s="192"/>
      <c r="T5302" s="193"/>
      <c r="AT5302" s="188" t="s">
        <v>586</v>
      </c>
      <c r="AU5302" s="188" t="s">
        <v>89</v>
      </c>
      <c r="AV5302" s="13" t="s">
        <v>89</v>
      </c>
      <c r="AW5302" s="13" t="s">
        <v>31</v>
      </c>
      <c r="AX5302" s="13" t="s">
        <v>77</v>
      </c>
      <c r="AY5302" s="188" t="s">
        <v>574</v>
      </c>
    </row>
    <row r="5303" spans="2:65" s="14" customFormat="1" ht="12">
      <c r="B5303" s="194"/>
      <c r="D5303" s="181" t="s">
        <v>586</v>
      </c>
      <c r="E5303" s="195" t="s">
        <v>1</v>
      </c>
      <c r="F5303" s="196" t="s">
        <v>596</v>
      </c>
      <c r="H5303" s="197">
        <v>1</v>
      </c>
      <c r="I5303" s="198"/>
      <c r="L5303" s="194"/>
      <c r="M5303" s="199"/>
      <c r="T5303" s="200"/>
      <c r="AT5303" s="195" t="s">
        <v>586</v>
      </c>
      <c r="AU5303" s="195" t="s">
        <v>89</v>
      </c>
      <c r="AV5303" s="14" t="s">
        <v>580</v>
      </c>
      <c r="AW5303" s="14" t="s">
        <v>31</v>
      </c>
      <c r="AX5303" s="14" t="s">
        <v>84</v>
      </c>
      <c r="AY5303" s="195" t="s">
        <v>574</v>
      </c>
    </row>
    <row r="5304" spans="2:65" s="1" customFormat="1" ht="49.25" customHeight="1">
      <c r="B5304" s="140"/>
      <c r="C5304" s="168" t="s">
        <v>5402</v>
      </c>
      <c r="D5304" s="168" t="s">
        <v>576</v>
      </c>
      <c r="E5304" s="169" t="s">
        <v>5403</v>
      </c>
      <c r="F5304" s="170" t="s">
        <v>5404</v>
      </c>
      <c r="G5304" s="171" t="s">
        <v>579</v>
      </c>
      <c r="H5304" s="172">
        <v>1</v>
      </c>
      <c r="I5304" s="173"/>
      <c r="J5304" s="174">
        <f>ROUND(I5304*H5304,2)</f>
        <v>0</v>
      </c>
      <c r="K5304" s="175"/>
      <c r="L5304" s="34"/>
      <c r="M5304" s="176" t="s">
        <v>1</v>
      </c>
      <c r="N5304" s="139" t="s">
        <v>43</v>
      </c>
      <c r="P5304" s="177">
        <f>O5304*H5304</f>
        <v>0</v>
      </c>
      <c r="Q5304" s="177">
        <v>0</v>
      </c>
      <c r="R5304" s="177">
        <f>Q5304*H5304</f>
        <v>0</v>
      </c>
      <c r="S5304" s="177">
        <v>0</v>
      </c>
      <c r="T5304" s="178">
        <f>S5304*H5304</f>
        <v>0</v>
      </c>
      <c r="AR5304" s="179" t="s">
        <v>680</v>
      </c>
      <c r="AT5304" s="179" t="s">
        <v>576</v>
      </c>
      <c r="AU5304" s="179" t="s">
        <v>89</v>
      </c>
      <c r="AY5304" s="17" t="s">
        <v>574</v>
      </c>
      <c r="BE5304" s="102">
        <f>IF(N5304="základná",J5304,0)</f>
        <v>0</v>
      </c>
      <c r="BF5304" s="102">
        <f>IF(N5304="znížená",J5304,0)</f>
        <v>0</v>
      </c>
      <c r="BG5304" s="102">
        <f>IF(N5304="zákl. prenesená",J5304,0)</f>
        <v>0</v>
      </c>
      <c r="BH5304" s="102">
        <f>IF(N5304="zníž. prenesená",J5304,0)</f>
        <v>0</v>
      </c>
      <c r="BI5304" s="102">
        <f>IF(N5304="nulová",J5304,0)</f>
        <v>0</v>
      </c>
      <c r="BJ5304" s="17" t="s">
        <v>89</v>
      </c>
      <c r="BK5304" s="102">
        <f>ROUND(I5304*H5304,2)</f>
        <v>0</v>
      </c>
      <c r="BL5304" s="17" t="s">
        <v>680</v>
      </c>
      <c r="BM5304" s="179" t="s">
        <v>5405</v>
      </c>
    </row>
    <row r="5305" spans="2:65" s="13" customFormat="1" ht="12">
      <c r="B5305" s="187"/>
      <c r="D5305" s="181" t="s">
        <v>586</v>
      </c>
      <c r="E5305" s="188" t="s">
        <v>1</v>
      </c>
      <c r="F5305" s="189" t="s">
        <v>84</v>
      </c>
      <c r="H5305" s="190">
        <v>1</v>
      </c>
      <c r="I5305" s="191"/>
      <c r="L5305" s="187"/>
      <c r="M5305" s="192"/>
      <c r="T5305" s="193"/>
      <c r="AT5305" s="188" t="s">
        <v>586</v>
      </c>
      <c r="AU5305" s="188" t="s">
        <v>89</v>
      </c>
      <c r="AV5305" s="13" t="s">
        <v>89</v>
      </c>
      <c r="AW5305" s="13" t="s">
        <v>31</v>
      </c>
      <c r="AX5305" s="13" t="s">
        <v>77</v>
      </c>
      <c r="AY5305" s="188" t="s">
        <v>574</v>
      </c>
    </row>
    <row r="5306" spans="2:65" s="14" customFormat="1" ht="12">
      <c r="B5306" s="194"/>
      <c r="D5306" s="181" t="s">
        <v>586</v>
      </c>
      <c r="E5306" s="195" t="s">
        <v>1</v>
      </c>
      <c r="F5306" s="196" t="s">
        <v>596</v>
      </c>
      <c r="H5306" s="197">
        <v>1</v>
      </c>
      <c r="I5306" s="198"/>
      <c r="L5306" s="194"/>
      <c r="M5306" s="199"/>
      <c r="T5306" s="200"/>
      <c r="AT5306" s="195" t="s">
        <v>586</v>
      </c>
      <c r="AU5306" s="195" t="s">
        <v>89</v>
      </c>
      <c r="AV5306" s="14" t="s">
        <v>580</v>
      </c>
      <c r="AW5306" s="14" t="s">
        <v>31</v>
      </c>
      <c r="AX5306" s="14" t="s">
        <v>84</v>
      </c>
      <c r="AY5306" s="195" t="s">
        <v>574</v>
      </c>
    </row>
    <row r="5307" spans="2:65" s="1" customFormat="1" ht="62.75" customHeight="1">
      <c r="B5307" s="140"/>
      <c r="C5307" s="168" t="s">
        <v>5406</v>
      </c>
      <c r="D5307" s="168" t="s">
        <v>576</v>
      </c>
      <c r="E5307" s="169" t="s">
        <v>5407</v>
      </c>
      <c r="F5307" s="170" t="s">
        <v>5408</v>
      </c>
      <c r="G5307" s="171" t="s">
        <v>579</v>
      </c>
      <c r="H5307" s="172">
        <v>1</v>
      </c>
      <c r="I5307" s="173"/>
      <c r="J5307" s="174">
        <f>ROUND(I5307*H5307,2)</f>
        <v>0</v>
      </c>
      <c r="K5307" s="175"/>
      <c r="L5307" s="34"/>
      <c r="M5307" s="176" t="s">
        <v>1</v>
      </c>
      <c r="N5307" s="139" t="s">
        <v>43</v>
      </c>
      <c r="P5307" s="177">
        <f>O5307*H5307</f>
        <v>0</v>
      </c>
      <c r="Q5307" s="177">
        <v>0</v>
      </c>
      <c r="R5307" s="177">
        <f>Q5307*H5307</f>
        <v>0</v>
      </c>
      <c r="S5307" s="177">
        <v>0</v>
      </c>
      <c r="T5307" s="178">
        <f>S5307*H5307</f>
        <v>0</v>
      </c>
      <c r="AR5307" s="179" t="s">
        <v>680</v>
      </c>
      <c r="AT5307" s="179" t="s">
        <v>576</v>
      </c>
      <c r="AU5307" s="179" t="s">
        <v>89</v>
      </c>
      <c r="AY5307" s="17" t="s">
        <v>574</v>
      </c>
      <c r="BE5307" s="102">
        <f>IF(N5307="základná",J5307,0)</f>
        <v>0</v>
      </c>
      <c r="BF5307" s="102">
        <f>IF(N5307="znížená",J5307,0)</f>
        <v>0</v>
      </c>
      <c r="BG5307" s="102">
        <f>IF(N5307="zákl. prenesená",J5307,0)</f>
        <v>0</v>
      </c>
      <c r="BH5307" s="102">
        <f>IF(N5307="zníž. prenesená",J5307,0)</f>
        <v>0</v>
      </c>
      <c r="BI5307" s="102">
        <f>IF(N5307="nulová",J5307,0)</f>
        <v>0</v>
      </c>
      <c r="BJ5307" s="17" t="s">
        <v>89</v>
      </c>
      <c r="BK5307" s="102">
        <f>ROUND(I5307*H5307,2)</f>
        <v>0</v>
      </c>
      <c r="BL5307" s="17" t="s">
        <v>680</v>
      </c>
      <c r="BM5307" s="179" t="s">
        <v>5409</v>
      </c>
    </row>
    <row r="5308" spans="2:65" s="13" customFormat="1" ht="12">
      <c r="B5308" s="187"/>
      <c r="D5308" s="181" t="s">
        <v>586</v>
      </c>
      <c r="E5308" s="188" t="s">
        <v>1</v>
      </c>
      <c r="F5308" s="189" t="s">
        <v>84</v>
      </c>
      <c r="H5308" s="190">
        <v>1</v>
      </c>
      <c r="I5308" s="191"/>
      <c r="L5308" s="187"/>
      <c r="M5308" s="192"/>
      <c r="T5308" s="193"/>
      <c r="AT5308" s="188" t="s">
        <v>586</v>
      </c>
      <c r="AU5308" s="188" t="s">
        <v>89</v>
      </c>
      <c r="AV5308" s="13" t="s">
        <v>89</v>
      </c>
      <c r="AW5308" s="13" t="s">
        <v>31</v>
      </c>
      <c r="AX5308" s="13" t="s">
        <v>77</v>
      </c>
      <c r="AY5308" s="188" t="s">
        <v>574</v>
      </c>
    </row>
    <row r="5309" spans="2:65" s="14" customFormat="1" ht="12">
      <c r="B5309" s="194"/>
      <c r="D5309" s="181" t="s">
        <v>586</v>
      </c>
      <c r="E5309" s="195" t="s">
        <v>1</v>
      </c>
      <c r="F5309" s="196" t="s">
        <v>596</v>
      </c>
      <c r="H5309" s="197">
        <v>1</v>
      </c>
      <c r="I5309" s="198"/>
      <c r="L5309" s="194"/>
      <c r="M5309" s="199"/>
      <c r="T5309" s="200"/>
      <c r="AT5309" s="195" t="s">
        <v>586</v>
      </c>
      <c r="AU5309" s="195" t="s">
        <v>89</v>
      </c>
      <c r="AV5309" s="14" t="s">
        <v>580</v>
      </c>
      <c r="AW5309" s="14" t="s">
        <v>31</v>
      </c>
      <c r="AX5309" s="14" t="s">
        <v>84</v>
      </c>
      <c r="AY5309" s="195" t="s">
        <v>574</v>
      </c>
    </row>
    <row r="5310" spans="2:65" s="1" customFormat="1" ht="66.75" customHeight="1">
      <c r="B5310" s="140"/>
      <c r="C5310" s="168" t="s">
        <v>5410</v>
      </c>
      <c r="D5310" s="168" t="s">
        <v>576</v>
      </c>
      <c r="E5310" s="169" t="s">
        <v>5411</v>
      </c>
      <c r="F5310" s="170" t="s">
        <v>5412</v>
      </c>
      <c r="G5310" s="171" t="s">
        <v>579</v>
      </c>
      <c r="H5310" s="172">
        <v>1</v>
      </c>
      <c r="I5310" s="173"/>
      <c r="J5310" s="174">
        <f>ROUND(I5310*H5310,2)</f>
        <v>0</v>
      </c>
      <c r="K5310" s="175"/>
      <c r="L5310" s="34"/>
      <c r="M5310" s="176" t="s">
        <v>1</v>
      </c>
      <c r="N5310" s="139" t="s">
        <v>43</v>
      </c>
      <c r="P5310" s="177">
        <f>O5310*H5310</f>
        <v>0</v>
      </c>
      <c r="Q5310" s="177">
        <v>0</v>
      </c>
      <c r="R5310" s="177">
        <f>Q5310*H5310</f>
        <v>0</v>
      </c>
      <c r="S5310" s="177">
        <v>0</v>
      </c>
      <c r="T5310" s="178">
        <f>S5310*H5310</f>
        <v>0</v>
      </c>
      <c r="AR5310" s="179" t="s">
        <v>680</v>
      </c>
      <c r="AT5310" s="179" t="s">
        <v>576</v>
      </c>
      <c r="AU5310" s="179" t="s">
        <v>89</v>
      </c>
      <c r="AY5310" s="17" t="s">
        <v>574</v>
      </c>
      <c r="BE5310" s="102">
        <f>IF(N5310="základná",J5310,0)</f>
        <v>0</v>
      </c>
      <c r="BF5310" s="102">
        <f>IF(N5310="znížená",J5310,0)</f>
        <v>0</v>
      </c>
      <c r="BG5310" s="102">
        <f>IF(N5310="zákl. prenesená",J5310,0)</f>
        <v>0</v>
      </c>
      <c r="BH5310" s="102">
        <f>IF(N5310="zníž. prenesená",J5310,0)</f>
        <v>0</v>
      </c>
      <c r="BI5310" s="102">
        <f>IF(N5310="nulová",J5310,0)</f>
        <v>0</v>
      </c>
      <c r="BJ5310" s="17" t="s">
        <v>89</v>
      </c>
      <c r="BK5310" s="102">
        <f>ROUND(I5310*H5310,2)</f>
        <v>0</v>
      </c>
      <c r="BL5310" s="17" t="s">
        <v>680</v>
      </c>
      <c r="BM5310" s="179" t="s">
        <v>5413</v>
      </c>
    </row>
    <row r="5311" spans="2:65" s="13" customFormat="1" ht="12">
      <c r="B5311" s="187"/>
      <c r="D5311" s="181" t="s">
        <v>586</v>
      </c>
      <c r="E5311" s="188" t="s">
        <v>1</v>
      </c>
      <c r="F5311" s="189" t="s">
        <v>84</v>
      </c>
      <c r="H5311" s="190">
        <v>1</v>
      </c>
      <c r="I5311" s="191"/>
      <c r="L5311" s="187"/>
      <c r="M5311" s="192"/>
      <c r="T5311" s="193"/>
      <c r="AT5311" s="188" t="s">
        <v>586</v>
      </c>
      <c r="AU5311" s="188" t="s">
        <v>89</v>
      </c>
      <c r="AV5311" s="13" t="s">
        <v>89</v>
      </c>
      <c r="AW5311" s="13" t="s">
        <v>31</v>
      </c>
      <c r="AX5311" s="13" t="s">
        <v>77</v>
      </c>
      <c r="AY5311" s="188" t="s">
        <v>574</v>
      </c>
    </row>
    <row r="5312" spans="2:65" s="14" customFormat="1" ht="12">
      <c r="B5312" s="194"/>
      <c r="D5312" s="181" t="s">
        <v>586</v>
      </c>
      <c r="E5312" s="195" t="s">
        <v>1</v>
      </c>
      <c r="F5312" s="196" t="s">
        <v>596</v>
      </c>
      <c r="H5312" s="197">
        <v>1</v>
      </c>
      <c r="I5312" s="198"/>
      <c r="L5312" s="194"/>
      <c r="M5312" s="199"/>
      <c r="T5312" s="200"/>
      <c r="AT5312" s="195" t="s">
        <v>586</v>
      </c>
      <c r="AU5312" s="195" t="s">
        <v>89</v>
      </c>
      <c r="AV5312" s="14" t="s">
        <v>580</v>
      </c>
      <c r="AW5312" s="14" t="s">
        <v>31</v>
      </c>
      <c r="AX5312" s="14" t="s">
        <v>84</v>
      </c>
      <c r="AY5312" s="195" t="s">
        <v>574</v>
      </c>
    </row>
    <row r="5313" spans="2:65" s="1" customFormat="1" ht="66.75" customHeight="1">
      <c r="B5313" s="140"/>
      <c r="C5313" s="168" t="s">
        <v>5414</v>
      </c>
      <c r="D5313" s="168" t="s">
        <v>576</v>
      </c>
      <c r="E5313" s="169" t="s">
        <v>5415</v>
      </c>
      <c r="F5313" s="170" t="s">
        <v>5416</v>
      </c>
      <c r="G5313" s="171" t="s">
        <v>579</v>
      </c>
      <c r="H5313" s="172">
        <v>1</v>
      </c>
      <c r="I5313" s="173"/>
      <c r="J5313" s="174">
        <f>ROUND(I5313*H5313,2)</f>
        <v>0</v>
      </c>
      <c r="K5313" s="175"/>
      <c r="L5313" s="34"/>
      <c r="M5313" s="176" t="s">
        <v>1</v>
      </c>
      <c r="N5313" s="139" t="s">
        <v>43</v>
      </c>
      <c r="P5313" s="177">
        <f>O5313*H5313</f>
        <v>0</v>
      </c>
      <c r="Q5313" s="177">
        <v>0</v>
      </c>
      <c r="R5313" s="177">
        <f>Q5313*H5313</f>
        <v>0</v>
      </c>
      <c r="S5313" s="177">
        <v>0</v>
      </c>
      <c r="T5313" s="178">
        <f>S5313*H5313</f>
        <v>0</v>
      </c>
      <c r="AR5313" s="179" t="s">
        <v>680</v>
      </c>
      <c r="AT5313" s="179" t="s">
        <v>576</v>
      </c>
      <c r="AU5313" s="179" t="s">
        <v>89</v>
      </c>
      <c r="AY5313" s="17" t="s">
        <v>574</v>
      </c>
      <c r="BE5313" s="102">
        <f>IF(N5313="základná",J5313,0)</f>
        <v>0</v>
      </c>
      <c r="BF5313" s="102">
        <f>IF(N5313="znížená",J5313,0)</f>
        <v>0</v>
      </c>
      <c r="BG5313" s="102">
        <f>IF(N5313="zákl. prenesená",J5313,0)</f>
        <v>0</v>
      </c>
      <c r="BH5313" s="102">
        <f>IF(N5313="zníž. prenesená",J5313,0)</f>
        <v>0</v>
      </c>
      <c r="BI5313" s="102">
        <f>IF(N5313="nulová",J5313,0)</f>
        <v>0</v>
      </c>
      <c r="BJ5313" s="17" t="s">
        <v>89</v>
      </c>
      <c r="BK5313" s="102">
        <f>ROUND(I5313*H5313,2)</f>
        <v>0</v>
      </c>
      <c r="BL5313" s="17" t="s">
        <v>680</v>
      </c>
      <c r="BM5313" s="179" t="s">
        <v>5417</v>
      </c>
    </row>
    <row r="5314" spans="2:65" s="13" customFormat="1" ht="12">
      <c r="B5314" s="187"/>
      <c r="D5314" s="181" t="s">
        <v>586</v>
      </c>
      <c r="E5314" s="188" t="s">
        <v>1</v>
      </c>
      <c r="F5314" s="189" t="s">
        <v>84</v>
      </c>
      <c r="H5314" s="190">
        <v>1</v>
      </c>
      <c r="I5314" s="191"/>
      <c r="L5314" s="187"/>
      <c r="M5314" s="192"/>
      <c r="T5314" s="193"/>
      <c r="AT5314" s="188" t="s">
        <v>586</v>
      </c>
      <c r="AU5314" s="188" t="s">
        <v>89</v>
      </c>
      <c r="AV5314" s="13" t="s">
        <v>89</v>
      </c>
      <c r="AW5314" s="13" t="s">
        <v>31</v>
      </c>
      <c r="AX5314" s="13" t="s">
        <v>77</v>
      </c>
      <c r="AY5314" s="188" t="s">
        <v>574</v>
      </c>
    </row>
    <row r="5315" spans="2:65" s="14" customFormat="1" ht="12">
      <c r="B5315" s="194"/>
      <c r="D5315" s="181" t="s">
        <v>586</v>
      </c>
      <c r="E5315" s="195" t="s">
        <v>1</v>
      </c>
      <c r="F5315" s="196" t="s">
        <v>596</v>
      </c>
      <c r="H5315" s="197">
        <v>1</v>
      </c>
      <c r="I5315" s="198"/>
      <c r="L5315" s="194"/>
      <c r="M5315" s="199"/>
      <c r="T5315" s="200"/>
      <c r="AT5315" s="195" t="s">
        <v>586</v>
      </c>
      <c r="AU5315" s="195" t="s">
        <v>89</v>
      </c>
      <c r="AV5315" s="14" t="s">
        <v>580</v>
      </c>
      <c r="AW5315" s="14" t="s">
        <v>31</v>
      </c>
      <c r="AX5315" s="14" t="s">
        <v>84</v>
      </c>
      <c r="AY5315" s="195" t="s">
        <v>574</v>
      </c>
    </row>
    <row r="5316" spans="2:65" s="1" customFormat="1" ht="49.25" customHeight="1">
      <c r="B5316" s="140"/>
      <c r="C5316" s="168" t="s">
        <v>5418</v>
      </c>
      <c r="D5316" s="168" t="s">
        <v>576</v>
      </c>
      <c r="E5316" s="169" t="s">
        <v>5419</v>
      </c>
      <c r="F5316" s="170" t="s">
        <v>5420</v>
      </c>
      <c r="G5316" s="171" t="s">
        <v>611</v>
      </c>
      <c r="H5316" s="172">
        <v>130.54</v>
      </c>
      <c r="I5316" s="173"/>
      <c r="J5316" s="174">
        <f>ROUND(I5316*H5316,2)</f>
        <v>0</v>
      </c>
      <c r="K5316" s="175"/>
      <c r="L5316" s="34"/>
      <c r="M5316" s="176" t="s">
        <v>1</v>
      </c>
      <c r="N5316" s="139" t="s">
        <v>43</v>
      </c>
      <c r="P5316" s="177">
        <f>O5316*H5316</f>
        <v>0</v>
      </c>
      <c r="Q5316" s="177">
        <v>0</v>
      </c>
      <c r="R5316" s="177">
        <f>Q5316*H5316</f>
        <v>0</v>
      </c>
      <c r="S5316" s="177">
        <v>0</v>
      </c>
      <c r="T5316" s="178">
        <f>S5316*H5316</f>
        <v>0</v>
      </c>
      <c r="AR5316" s="179" t="s">
        <v>680</v>
      </c>
      <c r="AT5316" s="179" t="s">
        <v>576</v>
      </c>
      <c r="AU5316" s="179" t="s">
        <v>89</v>
      </c>
      <c r="AY5316" s="17" t="s">
        <v>574</v>
      </c>
      <c r="BE5316" s="102">
        <f>IF(N5316="základná",J5316,0)</f>
        <v>0</v>
      </c>
      <c r="BF5316" s="102">
        <f>IF(N5316="znížená",J5316,0)</f>
        <v>0</v>
      </c>
      <c r="BG5316" s="102">
        <f>IF(N5316="zákl. prenesená",J5316,0)</f>
        <v>0</v>
      </c>
      <c r="BH5316" s="102">
        <f>IF(N5316="zníž. prenesená",J5316,0)</f>
        <v>0</v>
      </c>
      <c r="BI5316" s="102">
        <f>IF(N5316="nulová",J5316,0)</f>
        <v>0</v>
      </c>
      <c r="BJ5316" s="17" t="s">
        <v>89</v>
      </c>
      <c r="BK5316" s="102">
        <f>ROUND(I5316*H5316,2)</f>
        <v>0</v>
      </c>
      <c r="BL5316" s="17" t="s">
        <v>680</v>
      </c>
      <c r="BM5316" s="179" t="s">
        <v>5421</v>
      </c>
    </row>
    <row r="5317" spans="2:65" s="13" customFormat="1" ht="12">
      <c r="B5317" s="187"/>
      <c r="D5317" s="181" t="s">
        <v>586</v>
      </c>
      <c r="E5317" s="188" t="s">
        <v>1</v>
      </c>
      <c r="F5317" s="189" t="s">
        <v>5422</v>
      </c>
      <c r="H5317" s="190">
        <v>24.67</v>
      </c>
      <c r="I5317" s="191"/>
      <c r="L5317" s="187"/>
      <c r="M5317" s="192"/>
      <c r="T5317" s="193"/>
      <c r="AT5317" s="188" t="s">
        <v>586</v>
      </c>
      <c r="AU5317" s="188" t="s">
        <v>89</v>
      </c>
      <c r="AV5317" s="13" t="s">
        <v>89</v>
      </c>
      <c r="AW5317" s="13" t="s">
        <v>31</v>
      </c>
      <c r="AX5317" s="13" t="s">
        <v>77</v>
      </c>
      <c r="AY5317" s="188" t="s">
        <v>574</v>
      </c>
    </row>
    <row r="5318" spans="2:65" s="13" customFormat="1" ht="12">
      <c r="B5318" s="187"/>
      <c r="D5318" s="181" t="s">
        <v>586</v>
      </c>
      <c r="E5318" s="188" t="s">
        <v>1</v>
      </c>
      <c r="F5318" s="189" t="s">
        <v>5423</v>
      </c>
      <c r="H5318" s="190">
        <v>17.96</v>
      </c>
      <c r="I5318" s="191"/>
      <c r="L5318" s="187"/>
      <c r="M5318" s="192"/>
      <c r="T5318" s="193"/>
      <c r="AT5318" s="188" t="s">
        <v>586</v>
      </c>
      <c r="AU5318" s="188" t="s">
        <v>89</v>
      </c>
      <c r="AV5318" s="13" t="s">
        <v>89</v>
      </c>
      <c r="AW5318" s="13" t="s">
        <v>31</v>
      </c>
      <c r="AX5318" s="13" t="s">
        <v>77</v>
      </c>
      <c r="AY5318" s="188" t="s">
        <v>574</v>
      </c>
    </row>
    <row r="5319" spans="2:65" s="13" customFormat="1" ht="12">
      <c r="B5319" s="187"/>
      <c r="D5319" s="181" t="s">
        <v>586</v>
      </c>
      <c r="E5319" s="188" t="s">
        <v>1</v>
      </c>
      <c r="F5319" s="189" t="s">
        <v>5424</v>
      </c>
      <c r="H5319" s="190">
        <v>28.3</v>
      </c>
      <c r="I5319" s="191"/>
      <c r="L5319" s="187"/>
      <c r="M5319" s="192"/>
      <c r="T5319" s="193"/>
      <c r="AT5319" s="188" t="s">
        <v>586</v>
      </c>
      <c r="AU5319" s="188" t="s">
        <v>89</v>
      </c>
      <c r="AV5319" s="13" t="s">
        <v>89</v>
      </c>
      <c r="AW5319" s="13" t="s">
        <v>31</v>
      </c>
      <c r="AX5319" s="13" t="s">
        <v>77</v>
      </c>
      <c r="AY5319" s="188" t="s">
        <v>574</v>
      </c>
    </row>
    <row r="5320" spans="2:65" s="13" customFormat="1" ht="12">
      <c r="B5320" s="187"/>
      <c r="D5320" s="181" t="s">
        <v>586</v>
      </c>
      <c r="E5320" s="188" t="s">
        <v>1</v>
      </c>
      <c r="F5320" s="189" t="s">
        <v>5425</v>
      </c>
      <c r="H5320" s="190">
        <v>25.16</v>
      </c>
      <c r="I5320" s="191"/>
      <c r="L5320" s="187"/>
      <c r="M5320" s="192"/>
      <c r="T5320" s="193"/>
      <c r="AT5320" s="188" t="s">
        <v>586</v>
      </c>
      <c r="AU5320" s="188" t="s">
        <v>89</v>
      </c>
      <c r="AV5320" s="13" t="s">
        <v>89</v>
      </c>
      <c r="AW5320" s="13" t="s">
        <v>31</v>
      </c>
      <c r="AX5320" s="13" t="s">
        <v>77</v>
      </c>
      <c r="AY5320" s="188" t="s">
        <v>574</v>
      </c>
    </row>
    <row r="5321" spans="2:65" s="13" customFormat="1" ht="12">
      <c r="B5321" s="187"/>
      <c r="D5321" s="181" t="s">
        <v>586</v>
      </c>
      <c r="E5321" s="188" t="s">
        <v>1</v>
      </c>
      <c r="F5321" s="189" t="s">
        <v>5426</v>
      </c>
      <c r="H5321" s="190">
        <v>20.7</v>
      </c>
      <c r="I5321" s="191"/>
      <c r="L5321" s="187"/>
      <c r="M5321" s="192"/>
      <c r="T5321" s="193"/>
      <c r="AT5321" s="188" t="s">
        <v>586</v>
      </c>
      <c r="AU5321" s="188" t="s">
        <v>89</v>
      </c>
      <c r="AV5321" s="13" t="s">
        <v>89</v>
      </c>
      <c r="AW5321" s="13" t="s">
        <v>31</v>
      </c>
      <c r="AX5321" s="13" t="s">
        <v>77</v>
      </c>
      <c r="AY5321" s="188" t="s">
        <v>574</v>
      </c>
    </row>
    <row r="5322" spans="2:65" s="13" customFormat="1" ht="12">
      <c r="B5322" s="187"/>
      <c r="D5322" s="181" t="s">
        <v>586</v>
      </c>
      <c r="E5322" s="188" t="s">
        <v>1</v>
      </c>
      <c r="F5322" s="189" t="s">
        <v>5427</v>
      </c>
      <c r="H5322" s="190">
        <v>13.75</v>
      </c>
      <c r="I5322" s="191"/>
      <c r="L5322" s="187"/>
      <c r="M5322" s="192"/>
      <c r="T5322" s="193"/>
      <c r="AT5322" s="188" t="s">
        <v>586</v>
      </c>
      <c r="AU5322" s="188" t="s">
        <v>89</v>
      </c>
      <c r="AV5322" s="13" t="s">
        <v>89</v>
      </c>
      <c r="AW5322" s="13" t="s">
        <v>31</v>
      </c>
      <c r="AX5322" s="13" t="s">
        <v>77</v>
      </c>
      <c r="AY5322" s="188" t="s">
        <v>574</v>
      </c>
    </row>
    <row r="5323" spans="2:65" s="14" customFormat="1" ht="12">
      <c r="B5323" s="194"/>
      <c r="D5323" s="181" t="s">
        <v>586</v>
      </c>
      <c r="E5323" s="195" t="s">
        <v>1</v>
      </c>
      <c r="F5323" s="196" t="s">
        <v>596</v>
      </c>
      <c r="H5323" s="197">
        <v>130.54</v>
      </c>
      <c r="I5323" s="198"/>
      <c r="L5323" s="194"/>
      <c r="M5323" s="199"/>
      <c r="T5323" s="200"/>
      <c r="AT5323" s="195" t="s">
        <v>586</v>
      </c>
      <c r="AU5323" s="195" t="s">
        <v>89</v>
      </c>
      <c r="AV5323" s="14" t="s">
        <v>580</v>
      </c>
      <c r="AW5323" s="14" t="s">
        <v>31</v>
      </c>
      <c r="AX5323" s="14" t="s">
        <v>84</v>
      </c>
      <c r="AY5323" s="195" t="s">
        <v>574</v>
      </c>
    </row>
    <row r="5324" spans="2:65" s="1" customFormat="1" ht="44.25" customHeight="1">
      <c r="B5324" s="140"/>
      <c r="C5324" s="168" t="s">
        <v>5428</v>
      </c>
      <c r="D5324" s="168" t="s">
        <v>576</v>
      </c>
      <c r="E5324" s="169" t="s">
        <v>5429</v>
      </c>
      <c r="F5324" s="170" t="s">
        <v>5430</v>
      </c>
      <c r="G5324" s="171" t="s">
        <v>579</v>
      </c>
      <c r="H5324" s="172">
        <v>1</v>
      </c>
      <c r="I5324" s="173"/>
      <c r="J5324" s="174">
        <f>ROUND(I5324*H5324,2)</f>
        <v>0</v>
      </c>
      <c r="K5324" s="175"/>
      <c r="L5324" s="34"/>
      <c r="M5324" s="176" t="s">
        <v>1</v>
      </c>
      <c r="N5324" s="139" t="s">
        <v>43</v>
      </c>
      <c r="P5324" s="177">
        <f>O5324*H5324</f>
        <v>0</v>
      </c>
      <c r="Q5324" s="177">
        <v>0</v>
      </c>
      <c r="R5324" s="177">
        <f>Q5324*H5324</f>
        <v>0</v>
      </c>
      <c r="S5324" s="177">
        <v>0</v>
      </c>
      <c r="T5324" s="178">
        <f>S5324*H5324</f>
        <v>0</v>
      </c>
      <c r="AR5324" s="179" t="s">
        <v>680</v>
      </c>
      <c r="AT5324" s="179" t="s">
        <v>576</v>
      </c>
      <c r="AU5324" s="179" t="s">
        <v>89</v>
      </c>
      <c r="AY5324" s="17" t="s">
        <v>574</v>
      </c>
      <c r="BE5324" s="102">
        <f>IF(N5324="základná",J5324,0)</f>
        <v>0</v>
      </c>
      <c r="BF5324" s="102">
        <f>IF(N5324="znížená",J5324,0)</f>
        <v>0</v>
      </c>
      <c r="BG5324" s="102">
        <f>IF(N5324="zákl. prenesená",J5324,0)</f>
        <v>0</v>
      </c>
      <c r="BH5324" s="102">
        <f>IF(N5324="zníž. prenesená",J5324,0)</f>
        <v>0</v>
      </c>
      <c r="BI5324" s="102">
        <f>IF(N5324="nulová",J5324,0)</f>
        <v>0</v>
      </c>
      <c r="BJ5324" s="17" t="s">
        <v>89</v>
      </c>
      <c r="BK5324" s="102">
        <f>ROUND(I5324*H5324,2)</f>
        <v>0</v>
      </c>
      <c r="BL5324" s="17" t="s">
        <v>680</v>
      </c>
      <c r="BM5324" s="179" t="s">
        <v>5431</v>
      </c>
    </row>
    <row r="5325" spans="2:65" s="13" customFormat="1" ht="12">
      <c r="B5325" s="187"/>
      <c r="D5325" s="181" t="s">
        <v>586</v>
      </c>
      <c r="E5325" s="188" t="s">
        <v>1</v>
      </c>
      <c r="F5325" s="189" t="s">
        <v>84</v>
      </c>
      <c r="H5325" s="190">
        <v>1</v>
      </c>
      <c r="I5325" s="191"/>
      <c r="L5325" s="187"/>
      <c r="M5325" s="192"/>
      <c r="T5325" s="193"/>
      <c r="AT5325" s="188" t="s">
        <v>586</v>
      </c>
      <c r="AU5325" s="188" t="s">
        <v>89</v>
      </c>
      <c r="AV5325" s="13" t="s">
        <v>89</v>
      </c>
      <c r="AW5325" s="13" t="s">
        <v>31</v>
      </c>
      <c r="AX5325" s="13" t="s">
        <v>77</v>
      </c>
      <c r="AY5325" s="188" t="s">
        <v>574</v>
      </c>
    </row>
    <row r="5326" spans="2:65" s="14" customFormat="1" ht="12">
      <c r="B5326" s="194"/>
      <c r="D5326" s="181" t="s">
        <v>586</v>
      </c>
      <c r="E5326" s="195" t="s">
        <v>1</v>
      </c>
      <c r="F5326" s="196" t="s">
        <v>596</v>
      </c>
      <c r="H5326" s="197">
        <v>1</v>
      </c>
      <c r="I5326" s="198"/>
      <c r="L5326" s="194"/>
      <c r="M5326" s="199"/>
      <c r="T5326" s="200"/>
      <c r="AT5326" s="195" t="s">
        <v>586</v>
      </c>
      <c r="AU5326" s="195" t="s">
        <v>89</v>
      </c>
      <c r="AV5326" s="14" t="s">
        <v>580</v>
      </c>
      <c r="AW5326" s="14" t="s">
        <v>31</v>
      </c>
      <c r="AX5326" s="14" t="s">
        <v>84</v>
      </c>
      <c r="AY5326" s="195" t="s">
        <v>574</v>
      </c>
    </row>
    <row r="5327" spans="2:65" s="1" customFormat="1" ht="66.75" customHeight="1">
      <c r="B5327" s="140"/>
      <c r="C5327" s="168" t="s">
        <v>5432</v>
      </c>
      <c r="D5327" s="168" t="s">
        <v>576</v>
      </c>
      <c r="E5327" s="169" t="s">
        <v>5433</v>
      </c>
      <c r="F5327" s="170" t="s">
        <v>5434</v>
      </c>
      <c r="G5327" s="171" t="s">
        <v>579</v>
      </c>
      <c r="H5327" s="172">
        <v>1</v>
      </c>
      <c r="I5327" s="173"/>
      <c r="J5327" s="174">
        <f>ROUND(I5327*H5327,2)</f>
        <v>0</v>
      </c>
      <c r="K5327" s="175"/>
      <c r="L5327" s="34"/>
      <c r="M5327" s="176" t="s">
        <v>1</v>
      </c>
      <c r="N5327" s="139" t="s">
        <v>43</v>
      </c>
      <c r="P5327" s="177">
        <f>O5327*H5327</f>
        <v>0</v>
      </c>
      <c r="Q5327" s="177">
        <v>0</v>
      </c>
      <c r="R5327" s="177">
        <f>Q5327*H5327</f>
        <v>0</v>
      </c>
      <c r="S5327" s="177">
        <v>0</v>
      </c>
      <c r="T5327" s="178">
        <f>S5327*H5327</f>
        <v>0</v>
      </c>
      <c r="AR5327" s="179" t="s">
        <v>680</v>
      </c>
      <c r="AT5327" s="179" t="s">
        <v>576</v>
      </c>
      <c r="AU5327" s="179" t="s">
        <v>89</v>
      </c>
      <c r="AY5327" s="17" t="s">
        <v>574</v>
      </c>
      <c r="BE5327" s="102">
        <f>IF(N5327="základná",J5327,0)</f>
        <v>0</v>
      </c>
      <c r="BF5327" s="102">
        <f>IF(N5327="znížená",J5327,0)</f>
        <v>0</v>
      </c>
      <c r="BG5327" s="102">
        <f>IF(N5327="zákl. prenesená",J5327,0)</f>
        <v>0</v>
      </c>
      <c r="BH5327" s="102">
        <f>IF(N5327="zníž. prenesená",J5327,0)</f>
        <v>0</v>
      </c>
      <c r="BI5327" s="102">
        <f>IF(N5327="nulová",J5327,0)</f>
        <v>0</v>
      </c>
      <c r="BJ5327" s="17" t="s">
        <v>89</v>
      </c>
      <c r="BK5327" s="102">
        <f>ROUND(I5327*H5327,2)</f>
        <v>0</v>
      </c>
      <c r="BL5327" s="17" t="s">
        <v>680</v>
      </c>
      <c r="BM5327" s="179" t="s">
        <v>5435</v>
      </c>
    </row>
    <row r="5328" spans="2:65" s="13" customFormat="1" ht="12">
      <c r="B5328" s="187"/>
      <c r="D5328" s="181" t="s">
        <v>586</v>
      </c>
      <c r="E5328" s="188" t="s">
        <v>1</v>
      </c>
      <c r="F5328" s="189" t="s">
        <v>84</v>
      </c>
      <c r="H5328" s="190">
        <v>1</v>
      </c>
      <c r="I5328" s="191"/>
      <c r="L5328" s="187"/>
      <c r="M5328" s="192"/>
      <c r="T5328" s="193"/>
      <c r="AT5328" s="188" t="s">
        <v>586</v>
      </c>
      <c r="AU5328" s="188" t="s">
        <v>89</v>
      </c>
      <c r="AV5328" s="13" t="s">
        <v>89</v>
      </c>
      <c r="AW5328" s="13" t="s">
        <v>31</v>
      </c>
      <c r="AX5328" s="13" t="s">
        <v>77</v>
      </c>
      <c r="AY5328" s="188" t="s">
        <v>574</v>
      </c>
    </row>
    <row r="5329" spans="2:65" s="14" customFormat="1" ht="12">
      <c r="B5329" s="194"/>
      <c r="D5329" s="181" t="s">
        <v>586</v>
      </c>
      <c r="E5329" s="195" t="s">
        <v>1</v>
      </c>
      <c r="F5329" s="196" t="s">
        <v>596</v>
      </c>
      <c r="H5329" s="197">
        <v>1</v>
      </c>
      <c r="I5329" s="198"/>
      <c r="L5329" s="194"/>
      <c r="M5329" s="199"/>
      <c r="T5329" s="200"/>
      <c r="AT5329" s="195" t="s">
        <v>586</v>
      </c>
      <c r="AU5329" s="195" t="s">
        <v>89</v>
      </c>
      <c r="AV5329" s="14" t="s">
        <v>580</v>
      </c>
      <c r="AW5329" s="14" t="s">
        <v>31</v>
      </c>
      <c r="AX5329" s="14" t="s">
        <v>84</v>
      </c>
      <c r="AY5329" s="195" t="s">
        <v>574</v>
      </c>
    </row>
    <row r="5330" spans="2:65" s="1" customFormat="1" ht="55.5" customHeight="1">
      <c r="B5330" s="140"/>
      <c r="C5330" s="168" t="s">
        <v>5436</v>
      </c>
      <c r="D5330" s="168" t="s">
        <v>576</v>
      </c>
      <c r="E5330" s="169" t="s">
        <v>5437</v>
      </c>
      <c r="F5330" s="170" t="s">
        <v>5438</v>
      </c>
      <c r="G5330" s="171" t="s">
        <v>579</v>
      </c>
      <c r="H5330" s="172">
        <v>1</v>
      </c>
      <c r="I5330" s="173"/>
      <c r="J5330" s="174">
        <f>ROUND(I5330*H5330,2)</f>
        <v>0</v>
      </c>
      <c r="K5330" s="175"/>
      <c r="L5330" s="34"/>
      <c r="M5330" s="176" t="s">
        <v>1</v>
      </c>
      <c r="N5330" s="139" t="s">
        <v>43</v>
      </c>
      <c r="P5330" s="177">
        <f>O5330*H5330</f>
        <v>0</v>
      </c>
      <c r="Q5330" s="177">
        <v>0</v>
      </c>
      <c r="R5330" s="177">
        <f>Q5330*H5330</f>
        <v>0</v>
      </c>
      <c r="S5330" s="177">
        <v>0</v>
      </c>
      <c r="T5330" s="178">
        <f>S5330*H5330</f>
        <v>0</v>
      </c>
      <c r="AR5330" s="179" t="s">
        <v>680</v>
      </c>
      <c r="AT5330" s="179" t="s">
        <v>576</v>
      </c>
      <c r="AU5330" s="179" t="s">
        <v>89</v>
      </c>
      <c r="AY5330" s="17" t="s">
        <v>574</v>
      </c>
      <c r="BE5330" s="102">
        <f>IF(N5330="základná",J5330,0)</f>
        <v>0</v>
      </c>
      <c r="BF5330" s="102">
        <f>IF(N5330="znížená",J5330,0)</f>
        <v>0</v>
      </c>
      <c r="BG5330" s="102">
        <f>IF(N5330="zákl. prenesená",J5330,0)</f>
        <v>0</v>
      </c>
      <c r="BH5330" s="102">
        <f>IF(N5330="zníž. prenesená",J5330,0)</f>
        <v>0</v>
      </c>
      <c r="BI5330" s="102">
        <f>IF(N5330="nulová",J5330,0)</f>
        <v>0</v>
      </c>
      <c r="BJ5330" s="17" t="s">
        <v>89</v>
      </c>
      <c r="BK5330" s="102">
        <f>ROUND(I5330*H5330,2)</f>
        <v>0</v>
      </c>
      <c r="BL5330" s="17" t="s">
        <v>680</v>
      </c>
      <c r="BM5330" s="179" t="s">
        <v>5439</v>
      </c>
    </row>
    <row r="5331" spans="2:65" s="13" customFormat="1" ht="12">
      <c r="B5331" s="187"/>
      <c r="D5331" s="181" t="s">
        <v>586</v>
      </c>
      <c r="E5331" s="188" t="s">
        <v>1</v>
      </c>
      <c r="F5331" s="189" t="s">
        <v>84</v>
      </c>
      <c r="H5331" s="190">
        <v>1</v>
      </c>
      <c r="I5331" s="191"/>
      <c r="L5331" s="187"/>
      <c r="M5331" s="192"/>
      <c r="T5331" s="193"/>
      <c r="AT5331" s="188" t="s">
        <v>586</v>
      </c>
      <c r="AU5331" s="188" t="s">
        <v>89</v>
      </c>
      <c r="AV5331" s="13" t="s">
        <v>89</v>
      </c>
      <c r="AW5331" s="13" t="s">
        <v>31</v>
      </c>
      <c r="AX5331" s="13" t="s">
        <v>77</v>
      </c>
      <c r="AY5331" s="188" t="s">
        <v>574</v>
      </c>
    </row>
    <row r="5332" spans="2:65" s="14" customFormat="1" ht="12">
      <c r="B5332" s="194"/>
      <c r="D5332" s="181" t="s">
        <v>586</v>
      </c>
      <c r="E5332" s="195" t="s">
        <v>1</v>
      </c>
      <c r="F5332" s="196" t="s">
        <v>596</v>
      </c>
      <c r="H5332" s="197">
        <v>1</v>
      </c>
      <c r="I5332" s="198"/>
      <c r="L5332" s="194"/>
      <c r="M5332" s="199"/>
      <c r="T5332" s="200"/>
      <c r="AT5332" s="195" t="s">
        <v>586</v>
      </c>
      <c r="AU5332" s="195" t="s">
        <v>89</v>
      </c>
      <c r="AV5332" s="14" t="s">
        <v>580</v>
      </c>
      <c r="AW5332" s="14" t="s">
        <v>31</v>
      </c>
      <c r="AX5332" s="14" t="s">
        <v>84</v>
      </c>
      <c r="AY5332" s="195" t="s">
        <v>574</v>
      </c>
    </row>
    <row r="5333" spans="2:65" s="1" customFormat="1" ht="55.5" customHeight="1">
      <c r="B5333" s="140"/>
      <c r="C5333" s="168" t="s">
        <v>5440</v>
      </c>
      <c r="D5333" s="168" t="s">
        <v>576</v>
      </c>
      <c r="E5333" s="169" t="s">
        <v>5441</v>
      </c>
      <c r="F5333" s="170" t="s">
        <v>5442</v>
      </c>
      <c r="G5333" s="171" t="s">
        <v>579</v>
      </c>
      <c r="H5333" s="172">
        <v>1</v>
      </c>
      <c r="I5333" s="173"/>
      <c r="J5333" s="174">
        <f>ROUND(I5333*H5333,2)</f>
        <v>0</v>
      </c>
      <c r="K5333" s="175"/>
      <c r="L5333" s="34"/>
      <c r="M5333" s="176" t="s">
        <v>1</v>
      </c>
      <c r="N5333" s="139" t="s">
        <v>43</v>
      </c>
      <c r="P5333" s="177">
        <f>O5333*H5333</f>
        <v>0</v>
      </c>
      <c r="Q5333" s="177">
        <v>0</v>
      </c>
      <c r="R5333" s="177">
        <f>Q5333*H5333</f>
        <v>0</v>
      </c>
      <c r="S5333" s="177">
        <v>0</v>
      </c>
      <c r="T5333" s="178">
        <f>S5333*H5333</f>
        <v>0</v>
      </c>
      <c r="AR5333" s="179" t="s">
        <v>680</v>
      </c>
      <c r="AT5333" s="179" t="s">
        <v>576</v>
      </c>
      <c r="AU5333" s="179" t="s">
        <v>89</v>
      </c>
      <c r="AY5333" s="17" t="s">
        <v>574</v>
      </c>
      <c r="BE5333" s="102">
        <f>IF(N5333="základná",J5333,0)</f>
        <v>0</v>
      </c>
      <c r="BF5333" s="102">
        <f>IF(N5333="znížená",J5333,0)</f>
        <v>0</v>
      </c>
      <c r="BG5333" s="102">
        <f>IF(N5333="zákl. prenesená",J5333,0)</f>
        <v>0</v>
      </c>
      <c r="BH5333" s="102">
        <f>IF(N5333="zníž. prenesená",J5333,0)</f>
        <v>0</v>
      </c>
      <c r="BI5333" s="102">
        <f>IF(N5333="nulová",J5333,0)</f>
        <v>0</v>
      </c>
      <c r="BJ5333" s="17" t="s">
        <v>89</v>
      </c>
      <c r="BK5333" s="102">
        <f>ROUND(I5333*H5333,2)</f>
        <v>0</v>
      </c>
      <c r="BL5333" s="17" t="s">
        <v>680</v>
      </c>
      <c r="BM5333" s="179" t="s">
        <v>5443</v>
      </c>
    </row>
    <row r="5334" spans="2:65" s="13" customFormat="1" ht="12">
      <c r="B5334" s="187"/>
      <c r="D5334" s="181" t="s">
        <v>586</v>
      </c>
      <c r="E5334" s="188" t="s">
        <v>1</v>
      </c>
      <c r="F5334" s="189" t="s">
        <v>84</v>
      </c>
      <c r="H5334" s="190">
        <v>1</v>
      </c>
      <c r="I5334" s="191"/>
      <c r="L5334" s="187"/>
      <c r="M5334" s="192"/>
      <c r="T5334" s="193"/>
      <c r="AT5334" s="188" t="s">
        <v>586</v>
      </c>
      <c r="AU5334" s="188" t="s">
        <v>89</v>
      </c>
      <c r="AV5334" s="13" t="s">
        <v>89</v>
      </c>
      <c r="AW5334" s="13" t="s">
        <v>31</v>
      </c>
      <c r="AX5334" s="13" t="s">
        <v>77</v>
      </c>
      <c r="AY5334" s="188" t="s">
        <v>574</v>
      </c>
    </row>
    <row r="5335" spans="2:65" s="14" customFormat="1" ht="12">
      <c r="B5335" s="194"/>
      <c r="D5335" s="181" t="s">
        <v>586</v>
      </c>
      <c r="E5335" s="195" t="s">
        <v>1</v>
      </c>
      <c r="F5335" s="196" t="s">
        <v>596</v>
      </c>
      <c r="H5335" s="197">
        <v>1</v>
      </c>
      <c r="I5335" s="198"/>
      <c r="L5335" s="194"/>
      <c r="M5335" s="199"/>
      <c r="T5335" s="200"/>
      <c r="AT5335" s="195" t="s">
        <v>586</v>
      </c>
      <c r="AU5335" s="195" t="s">
        <v>89</v>
      </c>
      <c r="AV5335" s="14" t="s">
        <v>580</v>
      </c>
      <c r="AW5335" s="14" t="s">
        <v>31</v>
      </c>
      <c r="AX5335" s="14" t="s">
        <v>84</v>
      </c>
      <c r="AY5335" s="195" t="s">
        <v>574</v>
      </c>
    </row>
    <row r="5336" spans="2:65" s="1" customFormat="1" ht="55.5" customHeight="1">
      <c r="B5336" s="140"/>
      <c r="C5336" s="168" t="s">
        <v>5444</v>
      </c>
      <c r="D5336" s="168" t="s">
        <v>576</v>
      </c>
      <c r="E5336" s="169" t="s">
        <v>5445</v>
      </c>
      <c r="F5336" s="170" t="s">
        <v>5446</v>
      </c>
      <c r="G5336" s="171" t="s">
        <v>579</v>
      </c>
      <c r="H5336" s="172">
        <v>1</v>
      </c>
      <c r="I5336" s="173"/>
      <c r="J5336" s="174">
        <f>ROUND(I5336*H5336,2)</f>
        <v>0</v>
      </c>
      <c r="K5336" s="175"/>
      <c r="L5336" s="34"/>
      <c r="M5336" s="176" t="s">
        <v>1</v>
      </c>
      <c r="N5336" s="139" t="s">
        <v>43</v>
      </c>
      <c r="P5336" s="177">
        <f>O5336*H5336</f>
        <v>0</v>
      </c>
      <c r="Q5336" s="177">
        <v>0</v>
      </c>
      <c r="R5336" s="177">
        <f>Q5336*H5336</f>
        <v>0</v>
      </c>
      <c r="S5336" s="177">
        <v>0</v>
      </c>
      <c r="T5336" s="178">
        <f>S5336*H5336</f>
        <v>0</v>
      </c>
      <c r="AR5336" s="179" t="s">
        <v>680</v>
      </c>
      <c r="AT5336" s="179" t="s">
        <v>576</v>
      </c>
      <c r="AU5336" s="179" t="s">
        <v>89</v>
      </c>
      <c r="AY5336" s="17" t="s">
        <v>574</v>
      </c>
      <c r="BE5336" s="102">
        <f>IF(N5336="základná",J5336,0)</f>
        <v>0</v>
      </c>
      <c r="BF5336" s="102">
        <f>IF(N5336="znížená",J5336,0)</f>
        <v>0</v>
      </c>
      <c r="BG5336" s="102">
        <f>IF(N5336="zákl. prenesená",J5336,0)</f>
        <v>0</v>
      </c>
      <c r="BH5336" s="102">
        <f>IF(N5336="zníž. prenesená",J5336,0)</f>
        <v>0</v>
      </c>
      <c r="BI5336" s="102">
        <f>IF(N5336="nulová",J5336,0)</f>
        <v>0</v>
      </c>
      <c r="BJ5336" s="17" t="s">
        <v>89</v>
      </c>
      <c r="BK5336" s="102">
        <f>ROUND(I5336*H5336,2)</f>
        <v>0</v>
      </c>
      <c r="BL5336" s="17" t="s">
        <v>680</v>
      </c>
      <c r="BM5336" s="179" t="s">
        <v>5447</v>
      </c>
    </row>
    <row r="5337" spans="2:65" s="13" customFormat="1" ht="12">
      <c r="B5337" s="187"/>
      <c r="D5337" s="181" t="s">
        <v>586</v>
      </c>
      <c r="E5337" s="188" t="s">
        <v>1</v>
      </c>
      <c r="F5337" s="189" t="s">
        <v>84</v>
      </c>
      <c r="H5337" s="190">
        <v>1</v>
      </c>
      <c r="I5337" s="191"/>
      <c r="L5337" s="187"/>
      <c r="M5337" s="192"/>
      <c r="T5337" s="193"/>
      <c r="AT5337" s="188" t="s">
        <v>586</v>
      </c>
      <c r="AU5337" s="188" t="s">
        <v>89</v>
      </c>
      <c r="AV5337" s="13" t="s">
        <v>89</v>
      </c>
      <c r="AW5337" s="13" t="s">
        <v>31</v>
      </c>
      <c r="AX5337" s="13" t="s">
        <v>77</v>
      </c>
      <c r="AY5337" s="188" t="s">
        <v>574</v>
      </c>
    </row>
    <row r="5338" spans="2:65" s="14" customFormat="1" ht="12">
      <c r="B5338" s="194"/>
      <c r="D5338" s="181" t="s">
        <v>586</v>
      </c>
      <c r="E5338" s="195" t="s">
        <v>1</v>
      </c>
      <c r="F5338" s="196" t="s">
        <v>596</v>
      </c>
      <c r="H5338" s="197">
        <v>1</v>
      </c>
      <c r="I5338" s="198"/>
      <c r="L5338" s="194"/>
      <c r="M5338" s="199"/>
      <c r="T5338" s="200"/>
      <c r="AT5338" s="195" t="s">
        <v>586</v>
      </c>
      <c r="AU5338" s="195" t="s">
        <v>89</v>
      </c>
      <c r="AV5338" s="14" t="s">
        <v>580</v>
      </c>
      <c r="AW5338" s="14" t="s">
        <v>31</v>
      </c>
      <c r="AX5338" s="14" t="s">
        <v>84</v>
      </c>
      <c r="AY5338" s="195" t="s">
        <v>574</v>
      </c>
    </row>
    <row r="5339" spans="2:65" s="1" customFormat="1" ht="55.5" customHeight="1">
      <c r="B5339" s="140"/>
      <c r="C5339" s="168" t="s">
        <v>5448</v>
      </c>
      <c r="D5339" s="168" t="s">
        <v>576</v>
      </c>
      <c r="E5339" s="169" t="s">
        <v>5449</v>
      </c>
      <c r="F5339" s="170" t="s">
        <v>5450</v>
      </c>
      <c r="G5339" s="171" t="s">
        <v>579</v>
      </c>
      <c r="H5339" s="172">
        <v>1</v>
      </c>
      <c r="I5339" s="173"/>
      <c r="J5339" s="174">
        <f>ROUND(I5339*H5339,2)</f>
        <v>0</v>
      </c>
      <c r="K5339" s="175"/>
      <c r="L5339" s="34"/>
      <c r="M5339" s="176" t="s">
        <v>1</v>
      </c>
      <c r="N5339" s="139" t="s">
        <v>43</v>
      </c>
      <c r="P5339" s="177">
        <f>O5339*H5339</f>
        <v>0</v>
      </c>
      <c r="Q5339" s="177">
        <v>0</v>
      </c>
      <c r="R5339" s="177">
        <f>Q5339*H5339</f>
        <v>0</v>
      </c>
      <c r="S5339" s="177">
        <v>0</v>
      </c>
      <c r="T5339" s="178">
        <f>S5339*H5339</f>
        <v>0</v>
      </c>
      <c r="AR5339" s="179" t="s">
        <v>680</v>
      </c>
      <c r="AT5339" s="179" t="s">
        <v>576</v>
      </c>
      <c r="AU5339" s="179" t="s">
        <v>89</v>
      </c>
      <c r="AY5339" s="17" t="s">
        <v>574</v>
      </c>
      <c r="BE5339" s="102">
        <f>IF(N5339="základná",J5339,0)</f>
        <v>0</v>
      </c>
      <c r="BF5339" s="102">
        <f>IF(N5339="znížená",J5339,0)</f>
        <v>0</v>
      </c>
      <c r="BG5339" s="102">
        <f>IF(N5339="zákl. prenesená",J5339,0)</f>
        <v>0</v>
      </c>
      <c r="BH5339" s="102">
        <f>IF(N5339="zníž. prenesená",J5339,0)</f>
        <v>0</v>
      </c>
      <c r="BI5339" s="102">
        <f>IF(N5339="nulová",J5339,0)</f>
        <v>0</v>
      </c>
      <c r="BJ5339" s="17" t="s">
        <v>89</v>
      </c>
      <c r="BK5339" s="102">
        <f>ROUND(I5339*H5339,2)</f>
        <v>0</v>
      </c>
      <c r="BL5339" s="17" t="s">
        <v>680</v>
      </c>
      <c r="BM5339" s="179" t="s">
        <v>5451</v>
      </c>
    </row>
    <row r="5340" spans="2:65" s="13" customFormat="1" ht="12">
      <c r="B5340" s="187"/>
      <c r="D5340" s="181" t="s">
        <v>586</v>
      </c>
      <c r="E5340" s="188" t="s">
        <v>1</v>
      </c>
      <c r="F5340" s="189" t="s">
        <v>84</v>
      </c>
      <c r="H5340" s="190">
        <v>1</v>
      </c>
      <c r="I5340" s="191"/>
      <c r="L5340" s="187"/>
      <c r="M5340" s="192"/>
      <c r="T5340" s="193"/>
      <c r="AT5340" s="188" t="s">
        <v>586</v>
      </c>
      <c r="AU5340" s="188" t="s">
        <v>89</v>
      </c>
      <c r="AV5340" s="13" t="s">
        <v>89</v>
      </c>
      <c r="AW5340" s="13" t="s">
        <v>31</v>
      </c>
      <c r="AX5340" s="13" t="s">
        <v>77</v>
      </c>
      <c r="AY5340" s="188" t="s">
        <v>574</v>
      </c>
    </row>
    <row r="5341" spans="2:65" s="14" customFormat="1" ht="12">
      <c r="B5341" s="194"/>
      <c r="D5341" s="181" t="s">
        <v>586</v>
      </c>
      <c r="E5341" s="195" t="s">
        <v>1</v>
      </c>
      <c r="F5341" s="196" t="s">
        <v>596</v>
      </c>
      <c r="H5341" s="197">
        <v>1</v>
      </c>
      <c r="I5341" s="198"/>
      <c r="L5341" s="194"/>
      <c r="M5341" s="199"/>
      <c r="T5341" s="200"/>
      <c r="AT5341" s="195" t="s">
        <v>586</v>
      </c>
      <c r="AU5341" s="195" t="s">
        <v>89</v>
      </c>
      <c r="AV5341" s="14" t="s">
        <v>580</v>
      </c>
      <c r="AW5341" s="14" t="s">
        <v>31</v>
      </c>
      <c r="AX5341" s="14" t="s">
        <v>84</v>
      </c>
      <c r="AY5341" s="195" t="s">
        <v>574</v>
      </c>
    </row>
    <row r="5342" spans="2:65" s="1" customFormat="1" ht="55.5" customHeight="1">
      <c r="B5342" s="140"/>
      <c r="C5342" s="168" t="s">
        <v>5452</v>
      </c>
      <c r="D5342" s="168" t="s">
        <v>576</v>
      </c>
      <c r="E5342" s="169" t="s">
        <v>5453</v>
      </c>
      <c r="F5342" s="170" t="s">
        <v>5454</v>
      </c>
      <c r="G5342" s="171" t="s">
        <v>579</v>
      </c>
      <c r="H5342" s="172">
        <v>1</v>
      </c>
      <c r="I5342" s="173"/>
      <c r="J5342" s="174">
        <f>ROUND(I5342*H5342,2)</f>
        <v>0</v>
      </c>
      <c r="K5342" s="175"/>
      <c r="L5342" s="34"/>
      <c r="M5342" s="176" t="s">
        <v>1</v>
      </c>
      <c r="N5342" s="139" t="s">
        <v>43</v>
      </c>
      <c r="P5342" s="177">
        <f>O5342*H5342</f>
        <v>0</v>
      </c>
      <c r="Q5342" s="177">
        <v>0</v>
      </c>
      <c r="R5342" s="177">
        <f>Q5342*H5342</f>
        <v>0</v>
      </c>
      <c r="S5342" s="177">
        <v>0</v>
      </c>
      <c r="T5342" s="178">
        <f>S5342*H5342</f>
        <v>0</v>
      </c>
      <c r="AR5342" s="179" t="s">
        <v>680</v>
      </c>
      <c r="AT5342" s="179" t="s">
        <v>576</v>
      </c>
      <c r="AU5342" s="179" t="s">
        <v>89</v>
      </c>
      <c r="AY5342" s="17" t="s">
        <v>574</v>
      </c>
      <c r="BE5342" s="102">
        <f>IF(N5342="základná",J5342,0)</f>
        <v>0</v>
      </c>
      <c r="BF5342" s="102">
        <f>IF(N5342="znížená",J5342,0)</f>
        <v>0</v>
      </c>
      <c r="BG5342" s="102">
        <f>IF(N5342="zákl. prenesená",J5342,0)</f>
        <v>0</v>
      </c>
      <c r="BH5342" s="102">
        <f>IF(N5342="zníž. prenesená",J5342,0)</f>
        <v>0</v>
      </c>
      <c r="BI5342" s="102">
        <f>IF(N5342="nulová",J5342,0)</f>
        <v>0</v>
      </c>
      <c r="BJ5342" s="17" t="s">
        <v>89</v>
      </c>
      <c r="BK5342" s="102">
        <f>ROUND(I5342*H5342,2)</f>
        <v>0</v>
      </c>
      <c r="BL5342" s="17" t="s">
        <v>680</v>
      </c>
      <c r="BM5342" s="179" t="s">
        <v>5455</v>
      </c>
    </row>
    <row r="5343" spans="2:65" s="13" customFormat="1" ht="12">
      <c r="B5343" s="187"/>
      <c r="D5343" s="181" t="s">
        <v>586</v>
      </c>
      <c r="E5343" s="188" t="s">
        <v>1</v>
      </c>
      <c r="F5343" s="189" t="s">
        <v>84</v>
      </c>
      <c r="H5343" s="190">
        <v>1</v>
      </c>
      <c r="I5343" s="191"/>
      <c r="L5343" s="187"/>
      <c r="M5343" s="192"/>
      <c r="T5343" s="193"/>
      <c r="AT5343" s="188" t="s">
        <v>586</v>
      </c>
      <c r="AU5343" s="188" t="s">
        <v>89</v>
      </c>
      <c r="AV5343" s="13" t="s">
        <v>89</v>
      </c>
      <c r="AW5343" s="13" t="s">
        <v>31</v>
      </c>
      <c r="AX5343" s="13" t="s">
        <v>77</v>
      </c>
      <c r="AY5343" s="188" t="s">
        <v>574</v>
      </c>
    </row>
    <row r="5344" spans="2:65" s="14" customFormat="1" ht="12">
      <c r="B5344" s="194"/>
      <c r="D5344" s="181" t="s">
        <v>586</v>
      </c>
      <c r="E5344" s="195" t="s">
        <v>1</v>
      </c>
      <c r="F5344" s="196" t="s">
        <v>596</v>
      </c>
      <c r="H5344" s="197">
        <v>1</v>
      </c>
      <c r="I5344" s="198"/>
      <c r="L5344" s="194"/>
      <c r="M5344" s="199"/>
      <c r="T5344" s="200"/>
      <c r="AT5344" s="195" t="s">
        <v>586</v>
      </c>
      <c r="AU5344" s="195" t="s">
        <v>89</v>
      </c>
      <c r="AV5344" s="14" t="s">
        <v>580</v>
      </c>
      <c r="AW5344" s="14" t="s">
        <v>31</v>
      </c>
      <c r="AX5344" s="14" t="s">
        <v>84</v>
      </c>
      <c r="AY5344" s="195" t="s">
        <v>574</v>
      </c>
    </row>
    <row r="5345" spans="2:65" s="1" customFormat="1" ht="44.25" customHeight="1">
      <c r="B5345" s="140"/>
      <c r="C5345" s="168" t="s">
        <v>5456</v>
      </c>
      <c r="D5345" s="168" t="s">
        <v>576</v>
      </c>
      <c r="E5345" s="169" t="s">
        <v>5457</v>
      </c>
      <c r="F5345" s="170" t="s">
        <v>5458</v>
      </c>
      <c r="G5345" s="171" t="s">
        <v>579</v>
      </c>
      <c r="H5345" s="172">
        <v>1</v>
      </c>
      <c r="I5345" s="173"/>
      <c r="J5345" s="174">
        <f>ROUND(I5345*H5345,2)</f>
        <v>0</v>
      </c>
      <c r="K5345" s="175"/>
      <c r="L5345" s="34"/>
      <c r="M5345" s="176" t="s">
        <v>1</v>
      </c>
      <c r="N5345" s="139" t="s">
        <v>43</v>
      </c>
      <c r="P5345" s="177">
        <f>O5345*H5345</f>
        <v>0</v>
      </c>
      <c r="Q5345" s="177">
        <v>0</v>
      </c>
      <c r="R5345" s="177">
        <f>Q5345*H5345</f>
        <v>0</v>
      </c>
      <c r="S5345" s="177">
        <v>0</v>
      </c>
      <c r="T5345" s="178">
        <f>S5345*H5345</f>
        <v>0</v>
      </c>
      <c r="AR5345" s="179" t="s">
        <v>680</v>
      </c>
      <c r="AT5345" s="179" t="s">
        <v>576</v>
      </c>
      <c r="AU5345" s="179" t="s">
        <v>89</v>
      </c>
      <c r="AY5345" s="17" t="s">
        <v>574</v>
      </c>
      <c r="BE5345" s="102">
        <f>IF(N5345="základná",J5345,0)</f>
        <v>0</v>
      </c>
      <c r="BF5345" s="102">
        <f>IF(N5345="znížená",J5345,0)</f>
        <v>0</v>
      </c>
      <c r="BG5345" s="102">
        <f>IF(N5345="zákl. prenesená",J5345,0)</f>
        <v>0</v>
      </c>
      <c r="BH5345" s="102">
        <f>IF(N5345="zníž. prenesená",J5345,0)</f>
        <v>0</v>
      </c>
      <c r="BI5345" s="102">
        <f>IF(N5345="nulová",J5345,0)</f>
        <v>0</v>
      </c>
      <c r="BJ5345" s="17" t="s">
        <v>89</v>
      </c>
      <c r="BK5345" s="102">
        <f>ROUND(I5345*H5345,2)</f>
        <v>0</v>
      </c>
      <c r="BL5345" s="17" t="s">
        <v>680</v>
      </c>
      <c r="BM5345" s="179" t="s">
        <v>5459</v>
      </c>
    </row>
    <row r="5346" spans="2:65" s="13" customFormat="1" ht="12">
      <c r="B5346" s="187"/>
      <c r="D5346" s="181" t="s">
        <v>586</v>
      </c>
      <c r="E5346" s="188" t="s">
        <v>1</v>
      </c>
      <c r="F5346" s="189" t="s">
        <v>84</v>
      </c>
      <c r="H5346" s="190">
        <v>1</v>
      </c>
      <c r="I5346" s="191"/>
      <c r="L5346" s="187"/>
      <c r="M5346" s="192"/>
      <c r="T5346" s="193"/>
      <c r="AT5346" s="188" t="s">
        <v>586</v>
      </c>
      <c r="AU5346" s="188" t="s">
        <v>89</v>
      </c>
      <c r="AV5346" s="13" t="s">
        <v>89</v>
      </c>
      <c r="AW5346" s="13" t="s">
        <v>31</v>
      </c>
      <c r="AX5346" s="13" t="s">
        <v>77</v>
      </c>
      <c r="AY5346" s="188" t="s">
        <v>574</v>
      </c>
    </row>
    <row r="5347" spans="2:65" s="14" customFormat="1" ht="12">
      <c r="B5347" s="194"/>
      <c r="D5347" s="181" t="s">
        <v>586</v>
      </c>
      <c r="E5347" s="195" t="s">
        <v>1</v>
      </c>
      <c r="F5347" s="196" t="s">
        <v>596</v>
      </c>
      <c r="H5347" s="197">
        <v>1</v>
      </c>
      <c r="I5347" s="198"/>
      <c r="L5347" s="194"/>
      <c r="M5347" s="199"/>
      <c r="T5347" s="200"/>
      <c r="AT5347" s="195" t="s">
        <v>586</v>
      </c>
      <c r="AU5347" s="195" t="s">
        <v>89</v>
      </c>
      <c r="AV5347" s="14" t="s">
        <v>580</v>
      </c>
      <c r="AW5347" s="14" t="s">
        <v>31</v>
      </c>
      <c r="AX5347" s="14" t="s">
        <v>84</v>
      </c>
      <c r="AY5347" s="195" t="s">
        <v>574</v>
      </c>
    </row>
    <row r="5348" spans="2:65" s="1" customFormat="1" ht="55.5" customHeight="1">
      <c r="B5348" s="140"/>
      <c r="C5348" s="168" t="s">
        <v>5460</v>
      </c>
      <c r="D5348" s="168" t="s">
        <v>576</v>
      </c>
      <c r="E5348" s="169" t="s">
        <v>5461</v>
      </c>
      <c r="F5348" s="170" t="s">
        <v>5462</v>
      </c>
      <c r="G5348" s="171" t="s">
        <v>579</v>
      </c>
      <c r="H5348" s="172">
        <v>1</v>
      </c>
      <c r="I5348" s="173"/>
      <c r="J5348" s="174">
        <f>ROUND(I5348*H5348,2)</f>
        <v>0</v>
      </c>
      <c r="K5348" s="175"/>
      <c r="L5348" s="34"/>
      <c r="M5348" s="176" t="s">
        <v>1</v>
      </c>
      <c r="N5348" s="139" t="s">
        <v>43</v>
      </c>
      <c r="P5348" s="177">
        <f>O5348*H5348</f>
        <v>0</v>
      </c>
      <c r="Q5348" s="177">
        <v>0</v>
      </c>
      <c r="R5348" s="177">
        <f>Q5348*H5348</f>
        <v>0</v>
      </c>
      <c r="S5348" s="177">
        <v>0</v>
      </c>
      <c r="T5348" s="178">
        <f>S5348*H5348</f>
        <v>0</v>
      </c>
      <c r="AR5348" s="179" t="s">
        <v>680</v>
      </c>
      <c r="AT5348" s="179" t="s">
        <v>576</v>
      </c>
      <c r="AU5348" s="179" t="s">
        <v>89</v>
      </c>
      <c r="AY5348" s="17" t="s">
        <v>574</v>
      </c>
      <c r="BE5348" s="102">
        <f>IF(N5348="základná",J5348,0)</f>
        <v>0</v>
      </c>
      <c r="BF5348" s="102">
        <f>IF(N5348="znížená",J5348,0)</f>
        <v>0</v>
      </c>
      <c r="BG5348" s="102">
        <f>IF(N5348="zákl. prenesená",J5348,0)</f>
        <v>0</v>
      </c>
      <c r="BH5348" s="102">
        <f>IF(N5348="zníž. prenesená",J5348,0)</f>
        <v>0</v>
      </c>
      <c r="BI5348" s="102">
        <f>IF(N5348="nulová",J5348,0)</f>
        <v>0</v>
      </c>
      <c r="BJ5348" s="17" t="s">
        <v>89</v>
      </c>
      <c r="BK5348" s="102">
        <f>ROUND(I5348*H5348,2)</f>
        <v>0</v>
      </c>
      <c r="BL5348" s="17" t="s">
        <v>680</v>
      </c>
      <c r="BM5348" s="179" t="s">
        <v>5463</v>
      </c>
    </row>
    <row r="5349" spans="2:65" s="13" customFormat="1" ht="12">
      <c r="B5349" s="187"/>
      <c r="D5349" s="181" t="s">
        <v>586</v>
      </c>
      <c r="E5349" s="188" t="s">
        <v>1</v>
      </c>
      <c r="F5349" s="189" t="s">
        <v>84</v>
      </c>
      <c r="H5349" s="190">
        <v>1</v>
      </c>
      <c r="I5349" s="191"/>
      <c r="L5349" s="187"/>
      <c r="M5349" s="192"/>
      <c r="T5349" s="193"/>
      <c r="AT5349" s="188" t="s">
        <v>586</v>
      </c>
      <c r="AU5349" s="188" t="s">
        <v>89</v>
      </c>
      <c r="AV5349" s="13" t="s">
        <v>89</v>
      </c>
      <c r="AW5349" s="13" t="s">
        <v>31</v>
      </c>
      <c r="AX5349" s="13" t="s">
        <v>77</v>
      </c>
      <c r="AY5349" s="188" t="s">
        <v>574</v>
      </c>
    </row>
    <row r="5350" spans="2:65" s="14" customFormat="1" ht="12">
      <c r="B5350" s="194"/>
      <c r="D5350" s="181" t="s">
        <v>586</v>
      </c>
      <c r="E5350" s="195" t="s">
        <v>1</v>
      </c>
      <c r="F5350" s="196" t="s">
        <v>596</v>
      </c>
      <c r="H5350" s="197">
        <v>1</v>
      </c>
      <c r="I5350" s="198"/>
      <c r="L5350" s="194"/>
      <c r="M5350" s="199"/>
      <c r="T5350" s="200"/>
      <c r="AT5350" s="195" t="s">
        <v>586</v>
      </c>
      <c r="AU5350" s="195" t="s">
        <v>89</v>
      </c>
      <c r="AV5350" s="14" t="s">
        <v>580</v>
      </c>
      <c r="AW5350" s="14" t="s">
        <v>31</v>
      </c>
      <c r="AX5350" s="14" t="s">
        <v>84</v>
      </c>
      <c r="AY5350" s="195" t="s">
        <v>574</v>
      </c>
    </row>
    <row r="5351" spans="2:65" s="1" customFormat="1" ht="49.25" customHeight="1">
      <c r="B5351" s="140"/>
      <c r="C5351" s="168" t="s">
        <v>5464</v>
      </c>
      <c r="D5351" s="168" t="s">
        <v>576</v>
      </c>
      <c r="E5351" s="169" t="s">
        <v>5465</v>
      </c>
      <c r="F5351" s="170" t="s">
        <v>5466</v>
      </c>
      <c r="G5351" s="171" t="s">
        <v>579</v>
      </c>
      <c r="H5351" s="172">
        <v>1</v>
      </c>
      <c r="I5351" s="173"/>
      <c r="J5351" s="174">
        <f>ROUND(I5351*H5351,2)</f>
        <v>0</v>
      </c>
      <c r="K5351" s="175"/>
      <c r="L5351" s="34"/>
      <c r="M5351" s="176" t="s">
        <v>1</v>
      </c>
      <c r="N5351" s="139" t="s">
        <v>43</v>
      </c>
      <c r="P5351" s="177">
        <f>O5351*H5351</f>
        <v>0</v>
      </c>
      <c r="Q5351" s="177">
        <v>0</v>
      </c>
      <c r="R5351" s="177">
        <f>Q5351*H5351</f>
        <v>0</v>
      </c>
      <c r="S5351" s="177">
        <v>0</v>
      </c>
      <c r="T5351" s="178">
        <f>S5351*H5351</f>
        <v>0</v>
      </c>
      <c r="AR5351" s="179" t="s">
        <v>680</v>
      </c>
      <c r="AT5351" s="179" t="s">
        <v>576</v>
      </c>
      <c r="AU5351" s="179" t="s">
        <v>89</v>
      </c>
      <c r="AY5351" s="17" t="s">
        <v>574</v>
      </c>
      <c r="BE5351" s="102">
        <f>IF(N5351="základná",J5351,0)</f>
        <v>0</v>
      </c>
      <c r="BF5351" s="102">
        <f>IF(N5351="znížená",J5351,0)</f>
        <v>0</v>
      </c>
      <c r="BG5351" s="102">
        <f>IF(N5351="zákl. prenesená",J5351,0)</f>
        <v>0</v>
      </c>
      <c r="BH5351" s="102">
        <f>IF(N5351="zníž. prenesená",J5351,0)</f>
        <v>0</v>
      </c>
      <c r="BI5351" s="102">
        <f>IF(N5351="nulová",J5351,0)</f>
        <v>0</v>
      </c>
      <c r="BJ5351" s="17" t="s">
        <v>89</v>
      </c>
      <c r="BK5351" s="102">
        <f>ROUND(I5351*H5351,2)</f>
        <v>0</v>
      </c>
      <c r="BL5351" s="17" t="s">
        <v>680</v>
      </c>
      <c r="BM5351" s="179" t="s">
        <v>5467</v>
      </c>
    </row>
    <row r="5352" spans="2:65" s="13" customFormat="1" ht="12">
      <c r="B5352" s="187"/>
      <c r="D5352" s="181" t="s">
        <v>586</v>
      </c>
      <c r="E5352" s="188" t="s">
        <v>1</v>
      </c>
      <c r="F5352" s="189" t="s">
        <v>84</v>
      </c>
      <c r="H5352" s="190">
        <v>1</v>
      </c>
      <c r="I5352" s="191"/>
      <c r="L5352" s="187"/>
      <c r="M5352" s="192"/>
      <c r="T5352" s="193"/>
      <c r="AT5352" s="188" t="s">
        <v>586</v>
      </c>
      <c r="AU5352" s="188" t="s">
        <v>89</v>
      </c>
      <c r="AV5352" s="13" t="s">
        <v>89</v>
      </c>
      <c r="AW5352" s="13" t="s">
        <v>31</v>
      </c>
      <c r="AX5352" s="13" t="s">
        <v>77</v>
      </c>
      <c r="AY5352" s="188" t="s">
        <v>574</v>
      </c>
    </row>
    <row r="5353" spans="2:65" s="14" customFormat="1" ht="12">
      <c r="B5353" s="194"/>
      <c r="D5353" s="181" t="s">
        <v>586</v>
      </c>
      <c r="E5353" s="195" t="s">
        <v>1</v>
      </c>
      <c r="F5353" s="196" t="s">
        <v>596</v>
      </c>
      <c r="H5353" s="197">
        <v>1</v>
      </c>
      <c r="I5353" s="198"/>
      <c r="L5353" s="194"/>
      <c r="M5353" s="199"/>
      <c r="T5353" s="200"/>
      <c r="AT5353" s="195" t="s">
        <v>586</v>
      </c>
      <c r="AU5353" s="195" t="s">
        <v>89</v>
      </c>
      <c r="AV5353" s="14" t="s">
        <v>580</v>
      </c>
      <c r="AW5353" s="14" t="s">
        <v>31</v>
      </c>
      <c r="AX5353" s="14" t="s">
        <v>84</v>
      </c>
      <c r="AY5353" s="195" t="s">
        <v>574</v>
      </c>
    </row>
    <row r="5354" spans="2:65" s="1" customFormat="1" ht="44.25" customHeight="1">
      <c r="B5354" s="140"/>
      <c r="C5354" s="168" t="s">
        <v>5468</v>
      </c>
      <c r="D5354" s="168" t="s">
        <v>576</v>
      </c>
      <c r="E5354" s="169" t="s">
        <v>5469</v>
      </c>
      <c r="F5354" s="170" t="s">
        <v>5470</v>
      </c>
      <c r="G5354" s="171" t="s">
        <v>579</v>
      </c>
      <c r="H5354" s="172">
        <v>1</v>
      </c>
      <c r="I5354" s="173"/>
      <c r="J5354" s="174">
        <f>ROUND(I5354*H5354,2)</f>
        <v>0</v>
      </c>
      <c r="K5354" s="175"/>
      <c r="L5354" s="34"/>
      <c r="M5354" s="176" t="s">
        <v>1</v>
      </c>
      <c r="N5354" s="139" t="s">
        <v>43</v>
      </c>
      <c r="P5354" s="177">
        <f>O5354*H5354</f>
        <v>0</v>
      </c>
      <c r="Q5354" s="177">
        <v>0</v>
      </c>
      <c r="R5354" s="177">
        <f>Q5354*H5354</f>
        <v>0</v>
      </c>
      <c r="S5354" s="177">
        <v>0</v>
      </c>
      <c r="T5354" s="178">
        <f>S5354*H5354</f>
        <v>0</v>
      </c>
      <c r="AR5354" s="179" t="s">
        <v>680</v>
      </c>
      <c r="AT5354" s="179" t="s">
        <v>576</v>
      </c>
      <c r="AU5354" s="179" t="s">
        <v>89</v>
      </c>
      <c r="AY5354" s="17" t="s">
        <v>574</v>
      </c>
      <c r="BE5354" s="102">
        <f>IF(N5354="základná",J5354,0)</f>
        <v>0</v>
      </c>
      <c r="BF5354" s="102">
        <f>IF(N5354="znížená",J5354,0)</f>
        <v>0</v>
      </c>
      <c r="BG5354" s="102">
        <f>IF(N5354="zákl. prenesená",J5354,0)</f>
        <v>0</v>
      </c>
      <c r="BH5354" s="102">
        <f>IF(N5354="zníž. prenesená",J5354,0)</f>
        <v>0</v>
      </c>
      <c r="BI5354" s="102">
        <f>IF(N5354="nulová",J5354,0)</f>
        <v>0</v>
      </c>
      <c r="BJ5354" s="17" t="s">
        <v>89</v>
      </c>
      <c r="BK5354" s="102">
        <f>ROUND(I5354*H5354,2)</f>
        <v>0</v>
      </c>
      <c r="BL5354" s="17" t="s">
        <v>680</v>
      </c>
      <c r="BM5354" s="179" t="s">
        <v>5471</v>
      </c>
    </row>
    <row r="5355" spans="2:65" s="13" customFormat="1" ht="12">
      <c r="B5355" s="187"/>
      <c r="D5355" s="181" t="s">
        <v>586</v>
      </c>
      <c r="E5355" s="188" t="s">
        <v>1</v>
      </c>
      <c r="F5355" s="189" t="s">
        <v>84</v>
      </c>
      <c r="H5355" s="190">
        <v>1</v>
      </c>
      <c r="I5355" s="191"/>
      <c r="L5355" s="187"/>
      <c r="M5355" s="192"/>
      <c r="T5355" s="193"/>
      <c r="AT5355" s="188" t="s">
        <v>586</v>
      </c>
      <c r="AU5355" s="188" t="s">
        <v>89</v>
      </c>
      <c r="AV5355" s="13" t="s">
        <v>89</v>
      </c>
      <c r="AW5355" s="13" t="s">
        <v>31</v>
      </c>
      <c r="AX5355" s="13" t="s">
        <v>77</v>
      </c>
      <c r="AY5355" s="188" t="s">
        <v>574</v>
      </c>
    </row>
    <row r="5356" spans="2:65" s="14" customFormat="1" ht="12">
      <c r="B5356" s="194"/>
      <c r="D5356" s="181" t="s">
        <v>586</v>
      </c>
      <c r="E5356" s="195" t="s">
        <v>1</v>
      </c>
      <c r="F5356" s="196" t="s">
        <v>596</v>
      </c>
      <c r="H5356" s="197">
        <v>1</v>
      </c>
      <c r="I5356" s="198"/>
      <c r="L5356" s="194"/>
      <c r="M5356" s="199"/>
      <c r="T5356" s="200"/>
      <c r="AT5356" s="195" t="s">
        <v>586</v>
      </c>
      <c r="AU5356" s="195" t="s">
        <v>89</v>
      </c>
      <c r="AV5356" s="14" t="s">
        <v>580</v>
      </c>
      <c r="AW5356" s="14" t="s">
        <v>31</v>
      </c>
      <c r="AX5356" s="14" t="s">
        <v>84</v>
      </c>
      <c r="AY5356" s="195" t="s">
        <v>574</v>
      </c>
    </row>
    <row r="5357" spans="2:65" s="1" customFormat="1" ht="62.75" customHeight="1">
      <c r="B5357" s="140"/>
      <c r="C5357" s="168" t="s">
        <v>5472</v>
      </c>
      <c r="D5357" s="168" t="s">
        <v>576</v>
      </c>
      <c r="E5357" s="169" t="s">
        <v>5473</v>
      </c>
      <c r="F5357" s="170" t="s">
        <v>5474</v>
      </c>
      <c r="G5357" s="171" t="s">
        <v>579</v>
      </c>
      <c r="H5357" s="172">
        <v>1</v>
      </c>
      <c r="I5357" s="173"/>
      <c r="J5357" s="174">
        <f>ROUND(I5357*H5357,2)</f>
        <v>0</v>
      </c>
      <c r="K5357" s="175"/>
      <c r="L5357" s="34"/>
      <c r="M5357" s="176" t="s">
        <v>1</v>
      </c>
      <c r="N5357" s="139" t="s">
        <v>43</v>
      </c>
      <c r="P5357" s="177">
        <f>O5357*H5357</f>
        <v>0</v>
      </c>
      <c r="Q5357" s="177">
        <v>0</v>
      </c>
      <c r="R5357" s="177">
        <f>Q5357*H5357</f>
        <v>0</v>
      </c>
      <c r="S5357" s="177">
        <v>0</v>
      </c>
      <c r="T5357" s="178">
        <f>S5357*H5357</f>
        <v>0</v>
      </c>
      <c r="AR5357" s="179" t="s">
        <v>680</v>
      </c>
      <c r="AT5357" s="179" t="s">
        <v>576</v>
      </c>
      <c r="AU5357" s="179" t="s">
        <v>89</v>
      </c>
      <c r="AY5357" s="17" t="s">
        <v>574</v>
      </c>
      <c r="BE5357" s="102">
        <f>IF(N5357="základná",J5357,0)</f>
        <v>0</v>
      </c>
      <c r="BF5357" s="102">
        <f>IF(N5357="znížená",J5357,0)</f>
        <v>0</v>
      </c>
      <c r="BG5357" s="102">
        <f>IF(N5357="zákl. prenesená",J5357,0)</f>
        <v>0</v>
      </c>
      <c r="BH5357" s="102">
        <f>IF(N5357="zníž. prenesená",J5357,0)</f>
        <v>0</v>
      </c>
      <c r="BI5357" s="102">
        <f>IF(N5357="nulová",J5357,0)</f>
        <v>0</v>
      </c>
      <c r="BJ5357" s="17" t="s">
        <v>89</v>
      </c>
      <c r="BK5357" s="102">
        <f>ROUND(I5357*H5357,2)</f>
        <v>0</v>
      </c>
      <c r="BL5357" s="17" t="s">
        <v>680</v>
      </c>
      <c r="BM5357" s="179" t="s">
        <v>5475</v>
      </c>
    </row>
    <row r="5358" spans="2:65" s="13" customFormat="1" ht="12">
      <c r="B5358" s="187"/>
      <c r="D5358" s="181" t="s">
        <v>586</v>
      </c>
      <c r="E5358" s="188" t="s">
        <v>1</v>
      </c>
      <c r="F5358" s="189" t="s">
        <v>84</v>
      </c>
      <c r="H5358" s="190">
        <v>1</v>
      </c>
      <c r="I5358" s="191"/>
      <c r="L5358" s="187"/>
      <c r="M5358" s="192"/>
      <c r="T5358" s="193"/>
      <c r="AT5358" s="188" t="s">
        <v>586</v>
      </c>
      <c r="AU5358" s="188" t="s">
        <v>89</v>
      </c>
      <c r="AV5358" s="13" t="s">
        <v>89</v>
      </c>
      <c r="AW5358" s="13" t="s">
        <v>31</v>
      </c>
      <c r="AX5358" s="13" t="s">
        <v>77</v>
      </c>
      <c r="AY5358" s="188" t="s">
        <v>574</v>
      </c>
    </row>
    <row r="5359" spans="2:65" s="14" customFormat="1" ht="12">
      <c r="B5359" s="194"/>
      <c r="D5359" s="181" t="s">
        <v>586</v>
      </c>
      <c r="E5359" s="195" t="s">
        <v>1</v>
      </c>
      <c r="F5359" s="196" t="s">
        <v>596</v>
      </c>
      <c r="H5359" s="197">
        <v>1</v>
      </c>
      <c r="I5359" s="198"/>
      <c r="L5359" s="194"/>
      <c r="M5359" s="199"/>
      <c r="T5359" s="200"/>
      <c r="AT5359" s="195" t="s">
        <v>586</v>
      </c>
      <c r="AU5359" s="195" t="s">
        <v>89</v>
      </c>
      <c r="AV5359" s="14" t="s">
        <v>580</v>
      </c>
      <c r="AW5359" s="14" t="s">
        <v>31</v>
      </c>
      <c r="AX5359" s="14" t="s">
        <v>84</v>
      </c>
      <c r="AY5359" s="195" t="s">
        <v>574</v>
      </c>
    </row>
    <row r="5360" spans="2:65" s="1" customFormat="1" ht="38" customHeight="1">
      <c r="B5360" s="140"/>
      <c r="C5360" s="168" t="s">
        <v>5476</v>
      </c>
      <c r="D5360" s="168" t="s">
        <v>576</v>
      </c>
      <c r="E5360" s="169" t="s">
        <v>5477</v>
      </c>
      <c r="F5360" s="170" t="s">
        <v>5478</v>
      </c>
      <c r="G5360" s="171" t="s">
        <v>579</v>
      </c>
      <c r="H5360" s="172">
        <v>1</v>
      </c>
      <c r="I5360" s="173"/>
      <c r="J5360" s="174">
        <f>ROUND(I5360*H5360,2)</f>
        <v>0</v>
      </c>
      <c r="K5360" s="175"/>
      <c r="L5360" s="34"/>
      <c r="M5360" s="176" t="s">
        <v>1</v>
      </c>
      <c r="N5360" s="139" t="s">
        <v>43</v>
      </c>
      <c r="P5360" s="177">
        <f>O5360*H5360</f>
        <v>0</v>
      </c>
      <c r="Q5360" s="177">
        <v>0</v>
      </c>
      <c r="R5360" s="177">
        <f>Q5360*H5360</f>
        <v>0</v>
      </c>
      <c r="S5360" s="177">
        <v>0</v>
      </c>
      <c r="T5360" s="178">
        <f>S5360*H5360</f>
        <v>0</v>
      </c>
      <c r="AR5360" s="179" t="s">
        <v>680</v>
      </c>
      <c r="AT5360" s="179" t="s">
        <v>576</v>
      </c>
      <c r="AU5360" s="179" t="s">
        <v>89</v>
      </c>
      <c r="AY5360" s="17" t="s">
        <v>574</v>
      </c>
      <c r="BE5360" s="102">
        <f>IF(N5360="základná",J5360,0)</f>
        <v>0</v>
      </c>
      <c r="BF5360" s="102">
        <f>IF(N5360="znížená",J5360,0)</f>
        <v>0</v>
      </c>
      <c r="BG5360" s="102">
        <f>IF(N5360="zákl. prenesená",J5360,0)</f>
        <v>0</v>
      </c>
      <c r="BH5360" s="102">
        <f>IF(N5360="zníž. prenesená",J5360,0)</f>
        <v>0</v>
      </c>
      <c r="BI5360" s="102">
        <f>IF(N5360="nulová",J5360,0)</f>
        <v>0</v>
      </c>
      <c r="BJ5360" s="17" t="s">
        <v>89</v>
      </c>
      <c r="BK5360" s="102">
        <f>ROUND(I5360*H5360,2)</f>
        <v>0</v>
      </c>
      <c r="BL5360" s="17" t="s">
        <v>680</v>
      </c>
      <c r="BM5360" s="179" t="s">
        <v>5479</v>
      </c>
    </row>
    <row r="5361" spans="2:65" s="13" customFormat="1" ht="12">
      <c r="B5361" s="187"/>
      <c r="D5361" s="181" t="s">
        <v>586</v>
      </c>
      <c r="E5361" s="188" t="s">
        <v>1</v>
      </c>
      <c r="F5361" s="189" t="s">
        <v>84</v>
      </c>
      <c r="H5361" s="190">
        <v>1</v>
      </c>
      <c r="I5361" s="191"/>
      <c r="L5361" s="187"/>
      <c r="M5361" s="192"/>
      <c r="T5361" s="193"/>
      <c r="AT5361" s="188" t="s">
        <v>586</v>
      </c>
      <c r="AU5361" s="188" t="s">
        <v>89</v>
      </c>
      <c r="AV5361" s="13" t="s">
        <v>89</v>
      </c>
      <c r="AW5361" s="13" t="s">
        <v>31</v>
      </c>
      <c r="AX5361" s="13" t="s">
        <v>77</v>
      </c>
      <c r="AY5361" s="188" t="s">
        <v>574</v>
      </c>
    </row>
    <row r="5362" spans="2:65" s="14" customFormat="1" ht="12">
      <c r="B5362" s="194"/>
      <c r="D5362" s="181" t="s">
        <v>586</v>
      </c>
      <c r="E5362" s="195" t="s">
        <v>1</v>
      </c>
      <c r="F5362" s="196" t="s">
        <v>596</v>
      </c>
      <c r="H5362" s="197">
        <v>1</v>
      </c>
      <c r="I5362" s="198"/>
      <c r="L5362" s="194"/>
      <c r="M5362" s="199"/>
      <c r="T5362" s="200"/>
      <c r="AT5362" s="195" t="s">
        <v>586</v>
      </c>
      <c r="AU5362" s="195" t="s">
        <v>89</v>
      </c>
      <c r="AV5362" s="14" t="s">
        <v>580</v>
      </c>
      <c r="AW5362" s="14" t="s">
        <v>31</v>
      </c>
      <c r="AX5362" s="14" t="s">
        <v>84</v>
      </c>
      <c r="AY5362" s="195" t="s">
        <v>574</v>
      </c>
    </row>
    <row r="5363" spans="2:65" s="1" customFormat="1" ht="38" customHeight="1">
      <c r="B5363" s="140"/>
      <c r="C5363" s="168" t="s">
        <v>5480</v>
      </c>
      <c r="D5363" s="168" t="s">
        <v>576</v>
      </c>
      <c r="E5363" s="169" t="s">
        <v>5481</v>
      </c>
      <c r="F5363" s="170" t="s">
        <v>5482</v>
      </c>
      <c r="G5363" s="171" t="s">
        <v>579</v>
      </c>
      <c r="H5363" s="172">
        <v>1</v>
      </c>
      <c r="I5363" s="173"/>
      <c r="J5363" s="174">
        <f>ROUND(I5363*H5363,2)</f>
        <v>0</v>
      </c>
      <c r="K5363" s="175"/>
      <c r="L5363" s="34"/>
      <c r="M5363" s="176" t="s">
        <v>1</v>
      </c>
      <c r="N5363" s="139" t="s">
        <v>43</v>
      </c>
      <c r="P5363" s="177">
        <f>O5363*H5363</f>
        <v>0</v>
      </c>
      <c r="Q5363" s="177">
        <v>0</v>
      </c>
      <c r="R5363" s="177">
        <f>Q5363*H5363</f>
        <v>0</v>
      </c>
      <c r="S5363" s="177">
        <v>0</v>
      </c>
      <c r="T5363" s="178">
        <f>S5363*H5363</f>
        <v>0</v>
      </c>
      <c r="AR5363" s="179" t="s">
        <v>680</v>
      </c>
      <c r="AT5363" s="179" t="s">
        <v>576</v>
      </c>
      <c r="AU5363" s="179" t="s">
        <v>89</v>
      </c>
      <c r="AY5363" s="17" t="s">
        <v>574</v>
      </c>
      <c r="BE5363" s="102">
        <f>IF(N5363="základná",J5363,0)</f>
        <v>0</v>
      </c>
      <c r="BF5363" s="102">
        <f>IF(N5363="znížená",J5363,0)</f>
        <v>0</v>
      </c>
      <c r="BG5363" s="102">
        <f>IF(N5363="zákl. prenesená",J5363,0)</f>
        <v>0</v>
      </c>
      <c r="BH5363" s="102">
        <f>IF(N5363="zníž. prenesená",J5363,0)</f>
        <v>0</v>
      </c>
      <c r="BI5363" s="102">
        <f>IF(N5363="nulová",J5363,0)</f>
        <v>0</v>
      </c>
      <c r="BJ5363" s="17" t="s">
        <v>89</v>
      </c>
      <c r="BK5363" s="102">
        <f>ROUND(I5363*H5363,2)</f>
        <v>0</v>
      </c>
      <c r="BL5363" s="17" t="s">
        <v>680</v>
      </c>
      <c r="BM5363" s="179" t="s">
        <v>5483</v>
      </c>
    </row>
    <row r="5364" spans="2:65" s="13" customFormat="1" ht="12">
      <c r="B5364" s="187"/>
      <c r="D5364" s="181" t="s">
        <v>586</v>
      </c>
      <c r="E5364" s="188" t="s">
        <v>1</v>
      </c>
      <c r="F5364" s="189" t="s">
        <v>84</v>
      </c>
      <c r="H5364" s="190">
        <v>1</v>
      </c>
      <c r="I5364" s="191"/>
      <c r="L5364" s="187"/>
      <c r="M5364" s="192"/>
      <c r="T5364" s="193"/>
      <c r="AT5364" s="188" t="s">
        <v>586</v>
      </c>
      <c r="AU5364" s="188" t="s">
        <v>89</v>
      </c>
      <c r="AV5364" s="13" t="s">
        <v>89</v>
      </c>
      <c r="AW5364" s="13" t="s">
        <v>31</v>
      </c>
      <c r="AX5364" s="13" t="s">
        <v>77</v>
      </c>
      <c r="AY5364" s="188" t="s">
        <v>574</v>
      </c>
    </row>
    <row r="5365" spans="2:65" s="14" customFormat="1" ht="12">
      <c r="B5365" s="194"/>
      <c r="D5365" s="181" t="s">
        <v>586</v>
      </c>
      <c r="E5365" s="195" t="s">
        <v>1</v>
      </c>
      <c r="F5365" s="196" t="s">
        <v>596</v>
      </c>
      <c r="H5365" s="197">
        <v>1</v>
      </c>
      <c r="I5365" s="198"/>
      <c r="L5365" s="194"/>
      <c r="M5365" s="199"/>
      <c r="T5365" s="200"/>
      <c r="AT5365" s="195" t="s">
        <v>586</v>
      </c>
      <c r="AU5365" s="195" t="s">
        <v>89</v>
      </c>
      <c r="AV5365" s="14" t="s">
        <v>580</v>
      </c>
      <c r="AW5365" s="14" t="s">
        <v>31</v>
      </c>
      <c r="AX5365" s="14" t="s">
        <v>84</v>
      </c>
      <c r="AY5365" s="195" t="s">
        <v>574</v>
      </c>
    </row>
    <row r="5366" spans="2:65" s="1" customFormat="1" ht="44.25" customHeight="1">
      <c r="B5366" s="140"/>
      <c r="C5366" s="168" t="s">
        <v>5484</v>
      </c>
      <c r="D5366" s="168" t="s">
        <v>576</v>
      </c>
      <c r="E5366" s="169" t="s">
        <v>5485</v>
      </c>
      <c r="F5366" s="170" t="s">
        <v>5486</v>
      </c>
      <c r="G5366" s="171" t="s">
        <v>579</v>
      </c>
      <c r="H5366" s="172">
        <v>1</v>
      </c>
      <c r="I5366" s="173"/>
      <c r="J5366" s="174">
        <f>ROUND(I5366*H5366,2)</f>
        <v>0</v>
      </c>
      <c r="K5366" s="175"/>
      <c r="L5366" s="34"/>
      <c r="M5366" s="176" t="s">
        <v>1</v>
      </c>
      <c r="N5366" s="139" t="s">
        <v>43</v>
      </c>
      <c r="P5366" s="177">
        <f>O5366*H5366</f>
        <v>0</v>
      </c>
      <c r="Q5366" s="177">
        <v>0</v>
      </c>
      <c r="R5366" s="177">
        <f>Q5366*H5366</f>
        <v>0</v>
      </c>
      <c r="S5366" s="177">
        <v>0</v>
      </c>
      <c r="T5366" s="178">
        <f>S5366*H5366</f>
        <v>0</v>
      </c>
      <c r="AR5366" s="179" t="s">
        <v>680</v>
      </c>
      <c r="AT5366" s="179" t="s">
        <v>576</v>
      </c>
      <c r="AU5366" s="179" t="s">
        <v>89</v>
      </c>
      <c r="AY5366" s="17" t="s">
        <v>574</v>
      </c>
      <c r="BE5366" s="102">
        <f>IF(N5366="základná",J5366,0)</f>
        <v>0</v>
      </c>
      <c r="BF5366" s="102">
        <f>IF(N5366="znížená",J5366,0)</f>
        <v>0</v>
      </c>
      <c r="BG5366" s="102">
        <f>IF(N5366="zákl. prenesená",J5366,0)</f>
        <v>0</v>
      </c>
      <c r="BH5366" s="102">
        <f>IF(N5366="zníž. prenesená",J5366,0)</f>
        <v>0</v>
      </c>
      <c r="BI5366" s="102">
        <f>IF(N5366="nulová",J5366,0)</f>
        <v>0</v>
      </c>
      <c r="BJ5366" s="17" t="s">
        <v>89</v>
      </c>
      <c r="BK5366" s="102">
        <f>ROUND(I5366*H5366,2)</f>
        <v>0</v>
      </c>
      <c r="BL5366" s="17" t="s">
        <v>680</v>
      </c>
      <c r="BM5366" s="179" t="s">
        <v>5487</v>
      </c>
    </row>
    <row r="5367" spans="2:65" s="13" customFormat="1" ht="12">
      <c r="B5367" s="187"/>
      <c r="D5367" s="181" t="s">
        <v>586</v>
      </c>
      <c r="E5367" s="188" t="s">
        <v>1</v>
      </c>
      <c r="F5367" s="189" t="s">
        <v>84</v>
      </c>
      <c r="H5367" s="190">
        <v>1</v>
      </c>
      <c r="I5367" s="191"/>
      <c r="L5367" s="187"/>
      <c r="M5367" s="192"/>
      <c r="T5367" s="193"/>
      <c r="AT5367" s="188" t="s">
        <v>586</v>
      </c>
      <c r="AU5367" s="188" t="s">
        <v>89</v>
      </c>
      <c r="AV5367" s="13" t="s">
        <v>89</v>
      </c>
      <c r="AW5367" s="13" t="s">
        <v>31</v>
      </c>
      <c r="AX5367" s="13" t="s">
        <v>77</v>
      </c>
      <c r="AY5367" s="188" t="s">
        <v>574</v>
      </c>
    </row>
    <row r="5368" spans="2:65" s="14" customFormat="1" ht="12">
      <c r="B5368" s="194"/>
      <c r="D5368" s="181" t="s">
        <v>586</v>
      </c>
      <c r="E5368" s="195" t="s">
        <v>1</v>
      </c>
      <c r="F5368" s="196" t="s">
        <v>596</v>
      </c>
      <c r="H5368" s="197">
        <v>1</v>
      </c>
      <c r="I5368" s="198"/>
      <c r="L5368" s="194"/>
      <c r="M5368" s="199"/>
      <c r="T5368" s="200"/>
      <c r="AT5368" s="195" t="s">
        <v>586</v>
      </c>
      <c r="AU5368" s="195" t="s">
        <v>89</v>
      </c>
      <c r="AV5368" s="14" t="s">
        <v>580</v>
      </c>
      <c r="AW5368" s="14" t="s">
        <v>31</v>
      </c>
      <c r="AX5368" s="14" t="s">
        <v>84</v>
      </c>
      <c r="AY5368" s="195" t="s">
        <v>574</v>
      </c>
    </row>
    <row r="5369" spans="2:65" s="1" customFormat="1" ht="44.25" customHeight="1">
      <c r="B5369" s="140"/>
      <c r="C5369" s="168" t="s">
        <v>5488</v>
      </c>
      <c r="D5369" s="168" t="s">
        <v>576</v>
      </c>
      <c r="E5369" s="169" t="s">
        <v>5489</v>
      </c>
      <c r="F5369" s="170" t="s">
        <v>5490</v>
      </c>
      <c r="G5369" s="171" t="s">
        <v>579</v>
      </c>
      <c r="H5369" s="172">
        <v>1</v>
      </c>
      <c r="I5369" s="173"/>
      <c r="J5369" s="174">
        <f>ROUND(I5369*H5369,2)</f>
        <v>0</v>
      </c>
      <c r="K5369" s="175"/>
      <c r="L5369" s="34"/>
      <c r="M5369" s="176" t="s">
        <v>1</v>
      </c>
      <c r="N5369" s="139" t="s">
        <v>43</v>
      </c>
      <c r="P5369" s="177">
        <f>O5369*H5369</f>
        <v>0</v>
      </c>
      <c r="Q5369" s="177">
        <v>0</v>
      </c>
      <c r="R5369" s="177">
        <f>Q5369*H5369</f>
        <v>0</v>
      </c>
      <c r="S5369" s="177">
        <v>0</v>
      </c>
      <c r="T5369" s="178">
        <f>S5369*H5369</f>
        <v>0</v>
      </c>
      <c r="AR5369" s="179" t="s">
        <v>680</v>
      </c>
      <c r="AT5369" s="179" t="s">
        <v>576</v>
      </c>
      <c r="AU5369" s="179" t="s">
        <v>89</v>
      </c>
      <c r="AY5369" s="17" t="s">
        <v>574</v>
      </c>
      <c r="BE5369" s="102">
        <f>IF(N5369="základná",J5369,0)</f>
        <v>0</v>
      </c>
      <c r="BF5369" s="102">
        <f>IF(N5369="znížená",J5369,0)</f>
        <v>0</v>
      </c>
      <c r="BG5369" s="102">
        <f>IF(N5369="zákl. prenesená",J5369,0)</f>
        <v>0</v>
      </c>
      <c r="BH5369" s="102">
        <f>IF(N5369="zníž. prenesená",J5369,0)</f>
        <v>0</v>
      </c>
      <c r="BI5369" s="102">
        <f>IF(N5369="nulová",J5369,0)</f>
        <v>0</v>
      </c>
      <c r="BJ5369" s="17" t="s">
        <v>89</v>
      </c>
      <c r="BK5369" s="102">
        <f>ROUND(I5369*H5369,2)</f>
        <v>0</v>
      </c>
      <c r="BL5369" s="17" t="s">
        <v>680</v>
      </c>
      <c r="BM5369" s="179" t="s">
        <v>5491</v>
      </c>
    </row>
    <row r="5370" spans="2:65" s="13" customFormat="1" ht="12">
      <c r="B5370" s="187"/>
      <c r="D5370" s="181" t="s">
        <v>586</v>
      </c>
      <c r="E5370" s="188" t="s">
        <v>1</v>
      </c>
      <c r="F5370" s="189" t="s">
        <v>84</v>
      </c>
      <c r="H5370" s="190">
        <v>1</v>
      </c>
      <c r="I5370" s="191"/>
      <c r="L5370" s="187"/>
      <c r="M5370" s="192"/>
      <c r="T5370" s="193"/>
      <c r="AT5370" s="188" t="s">
        <v>586</v>
      </c>
      <c r="AU5370" s="188" t="s">
        <v>89</v>
      </c>
      <c r="AV5370" s="13" t="s">
        <v>89</v>
      </c>
      <c r="AW5370" s="13" t="s">
        <v>31</v>
      </c>
      <c r="AX5370" s="13" t="s">
        <v>77</v>
      </c>
      <c r="AY5370" s="188" t="s">
        <v>574</v>
      </c>
    </row>
    <row r="5371" spans="2:65" s="14" customFormat="1" ht="12">
      <c r="B5371" s="194"/>
      <c r="D5371" s="181" t="s">
        <v>586</v>
      </c>
      <c r="E5371" s="195" t="s">
        <v>1</v>
      </c>
      <c r="F5371" s="196" t="s">
        <v>596</v>
      </c>
      <c r="H5371" s="197">
        <v>1</v>
      </c>
      <c r="I5371" s="198"/>
      <c r="L5371" s="194"/>
      <c r="M5371" s="199"/>
      <c r="T5371" s="200"/>
      <c r="AT5371" s="195" t="s">
        <v>586</v>
      </c>
      <c r="AU5371" s="195" t="s">
        <v>89</v>
      </c>
      <c r="AV5371" s="14" t="s">
        <v>580</v>
      </c>
      <c r="AW5371" s="14" t="s">
        <v>31</v>
      </c>
      <c r="AX5371" s="14" t="s">
        <v>84</v>
      </c>
      <c r="AY5371" s="195" t="s">
        <v>574</v>
      </c>
    </row>
    <row r="5372" spans="2:65" s="1" customFormat="1" ht="44.25" customHeight="1">
      <c r="B5372" s="140"/>
      <c r="C5372" s="168" t="s">
        <v>5492</v>
      </c>
      <c r="D5372" s="168" t="s">
        <v>576</v>
      </c>
      <c r="E5372" s="169" t="s">
        <v>5493</v>
      </c>
      <c r="F5372" s="170" t="s">
        <v>5494</v>
      </c>
      <c r="G5372" s="171" t="s">
        <v>579</v>
      </c>
      <c r="H5372" s="172">
        <v>1</v>
      </c>
      <c r="I5372" s="173"/>
      <c r="J5372" s="174">
        <f>ROUND(I5372*H5372,2)</f>
        <v>0</v>
      </c>
      <c r="K5372" s="175"/>
      <c r="L5372" s="34"/>
      <c r="M5372" s="176" t="s">
        <v>1</v>
      </c>
      <c r="N5372" s="139" t="s">
        <v>43</v>
      </c>
      <c r="P5372" s="177">
        <f>O5372*H5372</f>
        <v>0</v>
      </c>
      <c r="Q5372" s="177">
        <v>0</v>
      </c>
      <c r="R5372" s="177">
        <f>Q5372*H5372</f>
        <v>0</v>
      </c>
      <c r="S5372" s="177">
        <v>0</v>
      </c>
      <c r="T5372" s="178">
        <f>S5372*H5372</f>
        <v>0</v>
      </c>
      <c r="AR5372" s="179" t="s">
        <v>680</v>
      </c>
      <c r="AT5372" s="179" t="s">
        <v>576</v>
      </c>
      <c r="AU5372" s="179" t="s">
        <v>89</v>
      </c>
      <c r="AY5372" s="17" t="s">
        <v>574</v>
      </c>
      <c r="BE5372" s="102">
        <f>IF(N5372="základná",J5372,0)</f>
        <v>0</v>
      </c>
      <c r="BF5372" s="102">
        <f>IF(N5372="znížená",J5372,0)</f>
        <v>0</v>
      </c>
      <c r="BG5372" s="102">
        <f>IF(N5372="zákl. prenesená",J5372,0)</f>
        <v>0</v>
      </c>
      <c r="BH5372" s="102">
        <f>IF(N5372="zníž. prenesená",J5372,0)</f>
        <v>0</v>
      </c>
      <c r="BI5372" s="102">
        <f>IF(N5372="nulová",J5372,0)</f>
        <v>0</v>
      </c>
      <c r="BJ5372" s="17" t="s">
        <v>89</v>
      </c>
      <c r="BK5372" s="102">
        <f>ROUND(I5372*H5372,2)</f>
        <v>0</v>
      </c>
      <c r="BL5372" s="17" t="s">
        <v>680</v>
      </c>
      <c r="BM5372" s="179" t="s">
        <v>5495</v>
      </c>
    </row>
    <row r="5373" spans="2:65" s="13" customFormat="1" ht="12">
      <c r="B5373" s="187"/>
      <c r="D5373" s="181" t="s">
        <v>586</v>
      </c>
      <c r="E5373" s="188" t="s">
        <v>1</v>
      </c>
      <c r="F5373" s="189" t="s">
        <v>84</v>
      </c>
      <c r="H5373" s="190">
        <v>1</v>
      </c>
      <c r="I5373" s="191"/>
      <c r="L5373" s="187"/>
      <c r="M5373" s="192"/>
      <c r="T5373" s="193"/>
      <c r="AT5373" s="188" t="s">
        <v>586</v>
      </c>
      <c r="AU5373" s="188" t="s">
        <v>89</v>
      </c>
      <c r="AV5373" s="13" t="s">
        <v>89</v>
      </c>
      <c r="AW5373" s="13" t="s">
        <v>31</v>
      </c>
      <c r="AX5373" s="13" t="s">
        <v>77</v>
      </c>
      <c r="AY5373" s="188" t="s">
        <v>574</v>
      </c>
    </row>
    <row r="5374" spans="2:65" s="14" customFormat="1" ht="12">
      <c r="B5374" s="194"/>
      <c r="D5374" s="181" t="s">
        <v>586</v>
      </c>
      <c r="E5374" s="195" t="s">
        <v>1</v>
      </c>
      <c r="F5374" s="196" t="s">
        <v>596</v>
      </c>
      <c r="H5374" s="197">
        <v>1</v>
      </c>
      <c r="I5374" s="198"/>
      <c r="L5374" s="194"/>
      <c r="M5374" s="199"/>
      <c r="T5374" s="200"/>
      <c r="AT5374" s="195" t="s">
        <v>586</v>
      </c>
      <c r="AU5374" s="195" t="s">
        <v>89</v>
      </c>
      <c r="AV5374" s="14" t="s">
        <v>580</v>
      </c>
      <c r="AW5374" s="14" t="s">
        <v>31</v>
      </c>
      <c r="AX5374" s="14" t="s">
        <v>84</v>
      </c>
      <c r="AY5374" s="195" t="s">
        <v>574</v>
      </c>
    </row>
    <row r="5375" spans="2:65" s="1" customFormat="1" ht="49.25" customHeight="1">
      <c r="B5375" s="140"/>
      <c r="C5375" s="168" t="s">
        <v>5496</v>
      </c>
      <c r="D5375" s="168" t="s">
        <v>576</v>
      </c>
      <c r="E5375" s="169" t="s">
        <v>5497</v>
      </c>
      <c r="F5375" s="170" t="s">
        <v>5498</v>
      </c>
      <c r="G5375" s="171" t="s">
        <v>579</v>
      </c>
      <c r="H5375" s="172">
        <v>1</v>
      </c>
      <c r="I5375" s="173"/>
      <c r="J5375" s="174">
        <f>ROUND(I5375*H5375,2)</f>
        <v>0</v>
      </c>
      <c r="K5375" s="175"/>
      <c r="L5375" s="34"/>
      <c r="M5375" s="176" t="s">
        <v>1</v>
      </c>
      <c r="N5375" s="139" t="s">
        <v>43</v>
      </c>
      <c r="P5375" s="177">
        <f>O5375*H5375</f>
        <v>0</v>
      </c>
      <c r="Q5375" s="177">
        <v>0</v>
      </c>
      <c r="R5375" s="177">
        <f>Q5375*H5375</f>
        <v>0</v>
      </c>
      <c r="S5375" s="177">
        <v>0</v>
      </c>
      <c r="T5375" s="178">
        <f>S5375*H5375</f>
        <v>0</v>
      </c>
      <c r="AR5375" s="179" t="s">
        <v>680</v>
      </c>
      <c r="AT5375" s="179" t="s">
        <v>576</v>
      </c>
      <c r="AU5375" s="179" t="s">
        <v>89</v>
      </c>
      <c r="AY5375" s="17" t="s">
        <v>574</v>
      </c>
      <c r="BE5375" s="102">
        <f>IF(N5375="základná",J5375,0)</f>
        <v>0</v>
      </c>
      <c r="BF5375" s="102">
        <f>IF(N5375="znížená",J5375,0)</f>
        <v>0</v>
      </c>
      <c r="BG5375" s="102">
        <f>IF(N5375="zákl. prenesená",J5375,0)</f>
        <v>0</v>
      </c>
      <c r="BH5375" s="102">
        <f>IF(N5375="zníž. prenesená",J5375,0)</f>
        <v>0</v>
      </c>
      <c r="BI5375" s="102">
        <f>IF(N5375="nulová",J5375,0)</f>
        <v>0</v>
      </c>
      <c r="BJ5375" s="17" t="s">
        <v>89</v>
      </c>
      <c r="BK5375" s="102">
        <f>ROUND(I5375*H5375,2)</f>
        <v>0</v>
      </c>
      <c r="BL5375" s="17" t="s">
        <v>680</v>
      </c>
      <c r="BM5375" s="179" t="s">
        <v>5499</v>
      </c>
    </row>
    <row r="5376" spans="2:65" s="13" customFormat="1" ht="12">
      <c r="B5376" s="187"/>
      <c r="D5376" s="181" t="s">
        <v>586</v>
      </c>
      <c r="E5376" s="188" t="s">
        <v>1</v>
      </c>
      <c r="F5376" s="189" t="s">
        <v>84</v>
      </c>
      <c r="H5376" s="190">
        <v>1</v>
      </c>
      <c r="I5376" s="191"/>
      <c r="L5376" s="187"/>
      <c r="M5376" s="192"/>
      <c r="T5376" s="193"/>
      <c r="AT5376" s="188" t="s">
        <v>586</v>
      </c>
      <c r="AU5376" s="188" t="s">
        <v>89</v>
      </c>
      <c r="AV5376" s="13" t="s">
        <v>89</v>
      </c>
      <c r="AW5376" s="13" t="s">
        <v>31</v>
      </c>
      <c r="AX5376" s="13" t="s">
        <v>77</v>
      </c>
      <c r="AY5376" s="188" t="s">
        <v>574</v>
      </c>
    </row>
    <row r="5377" spans="2:65" s="14" customFormat="1" ht="12">
      <c r="B5377" s="194"/>
      <c r="D5377" s="181" t="s">
        <v>586</v>
      </c>
      <c r="E5377" s="195" t="s">
        <v>1</v>
      </c>
      <c r="F5377" s="196" t="s">
        <v>596</v>
      </c>
      <c r="H5377" s="197">
        <v>1</v>
      </c>
      <c r="I5377" s="198"/>
      <c r="L5377" s="194"/>
      <c r="M5377" s="199"/>
      <c r="T5377" s="200"/>
      <c r="AT5377" s="195" t="s">
        <v>586</v>
      </c>
      <c r="AU5377" s="195" t="s">
        <v>89</v>
      </c>
      <c r="AV5377" s="14" t="s">
        <v>580</v>
      </c>
      <c r="AW5377" s="14" t="s">
        <v>31</v>
      </c>
      <c r="AX5377" s="14" t="s">
        <v>84</v>
      </c>
      <c r="AY5377" s="195" t="s">
        <v>574</v>
      </c>
    </row>
    <row r="5378" spans="2:65" s="1" customFormat="1" ht="44.25" customHeight="1">
      <c r="B5378" s="140"/>
      <c r="C5378" s="168" t="s">
        <v>5500</v>
      </c>
      <c r="D5378" s="168" t="s">
        <v>576</v>
      </c>
      <c r="E5378" s="169" t="s">
        <v>5501</v>
      </c>
      <c r="F5378" s="170" t="s">
        <v>5502</v>
      </c>
      <c r="G5378" s="171" t="s">
        <v>579</v>
      </c>
      <c r="H5378" s="172">
        <v>1</v>
      </c>
      <c r="I5378" s="173"/>
      <c r="J5378" s="174">
        <f>ROUND(I5378*H5378,2)</f>
        <v>0</v>
      </c>
      <c r="K5378" s="175"/>
      <c r="L5378" s="34"/>
      <c r="M5378" s="176" t="s">
        <v>1</v>
      </c>
      <c r="N5378" s="139" t="s">
        <v>43</v>
      </c>
      <c r="P5378" s="177">
        <f>O5378*H5378</f>
        <v>0</v>
      </c>
      <c r="Q5378" s="177">
        <v>0</v>
      </c>
      <c r="R5378" s="177">
        <f>Q5378*H5378</f>
        <v>0</v>
      </c>
      <c r="S5378" s="177">
        <v>0</v>
      </c>
      <c r="T5378" s="178">
        <f>S5378*H5378</f>
        <v>0</v>
      </c>
      <c r="AR5378" s="179" t="s">
        <v>680</v>
      </c>
      <c r="AT5378" s="179" t="s">
        <v>576</v>
      </c>
      <c r="AU5378" s="179" t="s">
        <v>89</v>
      </c>
      <c r="AY5378" s="17" t="s">
        <v>574</v>
      </c>
      <c r="BE5378" s="102">
        <f>IF(N5378="základná",J5378,0)</f>
        <v>0</v>
      </c>
      <c r="BF5378" s="102">
        <f>IF(N5378="znížená",J5378,0)</f>
        <v>0</v>
      </c>
      <c r="BG5378" s="102">
        <f>IF(N5378="zákl. prenesená",J5378,0)</f>
        <v>0</v>
      </c>
      <c r="BH5378" s="102">
        <f>IF(N5378="zníž. prenesená",J5378,0)</f>
        <v>0</v>
      </c>
      <c r="BI5378" s="102">
        <f>IF(N5378="nulová",J5378,0)</f>
        <v>0</v>
      </c>
      <c r="BJ5378" s="17" t="s">
        <v>89</v>
      </c>
      <c r="BK5378" s="102">
        <f>ROUND(I5378*H5378,2)</f>
        <v>0</v>
      </c>
      <c r="BL5378" s="17" t="s">
        <v>680</v>
      </c>
      <c r="BM5378" s="179" t="s">
        <v>5503</v>
      </c>
    </row>
    <row r="5379" spans="2:65" s="13" customFormat="1" ht="12">
      <c r="B5379" s="187"/>
      <c r="D5379" s="181" t="s">
        <v>586</v>
      </c>
      <c r="E5379" s="188" t="s">
        <v>1</v>
      </c>
      <c r="F5379" s="189" t="s">
        <v>84</v>
      </c>
      <c r="H5379" s="190">
        <v>1</v>
      </c>
      <c r="I5379" s="191"/>
      <c r="L5379" s="187"/>
      <c r="M5379" s="192"/>
      <c r="T5379" s="193"/>
      <c r="AT5379" s="188" t="s">
        <v>586</v>
      </c>
      <c r="AU5379" s="188" t="s">
        <v>89</v>
      </c>
      <c r="AV5379" s="13" t="s">
        <v>89</v>
      </c>
      <c r="AW5379" s="13" t="s">
        <v>31</v>
      </c>
      <c r="AX5379" s="13" t="s">
        <v>77</v>
      </c>
      <c r="AY5379" s="188" t="s">
        <v>574</v>
      </c>
    </row>
    <row r="5380" spans="2:65" s="14" customFormat="1" ht="12">
      <c r="B5380" s="194"/>
      <c r="D5380" s="181" t="s">
        <v>586</v>
      </c>
      <c r="E5380" s="195" t="s">
        <v>1</v>
      </c>
      <c r="F5380" s="196" t="s">
        <v>596</v>
      </c>
      <c r="H5380" s="197">
        <v>1</v>
      </c>
      <c r="I5380" s="198"/>
      <c r="L5380" s="194"/>
      <c r="M5380" s="199"/>
      <c r="T5380" s="200"/>
      <c r="AT5380" s="195" t="s">
        <v>586</v>
      </c>
      <c r="AU5380" s="195" t="s">
        <v>89</v>
      </c>
      <c r="AV5380" s="14" t="s">
        <v>580</v>
      </c>
      <c r="AW5380" s="14" t="s">
        <v>31</v>
      </c>
      <c r="AX5380" s="14" t="s">
        <v>84</v>
      </c>
      <c r="AY5380" s="195" t="s">
        <v>574</v>
      </c>
    </row>
    <row r="5381" spans="2:65" s="1" customFormat="1" ht="44.25" customHeight="1">
      <c r="B5381" s="140"/>
      <c r="C5381" s="168" t="s">
        <v>5504</v>
      </c>
      <c r="D5381" s="168" t="s">
        <v>576</v>
      </c>
      <c r="E5381" s="169" t="s">
        <v>5505</v>
      </c>
      <c r="F5381" s="170" t="s">
        <v>5506</v>
      </c>
      <c r="G5381" s="171" t="s">
        <v>579</v>
      </c>
      <c r="H5381" s="172">
        <v>1</v>
      </c>
      <c r="I5381" s="173"/>
      <c r="J5381" s="174">
        <f>ROUND(I5381*H5381,2)</f>
        <v>0</v>
      </c>
      <c r="K5381" s="175"/>
      <c r="L5381" s="34"/>
      <c r="M5381" s="176" t="s">
        <v>1</v>
      </c>
      <c r="N5381" s="139" t="s">
        <v>43</v>
      </c>
      <c r="P5381" s="177">
        <f>O5381*H5381</f>
        <v>0</v>
      </c>
      <c r="Q5381" s="177">
        <v>0</v>
      </c>
      <c r="R5381" s="177">
        <f>Q5381*H5381</f>
        <v>0</v>
      </c>
      <c r="S5381" s="177">
        <v>0</v>
      </c>
      <c r="T5381" s="178">
        <f>S5381*H5381</f>
        <v>0</v>
      </c>
      <c r="AR5381" s="179" t="s">
        <v>680</v>
      </c>
      <c r="AT5381" s="179" t="s">
        <v>576</v>
      </c>
      <c r="AU5381" s="179" t="s">
        <v>89</v>
      </c>
      <c r="AY5381" s="17" t="s">
        <v>574</v>
      </c>
      <c r="BE5381" s="102">
        <f>IF(N5381="základná",J5381,0)</f>
        <v>0</v>
      </c>
      <c r="BF5381" s="102">
        <f>IF(N5381="znížená",J5381,0)</f>
        <v>0</v>
      </c>
      <c r="BG5381" s="102">
        <f>IF(N5381="zákl. prenesená",J5381,0)</f>
        <v>0</v>
      </c>
      <c r="BH5381" s="102">
        <f>IF(N5381="zníž. prenesená",J5381,0)</f>
        <v>0</v>
      </c>
      <c r="BI5381" s="102">
        <f>IF(N5381="nulová",J5381,0)</f>
        <v>0</v>
      </c>
      <c r="BJ5381" s="17" t="s">
        <v>89</v>
      </c>
      <c r="BK5381" s="102">
        <f>ROUND(I5381*H5381,2)</f>
        <v>0</v>
      </c>
      <c r="BL5381" s="17" t="s">
        <v>680</v>
      </c>
      <c r="BM5381" s="179" t="s">
        <v>5507</v>
      </c>
    </row>
    <row r="5382" spans="2:65" s="13" customFormat="1" ht="12">
      <c r="B5382" s="187"/>
      <c r="D5382" s="181" t="s">
        <v>586</v>
      </c>
      <c r="E5382" s="188" t="s">
        <v>1</v>
      </c>
      <c r="F5382" s="189" t="s">
        <v>84</v>
      </c>
      <c r="H5382" s="190">
        <v>1</v>
      </c>
      <c r="I5382" s="191"/>
      <c r="L5382" s="187"/>
      <c r="M5382" s="192"/>
      <c r="T5382" s="193"/>
      <c r="AT5382" s="188" t="s">
        <v>586</v>
      </c>
      <c r="AU5382" s="188" t="s">
        <v>89</v>
      </c>
      <c r="AV5382" s="13" t="s">
        <v>89</v>
      </c>
      <c r="AW5382" s="13" t="s">
        <v>31</v>
      </c>
      <c r="AX5382" s="13" t="s">
        <v>77</v>
      </c>
      <c r="AY5382" s="188" t="s">
        <v>574</v>
      </c>
    </row>
    <row r="5383" spans="2:65" s="14" customFormat="1" ht="12">
      <c r="B5383" s="194"/>
      <c r="D5383" s="181" t="s">
        <v>586</v>
      </c>
      <c r="E5383" s="195" t="s">
        <v>1</v>
      </c>
      <c r="F5383" s="196" t="s">
        <v>596</v>
      </c>
      <c r="H5383" s="197">
        <v>1</v>
      </c>
      <c r="I5383" s="198"/>
      <c r="L5383" s="194"/>
      <c r="M5383" s="199"/>
      <c r="T5383" s="200"/>
      <c r="AT5383" s="195" t="s">
        <v>586</v>
      </c>
      <c r="AU5383" s="195" t="s">
        <v>89</v>
      </c>
      <c r="AV5383" s="14" t="s">
        <v>580</v>
      </c>
      <c r="AW5383" s="14" t="s">
        <v>31</v>
      </c>
      <c r="AX5383" s="14" t="s">
        <v>84</v>
      </c>
      <c r="AY5383" s="195" t="s">
        <v>574</v>
      </c>
    </row>
    <row r="5384" spans="2:65" s="1" customFormat="1" ht="44.25" customHeight="1">
      <c r="B5384" s="140"/>
      <c r="C5384" s="168" t="s">
        <v>5508</v>
      </c>
      <c r="D5384" s="168" t="s">
        <v>576</v>
      </c>
      <c r="E5384" s="169" t="s">
        <v>5509</v>
      </c>
      <c r="F5384" s="170" t="s">
        <v>5510</v>
      </c>
      <c r="G5384" s="171" t="s">
        <v>579</v>
      </c>
      <c r="H5384" s="172">
        <v>1</v>
      </c>
      <c r="I5384" s="173"/>
      <c r="J5384" s="174">
        <f>ROUND(I5384*H5384,2)</f>
        <v>0</v>
      </c>
      <c r="K5384" s="175"/>
      <c r="L5384" s="34"/>
      <c r="M5384" s="176" t="s">
        <v>1</v>
      </c>
      <c r="N5384" s="139" t="s">
        <v>43</v>
      </c>
      <c r="P5384" s="177">
        <f>O5384*H5384</f>
        <v>0</v>
      </c>
      <c r="Q5384" s="177">
        <v>0</v>
      </c>
      <c r="R5384" s="177">
        <f>Q5384*H5384</f>
        <v>0</v>
      </c>
      <c r="S5384" s="177">
        <v>0</v>
      </c>
      <c r="T5384" s="178">
        <f>S5384*H5384</f>
        <v>0</v>
      </c>
      <c r="AR5384" s="179" t="s">
        <v>680</v>
      </c>
      <c r="AT5384" s="179" t="s">
        <v>576</v>
      </c>
      <c r="AU5384" s="179" t="s">
        <v>89</v>
      </c>
      <c r="AY5384" s="17" t="s">
        <v>574</v>
      </c>
      <c r="BE5384" s="102">
        <f>IF(N5384="základná",J5384,0)</f>
        <v>0</v>
      </c>
      <c r="BF5384" s="102">
        <f>IF(N5384="znížená",J5384,0)</f>
        <v>0</v>
      </c>
      <c r="BG5384" s="102">
        <f>IF(N5384="zákl. prenesená",J5384,0)</f>
        <v>0</v>
      </c>
      <c r="BH5384" s="102">
        <f>IF(N5384="zníž. prenesená",J5384,0)</f>
        <v>0</v>
      </c>
      <c r="BI5384" s="102">
        <f>IF(N5384="nulová",J5384,0)</f>
        <v>0</v>
      </c>
      <c r="BJ5384" s="17" t="s">
        <v>89</v>
      </c>
      <c r="BK5384" s="102">
        <f>ROUND(I5384*H5384,2)</f>
        <v>0</v>
      </c>
      <c r="BL5384" s="17" t="s">
        <v>680</v>
      </c>
      <c r="BM5384" s="179" t="s">
        <v>5511</v>
      </c>
    </row>
    <row r="5385" spans="2:65" s="13" customFormat="1" ht="12">
      <c r="B5385" s="187"/>
      <c r="D5385" s="181" t="s">
        <v>586</v>
      </c>
      <c r="E5385" s="188" t="s">
        <v>1</v>
      </c>
      <c r="F5385" s="189" t="s">
        <v>84</v>
      </c>
      <c r="H5385" s="190">
        <v>1</v>
      </c>
      <c r="I5385" s="191"/>
      <c r="L5385" s="187"/>
      <c r="M5385" s="192"/>
      <c r="T5385" s="193"/>
      <c r="AT5385" s="188" t="s">
        <v>586</v>
      </c>
      <c r="AU5385" s="188" t="s">
        <v>89</v>
      </c>
      <c r="AV5385" s="13" t="s">
        <v>89</v>
      </c>
      <c r="AW5385" s="13" t="s">
        <v>31</v>
      </c>
      <c r="AX5385" s="13" t="s">
        <v>77</v>
      </c>
      <c r="AY5385" s="188" t="s">
        <v>574</v>
      </c>
    </row>
    <row r="5386" spans="2:65" s="14" customFormat="1" ht="12">
      <c r="B5386" s="194"/>
      <c r="D5386" s="181" t="s">
        <v>586</v>
      </c>
      <c r="E5386" s="195" t="s">
        <v>1</v>
      </c>
      <c r="F5386" s="196" t="s">
        <v>596</v>
      </c>
      <c r="H5386" s="197">
        <v>1</v>
      </c>
      <c r="I5386" s="198"/>
      <c r="L5386" s="194"/>
      <c r="M5386" s="199"/>
      <c r="T5386" s="200"/>
      <c r="AT5386" s="195" t="s">
        <v>586</v>
      </c>
      <c r="AU5386" s="195" t="s">
        <v>89</v>
      </c>
      <c r="AV5386" s="14" t="s">
        <v>580</v>
      </c>
      <c r="AW5386" s="14" t="s">
        <v>31</v>
      </c>
      <c r="AX5386" s="14" t="s">
        <v>84</v>
      </c>
      <c r="AY5386" s="195" t="s">
        <v>574</v>
      </c>
    </row>
    <row r="5387" spans="2:65" s="1" customFormat="1" ht="44.25" customHeight="1">
      <c r="B5387" s="140"/>
      <c r="C5387" s="168" t="s">
        <v>5512</v>
      </c>
      <c r="D5387" s="168" t="s">
        <v>576</v>
      </c>
      <c r="E5387" s="169" t="s">
        <v>5513</v>
      </c>
      <c r="F5387" s="170" t="s">
        <v>5514</v>
      </c>
      <c r="G5387" s="171" t="s">
        <v>579</v>
      </c>
      <c r="H5387" s="172">
        <v>1</v>
      </c>
      <c r="I5387" s="173"/>
      <c r="J5387" s="174">
        <f>ROUND(I5387*H5387,2)</f>
        <v>0</v>
      </c>
      <c r="K5387" s="175"/>
      <c r="L5387" s="34"/>
      <c r="M5387" s="176" t="s">
        <v>1</v>
      </c>
      <c r="N5387" s="139" t="s">
        <v>43</v>
      </c>
      <c r="P5387" s="177">
        <f>O5387*H5387</f>
        <v>0</v>
      </c>
      <c r="Q5387" s="177">
        <v>0</v>
      </c>
      <c r="R5387" s="177">
        <f>Q5387*H5387</f>
        <v>0</v>
      </c>
      <c r="S5387" s="177">
        <v>0</v>
      </c>
      <c r="T5387" s="178">
        <f>S5387*H5387</f>
        <v>0</v>
      </c>
      <c r="AR5387" s="179" t="s">
        <v>680</v>
      </c>
      <c r="AT5387" s="179" t="s">
        <v>576</v>
      </c>
      <c r="AU5387" s="179" t="s">
        <v>89</v>
      </c>
      <c r="AY5387" s="17" t="s">
        <v>574</v>
      </c>
      <c r="BE5387" s="102">
        <f>IF(N5387="základná",J5387,0)</f>
        <v>0</v>
      </c>
      <c r="BF5387" s="102">
        <f>IF(N5387="znížená",J5387,0)</f>
        <v>0</v>
      </c>
      <c r="BG5387" s="102">
        <f>IF(N5387="zákl. prenesená",J5387,0)</f>
        <v>0</v>
      </c>
      <c r="BH5387" s="102">
        <f>IF(N5387="zníž. prenesená",J5387,0)</f>
        <v>0</v>
      </c>
      <c r="BI5387" s="102">
        <f>IF(N5387="nulová",J5387,0)</f>
        <v>0</v>
      </c>
      <c r="BJ5387" s="17" t="s">
        <v>89</v>
      </c>
      <c r="BK5387" s="102">
        <f>ROUND(I5387*H5387,2)</f>
        <v>0</v>
      </c>
      <c r="BL5387" s="17" t="s">
        <v>680</v>
      </c>
      <c r="BM5387" s="179" t="s">
        <v>5515</v>
      </c>
    </row>
    <row r="5388" spans="2:65" s="13" customFormat="1" ht="12">
      <c r="B5388" s="187"/>
      <c r="D5388" s="181" t="s">
        <v>586</v>
      </c>
      <c r="E5388" s="188" t="s">
        <v>1</v>
      </c>
      <c r="F5388" s="189" t="s">
        <v>84</v>
      </c>
      <c r="H5388" s="190">
        <v>1</v>
      </c>
      <c r="I5388" s="191"/>
      <c r="L5388" s="187"/>
      <c r="M5388" s="192"/>
      <c r="T5388" s="193"/>
      <c r="AT5388" s="188" t="s">
        <v>586</v>
      </c>
      <c r="AU5388" s="188" t="s">
        <v>89</v>
      </c>
      <c r="AV5388" s="13" t="s">
        <v>89</v>
      </c>
      <c r="AW5388" s="13" t="s">
        <v>31</v>
      </c>
      <c r="AX5388" s="13" t="s">
        <v>77</v>
      </c>
      <c r="AY5388" s="188" t="s">
        <v>574</v>
      </c>
    </row>
    <row r="5389" spans="2:65" s="14" customFormat="1" ht="12">
      <c r="B5389" s="194"/>
      <c r="D5389" s="181" t="s">
        <v>586</v>
      </c>
      <c r="E5389" s="195" t="s">
        <v>1</v>
      </c>
      <c r="F5389" s="196" t="s">
        <v>596</v>
      </c>
      <c r="H5389" s="197">
        <v>1</v>
      </c>
      <c r="I5389" s="198"/>
      <c r="L5389" s="194"/>
      <c r="M5389" s="199"/>
      <c r="T5389" s="200"/>
      <c r="AT5389" s="195" t="s">
        <v>586</v>
      </c>
      <c r="AU5389" s="195" t="s">
        <v>89</v>
      </c>
      <c r="AV5389" s="14" t="s">
        <v>580</v>
      </c>
      <c r="AW5389" s="14" t="s">
        <v>31</v>
      </c>
      <c r="AX5389" s="14" t="s">
        <v>84</v>
      </c>
      <c r="AY5389" s="195" t="s">
        <v>574</v>
      </c>
    </row>
    <row r="5390" spans="2:65" s="1" customFormat="1" ht="44.25" customHeight="1">
      <c r="B5390" s="140"/>
      <c r="C5390" s="168" t="s">
        <v>5516</v>
      </c>
      <c r="D5390" s="168" t="s">
        <v>576</v>
      </c>
      <c r="E5390" s="169" t="s">
        <v>5517</v>
      </c>
      <c r="F5390" s="170" t="s">
        <v>5518</v>
      </c>
      <c r="G5390" s="171" t="s">
        <v>579</v>
      </c>
      <c r="H5390" s="172">
        <v>1</v>
      </c>
      <c r="I5390" s="173"/>
      <c r="J5390" s="174">
        <f>ROUND(I5390*H5390,2)</f>
        <v>0</v>
      </c>
      <c r="K5390" s="175"/>
      <c r="L5390" s="34"/>
      <c r="M5390" s="176" t="s">
        <v>1</v>
      </c>
      <c r="N5390" s="139" t="s">
        <v>43</v>
      </c>
      <c r="P5390" s="177">
        <f>O5390*H5390</f>
        <v>0</v>
      </c>
      <c r="Q5390" s="177">
        <v>0</v>
      </c>
      <c r="R5390" s="177">
        <f>Q5390*H5390</f>
        <v>0</v>
      </c>
      <c r="S5390" s="177">
        <v>0</v>
      </c>
      <c r="T5390" s="178">
        <f>S5390*H5390</f>
        <v>0</v>
      </c>
      <c r="AR5390" s="179" t="s">
        <v>680</v>
      </c>
      <c r="AT5390" s="179" t="s">
        <v>576</v>
      </c>
      <c r="AU5390" s="179" t="s">
        <v>89</v>
      </c>
      <c r="AY5390" s="17" t="s">
        <v>574</v>
      </c>
      <c r="BE5390" s="102">
        <f>IF(N5390="základná",J5390,0)</f>
        <v>0</v>
      </c>
      <c r="BF5390" s="102">
        <f>IF(N5390="znížená",J5390,0)</f>
        <v>0</v>
      </c>
      <c r="BG5390" s="102">
        <f>IF(N5390="zákl. prenesená",J5390,0)</f>
        <v>0</v>
      </c>
      <c r="BH5390" s="102">
        <f>IF(N5390="zníž. prenesená",J5390,0)</f>
        <v>0</v>
      </c>
      <c r="BI5390" s="102">
        <f>IF(N5390="nulová",J5390,0)</f>
        <v>0</v>
      </c>
      <c r="BJ5390" s="17" t="s">
        <v>89</v>
      </c>
      <c r="BK5390" s="102">
        <f>ROUND(I5390*H5390,2)</f>
        <v>0</v>
      </c>
      <c r="BL5390" s="17" t="s">
        <v>680</v>
      </c>
      <c r="BM5390" s="179" t="s">
        <v>5519</v>
      </c>
    </row>
    <row r="5391" spans="2:65" s="13" customFormat="1" ht="12">
      <c r="B5391" s="187"/>
      <c r="D5391" s="181" t="s">
        <v>586</v>
      </c>
      <c r="E5391" s="188" t="s">
        <v>1</v>
      </c>
      <c r="F5391" s="189" t="s">
        <v>84</v>
      </c>
      <c r="H5391" s="190">
        <v>1</v>
      </c>
      <c r="I5391" s="191"/>
      <c r="L5391" s="187"/>
      <c r="M5391" s="192"/>
      <c r="T5391" s="193"/>
      <c r="AT5391" s="188" t="s">
        <v>586</v>
      </c>
      <c r="AU5391" s="188" t="s">
        <v>89</v>
      </c>
      <c r="AV5391" s="13" t="s">
        <v>89</v>
      </c>
      <c r="AW5391" s="13" t="s">
        <v>31</v>
      </c>
      <c r="AX5391" s="13" t="s">
        <v>77</v>
      </c>
      <c r="AY5391" s="188" t="s">
        <v>574</v>
      </c>
    </row>
    <row r="5392" spans="2:65" s="14" customFormat="1" ht="12">
      <c r="B5392" s="194"/>
      <c r="D5392" s="181" t="s">
        <v>586</v>
      </c>
      <c r="E5392" s="195" t="s">
        <v>1</v>
      </c>
      <c r="F5392" s="196" t="s">
        <v>596</v>
      </c>
      <c r="H5392" s="197">
        <v>1</v>
      </c>
      <c r="I5392" s="198"/>
      <c r="L5392" s="194"/>
      <c r="M5392" s="199"/>
      <c r="T5392" s="200"/>
      <c r="AT5392" s="195" t="s">
        <v>586</v>
      </c>
      <c r="AU5392" s="195" t="s">
        <v>89</v>
      </c>
      <c r="AV5392" s="14" t="s">
        <v>580</v>
      </c>
      <c r="AW5392" s="14" t="s">
        <v>31</v>
      </c>
      <c r="AX5392" s="14" t="s">
        <v>84</v>
      </c>
      <c r="AY5392" s="195" t="s">
        <v>574</v>
      </c>
    </row>
    <row r="5393" spans="2:65" s="1" customFormat="1" ht="44.25" customHeight="1">
      <c r="B5393" s="140"/>
      <c r="C5393" s="168" t="s">
        <v>5520</v>
      </c>
      <c r="D5393" s="168" t="s">
        <v>576</v>
      </c>
      <c r="E5393" s="169" t="s">
        <v>5521</v>
      </c>
      <c r="F5393" s="170" t="s">
        <v>5522</v>
      </c>
      <c r="G5393" s="171" t="s">
        <v>579</v>
      </c>
      <c r="H5393" s="172">
        <v>1</v>
      </c>
      <c r="I5393" s="173"/>
      <c r="J5393" s="174">
        <f>ROUND(I5393*H5393,2)</f>
        <v>0</v>
      </c>
      <c r="K5393" s="175"/>
      <c r="L5393" s="34"/>
      <c r="M5393" s="176" t="s">
        <v>1</v>
      </c>
      <c r="N5393" s="139" t="s">
        <v>43</v>
      </c>
      <c r="P5393" s="177">
        <f>O5393*H5393</f>
        <v>0</v>
      </c>
      <c r="Q5393" s="177">
        <v>0</v>
      </c>
      <c r="R5393" s="177">
        <f>Q5393*H5393</f>
        <v>0</v>
      </c>
      <c r="S5393" s="177">
        <v>0</v>
      </c>
      <c r="T5393" s="178">
        <f>S5393*H5393</f>
        <v>0</v>
      </c>
      <c r="AR5393" s="179" t="s">
        <v>680</v>
      </c>
      <c r="AT5393" s="179" t="s">
        <v>576</v>
      </c>
      <c r="AU5393" s="179" t="s">
        <v>89</v>
      </c>
      <c r="AY5393" s="17" t="s">
        <v>574</v>
      </c>
      <c r="BE5393" s="102">
        <f>IF(N5393="základná",J5393,0)</f>
        <v>0</v>
      </c>
      <c r="BF5393" s="102">
        <f>IF(N5393="znížená",J5393,0)</f>
        <v>0</v>
      </c>
      <c r="BG5393" s="102">
        <f>IF(N5393="zákl. prenesená",J5393,0)</f>
        <v>0</v>
      </c>
      <c r="BH5393" s="102">
        <f>IF(N5393="zníž. prenesená",J5393,0)</f>
        <v>0</v>
      </c>
      <c r="BI5393" s="102">
        <f>IF(N5393="nulová",J5393,0)</f>
        <v>0</v>
      </c>
      <c r="BJ5393" s="17" t="s">
        <v>89</v>
      </c>
      <c r="BK5393" s="102">
        <f>ROUND(I5393*H5393,2)</f>
        <v>0</v>
      </c>
      <c r="BL5393" s="17" t="s">
        <v>680</v>
      </c>
      <c r="BM5393" s="179" t="s">
        <v>5523</v>
      </c>
    </row>
    <row r="5394" spans="2:65" s="13" customFormat="1" ht="12">
      <c r="B5394" s="187"/>
      <c r="D5394" s="181" t="s">
        <v>586</v>
      </c>
      <c r="E5394" s="188" t="s">
        <v>1</v>
      </c>
      <c r="F5394" s="189" t="s">
        <v>84</v>
      </c>
      <c r="H5394" s="190">
        <v>1</v>
      </c>
      <c r="I5394" s="191"/>
      <c r="L5394" s="187"/>
      <c r="M5394" s="192"/>
      <c r="T5394" s="193"/>
      <c r="AT5394" s="188" t="s">
        <v>586</v>
      </c>
      <c r="AU5394" s="188" t="s">
        <v>89</v>
      </c>
      <c r="AV5394" s="13" t="s">
        <v>89</v>
      </c>
      <c r="AW5394" s="13" t="s">
        <v>31</v>
      </c>
      <c r="AX5394" s="13" t="s">
        <v>77</v>
      </c>
      <c r="AY5394" s="188" t="s">
        <v>574</v>
      </c>
    </row>
    <row r="5395" spans="2:65" s="14" customFormat="1" ht="12">
      <c r="B5395" s="194"/>
      <c r="D5395" s="181" t="s">
        <v>586</v>
      </c>
      <c r="E5395" s="195" t="s">
        <v>1</v>
      </c>
      <c r="F5395" s="196" t="s">
        <v>596</v>
      </c>
      <c r="H5395" s="197">
        <v>1</v>
      </c>
      <c r="I5395" s="198"/>
      <c r="L5395" s="194"/>
      <c r="M5395" s="199"/>
      <c r="T5395" s="200"/>
      <c r="AT5395" s="195" t="s">
        <v>586</v>
      </c>
      <c r="AU5395" s="195" t="s">
        <v>89</v>
      </c>
      <c r="AV5395" s="14" t="s">
        <v>580</v>
      </c>
      <c r="AW5395" s="14" t="s">
        <v>31</v>
      </c>
      <c r="AX5395" s="14" t="s">
        <v>84</v>
      </c>
      <c r="AY5395" s="195" t="s">
        <v>574</v>
      </c>
    </row>
    <row r="5396" spans="2:65" s="1" customFormat="1" ht="44.25" customHeight="1">
      <c r="B5396" s="140"/>
      <c r="C5396" s="168" t="s">
        <v>5524</v>
      </c>
      <c r="D5396" s="168" t="s">
        <v>576</v>
      </c>
      <c r="E5396" s="169" t="s">
        <v>5525</v>
      </c>
      <c r="F5396" s="170" t="s">
        <v>5526</v>
      </c>
      <c r="G5396" s="171" t="s">
        <v>579</v>
      </c>
      <c r="H5396" s="172">
        <v>1</v>
      </c>
      <c r="I5396" s="173"/>
      <c r="J5396" s="174">
        <f>ROUND(I5396*H5396,2)</f>
        <v>0</v>
      </c>
      <c r="K5396" s="175"/>
      <c r="L5396" s="34"/>
      <c r="M5396" s="176" t="s">
        <v>1</v>
      </c>
      <c r="N5396" s="139" t="s">
        <v>43</v>
      </c>
      <c r="P5396" s="177">
        <f>O5396*H5396</f>
        <v>0</v>
      </c>
      <c r="Q5396" s="177">
        <v>0</v>
      </c>
      <c r="R5396" s="177">
        <f>Q5396*H5396</f>
        <v>0</v>
      </c>
      <c r="S5396" s="177">
        <v>0</v>
      </c>
      <c r="T5396" s="178">
        <f>S5396*H5396</f>
        <v>0</v>
      </c>
      <c r="AR5396" s="179" t="s">
        <v>680</v>
      </c>
      <c r="AT5396" s="179" t="s">
        <v>576</v>
      </c>
      <c r="AU5396" s="179" t="s">
        <v>89</v>
      </c>
      <c r="AY5396" s="17" t="s">
        <v>574</v>
      </c>
      <c r="BE5396" s="102">
        <f>IF(N5396="základná",J5396,0)</f>
        <v>0</v>
      </c>
      <c r="BF5396" s="102">
        <f>IF(N5396="znížená",J5396,0)</f>
        <v>0</v>
      </c>
      <c r="BG5396" s="102">
        <f>IF(N5396="zákl. prenesená",J5396,0)</f>
        <v>0</v>
      </c>
      <c r="BH5396" s="102">
        <f>IF(N5396="zníž. prenesená",J5396,0)</f>
        <v>0</v>
      </c>
      <c r="BI5396" s="102">
        <f>IF(N5396="nulová",J5396,0)</f>
        <v>0</v>
      </c>
      <c r="BJ5396" s="17" t="s">
        <v>89</v>
      </c>
      <c r="BK5396" s="102">
        <f>ROUND(I5396*H5396,2)</f>
        <v>0</v>
      </c>
      <c r="BL5396" s="17" t="s">
        <v>680</v>
      </c>
      <c r="BM5396" s="179" t="s">
        <v>5527</v>
      </c>
    </row>
    <row r="5397" spans="2:65" s="13" customFormat="1" ht="12">
      <c r="B5397" s="187"/>
      <c r="D5397" s="181" t="s">
        <v>586</v>
      </c>
      <c r="E5397" s="188" t="s">
        <v>1</v>
      </c>
      <c r="F5397" s="189" t="s">
        <v>84</v>
      </c>
      <c r="H5397" s="190">
        <v>1</v>
      </c>
      <c r="I5397" s="191"/>
      <c r="L5397" s="187"/>
      <c r="M5397" s="192"/>
      <c r="T5397" s="193"/>
      <c r="AT5397" s="188" t="s">
        <v>586</v>
      </c>
      <c r="AU5397" s="188" t="s">
        <v>89</v>
      </c>
      <c r="AV5397" s="13" t="s">
        <v>89</v>
      </c>
      <c r="AW5397" s="13" t="s">
        <v>31</v>
      </c>
      <c r="AX5397" s="13" t="s">
        <v>77</v>
      </c>
      <c r="AY5397" s="188" t="s">
        <v>574</v>
      </c>
    </row>
    <row r="5398" spans="2:65" s="14" customFormat="1" ht="12">
      <c r="B5398" s="194"/>
      <c r="D5398" s="181" t="s">
        <v>586</v>
      </c>
      <c r="E5398" s="195" t="s">
        <v>1</v>
      </c>
      <c r="F5398" s="196" t="s">
        <v>596</v>
      </c>
      <c r="H5398" s="197">
        <v>1</v>
      </c>
      <c r="I5398" s="198"/>
      <c r="L5398" s="194"/>
      <c r="M5398" s="199"/>
      <c r="T5398" s="200"/>
      <c r="AT5398" s="195" t="s">
        <v>586</v>
      </c>
      <c r="AU5398" s="195" t="s">
        <v>89</v>
      </c>
      <c r="AV5398" s="14" t="s">
        <v>580</v>
      </c>
      <c r="AW5398" s="14" t="s">
        <v>31</v>
      </c>
      <c r="AX5398" s="14" t="s">
        <v>84</v>
      </c>
      <c r="AY5398" s="195" t="s">
        <v>574</v>
      </c>
    </row>
    <row r="5399" spans="2:65" s="1" customFormat="1" ht="44.25" customHeight="1">
      <c r="B5399" s="140"/>
      <c r="C5399" s="168" t="s">
        <v>5528</v>
      </c>
      <c r="D5399" s="168" t="s">
        <v>576</v>
      </c>
      <c r="E5399" s="169" t="s">
        <v>5529</v>
      </c>
      <c r="F5399" s="170" t="s">
        <v>5530</v>
      </c>
      <c r="G5399" s="171" t="s">
        <v>579</v>
      </c>
      <c r="H5399" s="172">
        <v>1</v>
      </c>
      <c r="I5399" s="173"/>
      <c r="J5399" s="174">
        <f>ROUND(I5399*H5399,2)</f>
        <v>0</v>
      </c>
      <c r="K5399" s="175"/>
      <c r="L5399" s="34"/>
      <c r="M5399" s="176" t="s">
        <v>1</v>
      </c>
      <c r="N5399" s="139" t="s">
        <v>43</v>
      </c>
      <c r="P5399" s="177">
        <f>O5399*H5399</f>
        <v>0</v>
      </c>
      <c r="Q5399" s="177">
        <v>0</v>
      </c>
      <c r="R5399" s="177">
        <f>Q5399*H5399</f>
        <v>0</v>
      </c>
      <c r="S5399" s="177">
        <v>0</v>
      </c>
      <c r="T5399" s="178">
        <f>S5399*H5399</f>
        <v>0</v>
      </c>
      <c r="AR5399" s="179" t="s">
        <v>680</v>
      </c>
      <c r="AT5399" s="179" t="s">
        <v>576</v>
      </c>
      <c r="AU5399" s="179" t="s">
        <v>89</v>
      </c>
      <c r="AY5399" s="17" t="s">
        <v>574</v>
      </c>
      <c r="BE5399" s="102">
        <f>IF(N5399="základná",J5399,0)</f>
        <v>0</v>
      </c>
      <c r="BF5399" s="102">
        <f>IF(N5399="znížená",J5399,0)</f>
        <v>0</v>
      </c>
      <c r="BG5399" s="102">
        <f>IF(N5399="zákl. prenesená",J5399,0)</f>
        <v>0</v>
      </c>
      <c r="BH5399" s="102">
        <f>IF(N5399="zníž. prenesená",J5399,0)</f>
        <v>0</v>
      </c>
      <c r="BI5399" s="102">
        <f>IF(N5399="nulová",J5399,0)</f>
        <v>0</v>
      </c>
      <c r="BJ5399" s="17" t="s">
        <v>89</v>
      </c>
      <c r="BK5399" s="102">
        <f>ROUND(I5399*H5399,2)</f>
        <v>0</v>
      </c>
      <c r="BL5399" s="17" t="s">
        <v>680</v>
      </c>
      <c r="BM5399" s="179" t="s">
        <v>5531</v>
      </c>
    </row>
    <row r="5400" spans="2:65" s="13" customFormat="1" ht="12">
      <c r="B5400" s="187"/>
      <c r="D5400" s="181" t="s">
        <v>586</v>
      </c>
      <c r="E5400" s="188" t="s">
        <v>1</v>
      </c>
      <c r="F5400" s="189" t="s">
        <v>84</v>
      </c>
      <c r="H5400" s="190">
        <v>1</v>
      </c>
      <c r="I5400" s="191"/>
      <c r="L5400" s="187"/>
      <c r="M5400" s="192"/>
      <c r="T5400" s="193"/>
      <c r="AT5400" s="188" t="s">
        <v>586</v>
      </c>
      <c r="AU5400" s="188" t="s">
        <v>89</v>
      </c>
      <c r="AV5400" s="13" t="s">
        <v>89</v>
      </c>
      <c r="AW5400" s="13" t="s">
        <v>31</v>
      </c>
      <c r="AX5400" s="13" t="s">
        <v>77</v>
      </c>
      <c r="AY5400" s="188" t="s">
        <v>574</v>
      </c>
    </row>
    <row r="5401" spans="2:65" s="14" customFormat="1" ht="12">
      <c r="B5401" s="194"/>
      <c r="D5401" s="181" t="s">
        <v>586</v>
      </c>
      <c r="E5401" s="195" t="s">
        <v>1</v>
      </c>
      <c r="F5401" s="196" t="s">
        <v>596</v>
      </c>
      <c r="H5401" s="197">
        <v>1</v>
      </c>
      <c r="I5401" s="198"/>
      <c r="L5401" s="194"/>
      <c r="M5401" s="199"/>
      <c r="T5401" s="200"/>
      <c r="AT5401" s="195" t="s">
        <v>586</v>
      </c>
      <c r="AU5401" s="195" t="s">
        <v>89</v>
      </c>
      <c r="AV5401" s="14" t="s">
        <v>580</v>
      </c>
      <c r="AW5401" s="14" t="s">
        <v>31</v>
      </c>
      <c r="AX5401" s="14" t="s">
        <v>84</v>
      </c>
      <c r="AY5401" s="195" t="s">
        <v>574</v>
      </c>
    </row>
    <row r="5402" spans="2:65" s="1" customFormat="1" ht="44.25" customHeight="1">
      <c r="B5402" s="140"/>
      <c r="C5402" s="168" t="s">
        <v>5532</v>
      </c>
      <c r="D5402" s="168" t="s">
        <v>576</v>
      </c>
      <c r="E5402" s="169" t="s">
        <v>5533</v>
      </c>
      <c r="F5402" s="170" t="s">
        <v>5534</v>
      </c>
      <c r="G5402" s="171" t="s">
        <v>579</v>
      </c>
      <c r="H5402" s="172">
        <v>1</v>
      </c>
      <c r="I5402" s="173"/>
      <c r="J5402" s="174">
        <f>ROUND(I5402*H5402,2)</f>
        <v>0</v>
      </c>
      <c r="K5402" s="175"/>
      <c r="L5402" s="34"/>
      <c r="M5402" s="176" t="s">
        <v>1</v>
      </c>
      <c r="N5402" s="139" t="s">
        <v>43</v>
      </c>
      <c r="P5402" s="177">
        <f>O5402*H5402</f>
        <v>0</v>
      </c>
      <c r="Q5402" s="177">
        <v>0</v>
      </c>
      <c r="R5402" s="177">
        <f>Q5402*H5402</f>
        <v>0</v>
      </c>
      <c r="S5402" s="177">
        <v>0</v>
      </c>
      <c r="T5402" s="178">
        <f>S5402*H5402</f>
        <v>0</v>
      </c>
      <c r="AR5402" s="179" t="s">
        <v>680</v>
      </c>
      <c r="AT5402" s="179" t="s">
        <v>576</v>
      </c>
      <c r="AU5402" s="179" t="s">
        <v>89</v>
      </c>
      <c r="AY5402" s="17" t="s">
        <v>574</v>
      </c>
      <c r="BE5402" s="102">
        <f>IF(N5402="základná",J5402,0)</f>
        <v>0</v>
      </c>
      <c r="BF5402" s="102">
        <f>IF(N5402="znížená",J5402,0)</f>
        <v>0</v>
      </c>
      <c r="BG5402" s="102">
        <f>IF(N5402="zákl. prenesená",J5402,0)</f>
        <v>0</v>
      </c>
      <c r="BH5402" s="102">
        <f>IF(N5402="zníž. prenesená",J5402,0)</f>
        <v>0</v>
      </c>
      <c r="BI5402" s="102">
        <f>IF(N5402="nulová",J5402,0)</f>
        <v>0</v>
      </c>
      <c r="BJ5402" s="17" t="s">
        <v>89</v>
      </c>
      <c r="BK5402" s="102">
        <f>ROUND(I5402*H5402,2)</f>
        <v>0</v>
      </c>
      <c r="BL5402" s="17" t="s">
        <v>680</v>
      </c>
      <c r="BM5402" s="179" t="s">
        <v>5535</v>
      </c>
    </row>
    <row r="5403" spans="2:65" s="13" customFormat="1" ht="12">
      <c r="B5403" s="187"/>
      <c r="D5403" s="181" t="s">
        <v>586</v>
      </c>
      <c r="E5403" s="188" t="s">
        <v>1</v>
      </c>
      <c r="F5403" s="189" t="s">
        <v>84</v>
      </c>
      <c r="H5403" s="190">
        <v>1</v>
      </c>
      <c r="I5403" s="191"/>
      <c r="L5403" s="187"/>
      <c r="M5403" s="192"/>
      <c r="T5403" s="193"/>
      <c r="AT5403" s="188" t="s">
        <v>586</v>
      </c>
      <c r="AU5403" s="188" t="s">
        <v>89</v>
      </c>
      <c r="AV5403" s="13" t="s">
        <v>89</v>
      </c>
      <c r="AW5403" s="13" t="s">
        <v>31</v>
      </c>
      <c r="AX5403" s="13" t="s">
        <v>77</v>
      </c>
      <c r="AY5403" s="188" t="s">
        <v>574</v>
      </c>
    </row>
    <row r="5404" spans="2:65" s="14" customFormat="1" ht="12">
      <c r="B5404" s="194"/>
      <c r="D5404" s="181" t="s">
        <v>586</v>
      </c>
      <c r="E5404" s="195" t="s">
        <v>1</v>
      </c>
      <c r="F5404" s="196" t="s">
        <v>596</v>
      </c>
      <c r="H5404" s="197">
        <v>1</v>
      </c>
      <c r="I5404" s="198"/>
      <c r="L5404" s="194"/>
      <c r="M5404" s="199"/>
      <c r="T5404" s="200"/>
      <c r="AT5404" s="195" t="s">
        <v>586</v>
      </c>
      <c r="AU5404" s="195" t="s">
        <v>89</v>
      </c>
      <c r="AV5404" s="14" t="s">
        <v>580</v>
      </c>
      <c r="AW5404" s="14" t="s">
        <v>31</v>
      </c>
      <c r="AX5404" s="14" t="s">
        <v>84</v>
      </c>
      <c r="AY5404" s="195" t="s">
        <v>574</v>
      </c>
    </row>
    <row r="5405" spans="2:65" s="1" customFormat="1" ht="44.25" customHeight="1">
      <c r="B5405" s="140"/>
      <c r="C5405" s="168" t="s">
        <v>5536</v>
      </c>
      <c r="D5405" s="168" t="s">
        <v>576</v>
      </c>
      <c r="E5405" s="169" t="s">
        <v>5537</v>
      </c>
      <c r="F5405" s="170" t="s">
        <v>5538</v>
      </c>
      <c r="G5405" s="171" t="s">
        <v>579</v>
      </c>
      <c r="H5405" s="172">
        <v>1</v>
      </c>
      <c r="I5405" s="173"/>
      <c r="J5405" s="174">
        <f>ROUND(I5405*H5405,2)</f>
        <v>0</v>
      </c>
      <c r="K5405" s="175"/>
      <c r="L5405" s="34"/>
      <c r="M5405" s="176" t="s">
        <v>1</v>
      </c>
      <c r="N5405" s="139" t="s">
        <v>43</v>
      </c>
      <c r="P5405" s="177">
        <f>O5405*H5405</f>
        <v>0</v>
      </c>
      <c r="Q5405" s="177">
        <v>0</v>
      </c>
      <c r="R5405" s="177">
        <f>Q5405*H5405</f>
        <v>0</v>
      </c>
      <c r="S5405" s="177">
        <v>0</v>
      </c>
      <c r="T5405" s="178">
        <f>S5405*H5405</f>
        <v>0</v>
      </c>
      <c r="AR5405" s="179" t="s">
        <v>680</v>
      </c>
      <c r="AT5405" s="179" t="s">
        <v>576</v>
      </c>
      <c r="AU5405" s="179" t="s">
        <v>89</v>
      </c>
      <c r="AY5405" s="17" t="s">
        <v>574</v>
      </c>
      <c r="BE5405" s="102">
        <f>IF(N5405="základná",J5405,0)</f>
        <v>0</v>
      </c>
      <c r="BF5405" s="102">
        <f>IF(N5405="znížená",J5405,0)</f>
        <v>0</v>
      </c>
      <c r="BG5405" s="102">
        <f>IF(N5405="zákl. prenesená",J5405,0)</f>
        <v>0</v>
      </c>
      <c r="BH5405" s="102">
        <f>IF(N5405="zníž. prenesená",J5405,0)</f>
        <v>0</v>
      </c>
      <c r="BI5405" s="102">
        <f>IF(N5405="nulová",J5405,0)</f>
        <v>0</v>
      </c>
      <c r="BJ5405" s="17" t="s">
        <v>89</v>
      </c>
      <c r="BK5405" s="102">
        <f>ROUND(I5405*H5405,2)</f>
        <v>0</v>
      </c>
      <c r="BL5405" s="17" t="s">
        <v>680</v>
      </c>
      <c r="BM5405" s="179" t="s">
        <v>5539</v>
      </c>
    </row>
    <row r="5406" spans="2:65" s="13" customFormat="1" ht="12">
      <c r="B5406" s="187"/>
      <c r="D5406" s="181" t="s">
        <v>586</v>
      </c>
      <c r="E5406" s="188" t="s">
        <v>1</v>
      </c>
      <c r="F5406" s="189" t="s">
        <v>84</v>
      </c>
      <c r="H5406" s="190">
        <v>1</v>
      </c>
      <c r="I5406" s="191"/>
      <c r="L5406" s="187"/>
      <c r="M5406" s="192"/>
      <c r="T5406" s="193"/>
      <c r="AT5406" s="188" t="s">
        <v>586</v>
      </c>
      <c r="AU5406" s="188" t="s">
        <v>89</v>
      </c>
      <c r="AV5406" s="13" t="s">
        <v>89</v>
      </c>
      <c r="AW5406" s="13" t="s">
        <v>31</v>
      </c>
      <c r="AX5406" s="13" t="s">
        <v>77</v>
      </c>
      <c r="AY5406" s="188" t="s">
        <v>574</v>
      </c>
    </row>
    <row r="5407" spans="2:65" s="14" customFormat="1" ht="12">
      <c r="B5407" s="194"/>
      <c r="D5407" s="181" t="s">
        <v>586</v>
      </c>
      <c r="E5407" s="195" t="s">
        <v>1</v>
      </c>
      <c r="F5407" s="196" t="s">
        <v>596</v>
      </c>
      <c r="H5407" s="197">
        <v>1</v>
      </c>
      <c r="I5407" s="198"/>
      <c r="L5407" s="194"/>
      <c r="M5407" s="199"/>
      <c r="T5407" s="200"/>
      <c r="AT5407" s="195" t="s">
        <v>586</v>
      </c>
      <c r="AU5407" s="195" t="s">
        <v>89</v>
      </c>
      <c r="AV5407" s="14" t="s">
        <v>580</v>
      </c>
      <c r="AW5407" s="14" t="s">
        <v>31</v>
      </c>
      <c r="AX5407" s="14" t="s">
        <v>84</v>
      </c>
      <c r="AY5407" s="195" t="s">
        <v>574</v>
      </c>
    </row>
    <row r="5408" spans="2:65" s="1" customFormat="1" ht="44.25" customHeight="1">
      <c r="B5408" s="140"/>
      <c r="C5408" s="168" t="s">
        <v>5540</v>
      </c>
      <c r="D5408" s="168" t="s">
        <v>576</v>
      </c>
      <c r="E5408" s="169" t="s">
        <v>5541</v>
      </c>
      <c r="F5408" s="170" t="s">
        <v>5542</v>
      </c>
      <c r="G5408" s="171" t="s">
        <v>579</v>
      </c>
      <c r="H5408" s="172">
        <v>1</v>
      </c>
      <c r="I5408" s="173"/>
      <c r="J5408" s="174">
        <f>ROUND(I5408*H5408,2)</f>
        <v>0</v>
      </c>
      <c r="K5408" s="175"/>
      <c r="L5408" s="34"/>
      <c r="M5408" s="176" t="s">
        <v>1</v>
      </c>
      <c r="N5408" s="139" t="s">
        <v>43</v>
      </c>
      <c r="P5408" s="177">
        <f>O5408*H5408</f>
        <v>0</v>
      </c>
      <c r="Q5408" s="177">
        <v>0</v>
      </c>
      <c r="R5408" s="177">
        <f>Q5408*H5408</f>
        <v>0</v>
      </c>
      <c r="S5408" s="177">
        <v>0</v>
      </c>
      <c r="T5408" s="178">
        <f>S5408*H5408</f>
        <v>0</v>
      </c>
      <c r="AR5408" s="179" t="s">
        <v>680</v>
      </c>
      <c r="AT5408" s="179" t="s">
        <v>576</v>
      </c>
      <c r="AU5408" s="179" t="s">
        <v>89</v>
      </c>
      <c r="AY5408" s="17" t="s">
        <v>574</v>
      </c>
      <c r="BE5408" s="102">
        <f>IF(N5408="základná",J5408,0)</f>
        <v>0</v>
      </c>
      <c r="BF5408" s="102">
        <f>IF(N5408="znížená",J5408,0)</f>
        <v>0</v>
      </c>
      <c r="BG5408" s="102">
        <f>IF(N5408="zákl. prenesená",J5408,0)</f>
        <v>0</v>
      </c>
      <c r="BH5408" s="102">
        <f>IF(N5408="zníž. prenesená",J5408,0)</f>
        <v>0</v>
      </c>
      <c r="BI5408" s="102">
        <f>IF(N5408="nulová",J5408,0)</f>
        <v>0</v>
      </c>
      <c r="BJ5408" s="17" t="s">
        <v>89</v>
      </c>
      <c r="BK5408" s="102">
        <f>ROUND(I5408*H5408,2)</f>
        <v>0</v>
      </c>
      <c r="BL5408" s="17" t="s">
        <v>680</v>
      </c>
      <c r="BM5408" s="179" t="s">
        <v>5543</v>
      </c>
    </row>
    <row r="5409" spans="2:65" s="13" customFormat="1" ht="12">
      <c r="B5409" s="187"/>
      <c r="D5409" s="181" t="s">
        <v>586</v>
      </c>
      <c r="E5409" s="188" t="s">
        <v>1</v>
      </c>
      <c r="F5409" s="189" t="s">
        <v>84</v>
      </c>
      <c r="H5409" s="190">
        <v>1</v>
      </c>
      <c r="I5409" s="191"/>
      <c r="L5409" s="187"/>
      <c r="M5409" s="192"/>
      <c r="T5409" s="193"/>
      <c r="AT5409" s="188" t="s">
        <v>586</v>
      </c>
      <c r="AU5409" s="188" t="s">
        <v>89</v>
      </c>
      <c r="AV5409" s="13" t="s">
        <v>89</v>
      </c>
      <c r="AW5409" s="13" t="s">
        <v>31</v>
      </c>
      <c r="AX5409" s="13" t="s">
        <v>77</v>
      </c>
      <c r="AY5409" s="188" t="s">
        <v>574</v>
      </c>
    </row>
    <row r="5410" spans="2:65" s="14" customFormat="1" ht="12">
      <c r="B5410" s="194"/>
      <c r="D5410" s="181" t="s">
        <v>586</v>
      </c>
      <c r="E5410" s="195" t="s">
        <v>1</v>
      </c>
      <c r="F5410" s="196" t="s">
        <v>596</v>
      </c>
      <c r="H5410" s="197">
        <v>1</v>
      </c>
      <c r="I5410" s="198"/>
      <c r="L5410" s="194"/>
      <c r="M5410" s="199"/>
      <c r="T5410" s="200"/>
      <c r="AT5410" s="195" t="s">
        <v>586</v>
      </c>
      <c r="AU5410" s="195" t="s">
        <v>89</v>
      </c>
      <c r="AV5410" s="14" t="s">
        <v>580</v>
      </c>
      <c r="AW5410" s="14" t="s">
        <v>31</v>
      </c>
      <c r="AX5410" s="14" t="s">
        <v>84</v>
      </c>
      <c r="AY5410" s="195" t="s">
        <v>574</v>
      </c>
    </row>
    <row r="5411" spans="2:65" s="1" customFormat="1" ht="44.25" customHeight="1">
      <c r="B5411" s="140"/>
      <c r="C5411" s="168" t="s">
        <v>5544</v>
      </c>
      <c r="D5411" s="168" t="s">
        <v>576</v>
      </c>
      <c r="E5411" s="169" t="s">
        <v>5545</v>
      </c>
      <c r="F5411" s="170" t="s">
        <v>5546</v>
      </c>
      <c r="G5411" s="171" t="s">
        <v>579</v>
      </c>
      <c r="H5411" s="172">
        <v>1</v>
      </c>
      <c r="I5411" s="173"/>
      <c r="J5411" s="174">
        <f>ROUND(I5411*H5411,2)</f>
        <v>0</v>
      </c>
      <c r="K5411" s="175"/>
      <c r="L5411" s="34"/>
      <c r="M5411" s="176" t="s">
        <v>1</v>
      </c>
      <c r="N5411" s="139" t="s">
        <v>43</v>
      </c>
      <c r="P5411" s="177">
        <f>O5411*H5411</f>
        <v>0</v>
      </c>
      <c r="Q5411" s="177">
        <v>0</v>
      </c>
      <c r="R5411" s="177">
        <f>Q5411*H5411</f>
        <v>0</v>
      </c>
      <c r="S5411" s="177">
        <v>0</v>
      </c>
      <c r="T5411" s="178">
        <f>S5411*H5411</f>
        <v>0</v>
      </c>
      <c r="AR5411" s="179" t="s">
        <v>680</v>
      </c>
      <c r="AT5411" s="179" t="s">
        <v>576</v>
      </c>
      <c r="AU5411" s="179" t="s">
        <v>89</v>
      </c>
      <c r="AY5411" s="17" t="s">
        <v>574</v>
      </c>
      <c r="BE5411" s="102">
        <f>IF(N5411="základná",J5411,0)</f>
        <v>0</v>
      </c>
      <c r="BF5411" s="102">
        <f>IF(N5411="znížená",J5411,0)</f>
        <v>0</v>
      </c>
      <c r="BG5411" s="102">
        <f>IF(N5411="zákl. prenesená",J5411,0)</f>
        <v>0</v>
      </c>
      <c r="BH5411" s="102">
        <f>IF(N5411="zníž. prenesená",J5411,0)</f>
        <v>0</v>
      </c>
      <c r="BI5411" s="102">
        <f>IF(N5411="nulová",J5411,0)</f>
        <v>0</v>
      </c>
      <c r="BJ5411" s="17" t="s">
        <v>89</v>
      </c>
      <c r="BK5411" s="102">
        <f>ROUND(I5411*H5411,2)</f>
        <v>0</v>
      </c>
      <c r="BL5411" s="17" t="s">
        <v>680</v>
      </c>
      <c r="BM5411" s="179" t="s">
        <v>5547</v>
      </c>
    </row>
    <row r="5412" spans="2:65" s="13" customFormat="1" ht="12">
      <c r="B5412" s="187"/>
      <c r="D5412" s="181" t="s">
        <v>586</v>
      </c>
      <c r="E5412" s="188" t="s">
        <v>1</v>
      </c>
      <c r="F5412" s="189" t="s">
        <v>84</v>
      </c>
      <c r="H5412" s="190">
        <v>1</v>
      </c>
      <c r="I5412" s="191"/>
      <c r="L5412" s="187"/>
      <c r="M5412" s="192"/>
      <c r="T5412" s="193"/>
      <c r="AT5412" s="188" t="s">
        <v>586</v>
      </c>
      <c r="AU5412" s="188" t="s">
        <v>89</v>
      </c>
      <c r="AV5412" s="13" t="s">
        <v>89</v>
      </c>
      <c r="AW5412" s="13" t="s">
        <v>31</v>
      </c>
      <c r="AX5412" s="13" t="s">
        <v>77</v>
      </c>
      <c r="AY5412" s="188" t="s">
        <v>574</v>
      </c>
    </row>
    <row r="5413" spans="2:65" s="14" customFormat="1" ht="12">
      <c r="B5413" s="194"/>
      <c r="D5413" s="181" t="s">
        <v>586</v>
      </c>
      <c r="E5413" s="195" t="s">
        <v>1</v>
      </c>
      <c r="F5413" s="196" t="s">
        <v>596</v>
      </c>
      <c r="H5413" s="197">
        <v>1</v>
      </c>
      <c r="I5413" s="198"/>
      <c r="L5413" s="194"/>
      <c r="M5413" s="199"/>
      <c r="T5413" s="200"/>
      <c r="AT5413" s="195" t="s">
        <v>586</v>
      </c>
      <c r="AU5413" s="195" t="s">
        <v>89</v>
      </c>
      <c r="AV5413" s="14" t="s">
        <v>580</v>
      </c>
      <c r="AW5413" s="14" t="s">
        <v>31</v>
      </c>
      <c r="AX5413" s="14" t="s">
        <v>84</v>
      </c>
      <c r="AY5413" s="195" t="s">
        <v>574</v>
      </c>
    </row>
    <row r="5414" spans="2:65" s="1" customFormat="1" ht="44.25" customHeight="1">
      <c r="B5414" s="140"/>
      <c r="C5414" s="168" t="s">
        <v>5548</v>
      </c>
      <c r="D5414" s="168" t="s">
        <v>576</v>
      </c>
      <c r="E5414" s="169" t="s">
        <v>5549</v>
      </c>
      <c r="F5414" s="170" t="s">
        <v>5550</v>
      </c>
      <c r="G5414" s="171" t="s">
        <v>579</v>
      </c>
      <c r="H5414" s="172">
        <v>1</v>
      </c>
      <c r="I5414" s="173"/>
      <c r="J5414" s="174">
        <f>ROUND(I5414*H5414,2)</f>
        <v>0</v>
      </c>
      <c r="K5414" s="175"/>
      <c r="L5414" s="34"/>
      <c r="M5414" s="176" t="s">
        <v>1</v>
      </c>
      <c r="N5414" s="139" t="s">
        <v>43</v>
      </c>
      <c r="P5414" s="177">
        <f>O5414*H5414</f>
        <v>0</v>
      </c>
      <c r="Q5414" s="177">
        <v>0</v>
      </c>
      <c r="R5414" s="177">
        <f>Q5414*H5414</f>
        <v>0</v>
      </c>
      <c r="S5414" s="177">
        <v>0</v>
      </c>
      <c r="T5414" s="178">
        <f>S5414*H5414</f>
        <v>0</v>
      </c>
      <c r="AR5414" s="179" t="s">
        <v>680</v>
      </c>
      <c r="AT5414" s="179" t="s">
        <v>576</v>
      </c>
      <c r="AU5414" s="179" t="s">
        <v>89</v>
      </c>
      <c r="AY5414" s="17" t="s">
        <v>574</v>
      </c>
      <c r="BE5414" s="102">
        <f>IF(N5414="základná",J5414,0)</f>
        <v>0</v>
      </c>
      <c r="BF5414" s="102">
        <f>IF(N5414="znížená",J5414,0)</f>
        <v>0</v>
      </c>
      <c r="BG5414" s="102">
        <f>IF(N5414="zákl. prenesená",J5414,0)</f>
        <v>0</v>
      </c>
      <c r="BH5414" s="102">
        <f>IF(N5414="zníž. prenesená",J5414,0)</f>
        <v>0</v>
      </c>
      <c r="BI5414" s="102">
        <f>IF(N5414="nulová",J5414,0)</f>
        <v>0</v>
      </c>
      <c r="BJ5414" s="17" t="s">
        <v>89</v>
      </c>
      <c r="BK5414" s="102">
        <f>ROUND(I5414*H5414,2)</f>
        <v>0</v>
      </c>
      <c r="BL5414" s="17" t="s">
        <v>680</v>
      </c>
      <c r="BM5414" s="179" t="s">
        <v>5551</v>
      </c>
    </row>
    <row r="5415" spans="2:65" s="13" customFormat="1" ht="12">
      <c r="B5415" s="187"/>
      <c r="D5415" s="181" t="s">
        <v>586</v>
      </c>
      <c r="E5415" s="188" t="s">
        <v>1</v>
      </c>
      <c r="F5415" s="189" t="s">
        <v>84</v>
      </c>
      <c r="H5415" s="190">
        <v>1</v>
      </c>
      <c r="I5415" s="191"/>
      <c r="L5415" s="187"/>
      <c r="M5415" s="192"/>
      <c r="T5415" s="193"/>
      <c r="AT5415" s="188" t="s">
        <v>586</v>
      </c>
      <c r="AU5415" s="188" t="s">
        <v>89</v>
      </c>
      <c r="AV5415" s="13" t="s">
        <v>89</v>
      </c>
      <c r="AW5415" s="13" t="s">
        <v>31</v>
      </c>
      <c r="AX5415" s="13" t="s">
        <v>77</v>
      </c>
      <c r="AY5415" s="188" t="s">
        <v>574</v>
      </c>
    </row>
    <row r="5416" spans="2:65" s="14" customFormat="1" ht="12">
      <c r="B5416" s="194"/>
      <c r="D5416" s="181" t="s">
        <v>586</v>
      </c>
      <c r="E5416" s="195" t="s">
        <v>1</v>
      </c>
      <c r="F5416" s="196" t="s">
        <v>596</v>
      </c>
      <c r="H5416" s="197">
        <v>1</v>
      </c>
      <c r="I5416" s="198"/>
      <c r="L5416" s="194"/>
      <c r="M5416" s="199"/>
      <c r="T5416" s="200"/>
      <c r="AT5416" s="195" t="s">
        <v>586</v>
      </c>
      <c r="AU5416" s="195" t="s">
        <v>89</v>
      </c>
      <c r="AV5416" s="14" t="s">
        <v>580</v>
      </c>
      <c r="AW5416" s="14" t="s">
        <v>31</v>
      </c>
      <c r="AX5416" s="14" t="s">
        <v>84</v>
      </c>
      <c r="AY5416" s="195" t="s">
        <v>574</v>
      </c>
    </row>
    <row r="5417" spans="2:65" s="1" customFormat="1" ht="44.25" customHeight="1">
      <c r="B5417" s="140"/>
      <c r="C5417" s="168" t="s">
        <v>5552</v>
      </c>
      <c r="D5417" s="168" t="s">
        <v>576</v>
      </c>
      <c r="E5417" s="169" t="s">
        <v>5553</v>
      </c>
      <c r="F5417" s="170" t="s">
        <v>5554</v>
      </c>
      <c r="G5417" s="171" t="s">
        <v>579</v>
      </c>
      <c r="H5417" s="172">
        <v>1</v>
      </c>
      <c r="I5417" s="173"/>
      <c r="J5417" s="174">
        <f>ROUND(I5417*H5417,2)</f>
        <v>0</v>
      </c>
      <c r="K5417" s="175"/>
      <c r="L5417" s="34"/>
      <c r="M5417" s="176" t="s">
        <v>1</v>
      </c>
      <c r="N5417" s="139" t="s">
        <v>43</v>
      </c>
      <c r="P5417" s="177">
        <f>O5417*H5417</f>
        <v>0</v>
      </c>
      <c r="Q5417" s="177">
        <v>0</v>
      </c>
      <c r="R5417" s="177">
        <f>Q5417*H5417</f>
        <v>0</v>
      </c>
      <c r="S5417" s="177">
        <v>0</v>
      </c>
      <c r="T5417" s="178">
        <f>S5417*H5417</f>
        <v>0</v>
      </c>
      <c r="AR5417" s="179" t="s">
        <v>680</v>
      </c>
      <c r="AT5417" s="179" t="s">
        <v>576</v>
      </c>
      <c r="AU5417" s="179" t="s">
        <v>89</v>
      </c>
      <c r="AY5417" s="17" t="s">
        <v>574</v>
      </c>
      <c r="BE5417" s="102">
        <f>IF(N5417="základná",J5417,0)</f>
        <v>0</v>
      </c>
      <c r="BF5417" s="102">
        <f>IF(N5417="znížená",J5417,0)</f>
        <v>0</v>
      </c>
      <c r="BG5417" s="102">
        <f>IF(N5417="zákl. prenesená",J5417,0)</f>
        <v>0</v>
      </c>
      <c r="BH5417" s="102">
        <f>IF(N5417="zníž. prenesená",J5417,0)</f>
        <v>0</v>
      </c>
      <c r="BI5417" s="102">
        <f>IF(N5417="nulová",J5417,0)</f>
        <v>0</v>
      </c>
      <c r="BJ5417" s="17" t="s">
        <v>89</v>
      </c>
      <c r="BK5417" s="102">
        <f>ROUND(I5417*H5417,2)</f>
        <v>0</v>
      </c>
      <c r="BL5417" s="17" t="s">
        <v>680</v>
      </c>
      <c r="BM5417" s="179" t="s">
        <v>5555</v>
      </c>
    </row>
    <row r="5418" spans="2:65" s="13" customFormat="1" ht="12">
      <c r="B5418" s="187"/>
      <c r="D5418" s="181" t="s">
        <v>586</v>
      </c>
      <c r="E5418" s="188" t="s">
        <v>1</v>
      </c>
      <c r="F5418" s="189" t="s">
        <v>84</v>
      </c>
      <c r="H5418" s="190">
        <v>1</v>
      </c>
      <c r="I5418" s="191"/>
      <c r="L5418" s="187"/>
      <c r="M5418" s="192"/>
      <c r="T5418" s="193"/>
      <c r="AT5418" s="188" t="s">
        <v>586</v>
      </c>
      <c r="AU5418" s="188" t="s">
        <v>89</v>
      </c>
      <c r="AV5418" s="13" t="s">
        <v>89</v>
      </c>
      <c r="AW5418" s="13" t="s">
        <v>31</v>
      </c>
      <c r="AX5418" s="13" t="s">
        <v>77</v>
      </c>
      <c r="AY5418" s="188" t="s">
        <v>574</v>
      </c>
    </row>
    <row r="5419" spans="2:65" s="14" customFormat="1" ht="12">
      <c r="B5419" s="194"/>
      <c r="D5419" s="181" t="s">
        <v>586</v>
      </c>
      <c r="E5419" s="195" t="s">
        <v>1</v>
      </c>
      <c r="F5419" s="196" t="s">
        <v>596</v>
      </c>
      <c r="H5419" s="197">
        <v>1</v>
      </c>
      <c r="I5419" s="198"/>
      <c r="L5419" s="194"/>
      <c r="M5419" s="199"/>
      <c r="T5419" s="200"/>
      <c r="AT5419" s="195" t="s">
        <v>586</v>
      </c>
      <c r="AU5419" s="195" t="s">
        <v>89</v>
      </c>
      <c r="AV5419" s="14" t="s">
        <v>580</v>
      </c>
      <c r="AW5419" s="14" t="s">
        <v>31</v>
      </c>
      <c r="AX5419" s="14" t="s">
        <v>84</v>
      </c>
      <c r="AY5419" s="195" t="s">
        <v>574</v>
      </c>
    </row>
    <row r="5420" spans="2:65" s="1" customFormat="1" ht="44.25" customHeight="1">
      <c r="B5420" s="140"/>
      <c r="C5420" s="168" t="s">
        <v>5556</v>
      </c>
      <c r="D5420" s="168" t="s">
        <v>576</v>
      </c>
      <c r="E5420" s="169" t="s">
        <v>5557</v>
      </c>
      <c r="F5420" s="170" t="s">
        <v>5558</v>
      </c>
      <c r="G5420" s="171" t="s">
        <v>579</v>
      </c>
      <c r="H5420" s="172">
        <v>1</v>
      </c>
      <c r="I5420" s="173"/>
      <c r="J5420" s="174">
        <f>ROUND(I5420*H5420,2)</f>
        <v>0</v>
      </c>
      <c r="K5420" s="175"/>
      <c r="L5420" s="34"/>
      <c r="M5420" s="176" t="s">
        <v>1</v>
      </c>
      <c r="N5420" s="139" t="s">
        <v>43</v>
      </c>
      <c r="P5420" s="177">
        <f>O5420*H5420</f>
        <v>0</v>
      </c>
      <c r="Q5420" s="177">
        <v>0</v>
      </c>
      <c r="R5420" s="177">
        <f>Q5420*H5420</f>
        <v>0</v>
      </c>
      <c r="S5420" s="177">
        <v>0</v>
      </c>
      <c r="T5420" s="178">
        <f>S5420*H5420</f>
        <v>0</v>
      </c>
      <c r="AR5420" s="179" t="s">
        <v>680</v>
      </c>
      <c r="AT5420" s="179" t="s">
        <v>576</v>
      </c>
      <c r="AU5420" s="179" t="s">
        <v>89</v>
      </c>
      <c r="AY5420" s="17" t="s">
        <v>574</v>
      </c>
      <c r="BE5420" s="102">
        <f>IF(N5420="základná",J5420,0)</f>
        <v>0</v>
      </c>
      <c r="BF5420" s="102">
        <f>IF(N5420="znížená",J5420,0)</f>
        <v>0</v>
      </c>
      <c r="BG5420" s="102">
        <f>IF(N5420="zákl. prenesená",J5420,0)</f>
        <v>0</v>
      </c>
      <c r="BH5420" s="102">
        <f>IF(N5420="zníž. prenesená",J5420,0)</f>
        <v>0</v>
      </c>
      <c r="BI5420" s="102">
        <f>IF(N5420="nulová",J5420,0)</f>
        <v>0</v>
      </c>
      <c r="BJ5420" s="17" t="s">
        <v>89</v>
      </c>
      <c r="BK5420" s="102">
        <f>ROUND(I5420*H5420,2)</f>
        <v>0</v>
      </c>
      <c r="BL5420" s="17" t="s">
        <v>680</v>
      </c>
      <c r="BM5420" s="179" t="s">
        <v>5559</v>
      </c>
    </row>
    <row r="5421" spans="2:65" s="13" customFormat="1" ht="12">
      <c r="B5421" s="187"/>
      <c r="D5421" s="181" t="s">
        <v>586</v>
      </c>
      <c r="E5421" s="188" t="s">
        <v>1</v>
      </c>
      <c r="F5421" s="189" t="s">
        <v>84</v>
      </c>
      <c r="H5421" s="190">
        <v>1</v>
      </c>
      <c r="I5421" s="191"/>
      <c r="L5421" s="187"/>
      <c r="M5421" s="192"/>
      <c r="T5421" s="193"/>
      <c r="AT5421" s="188" t="s">
        <v>586</v>
      </c>
      <c r="AU5421" s="188" t="s">
        <v>89</v>
      </c>
      <c r="AV5421" s="13" t="s">
        <v>89</v>
      </c>
      <c r="AW5421" s="13" t="s">
        <v>31</v>
      </c>
      <c r="AX5421" s="13" t="s">
        <v>77</v>
      </c>
      <c r="AY5421" s="188" t="s">
        <v>574</v>
      </c>
    </row>
    <row r="5422" spans="2:65" s="14" customFormat="1" ht="12">
      <c r="B5422" s="194"/>
      <c r="D5422" s="181" t="s">
        <v>586</v>
      </c>
      <c r="E5422" s="195" t="s">
        <v>1</v>
      </c>
      <c r="F5422" s="196" t="s">
        <v>596</v>
      </c>
      <c r="H5422" s="197">
        <v>1</v>
      </c>
      <c r="I5422" s="198"/>
      <c r="L5422" s="194"/>
      <c r="M5422" s="199"/>
      <c r="T5422" s="200"/>
      <c r="AT5422" s="195" t="s">
        <v>586</v>
      </c>
      <c r="AU5422" s="195" t="s">
        <v>89</v>
      </c>
      <c r="AV5422" s="14" t="s">
        <v>580</v>
      </c>
      <c r="AW5422" s="14" t="s">
        <v>31</v>
      </c>
      <c r="AX5422" s="14" t="s">
        <v>84</v>
      </c>
      <c r="AY5422" s="195" t="s">
        <v>574</v>
      </c>
    </row>
    <row r="5423" spans="2:65" s="1" customFormat="1" ht="44.25" customHeight="1">
      <c r="B5423" s="140"/>
      <c r="C5423" s="168" t="s">
        <v>5560</v>
      </c>
      <c r="D5423" s="168" t="s">
        <v>576</v>
      </c>
      <c r="E5423" s="169" t="s">
        <v>5561</v>
      </c>
      <c r="F5423" s="170" t="s">
        <v>5562</v>
      </c>
      <c r="G5423" s="171" t="s">
        <v>579</v>
      </c>
      <c r="H5423" s="172">
        <v>1</v>
      </c>
      <c r="I5423" s="173"/>
      <c r="J5423" s="174">
        <f>ROUND(I5423*H5423,2)</f>
        <v>0</v>
      </c>
      <c r="K5423" s="175"/>
      <c r="L5423" s="34"/>
      <c r="M5423" s="176" t="s">
        <v>1</v>
      </c>
      <c r="N5423" s="139" t="s">
        <v>43</v>
      </c>
      <c r="P5423" s="177">
        <f>O5423*H5423</f>
        <v>0</v>
      </c>
      <c r="Q5423" s="177">
        <v>0</v>
      </c>
      <c r="R5423" s="177">
        <f>Q5423*H5423</f>
        <v>0</v>
      </c>
      <c r="S5423" s="177">
        <v>0</v>
      </c>
      <c r="T5423" s="178">
        <f>S5423*H5423</f>
        <v>0</v>
      </c>
      <c r="AR5423" s="179" t="s">
        <v>680</v>
      </c>
      <c r="AT5423" s="179" t="s">
        <v>576</v>
      </c>
      <c r="AU5423" s="179" t="s">
        <v>89</v>
      </c>
      <c r="AY5423" s="17" t="s">
        <v>574</v>
      </c>
      <c r="BE5423" s="102">
        <f>IF(N5423="základná",J5423,0)</f>
        <v>0</v>
      </c>
      <c r="BF5423" s="102">
        <f>IF(N5423="znížená",J5423,0)</f>
        <v>0</v>
      </c>
      <c r="BG5423" s="102">
        <f>IF(N5423="zákl. prenesená",J5423,0)</f>
        <v>0</v>
      </c>
      <c r="BH5423" s="102">
        <f>IF(N5423="zníž. prenesená",J5423,0)</f>
        <v>0</v>
      </c>
      <c r="BI5423" s="102">
        <f>IF(N5423="nulová",J5423,0)</f>
        <v>0</v>
      </c>
      <c r="BJ5423" s="17" t="s">
        <v>89</v>
      </c>
      <c r="BK5423" s="102">
        <f>ROUND(I5423*H5423,2)</f>
        <v>0</v>
      </c>
      <c r="BL5423" s="17" t="s">
        <v>680</v>
      </c>
      <c r="BM5423" s="179" t="s">
        <v>5563</v>
      </c>
    </row>
    <row r="5424" spans="2:65" s="13" customFormat="1" ht="12">
      <c r="B5424" s="187"/>
      <c r="D5424" s="181" t="s">
        <v>586</v>
      </c>
      <c r="E5424" s="188" t="s">
        <v>1</v>
      </c>
      <c r="F5424" s="189" t="s">
        <v>84</v>
      </c>
      <c r="H5424" s="190">
        <v>1</v>
      </c>
      <c r="I5424" s="191"/>
      <c r="L5424" s="187"/>
      <c r="M5424" s="192"/>
      <c r="T5424" s="193"/>
      <c r="AT5424" s="188" t="s">
        <v>586</v>
      </c>
      <c r="AU5424" s="188" t="s">
        <v>89</v>
      </c>
      <c r="AV5424" s="13" t="s">
        <v>89</v>
      </c>
      <c r="AW5424" s="13" t="s">
        <v>31</v>
      </c>
      <c r="AX5424" s="13" t="s">
        <v>77</v>
      </c>
      <c r="AY5424" s="188" t="s">
        <v>574</v>
      </c>
    </row>
    <row r="5425" spans="2:65" s="14" customFormat="1" ht="12">
      <c r="B5425" s="194"/>
      <c r="D5425" s="181" t="s">
        <v>586</v>
      </c>
      <c r="E5425" s="195" t="s">
        <v>1</v>
      </c>
      <c r="F5425" s="196" t="s">
        <v>596</v>
      </c>
      <c r="H5425" s="197">
        <v>1</v>
      </c>
      <c r="I5425" s="198"/>
      <c r="L5425" s="194"/>
      <c r="M5425" s="199"/>
      <c r="T5425" s="200"/>
      <c r="AT5425" s="195" t="s">
        <v>586</v>
      </c>
      <c r="AU5425" s="195" t="s">
        <v>89</v>
      </c>
      <c r="AV5425" s="14" t="s">
        <v>580</v>
      </c>
      <c r="AW5425" s="14" t="s">
        <v>31</v>
      </c>
      <c r="AX5425" s="14" t="s">
        <v>84</v>
      </c>
      <c r="AY5425" s="195" t="s">
        <v>574</v>
      </c>
    </row>
    <row r="5426" spans="2:65" s="1" customFormat="1" ht="44.25" customHeight="1">
      <c r="B5426" s="140"/>
      <c r="C5426" s="168" t="s">
        <v>5564</v>
      </c>
      <c r="D5426" s="168" t="s">
        <v>576</v>
      </c>
      <c r="E5426" s="169" t="s">
        <v>5565</v>
      </c>
      <c r="F5426" s="170" t="s">
        <v>5566</v>
      </c>
      <c r="G5426" s="171" t="s">
        <v>579</v>
      </c>
      <c r="H5426" s="172">
        <v>1</v>
      </c>
      <c r="I5426" s="173"/>
      <c r="J5426" s="174">
        <f>ROUND(I5426*H5426,2)</f>
        <v>0</v>
      </c>
      <c r="K5426" s="175"/>
      <c r="L5426" s="34"/>
      <c r="M5426" s="176" t="s">
        <v>1</v>
      </c>
      <c r="N5426" s="139" t="s">
        <v>43</v>
      </c>
      <c r="P5426" s="177">
        <f>O5426*H5426</f>
        <v>0</v>
      </c>
      <c r="Q5426" s="177">
        <v>0</v>
      </c>
      <c r="R5426" s="177">
        <f>Q5426*H5426</f>
        <v>0</v>
      </c>
      <c r="S5426" s="177">
        <v>0</v>
      </c>
      <c r="T5426" s="178">
        <f>S5426*H5426</f>
        <v>0</v>
      </c>
      <c r="AR5426" s="179" t="s">
        <v>680</v>
      </c>
      <c r="AT5426" s="179" t="s">
        <v>576</v>
      </c>
      <c r="AU5426" s="179" t="s">
        <v>89</v>
      </c>
      <c r="AY5426" s="17" t="s">
        <v>574</v>
      </c>
      <c r="BE5426" s="102">
        <f>IF(N5426="základná",J5426,0)</f>
        <v>0</v>
      </c>
      <c r="BF5426" s="102">
        <f>IF(N5426="znížená",J5426,0)</f>
        <v>0</v>
      </c>
      <c r="BG5426" s="102">
        <f>IF(N5426="zákl. prenesená",J5426,0)</f>
        <v>0</v>
      </c>
      <c r="BH5426" s="102">
        <f>IF(N5426="zníž. prenesená",J5426,0)</f>
        <v>0</v>
      </c>
      <c r="BI5426" s="102">
        <f>IF(N5426="nulová",J5426,0)</f>
        <v>0</v>
      </c>
      <c r="BJ5426" s="17" t="s">
        <v>89</v>
      </c>
      <c r="BK5426" s="102">
        <f>ROUND(I5426*H5426,2)</f>
        <v>0</v>
      </c>
      <c r="BL5426" s="17" t="s">
        <v>680</v>
      </c>
      <c r="BM5426" s="179" t="s">
        <v>5567</v>
      </c>
    </row>
    <row r="5427" spans="2:65" s="13" customFormat="1" ht="12">
      <c r="B5427" s="187"/>
      <c r="D5427" s="181" t="s">
        <v>586</v>
      </c>
      <c r="E5427" s="188" t="s">
        <v>1</v>
      </c>
      <c r="F5427" s="189" t="s">
        <v>84</v>
      </c>
      <c r="H5427" s="190">
        <v>1</v>
      </c>
      <c r="I5427" s="191"/>
      <c r="L5427" s="187"/>
      <c r="M5427" s="192"/>
      <c r="T5427" s="193"/>
      <c r="AT5427" s="188" t="s">
        <v>586</v>
      </c>
      <c r="AU5427" s="188" t="s">
        <v>89</v>
      </c>
      <c r="AV5427" s="13" t="s">
        <v>89</v>
      </c>
      <c r="AW5427" s="13" t="s">
        <v>31</v>
      </c>
      <c r="AX5427" s="13" t="s">
        <v>77</v>
      </c>
      <c r="AY5427" s="188" t="s">
        <v>574</v>
      </c>
    </row>
    <row r="5428" spans="2:65" s="14" customFormat="1" ht="12">
      <c r="B5428" s="194"/>
      <c r="D5428" s="181" t="s">
        <v>586</v>
      </c>
      <c r="E5428" s="195" t="s">
        <v>1</v>
      </c>
      <c r="F5428" s="196" t="s">
        <v>596</v>
      </c>
      <c r="H5428" s="197">
        <v>1</v>
      </c>
      <c r="I5428" s="198"/>
      <c r="L5428" s="194"/>
      <c r="M5428" s="199"/>
      <c r="T5428" s="200"/>
      <c r="AT5428" s="195" t="s">
        <v>586</v>
      </c>
      <c r="AU5428" s="195" t="s">
        <v>89</v>
      </c>
      <c r="AV5428" s="14" t="s">
        <v>580</v>
      </c>
      <c r="AW5428" s="14" t="s">
        <v>31</v>
      </c>
      <c r="AX5428" s="14" t="s">
        <v>84</v>
      </c>
      <c r="AY5428" s="195" t="s">
        <v>574</v>
      </c>
    </row>
    <row r="5429" spans="2:65" s="1" customFormat="1" ht="44.25" customHeight="1">
      <c r="B5429" s="140"/>
      <c r="C5429" s="168" t="s">
        <v>5568</v>
      </c>
      <c r="D5429" s="168" t="s">
        <v>576</v>
      </c>
      <c r="E5429" s="169" t="s">
        <v>5569</v>
      </c>
      <c r="F5429" s="170" t="s">
        <v>5570</v>
      </c>
      <c r="G5429" s="171" t="s">
        <v>579</v>
      </c>
      <c r="H5429" s="172">
        <v>1</v>
      </c>
      <c r="I5429" s="173"/>
      <c r="J5429" s="174">
        <f>ROUND(I5429*H5429,2)</f>
        <v>0</v>
      </c>
      <c r="K5429" s="175"/>
      <c r="L5429" s="34"/>
      <c r="M5429" s="176" t="s">
        <v>1</v>
      </c>
      <c r="N5429" s="139" t="s">
        <v>43</v>
      </c>
      <c r="P5429" s="177">
        <f>O5429*H5429</f>
        <v>0</v>
      </c>
      <c r="Q5429" s="177">
        <v>0</v>
      </c>
      <c r="R5429" s="177">
        <f>Q5429*H5429</f>
        <v>0</v>
      </c>
      <c r="S5429" s="177">
        <v>0</v>
      </c>
      <c r="T5429" s="178">
        <f>S5429*H5429</f>
        <v>0</v>
      </c>
      <c r="AR5429" s="179" t="s">
        <v>680</v>
      </c>
      <c r="AT5429" s="179" t="s">
        <v>576</v>
      </c>
      <c r="AU5429" s="179" t="s">
        <v>89</v>
      </c>
      <c r="AY5429" s="17" t="s">
        <v>574</v>
      </c>
      <c r="BE5429" s="102">
        <f>IF(N5429="základná",J5429,0)</f>
        <v>0</v>
      </c>
      <c r="BF5429" s="102">
        <f>IF(N5429="znížená",J5429,0)</f>
        <v>0</v>
      </c>
      <c r="BG5429" s="102">
        <f>IF(N5429="zákl. prenesená",J5429,0)</f>
        <v>0</v>
      </c>
      <c r="BH5429" s="102">
        <f>IF(N5429="zníž. prenesená",J5429,0)</f>
        <v>0</v>
      </c>
      <c r="BI5429" s="102">
        <f>IF(N5429="nulová",J5429,0)</f>
        <v>0</v>
      </c>
      <c r="BJ5429" s="17" t="s">
        <v>89</v>
      </c>
      <c r="BK5429" s="102">
        <f>ROUND(I5429*H5429,2)</f>
        <v>0</v>
      </c>
      <c r="BL5429" s="17" t="s">
        <v>680</v>
      </c>
      <c r="BM5429" s="179" t="s">
        <v>5571</v>
      </c>
    </row>
    <row r="5430" spans="2:65" s="13" customFormat="1" ht="12">
      <c r="B5430" s="187"/>
      <c r="D5430" s="181" t="s">
        <v>586</v>
      </c>
      <c r="E5430" s="188" t="s">
        <v>1</v>
      </c>
      <c r="F5430" s="189" t="s">
        <v>84</v>
      </c>
      <c r="H5430" s="190">
        <v>1</v>
      </c>
      <c r="I5430" s="191"/>
      <c r="L5430" s="187"/>
      <c r="M5430" s="192"/>
      <c r="T5430" s="193"/>
      <c r="AT5430" s="188" t="s">
        <v>586</v>
      </c>
      <c r="AU5430" s="188" t="s">
        <v>89</v>
      </c>
      <c r="AV5430" s="13" t="s">
        <v>89</v>
      </c>
      <c r="AW5430" s="13" t="s">
        <v>31</v>
      </c>
      <c r="AX5430" s="13" t="s">
        <v>77</v>
      </c>
      <c r="AY5430" s="188" t="s">
        <v>574</v>
      </c>
    </row>
    <row r="5431" spans="2:65" s="14" customFormat="1" ht="12">
      <c r="B5431" s="194"/>
      <c r="D5431" s="181" t="s">
        <v>586</v>
      </c>
      <c r="E5431" s="195" t="s">
        <v>1</v>
      </c>
      <c r="F5431" s="196" t="s">
        <v>596</v>
      </c>
      <c r="H5431" s="197">
        <v>1</v>
      </c>
      <c r="I5431" s="198"/>
      <c r="L5431" s="194"/>
      <c r="M5431" s="199"/>
      <c r="T5431" s="200"/>
      <c r="AT5431" s="195" t="s">
        <v>586</v>
      </c>
      <c r="AU5431" s="195" t="s">
        <v>89</v>
      </c>
      <c r="AV5431" s="14" t="s">
        <v>580</v>
      </c>
      <c r="AW5431" s="14" t="s">
        <v>31</v>
      </c>
      <c r="AX5431" s="14" t="s">
        <v>84</v>
      </c>
      <c r="AY5431" s="195" t="s">
        <v>574</v>
      </c>
    </row>
    <row r="5432" spans="2:65" s="1" customFormat="1" ht="49.25" customHeight="1">
      <c r="B5432" s="140"/>
      <c r="C5432" s="168" t="s">
        <v>5572</v>
      </c>
      <c r="D5432" s="168" t="s">
        <v>576</v>
      </c>
      <c r="E5432" s="169" t="s">
        <v>5573</v>
      </c>
      <c r="F5432" s="170" t="s">
        <v>5574</v>
      </c>
      <c r="G5432" s="171" t="s">
        <v>579</v>
      </c>
      <c r="H5432" s="172">
        <v>1</v>
      </c>
      <c r="I5432" s="173"/>
      <c r="J5432" s="174">
        <f>ROUND(I5432*H5432,2)</f>
        <v>0</v>
      </c>
      <c r="K5432" s="175"/>
      <c r="L5432" s="34"/>
      <c r="M5432" s="176" t="s">
        <v>1</v>
      </c>
      <c r="N5432" s="139" t="s">
        <v>43</v>
      </c>
      <c r="P5432" s="177">
        <f>O5432*H5432</f>
        <v>0</v>
      </c>
      <c r="Q5432" s="177">
        <v>0</v>
      </c>
      <c r="R5432" s="177">
        <f>Q5432*H5432</f>
        <v>0</v>
      </c>
      <c r="S5432" s="177">
        <v>0</v>
      </c>
      <c r="T5432" s="178">
        <f>S5432*H5432</f>
        <v>0</v>
      </c>
      <c r="AR5432" s="179" t="s">
        <v>680</v>
      </c>
      <c r="AT5432" s="179" t="s">
        <v>576</v>
      </c>
      <c r="AU5432" s="179" t="s">
        <v>89</v>
      </c>
      <c r="AY5432" s="17" t="s">
        <v>574</v>
      </c>
      <c r="BE5432" s="102">
        <f>IF(N5432="základná",J5432,0)</f>
        <v>0</v>
      </c>
      <c r="BF5432" s="102">
        <f>IF(N5432="znížená",J5432,0)</f>
        <v>0</v>
      </c>
      <c r="BG5432" s="102">
        <f>IF(N5432="zákl. prenesená",J5432,0)</f>
        <v>0</v>
      </c>
      <c r="BH5432" s="102">
        <f>IF(N5432="zníž. prenesená",J5432,0)</f>
        <v>0</v>
      </c>
      <c r="BI5432" s="102">
        <f>IF(N5432="nulová",J5432,0)</f>
        <v>0</v>
      </c>
      <c r="BJ5432" s="17" t="s">
        <v>89</v>
      </c>
      <c r="BK5432" s="102">
        <f>ROUND(I5432*H5432,2)</f>
        <v>0</v>
      </c>
      <c r="BL5432" s="17" t="s">
        <v>680</v>
      </c>
      <c r="BM5432" s="179" t="s">
        <v>5575</v>
      </c>
    </row>
    <row r="5433" spans="2:65" s="13" customFormat="1" ht="12">
      <c r="B5433" s="187"/>
      <c r="D5433" s="181" t="s">
        <v>586</v>
      </c>
      <c r="E5433" s="188" t="s">
        <v>1</v>
      </c>
      <c r="F5433" s="189" t="s">
        <v>84</v>
      </c>
      <c r="H5433" s="190">
        <v>1</v>
      </c>
      <c r="I5433" s="191"/>
      <c r="L5433" s="187"/>
      <c r="M5433" s="192"/>
      <c r="T5433" s="193"/>
      <c r="AT5433" s="188" t="s">
        <v>586</v>
      </c>
      <c r="AU5433" s="188" t="s">
        <v>89</v>
      </c>
      <c r="AV5433" s="13" t="s">
        <v>89</v>
      </c>
      <c r="AW5433" s="13" t="s">
        <v>31</v>
      </c>
      <c r="AX5433" s="13" t="s">
        <v>77</v>
      </c>
      <c r="AY5433" s="188" t="s">
        <v>574</v>
      </c>
    </row>
    <row r="5434" spans="2:65" s="14" customFormat="1" ht="12">
      <c r="B5434" s="194"/>
      <c r="D5434" s="181" t="s">
        <v>586</v>
      </c>
      <c r="E5434" s="195" t="s">
        <v>1</v>
      </c>
      <c r="F5434" s="196" t="s">
        <v>596</v>
      </c>
      <c r="H5434" s="197">
        <v>1</v>
      </c>
      <c r="I5434" s="198"/>
      <c r="L5434" s="194"/>
      <c r="M5434" s="199"/>
      <c r="T5434" s="200"/>
      <c r="AT5434" s="195" t="s">
        <v>586</v>
      </c>
      <c r="AU5434" s="195" t="s">
        <v>89</v>
      </c>
      <c r="AV5434" s="14" t="s">
        <v>580</v>
      </c>
      <c r="AW5434" s="14" t="s">
        <v>31</v>
      </c>
      <c r="AX5434" s="14" t="s">
        <v>84</v>
      </c>
      <c r="AY5434" s="195" t="s">
        <v>574</v>
      </c>
    </row>
    <row r="5435" spans="2:65" s="1" customFormat="1" ht="49.25" customHeight="1">
      <c r="B5435" s="140"/>
      <c r="C5435" s="168" t="s">
        <v>5576</v>
      </c>
      <c r="D5435" s="168" t="s">
        <v>576</v>
      </c>
      <c r="E5435" s="169" t="s">
        <v>5577</v>
      </c>
      <c r="F5435" s="170" t="s">
        <v>5578</v>
      </c>
      <c r="G5435" s="171" t="s">
        <v>579</v>
      </c>
      <c r="H5435" s="172">
        <v>1</v>
      </c>
      <c r="I5435" s="173"/>
      <c r="J5435" s="174">
        <f>ROUND(I5435*H5435,2)</f>
        <v>0</v>
      </c>
      <c r="K5435" s="175"/>
      <c r="L5435" s="34"/>
      <c r="M5435" s="176" t="s">
        <v>1</v>
      </c>
      <c r="N5435" s="139" t="s">
        <v>43</v>
      </c>
      <c r="P5435" s="177">
        <f>O5435*H5435</f>
        <v>0</v>
      </c>
      <c r="Q5435" s="177">
        <v>0</v>
      </c>
      <c r="R5435" s="177">
        <f>Q5435*H5435</f>
        <v>0</v>
      </c>
      <c r="S5435" s="177">
        <v>0</v>
      </c>
      <c r="T5435" s="178">
        <f>S5435*H5435</f>
        <v>0</v>
      </c>
      <c r="AR5435" s="179" t="s">
        <v>680</v>
      </c>
      <c r="AT5435" s="179" t="s">
        <v>576</v>
      </c>
      <c r="AU5435" s="179" t="s">
        <v>89</v>
      </c>
      <c r="AY5435" s="17" t="s">
        <v>574</v>
      </c>
      <c r="BE5435" s="102">
        <f>IF(N5435="základná",J5435,0)</f>
        <v>0</v>
      </c>
      <c r="BF5435" s="102">
        <f>IF(N5435="znížená",J5435,0)</f>
        <v>0</v>
      </c>
      <c r="BG5435" s="102">
        <f>IF(N5435="zákl. prenesená",J5435,0)</f>
        <v>0</v>
      </c>
      <c r="BH5435" s="102">
        <f>IF(N5435="zníž. prenesená",J5435,0)</f>
        <v>0</v>
      </c>
      <c r="BI5435" s="102">
        <f>IF(N5435="nulová",J5435,0)</f>
        <v>0</v>
      </c>
      <c r="BJ5435" s="17" t="s">
        <v>89</v>
      </c>
      <c r="BK5435" s="102">
        <f>ROUND(I5435*H5435,2)</f>
        <v>0</v>
      </c>
      <c r="BL5435" s="17" t="s">
        <v>680</v>
      </c>
      <c r="BM5435" s="179" t="s">
        <v>5579</v>
      </c>
    </row>
    <row r="5436" spans="2:65" s="13" customFormat="1" ht="12">
      <c r="B5436" s="187"/>
      <c r="D5436" s="181" t="s">
        <v>586</v>
      </c>
      <c r="E5436" s="188" t="s">
        <v>1</v>
      </c>
      <c r="F5436" s="189" t="s">
        <v>84</v>
      </c>
      <c r="H5436" s="190">
        <v>1</v>
      </c>
      <c r="I5436" s="191"/>
      <c r="L5436" s="187"/>
      <c r="M5436" s="192"/>
      <c r="T5436" s="193"/>
      <c r="AT5436" s="188" t="s">
        <v>586</v>
      </c>
      <c r="AU5436" s="188" t="s">
        <v>89</v>
      </c>
      <c r="AV5436" s="13" t="s">
        <v>89</v>
      </c>
      <c r="AW5436" s="13" t="s">
        <v>31</v>
      </c>
      <c r="AX5436" s="13" t="s">
        <v>77</v>
      </c>
      <c r="AY5436" s="188" t="s">
        <v>574</v>
      </c>
    </row>
    <row r="5437" spans="2:65" s="14" customFormat="1" ht="12">
      <c r="B5437" s="194"/>
      <c r="D5437" s="181" t="s">
        <v>586</v>
      </c>
      <c r="E5437" s="195" t="s">
        <v>1</v>
      </c>
      <c r="F5437" s="196" t="s">
        <v>596</v>
      </c>
      <c r="H5437" s="197">
        <v>1</v>
      </c>
      <c r="I5437" s="198"/>
      <c r="L5437" s="194"/>
      <c r="M5437" s="199"/>
      <c r="T5437" s="200"/>
      <c r="AT5437" s="195" t="s">
        <v>586</v>
      </c>
      <c r="AU5437" s="195" t="s">
        <v>89</v>
      </c>
      <c r="AV5437" s="14" t="s">
        <v>580</v>
      </c>
      <c r="AW5437" s="14" t="s">
        <v>31</v>
      </c>
      <c r="AX5437" s="14" t="s">
        <v>84</v>
      </c>
      <c r="AY5437" s="195" t="s">
        <v>574</v>
      </c>
    </row>
    <row r="5438" spans="2:65" s="1" customFormat="1" ht="49.25" customHeight="1">
      <c r="B5438" s="140"/>
      <c r="C5438" s="168" t="s">
        <v>5580</v>
      </c>
      <c r="D5438" s="168" t="s">
        <v>576</v>
      </c>
      <c r="E5438" s="169" t="s">
        <v>5581</v>
      </c>
      <c r="F5438" s="170" t="s">
        <v>5582</v>
      </c>
      <c r="G5438" s="171" t="s">
        <v>579</v>
      </c>
      <c r="H5438" s="172">
        <v>1</v>
      </c>
      <c r="I5438" s="173"/>
      <c r="J5438" s="174">
        <f>ROUND(I5438*H5438,2)</f>
        <v>0</v>
      </c>
      <c r="K5438" s="175"/>
      <c r="L5438" s="34"/>
      <c r="M5438" s="176" t="s">
        <v>1</v>
      </c>
      <c r="N5438" s="139" t="s">
        <v>43</v>
      </c>
      <c r="P5438" s="177">
        <f>O5438*H5438</f>
        <v>0</v>
      </c>
      <c r="Q5438" s="177">
        <v>0</v>
      </c>
      <c r="R5438" s="177">
        <f>Q5438*H5438</f>
        <v>0</v>
      </c>
      <c r="S5438" s="177">
        <v>0</v>
      </c>
      <c r="T5438" s="178">
        <f>S5438*H5438</f>
        <v>0</v>
      </c>
      <c r="AR5438" s="179" t="s">
        <v>680</v>
      </c>
      <c r="AT5438" s="179" t="s">
        <v>576</v>
      </c>
      <c r="AU5438" s="179" t="s">
        <v>89</v>
      </c>
      <c r="AY5438" s="17" t="s">
        <v>574</v>
      </c>
      <c r="BE5438" s="102">
        <f>IF(N5438="základná",J5438,0)</f>
        <v>0</v>
      </c>
      <c r="BF5438" s="102">
        <f>IF(N5438="znížená",J5438,0)</f>
        <v>0</v>
      </c>
      <c r="BG5438" s="102">
        <f>IF(N5438="zákl. prenesená",J5438,0)</f>
        <v>0</v>
      </c>
      <c r="BH5438" s="102">
        <f>IF(N5438="zníž. prenesená",J5438,0)</f>
        <v>0</v>
      </c>
      <c r="BI5438" s="102">
        <f>IF(N5438="nulová",J5438,0)</f>
        <v>0</v>
      </c>
      <c r="BJ5438" s="17" t="s">
        <v>89</v>
      </c>
      <c r="BK5438" s="102">
        <f>ROUND(I5438*H5438,2)</f>
        <v>0</v>
      </c>
      <c r="BL5438" s="17" t="s">
        <v>680</v>
      </c>
      <c r="BM5438" s="179" t="s">
        <v>5583</v>
      </c>
    </row>
    <row r="5439" spans="2:65" s="13" customFormat="1" ht="12">
      <c r="B5439" s="187"/>
      <c r="D5439" s="181" t="s">
        <v>586</v>
      </c>
      <c r="E5439" s="188" t="s">
        <v>1</v>
      </c>
      <c r="F5439" s="189" t="s">
        <v>84</v>
      </c>
      <c r="H5439" s="190">
        <v>1</v>
      </c>
      <c r="I5439" s="191"/>
      <c r="L5439" s="187"/>
      <c r="M5439" s="192"/>
      <c r="T5439" s="193"/>
      <c r="AT5439" s="188" t="s">
        <v>586</v>
      </c>
      <c r="AU5439" s="188" t="s">
        <v>89</v>
      </c>
      <c r="AV5439" s="13" t="s">
        <v>89</v>
      </c>
      <c r="AW5439" s="13" t="s">
        <v>31</v>
      </c>
      <c r="AX5439" s="13" t="s">
        <v>77</v>
      </c>
      <c r="AY5439" s="188" t="s">
        <v>574</v>
      </c>
    </row>
    <row r="5440" spans="2:65" s="14" customFormat="1" ht="12">
      <c r="B5440" s="194"/>
      <c r="D5440" s="181" t="s">
        <v>586</v>
      </c>
      <c r="E5440" s="195" t="s">
        <v>1</v>
      </c>
      <c r="F5440" s="196" t="s">
        <v>596</v>
      </c>
      <c r="H5440" s="197">
        <v>1</v>
      </c>
      <c r="I5440" s="198"/>
      <c r="L5440" s="194"/>
      <c r="M5440" s="199"/>
      <c r="T5440" s="200"/>
      <c r="AT5440" s="195" t="s">
        <v>586</v>
      </c>
      <c r="AU5440" s="195" t="s">
        <v>89</v>
      </c>
      <c r="AV5440" s="14" t="s">
        <v>580</v>
      </c>
      <c r="AW5440" s="14" t="s">
        <v>31</v>
      </c>
      <c r="AX5440" s="14" t="s">
        <v>84</v>
      </c>
      <c r="AY5440" s="195" t="s">
        <v>574</v>
      </c>
    </row>
    <row r="5441" spans="2:65" s="1" customFormat="1" ht="49.25" customHeight="1">
      <c r="B5441" s="140"/>
      <c r="C5441" s="168" t="s">
        <v>5584</v>
      </c>
      <c r="D5441" s="168" t="s">
        <v>576</v>
      </c>
      <c r="E5441" s="169" t="s">
        <v>5585</v>
      </c>
      <c r="F5441" s="170" t="s">
        <v>5586</v>
      </c>
      <c r="G5441" s="171" t="s">
        <v>579</v>
      </c>
      <c r="H5441" s="172">
        <v>1</v>
      </c>
      <c r="I5441" s="173"/>
      <c r="J5441" s="174">
        <f>ROUND(I5441*H5441,2)</f>
        <v>0</v>
      </c>
      <c r="K5441" s="175"/>
      <c r="L5441" s="34"/>
      <c r="M5441" s="176" t="s">
        <v>1</v>
      </c>
      <c r="N5441" s="139" t="s">
        <v>43</v>
      </c>
      <c r="P5441" s="177">
        <f>O5441*H5441</f>
        <v>0</v>
      </c>
      <c r="Q5441" s="177">
        <v>0</v>
      </c>
      <c r="R5441" s="177">
        <f>Q5441*H5441</f>
        <v>0</v>
      </c>
      <c r="S5441" s="177">
        <v>0</v>
      </c>
      <c r="T5441" s="178">
        <f>S5441*H5441</f>
        <v>0</v>
      </c>
      <c r="AR5441" s="179" t="s">
        <v>680</v>
      </c>
      <c r="AT5441" s="179" t="s">
        <v>576</v>
      </c>
      <c r="AU5441" s="179" t="s">
        <v>89</v>
      </c>
      <c r="AY5441" s="17" t="s">
        <v>574</v>
      </c>
      <c r="BE5441" s="102">
        <f>IF(N5441="základná",J5441,0)</f>
        <v>0</v>
      </c>
      <c r="BF5441" s="102">
        <f>IF(N5441="znížená",J5441,0)</f>
        <v>0</v>
      </c>
      <c r="BG5441" s="102">
        <f>IF(N5441="zákl. prenesená",J5441,0)</f>
        <v>0</v>
      </c>
      <c r="BH5441" s="102">
        <f>IF(N5441="zníž. prenesená",J5441,0)</f>
        <v>0</v>
      </c>
      <c r="BI5441" s="102">
        <f>IF(N5441="nulová",J5441,0)</f>
        <v>0</v>
      </c>
      <c r="BJ5441" s="17" t="s">
        <v>89</v>
      </c>
      <c r="BK5441" s="102">
        <f>ROUND(I5441*H5441,2)</f>
        <v>0</v>
      </c>
      <c r="BL5441" s="17" t="s">
        <v>680</v>
      </c>
      <c r="BM5441" s="179" t="s">
        <v>5587</v>
      </c>
    </row>
    <row r="5442" spans="2:65" s="13" customFormat="1" ht="12">
      <c r="B5442" s="187"/>
      <c r="D5442" s="181" t="s">
        <v>586</v>
      </c>
      <c r="E5442" s="188" t="s">
        <v>1</v>
      </c>
      <c r="F5442" s="189" t="s">
        <v>84</v>
      </c>
      <c r="H5442" s="190">
        <v>1</v>
      </c>
      <c r="I5442" s="191"/>
      <c r="L5442" s="187"/>
      <c r="M5442" s="192"/>
      <c r="T5442" s="193"/>
      <c r="AT5442" s="188" t="s">
        <v>586</v>
      </c>
      <c r="AU5442" s="188" t="s">
        <v>89</v>
      </c>
      <c r="AV5442" s="13" t="s">
        <v>89</v>
      </c>
      <c r="AW5442" s="13" t="s">
        <v>31</v>
      </c>
      <c r="AX5442" s="13" t="s">
        <v>77</v>
      </c>
      <c r="AY5442" s="188" t="s">
        <v>574</v>
      </c>
    </row>
    <row r="5443" spans="2:65" s="14" customFormat="1" ht="12">
      <c r="B5443" s="194"/>
      <c r="D5443" s="181" t="s">
        <v>586</v>
      </c>
      <c r="E5443" s="195" t="s">
        <v>1</v>
      </c>
      <c r="F5443" s="196" t="s">
        <v>596</v>
      </c>
      <c r="H5443" s="197">
        <v>1</v>
      </c>
      <c r="I5443" s="198"/>
      <c r="L5443" s="194"/>
      <c r="M5443" s="199"/>
      <c r="T5443" s="200"/>
      <c r="AT5443" s="195" t="s">
        <v>586</v>
      </c>
      <c r="AU5443" s="195" t="s">
        <v>89</v>
      </c>
      <c r="AV5443" s="14" t="s">
        <v>580</v>
      </c>
      <c r="AW5443" s="14" t="s">
        <v>31</v>
      </c>
      <c r="AX5443" s="14" t="s">
        <v>84</v>
      </c>
      <c r="AY5443" s="195" t="s">
        <v>574</v>
      </c>
    </row>
    <row r="5444" spans="2:65" s="1" customFormat="1" ht="49.25" customHeight="1">
      <c r="B5444" s="140"/>
      <c r="C5444" s="168" t="s">
        <v>5588</v>
      </c>
      <c r="D5444" s="168" t="s">
        <v>576</v>
      </c>
      <c r="E5444" s="169" t="s">
        <v>5589</v>
      </c>
      <c r="F5444" s="170" t="s">
        <v>5590</v>
      </c>
      <c r="G5444" s="171" t="s">
        <v>579</v>
      </c>
      <c r="H5444" s="172">
        <v>1</v>
      </c>
      <c r="I5444" s="173"/>
      <c r="J5444" s="174">
        <f>ROUND(I5444*H5444,2)</f>
        <v>0</v>
      </c>
      <c r="K5444" s="175"/>
      <c r="L5444" s="34"/>
      <c r="M5444" s="176" t="s">
        <v>1</v>
      </c>
      <c r="N5444" s="139" t="s">
        <v>43</v>
      </c>
      <c r="P5444" s="177">
        <f>O5444*H5444</f>
        <v>0</v>
      </c>
      <c r="Q5444" s="177">
        <v>0</v>
      </c>
      <c r="R5444" s="177">
        <f>Q5444*H5444</f>
        <v>0</v>
      </c>
      <c r="S5444" s="177">
        <v>0</v>
      </c>
      <c r="T5444" s="178">
        <f>S5444*H5444</f>
        <v>0</v>
      </c>
      <c r="AR5444" s="179" t="s">
        <v>680</v>
      </c>
      <c r="AT5444" s="179" t="s">
        <v>576</v>
      </c>
      <c r="AU5444" s="179" t="s">
        <v>89</v>
      </c>
      <c r="AY5444" s="17" t="s">
        <v>574</v>
      </c>
      <c r="BE5444" s="102">
        <f>IF(N5444="základná",J5444,0)</f>
        <v>0</v>
      </c>
      <c r="BF5444" s="102">
        <f>IF(N5444="znížená",J5444,0)</f>
        <v>0</v>
      </c>
      <c r="BG5444" s="102">
        <f>IF(N5444="zákl. prenesená",J5444,0)</f>
        <v>0</v>
      </c>
      <c r="BH5444" s="102">
        <f>IF(N5444="zníž. prenesená",J5444,0)</f>
        <v>0</v>
      </c>
      <c r="BI5444" s="102">
        <f>IF(N5444="nulová",J5444,0)</f>
        <v>0</v>
      </c>
      <c r="BJ5444" s="17" t="s">
        <v>89</v>
      </c>
      <c r="BK5444" s="102">
        <f>ROUND(I5444*H5444,2)</f>
        <v>0</v>
      </c>
      <c r="BL5444" s="17" t="s">
        <v>680</v>
      </c>
      <c r="BM5444" s="179" t="s">
        <v>5591</v>
      </c>
    </row>
    <row r="5445" spans="2:65" s="13" customFormat="1" ht="12">
      <c r="B5445" s="187"/>
      <c r="D5445" s="181" t="s">
        <v>586</v>
      </c>
      <c r="E5445" s="188" t="s">
        <v>1</v>
      </c>
      <c r="F5445" s="189" t="s">
        <v>84</v>
      </c>
      <c r="H5445" s="190">
        <v>1</v>
      </c>
      <c r="I5445" s="191"/>
      <c r="L5445" s="187"/>
      <c r="M5445" s="192"/>
      <c r="T5445" s="193"/>
      <c r="AT5445" s="188" t="s">
        <v>586</v>
      </c>
      <c r="AU5445" s="188" t="s">
        <v>89</v>
      </c>
      <c r="AV5445" s="13" t="s">
        <v>89</v>
      </c>
      <c r="AW5445" s="13" t="s">
        <v>31</v>
      </c>
      <c r="AX5445" s="13" t="s">
        <v>77</v>
      </c>
      <c r="AY5445" s="188" t="s">
        <v>574</v>
      </c>
    </row>
    <row r="5446" spans="2:65" s="14" customFormat="1" ht="12">
      <c r="B5446" s="194"/>
      <c r="D5446" s="181" t="s">
        <v>586</v>
      </c>
      <c r="E5446" s="195" t="s">
        <v>1</v>
      </c>
      <c r="F5446" s="196" t="s">
        <v>596</v>
      </c>
      <c r="H5446" s="197">
        <v>1</v>
      </c>
      <c r="I5446" s="198"/>
      <c r="L5446" s="194"/>
      <c r="M5446" s="199"/>
      <c r="T5446" s="200"/>
      <c r="AT5446" s="195" t="s">
        <v>586</v>
      </c>
      <c r="AU5446" s="195" t="s">
        <v>89</v>
      </c>
      <c r="AV5446" s="14" t="s">
        <v>580</v>
      </c>
      <c r="AW5446" s="14" t="s">
        <v>31</v>
      </c>
      <c r="AX5446" s="14" t="s">
        <v>84</v>
      </c>
      <c r="AY5446" s="195" t="s">
        <v>574</v>
      </c>
    </row>
    <row r="5447" spans="2:65" s="1" customFormat="1" ht="49.25" customHeight="1">
      <c r="B5447" s="140"/>
      <c r="C5447" s="168" t="s">
        <v>5592</v>
      </c>
      <c r="D5447" s="168" t="s">
        <v>576</v>
      </c>
      <c r="E5447" s="169" t="s">
        <v>5593</v>
      </c>
      <c r="F5447" s="170" t="s">
        <v>5594</v>
      </c>
      <c r="G5447" s="171" t="s">
        <v>579</v>
      </c>
      <c r="H5447" s="172">
        <v>1</v>
      </c>
      <c r="I5447" s="173"/>
      <c r="J5447" s="174">
        <f>ROUND(I5447*H5447,2)</f>
        <v>0</v>
      </c>
      <c r="K5447" s="175"/>
      <c r="L5447" s="34"/>
      <c r="M5447" s="176" t="s">
        <v>1</v>
      </c>
      <c r="N5447" s="139" t="s">
        <v>43</v>
      </c>
      <c r="P5447" s="177">
        <f>O5447*H5447</f>
        <v>0</v>
      </c>
      <c r="Q5447" s="177">
        <v>0</v>
      </c>
      <c r="R5447" s="177">
        <f>Q5447*H5447</f>
        <v>0</v>
      </c>
      <c r="S5447" s="177">
        <v>0</v>
      </c>
      <c r="T5447" s="178">
        <f>S5447*H5447</f>
        <v>0</v>
      </c>
      <c r="AR5447" s="179" t="s">
        <v>680</v>
      </c>
      <c r="AT5447" s="179" t="s">
        <v>576</v>
      </c>
      <c r="AU5447" s="179" t="s">
        <v>89</v>
      </c>
      <c r="AY5447" s="17" t="s">
        <v>574</v>
      </c>
      <c r="BE5447" s="102">
        <f>IF(N5447="základná",J5447,0)</f>
        <v>0</v>
      </c>
      <c r="BF5447" s="102">
        <f>IF(N5447="znížená",J5447,0)</f>
        <v>0</v>
      </c>
      <c r="BG5447" s="102">
        <f>IF(N5447="zákl. prenesená",J5447,0)</f>
        <v>0</v>
      </c>
      <c r="BH5447" s="102">
        <f>IF(N5447="zníž. prenesená",J5447,0)</f>
        <v>0</v>
      </c>
      <c r="BI5447" s="102">
        <f>IF(N5447="nulová",J5447,0)</f>
        <v>0</v>
      </c>
      <c r="BJ5447" s="17" t="s">
        <v>89</v>
      </c>
      <c r="BK5447" s="102">
        <f>ROUND(I5447*H5447,2)</f>
        <v>0</v>
      </c>
      <c r="BL5447" s="17" t="s">
        <v>680</v>
      </c>
      <c r="BM5447" s="179" t="s">
        <v>5595</v>
      </c>
    </row>
    <row r="5448" spans="2:65" s="13" customFormat="1" ht="12">
      <c r="B5448" s="187"/>
      <c r="D5448" s="181" t="s">
        <v>586</v>
      </c>
      <c r="E5448" s="188" t="s">
        <v>1</v>
      </c>
      <c r="F5448" s="189" t="s">
        <v>84</v>
      </c>
      <c r="H5448" s="190">
        <v>1</v>
      </c>
      <c r="I5448" s="191"/>
      <c r="L5448" s="187"/>
      <c r="M5448" s="192"/>
      <c r="T5448" s="193"/>
      <c r="AT5448" s="188" t="s">
        <v>586</v>
      </c>
      <c r="AU5448" s="188" t="s">
        <v>89</v>
      </c>
      <c r="AV5448" s="13" t="s">
        <v>89</v>
      </c>
      <c r="AW5448" s="13" t="s">
        <v>31</v>
      </c>
      <c r="AX5448" s="13" t="s">
        <v>77</v>
      </c>
      <c r="AY5448" s="188" t="s">
        <v>574</v>
      </c>
    </row>
    <row r="5449" spans="2:65" s="14" customFormat="1" ht="12">
      <c r="B5449" s="194"/>
      <c r="D5449" s="181" t="s">
        <v>586</v>
      </c>
      <c r="E5449" s="195" t="s">
        <v>1</v>
      </c>
      <c r="F5449" s="196" t="s">
        <v>596</v>
      </c>
      <c r="H5449" s="197">
        <v>1</v>
      </c>
      <c r="I5449" s="198"/>
      <c r="L5449" s="194"/>
      <c r="M5449" s="199"/>
      <c r="T5449" s="200"/>
      <c r="AT5449" s="195" t="s">
        <v>586</v>
      </c>
      <c r="AU5449" s="195" t="s">
        <v>89</v>
      </c>
      <c r="AV5449" s="14" t="s">
        <v>580</v>
      </c>
      <c r="AW5449" s="14" t="s">
        <v>31</v>
      </c>
      <c r="AX5449" s="14" t="s">
        <v>84</v>
      </c>
      <c r="AY5449" s="195" t="s">
        <v>574</v>
      </c>
    </row>
    <row r="5450" spans="2:65" s="1" customFormat="1" ht="49.25" customHeight="1">
      <c r="B5450" s="140"/>
      <c r="C5450" s="168" t="s">
        <v>5596</v>
      </c>
      <c r="D5450" s="168" t="s">
        <v>576</v>
      </c>
      <c r="E5450" s="169" t="s">
        <v>5597</v>
      </c>
      <c r="F5450" s="170" t="s">
        <v>5598</v>
      </c>
      <c r="G5450" s="171" t="s">
        <v>579</v>
      </c>
      <c r="H5450" s="172">
        <v>1</v>
      </c>
      <c r="I5450" s="173"/>
      <c r="J5450" s="174">
        <f>ROUND(I5450*H5450,2)</f>
        <v>0</v>
      </c>
      <c r="K5450" s="175"/>
      <c r="L5450" s="34"/>
      <c r="M5450" s="176" t="s">
        <v>1</v>
      </c>
      <c r="N5450" s="139" t="s">
        <v>43</v>
      </c>
      <c r="P5450" s="177">
        <f>O5450*H5450</f>
        <v>0</v>
      </c>
      <c r="Q5450" s="177">
        <v>0</v>
      </c>
      <c r="R5450" s="177">
        <f>Q5450*H5450</f>
        <v>0</v>
      </c>
      <c r="S5450" s="177">
        <v>0</v>
      </c>
      <c r="T5450" s="178">
        <f>S5450*H5450</f>
        <v>0</v>
      </c>
      <c r="AR5450" s="179" t="s">
        <v>680</v>
      </c>
      <c r="AT5450" s="179" t="s">
        <v>576</v>
      </c>
      <c r="AU5450" s="179" t="s">
        <v>89</v>
      </c>
      <c r="AY5450" s="17" t="s">
        <v>574</v>
      </c>
      <c r="BE5450" s="102">
        <f>IF(N5450="základná",J5450,0)</f>
        <v>0</v>
      </c>
      <c r="BF5450" s="102">
        <f>IF(N5450="znížená",J5450,0)</f>
        <v>0</v>
      </c>
      <c r="BG5450" s="102">
        <f>IF(N5450="zákl. prenesená",J5450,0)</f>
        <v>0</v>
      </c>
      <c r="BH5450" s="102">
        <f>IF(N5450="zníž. prenesená",J5450,0)</f>
        <v>0</v>
      </c>
      <c r="BI5450" s="102">
        <f>IF(N5450="nulová",J5450,0)</f>
        <v>0</v>
      </c>
      <c r="BJ5450" s="17" t="s">
        <v>89</v>
      </c>
      <c r="BK5450" s="102">
        <f>ROUND(I5450*H5450,2)</f>
        <v>0</v>
      </c>
      <c r="BL5450" s="17" t="s">
        <v>680</v>
      </c>
      <c r="BM5450" s="179" t="s">
        <v>5599</v>
      </c>
    </row>
    <row r="5451" spans="2:65" s="13" customFormat="1" ht="12">
      <c r="B5451" s="187"/>
      <c r="D5451" s="181" t="s">
        <v>586</v>
      </c>
      <c r="E5451" s="188" t="s">
        <v>1</v>
      </c>
      <c r="F5451" s="189" t="s">
        <v>84</v>
      </c>
      <c r="H5451" s="190">
        <v>1</v>
      </c>
      <c r="I5451" s="191"/>
      <c r="L5451" s="187"/>
      <c r="M5451" s="192"/>
      <c r="T5451" s="193"/>
      <c r="AT5451" s="188" t="s">
        <v>586</v>
      </c>
      <c r="AU5451" s="188" t="s">
        <v>89</v>
      </c>
      <c r="AV5451" s="13" t="s">
        <v>89</v>
      </c>
      <c r="AW5451" s="13" t="s">
        <v>31</v>
      </c>
      <c r="AX5451" s="13" t="s">
        <v>77</v>
      </c>
      <c r="AY5451" s="188" t="s">
        <v>574</v>
      </c>
    </row>
    <row r="5452" spans="2:65" s="14" customFormat="1" ht="12">
      <c r="B5452" s="194"/>
      <c r="D5452" s="181" t="s">
        <v>586</v>
      </c>
      <c r="E5452" s="195" t="s">
        <v>1</v>
      </c>
      <c r="F5452" s="196" t="s">
        <v>596</v>
      </c>
      <c r="H5452" s="197">
        <v>1</v>
      </c>
      <c r="I5452" s="198"/>
      <c r="L5452" s="194"/>
      <c r="M5452" s="199"/>
      <c r="T5452" s="200"/>
      <c r="AT5452" s="195" t="s">
        <v>586</v>
      </c>
      <c r="AU5452" s="195" t="s">
        <v>89</v>
      </c>
      <c r="AV5452" s="14" t="s">
        <v>580</v>
      </c>
      <c r="AW5452" s="14" t="s">
        <v>31</v>
      </c>
      <c r="AX5452" s="14" t="s">
        <v>84</v>
      </c>
      <c r="AY5452" s="195" t="s">
        <v>574</v>
      </c>
    </row>
    <row r="5453" spans="2:65" s="1" customFormat="1" ht="24.25" customHeight="1">
      <c r="B5453" s="140"/>
      <c r="C5453" s="168" t="s">
        <v>5600</v>
      </c>
      <c r="D5453" s="168" t="s">
        <v>576</v>
      </c>
      <c r="E5453" s="169" t="s">
        <v>5601</v>
      </c>
      <c r="F5453" s="170" t="s">
        <v>5602</v>
      </c>
      <c r="G5453" s="171" t="s">
        <v>3135</v>
      </c>
      <c r="H5453" s="219"/>
      <c r="I5453" s="173"/>
      <c r="J5453" s="174">
        <f>ROUND(I5453*H5453,2)</f>
        <v>0</v>
      </c>
      <c r="K5453" s="175"/>
      <c r="L5453" s="34"/>
      <c r="M5453" s="176" t="s">
        <v>1</v>
      </c>
      <c r="N5453" s="139" t="s">
        <v>43</v>
      </c>
      <c r="P5453" s="177">
        <f>O5453*H5453</f>
        <v>0</v>
      </c>
      <c r="Q5453" s="177">
        <v>0</v>
      </c>
      <c r="R5453" s="177">
        <f>Q5453*H5453</f>
        <v>0</v>
      </c>
      <c r="S5453" s="177">
        <v>0</v>
      </c>
      <c r="T5453" s="178">
        <f>S5453*H5453</f>
        <v>0</v>
      </c>
      <c r="AR5453" s="179" t="s">
        <v>680</v>
      </c>
      <c r="AT5453" s="179" t="s">
        <v>576</v>
      </c>
      <c r="AU5453" s="179" t="s">
        <v>89</v>
      </c>
      <c r="AY5453" s="17" t="s">
        <v>574</v>
      </c>
      <c r="BE5453" s="102">
        <f>IF(N5453="základná",J5453,0)</f>
        <v>0</v>
      </c>
      <c r="BF5453" s="102">
        <f>IF(N5453="znížená",J5453,0)</f>
        <v>0</v>
      </c>
      <c r="BG5453" s="102">
        <f>IF(N5453="zákl. prenesená",J5453,0)</f>
        <v>0</v>
      </c>
      <c r="BH5453" s="102">
        <f>IF(N5453="zníž. prenesená",J5453,0)</f>
        <v>0</v>
      </c>
      <c r="BI5453" s="102">
        <f>IF(N5453="nulová",J5453,0)</f>
        <v>0</v>
      </c>
      <c r="BJ5453" s="17" t="s">
        <v>89</v>
      </c>
      <c r="BK5453" s="102">
        <f>ROUND(I5453*H5453,2)</f>
        <v>0</v>
      </c>
      <c r="BL5453" s="17" t="s">
        <v>680</v>
      </c>
      <c r="BM5453" s="179" t="s">
        <v>5603</v>
      </c>
    </row>
    <row r="5454" spans="2:65" s="11" customFormat="1" ht="23" customHeight="1">
      <c r="B5454" s="156"/>
      <c r="D5454" s="157" t="s">
        <v>76</v>
      </c>
      <c r="E5454" s="166" t="s">
        <v>5604</v>
      </c>
      <c r="F5454" s="166" t="s">
        <v>5605</v>
      </c>
      <c r="I5454" s="159"/>
      <c r="J5454" s="167">
        <f>BK5454</f>
        <v>0</v>
      </c>
      <c r="L5454" s="156"/>
      <c r="M5454" s="161"/>
      <c r="P5454" s="162">
        <f>SUM(P5455:P5462)</f>
        <v>0</v>
      </c>
      <c r="R5454" s="162">
        <f>SUM(R5455:R5462)</f>
        <v>0.38348101000000001</v>
      </c>
      <c r="T5454" s="163">
        <f>SUM(T5455:T5462)</f>
        <v>0</v>
      </c>
      <c r="AR5454" s="157" t="s">
        <v>89</v>
      </c>
      <c r="AT5454" s="164" t="s">
        <v>76</v>
      </c>
      <c r="AU5454" s="164" t="s">
        <v>84</v>
      </c>
      <c r="AY5454" s="157" t="s">
        <v>574</v>
      </c>
      <c r="BK5454" s="165">
        <f>SUM(BK5455:BK5462)</f>
        <v>0</v>
      </c>
    </row>
    <row r="5455" spans="2:65" s="1" customFormat="1" ht="38" customHeight="1">
      <c r="B5455" s="140"/>
      <c r="C5455" s="168" t="s">
        <v>5606</v>
      </c>
      <c r="D5455" s="168" t="s">
        <v>576</v>
      </c>
      <c r="E5455" s="169" t="s">
        <v>5607</v>
      </c>
      <c r="F5455" s="170" t="s">
        <v>5608</v>
      </c>
      <c r="G5455" s="171" t="s">
        <v>584</v>
      </c>
      <c r="H5455" s="172">
        <v>13.989000000000001</v>
      </c>
      <c r="I5455" s="173"/>
      <c r="J5455" s="174">
        <f>ROUND(I5455*H5455,2)</f>
        <v>0</v>
      </c>
      <c r="K5455" s="175"/>
      <c r="L5455" s="34"/>
      <c r="M5455" s="176" t="s">
        <v>1</v>
      </c>
      <c r="N5455" s="139" t="s">
        <v>43</v>
      </c>
      <c r="P5455" s="177">
        <f>O5455*H5455</f>
        <v>0</v>
      </c>
      <c r="Q5455" s="177">
        <v>2.97E-3</v>
      </c>
      <c r="R5455" s="177">
        <f>Q5455*H5455</f>
        <v>4.154733E-2</v>
      </c>
      <c r="S5455" s="177">
        <v>0</v>
      </c>
      <c r="T5455" s="178">
        <f>S5455*H5455</f>
        <v>0</v>
      </c>
      <c r="AR5455" s="179" t="s">
        <v>680</v>
      </c>
      <c r="AT5455" s="179" t="s">
        <v>576</v>
      </c>
      <c r="AU5455" s="179" t="s">
        <v>89</v>
      </c>
      <c r="AY5455" s="17" t="s">
        <v>574</v>
      </c>
      <c r="BE5455" s="102">
        <f>IF(N5455="základná",J5455,0)</f>
        <v>0</v>
      </c>
      <c r="BF5455" s="102">
        <f>IF(N5455="znížená",J5455,0)</f>
        <v>0</v>
      </c>
      <c r="BG5455" s="102">
        <f>IF(N5455="zákl. prenesená",J5455,0)</f>
        <v>0</v>
      </c>
      <c r="BH5455" s="102">
        <f>IF(N5455="zníž. prenesená",J5455,0)</f>
        <v>0</v>
      </c>
      <c r="BI5455" s="102">
        <f>IF(N5455="nulová",J5455,0)</f>
        <v>0</v>
      </c>
      <c r="BJ5455" s="17" t="s">
        <v>89</v>
      </c>
      <c r="BK5455" s="102">
        <f>ROUND(I5455*H5455,2)</f>
        <v>0</v>
      </c>
      <c r="BL5455" s="17" t="s">
        <v>680</v>
      </c>
      <c r="BM5455" s="179" t="s">
        <v>5609</v>
      </c>
    </row>
    <row r="5456" spans="2:65" s="13" customFormat="1" ht="12">
      <c r="B5456" s="187"/>
      <c r="D5456" s="181" t="s">
        <v>586</v>
      </c>
      <c r="E5456" s="188" t="s">
        <v>1</v>
      </c>
      <c r="F5456" s="189" t="s">
        <v>204</v>
      </c>
      <c r="H5456" s="190">
        <v>13.989000000000001</v>
      </c>
      <c r="I5456" s="191"/>
      <c r="L5456" s="187"/>
      <c r="M5456" s="192"/>
      <c r="T5456" s="193"/>
      <c r="AT5456" s="188" t="s">
        <v>586</v>
      </c>
      <c r="AU5456" s="188" t="s">
        <v>89</v>
      </c>
      <c r="AV5456" s="13" t="s">
        <v>89</v>
      </c>
      <c r="AW5456" s="13" t="s">
        <v>31</v>
      </c>
      <c r="AX5456" s="13" t="s">
        <v>77</v>
      </c>
      <c r="AY5456" s="188" t="s">
        <v>574</v>
      </c>
    </row>
    <row r="5457" spans="2:65" s="14" customFormat="1" ht="12">
      <c r="B5457" s="194"/>
      <c r="D5457" s="181" t="s">
        <v>586</v>
      </c>
      <c r="E5457" s="195" t="s">
        <v>1</v>
      </c>
      <c r="F5457" s="196" t="s">
        <v>596</v>
      </c>
      <c r="H5457" s="197">
        <v>13.989000000000001</v>
      </c>
      <c r="I5457" s="198"/>
      <c r="L5457" s="194"/>
      <c r="M5457" s="199"/>
      <c r="T5457" s="200"/>
      <c r="AT5457" s="195" t="s">
        <v>586</v>
      </c>
      <c r="AU5457" s="195" t="s">
        <v>89</v>
      </c>
      <c r="AV5457" s="14" t="s">
        <v>580</v>
      </c>
      <c r="AW5457" s="14" t="s">
        <v>31</v>
      </c>
      <c r="AX5457" s="14" t="s">
        <v>84</v>
      </c>
      <c r="AY5457" s="195" t="s">
        <v>574</v>
      </c>
    </row>
    <row r="5458" spans="2:65" s="1" customFormat="1" ht="38" customHeight="1">
      <c r="B5458" s="140"/>
      <c r="C5458" s="208" t="s">
        <v>5610</v>
      </c>
      <c r="D5458" s="208" t="s">
        <v>1858</v>
      </c>
      <c r="E5458" s="209" t="s">
        <v>5611</v>
      </c>
      <c r="F5458" s="210" t="s">
        <v>5612</v>
      </c>
      <c r="G5458" s="211" t="s">
        <v>584</v>
      </c>
      <c r="H5458" s="212">
        <v>14.827999999999999</v>
      </c>
      <c r="I5458" s="213"/>
      <c r="J5458" s="214">
        <f>ROUND(I5458*H5458,2)</f>
        <v>0</v>
      </c>
      <c r="K5458" s="215"/>
      <c r="L5458" s="216"/>
      <c r="M5458" s="217" t="s">
        <v>1</v>
      </c>
      <c r="N5458" s="218" t="s">
        <v>43</v>
      </c>
      <c r="P5458" s="177">
        <f>O5458*H5458</f>
        <v>0</v>
      </c>
      <c r="Q5458" s="177">
        <v>2.3060000000000001E-2</v>
      </c>
      <c r="R5458" s="177">
        <f>Q5458*H5458</f>
        <v>0.34193368000000002</v>
      </c>
      <c r="S5458" s="177">
        <v>0</v>
      </c>
      <c r="T5458" s="178">
        <f>S5458*H5458</f>
        <v>0</v>
      </c>
      <c r="AR5458" s="179" t="s">
        <v>860</v>
      </c>
      <c r="AT5458" s="179" t="s">
        <v>1858</v>
      </c>
      <c r="AU5458" s="179" t="s">
        <v>89</v>
      </c>
      <c r="AY5458" s="17" t="s">
        <v>574</v>
      </c>
      <c r="BE5458" s="102">
        <f>IF(N5458="základná",J5458,0)</f>
        <v>0</v>
      </c>
      <c r="BF5458" s="102">
        <f>IF(N5458="znížená",J5458,0)</f>
        <v>0</v>
      </c>
      <c r="BG5458" s="102">
        <f>IF(N5458="zákl. prenesená",J5458,0)</f>
        <v>0</v>
      </c>
      <c r="BH5458" s="102">
        <f>IF(N5458="zníž. prenesená",J5458,0)</f>
        <v>0</v>
      </c>
      <c r="BI5458" s="102">
        <f>IF(N5458="nulová",J5458,0)</f>
        <v>0</v>
      </c>
      <c r="BJ5458" s="17" t="s">
        <v>89</v>
      </c>
      <c r="BK5458" s="102">
        <f>ROUND(I5458*H5458,2)</f>
        <v>0</v>
      </c>
      <c r="BL5458" s="17" t="s">
        <v>680</v>
      </c>
      <c r="BM5458" s="179" t="s">
        <v>5613</v>
      </c>
    </row>
    <row r="5459" spans="2:65" s="13" customFormat="1" ht="12">
      <c r="B5459" s="187"/>
      <c r="D5459" s="181" t="s">
        <v>586</v>
      </c>
      <c r="E5459" s="188" t="s">
        <v>1</v>
      </c>
      <c r="F5459" s="189" t="s">
        <v>5614</v>
      </c>
      <c r="H5459" s="190">
        <v>14.827999999999999</v>
      </c>
      <c r="I5459" s="191"/>
      <c r="L5459" s="187"/>
      <c r="M5459" s="192"/>
      <c r="T5459" s="193"/>
      <c r="AT5459" s="188" t="s">
        <v>586</v>
      </c>
      <c r="AU5459" s="188" t="s">
        <v>89</v>
      </c>
      <c r="AV5459" s="13" t="s">
        <v>89</v>
      </c>
      <c r="AW5459" s="13" t="s">
        <v>31</v>
      </c>
      <c r="AX5459" s="13" t="s">
        <v>77</v>
      </c>
      <c r="AY5459" s="188" t="s">
        <v>574</v>
      </c>
    </row>
    <row r="5460" spans="2:65" s="14" customFormat="1" ht="12">
      <c r="B5460" s="194"/>
      <c r="D5460" s="181" t="s">
        <v>586</v>
      </c>
      <c r="E5460" s="195" t="s">
        <v>1</v>
      </c>
      <c r="F5460" s="196" t="s">
        <v>596</v>
      </c>
      <c r="H5460" s="197">
        <v>14.827999999999999</v>
      </c>
      <c r="I5460" s="198"/>
      <c r="L5460" s="194"/>
      <c r="M5460" s="199"/>
      <c r="T5460" s="200"/>
      <c r="AT5460" s="195" t="s">
        <v>586</v>
      </c>
      <c r="AU5460" s="195" t="s">
        <v>89</v>
      </c>
      <c r="AV5460" s="14" t="s">
        <v>580</v>
      </c>
      <c r="AW5460" s="14" t="s">
        <v>31</v>
      </c>
      <c r="AX5460" s="14" t="s">
        <v>84</v>
      </c>
      <c r="AY5460" s="195" t="s">
        <v>574</v>
      </c>
    </row>
    <row r="5461" spans="2:65" s="12" customFormat="1" ht="24">
      <c r="B5461" s="180"/>
      <c r="D5461" s="181" t="s">
        <v>586</v>
      </c>
      <c r="E5461" s="182" t="s">
        <v>1</v>
      </c>
      <c r="F5461" s="183" t="s">
        <v>5615</v>
      </c>
      <c r="H5461" s="182" t="s">
        <v>1</v>
      </c>
      <c r="I5461" s="184"/>
      <c r="L5461" s="180"/>
      <c r="M5461" s="185"/>
      <c r="T5461" s="186"/>
      <c r="AT5461" s="182" t="s">
        <v>586</v>
      </c>
      <c r="AU5461" s="182" t="s">
        <v>89</v>
      </c>
      <c r="AV5461" s="12" t="s">
        <v>84</v>
      </c>
      <c r="AW5461" s="12" t="s">
        <v>31</v>
      </c>
      <c r="AX5461" s="12" t="s">
        <v>77</v>
      </c>
      <c r="AY5461" s="182" t="s">
        <v>574</v>
      </c>
    </row>
    <row r="5462" spans="2:65" s="1" customFormat="1" ht="24.25" customHeight="1">
      <c r="B5462" s="140"/>
      <c r="C5462" s="168" t="s">
        <v>5616</v>
      </c>
      <c r="D5462" s="168" t="s">
        <v>576</v>
      </c>
      <c r="E5462" s="169" t="s">
        <v>5617</v>
      </c>
      <c r="F5462" s="170" t="s">
        <v>5618</v>
      </c>
      <c r="G5462" s="171" t="s">
        <v>3135</v>
      </c>
      <c r="H5462" s="219"/>
      <c r="I5462" s="173"/>
      <c r="J5462" s="174">
        <f>ROUND(I5462*H5462,2)</f>
        <v>0</v>
      </c>
      <c r="K5462" s="175"/>
      <c r="L5462" s="34"/>
      <c r="M5462" s="176" t="s">
        <v>1</v>
      </c>
      <c r="N5462" s="139" t="s">
        <v>43</v>
      </c>
      <c r="P5462" s="177">
        <f>O5462*H5462</f>
        <v>0</v>
      </c>
      <c r="Q5462" s="177">
        <v>0</v>
      </c>
      <c r="R5462" s="177">
        <f>Q5462*H5462</f>
        <v>0</v>
      </c>
      <c r="S5462" s="177">
        <v>0</v>
      </c>
      <c r="T5462" s="178">
        <f>S5462*H5462</f>
        <v>0</v>
      </c>
      <c r="AR5462" s="179" t="s">
        <v>680</v>
      </c>
      <c r="AT5462" s="179" t="s">
        <v>576</v>
      </c>
      <c r="AU5462" s="179" t="s">
        <v>89</v>
      </c>
      <c r="AY5462" s="17" t="s">
        <v>574</v>
      </c>
      <c r="BE5462" s="102">
        <f>IF(N5462="základná",J5462,0)</f>
        <v>0</v>
      </c>
      <c r="BF5462" s="102">
        <f>IF(N5462="znížená",J5462,0)</f>
        <v>0</v>
      </c>
      <c r="BG5462" s="102">
        <f>IF(N5462="zákl. prenesená",J5462,0)</f>
        <v>0</v>
      </c>
      <c r="BH5462" s="102">
        <f>IF(N5462="zníž. prenesená",J5462,0)</f>
        <v>0</v>
      </c>
      <c r="BI5462" s="102">
        <f>IF(N5462="nulová",J5462,0)</f>
        <v>0</v>
      </c>
      <c r="BJ5462" s="17" t="s">
        <v>89</v>
      </c>
      <c r="BK5462" s="102">
        <f>ROUND(I5462*H5462,2)</f>
        <v>0</v>
      </c>
      <c r="BL5462" s="17" t="s">
        <v>680</v>
      </c>
      <c r="BM5462" s="179" t="s">
        <v>5619</v>
      </c>
    </row>
    <row r="5463" spans="2:65" s="11" customFormat="1" ht="23" customHeight="1">
      <c r="B5463" s="156"/>
      <c r="D5463" s="157" t="s">
        <v>76</v>
      </c>
      <c r="E5463" s="166" t="s">
        <v>5620</v>
      </c>
      <c r="F5463" s="166" t="s">
        <v>5621</v>
      </c>
      <c r="I5463" s="159"/>
      <c r="J5463" s="167">
        <f>BK5463</f>
        <v>0</v>
      </c>
      <c r="L5463" s="156"/>
      <c r="M5463" s="161"/>
      <c r="P5463" s="162">
        <f>SUM(P5464:P5491)</f>
        <v>0</v>
      </c>
      <c r="R5463" s="162">
        <f>SUM(R5464:R5491)</f>
        <v>0.75439107499999991</v>
      </c>
      <c r="T5463" s="163">
        <f>SUM(T5464:T5491)</f>
        <v>3.4394780000000003</v>
      </c>
      <c r="AR5463" s="157" t="s">
        <v>89</v>
      </c>
      <c r="AT5463" s="164" t="s">
        <v>76</v>
      </c>
      <c r="AU5463" s="164" t="s">
        <v>84</v>
      </c>
      <c r="AY5463" s="157" t="s">
        <v>574</v>
      </c>
      <c r="BK5463" s="165">
        <f>SUM(BK5464:BK5491)</f>
        <v>0</v>
      </c>
    </row>
    <row r="5464" spans="2:65" s="1" customFormat="1" ht="24.25" customHeight="1">
      <c r="B5464" s="140"/>
      <c r="C5464" s="289" t="s">
        <v>5622</v>
      </c>
      <c r="D5464" s="289" t="s">
        <v>576</v>
      </c>
      <c r="E5464" s="290" t="s">
        <v>5623</v>
      </c>
      <c r="F5464" s="291" t="s">
        <v>5624</v>
      </c>
      <c r="G5464" s="292" t="s">
        <v>584</v>
      </c>
      <c r="H5464" s="293">
        <v>3439.4780000000001</v>
      </c>
      <c r="I5464" s="294"/>
      <c r="J5464" s="294">
        <f>ROUND(I5464*H5464,2)</f>
        <v>0</v>
      </c>
      <c r="K5464" s="175"/>
      <c r="L5464" s="34" t="s">
        <v>12100</v>
      </c>
      <c r="M5464" s="176" t="s">
        <v>1</v>
      </c>
      <c r="N5464" s="139" t="s">
        <v>43</v>
      </c>
      <c r="P5464" s="177">
        <f>O5464*H5464</f>
        <v>0</v>
      </c>
      <c r="Q5464" s="177">
        <v>0</v>
      </c>
      <c r="R5464" s="177">
        <f>Q5464*H5464</f>
        <v>0</v>
      </c>
      <c r="S5464" s="177">
        <v>1E-3</v>
      </c>
      <c r="T5464" s="178">
        <f>S5464*H5464</f>
        <v>3.4394780000000003</v>
      </c>
      <c r="AR5464" s="179" t="s">
        <v>680</v>
      </c>
      <c r="AT5464" s="179" t="s">
        <v>576</v>
      </c>
      <c r="AU5464" s="179" t="s">
        <v>89</v>
      </c>
      <c r="AY5464" s="17" t="s">
        <v>574</v>
      </c>
      <c r="BE5464" s="102">
        <f>IF(N5464="základná",J5464,0)</f>
        <v>0</v>
      </c>
      <c r="BF5464" s="102">
        <f>IF(N5464="znížená",J5464,0)</f>
        <v>0</v>
      </c>
      <c r="BG5464" s="102">
        <f>IF(N5464="zákl. prenesená",J5464,0)</f>
        <v>0</v>
      </c>
      <c r="BH5464" s="102">
        <f>IF(N5464="zníž. prenesená",J5464,0)</f>
        <v>0</v>
      </c>
      <c r="BI5464" s="102">
        <f>IF(N5464="nulová",J5464,0)</f>
        <v>0</v>
      </c>
      <c r="BJ5464" s="17" t="s">
        <v>89</v>
      </c>
      <c r="BK5464" s="102">
        <f>ROUND(I5464*H5464,2)</f>
        <v>0</v>
      </c>
      <c r="BL5464" s="17" t="s">
        <v>680</v>
      </c>
      <c r="BM5464" s="179" t="s">
        <v>5625</v>
      </c>
    </row>
    <row r="5465" spans="2:65" s="12" customFormat="1" ht="12">
      <c r="B5465" s="180"/>
      <c r="D5465" s="181" t="s">
        <v>586</v>
      </c>
      <c r="E5465" s="182" t="s">
        <v>1</v>
      </c>
      <c r="F5465" s="183" t="s">
        <v>5626</v>
      </c>
      <c r="H5465" s="182" t="s">
        <v>1</v>
      </c>
      <c r="I5465" s="184"/>
      <c r="L5465" s="180"/>
      <c r="M5465" s="185"/>
      <c r="T5465" s="186"/>
      <c r="AT5465" s="182" t="s">
        <v>586</v>
      </c>
      <c r="AU5465" s="182" t="s">
        <v>89</v>
      </c>
      <c r="AV5465" s="12" t="s">
        <v>84</v>
      </c>
      <c r="AW5465" s="12" t="s">
        <v>31</v>
      </c>
      <c r="AX5465" s="12" t="s">
        <v>77</v>
      </c>
      <c r="AY5465" s="182" t="s">
        <v>574</v>
      </c>
    </row>
    <row r="5466" spans="2:65" s="12" customFormat="1" ht="12">
      <c r="B5466" s="180"/>
      <c r="D5466" s="181" t="s">
        <v>586</v>
      </c>
      <c r="E5466" s="182" t="s">
        <v>1</v>
      </c>
      <c r="F5466" s="183" t="s">
        <v>1019</v>
      </c>
      <c r="H5466" s="182" t="s">
        <v>1</v>
      </c>
      <c r="I5466" s="184"/>
      <c r="L5466" s="180"/>
      <c r="M5466" s="185"/>
      <c r="T5466" s="186"/>
      <c r="AT5466" s="182" t="s">
        <v>586</v>
      </c>
      <c r="AU5466" s="182" t="s">
        <v>89</v>
      </c>
      <c r="AV5466" s="12" t="s">
        <v>84</v>
      </c>
      <c r="AW5466" s="12" t="s">
        <v>31</v>
      </c>
      <c r="AX5466" s="12" t="s">
        <v>77</v>
      </c>
      <c r="AY5466" s="182" t="s">
        <v>574</v>
      </c>
    </row>
    <row r="5467" spans="2:65" s="13" customFormat="1" ht="24">
      <c r="B5467" s="187"/>
      <c r="D5467" s="181" t="s">
        <v>586</v>
      </c>
      <c r="E5467" s="188" t="s">
        <v>1</v>
      </c>
      <c r="F5467" s="189" t="s">
        <v>5627</v>
      </c>
      <c r="H5467" s="190">
        <v>404.57499999999999</v>
      </c>
      <c r="I5467" s="191"/>
      <c r="L5467" s="187"/>
      <c r="M5467" s="192"/>
      <c r="T5467" s="193"/>
      <c r="AT5467" s="188" t="s">
        <v>586</v>
      </c>
      <c r="AU5467" s="188" t="s">
        <v>89</v>
      </c>
      <c r="AV5467" s="13" t="s">
        <v>89</v>
      </c>
      <c r="AW5467" s="13" t="s">
        <v>31</v>
      </c>
      <c r="AX5467" s="13" t="s">
        <v>77</v>
      </c>
      <c r="AY5467" s="188" t="s">
        <v>574</v>
      </c>
    </row>
    <row r="5468" spans="2:65" s="13" customFormat="1" ht="24">
      <c r="B5468" s="187"/>
      <c r="D5468" s="181" t="s">
        <v>586</v>
      </c>
      <c r="E5468" s="188" t="s">
        <v>1</v>
      </c>
      <c r="F5468" s="189" t="s">
        <v>5628</v>
      </c>
      <c r="H5468" s="190">
        <v>381.67</v>
      </c>
      <c r="I5468" s="191"/>
      <c r="L5468" s="187"/>
      <c r="M5468" s="192"/>
      <c r="T5468" s="193"/>
      <c r="AT5468" s="188" t="s">
        <v>586</v>
      </c>
      <c r="AU5468" s="188" t="s">
        <v>89</v>
      </c>
      <c r="AV5468" s="13" t="s">
        <v>89</v>
      </c>
      <c r="AW5468" s="13" t="s">
        <v>31</v>
      </c>
      <c r="AX5468" s="13" t="s">
        <v>77</v>
      </c>
      <c r="AY5468" s="188" t="s">
        <v>574</v>
      </c>
    </row>
    <row r="5469" spans="2:65" s="13" customFormat="1" ht="36">
      <c r="B5469" s="187"/>
      <c r="D5469" s="181" t="s">
        <v>586</v>
      </c>
      <c r="E5469" s="188" t="s">
        <v>1</v>
      </c>
      <c r="F5469" s="189" t="s">
        <v>5629</v>
      </c>
      <c r="H5469" s="190">
        <v>701.38</v>
      </c>
      <c r="I5469" s="191"/>
      <c r="L5469" s="187"/>
      <c r="M5469" s="192"/>
      <c r="T5469" s="193"/>
      <c r="AT5469" s="188" t="s">
        <v>586</v>
      </c>
      <c r="AU5469" s="188" t="s">
        <v>89</v>
      </c>
      <c r="AV5469" s="13" t="s">
        <v>89</v>
      </c>
      <c r="AW5469" s="13" t="s">
        <v>31</v>
      </c>
      <c r="AX5469" s="13" t="s">
        <v>77</v>
      </c>
      <c r="AY5469" s="188" t="s">
        <v>574</v>
      </c>
    </row>
    <row r="5470" spans="2:65" s="15" customFormat="1" ht="12">
      <c r="B5470" s="201"/>
      <c r="D5470" s="181" t="s">
        <v>586</v>
      </c>
      <c r="E5470" s="202" t="s">
        <v>191</v>
      </c>
      <c r="F5470" s="203" t="s">
        <v>776</v>
      </c>
      <c r="H5470" s="204">
        <v>1487.625</v>
      </c>
      <c r="I5470" s="205"/>
      <c r="L5470" s="201"/>
      <c r="M5470" s="206"/>
      <c r="T5470" s="207"/>
      <c r="AT5470" s="202" t="s">
        <v>586</v>
      </c>
      <c r="AU5470" s="202" t="s">
        <v>89</v>
      </c>
      <c r="AV5470" s="15" t="s">
        <v>597</v>
      </c>
      <c r="AW5470" s="15" t="s">
        <v>31</v>
      </c>
      <c r="AX5470" s="15" t="s">
        <v>77</v>
      </c>
      <c r="AY5470" s="202" t="s">
        <v>574</v>
      </c>
    </row>
    <row r="5471" spans="2:65" s="12" customFormat="1" ht="12">
      <c r="B5471" s="180"/>
      <c r="D5471" s="181" t="s">
        <v>586</v>
      </c>
      <c r="E5471" s="182" t="s">
        <v>1</v>
      </c>
      <c r="F5471" s="183" t="s">
        <v>1043</v>
      </c>
      <c r="H5471" s="182" t="s">
        <v>1</v>
      </c>
      <c r="I5471" s="184"/>
      <c r="L5471" s="180"/>
      <c r="M5471" s="185"/>
      <c r="T5471" s="186"/>
      <c r="AT5471" s="182" t="s">
        <v>586</v>
      </c>
      <c r="AU5471" s="182" t="s">
        <v>89</v>
      </c>
      <c r="AV5471" s="12" t="s">
        <v>84</v>
      </c>
      <c r="AW5471" s="12" t="s">
        <v>31</v>
      </c>
      <c r="AX5471" s="12" t="s">
        <v>77</v>
      </c>
      <c r="AY5471" s="182" t="s">
        <v>574</v>
      </c>
    </row>
    <row r="5472" spans="2:65" s="13" customFormat="1" ht="36">
      <c r="B5472" s="187"/>
      <c r="D5472" s="181" t="s">
        <v>586</v>
      </c>
      <c r="E5472" s="188" t="s">
        <v>1</v>
      </c>
      <c r="F5472" s="189" t="s">
        <v>5630</v>
      </c>
      <c r="H5472" s="190">
        <v>911.649</v>
      </c>
      <c r="I5472" s="191"/>
      <c r="L5472" s="187"/>
      <c r="M5472" s="192"/>
      <c r="T5472" s="193"/>
      <c r="AT5472" s="188" t="s">
        <v>586</v>
      </c>
      <c r="AU5472" s="188" t="s">
        <v>89</v>
      </c>
      <c r="AV5472" s="13" t="s">
        <v>89</v>
      </c>
      <c r="AW5472" s="13" t="s">
        <v>31</v>
      </c>
      <c r="AX5472" s="13" t="s">
        <v>77</v>
      </c>
      <c r="AY5472" s="188" t="s">
        <v>574</v>
      </c>
    </row>
    <row r="5473" spans="2:65" s="13" customFormat="1" ht="24">
      <c r="B5473" s="187"/>
      <c r="D5473" s="181" t="s">
        <v>586</v>
      </c>
      <c r="E5473" s="188" t="s">
        <v>1</v>
      </c>
      <c r="F5473" s="189" t="s">
        <v>5631</v>
      </c>
      <c r="H5473" s="190">
        <v>435.61200000000002</v>
      </c>
      <c r="I5473" s="191"/>
      <c r="L5473" s="187"/>
      <c r="M5473" s="192"/>
      <c r="T5473" s="193"/>
      <c r="AT5473" s="188" t="s">
        <v>586</v>
      </c>
      <c r="AU5473" s="188" t="s">
        <v>89</v>
      </c>
      <c r="AV5473" s="13" t="s">
        <v>89</v>
      </c>
      <c r="AW5473" s="13" t="s">
        <v>31</v>
      </c>
      <c r="AX5473" s="13" t="s">
        <v>77</v>
      </c>
      <c r="AY5473" s="188" t="s">
        <v>574</v>
      </c>
    </row>
    <row r="5474" spans="2:65" s="13" customFormat="1" ht="24">
      <c r="B5474" s="187"/>
      <c r="D5474" s="181" t="s">
        <v>586</v>
      </c>
      <c r="E5474" s="188" t="s">
        <v>1</v>
      </c>
      <c r="F5474" s="189" t="s">
        <v>5632</v>
      </c>
      <c r="H5474" s="190">
        <v>604.59199999999998</v>
      </c>
      <c r="I5474" s="191"/>
      <c r="L5474" s="187"/>
      <c r="M5474" s="192"/>
      <c r="T5474" s="193"/>
      <c r="AT5474" s="188" t="s">
        <v>586</v>
      </c>
      <c r="AU5474" s="188" t="s">
        <v>89</v>
      </c>
      <c r="AV5474" s="13" t="s">
        <v>89</v>
      </c>
      <c r="AW5474" s="13" t="s">
        <v>31</v>
      </c>
      <c r="AX5474" s="13" t="s">
        <v>77</v>
      </c>
      <c r="AY5474" s="188" t="s">
        <v>574</v>
      </c>
    </row>
    <row r="5475" spans="2:65" s="15" customFormat="1" ht="12">
      <c r="B5475" s="201"/>
      <c r="D5475" s="181" t="s">
        <v>586</v>
      </c>
      <c r="E5475" s="202" t="s">
        <v>195</v>
      </c>
      <c r="F5475" s="203" t="s">
        <v>776</v>
      </c>
      <c r="H5475" s="204">
        <v>1951.8530000000001</v>
      </c>
      <c r="I5475" s="205"/>
      <c r="L5475" s="201"/>
      <c r="M5475" s="206"/>
      <c r="T5475" s="207"/>
      <c r="AT5475" s="202" t="s">
        <v>586</v>
      </c>
      <c r="AU5475" s="202" t="s">
        <v>89</v>
      </c>
      <c r="AV5475" s="15" t="s">
        <v>597</v>
      </c>
      <c r="AW5475" s="15" t="s">
        <v>31</v>
      </c>
      <c r="AX5475" s="15" t="s">
        <v>77</v>
      </c>
      <c r="AY5475" s="202" t="s">
        <v>574</v>
      </c>
    </row>
    <row r="5476" spans="2:65" s="14" customFormat="1" ht="12">
      <c r="B5476" s="194"/>
      <c r="D5476" s="181" t="s">
        <v>586</v>
      </c>
      <c r="E5476" s="195" t="s">
        <v>5633</v>
      </c>
      <c r="F5476" s="196" t="s">
        <v>596</v>
      </c>
      <c r="H5476" s="197">
        <v>3439.4780000000001</v>
      </c>
      <c r="I5476" s="198"/>
      <c r="L5476" s="194"/>
      <c r="M5476" s="199"/>
      <c r="T5476" s="200"/>
      <c r="AT5476" s="195" t="s">
        <v>586</v>
      </c>
      <c r="AU5476" s="195" t="s">
        <v>89</v>
      </c>
      <c r="AV5476" s="14" t="s">
        <v>580</v>
      </c>
      <c r="AW5476" s="14" t="s">
        <v>31</v>
      </c>
      <c r="AX5476" s="14" t="s">
        <v>84</v>
      </c>
      <c r="AY5476" s="195" t="s">
        <v>574</v>
      </c>
    </row>
    <row r="5477" spans="2:65" s="1" customFormat="1" ht="21.75" customHeight="1">
      <c r="B5477" s="140"/>
      <c r="C5477" s="168" t="s">
        <v>5634</v>
      </c>
      <c r="D5477" s="168" t="s">
        <v>576</v>
      </c>
      <c r="E5477" s="169" t="s">
        <v>5635</v>
      </c>
      <c r="F5477" s="170" t="s">
        <v>5636</v>
      </c>
      <c r="G5477" s="171" t="s">
        <v>584</v>
      </c>
      <c r="H5477" s="172">
        <v>59.65</v>
      </c>
      <c r="I5477" s="173"/>
      <c r="J5477" s="174">
        <f>ROUND(I5477*H5477,2)</f>
        <v>0</v>
      </c>
      <c r="K5477" s="175"/>
      <c r="L5477" s="34"/>
      <c r="M5477" s="176" t="s">
        <v>1</v>
      </c>
      <c r="N5477" s="139" t="s">
        <v>43</v>
      </c>
      <c r="P5477" s="177">
        <f>O5477*H5477</f>
        <v>0</v>
      </c>
      <c r="Q5477" s="177">
        <v>7.5000000000000002E-6</v>
      </c>
      <c r="R5477" s="177">
        <f>Q5477*H5477</f>
        <v>4.4737500000000002E-4</v>
      </c>
      <c r="S5477" s="177">
        <v>0</v>
      </c>
      <c r="T5477" s="178">
        <f>S5477*H5477</f>
        <v>0</v>
      </c>
      <c r="AR5477" s="179" t="s">
        <v>680</v>
      </c>
      <c r="AT5477" s="179" t="s">
        <v>576</v>
      </c>
      <c r="AU5477" s="179" t="s">
        <v>89</v>
      </c>
      <c r="AY5477" s="17" t="s">
        <v>574</v>
      </c>
      <c r="BE5477" s="102">
        <f>IF(N5477="základná",J5477,0)</f>
        <v>0</v>
      </c>
      <c r="BF5477" s="102">
        <f>IF(N5477="znížená",J5477,0)</f>
        <v>0</v>
      </c>
      <c r="BG5477" s="102">
        <f>IF(N5477="zákl. prenesená",J5477,0)</f>
        <v>0</v>
      </c>
      <c r="BH5477" s="102">
        <f>IF(N5477="zníž. prenesená",J5477,0)</f>
        <v>0</v>
      </c>
      <c r="BI5477" s="102">
        <f>IF(N5477="nulová",J5477,0)</f>
        <v>0</v>
      </c>
      <c r="BJ5477" s="17" t="s">
        <v>89</v>
      </c>
      <c r="BK5477" s="102">
        <f>ROUND(I5477*H5477,2)</f>
        <v>0</v>
      </c>
      <c r="BL5477" s="17" t="s">
        <v>680</v>
      </c>
      <c r="BM5477" s="179" t="s">
        <v>5637</v>
      </c>
    </row>
    <row r="5478" spans="2:65" s="13" customFormat="1" ht="12">
      <c r="B5478" s="187"/>
      <c r="D5478" s="181" t="s">
        <v>586</v>
      </c>
      <c r="E5478" s="188" t="s">
        <v>1</v>
      </c>
      <c r="F5478" s="189" t="s">
        <v>234</v>
      </c>
      <c r="H5478" s="190">
        <v>59.65</v>
      </c>
      <c r="I5478" s="191"/>
      <c r="L5478" s="187"/>
      <c r="M5478" s="192"/>
      <c r="T5478" s="193"/>
      <c r="AT5478" s="188" t="s">
        <v>586</v>
      </c>
      <c r="AU5478" s="188" t="s">
        <v>89</v>
      </c>
      <c r="AV5478" s="13" t="s">
        <v>89</v>
      </c>
      <c r="AW5478" s="13" t="s">
        <v>31</v>
      </c>
      <c r="AX5478" s="13" t="s">
        <v>77</v>
      </c>
      <c r="AY5478" s="188" t="s">
        <v>574</v>
      </c>
    </row>
    <row r="5479" spans="2:65" s="14" customFormat="1" ht="12">
      <c r="B5479" s="194"/>
      <c r="D5479" s="181" t="s">
        <v>586</v>
      </c>
      <c r="E5479" s="195" t="s">
        <v>1</v>
      </c>
      <c r="F5479" s="196" t="s">
        <v>596</v>
      </c>
      <c r="H5479" s="197">
        <v>59.65</v>
      </c>
      <c r="I5479" s="198"/>
      <c r="L5479" s="194"/>
      <c r="M5479" s="199"/>
      <c r="T5479" s="200"/>
      <c r="AT5479" s="195" t="s">
        <v>586</v>
      </c>
      <c r="AU5479" s="195" t="s">
        <v>89</v>
      </c>
      <c r="AV5479" s="14" t="s">
        <v>580</v>
      </c>
      <c r="AW5479" s="14" t="s">
        <v>31</v>
      </c>
      <c r="AX5479" s="14" t="s">
        <v>84</v>
      </c>
      <c r="AY5479" s="195" t="s">
        <v>574</v>
      </c>
    </row>
    <row r="5480" spans="2:65" s="1" customFormat="1" ht="49.25" customHeight="1">
      <c r="B5480" s="140"/>
      <c r="C5480" s="208" t="s">
        <v>5638</v>
      </c>
      <c r="D5480" s="208" t="s">
        <v>1858</v>
      </c>
      <c r="E5480" s="209" t="s">
        <v>5639</v>
      </c>
      <c r="F5480" s="210" t="s">
        <v>5640</v>
      </c>
      <c r="G5480" s="211" t="s">
        <v>584</v>
      </c>
      <c r="H5480" s="212">
        <v>65.765000000000001</v>
      </c>
      <c r="I5480" s="213"/>
      <c r="J5480" s="214">
        <f>ROUND(I5480*H5480,2)</f>
        <v>0</v>
      </c>
      <c r="K5480" s="215"/>
      <c r="L5480" s="216"/>
      <c r="M5480" s="217" t="s">
        <v>1</v>
      </c>
      <c r="N5480" s="218" t="s">
        <v>43</v>
      </c>
      <c r="P5480" s="177">
        <f>O5480*H5480</f>
        <v>0</v>
      </c>
      <c r="Q5480" s="177">
        <v>5.8E-4</v>
      </c>
      <c r="R5480" s="177">
        <f>Q5480*H5480</f>
        <v>3.8143700000000003E-2</v>
      </c>
      <c r="S5480" s="177">
        <v>0</v>
      </c>
      <c r="T5480" s="178">
        <f>S5480*H5480</f>
        <v>0</v>
      </c>
      <c r="AR5480" s="179" t="s">
        <v>860</v>
      </c>
      <c r="AT5480" s="179" t="s">
        <v>1858</v>
      </c>
      <c r="AU5480" s="179" t="s">
        <v>89</v>
      </c>
      <c r="AY5480" s="17" t="s">
        <v>574</v>
      </c>
      <c r="BE5480" s="102">
        <f>IF(N5480="základná",J5480,0)</f>
        <v>0</v>
      </c>
      <c r="BF5480" s="102">
        <f>IF(N5480="znížená",J5480,0)</f>
        <v>0</v>
      </c>
      <c r="BG5480" s="102">
        <f>IF(N5480="zákl. prenesená",J5480,0)</f>
        <v>0</v>
      </c>
      <c r="BH5480" s="102">
        <f>IF(N5480="zníž. prenesená",J5480,0)</f>
        <v>0</v>
      </c>
      <c r="BI5480" s="102">
        <f>IF(N5480="nulová",J5480,0)</f>
        <v>0</v>
      </c>
      <c r="BJ5480" s="17" t="s">
        <v>89</v>
      </c>
      <c r="BK5480" s="102">
        <f>ROUND(I5480*H5480,2)</f>
        <v>0</v>
      </c>
      <c r="BL5480" s="17" t="s">
        <v>680</v>
      </c>
      <c r="BM5480" s="179" t="s">
        <v>5641</v>
      </c>
    </row>
    <row r="5481" spans="2:65" s="13" customFormat="1" ht="12">
      <c r="B5481" s="187"/>
      <c r="D5481" s="181" t="s">
        <v>586</v>
      </c>
      <c r="E5481" s="188" t="s">
        <v>1</v>
      </c>
      <c r="F5481" s="189" t="s">
        <v>5642</v>
      </c>
      <c r="H5481" s="190">
        <v>62.633000000000003</v>
      </c>
      <c r="I5481" s="191"/>
      <c r="L5481" s="187"/>
      <c r="M5481" s="192"/>
      <c r="T5481" s="193"/>
      <c r="AT5481" s="188" t="s">
        <v>586</v>
      </c>
      <c r="AU5481" s="188" t="s">
        <v>89</v>
      </c>
      <c r="AV5481" s="13" t="s">
        <v>89</v>
      </c>
      <c r="AW5481" s="13" t="s">
        <v>31</v>
      </c>
      <c r="AX5481" s="13" t="s">
        <v>77</v>
      </c>
      <c r="AY5481" s="188" t="s">
        <v>574</v>
      </c>
    </row>
    <row r="5482" spans="2:65" s="14" customFormat="1" ht="12">
      <c r="B5482" s="194"/>
      <c r="D5482" s="181" t="s">
        <v>586</v>
      </c>
      <c r="E5482" s="195" t="s">
        <v>1</v>
      </c>
      <c r="F5482" s="196" t="s">
        <v>596</v>
      </c>
      <c r="H5482" s="197">
        <v>62.633000000000003</v>
      </c>
      <c r="I5482" s="198"/>
      <c r="L5482" s="194"/>
      <c r="M5482" s="199"/>
      <c r="T5482" s="200"/>
      <c r="AT5482" s="195" t="s">
        <v>586</v>
      </c>
      <c r="AU5482" s="195" t="s">
        <v>89</v>
      </c>
      <c r="AV5482" s="14" t="s">
        <v>580</v>
      </c>
      <c r="AW5482" s="14" t="s">
        <v>31</v>
      </c>
      <c r="AX5482" s="14" t="s">
        <v>84</v>
      </c>
      <c r="AY5482" s="195" t="s">
        <v>574</v>
      </c>
    </row>
    <row r="5483" spans="2:65" s="12" customFormat="1" ht="24">
      <c r="B5483" s="180"/>
      <c r="D5483" s="181" t="s">
        <v>586</v>
      </c>
      <c r="E5483" s="182" t="s">
        <v>1</v>
      </c>
      <c r="F5483" s="183" t="s">
        <v>5615</v>
      </c>
      <c r="H5483" s="182" t="s">
        <v>1</v>
      </c>
      <c r="I5483" s="184"/>
      <c r="L5483" s="180"/>
      <c r="M5483" s="185"/>
      <c r="T5483" s="186"/>
      <c r="AT5483" s="182" t="s">
        <v>586</v>
      </c>
      <c r="AU5483" s="182" t="s">
        <v>89</v>
      </c>
      <c r="AV5483" s="12" t="s">
        <v>84</v>
      </c>
      <c r="AW5483" s="12" t="s">
        <v>31</v>
      </c>
      <c r="AX5483" s="12" t="s">
        <v>77</v>
      </c>
      <c r="AY5483" s="182" t="s">
        <v>574</v>
      </c>
    </row>
    <row r="5484" spans="2:65" s="13" customFormat="1" ht="12">
      <c r="B5484" s="187"/>
      <c r="D5484" s="181" t="s">
        <v>586</v>
      </c>
      <c r="F5484" s="189" t="s">
        <v>5643</v>
      </c>
      <c r="H5484" s="190">
        <v>65.765000000000001</v>
      </c>
      <c r="I5484" s="191"/>
      <c r="L5484" s="187"/>
      <c r="M5484" s="192"/>
      <c r="T5484" s="193"/>
      <c r="AT5484" s="188" t="s">
        <v>586</v>
      </c>
      <c r="AU5484" s="188" t="s">
        <v>89</v>
      </c>
      <c r="AV5484" s="13" t="s">
        <v>89</v>
      </c>
      <c r="AW5484" s="13" t="s">
        <v>3</v>
      </c>
      <c r="AX5484" s="13" t="s">
        <v>84</v>
      </c>
      <c r="AY5484" s="188" t="s">
        <v>574</v>
      </c>
    </row>
    <row r="5485" spans="2:65" s="1" customFormat="1" ht="24.25" customHeight="1">
      <c r="B5485" s="140"/>
      <c r="C5485" s="168" t="s">
        <v>5644</v>
      </c>
      <c r="D5485" s="168" t="s">
        <v>576</v>
      </c>
      <c r="E5485" s="169" t="s">
        <v>5645</v>
      </c>
      <c r="F5485" s="170" t="s">
        <v>5646</v>
      </c>
      <c r="G5485" s="171" t="s">
        <v>584</v>
      </c>
      <c r="H5485" s="172">
        <v>59.65</v>
      </c>
      <c r="I5485" s="173"/>
      <c r="J5485" s="174">
        <f>ROUND(I5485*H5485,2)</f>
        <v>0</v>
      </c>
      <c r="K5485" s="175"/>
      <c r="L5485" s="34"/>
      <c r="M5485" s="176" t="s">
        <v>1</v>
      </c>
      <c r="N5485" s="139" t="s">
        <v>43</v>
      </c>
      <c r="P5485" s="177">
        <f>O5485*H5485</f>
        <v>0</v>
      </c>
      <c r="Q5485" s="177">
        <v>4.4999999999999997E-3</v>
      </c>
      <c r="R5485" s="177">
        <f>Q5485*H5485</f>
        <v>0.26842499999999997</v>
      </c>
      <c r="S5485" s="177">
        <v>0</v>
      </c>
      <c r="T5485" s="178">
        <f>S5485*H5485</f>
        <v>0</v>
      </c>
      <c r="AR5485" s="179" t="s">
        <v>680</v>
      </c>
      <c r="AT5485" s="179" t="s">
        <v>576</v>
      </c>
      <c r="AU5485" s="179" t="s">
        <v>89</v>
      </c>
      <c r="AY5485" s="17" t="s">
        <v>574</v>
      </c>
      <c r="BE5485" s="102">
        <f>IF(N5485="základná",J5485,0)</f>
        <v>0</v>
      </c>
      <c r="BF5485" s="102">
        <f>IF(N5485="znížená",J5485,0)</f>
        <v>0</v>
      </c>
      <c r="BG5485" s="102">
        <f>IF(N5485="zákl. prenesená",J5485,0)</f>
        <v>0</v>
      </c>
      <c r="BH5485" s="102">
        <f>IF(N5485="zníž. prenesená",J5485,0)</f>
        <v>0</v>
      </c>
      <c r="BI5485" s="102">
        <f>IF(N5485="nulová",J5485,0)</f>
        <v>0</v>
      </c>
      <c r="BJ5485" s="17" t="s">
        <v>89</v>
      </c>
      <c r="BK5485" s="102">
        <f>ROUND(I5485*H5485,2)</f>
        <v>0</v>
      </c>
      <c r="BL5485" s="17" t="s">
        <v>680</v>
      </c>
      <c r="BM5485" s="179" t="s">
        <v>5647</v>
      </c>
    </row>
    <row r="5486" spans="2:65" s="13" customFormat="1" ht="12">
      <c r="B5486" s="187"/>
      <c r="D5486" s="181" t="s">
        <v>586</v>
      </c>
      <c r="E5486" s="188" t="s">
        <v>1</v>
      </c>
      <c r="F5486" s="189" t="s">
        <v>234</v>
      </c>
      <c r="H5486" s="190">
        <v>59.65</v>
      </c>
      <c r="I5486" s="191"/>
      <c r="L5486" s="187"/>
      <c r="M5486" s="192"/>
      <c r="T5486" s="193"/>
      <c r="AT5486" s="188" t="s">
        <v>586</v>
      </c>
      <c r="AU5486" s="188" t="s">
        <v>89</v>
      </c>
      <c r="AV5486" s="13" t="s">
        <v>89</v>
      </c>
      <c r="AW5486" s="13" t="s">
        <v>31</v>
      </c>
      <c r="AX5486" s="13" t="s">
        <v>77</v>
      </c>
      <c r="AY5486" s="188" t="s">
        <v>574</v>
      </c>
    </row>
    <row r="5487" spans="2:65" s="14" customFormat="1" ht="12">
      <c r="B5487" s="194"/>
      <c r="D5487" s="181" t="s">
        <v>586</v>
      </c>
      <c r="E5487" s="195" t="s">
        <v>1</v>
      </c>
      <c r="F5487" s="196" t="s">
        <v>596</v>
      </c>
      <c r="H5487" s="197">
        <v>59.65</v>
      </c>
      <c r="I5487" s="198"/>
      <c r="L5487" s="194"/>
      <c r="M5487" s="199"/>
      <c r="T5487" s="200"/>
      <c r="AT5487" s="195" t="s">
        <v>586</v>
      </c>
      <c r="AU5487" s="195" t="s">
        <v>89</v>
      </c>
      <c r="AV5487" s="14" t="s">
        <v>580</v>
      </c>
      <c r="AW5487" s="14" t="s">
        <v>31</v>
      </c>
      <c r="AX5487" s="14" t="s">
        <v>84</v>
      </c>
      <c r="AY5487" s="195" t="s">
        <v>574</v>
      </c>
    </row>
    <row r="5488" spans="2:65" s="1" customFormat="1" ht="21.75" customHeight="1">
      <c r="B5488" s="140"/>
      <c r="C5488" s="168" t="s">
        <v>5648</v>
      </c>
      <c r="D5488" s="168" t="s">
        <v>576</v>
      </c>
      <c r="E5488" s="169" t="s">
        <v>5649</v>
      </c>
      <c r="F5488" s="170" t="s">
        <v>5650</v>
      </c>
      <c r="G5488" s="171" t="s">
        <v>584</v>
      </c>
      <c r="H5488" s="172">
        <v>59.65</v>
      </c>
      <c r="I5488" s="173"/>
      <c r="J5488" s="174">
        <f>ROUND(I5488*H5488,2)</f>
        <v>0</v>
      </c>
      <c r="K5488" s="175"/>
      <c r="L5488" s="34"/>
      <c r="M5488" s="176" t="s">
        <v>1</v>
      </c>
      <c r="N5488" s="139" t="s">
        <v>43</v>
      </c>
      <c r="P5488" s="177">
        <f>O5488*H5488</f>
        <v>0</v>
      </c>
      <c r="Q5488" s="177">
        <v>7.4999999999999997E-3</v>
      </c>
      <c r="R5488" s="177">
        <f>Q5488*H5488</f>
        <v>0.44737499999999997</v>
      </c>
      <c r="S5488" s="177">
        <v>0</v>
      </c>
      <c r="T5488" s="178">
        <f>S5488*H5488</f>
        <v>0</v>
      </c>
      <c r="AR5488" s="179" t="s">
        <v>680</v>
      </c>
      <c r="AT5488" s="179" t="s">
        <v>576</v>
      </c>
      <c r="AU5488" s="179" t="s">
        <v>89</v>
      </c>
      <c r="AY5488" s="17" t="s">
        <v>574</v>
      </c>
      <c r="BE5488" s="102">
        <f>IF(N5488="základná",J5488,0)</f>
        <v>0</v>
      </c>
      <c r="BF5488" s="102">
        <f>IF(N5488="znížená",J5488,0)</f>
        <v>0</v>
      </c>
      <c r="BG5488" s="102">
        <f>IF(N5488="zákl. prenesená",J5488,0)</f>
        <v>0</v>
      </c>
      <c r="BH5488" s="102">
        <f>IF(N5488="zníž. prenesená",J5488,0)</f>
        <v>0</v>
      </c>
      <c r="BI5488" s="102">
        <f>IF(N5488="nulová",J5488,0)</f>
        <v>0</v>
      </c>
      <c r="BJ5488" s="17" t="s">
        <v>89</v>
      </c>
      <c r="BK5488" s="102">
        <f>ROUND(I5488*H5488,2)</f>
        <v>0</v>
      </c>
      <c r="BL5488" s="17" t="s">
        <v>680</v>
      </c>
      <c r="BM5488" s="179" t="s">
        <v>5651</v>
      </c>
    </row>
    <row r="5489" spans="2:65" s="13" customFormat="1" ht="12">
      <c r="B5489" s="187"/>
      <c r="D5489" s="181" t="s">
        <v>586</v>
      </c>
      <c r="E5489" s="188" t="s">
        <v>1</v>
      </c>
      <c r="F5489" s="189" t="s">
        <v>234</v>
      </c>
      <c r="H5489" s="190">
        <v>59.65</v>
      </c>
      <c r="I5489" s="191"/>
      <c r="L5489" s="187"/>
      <c r="M5489" s="192"/>
      <c r="T5489" s="193"/>
      <c r="AT5489" s="188" t="s">
        <v>586</v>
      </c>
      <c r="AU5489" s="188" t="s">
        <v>89</v>
      </c>
      <c r="AV5489" s="13" t="s">
        <v>89</v>
      </c>
      <c r="AW5489" s="13" t="s">
        <v>31</v>
      </c>
      <c r="AX5489" s="13" t="s">
        <v>77</v>
      </c>
      <c r="AY5489" s="188" t="s">
        <v>574</v>
      </c>
    </row>
    <row r="5490" spans="2:65" s="14" customFormat="1" ht="12">
      <c r="B5490" s="194"/>
      <c r="D5490" s="181" t="s">
        <v>586</v>
      </c>
      <c r="E5490" s="195" t="s">
        <v>1</v>
      </c>
      <c r="F5490" s="196" t="s">
        <v>596</v>
      </c>
      <c r="H5490" s="197">
        <v>59.65</v>
      </c>
      <c r="I5490" s="198"/>
      <c r="L5490" s="194"/>
      <c r="M5490" s="199"/>
      <c r="T5490" s="200"/>
      <c r="AT5490" s="195" t="s">
        <v>586</v>
      </c>
      <c r="AU5490" s="195" t="s">
        <v>89</v>
      </c>
      <c r="AV5490" s="14" t="s">
        <v>580</v>
      </c>
      <c r="AW5490" s="14" t="s">
        <v>31</v>
      </c>
      <c r="AX5490" s="14" t="s">
        <v>84</v>
      </c>
      <c r="AY5490" s="195" t="s">
        <v>574</v>
      </c>
    </row>
    <row r="5491" spans="2:65" s="1" customFormat="1" ht="24.25" customHeight="1">
      <c r="B5491" s="140"/>
      <c r="C5491" s="168" t="s">
        <v>5652</v>
      </c>
      <c r="D5491" s="168" t="s">
        <v>576</v>
      </c>
      <c r="E5491" s="169" t="s">
        <v>5653</v>
      </c>
      <c r="F5491" s="170" t="s">
        <v>5654</v>
      </c>
      <c r="G5491" s="171" t="s">
        <v>3135</v>
      </c>
      <c r="H5491" s="219"/>
      <c r="I5491" s="173"/>
      <c r="J5491" s="174">
        <f>ROUND(I5491*H5491,2)</f>
        <v>0</v>
      </c>
      <c r="K5491" s="175"/>
      <c r="L5491" s="34"/>
      <c r="M5491" s="176" t="s">
        <v>1</v>
      </c>
      <c r="N5491" s="139" t="s">
        <v>43</v>
      </c>
      <c r="P5491" s="177">
        <f>O5491*H5491</f>
        <v>0</v>
      </c>
      <c r="Q5491" s="177">
        <v>0</v>
      </c>
      <c r="R5491" s="177">
        <f>Q5491*H5491</f>
        <v>0</v>
      </c>
      <c r="S5491" s="177">
        <v>0</v>
      </c>
      <c r="T5491" s="178">
        <f>S5491*H5491</f>
        <v>0</v>
      </c>
      <c r="AR5491" s="179" t="s">
        <v>680</v>
      </c>
      <c r="AT5491" s="179" t="s">
        <v>576</v>
      </c>
      <c r="AU5491" s="179" t="s">
        <v>89</v>
      </c>
      <c r="AY5491" s="17" t="s">
        <v>574</v>
      </c>
      <c r="BE5491" s="102">
        <f>IF(N5491="základná",J5491,0)</f>
        <v>0</v>
      </c>
      <c r="BF5491" s="102">
        <f>IF(N5491="znížená",J5491,0)</f>
        <v>0</v>
      </c>
      <c r="BG5491" s="102">
        <f>IF(N5491="zákl. prenesená",J5491,0)</f>
        <v>0</v>
      </c>
      <c r="BH5491" s="102">
        <f>IF(N5491="zníž. prenesená",J5491,0)</f>
        <v>0</v>
      </c>
      <c r="BI5491" s="102">
        <f>IF(N5491="nulová",J5491,0)</f>
        <v>0</v>
      </c>
      <c r="BJ5491" s="17" t="s">
        <v>89</v>
      </c>
      <c r="BK5491" s="102">
        <f>ROUND(I5491*H5491,2)</f>
        <v>0</v>
      </c>
      <c r="BL5491" s="17" t="s">
        <v>680</v>
      </c>
      <c r="BM5491" s="179" t="s">
        <v>5655</v>
      </c>
    </row>
    <row r="5492" spans="2:65" s="11" customFormat="1" ht="23" customHeight="1">
      <c r="B5492" s="156"/>
      <c r="D5492" s="157" t="s">
        <v>76</v>
      </c>
      <c r="E5492" s="166" t="s">
        <v>5656</v>
      </c>
      <c r="F5492" s="166" t="s">
        <v>5657</v>
      </c>
      <c r="I5492" s="159"/>
      <c r="J5492" s="167">
        <f>BK5492</f>
        <v>0</v>
      </c>
      <c r="L5492" s="156"/>
      <c r="M5492" s="161"/>
      <c r="P5492" s="162">
        <f>SUM(P5493:P6008)</f>
        <v>0</v>
      </c>
      <c r="R5492" s="162">
        <f>SUM(R5493:R6008)</f>
        <v>41.384854064999999</v>
      </c>
      <c r="T5492" s="163">
        <f>SUM(T5493:T6008)</f>
        <v>0</v>
      </c>
      <c r="AR5492" s="157" t="s">
        <v>89</v>
      </c>
      <c r="AT5492" s="164" t="s">
        <v>76</v>
      </c>
      <c r="AU5492" s="164" t="s">
        <v>84</v>
      </c>
      <c r="AY5492" s="157" t="s">
        <v>574</v>
      </c>
      <c r="BK5492" s="165">
        <f>SUM(BK5493:BK6008)</f>
        <v>0</v>
      </c>
    </row>
    <row r="5493" spans="2:65" s="1" customFormat="1" ht="66.75" customHeight="1">
      <c r="B5493" s="140"/>
      <c r="C5493" s="168" t="s">
        <v>5658</v>
      </c>
      <c r="D5493" s="168" t="s">
        <v>576</v>
      </c>
      <c r="E5493" s="169" t="s">
        <v>5659</v>
      </c>
      <c r="F5493" s="170" t="s">
        <v>5660</v>
      </c>
      <c r="G5493" s="171" t="s">
        <v>584</v>
      </c>
      <c r="H5493" s="172">
        <v>3272.5819999999999</v>
      </c>
      <c r="I5493" s="173"/>
      <c r="J5493" s="174">
        <f>ROUND(I5493*H5493,2)</f>
        <v>0</v>
      </c>
      <c r="K5493" s="175"/>
      <c r="L5493" s="34"/>
      <c r="M5493" s="176" t="s">
        <v>1</v>
      </c>
      <c r="N5493" s="139" t="s">
        <v>43</v>
      </c>
      <c r="P5493" s="177">
        <f>O5493*H5493</f>
        <v>0</v>
      </c>
      <c r="Q5493" s="177">
        <v>1.1990000000000001E-2</v>
      </c>
      <c r="R5493" s="177">
        <f>Q5493*H5493</f>
        <v>39.238258180000003</v>
      </c>
      <c r="S5493" s="177">
        <v>0</v>
      </c>
      <c r="T5493" s="178">
        <f>S5493*H5493</f>
        <v>0</v>
      </c>
      <c r="AR5493" s="179" t="s">
        <v>680</v>
      </c>
      <c r="AT5493" s="179" t="s">
        <v>576</v>
      </c>
      <c r="AU5493" s="179" t="s">
        <v>89</v>
      </c>
      <c r="AY5493" s="17" t="s">
        <v>574</v>
      </c>
      <c r="BE5493" s="102">
        <f>IF(N5493="základná",J5493,0)</f>
        <v>0</v>
      </c>
      <c r="BF5493" s="102">
        <f>IF(N5493="znížená",J5493,0)</f>
        <v>0</v>
      </c>
      <c r="BG5493" s="102">
        <f>IF(N5493="zákl. prenesená",J5493,0)</f>
        <v>0</v>
      </c>
      <c r="BH5493" s="102">
        <f>IF(N5493="zníž. prenesená",J5493,0)</f>
        <v>0</v>
      </c>
      <c r="BI5493" s="102">
        <f>IF(N5493="nulová",J5493,0)</f>
        <v>0</v>
      </c>
      <c r="BJ5493" s="17" t="s">
        <v>89</v>
      </c>
      <c r="BK5493" s="102">
        <f>ROUND(I5493*H5493,2)</f>
        <v>0</v>
      </c>
      <c r="BL5493" s="17" t="s">
        <v>680</v>
      </c>
      <c r="BM5493" s="179" t="s">
        <v>5661</v>
      </c>
    </row>
    <row r="5494" spans="2:65" s="13" customFormat="1" ht="12">
      <c r="B5494" s="187"/>
      <c r="D5494" s="181" t="s">
        <v>586</v>
      </c>
      <c r="E5494" s="188" t="s">
        <v>1</v>
      </c>
      <c r="F5494" s="189" t="s">
        <v>3421</v>
      </c>
      <c r="H5494" s="190">
        <v>1043.5</v>
      </c>
      <c r="I5494" s="191"/>
      <c r="L5494" s="187"/>
      <c r="M5494" s="192"/>
      <c r="T5494" s="193"/>
      <c r="AT5494" s="188" t="s">
        <v>586</v>
      </c>
      <c r="AU5494" s="188" t="s">
        <v>89</v>
      </c>
      <c r="AV5494" s="13" t="s">
        <v>89</v>
      </c>
      <c r="AW5494" s="13" t="s">
        <v>31</v>
      </c>
      <c r="AX5494" s="13" t="s">
        <v>77</v>
      </c>
      <c r="AY5494" s="188" t="s">
        <v>574</v>
      </c>
    </row>
    <row r="5495" spans="2:65" s="13" customFormat="1" ht="12">
      <c r="B5495" s="187"/>
      <c r="D5495" s="181" t="s">
        <v>586</v>
      </c>
      <c r="E5495" s="188" t="s">
        <v>1</v>
      </c>
      <c r="F5495" s="189" t="s">
        <v>3422</v>
      </c>
      <c r="H5495" s="190">
        <v>151.38</v>
      </c>
      <c r="I5495" s="191"/>
      <c r="L5495" s="187"/>
      <c r="M5495" s="192"/>
      <c r="T5495" s="193"/>
      <c r="AT5495" s="188" t="s">
        <v>586</v>
      </c>
      <c r="AU5495" s="188" t="s">
        <v>89</v>
      </c>
      <c r="AV5495" s="13" t="s">
        <v>89</v>
      </c>
      <c r="AW5495" s="13" t="s">
        <v>31</v>
      </c>
      <c r="AX5495" s="13" t="s">
        <v>77</v>
      </c>
      <c r="AY5495" s="188" t="s">
        <v>574</v>
      </c>
    </row>
    <row r="5496" spans="2:65" s="13" customFormat="1" ht="12">
      <c r="B5496" s="187"/>
      <c r="D5496" s="181" t="s">
        <v>586</v>
      </c>
      <c r="E5496" s="188" t="s">
        <v>1</v>
      </c>
      <c r="F5496" s="189" t="s">
        <v>3424</v>
      </c>
      <c r="H5496" s="190">
        <v>789.52499999999998</v>
      </c>
      <c r="I5496" s="191"/>
      <c r="L5496" s="187"/>
      <c r="M5496" s="192"/>
      <c r="T5496" s="193"/>
      <c r="AT5496" s="188" t="s">
        <v>586</v>
      </c>
      <c r="AU5496" s="188" t="s">
        <v>89</v>
      </c>
      <c r="AV5496" s="13" t="s">
        <v>89</v>
      </c>
      <c r="AW5496" s="13" t="s">
        <v>31</v>
      </c>
      <c r="AX5496" s="13" t="s">
        <v>77</v>
      </c>
      <c r="AY5496" s="188" t="s">
        <v>574</v>
      </c>
    </row>
    <row r="5497" spans="2:65" s="13" customFormat="1" ht="12">
      <c r="B5497" s="187"/>
      <c r="D5497" s="181" t="s">
        <v>586</v>
      </c>
      <c r="E5497" s="188" t="s">
        <v>1</v>
      </c>
      <c r="F5497" s="189" t="s">
        <v>2322</v>
      </c>
      <c r="H5497" s="190">
        <v>207.14</v>
      </c>
      <c r="I5497" s="191"/>
      <c r="L5497" s="187"/>
      <c r="M5497" s="192"/>
      <c r="T5497" s="193"/>
      <c r="AT5497" s="188" t="s">
        <v>586</v>
      </c>
      <c r="AU5497" s="188" t="s">
        <v>89</v>
      </c>
      <c r="AV5497" s="13" t="s">
        <v>89</v>
      </c>
      <c r="AW5497" s="13" t="s">
        <v>31</v>
      </c>
      <c r="AX5497" s="13" t="s">
        <v>77</v>
      </c>
      <c r="AY5497" s="188" t="s">
        <v>574</v>
      </c>
    </row>
    <row r="5498" spans="2:65" s="13" customFormat="1" ht="12">
      <c r="B5498" s="187"/>
      <c r="D5498" s="181" t="s">
        <v>586</v>
      </c>
      <c r="E5498" s="188" t="s">
        <v>1</v>
      </c>
      <c r="F5498" s="189" t="s">
        <v>3425</v>
      </c>
      <c r="H5498" s="190">
        <v>835.00300000000004</v>
      </c>
      <c r="I5498" s="191"/>
      <c r="L5498" s="187"/>
      <c r="M5498" s="192"/>
      <c r="T5498" s="193"/>
      <c r="AT5498" s="188" t="s">
        <v>586</v>
      </c>
      <c r="AU5498" s="188" t="s">
        <v>89</v>
      </c>
      <c r="AV5498" s="13" t="s">
        <v>89</v>
      </c>
      <c r="AW5498" s="13" t="s">
        <v>31</v>
      </c>
      <c r="AX5498" s="13" t="s">
        <v>77</v>
      </c>
      <c r="AY5498" s="188" t="s">
        <v>574</v>
      </c>
    </row>
    <row r="5499" spans="2:65" s="13" customFormat="1" ht="12">
      <c r="B5499" s="187"/>
      <c r="D5499" s="181" t="s">
        <v>586</v>
      </c>
      <c r="E5499" s="188" t="s">
        <v>1</v>
      </c>
      <c r="F5499" s="189" t="s">
        <v>214</v>
      </c>
      <c r="H5499" s="190">
        <v>12.217000000000001</v>
      </c>
      <c r="I5499" s="191"/>
      <c r="L5499" s="187"/>
      <c r="M5499" s="192"/>
      <c r="T5499" s="193"/>
      <c r="AT5499" s="188" t="s">
        <v>586</v>
      </c>
      <c r="AU5499" s="188" t="s">
        <v>89</v>
      </c>
      <c r="AV5499" s="13" t="s">
        <v>89</v>
      </c>
      <c r="AW5499" s="13" t="s">
        <v>31</v>
      </c>
      <c r="AX5499" s="13" t="s">
        <v>77</v>
      </c>
      <c r="AY5499" s="188" t="s">
        <v>574</v>
      </c>
    </row>
    <row r="5500" spans="2:65" s="13" customFormat="1" ht="12">
      <c r="B5500" s="187"/>
      <c r="D5500" s="181" t="s">
        <v>586</v>
      </c>
      <c r="E5500" s="188" t="s">
        <v>1</v>
      </c>
      <c r="F5500" s="189" t="s">
        <v>212</v>
      </c>
      <c r="H5500" s="190">
        <v>91.637</v>
      </c>
      <c r="I5500" s="191"/>
      <c r="L5500" s="187"/>
      <c r="M5500" s="192"/>
      <c r="T5500" s="193"/>
      <c r="AT5500" s="188" t="s">
        <v>586</v>
      </c>
      <c r="AU5500" s="188" t="s">
        <v>89</v>
      </c>
      <c r="AV5500" s="13" t="s">
        <v>89</v>
      </c>
      <c r="AW5500" s="13" t="s">
        <v>31</v>
      </c>
      <c r="AX5500" s="13" t="s">
        <v>77</v>
      </c>
      <c r="AY5500" s="188" t="s">
        <v>574</v>
      </c>
    </row>
    <row r="5501" spans="2:65" s="13" customFormat="1" ht="12">
      <c r="B5501" s="187"/>
      <c r="D5501" s="181" t="s">
        <v>586</v>
      </c>
      <c r="E5501" s="188" t="s">
        <v>1</v>
      </c>
      <c r="F5501" s="189" t="s">
        <v>3426</v>
      </c>
      <c r="H5501" s="190">
        <v>142.18</v>
      </c>
      <c r="I5501" s="191"/>
      <c r="L5501" s="187"/>
      <c r="M5501" s="192"/>
      <c r="T5501" s="193"/>
      <c r="AT5501" s="188" t="s">
        <v>586</v>
      </c>
      <c r="AU5501" s="188" t="s">
        <v>89</v>
      </c>
      <c r="AV5501" s="13" t="s">
        <v>89</v>
      </c>
      <c r="AW5501" s="13" t="s">
        <v>31</v>
      </c>
      <c r="AX5501" s="13" t="s">
        <v>77</v>
      </c>
      <c r="AY5501" s="188" t="s">
        <v>574</v>
      </c>
    </row>
    <row r="5502" spans="2:65" s="14" customFormat="1" ht="12">
      <c r="B5502" s="194"/>
      <c r="D5502" s="181" t="s">
        <v>586</v>
      </c>
      <c r="E5502" s="195" t="s">
        <v>1</v>
      </c>
      <c r="F5502" s="196" t="s">
        <v>596</v>
      </c>
      <c r="H5502" s="197">
        <v>3272.5819999999999</v>
      </c>
      <c r="I5502" s="198"/>
      <c r="L5502" s="194"/>
      <c r="M5502" s="199"/>
      <c r="T5502" s="200"/>
      <c r="AT5502" s="195" t="s">
        <v>586</v>
      </c>
      <c r="AU5502" s="195" t="s">
        <v>89</v>
      </c>
      <c r="AV5502" s="14" t="s">
        <v>580</v>
      </c>
      <c r="AW5502" s="14" t="s">
        <v>31</v>
      </c>
      <c r="AX5502" s="14" t="s">
        <v>84</v>
      </c>
      <c r="AY5502" s="195" t="s">
        <v>574</v>
      </c>
    </row>
    <row r="5503" spans="2:65" s="12" customFormat="1" ht="12">
      <c r="B5503" s="180"/>
      <c r="D5503" s="181" t="s">
        <v>586</v>
      </c>
      <c r="E5503" s="182" t="s">
        <v>1</v>
      </c>
      <c r="F5503" s="183" t="s">
        <v>5662</v>
      </c>
      <c r="H5503" s="182" t="s">
        <v>1</v>
      </c>
      <c r="I5503" s="184"/>
      <c r="L5503" s="180"/>
      <c r="M5503" s="185"/>
      <c r="T5503" s="186"/>
      <c r="AT5503" s="182" t="s">
        <v>586</v>
      </c>
      <c r="AU5503" s="182" t="s">
        <v>89</v>
      </c>
      <c r="AV5503" s="12" t="s">
        <v>84</v>
      </c>
      <c r="AW5503" s="12" t="s">
        <v>31</v>
      </c>
      <c r="AX5503" s="12" t="s">
        <v>77</v>
      </c>
      <c r="AY5503" s="182" t="s">
        <v>574</v>
      </c>
    </row>
    <row r="5504" spans="2:65" s="12" customFormat="1" ht="12">
      <c r="B5504" s="180"/>
      <c r="D5504" s="181" t="s">
        <v>586</v>
      </c>
      <c r="E5504" s="182" t="s">
        <v>1</v>
      </c>
      <c r="F5504" s="183" t="s">
        <v>5663</v>
      </c>
      <c r="H5504" s="182" t="s">
        <v>1</v>
      </c>
      <c r="I5504" s="184"/>
      <c r="L5504" s="180"/>
      <c r="M5504" s="185"/>
      <c r="T5504" s="186"/>
      <c r="AT5504" s="182" t="s">
        <v>586</v>
      </c>
      <c r="AU5504" s="182" t="s">
        <v>89</v>
      </c>
      <c r="AV5504" s="12" t="s">
        <v>84</v>
      </c>
      <c r="AW5504" s="12" t="s">
        <v>31</v>
      </c>
      <c r="AX5504" s="12" t="s">
        <v>77</v>
      </c>
      <c r="AY5504" s="182" t="s">
        <v>574</v>
      </c>
    </row>
    <row r="5505" spans="2:51" s="12" customFormat="1" ht="36">
      <c r="B5505" s="180"/>
      <c r="D5505" s="181" t="s">
        <v>586</v>
      </c>
      <c r="E5505" s="182" t="s">
        <v>1</v>
      </c>
      <c r="F5505" s="183" t="s">
        <v>5664</v>
      </c>
      <c r="H5505" s="182" t="s">
        <v>1</v>
      </c>
      <c r="I5505" s="184"/>
      <c r="L5505" s="180"/>
      <c r="M5505" s="185"/>
      <c r="T5505" s="186"/>
      <c r="AT5505" s="182" t="s">
        <v>586</v>
      </c>
      <c r="AU5505" s="182" t="s">
        <v>89</v>
      </c>
      <c r="AV5505" s="12" t="s">
        <v>84</v>
      </c>
      <c r="AW5505" s="12" t="s">
        <v>31</v>
      </c>
      <c r="AX5505" s="12" t="s">
        <v>77</v>
      </c>
      <c r="AY5505" s="182" t="s">
        <v>574</v>
      </c>
    </row>
    <row r="5506" spans="2:51" s="12" customFormat="1" ht="12">
      <c r="B5506" s="180"/>
      <c r="D5506" s="181" t="s">
        <v>586</v>
      </c>
      <c r="E5506" s="182" t="s">
        <v>1</v>
      </c>
      <c r="F5506" s="183" t="s">
        <v>5665</v>
      </c>
      <c r="H5506" s="182" t="s">
        <v>1</v>
      </c>
      <c r="I5506" s="184"/>
      <c r="L5506" s="180"/>
      <c r="M5506" s="185"/>
      <c r="T5506" s="186"/>
      <c r="AT5506" s="182" t="s">
        <v>586</v>
      </c>
      <c r="AU5506" s="182" t="s">
        <v>89</v>
      </c>
      <c r="AV5506" s="12" t="s">
        <v>84</v>
      </c>
      <c r="AW5506" s="12" t="s">
        <v>31</v>
      </c>
      <c r="AX5506" s="12" t="s">
        <v>77</v>
      </c>
      <c r="AY5506" s="182" t="s">
        <v>574</v>
      </c>
    </row>
    <row r="5507" spans="2:51" s="12" customFormat="1" ht="36">
      <c r="B5507" s="180"/>
      <c r="D5507" s="181" t="s">
        <v>586</v>
      </c>
      <c r="E5507" s="182" t="s">
        <v>1</v>
      </c>
      <c r="F5507" s="183" t="s">
        <v>5666</v>
      </c>
      <c r="H5507" s="182" t="s">
        <v>1</v>
      </c>
      <c r="I5507" s="184"/>
      <c r="L5507" s="180"/>
      <c r="M5507" s="185"/>
      <c r="T5507" s="186"/>
      <c r="AT5507" s="182" t="s">
        <v>586</v>
      </c>
      <c r="AU5507" s="182" t="s">
        <v>89</v>
      </c>
      <c r="AV5507" s="12" t="s">
        <v>84</v>
      </c>
      <c r="AW5507" s="12" t="s">
        <v>31</v>
      </c>
      <c r="AX5507" s="12" t="s">
        <v>77</v>
      </c>
      <c r="AY5507" s="182" t="s">
        <v>574</v>
      </c>
    </row>
    <row r="5508" spans="2:51" s="12" customFormat="1" ht="12">
      <c r="B5508" s="180"/>
      <c r="D5508" s="181" t="s">
        <v>586</v>
      </c>
      <c r="E5508" s="182" t="s">
        <v>1</v>
      </c>
      <c r="F5508" s="183" t="s">
        <v>5667</v>
      </c>
      <c r="H5508" s="182" t="s">
        <v>1</v>
      </c>
      <c r="I5508" s="184"/>
      <c r="L5508" s="180"/>
      <c r="M5508" s="185"/>
      <c r="T5508" s="186"/>
      <c r="AT5508" s="182" t="s">
        <v>586</v>
      </c>
      <c r="AU5508" s="182" t="s">
        <v>89</v>
      </c>
      <c r="AV5508" s="12" t="s">
        <v>84</v>
      </c>
      <c r="AW5508" s="12" t="s">
        <v>31</v>
      </c>
      <c r="AX5508" s="12" t="s">
        <v>77</v>
      </c>
      <c r="AY5508" s="182" t="s">
        <v>574</v>
      </c>
    </row>
    <row r="5509" spans="2:51" s="12" customFormat="1" ht="12">
      <c r="B5509" s="180"/>
      <c r="D5509" s="181" t="s">
        <v>586</v>
      </c>
      <c r="E5509" s="182" t="s">
        <v>1</v>
      </c>
      <c r="F5509" s="183" t="s">
        <v>5668</v>
      </c>
      <c r="H5509" s="182" t="s">
        <v>1</v>
      </c>
      <c r="I5509" s="184"/>
      <c r="L5509" s="180"/>
      <c r="M5509" s="185"/>
      <c r="T5509" s="186"/>
      <c r="AT5509" s="182" t="s">
        <v>586</v>
      </c>
      <c r="AU5509" s="182" t="s">
        <v>89</v>
      </c>
      <c r="AV5509" s="12" t="s">
        <v>84</v>
      </c>
      <c r="AW5509" s="12" t="s">
        <v>31</v>
      </c>
      <c r="AX5509" s="12" t="s">
        <v>77</v>
      </c>
      <c r="AY5509" s="182" t="s">
        <v>574</v>
      </c>
    </row>
    <row r="5510" spans="2:51" s="12" customFormat="1" ht="36">
      <c r="B5510" s="180"/>
      <c r="D5510" s="181" t="s">
        <v>586</v>
      </c>
      <c r="E5510" s="182" t="s">
        <v>1</v>
      </c>
      <c r="F5510" s="183" t="s">
        <v>5669</v>
      </c>
      <c r="H5510" s="182" t="s">
        <v>1</v>
      </c>
      <c r="I5510" s="184"/>
      <c r="L5510" s="180"/>
      <c r="M5510" s="185"/>
      <c r="T5510" s="186"/>
      <c r="AT5510" s="182" t="s">
        <v>586</v>
      </c>
      <c r="AU5510" s="182" t="s">
        <v>89</v>
      </c>
      <c r="AV5510" s="12" t="s">
        <v>84</v>
      </c>
      <c r="AW5510" s="12" t="s">
        <v>31</v>
      </c>
      <c r="AX5510" s="12" t="s">
        <v>77</v>
      </c>
      <c r="AY5510" s="182" t="s">
        <v>574</v>
      </c>
    </row>
    <row r="5511" spans="2:51" s="12" customFormat="1" ht="36">
      <c r="B5511" s="180"/>
      <c r="D5511" s="181" t="s">
        <v>586</v>
      </c>
      <c r="E5511" s="182" t="s">
        <v>1</v>
      </c>
      <c r="F5511" s="183" t="s">
        <v>5670</v>
      </c>
      <c r="H5511" s="182" t="s">
        <v>1</v>
      </c>
      <c r="I5511" s="184"/>
      <c r="L5511" s="180"/>
      <c r="M5511" s="185"/>
      <c r="T5511" s="186"/>
      <c r="AT5511" s="182" t="s">
        <v>586</v>
      </c>
      <c r="AU5511" s="182" t="s">
        <v>89</v>
      </c>
      <c r="AV5511" s="12" t="s">
        <v>84</v>
      </c>
      <c r="AW5511" s="12" t="s">
        <v>31</v>
      </c>
      <c r="AX5511" s="12" t="s">
        <v>77</v>
      </c>
      <c r="AY5511" s="182" t="s">
        <v>574</v>
      </c>
    </row>
    <row r="5512" spans="2:51" s="12" customFormat="1" ht="12">
      <c r="B5512" s="180"/>
      <c r="D5512" s="181" t="s">
        <v>586</v>
      </c>
      <c r="E5512" s="182" t="s">
        <v>1</v>
      </c>
      <c r="F5512" s="183" t="s">
        <v>5671</v>
      </c>
      <c r="H5512" s="182" t="s">
        <v>1</v>
      </c>
      <c r="I5512" s="184"/>
      <c r="L5512" s="180"/>
      <c r="M5512" s="185"/>
      <c r="T5512" s="186"/>
      <c r="AT5512" s="182" t="s">
        <v>586</v>
      </c>
      <c r="AU5512" s="182" t="s">
        <v>89</v>
      </c>
      <c r="AV5512" s="12" t="s">
        <v>84</v>
      </c>
      <c r="AW5512" s="12" t="s">
        <v>31</v>
      </c>
      <c r="AX5512" s="12" t="s">
        <v>77</v>
      </c>
      <c r="AY5512" s="182" t="s">
        <v>574</v>
      </c>
    </row>
    <row r="5513" spans="2:51" s="12" customFormat="1" ht="36">
      <c r="B5513" s="180"/>
      <c r="D5513" s="181" t="s">
        <v>586</v>
      </c>
      <c r="E5513" s="182" t="s">
        <v>1</v>
      </c>
      <c r="F5513" s="183" t="s">
        <v>5672</v>
      </c>
      <c r="H5513" s="182" t="s">
        <v>1</v>
      </c>
      <c r="I5513" s="184"/>
      <c r="L5513" s="180"/>
      <c r="M5513" s="185"/>
      <c r="T5513" s="186"/>
      <c r="AT5513" s="182" t="s">
        <v>586</v>
      </c>
      <c r="AU5513" s="182" t="s">
        <v>89</v>
      </c>
      <c r="AV5513" s="12" t="s">
        <v>84</v>
      </c>
      <c r="AW5513" s="12" t="s">
        <v>31</v>
      </c>
      <c r="AX5513" s="12" t="s">
        <v>77</v>
      </c>
      <c r="AY5513" s="182" t="s">
        <v>574</v>
      </c>
    </row>
    <row r="5514" spans="2:51" s="12" customFormat="1" ht="12">
      <c r="B5514" s="180"/>
      <c r="D5514" s="181" t="s">
        <v>586</v>
      </c>
      <c r="E5514" s="182" t="s">
        <v>1</v>
      </c>
      <c r="F5514" s="183" t="s">
        <v>5673</v>
      </c>
      <c r="H5514" s="182" t="s">
        <v>1</v>
      </c>
      <c r="I5514" s="184"/>
      <c r="L5514" s="180"/>
      <c r="M5514" s="185"/>
      <c r="T5514" s="186"/>
      <c r="AT5514" s="182" t="s">
        <v>586</v>
      </c>
      <c r="AU5514" s="182" t="s">
        <v>89</v>
      </c>
      <c r="AV5514" s="12" t="s">
        <v>84</v>
      </c>
      <c r="AW5514" s="12" t="s">
        <v>31</v>
      </c>
      <c r="AX5514" s="12" t="s">
        <v>77</v>
      </c>
      <c r="AY5514" s="182" t="s">
        <v>574</v>
      </c>
    </row>
    <row r="5515" spans="2:51" s="12" customFormat="1" ht="24">
      <c r="B5515" s="180"/>
      <c r="D5515" s="181" t="s">
        <v>586</v>
      </c>
      <c r="E5515" s="182" t="s">
        <v>1</v>
      </c>
      <c r="F5515" s="183" t="s">
        <v>5674</v>
      </c>
      <c r="H5515" s="182" t="s">
        <v>1</v>
      </c>
      <c r="I5515" s="184"/>
      <c r="L5515" s="180"/>
      <c r="M5515" s="185"/>
      <c r="T5515" s="186"/>
      <c r="AT5515" s="182" t="s">
        <v>586</v>
      </c>
      <c r="AU5515" s="182" t="s">
        <v>89</v>
      </c>
      <c r="AV5515" s="12" t="s">
        <v>84</v>
      </c>
      <c r="AW5515" s="12" t="s">
        <v>31</v>
      </c>
      <c r="AX5515" s="12" t="s">
        <v>77</v>
      </c>
      <c r="AY5515" s="182" t="s">
        <v>574</v>
      </c>
    </row>
    <row r="5516" spans="2:51" s="12" customFormat="1" ht="12">
      <c r="B5516" s="180"/>
      <c r="D5516" s="181" t="s">
        <v>586</v>
      </c>
      <c r="E5516" s="182" t="s">
        <v>1</v>
      </c>
      <c r="F5516" s="183" t="s">
        <v>5675</v>
      </c>
      <c r="H5516" s="182" t="s">
        <v>1</v>
      </c>
      <c r="I5516" s="184"/>
      <c r="L5516" s="180"/>
      <c r="M5516" s="185"/>
      <c r="T5516" s="186"/>
      <c r="AT5516" s="182" t="s">
        <v>586</v>
      </c>
      <c r="AU5516" s="182" t="s">
        <v>89</v>
      </c>
      <c r="AV5516" s="12" t="s">
        <v>84</v>
      </c>
      <c r="AW5516" s="12" t="s">
        <v>31</v>
      </c>
      <c r="AX5516" s="12" t="s">
        <v>77</v>
      </c>
      <c r="AY5516" s="182" t="s">
        <v>574</v>
      </c>
    </row>
    <row r="5517" spans="2:51" s="12" customFormat="1" ht="24">
      <c r="B5517" s="180"/>
      <c r="D5517" s="181" t="s">
        <v>586</v>
      </c>
      <c r="E5517" s="182" t="s">
        <v>1</v>
      </c>
      <c r="F5517" s="183" t="s">
        <v>5676</v>
      </c>
      <c r="H5517" s="182" t="s">
        <v>1</v>
      </c>
      <c r="I5517" s="184"/>
      <c r="L5517" s="180"/>
      <c r="M5517" s="185"/>
      <c r="T5517" s="186"/>
      <c r="AT5517" s="182" t="s">
        <v>586</v>
      </c>
      <c r="AU5517" s="182" t="s">
        <v>89</v>
      </c>
      <c r="AV5517" s="12" t="s">
        <v>84</v>
      </c>
      <c r="AW5517" s="12" t="s">
        <v>31</v>
      </c>
      <c r="AX5517" s="12" t="s">
        <v>77</v>
      </c>
      <c r="AY5517" s="182" t="s">
        <v>574</v>
      </c>
    </row>
    <row r="5518" spans="2:51" s="12" customFormat="1" ht="12">
      <c r="B5518" s="180"/>
      <c r="D5518" s="181" t="s">
        <v>586</v>
      </c>
      <c r="E5518" s="182" t="s">
        <v>1</v>
      </c>
      <c r="F5518" s="183" t="s">
        <v>5677</v>
      </c>
      <c r="H5518" s="182" t="s">
        <v>1</v>
      </c>
      <c r="I5518" s="184"/>
      <c r="L5518" s="180"/>
      <c r="M5518" s="185"/>
      <c r="T5518" s="186"/>
      <c r="AT5518" s="182" t="s">
        <v>586</v>
      </c>
      <c r="AU5518" s="182" t="s">
        <v>89</v>
      </c>
      <c r="AV5518" s="12" t="s">
        <v>84</v>
      </c>
      <c r="AW5518" s="12" t="s">
        <v>31</v>
      </c>
      <c r="AX5518" s="12" t="s">
        <v>77</v>
      </c>
      <c r="AY5518" s="182" t="s">
        <v>574</v>
      </c>
    </row>
    <row r="5519" spans="2:51" s="12" customFormat="1" ht="24">
      <c r="B5519" s="180"/>
      <c r="D5519" s="181" t="s">
        <v>586</v>
      </c>
      <c r="E5519" s="182" t="s">
        <v>1</v>
      </c>
      <c r="F5519" s="183" t="s">
        <v>5678</v>
      </c>
      <c r="H5519" s="182" t="s">
        <v>1</v>
      </c>
      <c r="I5519" s="184"/>
      <c r="L5519" s="180"/>
      <c r="M5519" s="185"/>
      <c r="T5519" s="186"/>
      <c r="AT5519" s="182" t="s">
        <v>586</v>
      </c>
      <c r="AU5519" s="182" t="s">
        <v>89</v>
      </c>
      <c r="AV5519" s="12" t="s">
        <v>84</v>
      </c>
      <c r="AW5519" s="12" t="s">
        <v>31</v>
      </c>
      <c r="AX5519" s="12" t="s">
        <v>77</v>
      </c>
      <c r="AY5519" s="182" t="s">
        <v>574</v>
      </c>
    </row>
    <row r="5520" spans="2:51" s="12" customFormat="1" ht="24">
      <c r="B5520" s="180"/>
      <c r="D5520" s="181" t="s">
        <v>586</v>
      </c>
      <c r="E5520" s="182" t="s">
        <v>1</v>
      </c>
      <c r="F5520" s="183" t="s">
        <v>5679</v>
      </c>
      <c r="H5520" s="182" t="s">
        <v>1</v>
      </c>
      <c r="I5520" s="184"/>
      <c r="L5520" s="180"/>
      <c r="M5520" s="185"/>
      <c r="T5520" s="186"/>
      <c r="AT5520" s="182" t="s">
        <v>586</v>
      </c>
      <c r="AU5520" s="182" t="s">
        <v>89</v>
      </c>
      <c r="AV5520" s="12" t="s">
        <v>84</v>
      </c>
      <c r="AW5520" s="12" t="s">
        <v>31</v>
      </c>
      <c r="AX5520" s="12" t="s">
        <v>77</v>
      </c>
      <c r="AY5520" s="182" t="s">
        <v>574</v>
      </c>
    </row>
    <row r="5521" spans="2:51" s="12" customFormat="1" ht="12">
      <c r="B5521" s="180"/>
      <c r="D5521" s="181" t="s">
        <v>586</v>
      </c>
      <c r="E5521" s="182" t="s">
        <v>1</v>
      </c>
      <c r="F5521" s="183" t="s">
        <v>5680</v>
      </c>
      <c r="H5521" s="182" t="s">
        <v>1</v>
      </c>
      <c r="I5521" s="184"/>
      <c r="L5521" s="180"/>
      <c r="M5521" s="185"/>
      <c r="T5521" s="186"/>
      <c r="AT5521" s="182" t="s">
        <v>586</v>
      </c>
      <c r="AU5521" s="182" t="s">
        <v>89</v>
      </c>
      <c r="AV5521" s="12" t="s">
        <v>84</v>
      </c>
      <c r="AW5521" s="12" t="s">
        <v>31</v>
      </c>
      <c r="AX5521" s="12" t="s">
        <v>77</v>
      </c>
      <c r="AY5521" s="182" t="s">
        <v>574</v>
      </c>
    </row>
    <row r="5522" spans="2:51" s="12" customFormat="1" ht="24">
      <c r="B5522" s="180"/>
      <c r="D5522" s="181" t="s">
        <v>586</v>
      </c>
      <c r="E5522" s="182" t="s">
        <v>1</v>
      </c>
      <c r="F5522" s="183" t="s">
        <v>5681</v>
      </c>
      <c r="H5522" s="182" t="s">
        <v>1</v>
      </c>
      <c r="I5522" s="184"/>
      <c r="L5522" s="180"/>
      <c r="M5522" s="185"/>
      <c r="T5522" s="186"/>
      <c r="AT5522" s="182" t="s">
        <v>586</v>
      </c>
      <c r="AU5522" s="182" t="s">
        <v>89</v>
      </c>
      <c r="AV5522" s="12" t="s">
        <v>84</v>
      </c>
      <c r="AW5522" s="12" t="s">
        <v>31</v>
      </c>
      <c r="AX5522" s="12" t="s">
        <v>77</v>
      </c>
      <c r="AY5522" s="182" t="s">
        <v>574</v>
      </c>
    </row>
    <row r="5523" spans="2:51" s="12" customFormat="1" ht="24">
      <c r="B5523" s="180"/>
      <c r="D5523" s="181" t="s">
        <v>586</v>
      </c>
      <c r="E5523" s="182" t="s">
        <v>1</v>
      </c>
      <c r="F5523" s="183" t="s">
        <v>5682</v>
      </c>
      <c r="H5523" s="182" t="s">
        <v>1</v>
      </c>
      <c r="I5523" s="184"/>
      <c r="L5523" s="180"/>
      <c r="M5523" s="185"/>
      <c r="T5523" s="186"/>
      <c r="AT5523" s="182" t="s">
        <v>586</v>
      </c>
      <c r="AU5523" s="182" t="s">
        <v>89</v>
      </c>
      <c r="AV5523" s="12" t="s">
        <v>84</v>
      </c>
      <c r="AW5523" s="12" t="s">
        <v>31</v>
      </c>
      <c r="AX5523" s="12" t="s">
        <v>77</v>
      </c>
      <c r="AY5523" s="182" t="s">
        <v>574</v>
      </c>
    </row>
    <row r="5524" spans="2:51" s="12" customFormat="1" ht="12">
      <c r="B5524" s="180"/>
      <c r="D5524" s="181" t="s">
        <v>586</v>
      </c>
      <c r="E5524" s="182" t="s">
        <v>1</v>
      </c>
      <c r="F5524" s="183" t="s">
        <v>5683</v>
      </c>
      <c r="H5524" s="182" t="s">
        <v>1</v>
      </c>
      <c r="I5524" s="184"/>
      <c r="L5524" s="180"/>
      <c r="M5524" s="185"/>
      <c r="T5524" s="186"/>
      <c r="AT5524" s="182" t="s">
        <v>586</v>
      </c>
      <c r="AU5524" s="182" t="s">
        <v>89</v>
      </c>
      <c r="AV5524" s="12" t="s">
        <v>84</v>
      </c>
      <c r="AW5524" s="12" t="s">
        <v>31</v>
      </c>
      <c r="AX5524" s="12" t="s">
        <v>77</v>
      </c>
      <c r="AY5524" s="182" t="s">
        <v>574</v>
      </c>
    </row>
    <row r="5525" spans="2:51" s="12" customFormat="1" ht="36">
      <c r="B5525" s="180"/>
      <c r="D5525" s="181" t="s">
        <v>586</v>
      </c>
      <c r="E5525" s="182" t="s">
        <v>1</v>
      </c>
      <c r="F5525" s="183" t="s">
        <v>5684</v>
      </c>
      <c r="H5525" s="182" t="s">
        <v>1</v>
      </c>
      <c r="I5525" s="184"/>
      <c r="L5525" s="180"/>
      <c r="M5525" s="185"/>
      <c r="T5525" s="186"/>
      <c r="AT5525" s="182" t="s">
        <v>586</v>
      </c>
      <c r="AU5525" s="182" t="s">
        <v>89</v>
      </c>
      <c r="AV5525" s="12" t="s">
        <v>84</v>
      </c>
      <c r="AW5525" s="12" t="s">
        <v>31</v>
      </c>
      <c r="AX5525" s="12" t="s">
        <v>77</v>
      </c>
      <c r="AY5525" s="182" t="s">
        <v>574</v>
      </c>
    </row>
    <row r="5526" spans="2:51" s="12" customFormat="1" ht="36">
      <c r="B5526" s="180"/>
      <c r="D5526" s="181" t="s">
        <v>586</v>
      </c>
      <c r="E5526" s="182" t="s">
        <v>1</v>
      </c>
      <c r="F5526" s="183" t="s">
        <v>5685</v>
      </c>
      <c r="H5526" s="182" t="s">
        <v>1</v>
      </c>
      <c r="I5526" s="184"/>
      <c r="L5526" s="180"/>
      <c r="M5526" s="185"/>
      <c r="T5526" s="186"/>
      <c r="AT5526" s="182" t="s">
        <v>586</v>
      </c>
      <c r="AU5526" s="182" t="s">
        <v>89</v>
      </c>
      <c r="AV5526" s="12" t="s">
        <v>84</v>
      </c>
      <c r="AW5526" s="12" t="s">
        <v>31</v>
      </c>
      <c r="AX5526" s="12" t="s">
        <v>77</v>
      </c>
      <c r="AY5526" s="182" t="s">
        <v>574</v>
      </c>
    </row>
    <row r="5527" spans="2:51" s="12" customFormat="1" ht="12">
      <c r="B5527" s="180"/>
      <c r="D5527" s="181" t="s">
        <v>586</v>
      </c>
      <c r="E5527" s="182" t="s">
        <v>1</v>
      </c>
      <c r="F5527" s="183" t="s">
        <v>5686</v>
      </c>
      <c r="H5527" s="182" t="s">
        <v>1</v>
      </c>
      <c r="I5527" s="184"/>
      <c r="L5527" s="180"/>
      <c r="M5527" s="185"/>
      <c r="T5527" s="186"/>
      <c r="AT5527" s="182" t="s">
        <v>586</v>
      </c>
      <c r="AU5527" s="182" t="s">
        <v>89</v>
      </c>
      <c r="AV5527" s="12" t="s">
        <v>84</v>
      </c>
      <c r="AW5527" s="12" t="s">
        <v>31</v>
      </c>
      <c r="AX5527" s="12" t="s">
        <v>77</v>
      </c>
      <c r="AY5527" s="182" t="s">
        <v>574</v>
      </c>
    </row>
    <row r="5528" spans="2:51" s="12" customFormat="1" ht="24">
      <c r="B5528" s="180"/>
      <c r="D5528" s="181" t="s">
        <v>586</v>
      </c>
      <c r="E5528" s="182" t="s">
        <v>1</v>
      </c>
      <c r="F5528" s="183" t="s">
        <v>5687</v>
      </c>
      <c r="H5528" s="182" t="s">
        <v>1</v>
      </c>
      <c r="I5528" s="184"/>
      <c r="L5528" s="180"/>
      <c r="M5528" s="185"/>
      <c r="T5528" s="186"/>
      <c r="AT5528" s="182" t="s">
        <v>586</v>
      </c>
      <c r="AU5528" s="182" t="s">
        <v>89</v>
      </c>
      <c r="AV5528" s="12" t="s">
        <v>84</v>
      </c>
      <c r="AW5528" s="12" t="s">
        <v>31</v>
      </c>
      <c r="AX5528" s="12" t="s">
        <v>77</v>
      </c>
      <c r="AY5528" s="182" t="s">
        <v>574</v>
      </c>
    </row>
    <row r="5529" spans="2:51" s="12" customFormat="1" ht="36">
      <c r="B5529" s="180"/>
      <c r="D5529" s="181" t="s">
        <v>586</v>
      </c>
      <c r="E5529" s="182" t="s">
        <v>1</v>
      </c>
      <c r="F5529" s="183" t="s">
        <v>5688</v>
      </c>
      <c r="H5529" s="182" t="s">
        <v>1</v>
      </c>
      <c r="I5529" s="184"/>
      <c r="L5529" s="180"/>
      <c r="M5529" s="185"/>
      <c r="T5529" s="186"/>
      <c r="AT5529" s="182" t="s">
        <v>586</v>
      </c>
      <c r="AU5529" s="182" t="s">
        <v>89</v>
      </c>
      <c r="AV5529" s="12" t="s">
        <v>84</v>
      </c>
      <c r="AW5529" s="12" t="s">
        <v>31</v>
      </c>
      <c r="AX5529" s="12" t="s">
        <v>77</v>
      </c>
      <c r="AY5529" s="182" t="s">
        <v>574</v>
      </c>
    </row>
    <row r="5530" spans="2:51" s="12" customFormat="1" ht="36">
      <c r="B5530" s="180"/>
      <c r="D5530" s="181" t="s">
        <v>586</v>
      </c>
      <c r="E5530" s="182" t="s">
        <v>1</v>
      </c>
      <c r="F5530" s="183" t="s">
        <v>5689</v>
      </c>
      <c r="H5530" s="182" t="s">
        <v>1</v>
      </c>
      <c r="I5530" s="184"/>
      <c r="L5530" s="180"/>
      <c r="M5530" s="185"/>
      <c r="T5530" s="186"/>
      <c r="AT5530" s="182" t="s">
        <v>586</v>
      </c>
      <c r="AU5530" s="182" t="s">
        <v>89</v>
      </c>
      <c r="AV5530" s="12" t="s">
        <v>84</v>
      </c>
      <c r="AW5530" s="12" t="s">
        <v>31</v>
      </c>
      <c r="AX5530" s="12" t="s">
        <v>77</v>
      </c>
      <c r="AY5530" s="182" t="s">
        <v>574</v>
      </c>
    </row>
    <row r="5531" spans="2:51" s="12" customFormat="1" ht="12">
      <c r="B5531" s="180"/>
      <c r="D5531" s="181" t="s">
        <v>586</v>
      </c>
      <c r="E5531" s="182" t="s">
        <v>1</v>
      </c>
      <c r="F5531" s="183" t="s">
        <v>5690</v>
      </c>
      <c r="H5531" s="182" t="s">
        <v>1</v>
      </c>
      <c r="I5531" s="184"/>
      <c r="L5531" s="180"/>
      <c r="M5531" s="185"/>
      <c r="T5531" s="186"/>
      <c r="AT5531" s="182" t="s">
        <v>586</v>
      </c>
      <c r="AU5531" s="182" t="s">
        <v>89</v>
      </c>
      <c r="AV5531" s="12" t="s">
        <v>84</v>
      </c>
      <c r="AW5531" s="12" t="s">
        <v>31</v>
      </c>
      <c r="AX5531" s="12" t="s">
        <v>77</v>
      </c>
      <c r="AY5531" s="182" t="s">
        <v>574</v>
      </c>
    </row>
    <row r="5532" spans="2:51" s="12" customFormat="1" ht="12">
      <c r="B5532" s="180"/>
      <c r="D5532" s="181" t="s">
        <v>586</v>
      </c>
      <c r="E5532" s="182" t="s">
        <v>1</v>
      </c>
      <c r="F5532" s="183" t="s">
        <v>5691</v>
      </c>
      <c r="H5532" s="182" t="s">
        <v>1</v>
      </c>
      <c r="I5532" s="184"/>
      <c r="L5532" s="180"/>
      <c r="M5532" s="185"/>
      <c r="T5532" s="186"/>
      <c r="AT5532" s="182" t="s">
        <v>586</v>
      </c>
      <c r="AU5532" s="182" t="s">
        <v>89</v>
      </c>
      <c r="AV5532" s="12" t="s">
        <v>84</v>
      </c>
      <c r="AW5532" s="12" t="s">
        <v>31</v>
      </c>
      <c r="AX5532" s="12" t="s">
        <v>77</v>
      </c>
      <c r="AY5532" s="182" t="s">
        <v>574</v>
      </c>
    </row>
    <row r="5533" spans="2:51" s="12" customFormat="1" ht="24">
      <c r="B5533" s="180"/>
      <c r="D5533" s="181" t="s">
        <v>586</v>
      </c>
      <c r="E5533" s="182" t="s">
        <v>1</v>
      </c>
      <c r="F5533" s="183" t="s">
        <v>5692</v>
      </c>
      <c r="H5533" s="182" t="s">
        <v>1</v>
      </c>
      <c r="I5533" s="184"/>
      <c r="L5533" s="180"/>
      <c r="M5533" s="185"/>
      <c r="T5533" s="186"/>
      <c r="AT5533" s="182" t="s">
        <v>586</v>
      </c>
      <c r="AU5533" s="182" t="s">
        <v>89</v>
      </c>
      <c r="AV5533" s="12" t="s">
        <v>84</v>
      </c>
      <c r="AW5533" s="12" t="s">
        <v>31</v>
      </c>
      <c r="AX5533" s="12" t="s">
        <v>77</v>
      </c>
      <c r="AY5533" s="182" t="s">
        <v>574</v>
      </c>
    </row>
    <row r="5534" spans="2:51" s="12" customFormat="1" ht="36">
      <c r="B5534" s="180"/>
      <c r="D5534" s="181" t="s">
        <v>586</v>
      </c>
      <c r="E5534" s="182" t="s">
        <v>1</v>
      </c>
      <c r="F5534" s="183" t="s">
        <v>5693</v>
      </c>
      <c r="H5534" s="182" t="s">
        <v>1</v>
      </c>
      <c r="I5534" s="184"/>
      <c r="L5534" s="180"/>
      <c r="M5534" s="185"/>
      <c r="T5534" s="186"/>
      <c r="AT5534" s="182" t="s">
        <v>586</v>
      </c>
      <c r="AU5534" s="182" t="s">
        <v>89</v>
      </c>
      <c r="AV5534" s="12" t="s">
        <v>84</v>
      </c>
      <c r="AW5534" s="12" t="s">
        <v>31</v>
      </c>
      <c r="AX5534" s="12" t="s">
        <v>77</v>
      </c>
      <c r="AY5534" s="182" t="s">
        <v>574</v>
      </c>
    </row>
    <row r="5535" spans="2:51" s="12" customFormat="1" ht="12">
      <c r="B5535" s="180"/>
      <c r="D5535" s="181" t="s">
        <v>586</v>
      </c>
      <c r="E5535" s="182" t="s">
        <v>1</v>
      </c>
      <c r="F5535" s="183" t="s">
        <v>5694</v>
      </c>
      <c r="H5535" s="182" t="s">
        <v>1</v>
      </c>
      <c r="I5535" s="184"/>
      <c r="L5535" s="180"/>
      <c r="M5535" s="185"/>
      <c r="T5535" s="186"/>
      <c r="AT5535" s="182" t="s">
        <v>586</v>
      </c>
      <c r="AU5535" s="182" t="s">
        <v>89</v>
      </c>
      <c r="AV5535" s="12" t="s">
        <v>84</v>
      </c>
      <c r="AW5535" s="12" t="s">
        <v>31</v>
      </c>
      <c r="AX5535" s="12" t="s">
        <v>77</v>
      </c>
      <c r="AY5535" s="182" t="s">
        <v>574</v>
      </c>
    </row>
    <row r="5536" spans="2:51" s="12" customFormat="1" ht="36">
      <c r="B5536" s="180"/>
      <c r="D5536" s="181" t="s">
        <v>586</v>
      </c>
      <c r="E5536" s="182" t="s">
        <v>1</v>
      </c>
      <c r="F5536" s="183" t="s">
        <v>5695</v>
      </c>
      <c r="H5536" s="182" t="s">
        <v>1</v>
      </c>
      <c r="I5536" s="184"/>
      <c r="L5536" s="180"/>
      <c r="M5536" s="185"/>
      <c r="T5536" s="186"/>
      <c r="AT5536" s="182" t="s">
        <v>586</v>
      </c>
      <c r="AU5536" s="182" t="s">
        <v>89</v>
      </c>
      <c r="AV5536" s="12" t="s">
        <v>84</v>
      </c>
      <c r="AW5536" s="12" t="s">
        <v>31</v>
      </c>
      <c r="AX5536" s="12" t="s">
        <v>77</v>
      </c>
      <c r="AY5536" s="182" t="s">
        <v>574</v>
      </c>
    </row>
    <row r="5537" spans="2:51" s="12" customFormat="1" ht="12">
      <c r="B5537" s="180"/>
      <c r="D5537" s="181" t="s">
        <v>586</v>
      </c>
      <c r="E5537" s="182" t="s">
        <v>1</v>
      </c>
      <c r="F5537" s="183" t="s">
        <v>5696</v>
      </c>
      <c r="H5537" s="182" t="s">
        <v>1</v>
      </c>
      <c r="I5537" s="184"/>
      <c r="L5537" s="180"/>
      <c r="M5537" s="185"/>
      <c r="T5537" s="186"/>
      <c r="AT5537" s="182" t="s">
        <v>586</v>
      </c>
      <c r="AU5537" s="182" t="s">
        <v>89</v>
      </c>
      <c r="AV5537" s="12" t="s">
        <v>84</v>
      </c>
      <c r="AW5537" s="12" t="s">
        <v>31</v>
      </c>
      <c r="AX5537" s="12" t="s">
        <v>77</v>
      </c>
      <c r="AY5537" s="182" t="s">
        <v>574</v>
      </c>
    </row>
    <row r="5538" spans="2:51" s="12" customFormat="1" ht="24">
      <c r="B5538" s="180"/>
      <c r="D5538" s="181" t="s">
        <v>586</v>
      </c>
      <c r="E5538" s="182" t="s">
        <v>1</v>
      </c>
      <c r="F5538" s="183" t="s">
        <v>5697</v>
      </c>
      <c r="H5538" s="182" t="s">
        <v>1</v>
      </c>
      <c r="I5538" s="184"/>
      <c r="L5538" s="180"/>
      <c r="M5538" s="185"/>
      <c r="T5538" s="186"/>
      <c r="AT5538" s="182" t="s">
        <v>586</v>
      </c>
      <c r="AU5538" s="182" t="s">
        <v>89</v>
      </c>
      <c r="AV5538" s="12" t="s">
        <v>84</v>
      </c>
      <c r="AW5538" s="12" t="s">
        <v>31</v>
      </c>
      <c r="AX5538" s="12" t="s">
        <v>77</v>
      </c>
      <c r="AY5538" s="182" t="s">
        <v>574</v>
      </c>
    </row>
    <row r="5539" spans="2:51" s="12" customFormat="1" ht="12">
      <c r="B5539" s="180"/>
      <c r="D5539" s="181" t="s">
        <v>586</v>
      </c>
      <c r="E5539" s="182" t="s">
        <v>1</v>
      </c>
      <c r="F5539" s="183" t="s">
        <v>5698</v>
      </c>
      <c r="H5539" s="182" t="s">
        <v>1</v>
      </c>
      <c r="I5539" s="184"/>
      <c r="L5539" s="180"/>
      <c r="M5539" s="185"/>
      <c r="T5539" s="186"/>
      <c r="AT5539" s="182" t="s">
        <v>586</v>
      </c>
      <c r="AU5539" s="182" t="s">
        <v>89</v>
      </c>
      <c r="AV5539" s="12" t="s">
        <v>84</v>
      </c>
      <c r="AW5539" s="12" t="s">
        <v>31</v>
      </c>
      <c r="AX5539" s="12" t="s">
        <v>77</v>
      </c>
      <c r="AY5539" s="182" t="s">
        <v>574</v>
      </c>
    </row>
    <row r="5540" spans="2:51" s="12" customFormat="1" ht="12">
      <c r="B5540" s="180"/>
      <c r="D5540" s="181" t="s">
        <v>586</v>
      </c>
      <c r="E5540" s="182" t="s">
        <v>1</v>
      </c>
      <c r="F5540" s="183" t="s">
        <v>5699</v>
      </c>
      <c r="H5540" s="182" t="s">
        <v>1</v>
      </c>
      <c r="I5540" s="184"/>
      <c r="L5540" s="180"/>
      <c r="M5540" s="185"/>
      <c r="T5540" s="186"/>
      <c r="AT5540" s="182" t="s">
        <v>586</v>
      </c>
      <c r="AU5540" s="182" t="s">
        <v>89</v>
      </c>
      <c r="AV5540" s="12" t="s">
        <v>84</v>
      </c>
      <c r="AW5540" s="12" t="s">
        <v>31</v>
      </c>
      <c r="AX5540" s="12" t="s">
        <v>77</v>
      </c>
      <c r="AY5540" s="182" t="s">
        <v>574</v>
      </c>
    </row>
    <row r="5541" spans="2:51" s="12" customFormat="1" ht="36">
      <c r="B5541" s="180"/>
      <c r="D5541" s="181" t="s">
        <v>586</v>
      </c>
      <c r="E5541" s="182" t="s">
        <v>1</v>
      </c>
      <c r="F5541" s="183" t="s">
        <v>5700</v>
      </c>
      <c r="H5541" s="182" t="s">
        <v>1</v>
      </c>
      <c r="I5541" s="184"/>
      <c r="L5541" s="180"/>
      <c r="M5541" s="185"/>
      <c r="T5541" s="186"/>
      <c r="AT5541" s="182" t="s">
        <v>586</v>
      </c>
      <c r="AU5541" s="182" t="s">
        <v>89</v>
      </c>
      <c r="AV5541" s="12" t="s">
        <v>84</v>
      </c>
      <c r="AW5541" s="12" t="s">
        <v>31</v>
      </c>
      <c r="AX5541" s="12" t="s">
        <v>77</v>
      </c>
      <c r="AY5541" s="182" t="s">
        <v>574</v>
      </c>
    </row>
    <row r="5542" spans="2:51" s="12" customFormat="1" ht="12">
      <c r="B5542" s="180"/>
      <c r="D5542" s="181" t="s">
        <v>586</v>
      </c>
      <c r="E5542" s="182" t="s">
        <v>1</v>
      </c>
      <c r="F5542" s="183" t="s">
        <v>5701</v>
      </c>
      <c r="H5542" s="182" t="s">
        <v>1</v>
      </c>
      <c r="I5542" s="184"/>
      <c r="L5542" s="180"/>
      <c r="M5542" s="185"/>
      <c r="T5542" s="186"/>
      <c r="AT5542" s="182" t="s">
        <v>586</v>
      </c>
      <c r="AU5542" s="182" t="s">
        <v>89</v>
      </c>
      <c r="AV5542" s="12" t="s">
        <v>84</v>
      </c>
      <c r="AW5542" s="12" t="s">
        <v>31</v>
      </c>
      <c r="AX5542" s="12" t="s">
        <v>77</v>
      </c>
      <c r="AY5542" s="182" t="s">
        <v>574</v>
      </c>
    </row>
    <row r="5543" spans="2:51" s="12" customFormat="1" ht="36">
      <c r="B5543" s="180"/>
      <c r="D5543" s="181" t="s">
        <v>586</v>
      </c>
      <c r="E5543" s="182" t="s">
        <v>1</v>
      </c>
      <c r="F5543" s="183" t="s">
        <v>5702</v>
      </c>
      <c r="H5543" s="182" t="s">
        <v>1</v>
      </c>
      <c r="I5543" s="184"/>
      <c r="L5543" s="180"/>
      <c r="M5543" s="185"/>
      <c r="T5543" s="186"/>
      <c r="AT5543" s="182" t="s">
        <v>586</v>
      </c>
      <c r="AU5543" s="182" t="s">
        <v>89</v>
      </c>
      <c r="AV5543" s="12" t="s">
        <v>84</v>
      </c>
      <c r="AW5543" s="12" t="s">
        <v>31</v>
      </c>
      <c r="AX5543" s="12" t="s">
        <v>77</v>
      </c>
      <c r="AY5543" s="182" t="s">
        <v>574</v>
      </c>
    </row>
    <row r="5544" spans="2:51" s="12" customFormat="1" ht="24">
      <c r="B5544" s="180"/>
      <c r="D5544" s="181" t="s">
        <v>586</v>
      </c>
      <c r="E5544" s="182" t="s">
        <v>1</v>
      </c>
      <c r="F5544" s="183" t="s">
        <v>5703</v>
      </c>
      <c r="H5544" s="182" t="s">
        <v>1</v>
      </c>
      <c r="I5544" s="184"/>
      <c r="L5544" s="180"/>
      <c r="M5544" s="185"/>
      <c r="T5544" s="186"/>
      <c r="AT5544" s="182" t="s">
        <v>586</v>
      </c>
      <c r="AU5544" s="182" t="s">
        <v>89</v>
      </c>
      <c r="AV5544" s="12" t="s">
        <v>84</v>
      </c>
      <c r="AW5544" s="12" t="s">
        <v>31</v>
      </c>
      <c r="AX5544" s="12" t="s">
        <v>77</v>
      </c>
      <c r="AY5544" s="182" t="s">
        <v>574</v>
      </c>
    </row>
    <row r="5545" spans="2:51" s="12" customFormat="1" ht="36">
      <c r="B5545" s="180"/>
      <c r="D5545" s="181" t="s">
        <v>586</v>
      </c>
      <c r="E5545" s="182" t="s">
        <v>1</v>
      </c>
      <c r="F5545" s="183" t="s">
        <v>5704</v>
      </c>
      <c r="H5545" s="182" t="s">
        <v>1</v>
      </c>
      <c r="I5545" s="184"/>
      <c r="L5545" s="180"/>
      <c r="M5545" s="185"/>
      <c r="T5545" s="186"/>
      <c r="AT5545" s="182" t="s">
        <v>586</v>
      </c>
      <c r="AU5545" s="182" t="s">
        <v>89</v>
      </c>
      <c r="AV5545" s="12" t="s">
        <v>84</v>
      </c>
      <c r="AW5545" s="12" t="s">
        <v>31</v>
      </c>
      <c r="AX5545" s="12" t="s">
        <v>77</v>
      </c>
      <c r="AY5545" s="182" t="s">
        <v>574</v>
      </c>
    </row>
    <row r="5546" spans="2:51" s="12" customFormat="1" ht="36">
      <c r="B5546" s="180"/>
      <c r="D5546" s="181" t="s">
        <v>586</v>
      </c>
      <c r="E5546" s="182" t="s">
        <v>1</v>
      </c>
      <c r="F5546" s="183" t="s">
        <v>5705</v>
      </c>
      <c r="H5546" s="182" t="s">
        <v>1</v>
      </c>
      <c r="I5546" s="184"/>
      <c r="L5546" s="180"/>
      <c r="M5546" s="185"/>
      <c r="T5546" s="186"/>
      <c r="AT5546" s="182" t="s">
        <v>586</v>
      </c>
      <c r="AU5546" s="182" t="s">
        <v>89</v>
      </c>
      <c r="AV5546" s="12" t="s">
        <v>84</v>
      </c>
      <c r="AW5546" s="12" t="s">
        <v>31</v>
      </c>
      <c r="AX5546" s="12" t="s">
        <v>77</v>
      </c>
      <c r="AY5546" s="182" t="s">
        <v>574</v>
      </c>
    </row>
    <row r="5547" spans="2:51" s="12" customFormat="1" ht="36">
      <c r="B5547" s="180"/>
      <c r="D5547" s="181" t="s">
        <v>586</v>
      </c>
      <c r="E5547" s="182" t="s">
        <v>1</v>
      </c>
      <c r="F5547" s="183" t="s">
        <v>5706</v>
      </c>
      <c r="H5547" s="182" t="s">
        <v>1</v>
      </c>
      <c r="I5547" s="184"/>
      <c r="L5547" s="180"/>
      <c r="M5547" s="185"/>
      <c r="T5547" s="186"/>
      <c r="AT5547" s="182" t="s">
        <v>586</v>
      </c>
      <c r="AU5547" s="182" t="s">
        <v>89</v>
      </c>
      <c r="AV5547" s="12" t="s">
        <v>84</v>
      </c>
      <c r="AW5547" s="12" t="s">
        <v>31</v>
      </c>
      <c r="AX5547" s="12" t="s">
        <v>77</v>
      </c>
      <c r="AY5547" s="182" t="s">
        <v>574</v>
      </c>
    </row>
    <row r="5548" spans="2:51" s="12" customFormat="1" ht="12">
      <c r="B5548" s="180"/>
      <c r="D5548" s="181" t="s">
        <v>586</v>
      </c>
      <c r="E5548" s="182" t="s">
        <v>1</v>
      </c>
      <c r="F5548" s="183" t="s">
        <v>5707</v>
      </c>
      <c r="H5548" s="182" t="s">
        <v>1</v>
      </c>
      <c r="I5548" s="184"/>
      <c r="L5548" s="180"/>
      <c r="M5548" s="185"/>
      <c r="T5548" s="186"/>
      <c r="AT5548" s="182" t="s">
        <v>586</v>
      </c>
      <c r="AU5548" s="182" t="s">
        <v>89</v>
      </c>
      <c r="AV5548" s="12" t="s">
        <v>84</v>
      </c>
      <c r="AW5548" s="12" t="s">
        <v>31</v>
      </c>
      <c r="AX5548" s="12" t="s">
        <v>77</v>
      </c>
      <c r="AY5548" s="182" t="s">
        <v>574</v>
      </c>
    </row>
    <row r="5549" spans="2:51" s="12" customFormat="1" ht="36">
      <c r="B5549" s="180"/>
      <c r="D5549" s="181" t="s">
        <v>586</v>
      </c>
      <c r="E5549" s="182" t="s">
        <v>1</v>
      </c>
      <c r="F5549" s="183" t="s">
        <v>5708</v>
      </c>
      <c r="H5549" s="182" t="s">
        <v>1</v>
      </c>
      <c r="I5549" s="184"/>
      <c r="L5549" s="180"/>
      <c r="M5549" s="185"/>
      <c r="T5549" s="186"/>
      <c r="AT5549" s="182" t="s">
        <v>586</v>
      </c>
      <c r="AU5549" s="182" t="s">
        <v>89</v>
      </c>
      <c r="AV5549" s="12" t="s">
        <v>84</v>
      </c>
      <c r="AW5549" s="12" t="s">
        <v>31</v>
      </c>
      <c r="AX5549" s="12" t="s">
        <v>77</v>
      </c>
      <c r="AY5549" s="182" t="s">
        <v>574</v>
      </c>
    </row>
    <row r="5550" spans="2:51" s="12" customFormat="1" ht="12">
      <c r="B5550" s="180"/>
      <c r="D5550" s="181" t="s">
        <v>586</v>
      </c>
      <c r="E5550" s="182" t="s">
        <v>1</v>
      </c>
      <c r="F5550" s="183" t="s">
        <v>5709</v>
      </c>
      <c r="H5550" s="182" t="s">
        <v>1</v>
      </c>
      <c r="I5550" s="184"/>
      <c r="L5550" s="180"/>
      <c r="M5550" s="185"/>
      <c r="T5550" s="186"/>
      <c r="AT5550" s="182" t="s">
        <v>586</v>
      </c>
      <c r="AU5550" s="182" t="s">
        <v>89</v>
      </c>
      <c r="AV5550" s="12" t="s">
        <v>84</v>
      </c>
      <c r="AW5550" s="12" t="s">
        <v>31</v>
      </c>
      <c r="AX5550" s="12" t="s">
        <v>77</v>
      </c>
      <c r="AY5550" s="182" t="s">
        <v>574</v>
      </c>
    </row>
    <row r="5551" spans="2:51" s="12" customFormat="1" ht="36">
      <c r="B5551" s="180"/>
      <c r="D5551" s="181" t="s">
        <v>586</v>
      </c>
      <c r="E5551" s="182" t="s">
        <v>1</v>
      </c>
      <c r="F5551" s="183" t="s">
        <v>5710</v>
      </c>
      <c r="H5551" s="182" t="s">
        <v>1</v>
      </c>
      <c r="I5551" s="184"/>
      <c r="L5551" s="180"/>
      <c r="M5551" s="185"/>
      <c r="T5551" s="186"/>
      <c r="AT5551" s="182" t="s">
        <v>586</v>
      </c>
      <c r="AU5551" s="182" t="s">
        <v>89</v>
      </c>
      <c r="AV5551" s="12" t="s">
        <v>84</v>
      </c>
      <c r="AW5551" s="12" t="s">
        <v>31</v>
      </c>
      <c r="AX5551" s="12" t="s">
        <v>77</v>
      </c>
      <c r="AY5551" s="182" t="s">
        <v>574</v>
      </c>
    </row>
    <row r="5552" spans="2:51" s="12" customFormat="1" ht="36">
      <c r="B5552" s="180"/>
      <c r="D5552" s="181" t="s">
        <v>586</v>
      </c>
      <c r="E5552" s="182" t="s">
        <v>1</v>
      </c>
      <c r="F5552" s="183" t="s">
        <v>5711</v>
      </c>
      <c r="H5552" s="182" t="s">
        <v>1</v>
      </c>
      <c r="I5552" s="184"/>
      <c r="L5552" s="180"/>
      <c r="M5552" s="185"/>
      <c r="T5552" s="186"/>
      <c r="AT5552" s="182" t="s">
        <v>586</v>
      </c>
      <c r="AU5552" s="182" t="s">
        <v>89</v>
      </c>
      <c r="AV5552" s="12" t="s">
        <v>84</v>
      </c>
      <c r="AW5552" s="12" t="s">
        <v>31</v>
      </c>
      <c r="AX5552" s="12" t="s">
        <v>77</v>
      </c>
      <c r="AY5552" s="182" t="s">
        <v>574</v>
      </c>
    </row>
    <row r="5553" spans="2:51" s="12" customFormat="1" ht="36">
      <c r="B5553" s="180"/>
      <c r="D5553" s="181" t="s">
        <v>586</v>
      </c>
      <c r="E5553" s="182" t="s">
        <v>1</v>
      </c>
      <c r="F5553" s="183" t="s">
        <v>5712</v>
      </c>
      <c r="H5553" s="182" t="s">
        <v>1</v>
      </c>
      <c r="I5553" s="184"/>
      <c r="L5553" s="180"/>
      <c r="M5553" s="185"/>
      <c r="T5553" s="186"/>
      <c r="AT5553" s="182" t="s">
        <v>586</v>
      </c>
      <c r="AU5553" s="182" t="s">
        <v>89</v>
      </c>
      <c r="AV5553" s="12" t="s">
        <v>84</v>
      </c>
      <c r="AW5553" s="12" t="s">
        <v>31</v>
      </c>
      <c r="AX5553" s="12" t="s">
        <v>77</v>
      </c>
      <c r="AY5553" s="182" t="s">
        <v>574</v>
      </c>
    </row>
    <row r="5554" spans="2:51" s="12" customFormat="1" ht="24">
      <c r="B5554" s="180"/>
      <c r="D5554" s="181" t="s">
        <v>586</v>
      </c>
      <c r="E5554" s="182" t="s">
        <v>1</v>
      </c>
      <c r="F5554" s="183" t="s">
        <v>5713</v>
      </c>
      <c r="H5554" s="182" t="s">
        <v>1</v>
      </c>
      <c r="I5554" s="184"/>
      <c r="L5554" s="180"/>
      <c r="M5554" s="185"/>
      <c r="T5554" s="186"/>
      <c r="AT5554" s="182" t="s">
        <v>586</v>
      </c>
      <c r="AU5554" s="182" t="s">
        <v>89</v>
      </c>
      <c r="AV5554" s="12" t="s">
        <v>84</v>
      </c>
      <c r="AW5554" s="12" t="s">
        <v>31</v>
      </c>
      <c r="AX5554" s="12" t="s">
        <v>77</v>
      </c>
      <c r="AY5554" s="182" t="s">
        <v>574</v>
      </c>
    </row>
    <row r="5555" spans="2:51" s="12" customFormat="1" ht="24">
      <c r="B5555" s="180"/>
      <c r="D5555" s="181" t="s">
        <v>586</v>
      </c>
      <c r="E5555" s="182" t="s">
        <v>1</v>
      </c>
      <c r="F5555" s="183" t="s">
        <v>5714</v>
      </c>
      <c r="H5555" s="182" t="s">
        <v>1</v>
      </c>
      <c r="I5555" s="184"/>
      <c r="L5555" s="180"/>
      <c r="M5555" s="185"/>
      <c r="T5555" s="186"/>
      <c r="AT5555" s="182" t="s">
        <v>586</v>
      </c>
      <c r="AU5555" s="182" t="s">
        <v>89</v>
      </c>
      <c r="AV5555" s="12" t="s">
        <v>84</v>
      </c>
      <c r="AW5555" s="12" t="s">
        <v>31</v>
      </c>
      <c r="AX5555" s="12" t="s">
        <v>77</v>
      </c>
      <c r="AY5555" s="182" t="s">
        <v>574</v>
      </c>
    </row>
    <row r="5556" spans="2:51" s="12" customFormat="1" ht="36">
      <c r="B5556" s="180"/>
      <c r="D5556" s="181" t="s">
        <v>586</v>
      </c>
      <c r="E5556" s="182" t="s">
        <v>1</v>
      </c>
      <c r="F5556" s="183" t="s">
        <v>5715</v>
      </c>
      <c r="H5556" s="182" t="s">
        <v>1</v>
      </c>
      <c r="I5556" s="184"/>
      <c r="L5556" s="180"/>
      <c r="M5556" s="185"/>
      <c r="T5556" s="186"/>
      <c r="AT5556" s="182" t="s">
        <v>586</v>
      </c>
      <c r="AU5556" s="182" t="s">
        <v>89</v>
      </c>
      <c r="AV5556" s="12" t="s">
        <v>84</v>
      </c>
      <c r="AW5556" s="12" t="s">
        <v>31</v>
      </c>
      <c r="AX5556" s="12" t="s">
        <v>77</v>
      </c>
      <c r="AY5556" s="182" t="s">
        <v>574</v>
      </c>
    </row>
    <row r="5557" spans="2:51" s="12" customFormat="1" ht="36">
      <c r="B5557" s="180"/>
      <c r="D5557" s="181" t="s">
        <v>586</v>
      </c>
      <c r="E5557" s="182" t="s">
        <v>1</v>
      </c>
      <c r="F5557" s="183" t="s">
        <v>5716</v>
      </c>
      <c r="H5557" s="182" t="s">
        <v>1</v>
      </c>
      <c r="I5557" s="184"/>
      <c r="L5557" s="180"/>
      <c r="M5557" s="185"/>
      <c r="T5557" s="186"/>
      <c r="AT5557" s="182" t="s">
        <v>586</v>
      </c>
      <c r="AU5557" s="182" t="s">
        <v>89</v>
      </c>
      <c r="AV5557" s="12" t="s">
        <v>84</v>
      </c>
      <c r="AW5557" s="12" t="s">
        <v>31</v>
      </c>
      <c r="AX5557" s="12" t="s">
        <v>77</v>
      </c>
      <c r="AY5557" s="182" t="s">
        <v>574</v>
      </c>
    </row>
    <row r="5558" spans="2:51" s="12" customFormat="1" ht="36">
      <c r="B5558" s="180"/>
      <c r="D5558" s="181" t="s">
        <v>586</v>
      </c>
      <c r="E5558" s="182" t="s">
        <v>1</v>
      </c>
      <c r="F5558" s="183" t="s">
        <v>5717</v>
      </c>
      <c r="H5558" s="182" t="s">
        <v>1</v>
      </c>
      <c r="I5558" s="184"/>
      <c r="L5558" s="180"/>
      <c r="M5558" s="185"/>
      <c r="T5558" s="186"/>
      <c r="AT5558" s="182" t="s">
        <v>586</v>
      </c>
      <c r="AU5558" s="182" t="s">
        <v>89</v>
      </c>
      <c r="AV5558" s="12" t="s">
        <v>84</v>
      </c>
      <c r="AW5558" s="12" t="s">
        <v>31</v>
      </c>
      <c r="AX5558" s="12" t="s">
        <v>77</v>
      </c>
      <c r="AY5558" s="182" t="s">
        <v>574</v>
      </c>
    </row>
    <row r="5559" spans="2:51" s="12" customFormat="1" ht="36">
      <c r="B5559" s="180"/>
      <c r="D5559" s="181" t="s">
        <v>586</v>
      </c>
      <c r="E5559" s="182" t="s">
        <v>1</v>
      </c>
      <c r="F5559" s="183" t="s">
        <v>5718</v>
      </c>
      <c r="H5559" s="182" t="s">
        <v>1</v>
      </c>
      <c r="I5559" s="184"/>
      <c r="L5559" s="180"/>
      <c r="M5559" s="185"/>
      <c r="T5559" s="186"/>
      <c r="AT5559" s="182" t="s">
        <v>586</v>
      </c>
      <c r="AU5559" s="182" t="s">
        <v>89</v>
      </c>
      <c r="AV5559" s="12" t="s">
        <v>84</v>
      </c>
      <c r="AW5559" s="12" t="s">
        <v>31</v>
      </c>
      <c r="AX5559" s="12" t="s">
        <v>77</v>
      </c>
      <c r="AY5559" s="182" t="s">
        <v>574</v>
      </c>
    </row>
    <row r="5560" spans="2:51" s="12" customFormat="1" ht="36">
      <c r="B5560" s="180"/>
      <c r="D5560" s="181" t="s">
        <v>586</v>
      </c>
      <c r="E5560" s="182" t="s">
        <v>1</v>
      </c>
      <c r="F5560" s="183" t="s">
        <v>5719</v>
      </c>
      <c r="H5560" s="182" t="s">
        <v>1</v>
      </c>
      <c r="I5560" s="184"/>
      <c r="L5560" s="180"/>
      <c r="M5560" s="185"/>
      <c r="T5560" s="186"/>
      <c r="AT5560" s="182" t="s">
        <v>586</v>
      </c>
      <c r="AU5560" s="182" t="s">
        <v>89</v>
      </c>
      <c r="AV5560" s="12" t="s">
        <v>84</v>
      </c>
      <c r="AW5560" s="12" t="s">
        <v>31</v>
      </c>
      <c r="AX5560" s="12" t="s">
        <v>77</v>
      </c>
      <c r="AY5560" s="182" t="s">
        <v>574</v>
      </c>
    </row>
    <row r="5561" spans="2:51" s="12" customFormat="1" ht="12">
      <c r="B5561" s="180"/>
      <c r="D5561" s="181" t="s">
        <v>586</v>
      </c>
      <c r="E5561" s="182" t="s">
        <v>1</v>
      </c>
      <c r="F5561" s="183" t="s">
        <v>5720</v>
      </c>
      <c r="H5561" s="182" t="s">
        <v>1</v>
      </c>
      <c r="I5561" s="184"/>
      <c r="L5561" s="180"/>
      <c r="M5561" s="185"/>
      <c r="T5561" s="186"/>
      <c r="AT5561" s="182" t="s">
        <v>586</v>
      </c>
      <c r="AU5561" s="182" t="s">
        <v>89</v>
      </c>
      <c r="AV5561" s="12" t="s">
        <v>84</v>
      </c>
      <c r="AW5561" s="12" t="s">
        <v>31</v>
      </c>
      <c r="AX5561" s="12" t="s">
        <v>77</v>
      </c>
      <c r="AY5561" s="182" t="s">
        <v>574</v>
      </c>
    </row>
    <row r="5562" spans="2:51" s="12" customFormat="1" ht="36">
      <c r="B5562" s="180"/>
      <c r="D5562" s="181" t="s">
        <v>586</v>
      </c>
      <c r="E5562" s="182" t="s">
        <v>1</v>
      </c>
      <c r="F5562" s="183" t="s">
        <v>5721</v>
      </c>
      <c r="H5562" s="182" t="s">
        <v>1</v>
      </c>
      <c r="I5562" s="184"/>
      <c r="L5562" s="180"/>
      <c r="M5562" s="185"/>
      <c r="T5562" s="186"/>
      <c r="AT5562" s="182" t="s">
        <v>586</v>
      </c>
      <c r="AU5562" s="182" t="s">
        <v>89</v>
      </c>
      <c r="AV5562" s="12" t="s">
        <v>84</v>
      </c>
      <c r="AW5562" s="12" t="s">
        <v>31</v>
      </c>
      <c r="AX5562" s="12" t="s">
        <v>77</v>
      </c>
      <c r="AY5562" s="182" t="s">
        <v>574</v>
      </c>
    </row>
    <row r="5563" spans="2:51" s="12" customFormat="1" ht="24">
      <c r="B5563" s="180"/>
      <c r="D5563" s="181" t="s">
        <v>586</v>
      </c>
      <c r="E5563" s="182" t="s">
        <v>1</v>
      </c>
      <c r="F5563" s="183" t="s">
        <v>5722</v>
      </c>
      <c r="H5563" s="182" t="s">
        <v>1</v>
      </c>
      <c r="I5563" s="184"/>
      <c r="L5563" s="180"/>
      <c r="M5563" s="185"/>
      <c r="T5563" s="186"/>
      <c r="AT5563" s="182" t="s">
        <v>586</v>
      </c>
      <c r="AU5563" s="182" t="s">
        <v>89</v>
      </c>
      <c r="AV5563" s="12" t="s">
        <v>84</v>
      </c>
      <c r="AW5563" s="12" t="s">
        <v>31</v>
      </c>
      <c r="AX5563" s="12" t="s">
        <v>77</v>
      </c>
      <c r="AY5563" s="182" t="s">
        <v>574</v>
      </c>
    </row>
    <row r="5564" spans="2:51" s="12" customFormat="1" ht="12">
      <c r="B5564" s="180"/>
      <c r="D5564" s="181" t="s">
        <v>586</v>
      </c>
      <c r="E5564" s="182" t="s">
        <v>1</v>
      </c>
      <c r="F5564" s="183" t="s">
        <v>5723</v>
      </c>
      <c r="H5564" s="182" t="s">
        <v>1</v>
      </c>
      <c r="I5564" s="184"/>
      <c r="L5564" s="180"/>
      <c r="M5564" s="185"/>
      <c r="T5564" s="186"/>
      <c r="AT5564" s="182" t="s">
        <v>586</v>
      </c>
      <c r="AU5564" s="182" t="s">
        <v>89</v>
      </c>
      <c r="AV5564" s="12" t="s">
        <v>84</v>
      </c>
      <c r="AW5564" s="12" t="s">
        <v>31</v>
      </c>
      <c r="AX5564" s="12" t="s">
        <v>77</v>
      </c>
      <c r="AY5564" s="182" t="s">
        <v>574</v>
      </c>
    </row>
    <row r="5565" spans="2:51" s="12" customFormat="1" ht="36">
      <c r="B5565" s="180"/>
      <c r="D5565" s="181" t="s">
        <v>586</v>
      </c>
      <c r="E5565" s="182" t="s">
        <v>1</v>
      </c>
      <c r="F5565" s="183" t="s">
        <v>5724</v>
      </c>
      <c r="H5565" s="182" t="s">
        <v>1</v>
      </c>
      <c r="I5565" s="184"/>
      <c r="L5565" s="180"/>
      <c r="M5565" s="185"/>
      <c r="T5565" s="186"/>
      <c r="AT5565" s="182" t="s">
        <v>586</v>
      </c>
      <c r="AU5565" s="182" t="s">
        <v>89</v>
      </c>
      <c r="AV5565" s="12" t="s">
        <v>84</v>
      </c>
      <c r="AW5565" s="12" t="s">
        <v>31</v>
      </c>
      <c r="AX5565" s="12" t="s">
        <v>77</v>
      </c>
      <c r="AY5565" s="182" t="s">
        <v>574</v>
      </c>
    </row>
    <row r="5566" spans="2:51" s="12" customFormat="1" ht="36">
      <c r="B5566" s="180"/>
      <c r="D5566" s="181" t="s">
        <v>586</v>
      </c>
      <c r="E5566" s="182" t="s">
        <v>1</v>
      </c>
      <c r="F5566" s="183" t="s">
        <v>5725</v>
      </c>
      <c r="H5566" s="182" t="s">
        <v>1</v>
      </c>
      <c r="I5566" s="184"/>
      <c r="L5566" s="180"/>
      <c r="M5566" s="185"/>
      <c r="T5566" s="186"/>
      <c r="AT5566" s="182" t="s">
        <v>586</v>
      </c>
      <c r="AU5566" s="182" t="s">
        <v>89</v>
      </c>
      <c r="AV5566" s="12" t="s">
        <v>84</v>
      </c>
      <c r="AW5566" s="12" t="s">
        <v>31</v>
      </c>
      <c r="AX5566" s="12" t="s">
        <v>77</v>
      </c>
      <c r="AY5566" s="182" t="s">
        <v>574</v>
      </c>
    </row>
    <row r="5567" spans="2:51" s="12" customFormat="1" ht="24">
      <c r="B5567" s="180"/>
      <c r="D5567" s="181" t="s">
        <v>586</v>
      </c>
      <c r="E5567" s="182" t="s">
        <v>1</v>
      </c>
      <c r="F5567" s="183" t="s">
        <v>5726</v>
      </c>
      <c r="H5567" s="182" t="s">
        <v>1</v>
      </c>
      <c r="I5567" s="184"/>
      <c r="L5567" s="180"/>
      <c r="M5567" s="185"/>
      <c r="T5567" s="186"/>
      <c r="AT5567" s="182" t="s">
        <v>586</v>
      </c>
      <c r="AU5567" s="182" t="s">
        <v>89</v>
      </c>
      <c r="AV5567" s="12" t="s">
        <v>84</v>
      </c>
      <c r="AW5567" s="12" t="s">
        <v>31</v>
      </c>
      <c r="AX5567" s="12" t="s">
        <v>77</v>
      </c>
      <c r="AY5567" s="182" t="s">
        <v>574</v>
      </c>
    </row>
    <row r="5568" spans="2:51" s="12" customFormat="1" ht="12">
      <c r="B5568" s="180"/>
      <c r="D5568" s="181" t="s">
        <v>586</v>
      </c>
      <c r="E5568" s="182" t="s">
        <v>1</v>
      </c>
      <c r="F5568" s="183" t="s">
        <v>5727</v>
      </c>
      <c r="H5568" s="182" t="s">
        <v>1</v>
      </c>
      <c r="I5568" s="184"/>
      <c r="L5568" s="180"/>
      <c r="M5568" s="185"/>
      <c r="T5568" s="186"/>
      <c r="AT5568" s="182" t="s">
        <v>586</v>
      </c>
      <c r="AU5568" s="182" t="s">
        <v>89</v>
      </c>
      <c r="AV5568" s="12" t="s">
        <v>84</v>
      </c>
      <c r="AW5568" s="12" t="s">
        <v>31</v>
      </c>
      <c r="AX5568" s="12" t="s">
        <v>77</v>
      </c>
      <c r="AY5568" s="182" t="s">
        <v>574</v>
      </c>
    </row>
    <row r="5569" spans="2:65" s="12" customFormat="1" ht="36">
      <c r="B5569" s="180"/>
      <c r="D5569" s="181" t="s">
        <v>586</v>
      </c>
      <c r="E5569" s="182" t="s">
        <v>1</v>
      </c>
      <c r="F5569" s="183" t="s">
        <v>5728</v>
      </c>
      <c r="H5569" s="182" t="s">
        <v>1</v>
      </c>
      <c r="I5569" s="184"/>
      <c r="L5569" s="180"/>
      <c r="M5569" s="185"/>
      <c r="T5569" s="186"/>
      <c r="AT5569" s="182" t="s">
        <v>586</v>
      </c>
      <c r="AU5569" s="182" t="s">
        <v>89</v>
      </c>
      <c r="AV5569" s="12" t="s">
        <v>84</v>
      </c>
      <c r="AW5569" s="12" t="s">
        <v>31</v>
      </c>
      <c r="AX5569" s="12" t="s">
        <v>77</v>
      </c>
      <c r="AY5569" s="182" t="s">
        <v>574</v>
      </c>
    </row>
    <row r="5570" spans="2:65" s="12" customFormat="1" ht="12">
      <c r="B5570" s="180"/>
      <c r="D5570" s="181" t="s">
        <v>586</v>
      </c>
      <c r="E5570" s="182" t="s">
        <v>1</v>
      </c>
      <c r="F5570" s="183" t="s">
        <v>5729</v>
      </c>
      <c r="H5570" s="182" t="s">
        <v>1</v>
      </c>
      <c r="I5570" s="184"/>
      <c r="L5570" s="180"/>
      <c r="M5570" s="185"/>
      <c r="T5570" s="186"/>
      <c r="AT5570" s="182" t="s">
        <v>586</v>
      </c>
      <c r="AU5570" s="182" t="s">
        <v>89</v>
      </c>
      <c r="AV5570" s="12" t="s">
        <v>84</v>
      </c>
      <c r="AW5570" s="12" t="s">
        <v>31</v>
      </c>
      <c r="AX5570" s="12" t="s">
        <v>77</v>
      </c>
      <c r="AY5570" s="182" t="s">
        <v>574</v>
      </c>
    </row>
    <row r="5571" spans="2:65" s="12" customFormat="1" ht="36">
      <c r="B5571" s="180"/>
      <c r="D5571" s="181" t="s">
        <v>586</v>
      </c>
      <c r="E5571" s="182" t="s">
        <v>1</v>
      </c>
      <c r="F5571" s="183" t="s">
        <v>5730</v>
      </c>
      <c r="H5571" s="182" t="s">
        <v>1</v>
      </c>
      <c r="I5571" s="184"/>
      <c r="L5571" s="180"/>
      <c r="M5571" s="185"/>
      <c r="T5571" s="186"/>
      <c r="AT5571" s="182" t="s">
        <v>586</v>
      </c>
      <c r="AU5571" s="182" t="s">
        <v>89</v>
      </c>
      <c r="AV5571" s="12" t="s">
        <v>84</v>
      </c>
      <c r="AW5571" s="12" t="s">
        <v>31</v>
      </c>
      <c r="AX5571" s="12" t="s">
        <v>77</v>
      </c>
      <c r="AY5571" s="182" t="s">
        <v>574</v>
      </c>
    </row>
    <row r="5572" spans="2:65" s="12" customFormat="1" ht="36">
      <c r="B5572" s="180"/>
      <c r="D5572" s="181" t="s">
        <v>586</v>
      </c>
      <c r="E5572" s="182" t="s">
        <v>1</v>
      </c>
      <c r="F5572" s="183" t="s">
        <v>5731</v>
      </c>
      <c r="H5572" s="182" t="s">
        <v>1</v>
      </c>
      <c r="I5572" s="184"/>
      <c r="L5572" s="180"/>
      <c r="M5572" s="185"/>
      <c r="T5572" s="186"/>
      <c r="AT5572" s="182" t="s">
        <v>586</v>
      </c>
      <c r="AU5572" s="182" t="s">
        <v>89</v>
      </c>
      <c r="AV5572" s="12" t="s">
        <v>84</v>
      </c>
      <c r="AW5572" s="12" t="s">
        <v>31</v>
      </c>
      <c r="AX5572" s="12" t="s">
        <v>77</v>
      </c>
      <c r="AY5572" s="182" t="s">
        <v>574</v>
      </c>
    </row>
    <row r="5573" spans="2:65" s="12" customFormat="1" ht="24">
      <c r="B5573" s="180"/>
      <c r="D5573" s="181" t="s">
        <v>586</v>
      </c>
      <c r="E5573" s="182" t="s">
        <v>1</v>
      </c>
      <c r="F5573" s="183" t="s">
        <v>5732</v>
      </c>
      <c r="H5573" s="182" t="s">
        <v>1</v>
      </c>
      <c r="I5573" s="184"/>
      <c r="L5573" s="180"/>
      <c r="M5573" s="185"/>
      <c r="T5573" s="186"/>
      <c r="AT5573" s="182" t="s">
        <v>586</v>
      </c>
      <c r="AU5573" s="182" t="s">
        <v>89</v>
      </c>
      <c r="AV5573" s="12" t="s">
        <v>84</v>
      </c>
      <c r="AW5573" s="12" t="s">
        <v>31</v>
      </c>
      <c r="AX5573" s="12" t="s">
        <v>77</v>
      </c>
      <c r="AY5573" s="182" t="s">
        <v>574</v>
      </c>
    </row>
    <row r="5574" spans="2:65" s="12" customFormat="1" ht="12">
      <c r="B5574" s="180"/>
      <c r="D5574" s="181" t="s">
        <v>586</v>
      </c>
      <c r="E5574" s="182" t="s">
        <v>1</v>
      </c>
      <c r="F5574" s="183" t="s">
        <v>5733</v>
      </c>
      <c r="H5574" s="182" t="s">
        <v>1</v>
      </c>
      <c r="I5574" s="184"/>
      <c r="L5574" s="180"/>
      <c r="M5574" s="185"/>
      <c r="T5574" s="186"/>
      <c r="AT5574" s="182" t="s">
        <v>586</v>
      </c>
      <c r="AU5574" s="182" t="s">
        <v>89</v>
      </c>
      <c r="AV5574" s="12" t="s">
        <v>84</v>
      </c>
      <c r="AW5574" s="12" t="s">
        <v>31</v>
      </c>
      <c r="AX5574" s="12" t="s">
        <v>77</v>
      </c>
      <c r="AY5574" s="182" t="s">
        <v>574</v>
      </c>
    </row>
    <row r="5575" spans="2:65" s="12" customFormat="1" ht="24">
      <c r="B5575" s="180"/>
      <c r="D5575" s="181" t="s">
        <v>586</v>
      </c>
      <c r="E5575" s="182" t="s">
        <v>1</v>
      </c>
      <c r="F5575" s="183" t="s">
        <v>5734</v>
      </c>
      <c r="H5575" s="182" t="s">
        <v>1</v>
      </c>
      <c r="I5575" s="184"/>
      <c r="L5575" s="180"/>
      <c r="M5575" s="185"/>
      <c r="T5575" s="186"/>
      <c r="AT5575" s="182" t="s">
        <v>586</v>
      </c>
      <c r="AU5575" s="182" t="s">
        <v>89</v>
      </c>
      <c r="AV5575" s="12" t="s">
        <v>84</v>
      </c>
      <c r="AW5575" s="12" t="s">
        <v>31</v>
      </c>
      <c r="AX5575" s="12" t="s">
        <v>77</v>
      </c>
      <c r="AY5575" s="182" t="s">
        <v>574</v>
      </c>
    </row>
    <row r="5576" spans="2:65" s="12" customFormat="1" ht="12">
      <c r="B5576" s="180"/>
      <c r="D5576" s="181" t="s">
        <v>586</v>
      </c>
      <c r="E5576" s="182" t="s">
        <v>1</v>
      </c>
      <c r="F5576" s="183" t="s">
        <v>5735</v>
      </c>
      <c r="H5576" s="182" t="s">
        <v>1</v>
      </c>
      <c r="I5576" s="184"/>
      <c r="L5576" s="180"/>
      <c r="M5576" s="185"/>
      <c r="T5576" s="186"/>
      <c r="AT5576" s="182" t="s">
        <v>586</v>
      </c>
      <c r="AU5576" s="182" t="s">
        <v>89</v>
      </c>
      <c r="AV5576" s="12" t="s">
        <v>84</v>
      </c>
      <c r="AW5576" s="12" t="s">
        <v>31</v>
      </c>
      <c r="AX5576" s="12" t="s">
        <v>77</v>
      </c>
      <c r="AY5576" s="182" t="s">
        <v>574</v>
      </c>
    </row>
    <row r="5577" spans="2:65" s="12" customFormat="1" ht="36">
      <c r="B5577" s="180"/>
      <c r="D5577" s="181" t="s">
        <v>586</v>
      </c>
      <c r="E5577" s="182" t="s">
        <v>1</v>
      </c>
      <c r="F5577" s="183" t="s">
        <v>5736</v>
      </c>
      <c r="H5577" s="182" t="s">
        <v>1</v>
      </c>
      <c r="I5577" s="184"/>
      <c r="L5577" s="180"/>
      <c r="M5577" s="185"/>
      <c r="T5577" s="186"/>
      <c r="AT5577" s="182" t="s">
        <v>586</v>
      </c>
      <c r="AU5577" s="182" t="s">
        <v>89</v>
      </c>
      <c r="AV5577" s="12" t="s">
        <v>84</v>
      </c>
      <c r="AW5577" s="12" t="s">
        <v>31</v>
      </c>
      <c r="AX5577" s="12" t="s">
        <v>77</v>
      </c>
      <c r="AY5577" s="182" t="s">
        <v>574</v>
      </c>
    </row>
    <row r="5578" spans="2:65" s="12" customFormat="1" ht="12">
      <c r="B5578" s="180"/>
      <c r="D5578" s="181" t="s">
        <v>586</v>
      </c>
      <c r="E5578" s="182" t="s">
        <v>1</v>
      </c>
      <c r="F5578" s="183" t="s">
        <v>5737</v>
      </c>
      <c r="H5578" s="182" t="s">
        <v>1</v>
      </c>
      <c r="I5578" s="184"/>
      <c r="L5578" s="180"/>
      <c r="M5578" s="185"/>
      <c r="T5578" s="186"/>
      <c r="AT5578" s="182" t="s">
        <v>586</v>
      </c>
      <c r="AU5578" s="182" t="s">
        <v>89</v>
      </c>
      <c r="AV5578" s="12" t="s">
        <v>84</v>
      </c>
      <c r="AW5578" s="12" t="s">
        <v>31</v>
      </c>
      <c r="AX5578" s="12" t="s">
        <v>77</v>
      </c>
      <c r="AY5578" s="182" t="s">
        <v>574</v>
      </c>
    </row>
    <row r="5579" spans="2:65" s="12" customFormat="1" ht="12">
      <c r="B5579" s="180"/>
      <c r="D5579" s="181" t="s">
        <v>586</v>
      </c>
      <c r="E5579" s="182" t="s">
        <v>1</v>
      </c>
      <c r="F5579" s="183" t="s">
        <v>5738</v>
      </c>
      <c r="H5579" s="182" t="s">
        <v>1</v>
      </c>
      <c r="I5579" s="184"/>
      <c r="L5579" s="180"/>
      <c r="M5579" s="185"/>
      <c r="T5579" s="186"/>
      <c r="AT5579" s="182" t="s">
        <v>586</v>
      </c>
      <c r="AU5579" s="182" t="s">
        <v>89</v>
      </c>
      <c r="AV5579" s="12" t="s">
        <v>84</v>
      </c>
      <c r="AW5579" s="12" t="s">
        <v>31</v>
      </c>
      <c r="AX5579" s="12" t="s">
        <v>77</v>
      </c>
      <c r="AY5579" s="182" t="s">
        <v>574</v>
      </c>
    </row>
    <row r="5580" spans="2:65" s="12" customFormat="1" ht="24">
      <c r="B5580" s="180"/>
      <c r="D5580" s="181" t="s">
        <v>586</v>
      </c>
      <c r="E5580" s="182" t="s">
        <v>1</v>
      </c>
      <c r="F5580" s="183" t="s">
        <v>5739</v>
      </c>
      <c r="H5580" s="182" t="s">
        <v>1</v>
      </c>
      <c r="I5580" s="184"/>
      <c r="L5580" s="180"/>
      <c r="M5580" s="185"/>
      <c r="T5580" s="186"/>
      <c r="AT5580" s="182" t="s">
        <v>586</v>
      </c>
      <c r="AU5580" s="182" t="s">
        <v>89</v>
      </c>
      <c r="AV5580" s="12" t="s">
        <v>84</v>
      </c>
      <c r="AW5580" s="12" t="s">
        <v>31</v>
      </c>
      <c r="AX5580" s="12" t="s">
        <v>77</v>
      </c>
      <c r="AY5580" s="182" t="s">
        <v>574</v>
      </c>
    </row>
    <row r="5581" spans="2:65" s="1" customFormat="1" ht="66.75" customHeight="1">
      <c r="B5581" s="140"/>
      <c r="C5581" s="168" t="s">
        <v>5740</v>
      </c>
      <c r="D5581" s="168" t="s">
        <v>576</v>
      </c>
      <c r="E5581" s="169" t="s">
        <v>5741</v>
      </c>
      <c r="F5581" s="170" t="s">
        <v>5742</v>
      </c>
      <c r="G5581" s="171" t="s">
        <v>584</v>
      </c>
      <c r="H5581" s="172">
        <v>33.122999999999998</v>
      </c>
      <c r="I5581" s="173"/>
      <c r="J5581" s="174">
        <f>ROUND(I5581*H5581,2)</f>
        <v>0</v>
      </c>
      <c r="K5581" s="175"/>
      <c r="L5581" s="34"/>
      <c r="M5581" s="176" t="s">
        <v>1</v>
      </c>
      <c r="N5581" s="139" t="s">
        <v>43</v>
      </c>
      <c r="P5581" s="177">
        <f>O5581*H5581</f>
        <v>0</v>
      </c>
      <c r="Q5581" s="177">
        <v>1.1990000000000001E-2</v>
      </c>
      <c r="R5581" s="177">
        <f>Q5581*H5581</f>
        <v>0.39714476999999998</v>
      </c>
      <c r="S5581" s="177">
        <v>0</v>
      </c>
      <c r="T5581" s="178">
        <f>S5581*H5581</f>
        <v>0</v>
      </c>
      <c r="AR5581" s="179" t="s">
        <v>680</v>
      </c>
      <c r="AT5581" s="179" t="s">
        <v>576</v>
      </c>
      <c r="AU5581" s="179" t="s">
        <v>89</v>
      </c>
      <c r="AY5581" s="17" t="s">
        <v>574</v>
      </c>
      <c r="BE5581" s="102">
        <f>IF(N5581="základná",J5581,0)</f>
        <v>0</v>
      </c>
      <c r="BF5581" s="102">
        <f>IF(N5581="znížená",J5581,0)</f>
        <v>0</v>
      </c>
      <c r="BG5581" s="102">
        <f>IF(N5581="zákl. prenesená",J5581,0)</f>
        <v>0</v>
      </c>
      <c r="BH5581" s="102">
        <f>IF(N5581="zníž. prenesená",J5581,0)</f>
        <v>0</v>
      </c>
      <c r="BI5581" s="102">
        <f>IF(N5581="nulová",J5581,0)</f>
        <v>0</v>
      </c>
      <c r="BJ5581" s="17" t="s">
        <v>89</v>
      </c>
      <c r="BK5581" s="102">
        <f>ROUND(I5581*H5581,2)</f>
        <v>0</v>
      </c>
      <c r="BL5581" s="17" t="s">
        <v>680</v>
      </c>
      <c r="BM5581" s="179" t="s">
        <v>5743</v>
      </c>
    </row>
    <row r="5582" spans="2:65" s="12" customFormat="1" ht="12">
      <c r="B5582" s="180"/>
      <c r="D5582" s="181" t="s">
        <v>586</v>
      </c>
      <c r="E5582" s="182" t="s">
        <v>1</v>
      </c>
      <c r="F5582" s="183" t="s">
        <v>5744</v>
      </c>
      <c r="H5582" s="182" t="s">
        <v>1</v>
      </c>
      <c r="I5582" s="184"/>
      <c r="L5582" s="180"/>
      <c r="M5582" s="185"/>
      <c r="T5582" s="186"/>
      <c r="AT5582" s="182" t="s">
        <v>586</v>
      </c>
      <c r="AU5582" s="182" t="s">
        <v>89</v>
      </c>
      <c r="AV5582" s="12" t="s">
        <v>84</v>
      </c>
      <c r="AW5582" s="12" t="s">
        <v>31</v>
      </c>
      <c r="AX5582" s="12" t="s">
        <v>77</v>
      </c>
      <c r="AY5582" s="182" t="s">
        <v>574</v>
      </c>
    </row>
    <row r="5583" spans="2:65" s="13" customFormat="1" ht="12">
      <c r="B5583" s="187"/>
      <c r="D5583" s="181" t="s">
        <v>586</v>
      </c>
      <c r="E5583" s="188" t="s">
        <v>1</v>
      </c>
      <c r="F5583" s="189" t="s">
        <v>216</v>
      </c>
      <c r="H5583" s="190">
        <v>33.122999999999998</v>
      </c>
      <c r="I5583" s="191"/>
      <c r="L5583" s="187"/>
      <c r="M5583" s="192"/>
      <c r="T5583" s="193"/>
      <c r="AT5583" s="188" t="s">
        <v>586</v>
      </c>
      <c r="AU5583" s="188" t="s">
        <v>89</v>
      </c>
      <c r="AV5583" s="13" t="s">
        <v>89</v>
      </c>
      <c r="AW5583" s="13" t="s">
        <v>31</v>
      </c>
      <c r="AX5583" s="13" t="s">
        <v>77</v>
      </c>
      <c r="AY5583" s="188" t="s">
        <v>574</v>
      </c>
    </row>
    <row r="5584" spans="2:65" s="14" customFormat="1" ht="12">
      <c r="B5584" s="194"/>
      <c r="D5584" s="181" t="s">
        <v>586</v>
      </c>
      <c r="E5584" s="195" t="s">
        <v>1</v>
      </c>
      <c r="F5584" s="196" t="s">
        <v>596</v>
      </c>
      <c r="H5584" s="197">
        <v>33.122999999999998</v>
      </c>
      <c r="I5584" s="198"/>
      <c r="L5584" s="194"/>
      <c r="M5584" s="199"/>
      <c r="T5584" s="200"/>
      <c r="AT5584" s="195" t="s">
        <v>586</v>
      </c>
      <c r="AU5584" s="195" t="s">
        <v>89</v>
      </c>
      <c r="AV5584" s="14" t="s">
        <v>580</v>
      </c>
      <c r="AW5584" s="14" t="s">
        <v>31</v>
      </c>
      <c r="AX5584" s="14" t="s">
        <v>84</v>
      </c>
      <c r="AY5584" s="195" t="s">
        <v>574</v>
      </c>
    </row>
    <row r="5585" spans="2:65" s="1" customFormat="1" ht="66.75" customHeight="1">
      <c r="B5585" s="140"/>
      <c r="C5585" s="168" t="s">
        <v>5745</v>
      </c>
      <c r="D5585" s="168" t="s">
        <v>576</v>
      </c>
      <c r="E5585" s="169" t="s">
        <v>5746</v>
      </c>
      <c r="F5585" s="170" t="s">
        <v>5747</v>
      </c>
      <c r="G5585" s="171" t="s">
        <v>584</v>
      </c>
      <c r="H5585" s="172">
        <v>33.122999999999998</v>
      </c>
      <c r="I5585" s="173"/>
      <c r="J5585" s="174">
        <f>ROUND(I5585*H5585,2)</f>
        <v>0</v>
      </c>
      <c r="K5585" s="175"/>
      <c r="L5585" s="34"/>
      <c r="M5585" s="176" t="s">
        <v>1</v>
      </c>
      <c r="N5585" s="139" t="s">
        <v>43</v>
      </c>
      <c r="P5585" s="177">
        <f>O5585*H5585</f>
        <v>0</v>
      </c>
      <c r="Q5585" s="177">
        <v>1.1990000000000001E-2</v>
      </c>
      <c r="R5585" s="177">
        <f>Q5585*H5585</f>
        <v>0.39714476999999998</v>
      </c>
      <c r="S5585" s="177">
        <v>0</v>
      </c>
      <c r="T5585" s="178">
        <f>S5585*H5585</f>
        <v>0</v>
      </c>
      <c r="AR5585" s="179" t="s">
        <v>680</v>
      </c>
      <c r="AT5585" s="179" t="s">
        <v>576</v>
      </c>
      <c r="AU5585" s="179" t="s">
        <v>89</v>
      </c>
      <c r="AY5585" s="17" t="s">
        <v>574</v>
      </c>
      <c r="BE5585" s="102">
        <f>IF(N5585="základná",J5585,0)</f>
        <v>0</v>
      </c>
      <c r="BF5585" s="102">
        <f>IF(N5585="znížená",J5585,0)</f>
        <v>0</v>
      </c>
      <c r="BG5585" s="102">
        <f>IF(N5585="zákl. prenesená",J5585,0)</f>
        <v>0</v>
      </c>
      <c r="BH5585" s="102">
        <f>IF(N5585="zníž. prenesená",J5585,0)</f>
        <v>0</v>
      </c>
      <c r="BI5585" s="102">
        <f>IF(N5585="nulová",J5585,0)</f>
        <v>0</v>
      </c>
      <c r="BJ5585" s="17" t="s">
        <v>89</v>
      </c>
      <c r="BK5585" s="102">
        <f>ROUND(I5585*H5585,2)</f>
        <v>0</v>
      </c>
      <c r="BL5585" s="17" t="s">
        <v>680</v>
      </c>
      <c r="BM5585" s="179" t="s">
        <v>5748</v>
      </c>
    </row>
    <row r="5586" spans="2:65" s="12" customFormat="1" ht="12">
      <c r="B5586" s="180"/>
      <c r="D5586" s="181" t="s">
        <v>586</v>
      </c>
      <c r="E5586" s="182" t="s">
        <v>1</v>
      </c>
      <c r="F5586" s="183" t="s">
        <v>5749</v>
      </c>
      <c r="H5586" s="182" t="s">
        <v>1</v>
      </c>
      <c r="I5586" s="184"/>
      <c r="L5586" s="180"/>
      <c r="M5586" s="185"/>
      <c r="T5586" s="186"/>
      <c r="AT5586" s="182" t="s">
        <v>586</v>
      </c>
      <c r="AU5586" s="182" t="s">
        <v>89</v>
      </c>
      <c r="AV5586" s="12" t="s">
        <v>84</v>
      </c>
      <c r="AW5586" s="12" t="s">
        <v>31</v>
      </c>
      <c r="AX5586" s="12" t="s">
        <v>77</v>
      </c>
      <c r="AY5586" s="182" t="s">
        <v>574</v>
      </c>
    </row>
    <row r="5587" spans="2:65" s="13" customFormat="1" ht="12">
      <c r="B5587" s="187"/>
      <c r="D5587" s="181" t="s">
        <v>586</v>
      </c>
      <c r="E5587" s="188" t="s">
        <v>1</v>
      </c>
      <c r="F5587" s="189" t="s">
        <v>216</v>
      </c>
      <c r="H5587" s="190">
        <v>33.122999999999998</v>
      </c>
      <c r="I5587" s="191"/>
      <c r="L5587" s="187"/>
      <c r="M5587" s="192"/>
      <c r="T5587" s="193"/>
      <c r="AT5587" s="188" t="s">
        <v>586</v>
      </c>
      <c r="AU5587" s="188" t="s">
        <v>89</v>
      </c>
      <c r="AV5587" s="13" t="s">
        <v>89</v>
      </c>
      <c r="AW5587" s="13" t="s">
        <v>31</v>
      </c>
      <c r="AX5587" s="13" t="s">
        <v>77</v>
      </c>
      <c r="AY5587" s="188" t="s">
        <v>574</v>
      </c>
    </row>
    <row r="5588" spans="2:65" s="14" customFormat="1" ht="12">
      <c r="B5588" s="194"/>
      <c r="D5588" s="181" t="s">
        <v>586</v>
      </c>
      <c r="E5588" s="195" t="s">
        <v>1</v>
      </c>
      <c r="F5588" s="196" t="s">
        <v>596</v>
      </c>
      <c r="H5588" s="197">
        <v>33.122999999999998</v>
      </c>
      <c r="I5588" s="198"/>
      <c r="L5588" s="194"/>
      <c r="M5588" s="199"/>
      <c r="T5588" s="200"/>
      <c r="AT5588" s="195" t="s">
        <v>586</v>
      </c>
      <c r="AU5588" s="195" t="s">
        <v>89</v>
      </c>
      <c r="AV5588" s="14" t="s">
        <v>580</v>
      </c>
      <c r="AW5588" s="14" t="s">
        <v>31</v>
      </c>
      <c r="AX5588" s="14" t="s">
        <v>84</v>
      </c>
      <c r="AY5588" s="195" t="s">
        <v>574</v>
      </c>
    </row>
    <row r="5589" spans="2:65" s="1" customFormat="1" ht="66.75" customHeight="1">
      <c r="B5589" s="140"/>
      <c r="C5589" s="168" t="s">
        <v>5750</v>
      </c>
      <c r="D5589" s="168" t="s">
        <v>576</v>
      </c>
      <c r="E5589" s="169" t="s">
        <v>5751</v>
      </c>
      <c r="F5589" s="170" t="s">
        <v>5752</v>
      </c>
      <c r="G5589" s="171" t="s">
        <v>584</v>
      </c>
      <c r="H5589" s="172">
        <v>12.28</v>
      </c>
      <c r="I5589" s="173"/>
      <c r="J5589" s="174">
        <f>ROUND(I5589*H5589,2)</f>
        <v>0</v>
      </c>
      <c r="K5589" s="175"/>
      <c r="L5589" s="34"/>
      <c r="M5589" s="176" t="s">
        <v>1</v>
      </c>
      <c r="N5589" s="139" t="s">
        <v>43</v>
      </c>
      <c r="P5589" s="177">
        <f>O5589*H5589</f>
        <v>0</v>
      </c>
      <c r="Q5589" s="177">
        <v>1.1990000000000001E-2</v>
      </c>
      <c r="R5589" s="177">
        <f>Q5589*H5589</f>
        <v>0.14723720000000001</v>
      </c>
      <c r="S5589" s="177">
        <v>0</v>
      </c>
      <c r="T5589" s="178">
        <f>S5589*H5589</f>
        <v>0</v>
      </c>
      <c r="AR5589" s="179" t="s">
        <v>680</v>
      </c>
      <c r="AT5589" s="179" t="s">
        <v>576</v>
      </c>
      <c r="AU5589" s="179" t="s">
        <v>89</v>
      </c>
      <c r="AY5589" s="17" t="s">
        <v>574</v>
      </c>
      <c r="BE5589" s="102">
        <f>IF(N5589="základná",J5589,0)</f>
        <v>0</v>
      </c>
      <c r="BF5589" s="102">
        <f>IF(N5589="znížená",J5589,0)</f>
        <v>0</v>
      </c>
      <c r="BG5589" s="102">
        <f>IF(N5589="zákl. prenesená",J5589,0)</f>
        <v>0</v>
      </c>
      <c r="BH5589" s="102">
        <f>IF(N5589="zníž. prenesená",J5589,0)</f>
        <v>0</v>
      </c>
      <c r="BI5589" s="102">
        <f>IF(N5589="nulová",J5589,0)</f>
        <v>0</v>
      </c>
      <c r="BJ5589" s="17" t="s">
        <v>89</v>
      </c>
      <c r="BK5589" s="102">
        <f>ROUND(I5589*H5589,2)</f>
        <v>0</v>
      </c>
      <c r="BL5589" s="17" t="s">
        <v>680</v>
      </c>
      <c r="BM5589" s="179" t="s">
        <v>5753</v>
      </c>
    </row>
    <row r="5590" spans="2:65" s="13" customFormat="1" ht="12">
      <c r="B5590" s="187"/>
      <c r="D5590" s="181" t="s">
        <v>586</v>
      </c>
      <c r="E5590" s="188" t="s">
        <v>1</v>
      </c>
      <c r="F5590" s="189" t="s">
        <v>323</v>
      </c>
      <c r="H5590" s="190">
        <v>12.28</v>
      </c>
      <c r="I5590" s="191"/>
      <c r="L5590" s="187"/>
      <c r="M5590" s="192"/>
      <c r="T5590" s="193"/>
      <c r="AT5590" s="188" t="s">
        <v>586</v>
      </c>
      <c r="AU5590" s="188" t="s">
        <v>89</v>
      </c>
      <c r="AV5590" s="13" t="s">
        <v>89</v>
      </c>
      <c r="AW5590" s="13" t="s">
        <v>31</v>
      </c>
      <c r="AX5590" s="13" t="s">
        <v>77</v>
      </c>
      <c r="AY5590" s="188" t="s">
        <v>574</v>
      </c>
    </row>
    <row r="5591" spans="2:65" s="14" customFormat="1" ht="12">
      <c r="B5591" s="194"/>
      <c r="D5591" s="181" t="s">
        <v>586</v>
      </c>
      <c r="E5591" s="195" t="s">
        <v>1</v>
      </c>
      <c r="F5591" s="196" t="s">
        <v>596</v>
      </c>
      <c r="H5591" s="197">
        <v>12.28</v>
      </c>
      <c r="I5591" s="198"/>
      <c r="L5591" s="194"/>
      <c r="M5591" s="199"/>
      <c r="T5591" s="200"/>
      <c r="AT5591" s="195" t="s">
        <v>586</v>
      </c>
      <c r="AU5591" s="195" t="s">
        <v>89</v>
      </c>
      <c r="AV5591" s="14" t="s">
        <v>580</v>
      </c>
      <c r="AW5591" s="14" t="s">
        <v>31</v>
      </c>
      <c r="AX5591" s="14" t="s">
        <v>84</v>
      </c>
      <c r="AY5591" s="195" t="s">
        <v>574</v>
      </c>
    </row>
    <row r="5592" spans="2:65" s="1" customFormat="1" ht="24.25" customHeight="1">
      <c r="B5592" s="140"/>
      <c r="C5592" s="168" t="s">
        <v>5754</v>
      </c>
      <c r="D5592" s="168" t="s">
        <v>576</v>
      </c>
      <c r="E5592" s="169" t="s">
        <v>5755</v>
      </c>
      <c r="F5592" s="170" t="s">
        <v>5756</v>
      </c>
      <c r="G5592" s="171" t="s">
        <v>584</v>
      </c>
      <c r="H5592" s="172">
        <v>200.37100000000001</v>
      </c>
      <c r="I5592" s="173"/>
      <c r="J5592" s="174">
        <f>ROUND(I5592*H5592,2)</f>
        <v>0</v>
      </c>
      <c r="K5592" s="175"/>
      <c r="L5592" s="34"/>
      <c r="M5592" s="176" t="s">
        <v>1</v>
      </c>
      <c r="N5592" s="139" t="s">
        <v>43</v>
      </c>
      <c r="P5592" s="177">
        <f>O5592*H5592</f>
        <v>0</v>
      </c>
      <c r="Q5592" s="177">
        <v>7.6499999999999995E-4</v>
      </c>
      <c r="R5592" s="177">
        <f>Q5592*H5592</f>
        <v>0.15328381499999999</v>
      </c>
      <c r="S5592" s="177">
        <v>0</v>
      </c>
      <c r="T5592" s="178">
        <f>S5592*H5592</f>
        <v>0</v>
      </c>
      <c r="AR5592" s="179" t="s">
        <v>680</v>
      </c>
      <c r="AT5592" s="179" t="s">
        <v>576</v>
      </c>
      <c r="AU5592" s="179" t="s">
        <v>89</v>
      </c>
      <c r="AY5592" s="17" t="s">
        <v>574</v>
      </c>
      <c r="BE5592" s="102">
        <f>IF(N5592="základná",J5592,0)</f>
        <v>0</v>
      </c>
      <c r="BF5592" s="102">
        <f>IF(N5592="znížená",J5592,0)</f>
        <v>0</v>
      </c>
      <c r="BG5592" s="102">
        <f>IF(N5592="zákl. prenesená",J5592,0)</f>
        <v>0</v>
      </c>
      <c r="BH5592" s="102">
        <f>IF(N5592="zníž. prenesená",J5592,0)</f>
        <v>0</v>
      </c>
      <c r="BI5592" s="102">
        <f>IF(N5592="nulová",J5592,0)</f>
        <v>0</v>
      </c>
      <c r="BJ5592" s="17" t="s">
        <v>89</v>
      </c>
      <c r="BK5592" s="102">
        <f>ROUND(I5592*H5592,2)</f>
        <v>0</v>
      </c>
      <c r="BL5592" s="17" t="s">
        <v>680</v>
      </c>
      <c r="BM5592" s="179" t="s">
        <v>5757</v>
      </c>
    </row>
    <row r="5593" spans="2:65" s="12" customFormat="1" ht="12">
      <c r="B5593" s="180"/>
      <c r="D5593" s="181" t="s">
        <v>586</v>
      </c>
      <c r="E5593" s="182" t="s">
        <v>1</v>
      </c>
      <c r="F5593" s="183" t="s">
        <v>5758</v>
      </c>
      <c r="H5593" s="182" t="s">
        <v>1</v>
      </c>
      <c r="I5593" s="184"/>
      <c r="L5593" s="180"/>
      <c r="M5593" s="185"/>
      <c r="T5593" s="186"/>
      <c r="AT5593" s="182" t="s">
        <v>586</v>
      </c>
      <c r="AU5593" s="182" t="s">
        <v>89</v>
      </c>
      <c r="AV5593" s="12" t="s">
        <v>84</v>
      </c>
      <c r="AW5593" s="12" t="s">
        <v>31</v>
      </c>
      <c r="AX5593" s="12" t="s">
        <v>77</v>
      </c>
      <c r="AY5593" s="182" t="s">
        <v>574</v>
      </c>
    </row>
    <row r="5594" spans="2:65" s="12" customFormat="1" ht="12">
      <c r="B5594" s="180"/>
      <c r="D5594" s="181" t="s">
        <v>586</v>
      </c>
      <c r="E5594" s="182" t="s">
        <v>1</v>
      </c>
      <c r="F5594" s="183" t="s">
        <v>5759</v>
      </c>
      <c r="H5594" s="182" t="s">
        <v>1</v>
      </c>
      <c r="I5594" s="184"/>
      <c r="L5594" s="180"/>
      <c r="M5594" s="185"/>
      <c r="T5594" s="186"/>
      <c r="AT5594" s="182" t="s">
        <v>586</v>
      </c>
      <c r="AU5594" s="182" t="s">
        <v>89</v>
      </c>
      <c r="AV5594" s="12" t="s">
        <v>84</v>
      </c>
      <c r="AW5594" s="12" t="s">
        <v>31</v>
      </c>
      <c r="AX5594" s="12" t="s">
        <v>77</v>
      </c>
      <c r="AY5594" s="182" t="s">
        <v>574</v>
      </c>
    </row>
    <row r="5595" spans="2:65" s="13" customFormat="1" ht="12">
      <c r="B5595" s="187"/>
      <c r="D5595" s="181" t="s">
        <v>586</v>
      </c>
      <c r="E5595" s="188" t="s">
        <v>5760</v>
      </c>
      <c r="F5595" s="189" t="s">
        <v>5761</v>
      </c>
      <c r="H5595" s="190">
        <v>4.8330000000000002</v>
      </c>
      <c r="I5595" s="191"/>
      <c r="L5595" s="187"/>
      <c r="M5595" s="192"/>
      <c r="T5595" s="193"/>
      <c r="AT5595" s="188" t="s">
        <v>586</v>
      </c>
      <c r="AU5595" s="188" t="s">
        <v>89</v>
      </c>
      <c r="AV5595" s="13" t="s">
        <v>89</v>
      </c>
      <c r="AW5595" s="13" t="s">
        <v>31</v>
      </c>
      <c r="AX5595" s="13" t="s">
        <v>77</v>
      </c>
      <c r="AY5595" s="188" t="s">
        <v>574</v>
      </c>
    </row>
    <row r="5596" spans="2:65" s="13" customFormat="1" ht="12">
      <c r="B5596" s="187"/>
      <c r="D5596" s="181" t="s">
        <v>586</v>
      </c>
      <c r="E5596" s="188" t="s">
        <v>1</v>
      </c>
      <c r="F5596" s="189" t="s">
        <v>5762</v>
      </c>
      <c r="H5596" s="190">
        <v>11.212999999999999</v>
      </c>
      <c r="I5596" s="191"/>
      <c r="L5596" s="187"/>
      <c r="M5596" s="192"/>
      <c r="T5596" s="193"/>
      <c r="AT5596" s="188" t="s">
        <v>586</v>
      </c>
      <c r="AU5596" s="188" t="s">
        <v>89</v>
      </c>
      <c r="AV5596" s="13" t="s">
        <v>89</v>
      </c>
      <c r="AW5596" s="13" t="s">
        <v>31</v>
      </c>
      <c r="AX5596" s="13" t="s">
        <v>77</v>
      </c>
      <c r="AY5596" s="188" t="s">
        <v>574</v>
      </c>
    </row>
    <row r="5597" spans="2:65" s="15" customFormat="1" ht="12">
      <c r="B5597" s="201"/>
      <c r="D5597" s="181" t="s">
        <v>586</v>
      </c>
      <c r="E5597" s="202" t="s">
        <v>1</v>
      </c>
      <c r="F5597" s="203" t="s">
        <v>776</v>
      </c>
      <c r="H5597" s="204">
        <v>16.045999999999999</v>
      </c>
      <c r="I5597" s="205"/>
      <c r="L5597" s="201"/>
      <c r="M5597" s="206"/>
      <c r="T5597" s="207"/>
      <c r="AT5597" s="202" t="s">
        <v>586</v>
      </c>
      <c r="AU5597" s="202" t="s">
        <v>89</v>
      </c>
      <c r="AV5597" s="15" t="s">
        <v>597</v>
      </c>
      <c r="AW5597" s="15" t="s">
        <v>31</v>
      </c>
      <c r="AX5597" s="15" t="s">
        <v>77</v>
      </c>
      <c r="AY5597" s="202" t="s">
        <v>574</v>
      </c>
    </row>
    <row r="5598" spans="2:65" s="12" customFormat="1" ht="12">
      <c r="B5598" s="180"/>
      <c r="D5598" s="181" t="s">
        <v>586</v>
      </c>
      <c r="E5598" s="182" t="s">
        <v>1</v>
      </c>
      <c r="F5598" s="183" t="s">
        <v>5763</v>
      </c>
      <c r="H5598" s="182" t="s">
        <v>1</v>
      </c>
      <c r="I5598" s="184"/>
      <c r="L5598" s="180"/>
      <c r="M5598" s="185"/>
      <c r="T5598" s="186"/>
      <c r="AT5598" s="182" t="s">
        <v>586</v>
      </c>
      <c r="AU5598" s="182" t="s">
        <v>89</v>
      </c>
      <c r="AV5598" s="12" t="s">
        <v>84</v>
      </c>
      <c r="AW5598" s="12" t="s">
        <v>31</v>
      </c>
      <c r="AX5598" s="12" t="s">
        <v>77</v>
      </c>
      <c r="AY5598" s="182" t="s">
        <v>574</v>
      </c>
    </row>
    <row r="5599" spans="2:65" s="12" customFormat="1" ht="12">
      <c r="B5599" s="180"/>
      <c r="D5599" s="181" t="s">
        <v>586</v>
      </c>
      <c r="E5599" s="182" t="s">
        <v>1</v>
      </c>
      <c r="F5599" s="183" t="s">
        <v>5764</v>
      </c>
      <c r="H5599" s="182" t="s">
        <v>1</v>
      </c>
      <c r="I5599" s="184"/>
      <c r="L5599" s="180"/>
      <c r="M5599" s="185"/>
      <c r="T5599" s="186"/>
      <c r="AT5599" s="182" t="s">
        <v>586</v>
      </c>
      <c r="AU5599" s="182" t="s">
        <v>89</v>
      </c>
      <c r="AV5599" s="12" t="s">
        <v>84</v>
      </c>
      <c r="AW5599" s="12" t="s">
        <v>31</v>
      </c>
      <c r="AX5599" s="12" t="s">
        <v>77</v>
      </c>
      <c r="AY5599" s="182" t="s">
        <v>574</v>
      </c>
    </row>
    <row r="5600" spans="2:65" s="13" customFormat="1" ht="12">
      <c r="B5600" s="187"/>
      <c r="D5600" s="181" t="s">
        <v>586</v>
      </c>
      <c r="E5600" s="188" t="s">
        <v>1</v>
      </c>
      <c r="F5600" s="189" t="s">
        <v>5765</v>
      </c>
      <c r="H5600" s="190">
        <v>4.8330000000000002</v>
      </c>
      <c r="I5600" s="191"/>
      <c r="L5600" s="187"/>
      <c r="M5600" s="192"/>
      <c r="T5600" s="193"/>
      <c r="AT5600" s="188" t="s">
        <v>586</v>
      </c>
      <c r="AU5600" s="188" t="s">
        <v>89</v>
      </c>
      <c r="AV5600" s="13" t="s">
        <v>89</v>
      </c>
      <c r="AW5600" s="13" t="s">
        <v>31</v>
      </c>
      <c r="AX5600" s="13" t="s">
        <v>77</v>
      </c>
      <c r="AY5600" s="188" t="s">
        <v>574</v>
      </c>
    </row>
    <row r="5601" spans="2:65" s="13" customFormat="1" ht="12">
      <c r="B5601" s="187"/>
      <c r="D5601" s="181" t="s">
        <v>586</v>
      </c>
      <c r="E5601" s="188" t="s">
        <v>1</v>
      </c>
      <c r="F5601" s="189" t="s">
        <v>5762</v>
      </c>
      <c r="H5601" s="190">
        <v>11.212999999999999</v>
      </c>
      <c r="I5601" s="191"/>
      <c r="L5601" s="187"/>
      <c r="M5601" s="192"/>
      <c r="T5601" s="193"/>
      <c r="AT5601" s="188" t="s">
        <v>586</v>
      </c>
      <c r="AU5601" s="188" t="s">
        <v>89</v>
      </c>
      <c r="AV5601" s="13" t="s">
        <v>89</v>
      </c>
      <c r="AW5601" s="13" t="s">
        <v>31</v>
      </c>
      <c r="AX5601" s="13" t="s">
        <v>77</v>
      </c>
      <c r="AY5601" s="188" t="s">
        <v>574</v>
      </c>
    </row>
    <row r="5602" spans="2:65" s="15" customFormat="1" ht="12">
      <c r="B5602" s="201"/>
      <c r="D5602" s="181" t="s">
        <v>586</v>
      </c>
      <c r="E5602" s="202" t="s">
        <v>5766</v>
      </c>
      <c r="F5602" s="203" t="s">
        <v>776</v>
      </c>
      <c r="H5602" s="204">
        <v>16.045999999999999</v>
      </c>
      <c r="I5602" s="205"/>
      <c r="L5602" s="201"/>
      <c r="M5602" s="206"/>
      <c r="T5602" s="207"/>
      <c r="AT5602" s="202" t="s">
        <v>586</v>
      </c>
      <c r="AU5602" s="202" t="s">
        <v>89</v>
      </c>
      <c r="AV5602" s="15" t="s">
        <v>597</v>
      </c>
      <c r="AW5602" s="15" t="s">
        <v>31</v>
      </c>
      <c r="AX5602" s="15" t="s">
        <v>77</v>
      </c>
      <c r="AY5602" s="202" t="s">
        <v>574</v>
      </c>
    </row>
    <row r="5603" spans="2:65" s="12" customFormat="1" ht="12">
      <c r="B5603" s="180"/>
      <c r="D5603" s="181" t="s">
        <v>586</v>
      </c>
      <c r="E5603" s="182" t="s">
        <v>1</v>
      </c>
      <c r="F5603" s="183" t="s">
        <v>5767</v>
      </c>
      <c r="H5603" s="182" t="s">
        <v>1</v>
      </c>
      <c r="I5603" s="184"/>
      <c r="L5603" s="180"/>
      <c r="M5603" s="185"/>
      <c r="T5603" s="186"/>
      <c r="AT5603" s="182" t="s">
        <v>586</v>
      </c>
      <c r="AU5603" s="182" t="s">
        <v>89</v>
      </c>
      <c r="AV5603" s="12" t="s">
        <v>84</v>
      </c>
      <c r="AW5603" s="12" t="s">
        <v>31</v>
      </c>
      <c r="AX5603" s="12" t="s">
        <v>77</v>
      </c>
      <c r="AY5603" s="182" t="s">
        <v>574</v>
      </c>
    </row>
    <row r="5604" spans="2:65" s="13" customFormat="1" ht="12">
      <c r="B5604" s="187"/>
      <c r="D5604" s="181" t="s">
        <v>586</v>
      </c>
      <c r="E5604" s="188" t="s">
        <v>1</v>
      </c>
      <c r="F5604" s="189" t="s">
        <v>383</v>
      </c>
      <c r="H5604" s="190">
        <v>45.581000000000003</v>
      </c>
      <c r="I5604" s="191"/>
      <c r="L5604" s="187"/>
      <c r="M5604" s="192"/>
      <c r="T5604" s="193"/>
      <c r="AT5604" s="188" t="s">
        <v>586</v>
      </c>
      <c r="AU5604" s="188" t="s">
        <v>89</v>
      </c>
      <c r="AV5604" s="13" t="s">
        <v>89</v>
      </c>
      <c r="AW5604" s="13" t="s">
        <v>31</v>
      </c>
      <c r="AX5604" s="13" t="s">
        <v>77</v>
      </c>
      <c r="AY5604" s="188" t="s">
        <v>574</v>
      </c>
    </row>
    <row r="5605" spans="2:65" s="12" customFormat="1" ht="12">
      <c r="B5605" s="180"/>
      <c r="D5605" s="181" t="s">
        <v>586</v>
      </c>
      <c r="E5605" s="182" t="s">
        <v>1</v>
      </c>
      <c r="F5605" s="183" t="s">
        <v>5768</v>
      </c>
      <c r="H5605" s="182" t="s">
        <v>1</v>
      </c>
      <c r="I5605" s="184"/>
      <c r="L5605" s="180"/>
      <c r="M5605" s="185"/>
      <c r="T5605" s="186"/>
      <c r="AT5605" s="182" t="s">
        <v>586</v>
      </c>
      <c r="AU5605" s="182" t="s">
        <v>89</v>
      </c>
      <c r="AV5605" s="12" t="s">
        <v>84</v>
      </c>
      <c r="AW5605" s="12" t="s">
        <v>31</v>
      </c>
      <c r="AX5605" s="12" t="s">
        <v>77</v>
      </c>
      <c r="AY5605" s="182" t="s">
        <v>574</v>
      </c>
    </row>
    <row r="5606" spans="2:65" s="13" customFormat="1" ht="12">
      <c r="B5606" s="187"/>
      <c r="D5606" s="181" t="s">
        <v>586</v>
      </c>
      <c r="E5606" s="188" t="s">
        <v>1</v>
      </c>
      <c r="F5606" s="189" t="s">
        <v>387</v>
      </c>
      <c r="H5606" s="190">
        <v>122.69799999999999</v>
      </c>
      <c r="I5606" s="191"/>
      <c r="L5606" s="187"/>
      <c r="M5606" s="192"/>
      <c r="T5606" s="193"/>
      <c r="AT5606" s="188" t="s">
        <v>586</v>
      </c>
      <c r="AU5606" s="188" t="s">
        <v>89</v>
      </c>
      <c r="AV5606" s="13" t="s">
        <v>89</v>
      </c>
      <c r="AW5606" s="13" t="s">
        <v>31</v>
      </c>
      <c r="AX5606" s="13" t="s">
        <v>77</v>
      </c>
      <c r="AY5606" s="188" t="s">
        <v>574</v>
      </c>
    </row>
    <row r="5607" spans="2:65" s="15" customFormat="1" ht="12">
      <c r="B5607" s="201"/>
      <c r="D5607" s="181" t="s">
        <v>586</v>
      </c>
      <c r="E5607" s="202" t="s">
        <v>1</v>
      </c>
      <c r="F5607" s="203" t="s">
        <v>776</v>
      </c>
      <c r="H5607" s="204">
        <v>168.279</v>
      </c>
      <c r="I5607" s="205"/>
      <c r="L5607" s="201"/>
      <c r="M5607" s="206"/>
      <c r="T5607" s="207"/>
      <c r="AT5607" s="202" t="s">
        <v>586</v>
      </c>
      <c r="AU5607" s="202" t="s">
        <v>89</v>
      </c>
      <c r="AV5607" s="15" t="s">
        <v>597</v>
      </c>
      <c r="AW5607" s="15" t="s">
        <v>31</v>
      </c>
      <c r="AX5607" s="15" t="s">
        <v>77</v>
      </c>
      <c r="AY5607" s="202" t="s">
        <v>574</v>
      </c>
    </row>
    <row r="5608" spans="2:65" s="14" customFormat="1" ht="12">
      <c r="B5608" s="194"/>
      <c r="D5608" s="181" t="s">
        <v>586</v>
      </c>
      <c r="E5608" s="195" t="s">
        <v>1</v>
      </c>
      <c r="F5608" s="196" t="s">
        <v>596</v>
      </c>
      <c r="H5608" s="197">
        <v>200.37100000000001</v>
      </c>
      <c r="I5608" s="198"/>
      <c r="L5608" s="194"/>
      <c r="M5608" s="199"/>
      <c r="T5608" s="200"/>
      <c r="AT5608" s="195" t="s">
        <v>586</v>
      </c>
      <c r="AU5608" s="195" t="s">
        <v>89</v>
      </c>
      <c r="AV5608" s="14" t="s">
        <v>580</v>
      </c>
      <c r="AW5608" s="14" t="s">
        <v>31</v>
      </c>
      <c r="AX5608" s="14" t="s">
        <v>84</v>
      </c>
      <c r="AY5608" s="195" t="s">
        <v>574</v>
      </c>
    </row>
    <row r="5609" spans="2:65" s="1" customFormat="1" ht="55.5" customHeight="1">
      <c r="B5609" s="140"/>
      <c r="C5609" s="168" t="s">
        <v>5769</v>
      </c>
      <c r="D5609" s="168" t="s">
        <v>576</v>
      </c>
      <c r="E5609" s="169" t="s">
        <v>5770</v>
      </c>
      <c r="F5609" s="170" t="s">
        <v>5771</v>
      </c>
      <c r="G5609" s="171" t="s">
        <v>584</v>
      </c>
      <c r="H5609" s="172">
        <v>216.36</v>
      </c>
      <c r="I5609" s="173"/>
      <c r="J5609" s="174">
        <f>ROUND(I5609*H5609,2)</f>
        <v>0</v>
      </c>
      <c r="K5609" s="175"/>
      <c r="L5609" s="34"/>
      <c r="M5609" s="176" t="s">
        <v>1</v>
      </c>
      <c r="N5609" s="139" t="s">
        <v>43</v>
      </c>
      <c r="P5609" s="177">
        <f>O5609*H5609</f>
        <v>0</v>
      </c>
      <c r="Q5609" s="177">
        <v>8.8999999999999995E-4</v>
      </c>
      <c r="R5609" s="177">
        <f>Q5609*H5609</f>
        <v>0.19256039999999999</v>
      </c>
      <c r="S5609" s="177">
        <v>0</v>
      </c>
      <c r="T5609" s="178">
        <f>S5609*H5609</f>
        <v>0</v>
      </c>
      <c r="AR5609" s="179" t="s">
        <v>580</v>
      </c>
      <c r="AT5609" s="179" t="s">
        <v>576</v>
      </c>
      <c r="AU5609" s="179" t="s">
        <v>89</v>
      </c>
      <c r="AY5609" s="17" t="s">
        <v>574</v>
      </c>
      <c r="BE5609" s="102">
        <f>IF(N5609="základná",J5609,0)</f>
        <v>0</v>
      </c>
      <c r="BF5609" s="102">
        <f>IF(N5609="znížená",J5609,0)</f>
        <v>0</v>
      </c>
      <c r="BG5609" s="102">
        <f>IF(N5609="zákl. prenesená",J5609,0)</f>
        <v>0</v>
      </c>
      <c r="BH5609" s="102">
        <f>IF(N5609="zníž. prenesená",J5609,0)</f>
        <v>0</v>
      </c>
      <c r="BI5609" s="102">
        <f>IF(N5609="nulová",J5609,0)</f>
        <v>0</v>
      </c>
      <c r="BJ5609" s="17" t="s">
        <v>89</v>
      </c>
      <c r="BK5609" s="102">
        <f>ROUND(I5609*H5609,2)</f>
        <v>0</v>
      </c>
      <c r="BL5609" s="17" t="s">
        <v>580</v>
      </c>
      <c r="BM5609" s="179" t="s">
        <v>5772</v>
      </c>
    </row>
    <row r="5610" spans="2:65" s="13" customFormat="1" ht="12">
      <c r="B5610" s="187"/>
      <c r="D5610" s="181" t="s">
        <v>586</v>
      </c>
      <c r="E5610" s="188" t="s">
        <v>1</v>
      </c>
      <c r="F5610" s="189" t="s">
        <v>310</v>
      </c>
      <c r="H5610" s="190">
        <v>15.17</v>
      </c>
      <c r="I5610" s="191"/>
      <c r="L5610" s="187"/>
      <c r="M5610" s="192"/>
      <c r="T5610" s="193"/>
      <c r="AT5610" s="188" t="s">
        <v>586</v>
      </c>
      <c r="AU5610" s="188" t="s">
        <v>89</v>
      </c>
      <c r="AV5610" s="13" t="s">
        <v>89</v>
      </c>
      <c r="AW5610" s="13" t="s">
        <v>31</v>
      </c>
      <c r="AX5610" s="13" t="s">
        <v>77</v>
      </c>
      <c r="AY5610" s="188" t="s">
        <v>574</v>
      </c>
    </row>
    <row r="5611" spans="2:65" s="13" customFormat="1" ht="12">
      <c r="B5611" s="187"/>
      <c r="D5611" s="181" t="s">
        <v>586</v>
      </c>
      <c r="E5611" s="188" t="s">
        <v>1</v>
      </c>
      <c r="F5611" s="189" t="s">
        <v>307</v>
      </c>
      <c r="H5611" s="190">
        <v>201.19</v>
      </c>
      <c r="I5611" s="191"/>
      <c r="L5611" s="187"/>
      <c r="M5611" s="192"/>
      <c r="T5611" s="193"/>
      <c r="AT5611" s="188" t="s">
        <v>586</v>
      </c>
      <c r="AU5611" s="188" t="s">
        <v>89</v>
      </c>
      <c r="AV5611" s="13" t="s">
        <v>89</v>
      </c>
      <c r="AW5611" s="13" t="s">
        <v>31</v>
      </c>
      <c r="AX5611" s="13" t="s">
        <v>77</v>
      </c>
      <c r="AY5611" s="188" t="s">
        <v>574</v>
      </c>
    </row>
    <row r="5612" spans="2:65" s="14" customFormat="1" ht="12">
      <c r="B5612" s="194"/>
      <c r="D5612" s="181" t="s">
        <v>586</v>
      </c>
      <c r="E5612" s="195" t="s">
        <v>1</v>
      </c>
      <c r="F5612" s="196" t="s">
        <v>596</v>
      </c>
      <c r="H5612" s="197">
        <v>216.36</v>
      </c>
      <c r="I5612" s="198"/>
      <c r="L5612" s="194"/>
      <c r="M5612" s="199"/>
      <c r="T5612" s="200"/>
      <c r="AT5612" s="195" t="s">
        <v>586</v>
      </c>
      <c r="AU5612" s="195" t="s">
        <v>89</v>
      </c>
      <c r="AV5612" s="14" t="s">
        <v>580</v>
      </c>
      <c r="AW5612" s="14" t="s">
        <v>31</v>
      </c>
      <c r="AX5612" s="14" t="s">
        <v>84</v>
      </c>
      <c r="AY5612" s="195" t="s">
        <v>574</v>
      </c>
    </row>
    <row r="5613" spans="2:65" s="12" customFormat="1" ht="24">
      <c r="B5613" s="180"/>
      <c r="D5613" s="181" t="s">
        <v>586</v>
      </c>
      <c r="E5613" s="182" t="s">
        <v>1</v>
      </c>
      <c r="F5613" s="183" t="s">
        <v>5773</v>
      </c>
      <c r="H5613" s="182" t="s">
        <v>1</v>
      </c>
      <c r="I5613" s="184"/>
      <c r="L5613" s="180"/>
      <c r="M5613" s="185"/>
      <c r="T5613" s="186"/>
      <c r="AT5613" s="182" t="s">
        <v>586</v>
      </c>
      <c r="AU5613" s="182" t="s">
        <v>89</v>
      </c>
      <c r="AV5613" s="12" t="s">
        <v>84</v>
      </c>
      <c r="AW5613" s="12" t="s">
        <v>31</v>
      </c>
      <c r="AX5613" s="12" t="s">
        <v>77</v>
      </c>
      <c r="AY5613" s="182" t="s">
        <v>574</v>
      </c>
    </row>
    <row r="5614" spans="2:65" s="12" customFormat="1" ht="12">
      <c r="B5614" s="180"/>
      <c r="D5614" s="181" t="s">
        <v>586</v>
      </c>
      <c r="E5614" s="182" t="s">
        <v>1</v>
      </c>
      <c r="F5614" s="183" t="s">
        <v>5774</v>
      </c>
      <c r="H5614" s="182" t="s">
        <v>1</v>
      </c>
      <c r="I5614" s="184"/>
      <c r="L5614" s="180"/>
      <c r="M5614" s="185"/>
      <c r="T5614" s="186"/>
      <c r="AT5614" s="182" t="s">
        <v>586</v>
      </c>
      <c r="AU5614" s="182" t="s">
        <v>89</v>
      </c>
      <c r="AV5614" s="12" t="s">
        <v>84</v>
      </c>
      <c r="AW5614" s="12" t="s">
        <v>31</v>
      </c>
      <c r="AX5614" s="12" t="s">
        <v>77</v>
      </c>
      <c r="AY5614" s="182" t="s">
        <v>574</v>
      </c>
    </row>
    <row r="5615" spans="2:65" s="12" customFormat="1" ht="36">
      <c r="B5615" s="180"/>
      <c r="D5615" s="181" t="s">
        <v>586</v>
      </c>
      <c r="E5615" s="182" t="s">
        <v>1</v>
      </c>
      <c r="F5615" s="183" t="s">
        <v>5664</v>
      </c>
      <c r="H5615" s="182" t="s">
        <v>1</v>
      </c>
      <c r="I5615" s="184"/>
      <c r="L5615" s="180"/>
      <c r="M5615" s="185"/>
      <c r="T5615" s="186"/>
      <c r="AT5615" s="182" t="s">
        <v>586</v>
      </c>
      <c r="AU5615" s="182" t="s">
        <v>89</v>
      </c>
      <c r="AV5615" s="12" t="s">
        <v>84</v>
      </c>
      <c r="AW5615" s="12" t="s">
        <v>31</v>
      </c>
      <c r="AX5615" s="12" t="s">
        <v>77</v>
      </c>
      <c r="AY5615" s="182" t="s">
        <v>574</v>
      </c>
    </row>
    <row r="5616" spans="2:65" s="12" customFormat="1" ht="12">
      <c r="B5616" s="180"/>
      <c r="D5616" s="181" t="s">
        <v>586</v>
      </c>
      <c r="E5616" s="182" t="s">
        <v>1</v>
      </c>
      <c r="F5616" s="183" t="s">
        <v>5775</v>
      </c>
      <c r="H5616" s="182" t="s">
        <v>1</v>
      </c>
      <c r="I5616" s="184"/>
      <c r="L5616" s="180"/>
      <c r="M5616" s="185"/>
      <c r="T5616" s="186"/>
      <c r="AT5616" s="182" t="s">
        <v>586</v>
      </c>
      <c r="AU5616" s="182" t="s">
        <v>89</v>
      </c>
      <c r="AV5616" s="12" t="s">
        <v>84</v>
      </c>
      <c r="AW5616" s="12" t="s">
        <v>31</v>
      </c>
      <c r="AX5616" s="12" t="s">
        <v>77</v>
      </c>
      <c r="AY5616" s="182" t="s">
        <v>574</v>
      </c>
    </row>
    <row r="5617" spans="2:65" s="12" customFormat="1" ht="12">
      <c r="B5617" s="180"/>
      <c r="D5617" s="181" t="s">
        <v>586</v>
      </c>
      <c r="E5617" s="182" t="s">
        <v>1</v>
      </c>
      <c r="F5617" s="183" t="s">
        <v>5776</v>
      </c>
      <c r="H5617" s="182" t="s">
        <v>1</v>
      </c>
      <c r="I5617" s="184"/>
      <c r="L5617" s="180"/>
      <c r="M5617" s="185"/>
      <c r="T5617" s="186"/>
      <c r="AT5617" s="182" t="s">
        <v>586</v>
      </c>
      <c r="AU5617" s="182" t="s">
        <v>89</v>
      </c>
      <c r="AV5617" s="12" t="s">
        <v>84</v>
      </c>
      <c r="AW5617" s="12" t="s">
        <v>31</v>
      </c>
      <c r="AX5617" s="12" t="s">
        <v>77</v>
      </c>
      <c r="AY5617" s="182" t="s">
        <v>574</v>
      </c>
    </row>
    <row r="5618" spans="2:65" s="12" customFormat="1" ht="24">
      <c r="B5618" s="180"/>
      <c r="D5618" s="181" t="s">
        <v>586</v>
      </c>
      <c r="E5618" s="182" t="s">
        <v>1</v>
      </c>
      <c r="F5618" s="183" t="s">
        <v>5777</v>
      </c>
      <c r="H5618" s="182" t="s">
        <v>1</v>
      </c>
      <c r="I5618" s="184"/>
      <c r="L5618" s="180"/>
      <c r="M5618" s="185"/>
      <c r="T5618" s="186"/>
      <c r="AT5618" s="182" t="s">
        <v>586</v>
      </c>
      <c r="AU5618" s="182" t="s">
        <v>89</v>
      </c>
      <c r="AV5618" s="12" t="s">
        <v>84</v>
      </c>
      <c r="AW5618" s="12" t="s">
        <v>31</v>
      </c>
      <c r="AX5618" s="12" t="s">
        <v>77</v>
      </c>
      <c r="AY5618" s="182" t="s">
        <v>574</v>
      </c>
    </row>
    <row r="5619" spans="2:65" s="12" customFormat="1" ht="24">
      <c r="B5619" s="180"/>
      <c r="D5619" s="181" t="s">
        <v>586</v>
      </c>
      <c r="E5619" s="182" t="s">
        <v>1</v>
      </c>
      <c r="F5619" s="183" t="s">
        <v>5778</v>
      </c>
      <c r="H5619" s="182" t="s">
        <v>1</v>
      </c>
      <c r="I5619" s="184"/>
      <c r="L5619" s="180"/>
      <c r="M5619" s="185"/>
      <c r="T5619" s="186"/>
      <c r="AT5619" s="182" t="s">
        <v>586</v>
      </c>
      <c r="AU5619" s="182" t="s">
        <v>89</v>
      </c>
      <c r="AV5619" s="12" t="s">
        <v>84</v>
      </c>
      <c r="AW5619" s="12" t="s">
        <v>31</v>
      </c>
      <c r="AX5619" s="12" t="s">
        <v>77</v>
      </c>
      <c r="AY5619" s="182" t="s">
        <v>574</v>
      </c>
    </row>
    <row r="5620" spans="2:65" s="12" customFormat="1" ht="24">
      <c r="B5620" s="180"/>
      <c r="D5620" s="181" t="s">
        <v>586</v>
      </c>
      <c r="E5620" s="182" t="s">
        <v>1</v>
      </c>
      <c r="F5620" s="183" t="s">
        <v>5779</v>
      </c>
      <c r="H5620" s="182" t="s">
        <v>1</v>
      </c>
      <c r="I5620" s="184"/>
      <c r="L5620" s="180"/>
      <c r="M5620" s="185"/>
      <c r="T5620" s="186"/>
      <c r="AT5620" s="182" t="s">
        <v>586</v>
      </c>
      <c r="AU5620" s="182" t="s">
        <v>89</v>
      </c>
      <c r="AV5620" s="12" t="s">
        <v>84</v>
      </c>
      <c r="AW5620" s="12" t="s">
        <v>31</v>
      </c>
      <c r="AX5620" s="12" t="s">
        <v>77</v>
      </c>
      <c r="AY5620" s="182" t="s">
        <v>574</v>
      </c>
    </row>
    <row r="5621" spans="2:65" s="12" customFormat="1" ht="12">
      <c r="B5621" s="180"/>
      <c r="D5621" s="181" t="s">
        <v>586</v>
      </c>
      <c r="E5621" s="182" t="s">
        <v>1</v>
      </c>
      <c r="F5621" s="183" t="s">
        <v>5780</v>
      </c>
      <c r="H5621" s="182" t="s">
        <v>1</v>
      </c>
      <c r="I5621" s="184"/>
      <c r="L5621" s="180"/>
      <c r="M5621" s="185"/>
      <c r="T5621" s="186"/>
      <c r="AT5621" s="182" t="s">
        <v>586</v>
      </c>
      <c r="AU5621" s="182" t="s">
        <v>89</v>
      </c>
      <c r="AV5621" s="12" t="s">
        <v>84</v>
      </c>
      <c r="AW5621" s="12" t="s">
        <v>31</v>
      </c>
      <c r="AX5621" s="12" t="s">
        <v>77</v>
      </c>
      <c r="AY5621" s="182" t="s">
        <v>574</v>
      </c>
    </row>
    <row r="5622" spans="2:65" s="12" customFormat="1" ht="24">
      <c r="B5622" s="180"/>
      <c r="D5622" s="181" t="s">
        <v>586</v>
      </c>
      <c r="E5622" s="182" t="s">
        <v>1</v>
      </c>
      <c r="F5622" s="183" t="s">
        <v>5781</v>
      </c>
      <c r="H5622" s="182" t="s">
        <v>1</v>
      </c>
      <c r="I5622" s="184"/>
      <c r="L5622" s="180"/>
      <c r="M5622" s="185"/>
      <c r="T5622" s="186"/>
      <c r="AT5622" s="182" t="s">
        <v>586</v>
      </c>
      <c r="AU5622" s="182" t="s">
        <v>89</v>
      </c>
      <c r="AV5622" s="12" t="s">
        <v>84</v>
      </c>
      <c r="AW5622" s="12" t="s">
        <v>31</v>
      </c>
      <c r="AX5622" s="12" t="s">
        <v>77</v>
      </c>
      <c r="AY5622" s="182" t="s">
        <v>574</v>
      </c>
    </row>
    <row r="5623" spans="2:65" s="1" customFormat="1" ht="55.5" customHeight="1">
      <c r="B5623" s="140"/>
      <c r="C5623" s="168" t="s">
        <v>5782</v>
      </c>
      <c r="D5623" s="168" t="s">
        <v>576</v>
      </c>
      <c r="E5623" s="169" t="s">
        <v>5783</v>
      </c>
      <c r="F5623" s="170" t="s">
        <v>5784</v>
      </c>
      <c r="G5623" s="171" t="s">
        <v>584</v>
      </c>
      <c r="H5623" s="172">
        <v>252.79499999999999</v>
      </c>
      <c r="I5623" s="173"/>
      <c r="J5623" s="174">
        <f>ROUND(I5623*H5623,2)</f>
        <v>0</v>
      </c>
      <c r="K5623" s="175"/>
      <c r="L5623" s="34"/>
      <c r="M5623" s="176" t="s">
        <v>1</v>
      </c>
      <c r="N5623" s="139" t="s">
        <v>43</v>
      </c>
      <c r="P5623" s="177">
        <f>O5623*H5623</f>
        <v>0</v>
      </c>
      <c r="Q5623" s="177">
        <v>8.8999999999999995E-4</v>
      </c>
      <c r="R5623" s="177">
        <f>Q5623*H5623</f>
        <v>0.22498754999999998</v>
      </c>
      <c r="S5623" s="177">
        <v>0</v>
      </c>
      <c r="T5623" s="178">
        <f>S5623*H5623</f>
        <v>0</v>
      </c>
      <c r="AR5623" s="179" t="s">
        <v>580</v>
      </c>
      <c r="AT5623" s="179" t="s">
        <v>576</v>
      </c>
      <c r="AU5623" s="179" t="s">
        <v>89</v>
      </c>
      <c r="AY5623" s="17" t="s">
        <v>574</v>
      </c>
      <c r="BE5623" s="102">
        <f>IF(N5623="základná",J5623,0)</f>
        <v>0</v>
      </c>
      <c r="BF5623" s="102">
        <f>IF(N5623="znížená",J5623,0)</f>
        <v>0</v>
      </c>
      <c r="BG5623" s="102">
        <f>IF(N5623="zákl. prenesená",J5623,0)</f>
        <v>0</v>
      </c>
      <c r="BH5623" s="102">
        <f>IF(N5623="zníž. prenesená",J5623,0)</f>
        <v>0</v>
      </c>
      <c r="BI5623" s="102">
        <f>IF(N5623="nulová",J5623,0)</f>
        <v>0</v>
      </c>
      <c r="BJ5623" s="17" t="s">
        <v>89</v>
      </c>
      <c r="BK5623" s="102">
        <f>ROUND(I5623*H5623,2)</f>
        <v>0</v>
      </c>
      <c r="BL5623" s="17" t="s">
        <v>580</v>
      </c>
      <c r="BM5623" s="179" t="s">
        <v>5785</v>
      </c>
    </row>
    <row r="5624" spans="2:65" s="13" customFormat="1" ht="12">
      <c r="B5624" s="187"/>
      <c r="D5624" s="181" t="s">
        <v>586</v>
      </c>
      <c r="E5624" s="188" t="s">
        <v>1</v>
      </c>
      <c r="F5624" s="189" t="s">
        <v>301</v>
      </c>
      <c r="H5624" s="190">
        <v>247.255</v>
      </c>
      <c r="I5624" s="191"/>
      <c r="L5624" s="187"/>
      <c r="M5624" s="192"/>
      <c r="T5624" s="193"/>
      <c r="AT5624" s="188" t="s">
        <v>586</v>
      </c>
      <c r="AU5624" s="188" t="s">
        <v>89</v>
      </c>
      <c r="AV5624" s="13" t="s">
        <v>89</v>
      </c>
      <c r="AW5624" s="13" t="s">
        <v>31</v>
      </c>
      <c r="AX5624" s="13" t="s">
        <v>77</v>
      </c>
      <c r="AY5624" s="188" t="s">
        <v>574</v>
      </c>
    </row>
    <row r="5625" spans="2:65" s="13" customFormat="1" ht="12">
      <c r="B5625" s="187"/>
      <c r="D5625" s="181" t="s">
        <v>586</v>
      </c>
      <c r="E5625" s="188" t="s">
        <v>1</v>
      </c>
      <c r="F5625" s="189" t="s">
        <v>5786</v>
      </c>
      <c r="H5625" s="190">
        <v>5.54</v>
      </c>
      <c r="I5625" s="191"/>
      <c r="L5625" s="187"/>
      <c r="M5625" s="192"/>
      <c r="T5625" s="193"/>
      <c r="AT5625" s="188" t="s">
        <v>586</v>
      </c>
      <c r="AU5625" s="188" t="s">
        <v>89</v>
      </c>
      <c r="AV5625" s="13" t="s">
        <v>89</v>
      </c>
      <c r="AW5625" s="13" t="s">
        <v>31</v>
      </c>
      <c r="AX5625" s="13" t="s">
        <v>77</v>
      </c>
      <c r="AY5625" s="188" t="s">
        <v>574</v>
      </c>
    </row>
    <row r="5626" spans="2:65" s="14" customFormat="1" ht="12">
      <c r="B5626" s="194"/>
      <c r="D5626" s="181" t="s">
        <v>586</v>
      </c>
      <c r="E5626" s="195" t="s">
        <v>1</v>
      </c>
      <c r="F5626" s="196" t="s">
        <v>596</v>
      </c>
      <c r="H5626" s="197">
        <v>252.79499999999999</v>
      </c>
      <c r="I5626" s="198"/>
      <c r="L5626" s="194"/>
      <c r="M5626" s="199"/>
      <c r="T5626" s="200"/>
      <c r="AT5626" s="195" t="s">
        <v>586</v>
      </c>
      <c r="AU5626" s="195" t="s">
        <v>89</v>
      </c>
      <c r="AV5626" s="14" t="s">
        <v>580</v>
      </c>
      <c r="AW5626" s="14" t="s">
        <v>31</v>
      </c>
      <c r="AX5626" s="14" t="s">
        <v>84</v>
      </c>
      <c r="AY5626" s="195" t="s">
        <v>574</v>
      </c>
    </row>
    <row r="5627" spans="2:65" s="1" customFormat="1" ht="24.25" customHeight="1">
      <c r="B5627" s="140"/>
      <c r="C5627" s="168" t="s">
        <v>5787</v>
      </c>
      <c r="D5627" s="168" t="s">
        <v>576</v>
      </c>
      <c r="E5627" s="169" t="s">
        <v>5788</v>
      </c>
      <c r="F5627" s="170" t="s">
        <v>5789</v>
      </c>
      <c r="G5627" s="171" t="s">
        <v>611</v>
      </c>
      <c r="H5627" s="172">
        <v>1122.2449999999999</v>
      </c>
      <c r="I5627" s="173"/>
      <c r="J5627" s="174">
        <f>ROUND(I5627*H5627,2)</f>
        <v>0</v>
      </c>
      <c r="K5627" s="175"/>
      <c r="L5627" s="34"/>
      <c r="M5627" s="176" t="s">
        <v>1</v>
      </c>
      <c r="N5627" s="139" t="s">
        <v>43</v>
      </c>
      <c r="P5627" s="177">
        <f>O5627*H5627</f>
        <v>0</v>
      </c>
      <c r="Q5627" s="177">
        <v>2.1000000000000001E-4</v>
      </c>
      <c r="R5627" s="177">
        <f>Q5627*H5627</f>
        <v>0.23567144999999998</v>
      </c>
      <c r="S5627" s="177">
        <v>0</v>
      </c>
      <c r="T5627" s="178">
        <f>S5627*H5627</f>
        <v>0</v>
      </c>
      <c r="AR5627" s="179" t="s">
        <v>680</v>
      </c>
      <c r="AT5627" s="179" t="s">
        <v>576</v>
      </c>
      <c r="AU5627" s="179" t="s">
        <v>89</v>
      </c>
      <c r="AY5627" s="17" t="s">
        <v>574</v>
      </c>
      <c r="BE5627" s="102">
        <f>IF(N5627="základná",J5627,0)</f>
        <v>0</v>
      </c>
      <c r="BF5627" s="102">
        <f>IF(N5627="znížená",J5627,0)</f>
        <v>0</v>
      </c>
      <c r="BG5627" s="102">
        <f>IF(N5627="zákl. prenesená",J5627,0)</f>
        <v>0</v>
      </c>
      <c r="BH5627" s="102">
        <f>IF(N5627="zníž. prenesená",J5627,0)</f>
        <v>0</v>
      </c>
      <c r="BI5627" s="102">
        <f>IF(N5627="nulová",J5627,0)</f>
        <v>0</v>
      </c>
      <c r="BJ5627" s="17" t="s">
        <v>89</v>
      </c>
      <c r="BK5627" s="102">
        <f>ROUND(I5627*H5627,2)</f>
        <v>0</v>
      </c>
      <c r="BL5627" s="17" t="s">
        <v>680</v>
      </c>
      <c r="BM5627" s="179" t="s">
        <v>5790</v>
      </c>
    </row>
    <row r="5628" spans="2:65" s="12" customFormat="1" ht="12">
      <c r="B5628" s="180"/>
      <c r="D5628" s="181" t="s">
        <v>586</v>
      </c>
      <c r="E5628" s="182" t="s">
        <v>1</v>
      </c>
      <c r="F5628" s="183" t="s">
        <v>5791</v>
      </c>
      <c r="H5628" s="182" t="s">
        <v>1</v>
      </c>
      <c r="I5628" s="184"/>
      <c r="L5628" s="180"/>
      <c r="M5628" s="185"/>
      <c r="T5628" s="186"/>
      <c r="AT5628" s="182" t="s">
        <v>586</v>
      </c>
      <c r="AU5628" s="182" t="s">
        <v>89</v>
      </c>
      <c r="AV5628" s="12" t="s">
        <v>84</v>
      </c>
      <c r="AW5628" s="12" t="s">
        <v>31</v>
      </c>
      <c r="AX5628" s="12" t="s">
        <v>77</v>
      </c>
      <c r="AY5628" s="182" t="s">
        <v>574</v>
      </c>
    </row>
    <row r="5629" spans="2:65" s="12" customFormat="1" ht="12">
      <c r="B5629" s="180"/>
      <c r="D5629" s="181" t="s">
        <v>586</v>
      </c>
      <c r="E5629" s="182" t="s">
        <v>1</v>
      </c>
      <c r="F5629" s="183" t="s">
        <v>5792</v>
      </c>
      <c r="H5629" s="182" t="s">
        <v>1</v>
      </c>
      <c r="I5629" s="184"/>
      <c r="L5629" s="180"/>
      <c r="M5629" s="185"/>
      <c r="T5629" s="186"/>
      <c r="AT5629" s="182" t="s">
        <v>586</v>
      </c>
      <c r="AU5629" s="182" t="s">
        <v>89</v>
      </c>
      <c r="AV5629" s="12" t="s">
        <v>84</v>
      </c>
      <c r="AW5629" s="12" t="s">
        <v>31</v>
      </c>
      <c r="AX5629" s="12" t="s">
        <v>77</v>
      </c>
      <c r="AY5629" s="182" t="s">
        <v>574</v>
      </c>
    </row>
    <row r="5630" spans="2:65" s="13" customFormat="1" ht="12">
      <c r="B5630" s="187"/>
      <c r="D5630" s="181" t="s">
        <v>586</v>
      </c>
      <c r="E5630" s="188" t="s">
        <v>1</v>
      </c>
      <c r="F5630" s="189" t="s">
        <v>5793</v>
      </c>
      <c r="H5630" s="190">
        <v>17.190000000000001</v>
      </c>
      <c r="I5630" s="191"/>
      <c r="L5630" s="187"/>
      <c r="M5630" s="192"/>
      <c r="T5630" s="193"/>
      <c r="AT5630" s="188" t="s">
        <v>586</v>
      </c>
      <c r="AU5630" s="188" t="s">
        <v>89</v>
      </c>
      <c r="AV5630" s="13" t="s">
        <v>89</v>
      </c>
      <c r="AW5630" s="13" t="s">
        <v>31</v>
      </c>
      <c r="AX5630" s="13" t="s">
        <v>77</v>
      </c>
      <c r="AY5630" s="188" t="s">
        <v>574</v>
      </c>
    </row>
    <row r="5631" spans="2:65" s="12" customFormat="1" ht="12">
      <c r="B5631" s="180"/>
      <c r="D5631" s="181" t="s">
        <v>586</v>
      </c>
      <c r="E5631" s="182" t="s">
        <v>1</v>
      </c>
      <c r="F5631" s="183" t="s">
        <v>5794</v>
      </c>
      <c r="H5631" s="182" t="s">
        <v>1</v>
      </c>
      <c r="I5631" s="184"/>
      <c r="L5631" s="180"/>
      <c r="M5631" s="185"/>
      <c r="T5631" s="186"/>
      <c r="AT5631" s="182" t="s">
        <v>586</v>
      </c>
      <c r="AU5631" s="182" t="s">
        <v>89</v>
      </c>
      <c r="AV5631" s="12" t="s">
        <v>84</v>
      </c>
      <c r="AW5631" s="12" t="s">
        <v>31</v>
      </c>
      <c r="AX5631" s="12" t="s">
        <v>77</v>
      </c>
      <c r="AY5631" s="182" t="s">
        <v>574</v>
      </c>
    </row>
    <row r="5632" spans="2:65" s="13" customFormat="1" ht="12">
      <c r="B5632" s="187"/>
      <c r="D5632" s="181" t="s">
        <v>586</v>
      </c>
      <c r="E5632" s="188" t="s">
        <v>1</v>
      </c>
      <c r="F5632" s="189" t="s">
        <v>5795</v>
      </c>
      <c r="H5632" s="190">
        <v>17.239999999999998</v>
      </c>
      <c r="I5632" s="191"/>
      <c r="L5632" s="187"/>
      <c r="M5632" s="192"/>
      <c r="T5632" s="193"/>
      <c r="AT5632" s="188" t="s">
        <v>586</v>
      </c>
      <c r="AU5632" s="188" t="s">
        <v>89</v>
      </c>
      <c r="AV5632" s="13" t="s">
        <v>89</v>
      </c>
      <c r="AW5632" s="13" t="s">
        <v>31</v>
      </c>
      <c r="AX5632" s="13" t="s">
        <v>77</v>
      </c>
      <c r="AY5632" s="188" t="s">
        <v>574</v>
      </c>
    </row>
    <row r="5633" spans="2:51" s="12" customFormat="1" ht="12">
      <c r="B5633" s="180"/>
      <c r="D5633" s="181" t="s">
        <v>586</v>
      </c>
      <c r="E5633" s="182" t="s">
        <v>1</v>
      </c>
      <c r="F5633" s="183" t="s">
        <v>5796</v>
      </c>
      <c r="H5633" s="182" t="s">
        <v>1</v>
      </c>
      <c r="I5633" s="184"/>
      <c r="L5633" s="180"/>
      <c r="M5633" s="185"/>
      <c r="T5633" s="186"/>
      <c r="AT5633" s="182" t="s">
        <v>586</v>
      </c>
      <c r="AU5633" s="182" t="s">
        <v>89</v>
      </c>
      <c r="AV5633" s="12" t="s">
        <v>84</v>
      </c>
      <c r="AW5633" s="12" t="s">
        <v>31</v>
      </c>
      <c r="AX5633" s="12" t="s">
        <v>77</v>
      </c>
      <c r="AY5633" s="182" t="s">
        <v>574</v>
      </c>
    </row>
    <row r="5634" spans="2:51" s="13" customFormat="1" ht="12">
      <c r="B5634" s="187"/>
      <c r="D5634" s="181" t="s">
        <v>586</v>
      </c>
      <c r="E5634" s="188" t="s">
        <v>1</v>
      </c>
      <c r="F5634" s="189" t="s">
        <v>5797</v>
      </c>
      <c r="H5634" s="190">
        <v>19.399999999999999</v>
      </c>
      <c r="I5634" s="191"/>
      <c r="L5634" s="187"/>
      <c r="M5634" s="192"/>
      <c r="T5634" s="193"/>
      <c r="AT5634" s="188" t="s">
        <v>586</v>
      </c>
      <c r="AU5634" s="188" t="s">
        <v>89</v>
      </c>
      <c r="AV5634" s="13" t="s">
        <v>89</v>
      </c>
      <c r="AW5634" s="13" t="s">
        <v>31</v>
      </c>
      <c r="AX5634" s="13" t="s">
        <v>77</v>
      </c>
      <c r="AY5634" s="188" t="s">
        <v>574</v>
      </c>
    </row>
    <row r="5635" spans="2:51" s="12" customFormat="1" ht="12">
      <c r="B5635" s="180"/>
      <c r="D5635" s="181" t="s">
        <v>586</v>
      </c>
      <c r="E5635" s="182" t="s">
        <v>1</v>
      </c>
      <c r="F5635" s="183" t="s">
        <v>5798</v>
      </c>
      <c r="H5635" s="182" t="s">
        <v>1</v>
      </c>
      <c r="I5635" s="184"/>
      <c r="L5635" s="180"/>
      <c r="M5635" s="185"/>
      <c r="T5635" s="186"/>
      <c r="AT5635" s="182" t="s">
        <v>586</v>
      </c>
      <c r="AU5635" s="182" t="s">
        <v>89</v>
      </c>
      <c r="AV5635" s="12" t="s">
        <v>84</v>
      </c>
      <c r="AW5635" s="12" t="s">
        <v>31</v>
      </c>
      <c r="AX5635" s="12" t="s">
        <v>77</v>
      </c>
      <c r="AY5635" s="182" t="s">
        <v>574</v>
      </c>
    </row>
    <row r="5636" spans="2:51" s="13" customFormat="1" ht="12">
      <c r="B5636" s="187"/>
      <c r="D5636" s="181" t="s">
        <v>586</v>
      </c>
      <c r="E5636" s="188" t="s">
        <v>1</v>
      </c>
      <c r="F5636" s="189" t="s">
        <v>5799</v>
      </c>
      <c r="H5636" s="190">
        <v>100.35</v>
      </c>
      <c r="I5636" s="191"/>
      <c r="L5636" s="187"/>
      <c r="M5636" s="192"/>
      <c r="T5636" s="193"/>
      <c r="AT5636" s="188" t="s">
        <v>586</v>
      </c>
      <c r="AU5636" s="188" t="s">
        <v>89</v>
      </c>
      <c r="AV5636" s="13" t="s">
        <v>89</v>
      </c>
      <c r="AW5636" s="13" t="s">
        <v>31</v>
      </c>
      <c r="AX5636" s="13" t="s">
        <v>77</v>
      </c>
      <c r="AY5636" s="188" t="s">
        <v>574</v>
      </c>
    </row>
    <row r="5637" spans="2:51" s="12" customFormat="1" ht="12">
      <c r="B5637" s="180"/>
      <c r="D5637" s="181" t="s">
        <v>586</v>
      </c>
      <c r="E5637" s="182" t="s">
        <v>1</v>
      </c>
      <c r="F5637" s="183" t="s">
        <v>5800</v>
      </c>
      <c r="H5637" s="182" t="s">
        <v>1</v>
      </c>
      <c r="I5637" s="184"/>
      <c r="L5637" s="180"/>
      <c r="M5637" s="185"/>
      <c r="T5637" s="186"/>
      <c r="AT5637" s="182" t="s">
        <v>586</v>
      </c>
      <c r="AU5637" s="182" t="s">
        <v>89</v>
      </c>
      <c r="AV5637" s="12" t="s">
        <v>84</v>
      </c>
      <c r="AW5637" s="12" t="s">
        <v>31</v>
      </c>
      <c r="AX5637" s="12" t="s">
        <v>77</v>
      </c>
      <c r="AY5637" s="182" t="s">
        <v>574</v>
      </c>
    </row>
    <row r="5638" spans="2:51" s="13" customFormat="1" ht="12">
      <c r="B5638" s="187"/>
      <c r="D5638" s="181" t="s">
        <v>586</v>
      </c>
      <c r="E5638" s="188" t="s">
        <v>1</v>
      </c>
      <c r="F5638" s="189" t="s">
        <v>5801</v>
      </c>
      <c r="H5638" s="190">
        <v>17.925999999999998</v>
      </c>
      <c r="I5638" s="191"/>
      <c r="L5638" s="187"/>
      <c r="M5638" s="192"/>
      <c r="T5638" s="193"/>
      <c r="AT5638" s="188" t="s">
        <v>586</v>
      </c>
      <c r="AU5638" s="188" t="s">
        <v>89</v>
      </c>
      <c r="AV5638" s="13" t="s">
        <v>89</v>
      </c>
      <c r="AW5638" s="13" t="s">
        <v>31</v>
      </c>
      <c r="AX5638" s="13" t="s">
        <v>77</v>
      </c>
      <c r="AY5638" s="188" t="s">
        <v>574</v>
      </c>
    </row>
    <row r="5639" spans="2:51" s="12" customFormat="1" ht="12">
      <c r="B5639" s="180"/>
      <c r="D5639" s="181" t="s">
        <v>586</v>
      </c>
      <c r="E5639" s="182" t="s">
        <v>1</v>
      </c>
      <c r="F5639" s="183" t="s">
        <v>5802</v>
      </c>
      <c r="H5639" s="182" t="s">
        <v>1</v>
      </c>
      <c r="I5639" s="184"/>
      <c r="L5639" s="180"/>
      <c r="M5639" s="185"/>
      <c r="T5639" s="186"/>
      <c r="AT5639" s="182" t="s">
        <v>586</v>
      </c>
      <c r="AU5639" s="182" t="s">
        <v>89</v>
      </c>
      <c r="AV5639" s="12" t="s">
        <v>84</v>
      </c>
      <c r="AW5639" s="12" t="s">
        <v>31</v>
      </c>
      <c r="AX5639" s="12" t="s">
        <v>77</v>
      </c>
      <c r="AY5639" s="182" t="s">
        <v>574</v>
      </c>
    </row>
    <row r="5640" spans="2:51" s="13" customFormat="1" ht="12">
      <c r="B5640" s="187"/>
      <c r="D5640" s="181" t="s">
        <v>586</v>
      </c>
      <c r="E5640" s="188" t="s">
        <v>1</v>
      </c>
      <c r="F5640" s="189" t="s">
        <v>5803</v>
      </c>
      <c r="H5640" s="190">
        <v>17.626000000000001</v>
      </c>
      <c r="I5640" s="191"/>
      <c r="L5640" s="187"/>
      <c r="M5640" s="192"/>
      <c r="T5640" s="193"/>
      <c r="AT5640" s="188" t="s">
        <v>586</v>
      </c>
      <c r="AU5640" s="188" t="s">
        <v>89</v>
      </c>
      <c r="AV5640" s="13" t="s">
        <v>89</v>
      </c>
      <c r="AW5640" s="13" t="s">
        <v>31</v>
      </c>
      <c r="AX5640" s="13" t="s">
        <v>77</v>
      </c>
      <c r="AY5640" s="188" t="s">
        <v>574</v>
      </c>
    </row>
    <row r="5641" spans="2:51" s="12" customFormat="1" ht="12">
      <c r="B5641" s="180"/>
      <c r="D5641" s="181" t="s">
        <v>586</v>
      </c>
      <c r="E5641" s="182" t="s">
        <v>1</v>
      </c>
      <c r="F5641" s="183" t="s">
        <v>5804</v>
      </c>
      <c r="H5641" s="182" t="s">
        <v>1</v>
      </c>
      <c r="I5641" s="184"/>
      <c r="L5641" s="180"/>
      <c r="M5641" s="185"/>
      <c r="T5641" s="186"/>
      <c r="AT5641" s="182" t="s">
        <v>586</v>
      </c>
      <c r="AU5641" s="182" t="s">
        <v>89</v>
      </c>
      <c r="AV5641" s="12" t="s">
        <v>84</v>
      </c>
      <c r="AW5641" s="12" t="s">
        <v>31</v>
      </c>
      <c r="AX5641" s="12" t="s">
        <v>77</v>
      </c>
      <c r="AY5641" s="182" t="s">
        <v>574</v>
      </c>
    </row>
    <row r="5642" spans="2:51" s="13" customFormat="1" ht="12">
      <c r="B5642" s="187"/>
      <c r="D5642" s="181" t="s">
        <v>586</v>
      </c>
      <c r="E5642" s="188" t="s">
        <v>1</v>
      </c>
      <c r="F5642" s="189" t="s">
        <v>5805</v>
      </c>
      <c r="H5642" s="190">
        <v>105</v>
      </c>
      <c r="I5642" s="191"/>
      <c r="L5642" s="187"/>
      <c r="M5642" s="192"/>
      <c r="T5642" s="193"/>
      <c r="AT5642" s="188" t="s">
        <v>586</v>
      </c>
      <c r="AU5642" s="188" t="s">
        <v>89</v>
      </c>
      <c r="AV5642" s="13" t="s">
        <v>89</v>
      </c>
      <c r="AW5642" s="13" t="s">
        <v>31</v>
      </c>
      <c r="AX5642" s="13" t="s">
        <v>77</v>
      </c>
      <c r="AY5642" s="188" t="s">
        <v>574</v>
      </c>
    </row>
    <row r="5643" spans="2:51" s="12" customFormat="1" ht="12">
      <c r="B5643" s="180"/>
      <c r="D5643" s="181" t="s">
        <v>586</v>
      </c>
      <c r="E5643" s="182" t="s">
        <v>1</v>
      </c>
      <c r="F5643" s="183" t="s">
        <v>5806</v>
      </c>
      <c r="H5643" s="182" t="s">
        <v>1</v>
      </c>
      <c r="I5643" s="184"/>
      <c r="L5643" s="180"/>
      <c r="M5643" s="185"/>
      <c r="T5643" s="186"/>
      <c r="AT5643" s="182" t="s">
        <v>586</v>
      </c>
      <c r="AU5643" s="182" t="s">
        <v>89</v>
      </c>
      <c r="AV5643" s="12" t="s">
        <v>84</v>
      </c>
      <c r="AW5643" s="12" t="s">
        <v>31</v>
      </c>
      <c r="AX5643" s="12" t="s">
        <v>77</v>
      </c>
      <c r="AY5643" s="182" t="s">
        <v>574</v>
      </c>
    </row>
    <row r="5644" spans="2:51" s="13" customFormat="1" ht="12">
      <c r="B5644" s="187"/>
      <c r="D5644" s="181" t="s">
        <v>586</v>
      </c>
      <c r="E5644" s="188" t="s">
        <v>1</v>
      </c>
      <c r="F5644" s="189" t="s">
        <v>5807</v>
      </c>
      <c r="H5644" s="190">
        <v>18.8</v>
      </c>
      <c r="I5644" s="191"/>
      <c r="L5644" s="187"/>
      <c r="M5644" s="192"/>
      <c r="T5644" s="193"/>
      <c r="AT5644" s="188" t="s">
        <v>586</v>
      </c>
      <c r="AU5644" s="188" t="s">
        <v>89</v>
      </c>
      <c r="AV5644" s="13" t="s">
        <v>89</v>
      </c>
      <c r="AW5644" s="13" t="s">
        <v>31</v>
      </c>
      <c r="AX5644" s="13" t="s">
        <v>77</v>
      </c>
      <c r="AY5644" s="188" t="s">
        <v>574</v>
      </c>
    </row>
    <row r="5645" spans="2:51" s="12" customFormat="1" ht="12">
      <c r="B5645" s="180"/>
      <c r="D5645" s="181" t="s">
        <v>586</v>
      </c>
      <c r="E5645" s="182" t="s">
        <v>1</v>
      </c>
      <c r="F5645" s="183" t="s">
        <v>5808</v>
      </c>
      <c r="H5645" s="182" t="s">
        <v>1</v>
      </c>
      <c r="I5645" s="184"/>
      <c r="L5645" s="180"/>
      <c r="M5645" s="185"/>
      <c r="T5645" s="186"/>
      <c r="AT5645" s="182" t="s">
        <v>586</v>
      </c>
      <c r="AU5645" s="182" t="s">
        <v>89</v>
      </c>
      <c r="AV5645" s="12" t="s">
        <v>84</v>
      </c>
      <c r="AW5645" s="12" t="s">
        <v>31</v>
      </c>
      <c r="AX5645" s="12" t="s">
        <v>77</v>
      </c>
      <c r="AY5645" s="182" t="s">
        <v>574</v>
      </c>
    </row>
    <row r="5646" spans="2:51" s="13" customFormat="1" ht="12">
      <c r="B5646" s="187"/>
      <c r="D5646" s="181" t="s">
        <v>586</v>
      </c>
      <c r="E5646" s="188" t="s">
        <v>1</v>
      </c>
      <c r="F5646" s="189" t="s">
        <v>5809</v>
      </c>
      <c r="H5646" s="190">
        <v>13.025</v>
      </c>
      <c r="I5646" s="191"/>
      <c r="L5646" s="187"/>
      <c r="M5646" s="192"/>
      <c r="T5646" s="193"/>
      <c r="AT5646" s="188" t="s">
        <v>586</v>
      </c>
      <c r="AU5646" s="188" t="s">
        <v>89</v>
      </c>
      <c r="AV5646" s="13" t="s">
        <v>89</v>
      </c>
      <c r="AW5646" s="13" t="s">
        <v>31</v>
      </c>
      <c r="AX5646" s="13" t="s">
        <v>77</v>
      </c>
      <c r="AY5646" s="188" t="s">
        <v>574</v>
      </c>
    </row>
    <row r="5647" spans="2:51" s="12" customFormat="1" ht="12">
      <c r="B5647" s="180"/>
      <c r="D5647" s="181" t="s">
        <v>586</v>
      </c>
      <c r="E5647" s="182" t="s">
        <v>1</v>
      </c>
      <c r="F5647" s="183" t="s">
        <v>5810</v>
      </c>
      <c r="H5647" s="182" t="s">
        <v>1</v>
      </c>
      <c r="I5647" s="184"/>
      <c r="L5647" s="180"/>
      <c r="M5647" s="185"/>
      <c r="T5647" s="186"/>
      <c r="AT5647" s="182" t="s">
        <v>586</v>
      </c>
      <c r="AU5647" s="182" t="s">
        <v>89</v>
      </c>
      <c r="AV5647" s="12" t="s">
        <v>84</v>
      </c>
      <c r="AW5647" s="12" t="s">
        <v>31</v>
      </c>
      <c r="AX5647" s="12" t="s">
        <v>77</v>
      </c>
      <c r="AY5647" s="182" t="s">
        <v>574</v>
      </c>
    </row>
    <row r="5648" spans="2:51" s="13" customFormat="1" ht="12">
      <c r="B5648" s="187"/>
      <c r="D5648" s="181" t="s">
        <v>586</v>
      </c>
      <c r="E5648" s="188" t="s">
        <v>1</v>
      </c>
      <c r="F5648" s="189" t="s">
        <v>5811</v>
      </c>
      <c r="H5648" s="190">
        <v>18.899999999999999</v>
      </c>
      <c r="I5648" s="191"/>
      <c r="L5648" s="187"/>
      <c r="M5648" s="192"/>
      <c r="T5648" s="193"/>
      <c r="AT5648" s="188" t="s">
        <v>586</v>
      </c>
      <c r="AU5648" s="188" t="s">
        <v>89</v>
      </c>
      <c r="AV5648" s="13" t="s">
        <v>89</v>
      </c>
      <c r="AW5648" s="13" t="s">
        <v>31</v>
      </c>
      <c r="AX5648" s="13" t="s">
        <v>77</v>
      </c>
      <c r="AY5648" s="188" t="s">
        <v>574</v>
      </c>
    </row>
    <row r="5649" spans="2:51" s="12" customFormat="1" ht="12">
      <c r="B5649" s="180"/>
      <c r="D5649" s="181" t="s">
        <v>586</v>
      </c>
      <c r="E5649" s="182" t="s">
        <v>1</v>
      </c>
      <c r="F5649" s="183" t="s">
        <v>5812</v>
      </c>
      <c r="H5649" s="182" t="s">
        <v>1</v>
      </c>
      <c r="I5649" s="184"/>
      <c r="L5649" s="180"/>
      <c r="M5649" s="185"/>
      <c r="T5649" s="186"/>
      <c r="AT5649" s="182" t="s">
        <v>586</v>
      </c>
      <c r="AU5649" s="182" t="s">
        <v>89</v>
      </c>
      <c r="AV5649" s="12" t="s">
        <v>84</v>
      </c>
      <c r="AW5649" s="12" t="s">
        <v>31</v>
      </c>
      <c r="AX5649" s="12" t="s">
        <v>77</v>
      </c>
      <c r="AY5649" s="182" t="s">
        <v>574</v>
      </c>
    </row>
    <row r="5650" spans="2:51" s="13" customFormat="1" ht="12">
      <c r="B5650" s="187"/>
      <c r="D5650" s="181" t="s">
        <v>586</v>
      </c>
      <c r="E5650" s="188" t="s">
        <v>1</v>
      </c>
      <c r="F5650" s="189" t="s">
        <v>5813</v>
      </c>
      <c r="H5650" s="190">
        <v>18.649999999999999</v>
      </c>
      <c r="I5650" s="191"/>
      <c r="L5650" s="187"/>
      <c r="M5650" s="192"/>
      <c r="T5650" s="193"/>
      <c r="AT5650" s="188" t="s">
        <v>586</v>
      </c>
      <c r="AU5650" s="188" t="s">
        <v>89</v>
      </c>
      <c r="AV5650" s="13" t="s">
        <v>89</v>
      </c>
      <c r="AW5650" s="13" t="s">
        <v>31</v>
      </c>
      <c r="AX5650" s="13" t="s">
        <v>77</v>
      </c>
      <c r="AY5650" s="188" t="s">
        <v>574</v>
      </c>
    </row>
    <row r="5651" spans="2:51" s="12" customFormat="1" ht="12">
      <c r="B5651" s="180"/>
      <c r="D5651" s="181" t="s">
        <v>586</v>
      </c>
      <c r="E5651" s="182" t="s">
        <v>1</v>
      </c>
      <c r="F5651" s="183" t="s">
        <v>5814</v>
      </c>
      <c r="H5651" s="182" t="s">
        <v>1</v>
      </c>
      <c r="I5651" s="184"/>
      <c r="L5651" s="180"/>
      <c r="M5651" s="185"/>
      <c r="T5651" s="186"/>
      <c r="AT5651" s="182" t="s">
        <v>586</v>
      </c>
      <c r="AU5651" s="182" t="s">
        <v>89</v>
      </c>
      <c r="AV5651" s="12" t="s">
        <v>84</v>
      </c>
      <c r="AW5651" s="12" t="s">
        <v>31</v>
      </c>
      <c r="AX5651" s="12" t="s">
        <v>77</v>
      </c>
      <c r="AY5651" s="182" t="s">
        <v>574</v>
      </c>
    </row>
    <row r="5652" spans="2:51" s="13" customFormat="1" ht="12">
      <c r="B5652" s="187"/>
      <c r="D5652" s="181" t="s">
        <v>586</v>
      </c>
      <c r="E5652" s="188" t="s">
        <v>1</v>
      </c>
      <c r="F5652" s="189" t="s">
        <v>5815</v>
      </c>
      <c r="H5652" s="190">
        <v>19.05</v>
      </c>
      <c r="I5652" s="191"/>
      <c r="L5652" s="187"/>
      <c r="M5652" s="192"/>
      <c r="T5652" s="193"/>
      <c r="AT5652" s="188" t="s">
        <v>586</v>
      </c>
      <c r="AU5652" s="188" t="s">
        <v>89</v>
      </c>
      <c r="AV5652" s="13" t="s">
        <v>89</v>
      </c>
      <c r="AW5652" s="13" t="s">
        <v>31</v>
      </c>
      <c r="AX5652" s="13" t="s">
        <v>77</v>
      </c>
      <c r="AY5652" s="188" t="s">
        <v>574</v>
      </c>
    </row>
    <row r="5653" spans="2:51" s="12" customFormat="1" ht="12">
      <c r="B5653" s="180"/>
      <c r="D5653" s="181" t="s">
        <v>586</v>
      </c>
      <c r="E5653" s="182" t="s">
        <v>1</v>
      </c>
      <c r="F5653" s="183" t="s">
        <v>5816</v>
      </c>
      <c r="H5653" s="182" t="s">
        <v>1</v>
      </c>
      <c r="I5653" s="184"/>
      <c r="L5653" s="180"/>
      <c r="M5653" s="185"/>
      <c r="T5653" s="186"/>
      <c r="AT5653" s="182" t="s">
        <v>586</v>
      </c>
      <c r="AU5653" s="182" t="s">
        <v>89</v>
      </c>
      <c r="AV5653" s="12" t="s">
        <v>84</v>
      </c>
      <c r="AW5653" s="12" t="s">
        <v>31</v>
      </c>
      <c r="AX5653" s="12" t="s">
        <v>77</v>
      </c>
      <c r="AY5653" s="182" t="s">
        <v>574</v>
      </c>
    </row>
    <row r="5654" spans="2:51" s="13" customFormat="1" ht="12">
      <c r="B5654" s="187"/>
      <c r="D5654" s="181" t="s">
        <v>586</v>
      </c>
      <c r="E5654" s="188" t="s">
        <v>1</v>
      </c>
      <c r="F5654" s="189" t="s">
        <v>5817</v>
      </c>
      <c r="H5654" s="190">
        <v>18.95</v>
      </c>
      <c r="I5654" s="191"/>
      <c r="L5654" s="187"/>
      <c r="M5654" s="192"/>
      <c r="T5654" s="193"/>
      <c r="AT5654" s="188" t="s">
        <v>586</v>
      </c>
      <c r="AU5654" s="188" t="s">
        <v>89</v>
      </c>
      <c r="AV5654" s="13" t="s">
        <v>89</v>
      </c>
      <c r="AW5654" s="13" t="s">
        <v>31</v>
      </c>
      <c r="AX5654" s="13" t="s">
        <v>77</v>
      </c>
      <c r="AY5654" s="188" t="s">
        <v>574</v>
      </c>
    </row>
    <row r="5655" spans="2:51" s="12" customFormat="1" ht="12">
      <c r="B5655" s="180"/>
      <c r="D5655" s="181" t="s">
        <v>586</v>
      </c>
      <c r="E5655" s="182" t="s">
        <v>1</v>
      </c>
      <c r="F5655" s="183" t="s">
        <v>5818</v>
      </c>
      <c r="H5655" s="182" t="s">
        <v>1</v>
      </c>
      <c r="I5655" s="184"/>
      <c r="L5655" s="180"/>
      <c r="M5655" s="185"/>
      <c r="T5655" s="186"/>
      <c r="AT5655" s="182" t="s">
        <v>586</v>
      </c>
      <c r="AU5655" s="182" t="s">
        <v>89</v>
      </c>
      <c r="AV5655" s="12" t="s">
        <v>84</v>
      </c>
      <c r="AW5655" s="12" t="s">
        <v>31</v>
      </c>
      <c r="AX5655" s="12" t="s">
        <v>77</v>
      </c>
      <c r="AY5655" s="182" t="s">
        <v>574</v>
      </c>
    </row>
    <row r="5656" spans="2:51" s="13" customFormat="1" ht="12">
      <c r="B5656" s="187"/>
      <c r="D5656" s="181" t="s">
        <v>586</v>
      </c>
      <c r="E5656" s="188" t="s">
        <v>1</v>
      </c>
      <c r="F5656" s="189" t="s">
        <v>5819</v>
      </c>
      <c r="H5656" s="190">
        <v>19.25</v>
      </c>
      <c r="I5656" s="191"/>
      <c r="L5656" s="187"/>
      <c r="M5656" s="192"/>
      <c r="T5656" s="193"/>
      <c r="AT5656" s="188" t="s">
        <v>586</v>
      </c>
      <c r="AU5656" s="188" t="s">
        <v>89</v>
      </c>
      <c r="AV5656" s="13" t="s">
        <v>89</v>
      </c>
      <c r="AW5656" s="13" t="s">
        <v>31</v>
      </c>
      <c r="AX5656" s="13" t="s">
        <v>77</v>
      </c>
      <c r="AY5656" s="188" t="s">
        <v>574</v>
      </c>
    </row>
    <row r="5657" spans="2:51" s="12" customFormat="1" ht="12">
      <c r="B5657" s="180"/>
      <c r="D5657" s="181" t="s">
        <v>586</v>
      </c>
      <c r="E5657" s="182" t="s">
        <v>1</v>
      </c>
      <c r="F5657" s="183" t="s">
        <v>5820</v>
      </c>
      <c r="H5657" s="182" t="s">
        <v>1</v>
      </c>
      <c r="I5657" s="184"/>
      <c r="L5657" s="180"/>
      <c r="M5657" s="185"/>
      <c r="T5657" s="186"/>
      <c r="AT5657" s="182" t="s">
        <v>586</v>
      </c>
      <c r="AU5657" s="182" t="s">
        <v>89</v>
      </c>
      <c r="AV5657" s="12" t="s">
        <v>84</v>
      </c>
      <c r="AW5657" s="12" t="s">
        <v>31</v>
      </c>
      <c r="AX5657" s="12" t="s">
        <v>77</v>
      </c>
      <c r="AY5657" s="182" t="s">
        <v>574</v>
      </c>
    </row>
    <row r="5658" spans="2:51" s="13" customFormat="1" ht="12">
      <c r="B5658" s="187"/>
      <c r="D5658" s="181" t="s">
        <v>586</v>
      </c>
      <c r="E5658" s="188" t="s">
        <v>1</v>
      </c>
      <c r="F5658" s="189" t="s">
        <v>5821</v>
      </c>
      <c r="H5658" s="190">
        <v>18.350000000000001</v>
      </c>
      <c r="I5658" s="191"/>
      <c r="L5658" s="187"/>
      <c r="M5658" s="192"/>
      <c r="T5658" s="193"/>
      <c r="AT5658" s="188" t="s">
        <v>586</v>
      </c>
      <c r="AU5658" s="188" t="s">
        <v>89</v>
      </c>
      <c r="AV5658" s="13" t="s">
        <v>89</v>
      </c>
      <c r="AW5658" s="13" t="s">
        <v>31</v>
      </c>
      <c r="AX5658" s="13" t="s">
        <v>77</v>
      </c>
      <c r="AY5658" s="188" t="s">
        <v>574</v>
      </c>
    </row>
    <row r="5659" spans="2:51" s="12" customFormat="1" ht="12">
      <c r="B5659" s="180"/>
      <c r="D5659" s="181" t="s">
        <v>586</v>
      </c>
      <c r="E5659" s="182" t="s">
        <v>1</v>
      </c>
      <c r="F5659" s="183" t="s">
        <v>5822</v>
      </c>
      <c r="H5659" s="182" t="s">
        <v>1</v>
      </c>
      <c r="I5659" s="184"/>
      <c r="L5659" s="180"/>
      <c r="M5659" s="185"/>
      <c r="T5659" s="186"/>
      <c r="AT5659" s="182" t="s">
        <v>586</v>
      </c>
      <c r="AU5659" s="182" t="s">
        <v>89</v>
      </c>
      <c r="AV5659" s="12" t="s">
        <v>84</v>
      </c>
      <c r="AW5659" s="12" t="s">
        <v>31</v>
      </c>
      <c r="AX5659" s="12" t="s">
        <v>77</v>
      </c>
      <c r="AY5659" s="182" t="s">
        <v>574</v>
      </c>
    </row>
    <row r="5660" spans="2:51" s="13" customFormat="1" ht="12">
      <c r="B5660" s="187"/>
      <c r="D5660" s="181" t="s">
        <v>586</v>
      </c>
      <c r="E5660" s="188" t="s">
        <v>1</v>
      </c>
      <c r="F5660" s="189" t="s">
        <v>5823</v>
      </c>
      <c r="H5660" s="190">
        <v>19.649999999999999</v>
      </c>
      <c r="I5660" s="191"/>
      <c r="L5660" s="187"/>
      <c r="M5660" s="192"/>
      <c r="T5660" s="193"/>
      <c r="AT5660" s="188" t="s">
        <v>586</v>
      </c>
      <c r="AU5660" s="188" t="s">
        <v>89</v>
      </c>
      <c r="AV5660" s="13" t="s">
        <v>89</v>
      </c>
      <c r="AW5660" s="13" t="s">
        <v>31</v>
      </c>
      <c r="AX5660" s="13" t="s">
        <v>77</v>
      </c>
      <c r="AY5660" s="188" t="s">
        <v>574</v>
      </c>
    </row>
    <row r="5661" spans="2:51" s="12" customFormat="1" ht="12">
      <c r="B5661" s="180"/>
      <c r="D5661" s="181" t="s">
        <v>586</v>
      </c>
      <c r="E5661" s="182" t="s">
        <v>1</v>
      </c>
      <c r="F5661" s="183" t="s">
        <v>5824</v>
      </c>
      <c r="H5661" s="182" t="s">
        <v>1</v>
      </c>
      <c r="I5661" s="184"/>
      <c r="L5661" s="180"/>
      <c r="M5661" s="185"/>
      <c r="T5661" s="186"/>
      <c r="AT5661" s="182" t="s">
        <v>586</v>
      </c>
      <c r="AU5661" s="182" t="s">
        <v>89</v>
      </c>
      <c r="AV5661" s="12" t="s">
        <v>84</v>
      </c>
      <c r="AW5661" s="12" t="s">
        <v>31</v>
      </c>
      <c r="AX5661" s="12" t="s">
        <v>77</v>
      </c>
      <c r="AY5661" s="182" t="s">
        <v>574</v>
      </c>
    </row>
    <row r="5662" spans="2:51" s="13" customFormat="1" ht="12">
      <c r="B5662" s="187"/>
      <c r="D5662" s="181" t="s">
        <v>586</v>
      </c>
      <c r="E5662" s="188" t="s">
        <v>1</v>
      </c>
      <c r="F5662" s="189" t="s">
        <v>5825</v>
      </c>
      <c r="H5662" s="190">
        <v>13.25</v>
      </c>
      <c r="I5662" s="191"/>
      <c r="L5662" s="187"/>
      <c r="M5662" s="192"/>
      <c r="T5662" s="193"/>
      <c r="AT5662" s="188" t="s">
        <v>586</v>
      </c>
      <c r="AU5662" s="188" t="s">
        <v>89</v>
      </c>
      <c r="AV5662" s="13" t="s">
        <v>89</v>
      </c>
      <c r="AW5662" s="13" t="s">
        <v>31</v>
      </c>
      <c r="AX5662" s="13" t="s">
        <v>77</v>
      </c>
      <c r="AY5662" s="188" t="s">
        <v>574</v>
      </c>
    </row>
    <row r="5663" spans="2:51" s="12" customFormat="1" ht="12">
      <c r="B5663" s="180"/>
      <c r="D5663" s="181" t="s">
        <v>586</v>
      </c>
      <c r="E5663" s="182" t="s">
        <v>1</v>
      </c>
      <c r="F5663" s="183" t="s">
        <v>5826</v>
      </c>
      <c r="H5663" s="182" t="s">
        <v>1</v>
      </c>
      <c r="I5663" s="184"/>
      <c r="L5663" s="180"/>
      <c r="M5663" s="185"/>
      <c r="T5663" s="186"/>
      <c r="AT5663" s="182" t="s">
        <v>586</v>
      </c>
      <c r="AU5663" s="182" t="s">
        <v>89</v>
      </c>
      <c r="AV5663" s="12" t="s">
        <v>84</v>
      </c>
      <c r="AW5663" s="12" t="s">
        <v>31</v>
      </c>
      <c r="AX5663" s="12" t="s">
        <v>77</v>
      </c>
      <c r="AY5663" s="182" t="s">
        <v>574</v>
      </c>
    </row>
    <row r="5664" spans="2:51" s="13" customFormat="1" ht="12">
      <c r="B5664" s="187"/>
      <c r="D5664" s="181" t="s">
        <v>586</v>
      </c>
      <c r="E5664" s="188" t="s">
        <v>1</v>
      </c>
      <c r="F5664" s="189" t="s">
        <v>5827</v>
      </c>
      <c r="H5664" s="190">
        <v>13.4</v>
      </c>
      <c r="I5664" s="191"/>
      <c r="L5664" s="187"/>
      <c r="M5664" s="192"/>
      <c r="T5664" s="193"/>
      <c r="AT5664" s="188" t="s">
        <v>586</v>
      </c>
      <c r="AU5664" s="188" t="s">
        <v>89</v>
      </c>
      <c r="AV5664" s="13" t="s">
        <v>89</v>
      </c>
      <c r="AW5664" s="13" t="s">
        <v>31</v>
      </c>
      <c r="AX5664" s="13" t="s">
        <v>77</v>
      </c>
      <c r="AY5664" s="188" t="s">
        <v>574</v>
      </c>
    </row>
    <row r="5665" spans="2:51" s="12" customFormat="1" ht="12">
      <c r="B5665" s="180"/>
      <c r="D5665" s="181" t="s">
        <v>586</v>
      </c>
      <c r="E5665" s="182" t="s">
        <v>1</v>
      </c>
      <c r="F5665" s="183" t="s">
        <v>5828</v>
      </c>
      <c r="H5665" s="182" t="s">
        <v>1</v>
      </c>
      <c r="I5665" s="184"/>
      <c r="L5665" s="180"/>
      <c r="M5665" s="185"/>
      <c r="T5665" s="186"/>
      <c r="AT5665" s="182" t="s">
        <v>586</v>
      </c>
      <c r="AU5665" s="182" t="s">
        <v>89</v>
      </c>
      <c r="AV5665" s="12" t="s">
        <v>84</v>
      </c>
      <c r="AW5665" s="12" t="s">
        <v>31</v>
      </c>
      <c r="AX5665" s="12" t="s">
        <v>77</v>
      </c>
      <c r="AY5665" s="182" t="s">
        <v>574</v>
      </c>
    </row>
    <row r="5666" spans="2:51" s="13" customFormat="1" ht="12">
      <c r="B5666" s="187"/>
      <c r="D5666" s="181" t="s">
        <v>586</v>
      </c>
      <c r="E5666" s="188" t="s">
        <v>1</v>
      </c>
      <c r="F5666" s="189" t="s">
        <v>5829</v>
      </c>
      <c r="H5666" s="190">
        <v>3.5379999999999998</v>
      </c>
      <c r="I5666" s="191"/>
      <c r="L5666" s="187"/>
      <c r="M5666" s="192"/>
      <c r="T5666" s="193"/>
      <c r="AT5666" s="188" t="s">
        <v>586</v>
      </c>
      <c r="AU5666" s="188" t="s">
        <v>89</v>
      </c>
      <c r="AV5666" s="13" t="s">
        <v>89</v>
      </c>
      <c r="AW5666" s="13" t="s">
        <v>31</v>
      </c>
      <c r="AX5666" s="13" t="s">
        <v>77</v>
      </c>
      <c r="AY5666" s="188" t="s">
        <v>574</v>
      </c>
    </row>
    <row r="5667" spans="2:51" s="12" customFormat="1" ht="12">
      <c r="B5667" s="180"/>
      <c r="D5667" s="181" t="s">
        <v>586</v>
      </c>
      <c r="E5667" s="182" t="s">
        <v>1</v>
      </c>
      <c r="F5667" s="183" t="s">
        <v>5830</v>
      </c>
      <c r="H5667" s="182" t="s">
        <v>1</v>
      </c>
      <c r="I5667" s="184"/>
      <c r="L5667" s="180"/>
      <c r="M5667" s="185"/>
      <c r="T5667" s="186"/>
      <c r="AT5667" s="182" t="s">
        <v>586</v>
      </c>
      <c r="AU5667" s="182" t="s">
        <v>89</v>
      </c>
      <c r="AV5667" s="12" t="s">
        <v>84</v>
      </c>
      <c r="AW5667" s="12" t="s">
        <v>31</v>
      </c>
      <c r="AX5667" s="12" t="s">
        <v>77</v>
      </c>
      <c r="AY5667" s="182" t="s">
        <v>574</v>
      </c>
    </row>
    <row r="5668" spans="2:51" s="13" customFormat="1" ht="12">
      <c r="B5668" s="187"/>
      <c r="D5668" s="181" t="s">
        <v>586</v>
      </c>
      <c r="E5668" s="188" t="s">
        <v>1</v>
      </c>
      <c r="F5668" s="189" t="s">
        <v>5831</v>
      </c>
      <c r="H5668" s="190">
        <v>9.15</v>
      </c>
      <c r="I5668" s="191"/>
      <c r="L5668" s="187"/>
      <c r="M5668" s="192"/>
      <c r="T5668" s="193"/>
      <c r="AT5668" s="188" t="s">
        <v>586</v>
      </c>
      <c r="AU5668" s="188" t="s">
        <v>89</v>
      </c>
      <c r="AV5668" s="13" t="s">
        <v>89</v>
      </c>
      <c r="AW5668" s="13" t="s">
        <v>31</v>
      </c>
      <c r="AX5668" s="13" t="s">
        <v>77</v>
      </c>
      <c r="AY5668" s="188" t="s">
        <v>574</v>
      </c>
    </row>
    <row r="5669" spans="2:51" s="12" customFormat="1" ht="12">
      <c r="B5669" s="180"/>
      <c r="D5669" s="181" t="s">
        <v>586</v>
      </c>
      <c r="E5669" s="182" t="s">
        <v>1</v>
      </c>
      <c r="F5669" s="183" t="s">
        <v>5832</v>
      </c>
      <c r="H5669" s="182" t="s">
        <v>1</v>
      </c>
      <c r="I5669" s="184"/>
      <c r="L5669" s="180"/>
      <c r="M5669" s="185"/>
      <c r="T5669" s="186"/>
      <c r="AT5669" s="182" t="s">
        <v>586</v>
      </c>
      <c r="AU5669" s="182" t="s">
        <v>89</v>
      </c>
      <c r="AV5669" s="12" t="s">
        <v>84</v>
      </c>
      <c r="AW5669" s="12" t="s">
        <v>31</v>
      </c>
      <c r="AX5669" s="12" t="s">
        <v>77</v>
      </c>
      <c r="AY5669" s="182" t="s">
        <v>574</v>
      </c>
    </row>
    <row r="5670" spans="2:51" s="13" customFormat="1" ht="12">
      <c r="B5670" s="187"/>
      <c r="D5670" s="181" t="s">
        <v>586</v>
      </c>
      <c r="E5670" s="188" t="s">
        <v>1</v>
      </c>
      <c r="F5670" s="189" t="s">
        <v>5833</v>
      </c>
      <c r="H5670" s="190">
        <v>12.21</v>
      </c>
      <c r="I5670" s="191"/>
      <c r="L5670" s="187"/>
      <c r="M5670" s="192"/>
      <c r="T5670" s="193"/>
      <c r="AT5670" s="188" t="s">
        <v>586</v>
      </c>
      <c r="AU5670" s="188" t="s">
        <v>89</v>
      </c>
      <c r="AV5670" s="13" t="s">
        <v>89</v>
      </c>
      <c r="AW5670" s="13" t="s">
        <v>31</v>
      </c>
      <c r="AX5670" s="13" t="s">
        <v>77</v>
      </c>
      <c r="AY5670" s="188" t="s">
        <v>574</v>
      </c>
    </row>
    <row r="5671" spans="2:51" s="12" customFormat="1" ht="12">
      <c r="B5671" s="180"/>
      <c r="D5671" s="181" t="s">
        <v>586</v>
      </c>
      <c r="E5671" s="182" t="s">
        <v>1</v>
      </c>
      <c r="F5671" s="183" t="s">
        <v>5834</v>
      </c>
      <c r="H5671" s="182" t="s">
        <v>1</v>
      </c>
      <c r="I5671" s="184"/>
      <c r="L5671" s="180"/>
      <c r="M5671" s="185"/>
      <c r="T5671" s="186"/>
      <c r="AT5671" s="182" t="s">
        <v>586</v>
      </c>
      <c r="AU5671" s="182" t="s">
        <v>89</v>
      </c>
      <c r="AV5671" s="12" t="s">
        <v>84</v>
      </c>
      <c r="AW5671" s="12" t="s">
        <v>31</v>
      </c>
      <c r="AX5671" s="12" t="s">
        <v>77</v>
      </c>
      <c r="AY5671" s="182" t="s">
        <v>574</v>
      </c>
    </row>
    <row r="5672" spans="2:51" s="13" customFormat="1" ht="12">
      <c r="B5672" s="187"/>
      <c r="D5672" s="181" t="s">
        <v>586</v>
      </c>
      <c r="E5672" s="188" t="s">
        <v>1</v>
      </c>
      <c r="F5672" s="189" t="s">
        <v>5835</v>
      </c>
      <c r="H5672" s="190">
        <v>17.686</v>
      </c>
      <c r="I5672" s="191"/>
      <c r="L5672" s="187"/>
      <c r="M5672" s="192"/>
      <c r="T5672" s="193"/>
      <c r="AT5672" s="188" t="s">
        <v>586</v>
      </c>
      <c r="AU5672" s="188" t="s">
        <v>89</v>
      </c>
      <c r="AV5672" s="13" t="s">
        <v>89</v>
      </c>
      <c r="AW5672" s="13" t="s">
        <v>31</v>
      </c>
      <c r="AX5672" s="13" t="s">
        <v>77</v>
      </c>
      <c r="AY5672" s="188" t="s">
        <v>574</v>
      </c>
    </row>
    <row r="5673" spans="2:51" s="12" customFormat="1" ht="12">
      <c r="B5673" s="180"/>
      <c r="D5673" s="181" t="s">
        <v>586</v>
      </c>
      <c r="E5673" s="182" t="s">
        <v>1</v>
      </c>
      <c r="F5673" s="183" t="s">
        <v>5836</v>
      </c>
      <c r="H5673" s="182" t="s">
        <v>1</v>
      </c>
      <c r="I5673" s="184"/>
      <c r="L5673" s="180"/>
      <c r="M5673" s="185"/>
      <c r="T5673" s="186"/>
      <c r="AT5673" s="182" t="s">
        <v>586</v>
      </c>
      <c r="AU5673" s="182" t="s">
        <v>89</v>
      </c>
      <c r="AV5673" s="12" t="s">
        <v>84</v>
      </c>
      <c r="AW5673" s="12" t="s">
        <v>31</v>
      </c>
      <c r="AX5673" s="12" t="s">
        <v>77</v>
      </c>
      <c r="AY5673" s="182" t="s">
        <v>574</v>
      </c>
    </row>
    <row r="5674" spans="2:51" s="13" customFormat="1" ht="12">
      <c r="B5674" s="187"/>
      <c r="D5674" s="181" t="s">
        <v>586</v>
      </c>
      <c r="E5674" s="188" t="s">
        <v>1</v>
      </c>
      <c r="F5674" s="189" t="s">
        <v>5837</v>
      </c>
      <c r="H5674" s="190">
        <v>12.06</v>
      </c>
      <c r="I5674" s="191"/>
      <c r="L5674" s="187"/>
      <c r="M5674" s="192"/>
      <c r="T5674" s="193"/>
      <c r="AT5674" s="188" t="s">
        <v>586</v>
      </c>
      <c r="AU5674" s="188" t="s">
        <v>89</v>
      </c>
      <c r="AV5674" s="13" t="s">
        <v>89</v>
      </c>
      <c r="AW5674" s="13" t="s">
        <v>31</v>
      </c>
      <c r="AX5674" s="13" t="s">
        <v>77</v>
      </c>
      <c r="AY5674" s="188" t="s">
        <v>574</v>
      </c>
    </row>
    <row r="5675" spans="2:51" s="12" customFormat="1" ht="12">
      <c r="B5675" s="180"/>
      <c r="D5675" s="181" t="s">
        <v>586</v>
      </c>
      <c r="E5675" s="182" t="s">
        <v>1</v>
      </c>
      <c r="F5675" s="183" t="s">
        <v>5838</v>
      </c>
      <c r="H5675" s="182" t="s">
        <v>1</v>
      </c>
      <c r="I5675" s="184"/>
      <c r="L5675" s="180"/>
      <c r="M5675" s="185"/>
      <c r="T5675" s="186"/>
      <c r="AT5675" s="182" t="s">
        <v>586</v>
      </c>
      <c r="AU5675" s="182" t="s">
        <v>89</v>
      </c>
      <c r="AV5675" s="12" t="s">
        <v>84</v>
      </c>
      <c r="AW5675" s="12" t="s">
        <v>31</v>
      </c>
      <c r="AX5675" s="12" t="s">
        <v>77</v>
      </c>
      <c r="AY5675" s="182" t="s">
        <v>574</v>
      </c>
    </row>
    <row r="5676" spans="2:51" s="13" customFormat="1" ht="12">
      <c r="B5676" s="187"/>
      <c r="D5676" s="181" t="s">
        <v>586</v>
      </c>
      <c r="E5676" s="188" t="s">
        <v>1</v>
      </c>
      <c r="F5676" s="189" t="s">
        <v>5839</v>
      </c>
      <c r="H5676" s="190">
        <v>72.66</v>
      </c>
      <c r="I5676" s="191"/>
      <c r="L5676" s="187"/>
      <c r="M5676" s="192"/>
      <c r="T5676" s="193"/>
      <c r="AT5676" s="188" t="s">
        <v>586</v>
      </c>
      <c r="AU5676" s="188" t="s">
        <v>89</v>
      </c>
      <c r="AV5676" s="13" t="s">
        <v>89</v>
      </c>
      <c r="AW5676" s="13" t="s">
        <v>31</v>
      </c>
      <c r="AX5676" s="13" t="s">
        <v>77</v>
      </c>
      <c r="AY5676" s="188" t="s">
        <v>574</v>
      </c>
    </row>
    <row r="5677" spans="2:51" s="12" customFormat="1" ht="12">
      <c r="B5677" s="180"/>
      <c r="D5677" s="181" t="s">
        <v>586</v>
      </c>
      <c r="E5677" s="182" t="s">
        <v>1</v>
      </c>
      <c r="F5677" s="183" t="s">
        <v>5840</v>
      </c>
      <c r="H5677" s="182" t="s">
        <v>1</v>
      </c>
      <c r="I5677" s="184"/>
      <c r="L5677" s="180"/>
      <c r="M5677" s="185"/>
      <c r="T5677" s="186"/>
      <c r="AT5677" s="182" t="s">
        <v>586</v>
      </c>
      <c r="AU5677" s="182" t="s">
        <v>89</v>
      </c>
      <c r="AV5677" s="12" t="s">
        <v>84</v>
      </c>
      <c r="AW5677" s="12" t="s">
        <v>31</v>
      </c>
      <c r="AX5677" s="12" t="s">
        <v>77</v>
      </c>
      <c r="AY5677" s="182" t="s">
        <v>574</v>
      </c>
    </row>
    <row r="5678" spans="2:51" s="13" customFormat="1" ht="12">
      <c r="B5678" s="187"/>
      <c r="D5678" s="181" t="s">
        <v>586</v>
      </c>
      <c r="E5678" s="188" t="s">
        <v>1</v>
      </c>
      <c r="F5678" s="189" t="s">
        <v>5841</v>
      </c>
      <c r="H5678" s="190">
        <v>20.8</v>
      </c>
      <c r="I5678" s="191"/>
      <c r="L5678" s="187"/>
      <c r="M5678" s="192"/>
      <c r="T5678" s="193"/>
      <c r="AT5678" s="188" t="s">
        <v>586</v>
      </c>
      <c r="AU5678" s="188" t="s">
        <v>89</v>
      </c>
      <c r="AV5678" s="13" t="s">
        <v>89</v>
      </c>
      <c r="AW5678" s="13" t="s">
        <v>31</v>
      </c>
      <c r="AX5678" s="13" t="s">
        <v>77</v>
      </c>
      <c r="AY5678" s="188" t="s">
        <v>574</v>
      </c>
    </row>
    <row r="5679" spans="2:51" s="12" customFormat="1" ht="12">
      <c r="B5679" s="180"/>
      <c r="D5679" s="181" t="s">
        <v>586</v>
      </c>
      <c r="E5679" s="182" t="s">
        <v>1</v>
      </c>
      <c r="F5679" s="183" t="s">
        <v>5842</v>
      </c>
      <c r="H5679" s="182" t="s">
        <v>1</v>
      </c>
      <c r="I5679" s="184"/>
      <c r="L5679" s="180"/>
      <c r="M5679" s="185"/>
      <c r="T5679" s="186"/>
      <c r="AT5679" s="182" t="s">
        <v>586</v>
      </c>
      <c r="AU5679" s="182" t="s">
        <v>89</v>
      </c>
      <c r="AV5679" s="12" t="s">
        <v>84</v>
      </c>
      <c r="AW5679" s="12" t="s">
        <v>31</v>
      </c>
      <c r="AX5679" s="12" t="s">
        <v>77</v>
      </c>
      <c r="AY5679" s="182" t="s">
        <v>574</v>
      </c>
    </row>
    <row r="5680" spans="2:51" s="13" customFormat="1" ht="12">
      <c r="B5680" s="187"/>
      <c r="D5680" s="181" t="s">
        <v>586</v>
      </c>
      <c r="E5680" s="188" t="s">
        <v>1</v>
      </c>
      <c r="F5680" s="189" t="s">
        <v>5843</v>
      </c>
      <c r="H5680" s="190">
        <v>12.536</v>
      </c>
      <c r="I5680" s="191"/>
      <c r="L5680" s="187"/>
      <c r="M5680" s="192"/>
      <c r="T5680" s="193"/>
      <c r="AT5680" s="188" t="s">
        <v>586</v>
      </c>
      <c r="AU5680" s="188" t="s">
        <v>89</v>
      </c>
      <c r="AV5680" s="13" t="s">
        <v>89</v>
      </c>
      <c r="AW5680" s="13" t="s">
        <v>31</v>
      </c>
      <c r="AX5680" s="13" t="s">
        <v>77</v>
      </c>
      <c r="AY5680" s="188" t="s">
        <v>574</v>
      </c>
    </row>
    <row r="5681" spans="2:51" s="12" customFormat="1" ht="12">
      <c r="B5681" s="180"/>
      <c r="D5681" s="181" t="s">
        <v>586</v>
      </c>
      <c r="E5681" s="182" t="s">
        <v>1</v>
      </c>
      <c r="F5681" s="183" t="s">
        <v>5844</v>
      </c>
      <c r="H5681" s="182" t="s">
        <v>1</v>
      </c>
      <c r="I5681" s="184"/>
      <c r="L5681" s="180"/>
      <c r="M5681" s="185"/>
      <c r="T5681" s="186"/>
      <c r="AT5681" s="182" t="s">
        <v>586</v>
      </c>
      <c r="AU5681" s="182" t="s">
        <v>89</v>
      </c>
      <c r="AV5681" s="12" t="s">
        <v>84</v>
      </c>
      <c r="AW5681" s="12" t="s">
        <v>31</v>
      </c>
      <c r="AX5681" s="12" t="s">
        <v>77</v>
      </c>
      <c r="AY5681" s="182" t="s">
        <v>574</v>
      </c>
    </row>
    <row r="5682" spans="2:51" s="13" customFormat="1" ht="12">
      <c r="B5682" s="187"/>
      <c r="D5682" s="181" t="s">
        <v>586</v>
      </c>
      <c r="E5682" s="188" t="s">
        <v>1</v>
      </c>
      <c r="F5682" s="189" t="s">
        <v>5845</v>
      </c>
      <c r="H5682" s="190">
        <v>17.225000000000001</v>
      </c>
      <c r="I5682" s="191"/>
      <c r="L5682" s="187"/>
      <c r="M5682" s="192"/>
      <c r="T5682" s="193"/>
      <c r="AT5682" s="188" t="s">
        <v>586</v>
      </c>
      <c r="AU5682" s="188" t="s">
        <v>89</v>
      </c>
      <c r="AV5682" s="13" t="s">
        <v>89</v>
      </c>
      <c r="AW5682" s="13" t="s">
        <v>31</v>
      </c>
      <c r="AX5682" s="13" t="s">
        <v>77</v>
      </c>
      <c r="AY5682" s="188" t="s">
        <v>574</v>
      </c>
    </row>
    <row r="5683" spans="2:51" s="12" customFormat="1" ht="12">
      <c r="B5683" s="180"/>
      <c r="D5683" s="181" t="s">
        <v>586</v>
      </c>
      <c r="E5683" s="182" t="s">
        <v>1</v>
      </c>
      <c r="F5683" s="183" t="s">
        <v>5846</v>
      </c>
      <c r="H5683" s="182" t="s">
        <v>1</v>
      </c>
      <c r="I5683" s="184"/>
      <c r="L5683" s="180"/>
      <c r="M5683" s="185"/>
      <c r="T5683" s="186"/>
      <c r="AT5683" s="182" t="s">
        <v>586</v>
      </c>
      <c r="AU5683" s="182" t="s">
        <v>89</v>
      </c>
      <c r="AV5683" s="12" t="s">
        <v>84</v>
      </c>
      <c r="AW5683" s="12" t="s">
        <v>31</v>
      </c>
      <c r="AX5683" s="12" t="s">
        <v>77</v>
      </c>
      <c r="AY5683" s="182" t="s">
        <v>574</v>
      </c>
    </row>
    <row r="5684" spans="2:51" s="13" customFormat="1" ht="12">
      <c r="B5684" s="187"/>
      <c r="D5684" s="181" t="s">
        <v>586</v>
      </c>
      <c r="E5684" s="188" t="s">
        <v>1</v>
      </c>
      <c r="F5684" s="189" t="s">
        <v>5847</v>
      </c>
      <c r="H5684" s="190">
        <v>12.789</v>
      </c>
      <c r="I5684" s="191"/>
      <c r="L5684" s="187"/>
      <c r="M5684" s="192"/>
      <c r="T5684" s="193"/>
      <c r="AT5684" s="188" t="s">
        <v>586</v>
      </c>
      <c r="AU5684" s="188" t="s">
        <v>89</v>
      </c>
      <c r="AV5684" s="13" t="s">
        <v>89</v>
      </c>
      <c r="AW5684" s="13" t="s">
        <v>31</v>
      </c>
      <c r="AX5684" s="13" t="s">
        <v>77</v>
      </c>
      <c r="AY5684" s="188" t="s">
        <v>574</v>
      </c>
    </row>
    <row r="5685" spans="2:51" s="12" customFormat="1" ht="12">
      <c r="B5685" s="180"/>
      <c r="D5685" s="181" t="s">
        <v>586</v>
      </c>
      <c r="E5685" s="182" t="s">
        <v>1</v>
      </c>
      <c r="F5685" s="183" t="s">
        <v>5848</v>
      </c>
      <c r="H5685" s="182" t="s">
        <v>1</v>
      </c>
      <c r="I5685" s="184"/>
      <c r="L5685" s="180"/>
      <c r="M5685" s="185"/>
      <c r="T5685" s="186"/>
      <c r="AT5685" s="182" t="s">
        <v>586</v>
      </c>
      <c r="AU5685" s="182" t="s">
        <v>89</v>
      </c>
      <c r="AV5685" s="12" t="s">
        <v>84</v>
      </c>
      <c r="AW5685" s="12" t="s">
        <v>31</v>
      </c>
      <c r="AX5685" s="12" t="s">
        <v>77</v>
      </c>
      <c r="AY5685" s="182" t="s">
        <v>574</v>
      </c>
    </row>
    <row r="5686" spans="2:51" s="13" customFormat="1" ht="12">
      <c r="B5686" s="187"/>
      <c r="D5686" s="181" t="s">
        <v>586</v>
      </c>
      <c r="E5686" s="188" t="s">
        <v>1</v>
      </c>
      <c r="F5686" s="189" t="s">
        <v>5849</v>
      </c>
      <c r="H5686" s="190">
        <v>8.5939999999999994</v>
      </c>
      <c r="I5686" s="191"/>
      <c r="L5686" s="187"/>
      <c r="M5686" s="192"/>
      <c r="T5686" s="193"/>
      <c r="AT5686" s="188" t="s">
        <v>586</v>
      </c>
      <c r="AU5686" s="188" t="s">
        <v>89</v>
      </c>
      <c r="AV5686" s="13" t="s">
        <v>89</v>
      </c>
      <c r="AW5686" s="13" t="s">
        <v>31</v>
      </c>
      <c r="AX5686" s="13" t="s">
        <v>77</v>
      </c>
      <c r="AY5686" s="188" t="s">
        <v>574</v>
      </c>
    </row>
    <row r="5687" spans="2:51" s="12" customFormat="1" ht="12">
      <c r="B5687" s="180"/>
      <c r="D5687" s="181" t="s">
        <v>586</v>
      </c>
      <c r="E5687" s="182" t="s">
        <v>1</v>
      </c>
      <c r="F5687" s="183" t="s">
        <v>5850</v>
      </c>
      <c r="H5687" s="182" t="s">
        <v>1</v>
      </c>
      <c r="I5687" s="184"/>
      <c r="L5687" s="180"/>
      <c r="M5687" s="185"/>
      <c r="T5687" s="186"/>
      <c r="AT5687" s="182" t="s">
        <v>586</v>
      </c>
      <c r="AU5687" s="182" t="s">
        <v>89</v>
      </c>
      <c r="AV5687" s="12" t="s">
        <v>84</v>
      </c>
      <c r="AW5687" s="12" t="s">
        <v>31</v>
      </c>
      <c r="AX5687" s="12" t="s">
        <v>77</v>
      </c>
      <c r="AY5687" s="182" t="s">
        <v>574</v>
      </c>
    </row>
    <row r="5688" spans="2:51" s="13" customFormat="1" ht="12">
      <c r="B5688" s="187"/>
      <c r="D5688" s="181" t="s">
        <v>586</v>
      </c>
      <c r="E5688" s="188" t="s">
        <v>1</v>
      </c>
      <c r="F5688" s="189" t="s">
        <v>5851</v>
      </c>
      <c r="H5688" s="190">
        <v>11.725</v>
      </c>
      <c r="I5688" s="191"/>
      <c r="L5688" s="187"/>
      <c r="M5688" s="192"/>
      <c r="T5688" s="193"/>
      <c r="AT5688" s="188" t="s">
        <v>586</v>
      </c>
      <c r="AU5688" s="188" t="s">
        <v>89</v>
      </c>
      <c r="AV5688" s="13" t="s">
        <v>89</v>
      </c>
      <c r="AW5688" s="13" t="s">
        <v>31</v>
      </c>
      <c r="AX5688" s="13" t="s">
        <v>77</v>
      </c>
      <c r="AY5688" s="188" t="s">
        <v>574</v>
      </c>
    </row>
    <row r="5689" spans="2:51" s="12" customFormat="1" ht="12">
      <c r="B5689" s="180"/>
      <c r="D5689" s="181" t="s">
        <v>586</v>
      </c>
      <c r="E5689" s="182" t="s">
        <v>1</v>
      </c>
      <c r="F5689" s="183" t="s">
        <v>5852</v>
      </c>
      <c r="H5689" s="182" t="s">
        <v>1</v>
      </c>
      <c r="I5689" s="184"/>
      <c r="L5689" s="180"/>
      <c r="M5689" s="185"/>
      <c r="T5689" s="186"/>
      <c r="AT5689" s="182" t="s">
        <v>586</v>
      </c>
      <c r="AU5689" s="182" t="s">
        <v>89</v>
      </c>
      <c r="AV5689" s="12" t="s">
        <v>84</v>
      </c>
      <c r="AW5689" s="12" t="s">
        <v>31</v>
      </c>
      <c r="AX5689" s="12" t="s">
        <v>77</v>
      </c>
      <c r="AY5689" s="182" t="s">
        <v>574</v>
      </c>
    </row>
    <row r="5690" spans="2:51" s="13" customFormat="1" ht="12">
      <c r="B5690" s="187"/>
      <c r="D5690" s="181" t="s">
        <v>586</v>
      </c>
      <c r="E5690" s="188" t="s">
        <v>1</v>
      </c>
      <c r="F5690" s="189" t="s">
        <v>5853</v>
      </c>
      <c r="H5690" s="190">
        <v>12.313000000000001</v>
      </c>
      <c r="I5690" s="191"/>
      <c r="L5690" s="187"/>
      <c r="M5690" s="192"/>
      <c r="T5690" s="193"/>
      <c r="AT5690" s="188" t="s">
        <v>586</v>
      </c>
      <c r="AU5690" s="188" t="s">
        <v>89</v>
      </c>
      <c r="AV5690" s="13" t="s">
        <v>89</v>
      </c>
      <c r="AW5690" s="13" t="s">
        <v>31</v>
      </c>
      <c r="AX5690" s="13" t="s">
        <v>77</v>
      </c>
      <c r="AY5690" s="188" t="s">
        <v>574</v>
      </c>
    </row>
    <row r="5691" spans="2:51" s="12" customFormat="1" ht="12">
      <c r="B5691" s="180"/>
      <c r="D5691" s="181" t="s">
        <v>586</v>
      </c>
      <c r="E5691" s="182" t="s">
        <v>1</v>
      </c>
      <c r="F5691" s="183" t="s">
        <v>5854</v>
      </c>
      <c r="H5691" s="182" t="s">
        <v>1</v>
      </c>
      <c r="I5691" s="184"/>
      <c r="L5691" s="180"/>
      <c r="M5691" s="185"/>
      <c r="T5691" s="186"/>
      <c r="AT5691" s="182" t="s">
        <v>586</v>
      </c>
      <c r="AU5691" s="182" t="s">
        <v>89</v>
      </c>
      <c r="AV5691" s="12" t="s">
        <v>84</v>
      </c>
      <c r="AW5691" s="12" t="s">
        <v>31</v>
      </c>
      <c r="AX5691" s="12" t="s">
        <v>77</v>
      </c>
      <c r="AY5691" s="182" t="s">
        <v>574</v>
      </c>
    </row>
    <row r="5692" spans="2:51" s="13" customFormat="1" ht="12">
      <c r="B5692" s="187"/>
      <c r="D5692" s="181" t="s">
        <v>586</v>
      </c>
      <c r="E5692" s="188" t="s">
        <v>1</v>
      </c>
      <c r="F5692" s="189" t="s">
        <v>5855</v>
      </c>
      <c r="H5692" s="190">
        <v>10.576000000000001</v>
      </c>
      <c r="I5692" s="191"/>
      <c r="L5692" s="187"/>
      <c r="M5692" s="192"/>
      <c r="T5692" s="193"/>
      <c r="AT5692" s="188" t="s">
        <v>586</v>
      </c>
      <c r="AU5692" s="188" t="s">
        <v>89</v>
      </c>
      <c r="AV5692" s="13" t="s">
        <v>89</v>
      </c>
      <c r="AW5692" s="13" t="s">
        <v>31</v>
      </c>
      <c r="AX5692" s="13" t="s">
        <v>77</v>
      </c>
      <c r="AY5692" s="188" t="s">
        <v>574</v>
      </c>
    </row>
    <row r="5693" spans="2:51" s="12" customFormat="1" ht="12">
      <c r="B5693" s="180"/>
      <c r="D5693" s="181" t="s">
        <v>586</v>
      </c>
      <c r="E5693" s="182" t="s">
        <v>1</v>
      </c>
      <c r="F5693" s="183" t="s">
        <v>5856</v>
      </c>
      <c r="H5693" s="182" t="s">
        <v>1</v>
      </c>
      <c r="I5693" s="184"/>
      <c r="L5693" s="180"/>
      <c r="M5693" s="185"/>
      <c r="T5693" s="186"/>
      <c r="AT5693" s="182" t="s">
        <v>586</v>
      </c>
      <c r="AU5693" s="182" t="s">
        <v>89</v>
      </c>
      <c r="AV5693" s="12" t="s">
        <v>84</v>
      </c>
      <c r="AW5693" s="12" t="s">
        <v>31</v>
      </c>
      <c r="AX5693" s="12" t="s">
        <v>77</v>
      </c>
      <c r="AY5693" s="182" t="s">
        <v>574</v>
      </c>
    </row>
    <row r="5694" spans="2:51" s="13" customFormat="1" ht="12">
      <c r="B5694" s="187"/>
      <c r="D5694" s="181" t="s">
        <v>586</v>
      </c>
      <c r="E5694" s="188" t="s">
        <v>1</v>
      </c>
      <c r="F5694" s="189" t="s">
        <v>5857</v>
      </c>
      <c r="H5694" s="190">
        <v>12.073</v>
      </c>
      <c r="I5694" s="191"/>
      <c r="L5694" s="187"/>
      <c r="M5694" s="192"/>
      <c r="T5694" s="193"/>
      <c r="AT5694" s="188" t="s">
        <v>586</v>
      </c>
      <c r="AU5694" s="188" t="s">
        <v>89</v>
      </c>
      <c r="AV5694" s="13" t="s">
        <v>89</v>
      </c>
      <c r="AW5694" s="13" t="s">
        <v>31</v>
      </c>
      <c r="AX5694" s="13" t="s">
        <v>77</v>
      </c>
      <c r="AY5694" s="188" t="s">
        <v>574</v>
      </c>
    </row>
    <row r="5695" spans="2:51" s="12" customFormat="1" ht="12">
      <c r="B5695" s="180"/>
      <c r="D5695" s="181" t="s">
        <v>586</v>
      </c>
      <c r="E5695" s="182" t="s">
        <v>1</v>
      </c>
      <c r="F5695" s="183" t="s">
        <v>5858</v>
      </c>
      <c r="H5695" s="182" t="s">
        <v>1</v>
      </c>
      <c r="I5695" s="184"/>
      <c r="L5695" s="180"/>
      <c r="M5695" s="185"/>
      <c r="T5695" s="186"/>
      <c r="AT5695" s="182" t="s">
        <v>586</v>
      </c>
      <c r="AU5695" s="182" t="s">
        <v>89</v>
      </c>
      <c r="AV5695" s="12" t="s">
        <v>84</v>
      </c>
      <c r="AW5695" s="12" t="s">
        <v>31</v>
      </c>
      <c r="AX5695" s="12" t="s">
        <v>77</v>
      </c>
      <c r="AY5695" s="182" t="s">
        <v>574</v>
      </c>
    </row>
    <row r="5696" spans="2:51" s="13" customFormat="1" ht="12">
      <c r="B5696" s="187"/>
      <c r="D5696" s="181" t="s">
        <v>586</v>
      </c>
      <c r="E5696" s="188" t="s">
        <v>1</v>
      </c>
      <c r="F5696" s="189" t="s">
        <v>5859</v>
      </c>
      <c r="H5696" s="190">
        <v>32.450000000000003</v>
      </c>
      <c r="I5696" s="191"/>
      <c r="L5696" s="187"/>
      <c r="M5696" s="192"/>
      <c r="T5696" s="193"/>
      <c r="AT5696" s="188" t="s">
        <v>586</v>
      </c>
      <c r="AU5696" s="188" t="s">
        <v>89</v>
      </c>
      <c r="AV5696" s="13" t="s">
        <v>89</v>
      </c>
      <c r="AW5696" s="13" t="s">
        <v>31</v>
      </c>
      <c r="AX5696" s="13" t="s">
        <v>77</v>
      </c>
      <c r="AY5696" s="188" t="s">
        <v>574</v>
      </c>
    </row>
    <row r="5697" spans="2:51" s="12" customFormat="1" ht="12">
      <c r="B5697" s="180"/>
      <c r="D5697" s="181" t="s">
        <v>586</v>
      </c>
      <c r="E5697" s="182" t="s">
        <v>1</v>
      </c>
      <c r="F5697" s="183" t="s">
        <v>5860</v>
      </c>
      <c r="H5697" s="182" t="s">
        <v>1</v>
      </c>
      <c r="I5697" s="184"/>
      <c r="L5697" s="180"/>
      <c r="M5697" s="185"/>
      <c r="T5697" s="186"/>
      <c r="AT5697" s="182" t="s">
        <v>586</v>
      </c>
      <c r="AU5697" s="182" t="s">
        <v>89</v>
      </c>
      <c r="AV5697" s="12" t="s">
        <v>84</v>
      </c>
      <c r="AW5697" s="12" t="s">
        <v>31</v>
      </c>
      <c r="AX5697" s="12" t="s">
        <v>77</v>
      </c>
      <c r="AY5697" s="182" t="s">
        <v>574</v>
      </c>
    </row>
    <row r="5698" spans="2:51" s="13" customFormat="1" ht="12">
      <c r="B5698" s="187"/>
      <c r="D5698" s="181" t="s">
        <v>586</v>
      </c>
      <c r="E5698" s="188" t="s">
        <v>1</v>
      </c>
      <c r="F5698" s="189" t="s">
        <v>5861</v>
      </c>
      <c r="H5698" s="190">
        <v>32.75</v>
      </c>
      <c r="I5698" s="191"/>
      <c r="L5698" s="187"/>
      <c r="M5698" s="192"/>
      <c r="T5698" s="193"/>
      <c r="AT5698" s="188" t="s">
        <v>586</v>
      </c>
      <c r="AU5698" s="188" t="s">
        <v>89</v>
      </c>
      <c r="AV5698" s="13" t="s">
        <v>89</v>
      </c>
      <c r="AW5698" s="13" t="s">
        <v>31</v>
      </c>
      <c r="AX5698" s="13" t="s">
        <v>77</v>
      </c>
      <c r="AY5698" s="188" t="s">
        <v>574</v>
      </c>
    </row>
    <row r="5699" spans="2:51" s="12" customFormat="1" ht="12">
      <c r="B5699" s="180"/>
      <c r="D5699" s="181" t="s">
        <v>586</v>
      </c>
      <c r="E5699" s="182" t="s">
        <v>1</v>
      </c>
      <c r="F5699" s="183" t="s">
        <v>5862</v>
      </c>
      <c r="H5699" s="182" t="s">
        <v>1</v>
      </c>
      <c r="I5699" s="184"/>
      <c r="L5699" s="180"/>
      <c r="M5699" s="185"/>
      <c r="T5699" s="186"/>
      <c r="AT5699" s="182" t="s">
        <v>586</v>
      </c>
      <c r="AU5699" s="182" t="s">
        <v>89</v>
      </c>
      <c r="AV5699" s="12" t="s">
        <v>84</v>
      </c>
      <c r="AW5699" s="12" t="s">
        <v>31</v>
      </c>
      <c r="AX5699" s="12" t="s">
        <v>77</v>
      </c>
      <c r="AY5699" s="182" t="s">
        <v>574</v>
      </c>
    </row>
    <row r="5700" spans="2:51" s="13" customFormat="1" ht="12">
      <c r="B5700" s="187"/>
      <c r="D5700" s="181" t="s">
        <v>586</v>
      </c>
      <c r="E5700" s="188" t="s">
        <v>1</v>
      </c>
      <c r="F5700" s="189" t="s">
        <v>5863</v>
      </c>
      <c r="H5700" s="190">
        <v>14.6</v>
      </c>
      <c r="I5700" s="191"/>
      <c r="L5700" s="187"/>
      <c r="M5700" s="192"/>
      <c r="T5700" s="193"/>
      <c r="AT5700" s="188" t="s">
        <v>586</v>
      </c>
      <c r="AU5700" s="188" t="s">
        <v>89</v>
      </c>
      <c r="AV5700" s="13" t="s">
        <v>89</v>
      </c>
      <c r="AW5700" s="13" t="s">
        <v>31</v>
      </c>
      <c r="AX5700" s="13" t="s">
        <v>77</v>
      </c>
      <c r="AY5700" s="188" t="s">
        <v>574</v>
      </c>
    </row>
    <row r="5701" spans="2:51" s="12" customFormat="1" ht="12">
      <c r="B5701" s="180"/>
      <c r="D5701" s="181" t="s">
        <v>586</v>
      </c>
      <c r="E5701" s="182" t="s">
        <v>1</v>
      </c>
      <c r="F5701" s="183" t="s">
        <v>5864</v>
      </c>
      <c r="H5701" s="182" t="s">
        <v>1</v>
      </c>
      <c r="I5701" s="184"/>
      <c r="L5701" s="180"/>
      <c r="M5701" s="185"/>
      <c r="T5701" s="186"/>
      <c r="AT5701" s="182" t="s">
        <v>586</v>
      </c>
      <c r="AU5701" s="182" t="s">
        <v>89</v>
      </c>
      <c r="AV5701" s="12" t="s">
        <v>84</v>
      </c>
      <c r="AW5701" s="12" t="s">
        <v>31</v>
      </c>
      <c r="AX5701" s="12" t="s">
        <v>77</v>
      </c>
      <c r="AY5701" s="182" t="s">
        <v>574</v>
      </c>
    </row>
    <row r="5702" spans="2:51" s="13" customFormat="1" ht="24">
      <c r="B5702" s="187"/>
      <c r="D5702" s="181" t="s">
        <v>586</v>
      </c>
      <c r="E5702" s="188" t="s">
        <v>1</v>
      </c>
      <c r="F5702" s="189" t="s">
        <v>5865</v>
      </c>
      <c r="H5702" s="190">
        <v>9.74</v>
      </c>
      <c r="I5702" s="191"/>
      <c r="L5702" s="187"/>
      <c r="M5702" s="192"/>
      <c r="T5702" s="193"/>
      <c r="AT5702" s="188" t="s">
        <v>586</v>
      </c>
      <c r="AU5702" s="188" t="s">
        <v>89</v>
      </c>
      <c r="AV5702" s="13" t="s">
        <v>89</v>
      </c>
      <c r="AW5702" s="13" t="s">
        <v>31</v>
      </c>
      <c r="AX5702" s="13" t="s">
        <v>77</v>
      </c>
      <c r="AY5702" s="188" t="s">
        <v>574</v>
      </c>
    </row>
    <row r="5703" spans="2:51" s="13" customFormat="1" ht="12">
      <c r="B5703" s="187"/>
      <c r="D5703" s="181" t="s">
        <v>586</v>
      </c>
      <c r="E5703" s="188" t="s">
        <v>1</v>
      </c>
      <c r="F5703" s="189" t="s">
        <v>5866</v>
      </c>
      <c r="H5703" s="190">
        <v>16.899999999999999</v>
      </c>
      <c r="I5703" s="191"/>
      <c r="L5703" s="187"/>
      <c r="M5703" s="192"/>
      <c r="T5703" s="193"/>
      <c r="AT5703" s="188" t="s">
        <v>586</v>
      </c>
      <c r="AU5703" s="188" t="s">
        <v>89</v>
      </c>
      <c r="AV5703" s="13" t="s">
        <v>89</v>
      </c>
      <c r="AW5703" s="13" t="s">
        <v>31</v>
      </c>
      <c r="AX5703" s="13" t="s">
        <v>77</v>
      </c>
      <c r="AY5703" s="188" t="s">
        <v>574</v>
      </c>
    </row>
    <row r="5704" spans="2:51" s="12" customFormat="1" ht="12">
      <c r="B5704" s="180"/>
      <c r="D5704" s="181" t="s">
        <v>586</v>
      </c>
      <c r="E5704" s="182" t="s">
        <v>1</v>
      </c>
      <c r="F5704" s="183" t="s">
        <v>5867</v>
      </c>
      <c r="H5704" s="182" t="s">
        <v>1</v>
      </c>
      <c r="I5704" s="184"/>
      <c r="L5704" s="180"/>
      <c r="M5704" s="185"/>
      <c r="T5704" s="186"/>
      <c r="AT5704" s="182" t="s">
        <v>586</v>
      </c>
      <c r="AU5704" s="182" t="s">
        <v>89</v>
      </c>
      <c r="AV5704" s="12" t="s">
        <v>84</v>
      </c>
      <c r="AW5704" s="12" t="s">
        <v>31</v>
      </c>
      <c r="AX5704" s="12" t="s">
        <v>77</v>
      </c>
      <c r="AY5704" s="182" t="s">
        <v>574</v>
      </c>
    </row>
    <row r="5705" spans="2:51" s="13" customFormat="1" ht="12">
      <c r="B5705" s="187"/>
      <c r="D5705" s="181" t="s">
        <v>586</v>
      </c>
      <c r="E5705" s="188" t="s">
        <v>1</v>
      </c>
      <c r="F5705" s="189" t="s">
        <v>5868</v>
      </c>
      <c r="H5705" s="190">
        <v>19.45</v>
      </c>
      <c r="I5705" s="191"/>
      <c r="L5705" s="187"/>
      <c r="M5705" s="192"/>
      <c r="T5705" s="193"/>
      <c r="AT5705" s="188" t="s">
        <v>586</v>
      </c>
      <c r="AU5705" s="188" t="s">
        <v>89</v>
      </c>
      <c r="AV5705" s="13" t="s">
        <v>89</v>
      </c>
      <c r="AW5705" s="13" t="s">
        <v>31</v>
      </c>
      <c r="AX5705" s="13" t="s">
        <v>77</v>
      </c>
      <c r="AY5705" s="188" t="s">
        <v>574</v>
      </c>
    </row>
    <row r="5706" spans="2:51" s="12" customFormat="1" ht="12">
      <c r="B5706" s="180"/>
      <c r="D5706" s="181" t="s">
        <v>586</v>
      </c>
      <c r="E5706" s="182" t="s">
        <v>1</v>
      </c>
      <c r="F5706" s="183" t="s">
        <v>5869</v>
      </c>
      <c r="H5706" s="182" t="s">
        <v>1</v>
      </c>
      <c r="I5706" s="184"/>
      <c r="L5706" s="180"/>
      <c r="M5706" s="185"/>
      <c r="T5706" s="186"/>
      <c r="AT5706" s="182" t="s">
        <v>586</v>
      </c>
      <c r="AU5706" s="182" t="s">
        <v>89</v>
      </c>
      <c r="AV5706" s="12" t="s">
        <v>84</v>
      </c>
      <c r="AW5706" s="12" t="s">
        <v>31</v>
      </c>
      <c r="AX5706" s="12" t="s">
        <v>77</v>
      </c>
      <c r="AY5706" s="182" t="s">
        <v>574</v>
      </c>
    </row>
    <row r="5707" spans="2:51" s="13" customFormat="1" ht="12">
      <c r="B5707" s="187"/>
      <c r="D5707" s="181" t="s">
        <v>586</v>
      </c>
      <c r="E5707" s="188" t="s">
        <v>1</v>
      </c>
      <c r="F5707" s="189" t="s">
        <v>5870</v>
      </c>
      <c r="H5707" s="190">
        <v>24.08</v>
      </c>
      <c r="I5707" s="191"/>
      <c r="L5707" s="187"/>
      <c r="M5707" s="192"/>
      <c r="T5707" s="193"/>
      <c r="AT5707" s="188" t="s">
        <v>586</v>
      </c>
      <c r="AU5707" s="188" t="s">
        <v>89</v>
      </c>
      <c r="AV5707" s="13" t="s">
        <v>89</v>
      </c>
      <c r="AW5707" s="13" t="s">
        <v>31</v>
      </c>
      <c r="AX5707" s="13" t="s">
        <v>77</v>
      </c>
      <c r="AY5707" s="188" t="s">
        <v>574</v>
      </c>
    </row>
    <row r="5708" spans="2:51" s="12" customFormat="1" ht="12">
      <c r="B5708" s="180"/>
      <c r="D5708" s="181" t="s">
        <v>586</v>
      </c>
      <c r="E5708" s="182" t="s">
        <v>1</v>
      </c>
      <c r="F5708" s="183" t="s">
        <v>5871</v>
      </c>
      <c r="H5708" s="182" t="s">
        <v>1</v>
      </c>
      <c r="I5708" s="184"/>
      <c r="L5708" s="180"/>
      <c r="M5708" s="185"/>
      <c r="T5708" s="186"/>
      <c r="AT5708" s="182" t="s">
        <v>586</v>
      </c>
      <c r="AU5708" s="182" t="s">
        <v>89</v>
      </c>
      <c r="AV5708" s="12" t="s">
        <v>84</v>
      </c>
      <c r="AW5708" s="12" t="s">
        <v>31</v>
      </c>
      <c r="AX5708" s="12" t="s">
        <v>77</v>
      </c>
      <c r="AY5708" s="182" t="s">
        <v>574</v>
      </c>
    </row>
    <row r="5709" spans="2:51" s="13" customFormat="1" ht="12">
      <c r="B5709" s="187"/>
      <c r="D5709" s="181" t="s">
        <v>586</v>
      </c>
      <c r="E5709" s="188" t="s">
        <v>1</v>
      </c>
      <c r="F5709" s="189" t="s">
        <v>5872</v>
      </c>
      <c r="H5709" s="190">
        <v>22.547999999999998</v>
      </c>
      <c r="I5709" s="191"/>
      <c r="L5709" s="187"/>
      <c r="M5709" s="192"/>
      <c r="T5709" s="193"/>
      <c r="AT5709" s="188" t="s">
        <v>586</v>
      </c>
      <c r="AU5709" s="188" t="s">
        <v>89</v>
      </c>
      <c r="AV5709" s="13" t="s">
        <v>89</v>
      </c>
      <c r="AW5709" s="13" t="s">
        <v>31</v>
      </c>
      <c r="AX5709" s="13" t="s">
        <v>77</v>
      </c>
      <c r="AY5709" s="188" t="s">
        <v>574</v>
      </c>
    </row>
    <row r="5710" spans="2:51" s="12" customFormat="1" ht="12">
      <c r="B5710" s="180"/>
      <c r="D5710" s="181" t="s">
        <v>586</v>
      </c>
      <c r="E5710" s="182" t="s">
        <v>1</v>
      </c>
      <c r="F5710" s="183" t="s">
        <v>5873</v>
      </c>
      <c r="H5710" s="182" t="s">
        <v>1</v>
      </c>
      <c r="I5710" s="184"/>
      <c r="L5710" s="180"/>
      <c r="M5710" s="185"/>
      <c r="T5710" s="186"/>
      <c r="AT5710" s="182" t="s">
        <v>586</v>
      </c>
      <c r="AU5710" s="182" t="s">
        <v>89</v>
      </c>
      <c r="AV5710" s="12" t="s">
        <v>84</v>
      </c>
      <c r="AW5710" s="12" t="s">
        <v>31</v>
      </c>
      <c r="AX5710" s="12" t="s">
        <v>77</v>
      </c>
      <c r="AY5710" s="182" t="s">
        <v>574</v>
      </c>
    </row>
    <row r="5711" spans="2:51" s="13" customFormat="1" ht="24">
      <c r="B5711" s="187"/>
      <c r="D5711" s="181" t="s">
        <v>586</v>
      </c>
      <c r="E5711" s="188" t="s">
        <v>1</v>
      </c>
      <c r="F5711" s="189" t="s">
        <v>5874</v>
      </c>
      <c r="H5711" s="190">
        <v>23.204000000000001</v>
      </c>
      <c r="I5711" s="191"/>
      <c r="L5711" s="187"/>
      <c r="M5711" s="192"/>
      <c r="T5711" s="193"/>
      <c r="AT5711" s="188" t="s">
        <v>586</v>
      </c>
      <c r="AU5711" s="188" t="s">
        <v>89</v>
      </c>
      <c r="AV5711" s="13" t="s">
        <v>89</v>
      </c>
      <c r="AW5711" s="13" t="s">
        <v>31</v>
      </c>
      <c r="AX5711" s="13" t="s">
        <v>77</v>
      </c>
      <c r="AY5711" s="188" t="s">
        <v>574</v>
      </c>
    </row>
    <row r="5712" spans="2:51" s="13" customFormat="1" ht="12">
      <c r="B5712" s="187"/>
      <c r="D5712" s="181" t="s">
        <v>586</v>
      </c>
      <c r="E5712" s="188" t="s">
        <v>1</v>
      </c>
      <c r="F5712" s="189" t="s">
        <v>5875</v>
      </c>
      <c r="H5712" s="190">
        <v>10.6</v>
      </c>
      <c r="I5712" s="191"/>
      <c r="L5712" s="187"/>
      <c r="M5712" s="192"/>
      <c r="T5712" s="193"/>
      <c r="AT5712" s="188" t="s">
        <v>586</v>
      </c>
      <c r="AU5712" s="188" t="s">
        <v>89</v>
      </c>
      <c r="AV5712" s="13" t="s">
        <v>89</v>
      </c>
      <c r="AW5712" s="13" t="s">
        <v>31</v>
      </c>
      <c r="AX5712" s="13" t="s">
        <v>77</v>
      </c>
      <c r="AY5712" s="188" t="s">
        <v>574</v>
      </c>
    </row>
    <row r="5713" spans="2:65" s="12" customFormat="1" ht="12">
      <c r="B5713" s="180"/>
      <c r="D5713" s="181" t="s">
        <v>586</v>
      </c>
      <c r="E5713" s="182" t="s">
        <v>1</v>
      </c>
      <c r="F5713" s="183" t="s">
        <v>5876</v>
      </c>
      <c r="H5713" s="182" t="s">
        <v>1</v>
      </c>
      <c r="I5713" s="184"/>
      <c r="L5713" s="180"/>
      <c r="M5713" s="185"/>
      <c r="T5713" s="186"/>
      <c r="AT5713" s="182" t="s">
        <v>586</v>
      </c>
      <c r="AU5713" s="182" t="s">
        <v>89</v>
      </c>
      <c r="AV5713" s="12" t="s">
        <v>84</v>
      </c>
      <c r="AW5713" s="12" t="s">
        <v>31</v>
      </c>
      <c r="AX5713" s="12" t="s">
        <v>77</v>
      </c>
      <c r="AY5713" s="182" t="s">
        <v>574</v>
      </c>
    </row>
    <row r="5714" spans="2:65" s="13" customFormat="1" ht="12">
      <c r="B5714" s="187"/>
      <c r="D5714" s="181" t="s">
        <v>586</v>
      </c>
      <c r="E5714" s="188" t="s">
        <v>1</v>
      </c>
      <c r="F5714" s="189" t="s">
        <v>5877</v>
      </c>
      <c r="H5714" s="190">
        <v>8.5250000000000004</v>
      </c>
      <c r="I5714" s="191"/>
      <c r="L5714" s="187"/>
      <c r="M5714" s="192"/>
      <c r="T5714" s="193"/>
      <c r="AT5714" s="188" t="s">
        <v>586</v>
      </c>
      <c r="AU5714" s="188" t="s">
        <v>89</v>
      </c>
      <c r="AV5714" s="13" t="s">
        <v>89</v>
      </c>
      <c r="AW5714" s="13" t="s">
        <v>31</v>
      </c>
      <c r="AX5714" s="13" t="s">
        <v>77</v>
      </c>
      <c r="AY5714" s="188" t="s">
        <v>574</v>
      </c>
    </row>
    <row r="5715" spans="2:65" s="12" customFormat="1" ht="12">
      <c r="B5715" s="180"/>
      <c r="D5715" s="181" t="s">
        <v>586</v>
      </c>
      <c r="E5715" s="182" t="s">
        <v>1</v>
      </c>
      <c r="F5715" s="183" t="s">
        <v>5878</v>
      </c>
      <c r="H5715" s="182" t="s">
        <v>1</v>
      </c>
      <c r="I5715" s="184"/>
      <c r="L5715" s="180"/>
      <c r="M5715" s="185"/>
      <c r="T5715" s="186"/>
      <c r="AT5715" s="182" t="s">
        <v>586</v>
      </c>
      <c r="AU5715" s="182" t="s">
        <v>89</v>
      </c>
      <c r="AV5715" s="12" t="s">
        <v>84</v>
      </c>
      <c r="AW5715" s="12" t="s">
        <v>31</v>
      </c>
      <c r="AX5715" s="12" t="s">
        <v>77</v>
      </c>
      <c r="AY5715" s="182" t="s">
        <v>574</v>
      </c>
    </row>
    <row r="5716" spans="2:65" s="13" customFormat="1" ht="12">
      <c r="B5716" s="187"/>
      <c r="D5716" s="181" t="s">
        <v>586</v>
      </c>
      <c r="E5716" s="188" t="s">
        <v>1</v>
      </c>
      <c r="F5716" s="189" t="s">
        <v>5879</v>
      </c>
      <c r="H5716" s="190">
        <v>69.7</v>
      </c>
      <c r="I5716" s="191"/>
      <c r="L5716" s="187"/>
      <c r="M5716" s="192"/>
      <c r="T5716" s="193"/>
      <c r="AT5716" s="188" t="s">
        <v>586</v>
      </c>
      <c r="AU5716" s="188" t="s">
        <v>89</v>
      </c>
      <c r="AV5716" s="13" t="s">
        <v>89</v>
      </c>
      <c r="AW5716" s="13" t="s">
        <v>31</v>
      </c>
      <c r="AX5716" s="13" t="s">
        <v>77</v>
      </c>
      <c r="AY5716" s="188" t="s">
        <v>574</v>
      </c>
    </row>
    <row r="5717" spans="2:65" s="12" customFormat="1" ht="12">
      <c r="B5717" s="180"/>
      <c r="D5717" s="181" t="s">
        <v>586</v>
      </c>
      <c r="E5717" s="182" t="s">
        <v>1</v>
      </c>
      <c r="F5717" s="183" t="s">
        <v>5880</v>
      </c>
      <c r="H5717" s="182" t="s">
        <v>1</v>
      </c>
      <c r="I5717" s="184"/>
      <c r="L5717" s="180"/>
      <c r="M5717" s="185"/>
      <c r="T5717" s="186"/>
      <c r="AT5717" s="182" t="s">
        <v>586</v>
      </c>
      <c r="AU5717" s="182" t="s">
        <v>89</v>
      </c>
      <c r="AV5717" s="12" t="s">
        <v>84</v>
      </c>
      <c r="AW5717" s="12" t="s">
        <v>31</v>
      </c>
      <c r="AX5717" s="12" t="s">
        <v>77</v>
      </c>
      <c r="AY5717" s="182" t="s">
        <v>574</v>
      </c>
    </row>
    <row r="5718" spans="2:65" s="13" customFormat="1" ht="12">
      <c r="B5718" s="187"/>
      <c r="D5718" s="181" t="s">
        <v>586</v>
      </c>
      <c r="E5718" s="188" t="s">
        <v>1</v>
      </c>
      <c r="F5718" s="189" t="s">
        <v>5881</v>
      </c>
      <c r="H5718" s="190">
        <v>67.525000000000006</v>
      </c>
      <c r="I5718" s="191"/>
      <c r="L5718" s="187"/>
      <c r="M5718" s="192"/>
      <c r="T5718" s="193"/>
      <c r="AT5718" s="188" t="s">
        <v>586</v>
      </c>
      <c r="AU5718" s="188" t="s">
        <v>89</v>
      </c>
      <c r="AV5718" s="13" t="s">
        <v>89</v>
      </c>
      <c r="AW5718" s="13" t="s">
        <v>31</v>
      </c>
      <c r="AX5718" s="13" t="s">
        <v>77</v>
      </c>
      <c r="AY5718" s="188" t="s">
        <v>574</v>
      </c>
    </row>
    <row r="5719" spans="2:65" s="12" customFormat="1" ht="12">
      <c r="B5719" s="180"/>
      <c r="D5719" s="181" t="s">
        <v>586</v>
      </c>
      <c r="E5719" s="182" t="s">
        <v>1</v>
      </c>
      <c r="F5719" s="183" t="s">
        <v>5882</v>
      </c>
      <c r="H5719" s="182" t="s">
        <v>1</v>
      </c>
      <c r="I5719" s="184"/>
      <c r="L5719" s="180"/>
      <c r="M5719" s="185"/>
      <c r="T5719" s="186"/>
      <c r="AT5719" s="182" t="s">
        <v>586</v>
      </c>
      <c r="AU5719" s="182" t="s">
        <v>89</v>
      </c>
      <c r="AV5719" s="12" t="s">
        <v>84</v>
      </c>
      <c r="AW5719" s="12" t="s">
        <v>31</v>
      </c>
      <c r="AX5719" s="12" t="s">
        <v>77</v>
      </c>
      <c r="AY5719" s="182" t="s">
        <v>574</v>
      </c>
    </row>
    <row r="5720" spans="2:65" s="13" customFormat="1" ht="24">
      <c r="B5720" s="187"/>
      <c r="D5720" s="181" t="s">
        <v>586</v>
      </c>
      <c r="E5720" s="188" t="s">
        <v>1</v>
      </c>
      <c r="F5720" s="189" t="s">
        <v>5883</v>
      </c>
      <c r="H5720" s="190">
        <v>13.95</v>
      </c>
      <c r="I5720" s="191"/>
      <c r="L5720" s="187"/>
      <c r="M5720" s="192"/>
      <c r="T5720" s="193"/>
      <c r="AT5720" s="188" t="s">
        <v>586</v>
      </c>
      <c r="AU5720" s="188" t="s">
        <v>89</v>
      </c>
      <c r="AV5720" s="13" t="s">
        <v>89</v>
      </c>
      <c r="AW5720" s="13" t="s">
        <v>31</v>
      </c>
      <c r="AX5720" s="13" t="s">
        <v>77</v>
      </c>
      <c r="AY5720" s="188" t="s">
        <v>574</v>
      </c>
    </row>
    <row r="5721" spans="2:65" s="12" customFormat="1" ht="12">
      <c r="B5721" s="180"/>
      <c r="D5721" s="181" t="s">
        <v>586</v>
      </c>
      <c r="E5721" s="182" t="s">
        <v>1</v>
      </c>
      <c r="F5721" s="183" t="s">
        <v>5884</v>
      </c>
      <c r="H5721" s="182" t="s">
        <v>1</v>
      </c>
      <c r="I5721" s="184"/>
      <c r="L5721" s="180"/>
      <c r="M5721" s="185"/>
      <c r="T5721" s="186"/>
      <c r="AT5721" s="182" t="s">
        <v>586</v>
      </c>
      <c r="AU5721" s="182" t="s">
        <v>89</v>
      </c>
      <c r="AV5721" s="12" t="s">
        <v>84</v>
      </c>
      <c r="AW5721" s="12" t="s">
        <v>31</v>
      </c>
      <c r="AX5721" s="12" t="s">
        <v>77</v>
      </c>
      <c r="AY5721" s="182" t="s">
        <v>574</v>
      </c>
    </row>
    <row r="5722" spans="2:65" s="13" customFormat="1" ht="24">
      <c r="B5722" s="187"/>
      <c r="D5722" s="181" t="s">
        <v>586</v>
      </c>
      <c r="E5722" s="188" t="s">
        <v>1</v>
      </c>
      <c r="F5722" s="189" t="s">
        <v>5885</v>
      </c>
      <c r="H5722" s="190">
        <v>24.280999999999999</v>
      </c>
      <c r="I5722" s="191"/>
      <c r="L5722" s="187"/>
      <c r="M5722" s="192"/>
      <c r="T5722" s="193"/>
      <c r="AT5722" s="188" t="s">
        <v>586</v>
      </c>
      <c r="AU5722" s="188" t="s">
        <v>89</v>
      </c>
      <c r="AV5722" s="13" t="s">
        <v>89</v>
      </c>
      <c r="AW5722" s="13" t="s">
        <v>31</v>
      </c>
      <c r="AX5722" s="13" t="s">
        <v>77</v>
      </c>
      <c r="AY5722" s="188" t="s">
        <v>574</v>
      </c>
    </row>
    <row r="5723" spans="2:65" s="15" customFormat="1" ht="12">
      <c r="B5723" s="201"/>
      <c r="D5723" s="181" t="s">
        <v>586</v>
      </c>
      <c r="E5723" s="202" t="s">
        <v>1</v>
      </c>
      <c r="F5723" s="203" t="s">
        <v>776</v>
      </c>
      <c r="H5723" s="204">
        <v>1122.2449999999999</v>
      </c>
      <c r="I5723" s="205"/>
      <c r="L5723" s="201"/>
      <c r="M5723" s="206"/>
      <c r="T5723" s="207"/>
      <c r="AT5723" s="202" t="s">
        <v>586</v>
      </c>
      <c r="AU5723" s="202" t="s">
        <v>89</v>
      </c>
      <c r="AV5723" s="15" t="s">
        <v>597</v>
      </c>
      <c r="AW5723" s="15" t="s">
        <v>31</v>
      </c>
      <c r="AX5723" s="15" t="s">
        <v>77</v>
      </c>
      <c r="AY5723" s="202" t="s">
        <v>574</v>
      </c>
    </row>
    <row r="5724" spans="2:65" s="14" customFormat="1" ht="12">
      <c r="B5724" s="194"/>
      <c r="D5724" s="181" t="s">
        <v>586</v>
      </c>
      <c r="E5724" s="195" t="s">
        <v>1</v>
      </c>
      <c r="F5724" s="196" t="s">
        <v>596</v>
      </c>
      <c r="H5724" s="197">
        <v>1122.2449999999999</v>
      </c>
      <c r="I5724" s="198"/>
      <c r="L5724" s="194"/>
      <c r="M5724" s="199"/>
      <c r="T5724" s="200"/>
      <c r="AT5724" s="195" t="s">
        <v>586</v>
      </c>
      <c r="AU5724" s="195" t="s">
        <v>89</v>
      </c>
      <c r="AV5724" s="14" t="s">
        <v>580</v>
      </c>
      <c r="AW5724" s="14" t="s">
        <v>31</v>
      </c>
      <c r="AX5724" s="14" t="s">
        <v>84</v>
      </c>
      <c r="AY5724" s="195" t="s">
        <v>574</v>
      </c>
    </row>
    <row r="5725" spans="2:65" s="1" customFormat="1" ht="24.25" customHeight="1">
      <c r="B5725" s="140"/>
      <c r="C5725" s="168" t="s">
        <v>5886</v>
      </c>
      <c r="D5725" s="168" t="s">
        <v>576</v>
      </c>
      <c r="E5725" s="169" t="s">
        <v>5887</v>
      </c>
      <c r="F5725" s="170" t="s">
        <v>5789</v>
      </c>
      <c r="G5725" s="171" t="s">
        <v>611</v>
      </c>
      <c r="H5725" s="172">
        <v>51.292999999999999</v>
      </c>
      <c r="I5725" s="173"/>
      <c r="J5725" s="174">
        <f>ROUND(I5725*H5725,2)</f>
        <v>0</v>
      </c>
      <c r="K5725" s="175"/>
      <c r="L5725" s="34"/>
      <c r="M5725" s="176" t="s">
        <v>1</v>
      </c>
      <c r="N5725" s="139" t="s">
        <v>43</v>
      </c>
      <c r="P5725" s="177">
        <f>O5725*H5725</f>
        <v>0</v>
      </c>
      <c r="Q5725" s="177">
        <v>2.1000000000000001E-4</v>
      </c>
      <c r="R5725" s="177">
        <f>Q5725*H5725</f>
        <v>1.077153E-2</v>
      </c>
      <c r="S5725" s="177">
        <v>0</v>
      </c>
      <c r="T5725" s="178">
        <f>S5725*H5725</f>
        <v>0</v>
      </c>
      <c r="AR5725" s="179" t="s">
        <v>680</v>
      </c>
      <c r="AT5725" s="179" t="s">
        <v>576</v>
      </c>
      <c r="AU5725" s="179" t="s">
        <v>89</v>
      </c>
      <c r="AY5725" s="17" t="s">
        <v>574</v>
      </c>
      <c r="BE5725" s="102">
        <f>IF(N5725="základná",J5725,0)</f>
        <v>0</v>
      </c>
      <c r="BF5725" s="102">
        <f>IF(N5725="znížená",J5725,0)</f>
        <v>0</v>
      </c>
      <c r="BG5725" s="102">
        <f>IF(N5725="zákl. prenesená",J5725,0)</f>
        <v>0</v>
      </c>
      <c r="BH5725" s="102">
        <f>IF(N5725="zníž. prenesená",J5725,0)</f>
        <v>0</v>
      </c>
      <c r="BI5725" s="102">
        <f>IF(N5725="nulová",J5725,0)</f>
        <v>0</v>
      </c>
      <c r="BJ5725" s="17" t="s">
        <v>89</v>
      </c>
      <c r="BK5725" s="102">
        <f>ROUND(I5725*H5725,2)</f>
        <v>0</v>
      </c>
      <c r="BL5725" s="17" t="s">
        <v>680</v>
      </c>
      <c r="BM5725" s="179" t="s">
        <v>5888</v>
      </c>
    </row>
    <row r="5726" spans="2:65" s="12" customFormat="1" ht="12">
      <c r="B5726" s="180"/>
      <c r="D5726" s="181" t="s">
        <v>586</v>
      </c>
      <c r="E5726" s="182" t="s">
        <v>1</v>
      </c>
      <c r="F5726" s="183" t="s">
        <v>5889</v>
      </c>
      <c r="H5726" s="182" t="s">
        <v>1</v>
      </c>
      <c r="I5726" s="184"/>
      <c r="L5726" s="180"/>
      <c r="M5726" s="185"/>
      <c r="T5726" s="186"/>
      <c r="AT5726" s="182" t="s">
        <v>586</v>
      </c>
      <c r="AU5726" s="182" t="s">
        <v>89</v>
      </c>
      <c r="AV5726" s="12" t="s">
        <v>84</v>
      </c>
      <c r="AW5726" s="12" t="s">
        <v>31</v>
      </c>
      <c r="AX5726" s="12" t="s">
        <v>77</v>
      </c>
      <c r="AY5726" s="182" t="s">
        <v>574</v>
      </c>
    </row>
    <row r="5727" spans="2:65" s="12" customFormat="1" ht="12">
      <c r="B5727" s="180"/>
      <c r="D5727" s="181" t="s">
        <v>586</v>
      </c>
      <c r="E5727" s="182" t="s">
        <v>1</v>
      </c>
      <c r="F5727" s="183" t="s">
        <v>5848</v>
      </c>
      <c r="H5727" s="182" t="s">
        <v>1</v>
      </c>
      <c r="I5727" s="184"/>
      <c r="L5727" s="180"/>
      <c r="M5727" s="185"/>
      <c r="T5727" s="186"/>
      <c r="AT5727" s="182" t="s">
        <v>586</v>
      </c>
      <c r="AU5727" s="182" t="s">
        <v>89</v>
      </c>
      <c r="AV5727" s="12" t="s">
        <v>84</v>
      </c>
      <c r="AW5727" s="12" t="s">
        <v>31</v>
      </c>
      <c r="AX5727" s="12" t="s">
        <v>77</v>
      </c>
      <c r="AY5727" s="182" t="s">
        <v>574</v>
      </c>
    </row>
    <row r="5728" spans="2:65" s="13" customFormat="1" ht="12">
      <c r="B5728" s="187"/>
      <c r="D5728" s="181" t="s">
        <v>586</v>
      </c>
      <c r="E5728" s="188" t="s">
        <v>1</v>
      </c>
      <c r="F5728" s="189" t="s">
        <v>5890</v>
      </c>
      <c r="H5728" s="190">
        <v>3.8</v>
      </c>
      <c r="I5728" s="191"/>
      <c r="L5728" s="187"/>
      <c r="M5728" s="192"/>
      <c r="T5728" s="193"/>
      <c r="AT5728" s="188" t="s">
        <v>586</v>
      </c>
      <c r="AU5728" s="188" t="s">
        <v>89</v>
      </c>
      <c r="AV5728" s="13" t="s">
        <v>89</v>
      </c>
      <c r="AW5728" s="13" t="s">
        <v>31</v>
      </c>
      <c r="AX5728" s="13" t="s">
        <v>77</v>
      </c>
      <c r="AY5728" s="188" t="s">
        <v>574</v>
      </c>
    </row>
    <row r="5729" spans="2:65" s="12" customFormat="1" ht="12">
      <c r="B5729" s="180"/>
      <c r="D5729" s="181" t="s">
        <v>586</v>
      </c>
      <c r="E5729" s="182" t="s">
        <v>1</v>
      </c>
      <c r="F5729" s="183" t="s">
        <v>5891</v>
      </c>
      <c r="H5729" s="182" t="s">
        <v>1</v>
      </c>
      <c r="I5729" s="184"/>
      <c r="L5729" s="180"/>
      <c r="M5729" s="185"/>
      <c r="T5729" s="186"/>
      <c r="AT5729" s="182" t="s">
        <v>586</v>
      </c>
      <c r="AU5729" s="182" t="s">
        <v>89</v>
      </c>
      <c r="AV5729" s="12" t="s">
        <v>84</v>
      </c>
      <c r="AW5729" s="12" t="s">
        <v>31</v>
      </c>
      <c r="AX5729" s="12" t="s">
        <v>77</v>
      </c>
      <c r="AY5729" s="182" t="s">
        <v>574</v>
      </c>
    </row>
    <row r="5730" spans="2:65" s="13" customFormat="1" ht="12">
      <c r="B5730" s="187"/>
      <c r="D5730" s="181" t="s">
        <v>586</v>
      </c>
      <c r="E5730" s="188" t="s">
        <v>1</v>
      </c>
      <c r="F5730" s="189" t="s">
        <v>5892</v>
      </c>
      <c r="H5730" s="190">
        <v>3.7250000000000001</v>
      </c>
      <c r="I5730" s="191"/>
      <c r="L5730" s="187"/>
      <c r="M5730" s="192"/>
      <c r="T5730" s="193"/>
      <c r="AT5730" s="188" t="s">
        <v>586</v>
      </c>
      <c r="AU5730" s="188" t="s">
        <v>89</v>
      </c>
      <c r="AV5730" s="13" t="s">
        <v>89</v>
      </c>
      <c r="AW5730" s="13" t="s">
        <v>31</v>
      </c>
      <c r="AX5730" s="13" t="s">
        <v>77</v>
      </c>
      <c r="AY5730" s="188" t="s">
        <v>574</v>
      </c>
    </row>
    <row r="5731" spans="2:65" s="12" customFormat="1" ht="12">
      <c r="B5731" s="180"/>
      <c r="D5731" s="181" t="s">
        <v>586</v>
      </c>
      <c r="E5731" s="182" t="s">
        <v>1</v>
      </c>
      <c r="F5731" s="183" t="s">
        <v>5876</v>
      </c>
      <c r="H5731" s="182" t="s">
        <v>1</v>
      </c>
      <c r="I5731" s="184"/>
      <c r="L5731" s="180"/>
      <c r="M5731" s="185"/>
      <c r="T5731" s="186"/>
      <c r="AT5731" s="182" t="s">
        <v>586</v>
      </c>
      <c r="AU5731" s="182" t="s">
        <v>89</v>
      </c>
      <c r="AV5731" s="12" t="s">
        <v>84</v>
      </c>
      <c r="AW5731" s="12" t="s">
        <v>31</v>
      </c>
      <c r="AX5731" s="12" t="s">
        <v>77</v>
      </c>
      <c r="AY5731" s="182" t="s">
        <v>574</v>
      </c>
    </row>
    <row r="5732" spans="2:65" s="13" customFormat="1" ht="12">
      <c r="B5732" s="187"/>
      <c r="D5732" s="181" t="s">
        <v>586</v>
      </c>
      <c r="E5732" s="188" t="s">
        <v>1</v>
      </c>
      <c r="F5732" s="189" t="s">
        <v>5893</v>
      </c>
      <c r="H5732" s="190">
        <v>24.6</v>
      </c>
      <c r="I5732" s="191"/>
      <c r="L5732" s="187"/>
      <c r="M5732" s="192"/>
      <c r="T5732" s="193"/>
      <c r="AT5732" s="188" t="s">
        <v>586</v>
      </c>
      <c r="AU5732" s="188" t="s">
        <v>89</v>
      </c>
      <c r="AV5732" s="13" t="s">
        <v>89</v>
      </c>
      <c r="AW5732" s="13" t="s">
        <v>31</v>
      </c>
      <c r="AX5732" s="13" t="s">
        <v>77</v>
      </c>
      <c r="AY5732" s="188" t="s">
        <v>574</v>
      </c>
    </row>
    <row r="5733" spans="2:65" s="12" customFormat="1" ht="12">
      <c r="B5733" s="180"/>
      <c r="D5733" s="181" t="s">
        <v>586</v>
      </c>
      <c r="E5733" s="182" t="s">
        <v>1</v>
      </c>
      <c r="F5733" s="183" t="s">
        <v>5878</v>
      </c>
      <c r="H5733" s="182" t="s">
        <v>1</v>
      </c>
      <c r="I5733" s="184"/>
      <c r="L5733" s="180"/>
      <c r="M5733" s="185"/>
      <c r="T5733" s="186"/>
      <c r="AT5733" s="182" t="s">
        <v>586</v>
      </c>
      <c r="AU5733" s="182" t="s">
        <v>89</v>
      </c>
      <c r="AV5733" s="12" t="s">
        <v>84</v>
      </c>
      <c r="AW5733" s="12" t="s">
        <v>31</v>
      </c>
      <c r="AX5733" s="12" t="s">
        <v>77</v>
      </c>
      <c r="AY5733" s="182" t="s">
        <v>574</v>
      </c>
    </row>
    <row r="5734" spans="2:65" s="13" customFormat="1" ht="12">
      <c r="B5734" s="187"/>
      <c r="D5734" s="181" t="s">
        <v>586</v>
      </c>
      <c r="E5734" s="188" t="s">
        <v>1</v>
      </c>
      <c r="F5734" s="189" t="s">
        <v>5894</v>
      </c>
      <c r="H5734" s="190">
        <v>13.362</v>
      </c>
      <c r="I5734" s="191"/>
      <c r="L5734" s="187"/>
      <c r="M5734" s="192"/>
      <c r="T5734" s="193"/>
      <c r="AT5734" s="188" t="s">
        <v>586</v>
      </c>
      <c r="AU5734" s="188" t="s">
        <v>89</v>
      </c>
      <c r="AV5734" s="13" t="s">
        <v>89</v>
      </c>
      <c r="AW5734" s="13" t="s">
        <v>31</v>
      </c>
      <c r="AX5734" s="13" t="s">
        <v>77</v>
      </c>
      <c r="AY5734" s="188" t="s">
        <v>574</v>
      </c>
    </row>
    <row r="5735" spans="2:65" s="12" customFormat="1" ht="12">
      <c r="B5735" s="180"/>
      <c r="D5735" s="181" t="s">
        <v>586</v>
      </c>
      <c r="E5735" s="182" t="s">
        <v>1</v>
      </c>
      <c r="F5735" s="183" t="s">
        <v>5880</v>
      </c>
      <c r="H5735" s="182" t="s">
        <v>1</v>
      </c>
      <c r="I5735" s="184"/>
      <c r="L5735" s="180"/>
      <c r="M5735" s="185"/>
      <c r="T5735" s="186"/>
      <c r="AT5735" s="182" t="s">
        <v>586</v>
      </c>
      <c r="AU5735" s="182" t="s">
        <v>89</v>
      </c>
      <c r="AV5735" s="12" t="s">
        <v>84</v>
      </c>
      <c r="AW5735" s="12" t="s">
        <v>31</v>
      </c>
      <c r="AX5735" s="12" t="s">
        <v>77</v>
      </c>
      <c r="AY5735" s="182" t="s">
        <v>574</v>
      </c>
    </row>
    <row r="5736" spans="2:65" s="13" customFormat="1" ht="12">
      <c r="B5736" s="187"/>
      <c r="D5736" s="181" t="s">
        <v>586</v>
      </c>
      <c r="E5736" s="188" t="s">
        <v>1</v>
      </c>
      <c r="F5736" s="189" t="s">
        <v>5895</v>
      </c>
      <c r="H5736" s="190">
        <v>5.806</v>
      </c>
      <c r="I5736" s="191"/>
      <c r="L5736" s="187"/>
      <c r="M5736" s="192"/>
      <c r="T5736" s="193"/>
      <c r="AT5736" s="188" t="s">
        <v>586</v>
      </c>
      <c r="AU5736" s="188" t="s">
        <v>89</v>
      </c>
      <c r="AV5736" s="13" t="s">
        <v>89</v>
      </c>
      <c r="AW5736" s="13" t="s">
        <v>31</v>
      </c>
      <c r="AX5736" s="13" t="s">
        <v>77</v>
      </c>
      <c r="AY5736" s="188" t="s">
        <v>574</v>
      </c>
    </row>
    <row r="5737" spans="2:65" s="15" customFormat="1" ht="12">
      <c r="B5737" s="201"/>
      <c r="D5737" s="181" t="s">
        <v>586</v>
      </c>
      <c r="E5737" s="202" t="s">
        <v>1</v>
      </c>
      <c r="F5737" s="203" t="s">
        <v>776</v>
      </c>
      <c r="H5737" s="204">
        <v>51.292999999999999</v>
      </c>
      <c r="I5737" s="205"/>
      <c r="L5737" s="201"/>
      <c r="M5737" s="206"/>
      <c r="T5737" s="207"/>
      <c r="AT5737" s="202" t="s">
        <v>586</v>
      </c>
      <c r="AU5737" s="202" t="s">
        <v>89</v>
      </c>
      <c r="AV5737" s="15" t="s">
        <v>597</v>
      </c>
      <c r="AW5737" s="15" t="s">
        <v>31</v>
      </c>
      <c r="AX5737" s="15" t="s">
        <v>77</v>
      </c>
      <c r="AY5737" s="202" t="s">
        <v>574</v>
      </c>
    </row>
    <row r="5738" spans="2:65" s="14" customFormat="1" ht="12">
      <c r="B5738" s="194"/>
      <c r="D5738" s="181" t="s">
        <v>586</v>
      </c>
      <c r="E5738" s="195" t="s">
        <v>1</v>
      </c>
      <c r="F5738" s="196" t="s">
        <v>596</v>
      </c>
      <c r="H5738" s="197">
        <v>51.292999999999999</v>
      </c>
      <c r="I5738" s="198"/>
      <c r="L5738" s="194"/>
      <c r="M5738" s="199"/>
      <c r="T5738" s="200"/>
      <c r="AT5738" s="195" t="s">
        <v>586</v>
      </c>
      <c r="AU5738" s="195" t="s">
        <v>89</v>
      </c>
      <c r="AV5738" s="14" t="s">
        <v>580</v>
      </c>
      <c r="AW5738" s="14" t="s">
        <v>31</v>
      </c>
      <c r="AX5738" s="14" t="s">
        <v>84</v>
      </c>
      <c r="AY5738" s="195" t="s">
        <v>574</v>
      </c>
    </row>
    <row r="5739" spans="2:65" s="1" customFormat="1" ht="24.25" customHeight="1">
      <c r="B5739" s="140"/>
      <c r="C5739" s="168" t="s">
        <v>5896</v>
      </c>
      <c r="D5739" s="168" t="s">
        <v>576</v>
      </c>
      <c r="E5739" s="169" t="s">
        <v>5897</v>
      </c>
      <c r="F5739" s="170" t="s">
        <v>5898</v>
      </c>
      <c r="G5739" s="171" t="s">
        <v>611</v>
      </c>
      <c r="H5739" s="172">
        <v>505.89800000000002</v>
      </c>
      <c r="I5739" s="173"/>
      <c r="J5739" s="174">
        <f>ROUND(I5739*H5739,2)</f>
        <v>0</v>
      </c>
      <c r="K5739" s="175"/>
      <c r="L5739" s="34"/>
      <c r="M5739" s="176" t="s">
        <v>1</v>
      </c>
      <c r="N5739" s="139" t="s">
        <v>43</v>
      </c>
      <c r="P5739" s="177">
        <f>O5739*H5739</f>
        <v>0</v>
      </c>
      <c r="Q5739" s="177">
        <v>2.1000000000000001E-4</v>
      </c>
      <c r="R5739" s="177">
        <f>Q5739*H5739</f>
        <v>0.10623858000000001</v>
      </c>
      <c r="S5739" s="177">
        <v>0</v>
      </c>
      <c r="T5739" s="178">
        <f>S5739*H5739</f>
        <v>0</v>
      </c>
      <c r="AR5739" s="179" t="s">
        <v>680</v>
      </c>
      <c r="AT5739" s="179" t="s">
        <v>576</v>
      </c>
      <c r="AU5739" s="179" t="s">
        <v>89</v>
      </c>
      <c r="AY5739" s="17" t="s">
        <v>574</v>
      </c>
      <c r="BE5739" s="102">
        <f>IF(N5739="základná",J5739,0)</f>
        <v>0</v>
      </c>
      <c r="BF5739" s="102">
        <f>IF(N5739="znížená",J5739,0)</f>
        <v>0</v>
      </c>
      <c r="BG5739" s="102">
        <f>IF(N5739="zákl. prenesená",J5739,0)</f>
        <v>0</v>
      </c>
      <c r="BH5739" s="102">
        <f>IF(N5739="zníž. prenesená",J5739,0)</f>
        <v>0</v>
      </c>
      <c r="BI5739" s="102">
        <f>IF(N5739="nulová",J5739,0)</f>
        <v>0</v>
      </c>
      <c r="BJ5739" s="17" t="s">
        <v>89</v>
      </c>
      <c r="BK5739" s="102">
        <f>ROUND(I5739*H5739,2)</f>
        <v>0</v>
      </c>
      <c r="BL5739" s="17" t="s">
        <v>680</v>
      </c>
      <c r="BM5739" s="179" t="s">
        <v>5899</v>
      </c>
    </row>
    <row r="5740" spans="2:65" s="12" customFormat="1" ht="12">
      <c r="B5740" s="180"/>
      <c r="D5740" s="181" t="s">
        <v>586</v>
      </c>
      <c r="E5740" s="182" t="s">
        <v>1</v>
      </c>
      <c r="F5740" s="183" t="s">
        <v>4512</v>
      </c>
      <c r="H5740" s="182" t="s">
        <v>1</v>
      </c>
      <c r="I5740" s="184"/>
      <c r="L5740" s="180"/>
      <c r="M5740" s="185"/>
      <c r="T5740" s="186"/>
      <c r="AT5740" s="182" t="s">
        <v>586</v>
      </c>
      <c r="AU5740" s="182" t="s">
        <v>89</v>
      </c>
      <c r="AV5740" s="12" t="s">
        <v>84</v>
      </c>
      <c r="AW5740" s="12" t="s">
        <v>31</v>
      </c>
      <c r="AX5740" s="12" t="s">
        <v>77</v>
      </c>
      <c r="AY5740" s="182" t="s">
        <v>574</v>
      </c>
    </row>
    <row r="5741" spans="2:65" s="12" customFormat="1" ht="12">
      <c r="B5741" s="180"/>
      <c r="D5741" s="181" t="s">
        <v>586</v>
      </c>
      <c r="E5741" s="182" t="s">
        <v>1</v>
      </c>
      <c r="F5741" s="183" t="s">
        <v>5900</v>
      </c>
      <c r="H5741" s="182" t="s">
        <v>1</v>
      </c>
      <c r="I5741" s="184"/>
      <c r="L5741" s="180"/>
      <c r="M5741" s="185"/>
      <c r="T5741" s="186"/>
      <c r="AT5741" s="182" t="s">
        <v>586</v>
      </c>
      <c r="AU5741" s="182" t="s">
        <v>89</v>
      </c>
      <c r="AV5741" s="12" t="s">
        <v>84</v>
      </c>
      <c r="AW5741" s="12" t="s">
        <v>31</v>
      </c>
      <c r="AX5741" s="12" t="s">
        <v>77</v>
      </c>
      <c r="AY5741" s="182" t="s">
        <v>574</v>
      </c>
    </row>
    <row r="5742" spans="2:65" s="13" customFormat="1" ht="12">
      <c r="B5742" s="187"/>
      <c r="D5742" s="181" t="s">
        <v>586</v>
      </c>
      <c r="E5742" s="188" t="s">
        <v>1</v>
      </c>
      <c r="F5742" s="189" t="s">
        <v>5901</v>
      </c>
      <c r="H5742" s="190">
        <v>8.5</v>
      </c>
      <c r="I5742" s="191"/>
      <c r="L5742" s="187"/>
      <c r="M5742" s="192"/>
      <c r="T5742" s="193"/>
      <c r="AT5742" s="188" t="s">
        <v>586</v>
      </c>
      <c r="AU5742" s="188" t="s">
        <v>89</v>
      </c>
      <c r="AV5742" s="13" t="s">
        <v>89</v>
      </c>
      <c r="AW5742" s="13" t="s">
        <v>31</v>
      </c>
      <c r="AX5742" s="13" t="s">
        <v>77</v>
      </c>
      <c r="AY5742" s="188" t="s">
        <v>574</v>
      </c>
    </row>
    <row r="5743" spans="2:65" s="12" customFormat="1" ht="12">
      <c r="B5743" s="180"/>
      <c r="D5743" s="181" t="s">
        <v>586</v>
      </c>
      <c r="E5743" s="182" t="s">
        <v>1</v>
      </c>
      <c r="F5743" s="183" t="s">
        <v>5902</v>
      </c>
      <c r="H5743" s="182" t="s">
        <v>1</v>
      </c>
      <c r="I5743" s="184"/>
      <c r="L5743" s="180"/>
      <c r="M5743" s="185"/>
      <c r="T5743" s="186"/>
      <c r="AT5743" s="182" t="s">
        <v>586</v>
      </c>
      <c r="AU5743" s="182" t="s">
        <v>89</v>
      </c>
      <c r="AV5743" s="12" t="s">
        <v>84</v>
      </c>
      <c r="AW5743" s="12" t="s">
        <v>31</v>
      </c>
      <c r="AX5743" s="12" t="s">
        <v>77</v>
      </c>
      <c r="AY5743" s="182" t="s">
        <v>574</v>
      </c>
    </row>
    <row r="5744" spans="2:65" s="13" customFormat="1" ht="12">
      <c r="B5744" s="187"/>
      <c r="D5744" s="181" t="s">
        <v>586</v>
      </c>
      <c r="E5744" s="188" t="s">
        <v>1</v>
      </c>
      <c r="F5744" s="189" t="s">
        <v>5903</v>
      </c>
      <c r="H5744" s="190">
        <v>7.75</v>
      </c>
      <c r="I5744" s="191"/>
      <c r="L5744" s="187"/>
      <c r="M5744" s="192"/>
      <c r="T5744" s="193"/>
      <c r="AT5744" s="188" t="s">
        <v>586</v>
      </c>
      <c r="AU5744" s="188" t="s">
        <v>89</v>
      </c>
      <c r="AV5744" s="13" t="s">
        <v>89</v>
      </c>
      <c r="AW5744" s="13" t="s">
        <v>31</v>
      </c>
      <c r="AX5744" s="13" t="s">
        <v>77</v>
      </c>
      <c r="AY5744" s="188" t="s">
        <v>574</v>
      </c>
    </row>
    <row r="5745" spans="2:51" s="12" customFormat="1" ht="12">
      <c r="B5745" s="180"/>
      <c r="D5745" s="181" t="s">
        <v>586</v>
      </c>
      <c r="E5745" s="182" t="s">
        <v>1</v>
      </c>
      <c r="F5745" s="183" t="s">
        <v>5904</v>
      </c>
      <c r="H5745" s="182" t="s">
        <v>1</v>
      </c>
      <c r="I5745" s="184"/>
      <c r="L5745" s="180"/>
      <c r="M5745" s="185"/>
      <c r="T5745" s="186"/>
      <c r="AT5745" s="182" t="s">
        <v>586</v>
      </c>
      <c r="AU5745" s="182" t="s">
        <v>89</v>
      </c>
      <c r="AV5745" s="12" t="s">
        <v>84</v>
      </c>
      <c r="AW5745" s="12" t="s">
        <v>31</v>
      </c>
      <c r="AX5745" s="12" t="s">
        <v>77</v>
      </c>
      <c r="AY5745" s="182" t="s">
        <v>574</v>
      </c>
    </row>
    <row r="5746" spans="2:51" s="13" customFormat="1" ht="12">
      <c r="B5746" s="187"/>
      <c r="D5746" s="181" t="s">
        <v>586</v>
      </c>
      <c r="E5746" s="188" t="s">
        <v>1</v>
      </c>
      <c r="F5746" s="189" t="s">
        <v>5905</v>
      </c>
      <c r="H5746" s="190">
        <v>5.55</v>
      </c>
      <c r="I5746" s="191"/>
      <c r="L5746" s="187"/>
      <c r="M5746" s="192"/>
      <c r="T5746" s="193"/>
      <c r="AT5746" s="188" t="s">
        <v>586</v>
      </c>
      <c r="AU5746" s="188" t="s">
        <v>89</v>
      </c>
      <c r="AV5746" s="13" t="s">
        <v>89</v>
      </c>
      <c r="AW5746" s="13" t="s">
        <v>31</v>
      </c>
      <c r="AX5746" s="13" t="s">
        <v>77</v>
      </c>
      <c r="AY5746" s="188" t="s">
        <v>574</v>
      </c>
    </row>
    <row r="5747" spans="2:51" s="12" customFormat="1" ht="12">
      <c r="B5747" s="180"/>
      <c r="D5747" s="181" t="s">
        <v>586</v>
      </c>
      <c r="E5747" s="182" t="s">
        <v>1</v>
      </c>
      <c r="F5747" s="183" t="s">
        <v>5906</v>
      </c>
      <c r="H5747" s="182" t="s">
        <v>1</v>
      </c>
      <c r="I5747" s="184"/>
      <c r="L5747" s="180"/>
      <c r="M5747" s="185"/>
      <c r="T5747" s="186"/>
      <c r="AT5747" s="182" t="s">
        <v>586</v>
      </c>
      <c r="AU5747" s="182" t="s">
        <v>89</v>
      </c>
      <c r="AV5747" s="12" t="s">
        <v>84</v>
      </c>
      <c r="AW5747" s="12" t="s">
        <v>31</v>
      </c>
      <c r="AX5747" s="12" t="s">
        <v>77</v>
      </c>
      <c r="AY5747" s="182" t="s">
        <v>574</v>
      </c>
    </row>
    <row r="5748" spans="2:51" s="13" customFormat="1" ht="12">
      <c r="B5748" s="187"/>
      <c r="D5748" s="181" t="s">
        <v>586</v>
      </c>
      <c r="E5748" s="188" t="s">
        <v>1</v>
      </c>
      <c r="F5748" s="189" t="s">
        <v>5907</v>
      </c>
      <c r="H5748" s="190">
        <v>11.55</v>
      </c>
      <c r="I5748" s="191"/>
      <c r="L5748" s="187"/>
      <c r="M5748" s="192"/>
      <c r="T5748" s="193"/>
      <c r="AT5748" s="188" t="s">
        <v>586</v>
      </c>
      <c r="AU5748" s="188" t="s">
        <v>89</v>
      </c>
      <c r="AV5748" s="13" t="s">
        <v>89</v>
      </c>
      <c r="AW5748" s="13" t="s">
        <v>31</v>
      </c>
      <c r="AX5748" s="13" t="s">
        <v>77</v>
      </c>
      <c r="AY5748" s="188" t="s">
        <v>574</v>
      </c>
    </row>
    <row r="5749" spans="2:51" s="12" customFormat="1" ht="12">
      <c r="B5749" s="180"/>
      <c r="D5749" s="181" t="s">
        <v>586</v>
      </c>
      <c r="E5749" s="182" t="s">
        <v>1</v>
      </c>
      <c r="F5749" s="183" t="s">
        <v>5908</v>
      </c>
      <c r="H5749" s="182" t="s">
        <v>1</v>
      </c>
      <c r="I5749" s="184"/>
      <c r="L5749" s="180"/>
      <c r="M5749" s="185"/>
      <c r="T5749" s="186"/>
      <c r="AT5749" s="182" t="s">
        <v>586</v>
      </c>
      <c r="AU5749" s="182" t="s">
        <v>89</v>
      </c>
      <c r="AV5749" s="12" t="s">
        <v>84</v>
      </c>
      <c r="AW5749" s="12" t="s">
        <v>31</v>
      </c>
      <c r="AX5749" s="12" t="s">
        <v>77</v>
      </c>
      <c r="AY5749" s="182" t="s">
        <v>574</v>
      </c>
    </row>
    <row r="5750" spans="2:51" s="13" customFormat="1" ht="12">
      <c r="B5750" s="187"/>
      <c r="D5750" s="181" t="s">
        <v>586</v>
      </c>
      <c r="E5750" s="188" t="s">
        <v>1</v>
      </c>
      <c r="F5750" s="189" t="s">
        <v>5909</v>
      </c>
      <c r="H5750" s="190">
        <v>10.3</v>
      </c>
      <c r="I5750" s="191"/>
      <c r="L5750" s="187"/>
      <c r="M5750" s="192"/>
      <c r="T5750" s="193"/>
      <c r="AT5750" s="188" t="s">
        <v>586</v>
      </c>
      <c r="AU5750" s="188" t="s">
        <v>89</v>
      </c>
      <c r="AV5750" s="13" t="s">
        <v>89</v>
      </c>
      <c r="AW5750" s="13" t="s">
        <v>31</v>
      </c>
      <c r="AX5750" s="13" t="s">
        <v>77</v>
      </c>
      <c r="AY5750" s="188" t="s">
        <v>574</v>
      </c>
    </row>
    <row r="5751" spans="2:51" s="12" customFormat="1" ht="12">
      <c r="B5751" s="180"/>
      <c r="D5751" s="181" t="s">
        <v>586</v>
      </c>
      <c r="E5751" s="182" t="s">
        <v>1</v>
      </c>
      <c r="F5751" s="183" t="s">
        <v>5910</v>
      </c>
      <c r="H5751" s="182" t="s">
        <v>1</v>
      </c>
      <c r="I5751" s="184"/>
      <c r="L5751" s="180"/>
      <c r="M5751" s="185"/>
      <c r="T5751" s="186"/>
      <c r="AT5751" s="182" t="s">
        <v>586</v>
      </c>
      <c r="AU5751" s="182" t="s">
        <v>89</v>
      </c>
      <c r="AV5751" s="12" t="s">
        <v>84</v>
      </c>
      <c r="AW5751" s="12" t="s">
        <v>31</v>
      </c>
      <c r="AX5751" s="12" t="s">
        <v>77</v>
      </c>
      <c r="AY5751" s="182" t="s">
        <v>574</v>
      </c>
    </row>
    <row r="5752" spans="2:51" s="13" customFormat="1" ht="12">
      <c r="B5752" s="187"/>
      <c r="D5752" s="181" t="s">
        <v>586</v>
      </c>
      <c r="E5752" s="188" t="s">
        <v>1</v>
      </c>
      <c r="F5752" s="189" t="s">
        <v>5911</v>
      </c>
      <c r="H5752" s="190">
        <v>5.3</v>
      </c>
      <c r="I5752" s="191"/>
      <c r="L5752" s="187"/>
      <c r="M5752" s="192"/>
      <c r="T5752" s="193"/>
      <c r="AT5752" s="188" t="s">
        <v>586</v>
      </c>
      <c r="AU5752" s="188" t="s">
        <v>89</v>
      </c>
      <c r="AV5752" s="13" t="s">
        <v>89</v>
      </c>
      <c r="AW5752" s="13" t="s">
        <v>31</v>
      </c>
      <c r="AX5752" s="13" t="s">
        <v>77</v>
      </c>
      <c r="AY5752" s="188" t="s">
        <v>574</v>
      </c>
    </row>
    <row r="5753" spans="2:51" s="12" customFormat="1" ht="12">
      <c r="B5753" s="180"/>
      <c r="D5753" s="181" t="s">
        <v>586</v>
      </c>
      <c r="E5753" s="182" t="s">
        <v>1</v>
      </c>
      <c r="F5753" s="183" t="s">
        <v>5902</v>
      </c>
      <c r="H5753" s="182" t="s">
        <v>1</v>
      </c>
      <c r="I5753" s="184"/>
      <c r="L5753" s="180"/>
      <c r="M5753" s="185"/>
      <c r="T5753" s="186"/>
      <c r="AT5753" s="182" t="s">
        <v>586</v>
      </c>
      <c r="AU5753" s="182" t="s">
        <v>89</v>
      </c>
      <c r="AV5753" s="12" t="s">
        <v>84</v>
      </c>
      <c r="AW5753" s="12" t="s">
        <v>31</v>
      </c>
      <c r="AX5753" s="12" t="s">
        <v>77</v>
      </c>
      <c r="AY5753" s="182" t="s">
        <v>574</v>
      </c>
    </row>
    <row r="5754" spans="2:51" s="13" customFormat="1" ht="12">
      <c r="B5754" s="187"/>
      <c r="D5754" s="181" t="s">
        <v>586</v>
      </c>
      <c r="E5754" s="188" t="s">
        <v>1</v>
      </c>
      <c r="F5754" s="189" t="s">
        <v>5912</v>
      </c>
      <c r="H5754" s="190">
        <v>5.5</v>
      </c>
      <c r="I5754" s="191"/>
      <c r="L5754" s="187"/>
      <c r="M5754" s="192"/>
      <c r="T5754" s="193"/>
      <c r="AT5754" s="188" t="s">
        <v>586</v>
      </c>
      <c r="AU5754" s="188" t="s">
        <v>89</v>
      </c>
      <c r="AV5754" s="13" t="s">
        <v>89</v>
      </c>
      <c r="AW5754" s="13" t="s">
        <v>31</v>
      </c>
      <c r="AX5754" s="13" t="s">
        <v>77</v>
      </c>
      <c r="AY5754" s="188" t="s">
        <v>574</v>
      </c>
    </row>
    <row r="5755" spans="2:51" s="12" customFormat="1" ht="12">
      <c r="B5755" s="180"/>
      <c r="D5755" s="181" t="s">
        <v>586</v>
      </c>
      <c r="E5755" s="182" t="s">
        <v>1</v>
      </c>
      <c r="F5755" s="183" t="s">
        <v>5913</v>
      </c>
      <c r="H5755" s="182" t="s">
        <v>1</v>
      </c>
      <c r="I5755" s="184"/>
      <c r="L5755" s="180"/>
      <c r="M5755" s="185"/>
      <c r="T5755" s="186"/>
      <c r="AT5755" s="182" t="s">
        <v>586</v>
      </c>
      <c r="AU5755" s="182" t="s">
        <v>89</v>
      </c>
      <c r="AV5755" s="12" t="s">
        <v>84</v>
      </c>
      <c r="AW5755" s="12" t="s">
        <v>31</v>
      </c>
      <c r="AX5755" s="12" t="s">
        <v>77</v>
      </c>
      <c r="AY5755" s="182" t="s">
        <v>574</v>
      </c>
    </row>
    <row r="5756" spans="2:51" s="13" customFormat="1" ht="12">
      <c r="B5756" s="187"/>
      <c r="D5756" s="181" t="s">
        <v>586</v>
      </c>
      <c r="E5756" s="188" t="s">
        <v>1</v>
      </c>
      <c r="F5756" s="189" t="s">
        <v>5914</v>
      </c>
      <c r="H5756" s="190">
        <v>7.5</v>
      </c>
      <c r="I5756" s="191"/>
      <c r="L5756" s="187"/>
      <c r="M5756" s="192"/>
      <c r="T5756" s="193"/>
      <c r="AT5756" s="188" t="s">
        <v>586</v>
      </c>
      <c r="AU5756" s="188" t="s">
        <v>89</v>
      </c>
      <c r="AV5756" s="13" t="s">
        <v>89</v>
      </c>
      <c r="AW5756" s="13" t="s">
        <v>31</v>
      </c>
      <c r="AX5756" s="13" t="s">
        <v>77</v>
      </c>
      <c r="AY5756" s="188" t="s">
        <v>574</v>
      </c>
    </row>
    <row r="5757" spans="2:51" s="12" customFormat="1" ht="12">
      <c r="B5757" s="180"/>
      <c r="D5757" s="181" t="s">
        <v>586</v>
      </c>
      <c r="E5757" s="182" t="s">
        <v>1</v>
      </c>
      <c r="F5757" s="183" t="s">
        <v>5915</v>
      </c>
      <c r="H5757" s="182" t="s">
        <v>1</v>
      </c>
      <c r="I5757" s="184"/>
      <c r="L5757" s="180"/>
      <c r="M5757" s="185"/>
      <c r="T5757" s="186"/>
      <c r="AT5757" s="182" t="s">
        <v>586</v>
      </c>
      <c r="AU5757" s="182" t="s">
        <v>89</v>
      </c>
      <c r="AV5757" s="12" t="s">
        <v>84</v>
      </c>
      <c r="AW5757" s="12" t="s">
        <v>31</v>
      </c>
      <c r="AX5757" s="12" t="s">
        <v>77</v>
      </c>
      <c r="AY5757" s="182" t="s">
        <v>574</v>
      </c>
    </row>
    <row r="5758" spans="2:51" s="13" customFormat="1" ht="12">
      <c r="B5758" s="187"/>
      <c r="D5758" s="181" t="s">
        <v>586</v>
      </c>
      <c r="E5758" s="188" t="s">
        <v>1</v>
      </c>
      <c r="F5758" s="189" t="s">
        <v>5916</v>
      </c>
      <c r="H5758" s="190">
        <v>9.5500000000000007</v>
      </c>
      <c r="I5758" s="191"/>
      <c r="L5758" s="187"/>
      <c r="M5758" s="192"/>
      <c r="T5758" s="193"/>
      <c r="AT5758" s="188" t="s">
        <v>586</v>
      </c>
      <c r="AU5758" s="188" t="s">
        <v>89</v>
      </c>
      <c r="AV5758" s="13" t="s">
        <v>89</v>
      </c>
      <c r="AW5758" s="13" t="s">
        <v>31</v>
      </c>
      <c r="AX5758" s="13" t="s">
        <v>77</v>
      </c>
      <c r="AY5758" s="188" t="s">
        <v>574</v>
      </c>
    </row>
    <row r="5759" spans="2:51" s="12" customFormat="1" ht="12">
      <c r="B5759" s="180"/>
      <c r="D5759" s="181" t="s">
        <v>586</v>
      </c>
      <c r="E5759" s="182" t="s">
        <v>1</v>
      </c>
      <c r="F5759" s="183" t="s">
        <v>5917</v>
      </c>
      <c r="H5759" s="182" t="s">
        <v>1</v>
      </c>
      <c r="I5759" s="184"/>
      <c r="L5759" s="180"/>
      <c r="M5759" s="185"/>
      <c r="T5759" s="186"/>
      <c r="AT5759" s="182" t="s">
        <v>586</v>
      </c>
      <c r="AU5759" s="182" t="s">
        <v>89</v>
      </c>
      <c r="AV5759" s="12" t="s">
        <v>84</v>
      </c>
      <c r="AW5759" s="12" t="s">
        <v>31</v>
      </c>
      <c r="AX5759" s="12" t="s">
        <v>77</v>
      </c>
      <c r="AY5759" s="182" t="s">
        <v>574</v>
      </c>
    </row>
    <row r="5760" spans="2:51" s="13" customFormat="1" ht="12">
      <c r="B5760" s="187"/>
      <c r="D5760" s="181" t="s">
        <v>586</v>
      </c>
      <c r="E5760" s="188" t="s">
        <v>1</v>
      </c>
      <c r="F5760" s="189" t="s">
        <v>5918</v>
      </c>
      <c r="H5760" s="190">
        <v>10.1</v>
      </c>
      <c r="I5760" s="191"/>
      <c r="L5760" s="187"/>
      <c r="M5760" s="192"/>
      <c r="T5760" s="193"/>
      <c r="AT5760" s="188" t="s">
        <v>586</v>
      </c>
      <c r="AU5760" s="188" t="s">
        <v>89</v>
      </c>
      <c r="AV5760" s="13" t="s">
        <v>89</v>
      </c>
      <c r="AW5760" s="13" t="s">
        <v>31</v>
      </c>
      <c r="AX5760" s="13" t="s">
        <v>77</v>
      </c>
      <c r="AY5760" s="188" t="s">
        <v>574</v>
      </c>
    </row>
    <row r="5761" spans="2:51" s="12" customFormat="1" ht="12">
      <c r="B5761" s="180"/>
      <c r="D5761" s="181" t="s">
        <v>586</v>
      </c>
      <c r="E5761" s="182" t="s">
        <v>1</v>
      </c>
      <c r="F5761" s="183" t="s">
        <v>5919</v>
      </c>
      <c r="H5761" s="182" t="s">
        <v>1</v>
      </c>
      <c r="I5761" s="184"/>
      <c r="L5761" s="180"/>
      <c r="M5761" s="185"/>
      <c r="T5761" s="186"/>
      <c r="AT5761" s="182" t="s">
        <v>586</v>
      </c>
      <c r="AU5761" s="182" t="s">
        <v>89</v>
      </c>
      <c r="AV5761" s="12" t="s">
        <v>84</v>
      </c>
      <c r="AW5761" s="12" t="s">
        <v>31</v>
      </c>
      <c r="AX5761" s="12" t="s">
        <v>77</v>
      </c>
      <c r="AY5761" s="182" t="s">
        <v>574</v>
      </c>
    </row>
    <row r="5762" spans="2:51" s="13" customFormat="1" ht="12">
      <c r="B5762" s="187"/>
      <c r="D5762" s="181" t="s">
        <v>586</v>
      </c>
      <c r="E5762" s="188" t="s">
        <v>1</v>
      </c>
      <c r="F5762" s="189" t="s">
        <v>5920</v>
      </c>
      <c r="H5762" s="190">
        <v>9.4499999999999993</v>
      </c>
      <c r="I5762" s="191"/>
      <c r="L5762" s="187"/>
      <c r="M5762" s="192"/>
      <c r="T5762" s="193"/>
      <c r="AT5762" s="188" t="s">
        <v>586</v>
      </c>
      <c r="AU5762" s="188" t="s">
        <v>89</v>
      </c>
      <c r="AV5762" s="13" t="s">
        <v>89</v>
      </c>
      <c r="AW5762" s="13" t="s">
        <v>31</v>
      </c>
      <c r="AX5762" s="13" t="s">
        <v>77</v>
      </c>
      <c r="AY5762" s="188" t="s">
        <v>574</v>
      </c>
    </row>
    <row r="5763" spans="2:51" s="12" customFormat="1" ht="12">
      <c r="B5763" s="180"/>
      <c r="D5763" s="181" t="s">
        <v>586</v>
      </c>
      <c r="E5763" s="182" t="s">
        <v>1</v>
      </c>
      <c r="F5763" s="183" t="s">
        <v>5921</v>
      </c>
      <c r="H5763" s="182" t="s">
        <v>1</v>
      </c>
      <c r="I5763" s="184"/>
      <c r="L5763" s="180"/>
      <c r="M5763" s="185"/>
      <c r="T5763" s="186"/>
      <c r="AT5763" s="182" t="s">
        <v>586</v>
      </c>
      <c r="AU5763" s="182" t="s">
        <v>89</v>
      </c>
      <c r="AV5763" s="12" t="s">
        <v>84</v>
      </c>
      <c r="AW5763" s="12" t="s">
        <v>31</v>
      </c>
      <c r="AX5763" s="12" t="s">
        <v>77</v>
      </c>
      <c r="AY5763" s="182" t="s">
        <v>574</v>
      </c>
    </row>
    <row r="5764" spans="2:51" s="13" customFormat="1" ht="12">
      <c r="B5764" s="187"/>
      <c r="D5764" s="181" t="s">
        <v>586</v>
      </c>
      <c r="E5764" s="188" t="s">
        <v>1</v>
      </c>
      <c r="F5764" s="189" t="s">
        <v>5922</v>
      </c>
      <c r="H5764" s="190">
        <v>7.3</v>
      </c>
      <c r="I5764" s="191"/>
      <c r="L5764" s="187"/>
      <c r="M5764" s="192"/>
      <c r="T5764" s="193"/>
      <c r="AT5764" s="188" t="s">
        <v>586</v>
      </c>
      <c r="AU5764" s="188" t="s">
        <v>89</v>
      </c>
      <c r="AV5764" s="13" t="s">
        <v>89</v>
      </c>
      <c r="AW5764" s="13" t="s">
        <v>31</v>
      </c>
      <c r="AX5764" s="13" t="s">
        <v>77</v>
      </c>
      <c r="AY5764" s="188" t="s">
        <v>574</v>
      </c>
    </row>
    <row r="5765" spans="2:51" s="12" customFormat="1" ht="12">
      <c r="B5765" s="180"/>
      <c r="D5765" s="181" t="s">
        <v>586</v>
      </c>
      <c r="E5765" s="182" t="s">
        <v>1</v>
      </c>
      <c r="F5765" s="183" t="s">
        <v>5923</v>
      </c>
      <c r="H5765" s="182" t="s">
        <v>1</v>
      </c>
      <c r="I5765" s="184"/>
      <c r="L5765" s="180"/>
      <c r="M5765" s="185"/>
      <c r="T5765" s="186"/>
      <c r="AT5765" s="182" t="s">
        <v>586</v>
      </c>
      <c r="AU5765" s="182" t="s">
        <v>89</v>
      </c>
      <c r="AV5765" s="12" t="s">
        <v>84</v>
      </c>
      <c r="AW5765" s="12" t="s">
        <v>31</v>
      </c>
      <c r="AX5765" s="12" t="s">
        <v>77</v>
      </c>
      <c r="AY5765" s="182" t="s">
        <v>574</v>
      </c>
    </row>
    <row r="5766" spans="2:51" s="13" customFormat="1" ht="12">
      <c r="B5766" s="187"/>
      <c r="D5766" s="181" t="s">
        <v>586</v>
      </c>
      <c r="E5766" s="188" t="s">
        <v>1</v>
      </c>
      <c r="F5766" s="189" t="s">
        <v>5924</v>
      </c>
      <c r="H5766" s="190">
        <v>6.7</v>
      </c>
      <c r="I5766" s="191"/>
      <c r="L5766" s="187"/>
      <c r="M5766" s="192"/>
      <c r="T5766" s="193"/>
      <c r="AT5766" s="188" t="s">
        <v>586</v>
      </c>
      <c r="AU5766" s="188" t="s">
        <v>89</v>
      </c>
      <c r="AV5766" s="13" t="s">
        <v>89</v>
      </c>
      <c r="AW5766" s="13" t="s">
        <v>31</v>
      </c>
      <c r="AX5766" s="13" t="s">
        <v>77</v>
      </c>
      <c r="AY5766" s="188" t="s">
        <v>574</v>
      </c>
    </row>
    <row r="5767" spans="2:51" s="13" customFormat="1" ht="12">
      <c r="B5767" s="187"/>
      <c r="D5767" s="181" t="s">
        <v>586</v>
      </c>
      <c r="E5767" s="188" t="s">
        <v>1</v>
      </c>
      <c r="F5767" s="189" t="s">
        <v>5925</v>
      </c>
      <c r="H5767" s="190">
        <v>7.35</v>
      </c>
      <c r="I5767" s="191"/>
      <c r="L5767" s="187"/>
      <c r="M5767" s="192"/>
      <c r="T5767" s="193"/>
      <c r="AT5767" s="188" t="s">
        <v>586</v>
      </c>
      <c r="AU5767" s="188" t="s">
        <v>89</v>
      </c>
      <c r="AV5767" s="13" t="s">
        <v>89</v>
      </c>
      <c r="AW5767" s="13" t="s">
        <v>31</v>
      </c>
      <c r="AX5767" s="13" t="s">
        <v>77</v>
      </c>
      <c r="AY5767" s="188" t="s">
        <v>574</v>
      </c>
    </row>
    <row r="5768" spans="2:51" s="12" customFormat="1" ht="12">
      <c r="B5768" s="180"/>
      <c r="D5768" s="181" t="s">
        <v>586</v>
      </c>
      <c r="E5768" s="182" t="s">
        <v>1</v>
      </c>
      <c r="F5768" s="183" t="s">
        <v>5926</v>
      </c>
      <c r="H5768" s="182" t="s">
        <v>1</v>
      </c>
      <c r="I5768" s="184"/>
      <c r="L5768" s="180"/>
      <c r="M5768" s="185"/>
      <c r="T5768" s="186"/>
      <c r="AT5768" s="182" t="s">
        <v>586</v>
      </c>
      <c r="AU5768" s="182" t="s">
        <v>89</v>
      </c>
      <c r="AV5768" s="12" t="s">
        <v>84</v>
      </c>
      <c r="AW5768" s="12" t="s">
        <v>31</v>
      </c>
      <c r="AX5768" s="12" t="s">
        <v>77</v>
      </c>
      <c r="AY5768" s="182" t="s">
        <v>574</v>
      </c>
    </row>
    <row r="5769" spans="2:51" s="13" customFormat="1" ht="12">
      <c r="B5769" s="187"/>
      <c r="D5769" s="181" t="s">
        <v>586</v>
      </c>
      <c r="E5769" s="188" t="s">
        <v>1</v>
      </c>
      <c r="F5769" s="189" t="s">
        <v>5927</v>
      </c>
      <c r="H5769" s="190">
        <v>8.4</v>
      </c>
      <c r="I5769" s="191"/>
      <c r="L5769" s="187"/>
      <c r="M5769" s="192"/>
      <c r="T5769" s="193"/>
      <c r="AT5769" s="188" t="s">
        <v>586</v>
      </c>
      <c r="AU5769" s="188" t="s">
        <v>89</v>
      </c>
      <c r="AV5769" s="13" t="s">
        <v>89</v>
      </c>
      <c r="AW5769" s="13" t="s">
        <v>31</v>
      </c>
      <c r="AX5769" s="13" t="s">
        <v>77</v>
      </c>
      <c r="AY5769" s="188" t="s">
        <v>574</v>
      </c>
    </row>
    <row r="5770" spans="2:51" s="13" customFormat="1" ht="12">
      <c r="B5770" s="187"/>
      <c r="D5770" s="181" t="s">
        <v>586</v>
      </c>
      <c r="E5770" s="188" t="s">
        <v>1</v>
      </c>
      <c r="F5770" s="189" t="s">
        <v>5928</v>
      </c>
      <c r="H5770" s="190">
        <v>7.65</v>
      </c>
      <c r="I5770" s="191"/>
      <c r="L5770" s="187"/>
      <c r="M5770" s="192"/>
      <c r="T5770" s="193"/>
      <c r="AT5770" s="188" t="s">
        <v>586</v>
      </c>
      <c r="AU5770" s="188" t="s">
        <v>89</v>
      </c>
      <c r="AV5770" s="13" t="s">
        <v>89</v>
      </c>
      <c r="AW5770" s="13" t="s">
        <v>31</v>
      </c>
      <c r="AX5770" s="13" t="s">
        <v>77</v>
      </c>
      <c r="AY5770" s="188" t="s">
        <v>574</v>
      </c>
    </row>
    <row r="5771" spans="2:51" s="12" customFormat="1" ht="12">
      <c r="B5771" s="180"/>
      <c r="D5771" s="181" t="s">
        <v>586</v>
      </c>
      <c r="E5771" s="182" t="s">
        <v>1</v>
      </c>
      <c r="F5771" s="183" t="s">
        <v>5929</v>
      </c>
      <c r="H5771" s="182" t="s">
        <v>1</v>
      </c>
      <c r="I5771" s="184"/>
      <c r="L5771" s="180"/>
      <c r="M5771" s="185"/>
      <c r="T5771" s="186"/>
      <c r="AT5771" s="182" t="s">
        <v>586</v>
      </c>
      <c r="AU5771" s="182" t="s">
        <v>89</v>
      </c>
      <c r="AV5771" s="12" t="s">
        <v>84</v>
      </c>
      <c r="AW5771" s="12" t="s">
        <v>31</v>
      </c>
      <c r="AX5771" s="12" t="s">
        <v>77</v>
      </c>
      <c r="AY5771" s="182" t="s">
        <v>574</v>
      </c>
    </row>
    <row r="5772" spans="2:51" s="13" customFormat="1" ht="12">
      <c r="B5772" s="187"/>
      <c r="D5772" s="181" t="s">
        <v>586</v>
      </c>
      <c r="E5772" s="188" t="s">
        <v>1</v>
      </c>
      <c r="F5772" s="189" t="s">
        <v>5930</v>
      </c>
      <c r="H5772" s="190">
        <v>7.75</v>
      </c>
      <c r="I5772" s="191"/>
      <c r="L5772" s="187"/>
      <c r="M5772" s="192"/>
      <c r="T5772" s="193"/>
      <c r="AT5772" s="188" t="s">
        <v>586</v>
      </c>
      <c r="AU5772" s="188" t="s">
        <v>89</v>
      </c>
      <c r="AV5772" s="13" t="s">
        <v>89</v>
      </c>
      <c r="AW5772" s="13" t="s">
        <v>31</v>
      </c>
      <c r="AX5772" s="13" t="s">
        <v>77</v>
      </c>
      <c r="AY5772" s="188" t="s">
        <v>574</v>
      </c>
    </row>
    <row r="5773" spans="2:51" s="12" customFormat="1" ht="12">
      <c r="B5773" s="180"/>
      <c r="D5773" s="181" t="s">
        <v>586</v>
      </c>
      <c r="E5773" s="182" t="s">
        <v>1</v>
      </c>
      <c r="F5773" s="183" t="s">
        <v>5931</v>
      </c>
      <c r="H5773" s="182" t="s">
        <v>1</v>
      </c>
      <c r="I5773" s="184"/>
      <c r="L5773" s="180"/>
      <c r="M5773" s="185"/>
      <c r="T5773" s="186"/>
      <c r="AT5773" s="182" t="s">
        <v>586</v>
      </c>
      <c r="AU5773" s="182" t="s">
        <v>89</v>
      </c>
      <c r="AV5773" s="12" t="s">
        <v>84</v>
      </c>
      <c r="AW5773" s="12" t="s">
        <v>31</v>
      </c>
      <c r="AX5773" s="12" t="s">
        <v>77</v>
      </c>
      <c r="AY5773" s="182" t="s">
        <v>574</v>
      </c>
    </row>
    <row r="5774" spans="2:51" s="13" customFormat="1" ht="12">
      <c r="B5774" s="187"/>
      <c r="D5774" s="181" t="s">
        <v>586</v>
      </c>
      <c r="E5774" s="188" t="s">
        <v>1</v>
      </c>
      <c r="F5774" s="189" t="s">
        <v>5932</v>
      </c>
      <c r="H5774" s="190">
        <v>7.5</v>
      </c>
      <c r="I5774" s="191"/>
      <c r="L5774" s="187"/>
      <c r="M5774" s="192"/>
      <c r="T5774" s="193"/>
      <c r="AT5774" s="188" t="s">
        <v>586</v>
      </c>
      <c r="AU5774" s="188" t="s">
        <v>89</v>
      </c>
      <c r="AV5774" s="13" t="s">
        <v>89</v>
      </c>
      <c r="AW5774" s="13" t="s">
        <v>31</v>
      </c>
      <c r="AX5774" s="13" t="s">
        <v>77</v>
      </c>
      <c r="AY5774" s="188" t="s">
        <v>574</v>
      </c>
    </row>
    <row r="5775" spans="2:51" s="13" customFormat="1" ht="12">
      <c r="B5775" s="187"/>
      <c r="D5775" s="181" t="s">
        <v>586</v>
      </c>
      <c r="E5775" s="188" t="s">
        <v>1</v>
      </c>
      <c r="F5775" s="189" t="s">
        <v>5933</v>
      </c>
      <c r="H5775" s="190">
        <v>9.35</v>
      </c>
      <c r="I5775" s="191"/>
      <c r="L5775" s="187"/>
      <c r="M5775" s="192"/>
      <c r="T5775" s="193"/>
      <c r="AT5775" s="188" t="s">
        <v>586</v>
      </c>
      <c r="AU5775" s="188" t="s">
        <v>89</v>
      </c>
      <c r="AV5775" s="13" t="s">
        <v>89</v>
      </c>
      <c r="AW5775" s="13" t="s">
        <v>31</v>
      </c>
      <c r="AX5775" s="13" t="s">
        <v>77</v>
      </c>
      <c r="AY5775" s="188" t="s">
        <v>574</v>
      </c>
    </row>
    <row r="5776" spans="2:51" s="12" customFormat="1" ht="12">
      <c r="B5776" s="180"/>
      <c r="D5776" s="181" t="s">
        <v>586</v>
      </c>
      <c r="E5776" s="182" t="s">
        <v>1</v>
      </c>
      <c r="F5776" s="183" t="s">
        <v>5934</v>
      </c>
      <c r="H5776" s="182" t="s">
        <v>1</v>
      </c>
      <c r="I5776" s="184"/>
      <c r="L5776" s="180"/>
      <c r="M5776" s="185"/>
      <c r="T5776" s="186"/>
      <c r="AT5776" s="182" t="s">
        <v>586</v>
      </c>
      <c r="AU5776" s="182" t="s">
        <v>89</v>
      </c>
      <c r="AV5776" s="12" t="s">
        <v>84</v>
      </c>
      <c r="AW5776" s="12" t="s">
        <v>31</v>
      </c>
      <c r="AX5776" s="12" t="s">
        <v>77</v>
      </c>
      <c r="AY5776" s="182" t="s">
        <v>574</v>
      </c>
    </row>
    <row r="5777" spans="2:51" s="13" customFormat="1" ht="12">
      <c r="B5777" s="187"/>
      <c r="D5777" s="181" t="s">
        <v>586</v>
      </c>
      <c r="E5777" s="188" t="s">
        <v>1</v>
      </c>
      <c r="F5777" s="189" t="s">
        <v>5935</v>
      </c>
      <c r="H5777" s="190">
        <v>18.45</v>
      </c>
      <c r="I5777" s="191"/>
      <c r="L5777" s="187"/>
      <c r="M5777" s="192"/>
      <c r="T5777" s="193"/>
      <c r="AT5777" s="188" t="s">
        <v>586</v>
      </c>
      <c r="AU5777" s="188" t="s">
        <v>89</v>
      </c>
      <c r="AV5777" s="13" t="s">
        <v>89</v>
      </c>
      <c r="AW5777" s="13" t="s">
        <v>31</v>
      </c>
      <c r="AX5777" s="13" t="s">
        <v>77</v>
      </c>
      <c r="AY5777" s="188" t="s">
        <v>574</v>
      </c>
    </row>
    <row r="5778" spans="2:51" s="12" customFormat="1" ht="12">
      <c r="B5778" s="180"/>
      <c r="D5778" s="181" t="s">
        <v>586</v>
      </c>
      <c r="E5778" s="182" t="s">
        <v>1</v>
      </c>
      <c r="F5778" s="183" t="s">
        <v>5936</v>
      </c>
      <c r="H5778" s="182" t="s">
        <v>1</v>
      </c>
      <c r="I5778" s="184"/>
      <c r="L5778" s="180"/>
      <c r="M5778" s="185"/>
      <c r="T5778" s="186"/>
      <c r="AT5778" s="182" t="s">
        <v>586</v>
      </c>
      <c r="AU5778" s="182" t="s">
        <v>89</v>
      </c>
      <c r="AV5778" s="12" t="s">
        <v>84</v>
      </c>
      <c r="AW5778" s="12" t="s">
        <v>31</v>
      </c>
      <c r="AX5778" s="12" t="s">
        <v>77</v>
      </c>
      <c r="AY5778" s="182" t="s">
        <v>574</v>
      </c>
    </row>
    <row r="5779" spans="2:51" s="13" customFormat="1" ht="12">
      <c r="B5779" s="187"/>
      <c r="D5779" s="181" t="s">
        <v>586</v>
      </c>
      <c r="E5779" s="188" t="s">
        <v>1</v>
      </c>
      <c r="F5779" s="189" t="s">
        <v>5937</v>
      </c>
      <c r="H5779" s="190">
        <v>16.55</v>
      </c>
      <c r="I5779" s="191"/>
      <c r="L5779" s="187"/>
      <c r="M5779" s="192"/>
      <c r="T5779" s="193"/>
      <c r="AT5779" s="188" t="s">
        <v>586</v>
      </c>
      <c r="AU5779" s="188" t="s">
        <v>89</v>
      </c>
      <c r="AV5779" s="13" t="s">
        <v>89</v>
      </c>
      <c r="AW5779" s="13" t="s">
        <v>31</v>
      </c>
      <c r="AX5779" s="13" t="s">
        <v>77</v>
      </c>
      <c r="AY5779" s="188" t="s">
        <v>574</v>
      </c>
    </row>
    <row r="5780" spans="2:51" s="12" customFormat="1" ht="12">
      <c r="B5780" s="180"/>
      <c r="D5780" s="181" t="s">
        <v>586</v>
      </c>
      <c r="E5780" s="182" t="s">
        <v>1</v>
      </c>
      <c r="F5780" s="183" t="s">
        <v>5938</v>
      </c>
      <c r="H5780" s="182" t="s">
        <v>1</v>
      </c>
      <c r="I5780" s="184"/>
      <c r="L5780" s="180"/>
      <c r="M5780" s="185"/>
      <c r="T5780" s="186"/>
      <c r="AT5780" s="182" t="s">
        <v>586</v>
      </c>
      <c r="AU5780" s="182" t="s">
        <v>89</v>
      </c>
      <c r="AV5780" s="12" t="s">
        <v>84</v>
      </c>
      <c r="AW5780" s="12" t="s">
        <v>31</v>
      </c>
      <c r="AX5780" s="12" t="s">
        <v>77</v>
      </c>
      <c r="AY5780" s="182" t="s">
        <v>574</v>
      </c>
    </row>
    <row r="5781" spans="2:51" s="13" customFormat="1" ht="12">
      <c r="B5781" s="187"/>
      <c r="D5781" s="181" t="s">
        <v>586</v>
      </c>
      <c r="E5781" s="188" t="s">
        <v>1</v>
      </c>
      <c r="F5781" s="189" t="s">
        <v>5939</v>
      </c>
      <c r="H5781" s="190">
        <v>8.8000000000000007</v>
      </c>
      <c r="I5781" s="191"/>
      <c r="L5781" s="187"/>
      <c r="M5781" s="192"/>
      <c r="T5781" s="193"/>
      <c r="AT5781" s="188" t="s">
        <v>586</v>
      </c>
      <c r="AU5781" s="188" t="s">
        <v>89</v>
      </c>
      <c r="AV5781" s="13" t="s">
        <v>89</v>
      </c>
      <c r="AW5781" s="13" t="s">
        <v>31</v>
      </c>
      <c r="AX5781" s="13" t="s">
        <v>77</v>
      </c>
      <c r="AY5781" s="188" t="s">
        <v>574</v>
      </c>
    </row>
    <row r="5782" spans="2:51" s="12" customFormat="1" ht="12">
      <c r="B5782" s="180"/>
      <c r="D5782" s="181" t="s">
        <v>586</v>
      </c>
      <c r="E5782" s="182" t="s">
        <v>1</v>
      </c>
      <c r="F5782" s="183" t="s">
        <v>5940</v>
      </c>
      <c r="H5782" s="182" t="s">
        <v>1</v>
      </c>
      <c r="I5782" s="184"/>
      <c r="L5782" s="180"/>
      <c r="M5782" s="185"/>
      <c r="T5782" s="186"/>
      <c r="AT5782" s="182" t="s">
        <v>586</v>
      </c>
      <c r="AU5782" s="182" t="s">
        <v>89</v>
      </c>
      <c r="AV5782" s="12" t="s">
        <v>84</v>
      </c>
      <c r="AW5782" s="12" t="s">
        <v>31</v>
      </c>
      <c r="AX5782" s="12" t="s">
        <v>77</v>
      </c>
      <c r="AY5782" s="182" t="s">
        <v>574</v>
      </c>
    </row>
    <row r="5783" spans="2:51" s="13" customFormat="1" ht="12">
      <c r="B5783" s="187"/>
      <c r="D5783" s="181" t="s">
        <v>586</v>
      </c>
      <c r="E5783" s="188" t="s">
        <v>1</v>
      </c>
      <c r="F5783" s="189" t="s">
        <v>5941</v>
      </c>
      <c r="H5783" s="190">
        <v>15.45</v>
      </c>
      <c r="I5783" s="191"/>
      <c r="L5783" s="187"/>
      <c r="M5783" s="192"/>
      <c r="T5783" s="193"/>
      <c r="AT5783" s="188" t="s">
        <v>586</v>
      </c>
      <c r="AU5783" s="188" t="s">
        <v>89</v>
      </c>
      <c r="AV5783" s="13" t="s">
        <v>89</v>
      </c>
      <c r="AW5783" s="13" t="s">
        <v>31</v>
      </c>
      <c r="AX5783" s="13" t="s">
        <v>77</v>
      </c>
      <c r="AY5783" s="188" t="s">
        <v>574</v>
      </c>
    </row>
    <row r="5784" spans="2:51" s="12" customFormat="1" ht="12">
      <c r="B5784" s="180"/>
      <c r="D5784" s="181" t="s">
        <v>586</v>
      </c>
      <c r="E5784" s="182" t="s">
        <v>1</v>
      </c>
      <c r="F5784" s="183" t="s">
        <v>5942</v>
      </c>
      <c r="H5784" s="182" t="s">
        <v>1</v>
      </c>
      <c r="I5784" s="184"/>
      <c r="L5784" s="180"/>
      <c r="M5784" s="185"/>
      <c r="T5784" s="186"/>
      <c r="AT5784" s="182" t="s">
        <v>586</v>
      </c>
      <c r="AU5784" s="182" t="s">
        <v>89</v>
      </c>
      <c r="AV5784" s="12" t="s">
        <v>84</v>
      </c>
      <c r="AW5784" s="12" t="s">
        <v>31</v>
      </c>
      <c r="AX5784" s="12" t="s">
        <v>77</v>
      </c>
      <c r="AY5784" s="182" t="s">
        <v>574</v>
      </c>
    </row>
    <row r="5785" spans="2:51" s="13" customFormat="1" ht="12">
      <c r="B5785" s="187"/>
      <c r="D5785" s="181" t="s">
        <v>586</v>
      </c>
      <c r="E5785" s="188" t="s">
        <v>1</v>
      </c>
      <c r="F5785" s="189" t="s">
        <v>5943</v>
      </c>
      <c r="H5785" s="190">
        <v>8.4499999999999993</v>
      </c>
      <c r="I5785" s="191"/>
      <c r="L5785" s="187"/>
      <c r="M5785" s="192"/>
      <c r="T5785" s="193"/>
      <c r="AT5785" s="188" t="s">
        <v>586</v>
      </c>
      <c r="AU5785" s="188" t="s">
        <v>89</v>
      </c>
      <c r="AV5785" s="13" t="s">
        <v>89</v>
      </c>
      <c r="AW5785" s="13" t="s">
        <v>31</v>
      </c>
      <c r="AX5785" s="13" t="s">
        <v>77</v>
      </c>
      <c r="AY5785" s="188" t="s">
        <v>574</v>
      </c>
    </row>
    <row r="5786" spans="2:51" s="15" customFormat="1" ht="12">
      <c r="B5786" s="201"/>
      <c r="D5786" s="181" t="s">
        <v>586</v>
      </c>
      <c r="E5786" s="202" t="s">
        <v>1</v>
      </c>
      <c r="F5786" s="203" t="s">
        <v>776</v>
      </c>
      <c r="H5786" s="204">
        <v>220.75</v>
      </c>
      <c r="I5786" s="205"/>
      <c r="L5786" s="201"/>
      <c r="M5786" s="206"/>
      <c r="T5786" s="207"/>
      <c r="AT5786" s="202" t="s">
        <v>586</v>
      </c>
      <c r="AU5786" s="202" t="s">
        <v>89</v>
      </c>
      <c r="AV5786" s="15" t="s">
        <v>597</v>
      </c>
      <c r="AW5786" s="15" t="s">
        <v>31</v>
      </c>
      <c r="AX5786" s="15" t="s">
        <v>77</v>
      </c>
      <c r="AY5786" s="202" t="s">
        <v>574</v>
      </c>
    </row>
    <row r="5787" spans="2:51" s="12" customFormat="1" ht="12">
      <c r="B5787" s="180"/>
      <c r="D5787" s="181" t="s">
        <v>586</v>
      </c>
      <c r="E5787" s="182" t="s">
        <v>1</v>
      </c>
      <c r="F5787" s="183" t="s">
        <v>4498</v>
      </c>
      <c r="H5787" s="182" t="s">
        <v>1</v>
      </c>
      <c r="I5787" s="184"/>
      <c r="L5787" s="180"/>
      <c r="M5787" s="185"/>
      <c r="T5787" s="186"/>
      <c r="AT5787" s="182" t="s">
        <v>586</v>
      </c>
      <c r="AU5787" s="182" t="s">
        <v>89</v>
      </c>
      <c r="AV5787" s="12" t="s">
        <v>84</v>
      </c>
      <c r="AW5787" s="12" t="s">
        <v>31</v>
      </c>
      <c r="AX5787" s="12" t="s">
        <v>77</v>
      </c>
      <c r="AY5787" s="182" t="s">
        <v>574</v>
      </c>
    </row>
    <row r="5788" spans="2:51" s="12" customFormat="1" ht="12">
      <c r="B5788" s="180"/>
      <c r="D5788" s="181" t="s">
        <v>586</v>
      </c>
      <c r="E5788" s="182" t="s">
        <v>1</v>
      </c>
      <c r="F5788" s="183" t="s">
        <v>5944</v>
      </c>
      <c r="H5788" s="182" t="s">
        <v>1</v>
      </c>
      <c r="I5788" s="184"/>
      <c r="L5788" s="180"/>
      <c r="M5788" s="185"/>
      <c r="T5788" s="186"/>
      <c r="AT5788" s="182" t="s">
        <v>586</v>
      </c>
      <c r="AU5788" s="182" t="s">
        <v>89</v>
      </c>
      <c r="AV5788" s="12" t="s">
        <v>84</v>
      </c>
      <c r="AW5788" s="12" t="s">
        <v>31</v>
      </c>
      <c r="AX5788" s="12" t="s">
        <v>77</v>
      </c>
      <c r="AY5788" s="182" t="s">
        <v>574</v>
      </c>
    </row>
    <row r="5789" spans="2:51" s="13" customFormat="1" ht="12">
      <c r="B5789" s="187"/>
      <c r="D5789" s="181" t="s">
        <v>586</v>
      </c>
      <c r="E5789" s="188" t="s">
        <v>1</v>
      </c>
      <c r="F5789" s="189" t="s">
        <v>5945</v>
      </c>
      <c r="H5789" s="190">
        <v>53.6</v>
      </c>
      <c r="I5789" s="191"/>
      <c r="L5789" s="187"/>
      <c r="M5789" s="192"/>
      <c r="T5789" s="193"/>
      <c r="AT5789" s="188" t="s">
        <v>586</v>
      </c>
      <c r="AU5789" s="188" t="s">
        <v>89</v>
      </c>
      <c r="AV5789" s="13" t="s">
        <v>89</v>
      </c>
      <c r="AW5789" s="13" t="s">
        <v>31</v>
      </c>
      <c r="AX5789" s="13" t="s">
        <v>77</v>
      </c>
      <c r="AY5789" s="188" t="s">
        <v>574</v>
      </c>
    </row>
    <row r="5790" spans="2:51" s="12" customFormat="1" ht="12">
      <c r="B5790" s="180"/>
      <c r="D5790" s="181" t="s">
        <v>586</v>
      </c>
      <c r="E5790" s="182" t="s">
        <v>1</v>
      </c>
      <c r="F5790" s="183" t="s">
        <v>5946</v>
      </c>
      <c r="H5790" s="182" t="s">
        <v>1</v>
      </c>
      <c r="I5790" s="184"/>
      <c r="L5790" s="180"/>
      <c r="M5790" s="185"/>
      <c r="T5790" s="186"/>
      <c r="AT5790" s="182" t="s">
        <v>586</v>
      </c>
      <c r="AU5790" s="182" t="s">
        <v>89</v>
      </c>
      <c r="AV5790" s="12" t="s">
        <v>84</v>
      </c>
      <c r="AW5790" s="12" t="s">
        <v>31</v>
      </c>
      <c r="AX5790" s="12" t="s">
        <v>77</v>
      </c>
      <c r="AY5790" s="182" t="s">
        <v>574</v>
      </c>
    </row>
    <row r="5791" spans="2:51" s="13" customFormat="1" ht="12">
      <c r="B5791" s="187"/>
      <c r="D5791" s="181" t="s">
        <v>586</v>
      </c>
      <c r="E5791" s="188" t="s">
        <v>1</v>
      </c>
      <c r="F5791" s="189" t="s">
        <v>5945</v>
      </c>
      <c r="H5791" s="190">
        <v>53.6</v>
      </c>
      <c r="I5791" s="191"/>
      <c r="L5791" s="187"/>
      <c r="M5791" s="192"/>
      <c r="T5791" s="193"/>
      <c r="AT5791" s="188" t="s">
        <v>586</v>
      </c>
      <c r="AU5791" s="188" t="s">
        <v>89</v>
      </c>
      <c r="AV5791" s="13" t="s">
        <v>89</v>
      </c>
      <c r="AW5791" s="13" t="s">
        <v>31</v>
      </c>
      <c r="AX5791" s="13" t="s">
        <v>77</v>
      </c>
      <c r="AY5791" s="188" t="s">
        <v>574</v>
      </c>
    </row>
    <row r="5792" spans="2:51" s="12" customFormat="1" ht="12">
      <c r="B5792" s="180"/>
      <c r="D5792" s="181" t="s">
        <v>586</v>
      </c>
      <c r="E5792" s="182" t="s">
        <v>1</v>
      </c>
      <c r="F5792" s="183" t="s">
        <v>5947</v>
      </c>
      <c r="H5792" s="182" t="s">
        <v>1</v>
      </c>
      <c r="I5792" s="184"/>
      <c r="L5792" s="180"/>
      <c r="M5792" s="185"/>
      <c r="T5792" s="186"/>
      <c r="AT5792" s="182" t="s">
        <v>586</v>
      </c>
      <c r="AU5792" s="182" t="s">
        <v>89</v>
      </c>
      <c r="AV5792" s="12" t="s">
        <v>84</v>
      </c>
      <c r="AW5792" s="12" t="s">
        <v>31</v>
      </c>
      <c r="AX5792" s="12" t="s">
        <v>77</v>
      </c>
      <c r="AY5792" s="182" t="s">
        <v>574</v>
      </c>
    </row>
    <row r="5793" spans="2:51" s="13" customFormat="1" ht="12">
      <c r="B5793" s="187"/>
      <c r="D5793" s="181" t="s">
        <v>586</v>
      </c>
      <c r="E5793" s="188" t="s">
        <v>1</v>
      </c>
      <c r="F5793" s="189" t="s">
        <v>5948</v>
      </c>
      <c r="H5793" s="190">
        <v>6.05</v>
      </c>
      <c r="I5793" s="191"/>
      <c r="L5793" s="187"/>
      <c r="M5793" s="192"/>
      <c r="T5793" s="193"/>
      <c r="AT5793" s="188" t="s">
        <v>586</v>
      </c>
      <c r="AU5793" s="188" t="s">
        <v>89</v>
      </c>
      <c r="AV5793" s="13" t="s">
        <v>89</v>
      </c>
      <c r="AW5793" s="13" t="s">
        <v>31</v>
      </c>
      <c r="AX5793" s="13" t="s">
        <v>77</v>
      </c>
      <c r="AY5793" s="188" t="s">
        <v>574</v>
      </c>
    </row>
    <row r="5794" spans="2:51" s="12" customFormat="1" ht="12">
      <c r="B5794" s="180"/>
      <c r="D5794" s="181" t="s">
        <v>586</v>
      </c>
      <c r="E5794" s="182" t="s">
        <v>1</v>
      </c>
      <c r="F5794" s="183" t="s">
        <v>5949</v>
      </c>
      <c r="H5794" s="182" t="s">
        <v>1</v>
      </c>
      <c r="I5794" s="184"/>
      <c r="L5794" s="180"/>
      <c r="M5794" s="185"/>
      <c r="T5794" s="186"/>
      <c r="AT5794" s="182" t="s">
        <v>586</v>
      </c>
      <c r="AU5794" s="182" t="s">
        <v>89</v>
      </c>
      <c r="AV5794" s="12" t="s">
        <v>84</v>
      </c>
      <c r="AW5794" s="12" t="s">
        <v>31</v>
      </c>
      <c r="AX5794" s="12" t="s">
        <v>77</v>
      </c>
      <c r="AY5794" s="182" t="s">
        <v>574</v>
      </c>
    </row>
    <row r="5795" spans="2:51" s="13" customFormat="1" ht="12">
      <c r="B5795" s="187"/>
      <c r="D5795" s="181" t="s">
        <v>586</v>
      </c>
      <c r="E5795" s="188" t="s">
        <v>1</v>
      </c>
      <c r="F5795" s="189" t="s">
        <v>5950</v>
      </c>
      <c r="H5795" s="190">
        <v>6.25</v>
      </c>
      <c r="I5795" s="191"/>
      <c r="L5795" s="187"/>
      <c r="M5795" s="192"/>
      <c r="T5795" s="193"/>
      <c r="AT5795" s="188" t="s">
        <v>586</v>
      </c>
      <c r="AU5795" s="188" t="s">
        <v>89</v>
      </c>
      <c r="AV5795" s="13" t="s">
        <v>89</v>
      </c>
      <c r="AW5795" s="13" t="s">
        <v>31</v>
      </c>
      <c r="AX5795" s="13" t="s">
        <v>77</v>
      </c>
      <c r="AY5795" s="188" t="s">
        <v>574</v>
      </c>
    </row>
    <row r="5796" spans="2:51" s="12" customFormat="1" ht="12">
      <c r="B5796" s="180"/>
      <c r="D5796" s="181" t="s">
        <v>586</v>
      </c>
      <c r="E5796" s="182" t="s">
        <v>1</v>
      </c>
      <c r="F5796" s="183" t="s">
        <v>5951</v>
      </c>
      <c r="H5796" s="182" t="s">
        <v>1</v>
      </c>
      <c r="I5796" s="184"/>
      <c r="L5796" s="180"/>
      <c r="M5796" s="185"/>
      <c r="T5796" s="186"/>
      <c r="AT5796" s="182" t="s">
        <v>586</v>
      </c>
      <c r="AU5796" s="182" t="s">
        <v>89</v>
      </c>
      <c r="AV5796" s="12" t="s">
        <v>84</v>
      </c>
      <c r="AW5796" s="12" t="s">
        <v>31</v>
      </c>
      <c r="AX5796" s="12" t="s">
        <v>77</v>
      </c>
      <c r="AY5796" s="182" t="s">
        <v>574</v>
      </c>
    </row>
    <row r="5797" spans="2:51" s="13" customFormat="1" ht="12">
      <c r="B5797" s="187"/>
      <c r="D5797" s="181" t="s">
        <v>586</v>
      </c>
      <c r="E5797" s="188" t="s">
        <v>1</v>
      </c>
      <c r="F5797" s="189" t="s">
        <v>5952</v>
      </c>
      <c r="H5797" s="190">
        <v>5.05</v>
      </c>
      <c r="I5797" s="191"/>
      <c r="L5797" s="187"/>
      <c r="M5797" s="192"/>
      <c r="T5797" s="193"/>
      <c r="AT5797" s="188" t="s">
        <v>586</v>
      </c>
      <c r="AU5797" s="188" t="s">
        <v>89</v>
      </c>
      <c r="AV5797" s="13" t="s">
        <v>89</v>
      </c>
      <c r="AW5797" s="13" t="s">
        <v>31</v>
      </c>
      <c r="AX5797" s="13" t="s">
        <v>77</v>
      </c>
      <c r="AY5797" s="188" t="s">
        <v>574</v>
      </c>
    </row>
    <row r="5798" spans="2:51" s="12" customFormat="1" ht="12">
      <c r="B5798" s="180"/>
      <c r="D5798" s="181" t="s">
        <v>586</v>
      </c>
      <c r="E5798" s="182" t="s">
        <v>1</v>
      </c>
      <c r="F5798" s="183" t="s">
        <v>5953</v>
      </c>
      <c r="H5798" s="182" t="s">
        <v>1</v>
      </c>
      <c r="I5798" s="184"/>
      <c r="L5798" s="180"/>
      <c r="M5798" s="185"/>
      <c r="T5798" s="186"/>
      <c r="AT5798" s="182" t="s">
        <v>586</v>
      </c>
      <c r="AU5798" s="182" t="s">
        <v>89</v>
      </c>
      <c r="AV5798" s="12" t="s">
        <v>84</v>
      </c>
      <c r="AW5798" s="12" t="s">
        <v>31</v>
      </c>
      <c r="AX5798" s="12" t="s">
        <v>77</v>
      </c>
      <c r="AY5798" s="182" t="s">
        <v>574</v>
      </c>
    </row>
    <row r="5799" spans="2:51" s="13" customFormat="1" ht="12">
      <c r="B5799" s="187"/>
      <c r="D5799" s="181" t="s">
        <v>586</v>
      </c>
      <c r="E5799" s="188" t="s">
        <v>1</v>
      </c>
      <c r="F5799" s="189" t="s">
        <v>5954</v>
      </c>
      <c r="H5799" s="190">
        <v>10.75</v>
      </c>
      <c r="I5799" s="191"/>
      <c r="L5799" s="187"/>
      <c r="M5799" s="192"/>
      <c r="T5799" s="193"/>
      <c r="AT5799" s="188" t="s">
        <v>586</v>
      </c>
      <c r="AU5799" s="188" t="s">
        <v>89</v>
      </c>
      <c r="AV5799" s="13" t="s">
        <v>89</v>
      </c>
      <c r="AW5799" s="13" t="s">
        <v>31</v>
      </c>
      <c r="AX5799" s="13" t="s">
        <v>77</v>
      </c>
      <c r="AY5799" s="188" t="s">
        <v>574</v>
      </c>
    </row>
    <row r="5800" spans="2:51" s="12" customFormat="1" ht="12">
      <c r="B5800" s="180"/>
      <c r="D5800" s="181" t="s">
        <v>586</v>
      </c>
      <c r="E5800" s="182" t="s">
        <v>1</v>
      </c>
      <c r="F5800" s="183" t="s">
        <v>5955</v>
      </c>
      <c r="H5800" s="182" t="s">
        <v>1</v>
      </c>
      <c r="I5800" s="184"/>
      <c r="L5800" s="180"/>
      <c r="M5800" s="185"/>
      <c r="T5800" s="186"/>
      <c r="AT5800" s="182" t="s">
        <v>586</v>
      </c>
      <c r="AU5800" s="182" t="s">
        <v>89</v>
      </c>
      <c r="AV5800" s="12" t="s">
        <v>84</v>
      </c>
      <c r="AW5800" s="12" t="s">
        <v>31</v>
      </c>
      <c r="AX5800" s="12" t="s">
        <v>77</v>
      </c>
      <c r="AY5800" s="182" t="s">
        <v>574</v>
      </c>
    </row>
    <row r="5801" spans="2:51" s="13" customFormat="1" ht="12">
      <c r="B5801" s="187"/>
      <c r="D5801" s="181" t="s">
        <v>586</v>
      </c>
      <c r="E5801" s="188" t="s">
        <v>1</v>
      </c>
      <c r="F5801" s="189" t="s">
        <v>5956</v>
      </c>
      <c r="H5801" s="190">
        <v>13.1</v>
      </c>
      <c r="I5801" s="191"/>
      <c r="L5801" s="187"/>
      <c r="M5801" s="192"/>
      <c r="T5801" s="193"/>
      <c r="AT5801" s="188" t="s">
        <v>586</v>
      </c>
      <c r="AU5801" s="188" t="s">
        <v>89</v>
      </c>
      <c r="AV5801" s="13" t="s">
        <v>89</v>
      </c>
      <c r="AW5801" s="13" t="s">
        <v>31</v>
      </c>
      <c r="AX5801" s="13" t="s">
        <v>77</v>
      </c>
      <c r="AY5801" s="188" t="s">
        <v>574</v>
      </c>
    </row>
    <row r="5802" spans="2:51" s="12" customFormat="1" ht="12">
      <c r="B5802" s="180"/>
      <c r="D5802" s="181" t="s">
        <v>586</v>
      </c>
      <c r="E5802" s="182" t="s">
        <v>1</v>
      </c>
      <c r="F5802" s="183" t="s">
        <v>5957</v>
      </c>
      <c r="H5802" s="182" t="s">
        <v>1</v>
      </c>
      <c r="I5802" s="184"/>
      <c r="L5802" s="180"/>
      <c r="M5802" s="185"/>
      <c r="T5802" s="186"/>
      <c r="AT5802" s="182" t="s">
        <v>586</v>
      </c>
      <c r="AU5802" s="182" t="s">
        <v>89</v>
      </c>
      <c r="AV5802" s="12" t="s">
        <v>84</v>
      </c>
      <c r="AW5802" s="12" t="s">
        <v>31</v>
      </c>
      <c r="AX5802" s="12" t="s">
        <v>77</v>
      </c>
      <c r="AY5802" s="182" t="s">
        <v>574</v>
      </c>
    </row>
    <row r="5803" spans="2:51" s="13" customFormat="1" ht="12">
      <c r="B5803" s="187"/>
      <c r="D5803" s="181" t="s">
        <v>586</v>
      </c>
      <c r="E5803" s="188" t="s">
        <v>1</v>
      </c>
      <c r="F5803" s="189" t="s">
        <v>5958</v>
      </c>
      <c r="H5803" s="190">
        <v>61.65</v>
      </c>
      <c r="I5803" s="191"/>
      <c r="L5803" s="187"/>
      <c r="M5803" s="192"/>
      <c r="T5803" s="193"/>
      <c r="AT5803" s="188" t="s">
        <v>586</v>
      </c>
      <c r="AU5803" s="188" t="s">
        <v>89</v>
      </c>
      <c r="AV5803" s="13" t="s">
        <v>89</v>
      </c>
      <c r="AW5803" s="13" t="s">
        <v>31</v>
      </c>
      <c r="AX5803" s="13" t="s">
        <v>77</v>
      </c>
      <c r="AY5803" s="188" t="s">
        <v>574</v>
      </c>
    </row>
    <row r="5804" spans="2:51" s="12" customFormat="1" ht="12">
      <c r="B5804" s="180"/>
      <c r="D5804" s="181" t="s">
        <v>586</v>
      </c>
      <c r="E5804" s="182" t="s">
        <v>1</v>
      </c>
      <c r="F5804" s="183" t="s">
        <v>5959</v>
      </c>
      <c r="H5804" s="182" t="s">
        <v>1</v>
      </c>
      <c r="I5804" s="184"/>
      <c r="L5804" s="180"/>
      <c r="M5804" s="185"/>
      <c r="T5804" s="186"/>
      <c r="AT5804" s="182" t="s">
        <v>586</v>
      </c>
      <c r="AU5804" s="182" t="s">
        <v>89</v>
      </c>
      <c r="AV5804" s="12" t="s">
        <v>84</v>
      </c>
      <c r="AW5804" s="12" t="s">
        <v>31</v>
      </c>
      <c r="AX5804" s="12" t="s">
        <v>77</v>
      </c>
      <c r="AY5804" s="182" t="s">
        <v>574</v>
      </c>
    </row>
    <row r="5805" spans="2:51" s="13" customFormat="1" ht="12">
      <c r="B5805" s="187"/>
      <c r="D5805" s="181" t="s">
        <v>586</v>
      </c>
      <c r="E5805" s="188" t="s">
        <v>1</v>
      </c>
      <c r="F5805" s="189" t="s">
        <v>5960</v>
      </c>
      <c r="H5805" s="190">
        <v>7.35</v>
      </c>
      <c r="I5805" s="191"/>
      <c r="L5805" s="187"/>
      <c r="M5805" s="192"/>
      <c r="T5805" s="193"/>
      <c r="AT5805" s="188" t="s">
        <v>586</v>
      </c>
      <c r="AU5805" s="188" t="s">
        <v>89</v>
      </c>
      <c r="AV5805" s="13" t="s">
        <v>89</v>
      </c>
      <c r="AW5805" s="13" t="s">
        <v>31</v>
      </c>
      <c r="AX5805" s="13" t="s">
        <v>77</v>
      </c>
      <c r="AY5805" s="188" t="s">
        <v>574</v>
      </c>
    </row>
    <row r="5806" spans="2:51" s="12" customFormat="1" ht="12">
      <c r="B5806" s="180"/>
      <c r="D5806" s="181" t="s">
        <v>586</v>
      </c>
      <c r="E5806" s="182" t="s">
        <v>1</v>
      </c>
      <c r="F5806" s="183" t="s">
        <v>5961</v>
      </c>
      <c r="H5806" s="182" t="s">
        <v>1</v>
      </c>
      <c r="I5806" s="184"/>
      <c r="L5806" s="180"/>
      <c r="M5806" s="185"/>
      <c r="T5806" s="186"/>
      <c r="AT5806" s="182" t="s">
        <v>586</v>
      </c>
      <c r="AU5806" s="182" t="s">
        <v>89</v>
      </c>
      <c r="AV5806" s="12" t="s">
        <v>84</v>
      </c>
      <c r="AW5806" s="12" t="s">
        <v>31</v>
      </c>
      <c r="AX5806" s="12" t="s">
        <v>77</v>
      </c>
      <c r="AY5806" s="182" t="s">
        <v>574</v>
      </c>
    </row>
    <row r="5807" spans="2:51" s="13" customFormat="1" ht="12">
      <c r="B5807" s="187"/>
      <c r="D5807" s="181" t="s">
        <v>586</v>
      </c>
      <c r="E5807" s="188" t="s">
        <v>1</v>
      </c>
      <c r="F5807" s="189" t="s">
        <v>5962</v>
      </c>
      <c r="H5807" s="190">
        <v>6.8739999999999997</v>
      </c>
      <c r="I5807" s="191"/>
      <c r="L5807" s="187"/>
      <c r="M5807" s="192"/>
      <c r="T5807" s="193"/>
      <c r="AT5807" s="188" t="s">
        <v>586</v>
      </c>
      <c r="AU5807" s="188" t="s">
        <v>89</v>
      </c>
      <c r="AV5807" s="13" t="s">
        <v>89</v>
      </c>
      <c r="AW5807" s="13" t="s">
        <v>31</v>
      </c>
      <c r="AX5807" s="13" t="s">
        <v>77</v>
      </c>
      <c r="AY5807" s="188" t="s">
        <v>574</v>
      </c>
    </row>
    <row r="5808" spans="2:51" s="12" customFormat="1" ht="12">
      <c r="B5808" s="180"/>
      <c r="D5808" s="181" t="s">
        <v>586</v>
      </c>
      <c r="E5808" s="182" t="s">
        <v>1</v>
      </c>
      <c r="F5808" s="183" t="s">
        <v>5963</v>
      </c>
      <c r="H5808" s="182" t="s">
        <v>1</v>
      </c>
      <c r="I5808" s="184"/>
      <c r="L5808" s="180"/>
      <c r="M5808" s="185"/>
      <c r="T5808" s="186"/>
      <c r="AT5808" s="182" t="s">
        <v>586</v>
      </c>
      <c r="AU5808" s="182" t="s">
        <v>89</v>
      </c>
      <c r="AV5808" s="12" t="s">
        <v>84</v>
      </c>
      <c r="AW5808" s="12" t="s">
        <v>31</v>
      </c>
      <c r="AX5808" s="12" t="s">
        <v>77</v>
      </c>
      <c r="AY5808" s="182" t="s">
        <v>574</v>
      </c>
    </row>
    <row r="5809" spans="2:51" s="13" customFormat="1" ht="12">
      <c r="B5809" s="187"/>
      <c r="D5809" s="181" t="s">
        <v>586</v>
      </c>
      <c r="E5809" s="188" t="s">
        <v>1</v>
      </c>
      <c r="F5809" s="189" t="s">
        <v>5964</v>
      </c>
      <c r="H5809" s="190">
        <v>6.8239999999999998</v>
      </c>
      <c r="I5809" s="191"/>
      <c r="L5809" s="187"/>
      <c r="M5809" s="192"/>
      <c r="T5809" s="193"/>
      <c r="AT5809" s="188" t="s">
        <v>586</v>
      </c>
      <c r="AU5809" s="188" t="s">
        <v>89</v>
      </c>
      <c r="AV5809" s="13" t="s">
        <v>89</v>
      </c>
      <c r="AW5809" s="13" t="s">
        <v>31</v>
      </c>
      <c r="AX5809" s="13" t="s">
        <v>77</v>
      </c>
      <c r="AY5809" s="188" t="s">
        <v>574</v>
      </c>
    </row>
    <row r="5810" spans="2:51" s="12" customFormat="1" ht="12">
      <c r="B5810" s="180"/>
      <c r="D5810" s="181" t="s">
        <v>586</v>
      </c>
      <c r="E5810" s="182" t="s">
        <v>1</v>
      </c>
      <c r="F5810" s="183" t="s">
        <v>5965</v>
      </c>
      <c r="H5810" s="182" t="s">
        <v>1</v>
      </c>
      <c r="I5810" s="184"/>
      <c r="L5810" s="180"/>
      <c r="M5810" s="185"/>
      <c r="T5810" s="186"/>
      <c r="AT5810" s="182" t="s">
        <v>586</v>
      </c>
      <c r="AU5810" s="182" t="s">
        <v>89</v>
      </c>
      <c r="AV5810" s="12" t="s">
        <v>84</v>
      </c>
      <c r="AW5810" s="12" t="s">
        <v>31</v>
      </c>
      <c r="AX5810" s="12" t="s">
        <v>77</v>
      </c>
      <c r="AY5810" s="182" t="s">
        <v>574</v>
      </c>
    </row>
    <row r="5811" spans="2:51" s="13" customFormat="1" ht="12">
      <c r="B5811" s="187"/>
      <c r="D5811" s="181" t="s">
        <v>586</v>
      </c>
      <c r="E5811" s="188" t="s">
        <v>1</v>
      </c>
      <c r="F5811" s="189" t="s">
        <v>5966</v>
      </c>
      <c r="H5811" s="190">
        <v>4.95</v>
      </c>
      <c r="I5811" s="191"/>
      <c r="L5811" s="187"/>
      <c r="M5811" s="192"/>
      <c r="T5811" s="193"/>
      <c r="AT5811" s="188" t="s">
        <v>586</v>
      </c>
      <c r="AU5811" s="188" t="s">
        <v>89</v>
      </c>
      <c r="AV5811" s="13" t="s">
        <v>89</v>
      </c>
      <c r="AW5811" s="13" t="s">
        <v>31</v>
      </c>
      <c r="AX5811" s="13" t="s">
        <v>77</v>
      </c>
      <c r="AY5811" s="188" t="s">
        <v>574</v>
      </c>
    </row>
    <row r="5812" spans="2:51" s="12" customFormat="1" ht="12">
      <c r="B5812" s="180"/>
      <c r="D5812" s="181" t="s">
        <v>586</v>
      </c>
      <c r="E5812" s="182" t="s">
        <v>1</v>
      </c>
      <c r="F5812" s="183" t="s">
        <v>5967</v>
      </c>
      <c r="H5812" s="182" t="s">
        <v>1</v>
      </c>
      <c r="I5812" s="184"/>
      <c r="L5812" s="180"/>
      <c r="M5812" s="185"/>
      <c r="T5812" s="186"/>
      <c r="AT5812" s="182" t="s">
        <v>586</v>
      </c>
      <c r="AU5812" s="182" t="s">
        <v>89</v>
      </c>
      <c r="AV5812" s="12" t="s">
        <v>84</v>
      </c>
      <c r="AW5812" s="12" t="s">
        <v>31</v>
      </c>
      <c r="AX5812" s="12" t="s">
        <v>77</v>
      </c>
      <c r="AY5812" s="182" t="s">
        <v>574</v>
      </c>
    </row>
    <row r="5813" spans="2:51" s="13" customFormat="1" ht="12">
      <c r="B5813" s="187"/>
      <c r="D5813" s="181" t="s">
        <v>586</v>
      </c>
      <c r="E5813" s="188" t="s">
        <v>1</v>
      </c>
      <c r="F5813" s="189" t="s">
        <v>5968</v>
      </c>
      <c r="H5813" s="190">
        <v>5.25</v>
      </c>
      <c r="I5813" s="191"/>
      <c r="L5813" s="187"/>
      <c r="M5813" s="192"/>
      <c r="T5813" s="193"/>
      <c r="AT5813" s="188" t="s">
        <v>586</v>
      </c>
      <c r="AU5813" s="188" t="s">
        <v>89</v>
      </c>
      <c r="AV5813" s="13" t="s">
        <v>89</v>
      </c>
      <c r="AW5813" s="13" t="s">
        <v>31</v>
      </c>
      <c r="AX5813" s="13" t="s">
        <v>77</v>
      </c>
      <c r="AY5813" s="188" t="s">
        <v>574</v>
      </c>
    </row>
    <row r="5814" spans="2:51" s="12" customFormat="1" ht="12">
      <c r="B5814" s="180"/>
      <c r="D5814" s="181" t="s">
        <v>586</v>
      </c>
      <c r="E5814" s="182" t="s">
        <v>1</v>
      </c>
      <c r="F5814" s="183" t="s">
        <v>5969</v>
      </c>
      <c r="H5814" s="182" t="s">
        <v>1</v>
      </c>
      <c r="I5814" s="184"/>
      <c r="L5814" s="180"/>
      <c r="M5814" s="185"/>
      <c r="T5814" s="186"/>
      <c r="AT5814" s="182" t="s">
        <v>586</v>
      </c>
      <c r="AU5814" s="182" t="s">
        <v>89</v>
      </c>
      <c r="AV5814" s="12" t="s">
        <v>84</v>
      </c>
      <c r="AW5814" s="12" t="s">
        <v>31</v>
      </c>
      <c r="AX5814" s="12" t="s">
        <v>77</v>
      </c>
      <c r="AY5814" s="182" t="s">
        <v>574</v>
      </c>
    </row>
    <row r="5815" spans="2:51" s="13" customFormat="1" ht="12">
      <c r="B5815" s="187"/>
      <c r="D5815" s="181" t="s">
        <v>586</v>
      </c>
      <c r="E5815" s="188" t="s">
        <v>1</v>
      </c>
      <c r="F5815" s="189" t="s">
        <v>5970</v>
      </c>
      <c r="H5815" s="190">
        <v>6.55</v>
      </c>
      <c r="I5815" s="191"/>
      <c r="L5815" s="187"/>
      <c r="M5815" s="192"/>
      <c r="T5815" s="193"/>
      <c r="AT5815" s="188" t="s">
        <v>586</v>
      </c>
      <c r="AU5815" s="188" t="s">
        <v>89</v>
      </c>
      <c r="AV5815" s="13" t="s">
        <v>89</v>
      </c>
      <c r="AW5815" s="13" t="s">
        <v>31</v>
      </c>
      <c r="AX5815" s="13" t="s">
        <v>77</v>
      </c>
      <c r="AY5815" s="188" t="s">
        <v>574</v>
      </c>
    </row>
    <row r="5816" spans="2:51" s="12" customFormat="1" ht="12">
      <c r="B5816" s="180"/>
      <c r="D5816" s="181" t="s">
        <v>586</v>
      </c>
      <c r="E5816" s="182" t="s">
        <v>1</v>
      </c>
      <c r="F5816" s="183" t="s">
        <v>5971</v>
      </c>
      <c r="H5816" s="182" t="s">
        <v>1</v>
      </c>
      <c r="I5816" s="184"/>
      <c r="L5816" s="180"/>
      <c r="M5816" s="185"/>
      <c r="T5816" s="186"/>
      <c r="AT5816" s="182" t="s">
        <v>586</v>
      </c>
      <c r="AU5816" s="182" t="s">
        <v>89</v>
      </c>
      <c r="AV5816" s="12" t="s">
        <v>84</v>
      </c>
      <c r="AW5816" s="12" t="s">
        <v>31</v>
      </c>
      <c r="AX5816" s="12" t="s">
        <v>77</v>
      </c>
      <c r="AY5816" s="182" t="s">
        <v>574</v>
      </c>
    </row>
    <row r="5817" spans="2:51" s="13" customFormat="1" ht="12">
      <c r="B5817" s="187"/>
      <c r="D5817" s="181" t="s">
        <v>586</v>
      </c>
      <c r="E5817" s="188" t="s">
        <v>1</v>
      </c>
      <c r="F5817" s="189" t="s">
        <v>5972</v>
      </c>
      <c r="H5817" s="190">
        <v>5.05</v>
      </c>
      <c r="I5817" s="191"/>
      <c r="L5817" s="187"/>
      <c r="M5817" s="192"/>
      <c r="T5817" s="193"/>
      <c r="AT5817" s="188" t="s">
        <v>586</v>
      </c>
      <c r="AU5817" s="188" t="s">
        <v>89</v>
      </c>
      <c r="AV5817" s="13" t="s">
        <v>89</v>
      </c>
      <c r="AW5817" s="13" t="s">
        <v>31</v>
      </c>
      <c r="AX5817" s="13" t="s">
        <v>77</v>
      </c>
      <c r="AY5817" s="188" t="s">
        <v>574</v>
      </c>
    </row>
    <row r="5818" spans="2:51" s="12" customFormat="1" ht="12">
      <c r="B5818" s="180"/>
      <c r="D5818" s="181" t="s">
        <v>586</v>
      </c>
      <c r="E5818" s="182" t="s">
        <v>1</v>
      </c>
      <c r="F5818" s="183" t="s">
        <v>5973</v>
      </c>
      <c r="H5818" s="182" t="s">
        <v>1</v>
      </c>
      <c r="I5818" s="184"/>
      <c r="L5818" s="180"/>
      <c r="M5818" s="185"/>
      <c r="T5818" s="186"/>
      <c r="AT5818" s="182" t="s">
        <v>586</v>
      </c>
      <c r="AU5818" s="182" t="s">
        <v>89</v>
      </c>
      <c r="AV5818" s="12" t="s">
        <v>84</v>
      </c>
      <c r="AW5818" s="12" t="s">
        <v>31</v>
      </c>
      <c r="AX5818" s="12" t="s">
        <v>77</v>
      </c>
      <c r="AY5818" s="182" t="s">
        <v>574</v>
      </c>
    </row>
    <row r="5819" spans="2:51" s="13" customFormat="1" ht="12">
      <c r="B5819" s="187"/>
      <c r="D5819" s="181" t="s">
        <v>586</v>
      </c>
      <c r="E5819" s="188" t="s">
        <v>1</v>
      </c>
      <c r="F5819" s="189" t="s">
        <v>5974</v>
      </c>
      <c r="H5819" s="190">
        <v>6.9</v>
      </c>
      <c r="I5819" s="191"/>
      <c r="L5819" s="187"/>
      <c r="M5819" s="192"/>
      <c r="T5819" s="193"/>
      <c r="AT5819" s="188" t="s">
        <v>586</v>
      </c>
      <c r="AU5819" s="188" t="s">
        <v>89</v>
      </c>
      <c r="AV5819" s="13" t="s">
        <v>89</v>
      </c>
      <c r="AW5819" s="13" t="s">
        <v>31</v>
      </c>
      <c r="AX5819" s="13" t="s">
        <v>77</v>
      </c>
      <c r="AY5819" s="188" t="s">
        <v>574</v>
      </c>
    </row>
    <row r="5820" spans="2:51" s="12" customFormat="1" ht="12">
      <c r="B5820" s="180"/>
      <c r="D5820" s="181" t="s">
        <v>586</v>
      </c>
      <c r="E5820" s="182" t="s">
        <v>1</v>
      </c>
      <c r="F5820" s="183" t="s">
        <v>5975</v>
      </c>
      <c r="H5820" s="182" t="s">
        <v>1</v>
      </c>
      <c r="I5820" s="184"/>
      <c r="L5820" s="180"/>
      <c r="M5820" s="185"/>
      <c r="T5820" s="186"/>
      <c r="AT5820" s="182" t="s">
        <v>586</v>
      </c>
      <c r="AU5820" s="182" t="s">
        <v>89</v>
      </c>
      <c r="AV5820" s="12" t="s">
        <v>84</v>
      </c>
      <c r="AW5820" s="12" t="s">
        <v>31</v>
      </c>
      <c r="AX5820" s="12" t="s">
        <v>77</v>
      </c>
      <c r="AY5820" s="182" t="s">
        <v>574</v>
      </c>
    </row>
    <row r="5821" spans="2:51" s="13" customFormat="1" ht="12">
      <c r="B5821" s="187"/>
      <c r="D5821" s="181" t="s">
        <v>586</v>
      </c>
      <c r="E5821" s="188" t="s">
        <v>1</v>
      </c>
      <c r="F5821" s="189" t="s">
        <v>5976</v>
      </c>
      <c r="H5821" s="190">
        <v>5.7</v>
      </c>
      <c r="I5821" s="191"/>
      <c r="L5821" s="187"/>
      <c r="M5821" s="192"/>
      <c r="T5821" s="193"/>
      <c r="AT5821" s="188" t="s">
        <v>586</v>
      </c>
      <c r="AU5821" s="188" t="s">
        <v>89</v>
      </c>
      <c r="AV5821" s="13" t="s">
        <v>89</v>
      </c>
      <c r="AW5821" s="13" t="s">
        <v>31</v>
      </c>
      <c r="AX5821" s="13" t="s">
        <v>77</v>
      </c>
      <c r="AY5821" s="188" t="s">
        <v>574</v>
      </c>
    </row>
    <row r="5822" spans="2:51" s="12" customFormat="1" ht="12">
      <c r="B5822" s="180"/>
      <c r="D5822" s="181" t="s">
        <v>586</v>
      </c>
      <c r="E5822" s="182" t="s">
        <v>1</v>
      </c>
      <c r="F5822" s="183" t="s">
        <v>5977</v>
      </c>
      <c r="H5822" s="182" t="s">
        <v>1</v>
      </c>
      <c r="I5822" s="184"/>
      <c r="L5822" s="180"/>
      <c r="M5822" s="185"/>
      <c r="T5822" s="186"/>
      <c r="AT5822" s="182" t="s">
        <v>586</v>
      </c>
      <c r="AU5822" s="182" t="s">
        <v>89</v>
      </c>
      <c r="AV5822" s="12" t="s">
        <v>84</v>
      </c>
      <c r="AW5822" s="12" t="s">
        <v>31</v>
      </c>
      <c r="AX5822" s="12" t="s">
        <v>77</v>
      </c>
      <c r="AY5822" s="182" t="s">
        <v>574</v>
      </c>
    </row>
    <row r="5823" spans="2:51" s="13" customFormat="1" ht="12">
      <c r="B5823" s="187"/>
      <c r="D5823" s="181" t="s">
        <v>586</v>
      </c>
      <c r="E5823" s="188" t="s">
        <v>1</v>
      </c>
      <c r="F5823" s="189" t="s">
        <v>5978</v>
      </c>
      <c r="H5823" s="190">
        <v>6.8</v>
      </c>
      <c r="I5823" s="191"/>
      <c r="L5823" s="187"/>
      <c r="M5823" s="192"/>
      <c r="T5823" s="193"/>
      <c r="AT5823" s="188" t="s">
        <v>586</v>
      </c>
      <c r="AU5823" s="188" t="s">
        <v>89</v>
      </c>
      <c r="AV5823" s="13" t="s">
        <v>89</v>
      </c>
      <c r="AW5823" s="13" t="s">
        <v>31</v>
      </c>
      <c r="AX5823" s="13" t="s">
        <v>77</v>
      </c>
      <c r="AY5823" s="188" t="s">
        <v>574</v>
      </c>
    </row>
    <row r="5824" spans="2:51" s="12" customFormat="1" ht="12">
      <c r="B5824" s="180"/>
      <c r="D5824" s="181" t="s">
        <v>586</v>
      </c>
      <c r="E5824" s="182" t="s">
        <v>1</v>
      </c>
      <c r="F5824" s="183" t="s">
        <v>5979</v>
      </c>
      <c r="H5824" s="182" t="s">
        <v>1</v>
      </c>
      <c r="I5824" s="184"/>
      <c r="L5824" s="180"/>
      <c r="M5824" s="185"/>
      <c r="T5824" s="186"/>
      <c r="AT5824" s="182" t="s">
        <v>586</v>
      </c>
      <c r="AU5824" s="182" t="s">
        <v>89</v>
      </c>
      <c r="AV5824" s="12" t="s">
        <v>84</v>
      </c>
      <c r="AW5824" s="12" t="s">
        <v>31</v>
      </c>
      <c r="AX5824" s="12" t="s">
        <v>77</v>
      </c>
      <c r="AY5824" s="182" t="s">
        <v>574</v>
      </c>
    </row>
    <row r="5825" spans="2:65" s="13" customFormat="1" ht="12">
      <c r="B5825" s="187"/>
      <c r="D5825" s="181" t="s">
        <v>586</v>
      </c>
      <c r="E5825" s="188" t="s">
        <v>1</v>
      </c>
      <c r="F5825" s="189" t="s">
        <v>5980</v>
      </c>
      <c r="H5825" s="190">
        <v>7.1</v>
      </c>
      <c r="I5825" s="191"/>
      <c r="L5825" s="187"/>
      <c r="M5825" s="192"/>
      <c r="T5825" s="193"/>
      <c r="AT5825" s="188" t="s">
        <v>586</v>
      </c>
      <c r="AU5825" s="188" t="s">
        <v>89</v>
      </c>
      <c r="AV5825" s="13" t="s">
        <v>89</v>
      </c>
      <c r="AW5825" s="13" t="s">
        <v>31</v>
      </c>
      <c r="AX5825" s="13" t="s">
        <v>77</v>
      </c>
      <c r="AY5825" s="188" t="s">
        <v>574</v>
      </c>
    </row>
    <row r="5826" spans="2:65" s="12" customFormat="1" ht="12">
      <c r="B5826" s="180"/>
      <c r="D5826" s="181" t="s">
        <v>586</v>
      </c>
      <c r="E5826" s="182" t="s">
        <v>1</v>
      </c>
      <c r="F5826" s="183" t="s">
        <v>5981</v>
      </c>
      <c r="H5826" s="182" t="s">
        <v>1</v>
      </c>
      <c r="I5826" s="184"/>
      <c r="L5826" s="180"/>
      <c r="M5826" s="185"/>
      <c r="T5826" s="186"/>
      <c r="AT5826" s="182" t="s">
        <v>586</v>
      </c>
      <c r="AU5826" s="182" t="s">
        <v>89</v>
      </c>
      <c r="AV5826" s="12" t="s">
        <v>84</v>
      </c>
      <c r="AW5826" s="12" t="s">
        <v>31</v>
      </c>
      <c r="AX5826" s="12" t="s">
        <v>77</v>
      </c>
      <c r="AY5826" s="182" t="s">
        <v>574</v>
      </c>
    </row>
    <row r="5827" spans="2:65" s="13" customFormat="1" ht="12">
      <c r="B5827" s="187"/>
      <c r="D5827" s="181" t="s">
        <v>586</v>
      </c>
      <c r="E5827" s="188" t="s">
        <v>1</v>
      </c>
      <c r="F5827" s="189" t="s">
        <v>5982</v>
      </c>
      <c r="H5827" s="190">
        <v>5.75</v>
      </c>
      <c r="I5827" s="191"/>
      <c r="L5827" s="187"/>
      <c r="M5827" s="192"/>
      <c r="T5827" s="193"/>
      <c r="AT5827" s="188" t="s">
        <v>586</v>
      </c>
      <c r="AU5827" s="188" t="s">
        <v>89</v>
      </c>
      <c r="AV5827" s="13" t="s">
        <v>89</v>
      </c>
      <c r="AW5827" s="13" t="s">
        <v>31</v>
      </c>
      <c r="AX5827" s="13" t="s">
        <v>77</v>
      </c>
      <c r="AY5827" s="188" t="s">
        <v>574</v>
      </c>
    </row>
    <row r="5828" spans="2:65" s="15" customFormat="1" ht="12">
      <c r="B5828" s="201"/>
      <c r="D5828" s="181" t="s">
        <v>586</v>
      </c>
      <c r="E5828" s="202" t="s">
        <v>1</v>
      </c>
      <c r="F5828" s="203" t="s">
        <v>776</v>
      </c>
      <c r="H5828" s="204">
        <v>285.14800000000002</v>
      </c>
      <c r="I5828" s="205"/>
      <c r="L5828" s="201"/>
      <c r="M5828" s="206"/>
      <c r="T5828" s="207"/>
      <c r="AT5828" s="202" t="s">
        <v>586</v>
      </c>
      <c r="AU5828" s="202" t="s">
        <v>89</v>
      </c>
      <c r="AV5828" s="15" t="s">
        <v>597</v>
      </c>
      <c r="AW5828" s="15" t="s">
        <v>31</v>
      </c>
      <c r="AX5828" s="15" t="s">
        <v>77</v>
      </c>
      <c r="AY5828" s="202" t="s">
        <v>574</v>
      </c>
    </row>
    <row r="5829" spans="2:65" s="14" customFormat="1" ht="12">
      <c r="B5829" s="194"/>
      <c r="D5829" s="181" t="s">
        <v>586</v>
      </c>
      <c r="E5829" s="195" t="s">
        <v>1</v>
      </c>
      <c r="F5829" s="196" t="s">
        <v>596</v>
      </c>
      <c r="H5829" s="197">
        <v>505.89800000000002</v>
      </c>
      <c r="I5829" s="198"/>
      <c r="L5829" s="194"/>
      <c r="M5829" s="199"/>
      <c r="T5829" s="200"/>
      <c r="AT5829" s="195" t="s">
        <v>586</v>
      </c>
      <c r="AU5829" s="195" t="s">
        <v>89</v>
      </c>
      <c r="AV5829" s="14" t="s">
        <v>580</v>
      </c>
      <c r="AW5829" s="14" t="s">
        <v>31</v>
      </c>
      <c r="AX5829" s="14" t="s">
        <v>84</v>
      </c>
      <c r="AY5829" s="195" t="s">
        <v>574</v>
      </c>
    </row>
    <row r="5830" spans="2:65" s="1" customFormat="1" ht="16.5" customHeight="1">
      <c r="B5830" s="140"/>
      <c r="C5830" s="168" t="s">
        <v>5983</v>
      </c>
      <c r="D5830" s="168" t="s">
        <v>576</v>
      </c>
      <c r="E5830" s="169" t="s">
        <v>5984</v>
      </c>
      <c r="F5830" s="170" t="s">
        <v>5985</v>
      </c>
      <c r="G5830" s="171" t="s">
        <v>611</v>
      </c>
      <c r="H5830" s="172">
        <v>1340.742</v>
      </c>
      <c r="I5830" s="173"/>
      <c r="J5830" s="174">
        <f>ROUND(I5830*H5830,2)</f>
        <v>0</v>
      </c>
      <c r="K5830" s="175"/>
      <c r="L5830" s="34"/>
      <c r="M5830" s="176" t="s">
        <v>1</v>
      </c>
      <c r="N5830" s="139" t="s">
        <v>43</v>
      </c>
      <c r="P5830" s="177">
        <f>O5830*H5830</f>
        <v>0</v>
      </c>
      <c r="Q5830" s="177">
        <v>2.1000000000000001E-4</v>
      </c>
      <c r="R5830" s="177">
        <f>Q5830*H5830</f>
        <v>0.28155582000000001</v>
      </c>
      <c r="S5830" s="177">
        <v>0</v>
      </c>
      <c r="T5830" s="178">
        <f>S5830*H5830</f>
        <v>0</v>
      </c>
      <c r="AR5830" s="179" t="s">
        <v>680</v>
      </c>
      <c r="AT5830" s="179" t="s">
        <v>576</v>
      </c>
      <c r="AU5830" s="179" t="s">
        <v>89</v>
      </c>
      <c r="AY5830" s="17" t="s">
        <v>574</v>
      </c>
      <c r="BE5830" s="102">
        <f>IF(N5830="základná",J5830,0)</f>
        <v>0</v>
      </c>
      <c r="BF5830" s="102">
        <f>IF(N5830="znížená",J5830,0)</f>
        <v>0</v>
      </c>
      <c r="BG5830" s="102">
        <f>IF(N5830="zákl. prenesená",J5830,0)</f>
        <v>0</v>
      </c>
      <c r="BH5830" s="102">
        <f>IF(N5830="zníž. prenesená",J5830,0)</f>
        <v>0</v>
      </c>
      <c r="BI5830" s="102">
        <f>IF(N5830="nulová",J5830,0)</f>
        <v>0</v>
      </c>
      <c r="BJ5830" s="17" t="s">
        <v>89</v>
      </c>
      <c r="BK5830" s="102">
        <f>ROUND(I5830*H5830,2)</f>
        <v>0</v>
      </c>
      <c r="BL5830" s="17" t="s">
        <v>680</v>
      </c>
      <c r="BM5830" s="179" t="s">
        <v>5986</v>
      </c>
    </row>
    <row r="5831" spans="2:65" s="12" customFormat="1" ht="12">
      <c r="B5831" s="180"/>
      <c r="D5831" s="181" t="s">
        <v>586</v>
      </c>
      <c r="E5831" s="182" t="s">
        <v>1</v>
      </c>
      <c r="F5831" s="183" t="s">
        <v>4512</v>
      </c>
      <c r="H5831" s="182" t="s">
        <v>1</v>
      </c>
      <c r="I5831" s="184"/>
      <c r="L5831" s="180"/>
      <c r="M5831" s="185"/>
      <c r="T5831" s="186"/>
      <c r="AT5831" s="182" t="s">
        <v>586</v>
      </c>
      <c r="AU5831" s="182" t="s">
        <v>89</v>
      </c>
      <c r="AV5831" s="12" t="s">
        <v>84</v>
      </c>
      <c r="AW5831" s="12" t="s">
        <v>31</v>
      </c>
      <c r="AX5831" s="12" t="s">
        <v>77</v>
      </c>
      <c r="AY5831" s="182" t="s">
        <v>574</v>
      </c>
    </row>
    <row r="5832" spans="2:65" s="12" customFormat="1" ht="12">
      <c r="B5832" s="180"/>
      <c r="D5832" s="181" t="s">
        <v>586</v>
      </c>
      <c r="E5832" s="182" t="s">
        <v>1</v>
      </c>
      <c r="F5832" s="183" t="s">
        <v>5987</v>
      </c>
      <c r="H5832" s="182" t="s">
        <v>1</v>
      </c>
      <c r="I5832" s="184"/>
      <c r="L5832" s="180"/>
      <c r="M5832" s="185"/>
      <c r="T5832" s="186"/>
      <c r="AT5832" s="182" t="s">
        <v>586</v>
      </c>
      <c r="AU5832" s="182" t="s">
        <v>89</v>
      </c>
      <c r="AV5832" s="12" t="s">
        <v>84</v>
      </c>
      <c r="AW5832" s="12" t="s">
        <v>31</v>
      </c>
      <c r="AX5832" s="12" t="s">
        <v>77</v>
      </c>
      <c r="AY5832" s="182" t="s">
        <v>574</v>
      </c>
    </row>
    <row r="5833" spans="2:65" s="13" customFormat="1" ht="12">
      <c r="B5833" s="187"/>
      <c r="D5833" s="181" t="s">
        <v>586</v>
      </c>
      <c r="E5833" s="188" t="s">
        <v>1</v>
      </c>
      <c r="F5833" s="189" t="s">
        <v>5988</v>
      </c>
      <c r="H5833" s="190">
        <v>32.06</v>
      </c>
      <c r="I5833" s="191"/>
      <c r="L5833" s="187"/>
      <c r="M5833" s="192"/>
      <c r="T5833" s="193"/>
      <c r="AT5833" s="188" t="s">
        <v>586</v>
      </c>
      <c r="AU5833" s="188" t="s">
        <v>89</v>
      </c>
      <c r="AV5833" s="13" t="s">
        <v>89</v>
      </c>
      <c r="AW5833" s="13" t="s">
        <v>31</v>
      </c>
      <c r="AX5833" s="13" t="s">
        <v>77</v>
      </c>
      <c r="AY5833" s="188" t="s">
        <v>574</v>
      </c>
    </row>
    <row r="5834" spans="2:65" s="12" customFormat="1" ht="12">
      <c r="B5834" s="180"/>
      <c r="D5834" s="181" t="s">
        <v>586</v>
      </c>
      <c r="E5834" s="182" t="s">
        <v>1</v>
      </c>
      <c r="F5834" s="183" t="s">
        <v>5989</v>
      </c>
      <c r="H5834" s="182" t="s">
        <v>1</v>
      </c>
      <c r="I5834" s="184"/>
      <c r="L5834" s="180"/>
      <c r="M5834" s="185"/>
      <c r="T5834" s="186"/>
      <c r="AT5834" s="182" t="s">
        <v>586</v>
      </c>
      <c r="AU5834" s="182" t="s">
        <v>89</v>
      </c>
      <c r="AV5834" s="12" t="s">
        <v>84</v>
      </c>
      <c r="AW5834" s="12" t="s">
        <v>31</v>
      </c>
      <c r="AX5834" s="12" t="s">
        <v>77</v>
      </c>
      <c r="AY5834" s="182" t="s">
        <v>574</v>
      </c>
    </row>
    <row r="5835" spans="2:65" s="13" customFormat="1" ht="12">
      <c r="B5835" s="187"/>
      <c r="D5835" s="181" t="s">
        <v>586</v>
      </c>
      <c r="E5835" s="188" t="s">
        <v>1</v>
      </c>
      <c r="F5835" s="189" t="s">
        <v>5990</v>
      </c>
      <c r="H5835" s="190">
        <v>17</v>
      </c>
      <c r="I5835" s="191"/>
      <c r="L5835" s="187"/>
      <c r="M5835" s="192"/>
      <c r="T5835" s="193"/>
      <c r="AT5835" s="188" t="s">
        <v>586</v>
      </c>
      <c r="AU5835" s="188" t="s">
        <v>89</v>
      </c>
      <c r="AV5835" s="13" t="s">
        <v>89</v>
      </c>
      <c r="AW5835" s="13" t="s">
        <v>31</v>
      </c>
      <c r="AX5835" s="13" t="s">
        <v>77</v>
      </c>
      <c r="AY5835" s="188" t="s">
        <v>574</v>
      </c>
    </row>
    <row r="5836" spans="2:65" s="12" customFormat="1" ht="12">
      <c r="B5836" s="180"/>
      <c r="D5836" s="181" t="s">
        <v>586</v>
      </c>
      <c r="E5836" s="182" t="s">
        <v>1</v>
      </c>
      <c r="F5836" s="183" t="s">
        <v>5991</v>
      </c>
      <c r="H5836" s="182" t="s">
        <v>1</v>
      </c>
      <c r="I5836" s="184"/>
      <c r="L5836" s="180"/>
      <c r="M5836" s="185"/>
      <c r="T5836" s="186"/>
      <c r="AT5836" s="182" t="s">
        <v>586</v>
      </c>
      <c r="AU5836" s="182" t="s">
        <v>89</v>
      </c>
      <c r="AV5836" s="12" t="s">
        <v>84</v>
      </c>
      <c r="AW5836" s="12" t="s">
        <v>31</v>
      </c>
      <c r="AX5836" s="12" t="s">
        <v>77</v>
      </c>
      <c r="AY5836" s="182" t="s">
        <v>574</v>
      </c>
    </row>
    <row r="5837" spans="2:65" s="13" customFormat="1" ht="12">
      <c r="B5837" s="187"/>
      <c r="D5837" s="181" t="s">
        <v>586</v>
      </c>
      <c r="E5837" s="188" t="s">
        <v>1</v>
      </c>
      <c r="F5837" s="189" t="s">
        <v>5992</v>
      </c>
      <c r="H5837" s="190">
        <v>16.600000000000001</v>
      </c>
      <c r="I5837" s="191"/>
      <c r="L5837" s="187"/>
      <c r="M5837" s="192"/>
      <c r="T5837" s="193"/>
      <c r="AT5837" s="188" t="s">
        <v>586</v>
      </c>
      <c r="AU5837" s="188" t="s">
        <v>89</v>
      </c>
      <c r="AV5837" s="13" t="s">
        <v>89</v>
      </c>
      <c r="AW5837" s="13" t="s">
        <v>31</v>
      </c>
      <c r="AX5837" s="13" t="s">
        <v>77</v>
      </c>
      <c r="AY5837" s="188" t="s">
        <v>574</v>
      </c>
    </row>
    <row r="5838" spans="2:65" s="12" customFormat="1" ht="12">
      <c r="B5838" s="180"/>
      <c r="D5838" s="181" t="s">
        <v>586</v>
      </c>
      <c r="E5838" s="182" t="s">
        <v>1</v>
      </c>
      <c r="F5838" s="183" t="s">
        <v>5993</v>
      </c>
      <c r="H5838" s="182" t="s">
        <v>1</v>
      </c>
      <c r="I5838" s="184"/>
      <c r="L5838" s="180"/>
      <c r="M5838" s="185"/>
      <c r="T5838" s="186"/>
      <c r="AT5838" s="182" t="s">
        <v>586</v>
      </c>
      <c r="AU5838" s="182" t="s">
        <v>89</v>
      </c>
      <c r="AV5838" s="12" t="s">
        <v>84</v>
      </c>
      <c r="AW5838" s="12" t="s">
        <v>31</v>
      </c>
      <c r="AX5838" s="12" t="s">
        <v>77</v>
      </c>
      <c r="AY5838" s="182" t="s">
        <v>574</v>
      </c>
    </row>
    <row r="5839" spans="2:65" s="13" customFormat="1" ht="12">
      <c r="B5839" s="187"/>
      <c r="D5839" s="181" t="s">
        <v>586</v>
      </c>
      <c r="E5839" s="188" t="s">
        <v>1</v>
      </c>
      <c r="F5839" s="189" t="s">
        <v>5994</v>
      </c>
      <c r="H5839" s="190">
        <v>9.7260000000000009</v>
      </c>
      <c r="I5839" s="191"/>
      <c r="L5839" s="187"/>
      <c r="M5839" s="192"/>
      <c r="T5839" s="193"/>
      <c r="AT5839" s="188" t="s">
        <v>586</v>
      </c>
      <c r="AU5839" s="188" t="s">
        <v>89</v>
      </c>
      <c r="AV5839" s="13" t="s">
        <v>89</v>
      </c>
      <c r="AW5839" s="13" t="s">
        <v>31</v>
      </c>
      <c r="AX5839" s="13" t="s">
        <v>77</v>
      </c>
      <c r="AY5839" s="188" t="s">
        <v>574</v>
      </c>
    </row>
    <row r="5840" spans="2:65" s="12" customFormat="1" ht="12">
      <c r="B5840" s="180"/>
      <c r="D5840" s="181" t="s">
        <v>586</v>
      </c>
      <c r="E5840" s="182" t="s">
        <v>1</v>
      </c>
      <c r="F5840" s="183" t="s">
        <v>5995</v>
      </c>
      <c r="H5840" s="182" t="s">
        <v>1</v>
      </c>
      <c r="I5840" s="184"/>
      <c r="L5840" s="180"/>
      <c r="M5840" s="185"/>
      <c r="T5840" s="186"/>
      <c r="AT5840" s="182" t="s">
        <v>586</v>
      </c>
      <c r="AU5840" s="182" t="s">
        <v>89</v>
      </c>
      <c r="AV5840" s="12" t="s">
        <v>84</v>
      </c>
      <c r="AW5840" s="12" t="s">
        <v>31</v>
      </c>
      <c r="AX5840" s="12" t="s">
        <v>77</v>
      </c>
      <c r="AY5840" s="182" t="s">
        <v>574</v>
      </c>
    </row>
    <row r="5841" spans="2:51" s="13" customFormat="1" ht="12">
      <c r="B5841" s="187"/>
      <c r="D5841" s="181" t="s">
        <v>586</v>
      </c>
      <c r="E5841" s="188" t="s">
        <v>1</v>
      </c>
      <c r="F5841" s="189" t="s">
        <v>5996</v>
      </c>
      <c r="H5841" s="190">
        <v>12.124000000000001</v>
      </c>
      <c r="I5841" s="191"/>
      <c r="L5841" s="187"/>
      <c r="M5841" s="192"/>
      <c r="T5841" s="193"/>
      <c r="AT5841" s="188" t="s">
        <v>586</v>
      </c>
      <c r="AU5841" s="188" t="s">
        <v>89</v>
      </c>
      <c r="AV5841" s="13" t="s">
        <v>89</v>
      </c>
      <c r="AW5841" s="13" t="s">
        <v>31</v>
      </c>
      <c r="AX5841" s="13" t="s">
        <v>77</v>
      </c>
      <c r="AY5841" s="188" t="s">
        <v>574</v>
      </c>
    </row>
    <row r="5842" spans="2:51" s="12" customFormat="1" ht="12">
      <c r="B5842" s="180"/>
      <c r="D5842" s="181" t="s">
        <v>586</v>
      </c>
      <c r="E5842" s="182" t="s">
        <v>1</v>
      </c>
      <c r="F5842" s="183" t="s">
        <v>5997</v>
      </c>
      <c r="H5842" s="182" t="s">
        <v>1</v>
      </c>
      <c r="I5842" s="184"/>
      <c r="L5842" s="180"/>
      <c r="M5842" s="185"/>
      <c r="T5842" s="186"/>
      <c r="AT5842" s="182" t="s">
        <v>586</v>
      </c>
      <c r="AU5842" s="182" t="s">
        <v>89</v>
      </c>
      <c r="AV5842" s="12" t="s">
        <v>84</v>
      </c>
      <c r="AW5842" s="12" t="s">
        <v>31</v>
      </c>
      <c r="AX5842" s="12" t="s">
        <v>77</v>
      </c>
      <c r="AY5842" s="182" t="s">
        <v>574</v>
      </c>
    </row>
    <row r="5843" spans="2:51" s="13" customFormat="1" ht="12">
      <c r="B5843" s="187"/>
      <c r="D5843" s="181" t="s">
        <v>586</v>
      </c>
      <c r="E5843" s="188" t="s">
        <v>1</v>
      </c>
      <c r="F5843" s="189" t="s">
        <v>5998</v>
      </c>
      <c r="H5843" s="190">
        <v>9.68</v>
      </c>
      <c r="I5843" s="191"/>
      <c r="L5843" s="187"/>
      <c r="M5843" s="192"/>
      <c r="T5843" s="193"/>
      <c r="AT5843" s="188" t="s">
        <v>586</v>
      </c>
      <c r="AU5843" s="188" t="s">
        <v>89</v>
      </c>
      <c r="AV5843" s="13" t="s">
        <v>89</v>
      </c>
      <c r="AW5843" s="13" t="s">
        <v>31</v>
      </c>
      <c r="AX5843" s="13" t="s">
        <v>77</v>
      </c>
      <c r="AY5843" s="188" t="s">
        <v>574</v>
      </c>
    </row>
    <row r="5844" spans="2:51" s="12" customFormat="1" ht="12">
      <c r="B5844" s="180"/>
      <c r="D5844" s="181" t="s">
        <v>586</v>
      </c>
      <c r="E5844" s="182" t="s">
        <v>1</v>
      </c>
      <c r="F5844" s="183" t="s">
        <v>5999</v>
      </c>
      <c r="H5844" s="182" t="s">
        <v>1</v>
      </c>
      <c r="I5844" s="184"/>
      <c r="L5844" s="180"/>
      <c r="M5844" s="185"/>
      <c r="T5844" s="186"/>
      <c r="AT5844" s="182" t="s">
        <v>586</v>
      </c>
      <c r="AU5844" s="182" t="s">
        <v>89</v>
      </c>
      <c r="AV5844" s="12" t="s">
        <v>84</v>
      </c>
      <c r="AW5844" s="12" t="s">
        <v>31</v>
      </c>
      <c r="AX5844" s="12" t="s">
        <v>77</v>
      </c>
      <c r="AY5844" s="182" t="s">
        <v>574</v>
      </c>
    </row>
    <row r="5845" spans="2:51" s="13" customFormat="1" ht="12">
      <c r="B5845" s="187"/>
      <c r="D5845" s="181" t="s">
        <v>586</v>
      </c>
      <c r="E5845" s="188" t="s">
        <v>1</v>
      </c>
      <c r="F5845" s="189" t="s">
        <v>6000</v>
      </c>
      <c r="H5845" s="190">
        <v>25.8</v>
      </c>
      <c r="I5845" s="191"/>
      <c r="L5845" s="187"/>
      <c r="M5845" s="192"/>
      <c r="T5845" s="193"/>
      <c r="AT5845" s="188" t="s">
        <v>586</v>
      </c>
      <c r="AU5845" s="188" t="s">
        <v>89</v>
      </c>
      <c r="AV5845" s="13" t="s">
        <v>89</v>
      </c>
      <c r="AW5845" s="13" t="s">
        <v>31</v>
      </c>
      <c r="AX5845" s="13" t="s">
        <v>77</v>
      </c>
      <c r="AY5845" s="188" t="s">
        <v>574</v>
      </c>
    </row>
    <row r="5846" spans="2:51" s="12" customFormat="1" ht="12">
      <c r="B5846" s="180"/>
      <c r="D5846" s="181" t="s">
        <v>586</v>
      </c>
      <c r="E5846" s="182" t="s">
        <v>1</v>
      </c>
      <c r="F5846" s="183" t="s">
        <v>6001</v>
      </c>
      <c r="H5846" s="182" t="s">
        <v>1</v>
      </c>
      <c r="I5846" s="184"/>
      <c r="L5846" s="180"/>
      <c r="M5846" s="185"/>
      <c r="T5846" s="186"/>
      <c r="AT5846" s="182" t="s">
        <v>586</v>
      </c>
      <c r="AU5846" s="182" t="s">
        <v>89</v>
      </c>
      <c r="AV5846" s="12" t="s">
        <v>84</v>
      </c>
      <c r="AW5846" s="12" t="s">
        <v>31</v>
      </c>
      <c r="AX5846" s="12" t="s">
        <v>77</v>
      </c>
      <c r="AY5846" s="182" t="s">
        <v>574</v>
      </c>
    </row>
    <row r="5847" spans="2:51" s="13" customFormat="1" ht="12">
      <c r="B5847" s="187"/>
      <c r="D5847" s="181" t="s">
        <v>586</v>
      </c>
      <c r="E5847" s="188" t="s">
        <v>1</v>
      </c>
      <c r="F5847" s="189" t="s">
        <v>6002</v>
      </c>
      <c r="H5847" s="190">
        <v>25.5</v>
      </c>
      <c r="I5847" s="191"/>
      <c r="L5847" s="187"/>
      <c r="M5847" s="192"/>
      <c r="T5847" s="193"/>
      <c r="AT5847" s="188" t="s">
        <v>586</v>
      </c>
      <c r="AU5847" s="188" t="s">
        <v>89</v>
      </c>
      <c r="AV5847" s="13" t="s">
        <v>89</v>
      </c>
      <c r="AW5847" s="13" t="s">
        <v>31</v>
      </c>
      <c r="AX5847" s="13" t="s">
        <v>77</v>
      </c>
      <c r="AY5847" s="188" t="s">
        <v>574</v>
      </c>
    </row>
    <row r="5848" spans="2:51" s="12" customFormat="1" ht="12">
      <c r="B5848" s="180"/>
      <c r="D5848" s="181" t="s">
        <v>586</v>
      </c>
      <c r="E5848" s="182" t="s">
        <v>1</v>
      </c>
      <c r="F5848" s="183" t="s">
        <v>6003</v>
      </c>
      <c r="H5848" s="182" t="s">
        <v>1</v>
      </c>
      <c r="I5848" s="184"/>
      <c r="L5848" s="180"/>
      <c r="M5848" s="185"/>
      <c r="T5848" s="186"/>
      <c r="AT5848" s="182" t="s">
        <v>586</v>
      </c>
      <c r="AU5848" s="182" t="s">
        <v>89</v>
      </c>
      <c r="AV5848" s="12" t="s">
        <v>84</v>
      </c>
      <c r="AW5848" s="12" t="s">
        <v>31</v>
      </c>
      <c r="AX5848" s="12" t="s">
        <v>77</v>
      </c>
      <c r="AY5848" s="182" t="s">
        <v>574</v>
      </c>
    </row>
    <row r="5849" spans="2:51" s="13" customFormat="1" ht="24">
      <c r="B5849" s="187"/>
      <c r="D5849" s="181" t="s">
        <v>586</v>
      </c>
      <c r="E5849" s="188" t="s">
        <v>1</v>
      </c>
      <c r="F5849" s="189" t="s">
        <v>6004</v>
      </c>
      <c r="H5849" s="190">
        <v>17.504999999999999</v>
      </c>
      <c r="I5849" s="191"/>
      <c r="L5849" s="187"/>
      <c r="M5849" s="192"/>
      <c r="T5849" s="193"/>
      <c r="AT5849" s="188" t="s">
        <v>586</v>
      </c>
      <c r="AU5849" s="188" t="s">
        <v>89</v>
      </c>
      <c r="AV5849" s="13" t="s">
        <v>89</v>
      </c>
      <c r="AW5849" s="13" t="s">
        <v>31</v>
      </c>
      <c r="AX5849" s="13" t="s">
        <v>77</v>
      </c>
      <c r="AY5849" s="188" t="s">
        <v>574</v>
      </c>
    </row>
    <row r="5850" spans="2:51" s="13" customFormat="1" ht="12">
      <c r="B5850" s="187"/>
      <c r="D5850" s="181" t="s">
        <v>586</v>
      </c>
      <c r="E5850" s="188" t="s">
        <v>1</v>
      </c>
      <c r="F5850" s="189" t="s">
        <v>6005</v>
      </c>
      <c r="H5850" s="190">
        <v>8.4700000000000006</v>
      </c>
      <c r="I5850" s="191"/>
      <c r="L5850" s="187"/>
      <c r="M5850" s="192"/>
      <c r="T5850" s="193"/>
      <c r="AT5850" s="188" t="s">
        <v>586</v>
      </c>
      <c r="AU5850" s="188" t="s">
        <v>89</v>
      </c>
      <c r="AV5850" s="13" t="s">
        <v>89</v>
      </c>
      <c r="AW5850" s="13" t="s">
        <v>31</v>
      </c>
      <c r="AX5850" s="13" t="s">
        <v>77</v>
      </c>
      <c r="AY5850" s="188" t="s">
        <v>574</v>
      </c>
    </row>
    <row r="5851" spans="2:51" s="12" customFormat="1" ht="12">
      <c r="B5851" s="180"/>
      <c r="D5851" s="181" t="s">
        <v>586</v>
      </c>
      <c r="E5851" s="182" t="s">
        <v>1</v>
      </c>
      <c r="F5851" s="183" t="s">
        <v>6006</v>
      </c>
      <c r="H5851" s="182" t="s">
        <v>1</v>
      </c>
      <c r="I5851" s="184"/>
      <c r="L5851" s="180"/>
      <c r="M5851" s="185"/>
      <c r="T5851" s="186"/>
      <c r="AT5851" s="182" t="s">
        <v>586</v>
      </c>
      <c r="AU5851" s="182" t="s">
        <v>89</v>
      </c>
      <c r="AV5851" s="12" t="s">
        <v>84</v>
      </c>
      <c r="AW5851" s="12" t="s">
        <v>31</v>
      </c>
      <c r="AX5851" s="12" t="s">
        <v>77</v>
      </c>
      <c r="AY5851" s="182" t="s">
        <v>574</v>
      </c>
    </row>
    <row r="5852" spans="2:51" s="13" customFormat="1" ht="12">
      <c r="B5852" s="187"/>
      <c r="D5852" s="181" t="s">
        <v>586</v>
      </c>
      <c r="E5852" s="188" t="s">
        <v>1</v>
      </c>
      <c r="F5852" s="189" t="s">
        <v>6007</v>
      </c>
      <c r="H5852" s="190">
        <v>5.62</v>
      </c>
      <c r="I5852" s="191"/>
      <c r="L5852" s="187"/>
      <c r="M5852" s="192"/>
      <c r="T5852" s="193"/>
      <c r="AT5852" s="188" t="s">
        <v>586</v>
      </c>
      <c r="AU5852" s="188" t="s">
        <v>89</v>
      </c>
      <c r="AV5852" s="13" t="s">
        <v>89</v>
      </c>
      <c r="AW5852" s="13" t="s">
        <v>31</v>
      </c>
      <c r="AX5852" s="13" t="s">
        <v>77</v>
      </c>
      <c r="AY5852" s="188" t="s">
        <v>574</v>
      </c>
    </row>
    <row r="5853" spans="2:51" s="12" customFormat="1" ht="12">
      <c r="B5853" s="180"/>
      <c r="D5853" s="181" t="s">
        <v>586</v>
      </c>
      <c r="E5853" s="182" t="s">
        <v>1</v>
      </c>
      <c r="F5853" s="183" t="s">
        <v>6008</v>
      </c>
      <c r="H5853" s="182" t="s">
        <v>1</v>
      </c>
      <c r="I5853" s="184"/>
      <c r="L5853" s="180"/>
      <c r="M5853" s="185"/>
      <c r="T5853" s="186"/>
      <c r="AT5853" s="182" t="s">
        <v>586</v>
      </c>
      <c r="AU5853" s="182" t="s">
        <v>89</v>
      </c>
      <c r="AV5853" s="12" t="s">
        <v>84</v>
      </c>
      <c r="AW5853" s="12" t="s">
        <v>31</v>
      </c>
      <c r="AX5853" s="12" t="s">
        <v>77</v>
      </c>
      <c r="AY5853" s="182" t="s">
        <v>574</v>
      </c>
    </row>
    <row r="5854" spans="2:51" s="13" customFormat="1" ht="12">
      <c r="B5854" s="187"/>
      <c r="D5854" s="181" t="s">
        <v>586</v>
      </c>
      <c r="E5854" s="188" t="s">
        <v>1</v>
      </c>
      <c r="F5854" s="189" t="s">
        <v>6009</v>
      </c>
      <c r="H5854" s="190">
        <v>9.0299999999999994</v>
      </c>
      <c r="I5854" s="191"/>
      <c r="L5854" s="187"/>
      <c r="M5854" s="192"/>
      <c r="T5854" s="193"/>
      <c r="AT5854" s="188" t="s">
        <v>586</v>
      </c>
      <c r="AU5854" s="188" t="s">
        <v>89</v>
      </c>
      <c r="AV5854" s="13" t="s">
        <v>89</v>
      </c>
      <c r="AW5854" s="13" t="s">
        <v>31</v>
      </c>
      <c r="AX5854" s="13" t="s">
        <v>77</v>
      </c>
      <c r="AY5854" s="188" t="s">
        <v>574</v>
      </c>
    </row>
    <row r="5855" spans="2:51" s="12" customFormat="1" ht="12">
      <c r="B5855" s="180"/>
      <c r="D5855" s="181" t="s">
        <v>586</v>
      </c>
      <c r="E5855" s="182" t="s">
        <v>1</v>
      </c>
      <c r="F5855" s="183" t="s">
        <v>6010</v>
      </c>
      <c r="H5855" s="182" t="s">
        <v>1</v>
      </c>
      <c r="I5855" s="184"/>
      <c r="L5855" s="180"/>
      <c r="M5855" s="185"/>
      <c r="T5855" s="186"/>
      <c r="AT5855" s="182" t="s">
        <v>586</v>
      </c>
      <c r="AU5855" s="182" t="s">
        <v>89</v>
      </c>
      <c r="AV5855" s="12" t="s">
        <v>84</v>
      </c>
      <c r="AW5855" s="12" t="s">
        <v>31</v>
      </c>
      <c r="AX5855" s="12" t="s">
        <v>77</v>
      </c>
      <c r="AY5855" s="182" t="s">
        <v>574</v>
      </c>
    </row>
    <row r="5856" spans="2:51" s="13" customFormat="1" ht="12">
      <c r="B5856" s="187"/>
      <c r="D5856" s="181" t="s">
        <v>586</v>
      </c>
      <c r="E5856" s="188" t="s">
        <v>1</v>
      </c>
      <c r="F5856" s="189" t="s">
        <v>6011</v>
      </c>
      <c r="H5856" s="190">
        <v>7.45</v>
      </c>
      <c r="I5856" s="191"/>
      <c r="L5856" s="187"/>
      <c r="M5856" s="192"/>
      <c r="T5856" s="193"/>
      <c r="AT5856" s="188" t="s">
        <v>586</v>
      </c>
      <c r="AU5856" s="188" t="s">
        <v>89</v>
      </c>
      <c r="AV5856" s="13" t="s">
        <v>89</v>
      </c>
      <c r="AW5856" s="13" t="s">
        <v>31</v>
      </c>
      <c r="AX5856" s="13" t="s">
        <v>77</v>
      </c>
      <c r="AY5856" s="188" t="s">
        <v>574</v>
      </c>
    </row>
    <row r="5857" spans="2:51" s="12" customFormat="1" ht="12">
      <c r="B5857" s="180"/>
      <c r="D5857" s="181" t="s">
        <v>586</v>
      </c>
      <c r="E5857" s="182" t="s">
        <v>1</v>
      </c>
      <c r="F5857" s="183" t="s">
        <v>6012</v>
      </c>
      <c r="H5857" s="182" t="s">
        <v>1</v>
      </c>
      <c r="I5857" s="184"/>
      <c r="L5857" s="180"/>
      <c r="M5857" s="185"/>
      <c r="T5857" s="186"/>
      <c r="AT5857" s="182" t="s">
        <v>586</v>
      </c>
      <c r="AU5857" s="182" t="s">
        <v>89</v>
      </c>
      <c r="AV5857" s="12" t="s">
        <v>84</v>
      </c>
      <c r="AW5857" s="12" t="s">
        <v>31</v>
      </c>
      <c r="AX5857" s="12" t="s">
        <v>77</v>
      </c>
      <c r="AY5857" s="182" t="s">
        <v>574</v>
      </c>
    </row>
    <row r="5858" spans="2:51" s="13" customFormat="1" ht="12">
      <c r="B5858" s="187"/>
      <c r="D5858" s="181" t="s">
        <v>586</v>
      </c>
      <c r="E5858" s="188" t="s">
        <v>1</v>
      </c>
      <c r="F5858" s="189" t="s">
        <v>6013</v>
      </c>
      <c r="H5858" s="190">
        <v>10.85</v>
      </c>
      <c r="I5858" s="191"/>
      <c r="L5858" s="187"/>
      <c r="M5858" s="192"/>
      <c r="T5858" s="193"/>
      <c r="AT5858" s="188" t="s">
        <v>586</v>
      </c>
      <c r="AU5858" s="188" t="s">
        <v>89</v>
      </c>
      <c r="AV5858" s="13" t="s">
        <v>89</v>
      </c>
      <c r="AW5858" s="13" t="s">
        <v>31</v>
      </c>
      <c r="AX5858" s="13" t="s">
        <v>77</v>
      </c>
      <c r="AY5858" s="188" t="s">
        <v>574</v>
      </c>
    </row>
    <row r="5859" spans="2:51" s="12" customFormat="1" ht="12">
      <c r="B5859" s="180"/>
      <c r="D5859" s="181" t="s">
        <v>586</v>
      </c>
      <c r="E5859" s="182" t="s">
        <v>1</v>
      </c>
      <c r="F5859" s="183" t="s">
        <v>6014</v>
      </c>
      <c r="H5859" s="182" t="s">
        <v>1</v>
      </c>
      <c r="I5859" s="184"/>
      <c r="L5859" s="180"/>
      <c r="M5859" s="185"/>
      <c r="T5859" s="186"/>
      <c r="AT5859" s="182" t="s">
        <v>586</v>
      </c>
      <c r="AU5859" s="182" t="s">
        <v>89</v>
      </c>
      <c r="AV5859" s="12" t="s">
        <v>84</v>
      </c>
      <c r="AW5859" s="12" t="s">
        <v>31</v>
      </c>
      <c r="AX5859" s="12" t="s">
        <v>77</v>
      </c>
      <c r="AY5859" s="182" t="s">
        <v>574</v>
      </c>
    </row>
    <row r="5860" spans="2:51" s="13" customFormat="1" ht="12">
      <c r="B5860" s="187"/>
      <c r="D5860" s="181" t="s">
        <v>586</v>
      </c>
      <c r="E5860" s="188" t="s">
        <v>1</v>
      </c>
      <c r="F5860" s="189" t="s">
        <v>6015</v>
      </c>
      <c r="H5860" s="190">
        <v>11.1</v>
      </c>
      <c r="I5860" s="191"/>
      <c r="L5860" s="187"/>
      <c r="M5860" s="192"/>
      <c r="T5860" s="193"/>
      <c r="AT5860" s="188" t="s">
        <v>586</v>
      </c>
      <c r="AU5860" s="188" t="s">
        <v>89</v>
      </c>
      <c r="AV5860" s="13" t="s">
        <v>89</v>
      </c>
      <c r="AW5860" s="13" t="s">
        <v>31</v>
      </c>
      <c r="AX5860" s="13" t="s">
        <v>77</v>
      </c>
      <c r="AY5860" s="188" t="s">
        <v>574</v>
      </c>
    </row>
    <row r="5861" spans="2:51" s="12" customFormat="1" ht="12">
      <c r="B5861" s="180"/>
      <c r="D5861" s="181" t="s">
        <v>586</v>
      </c>
      <c r="E5861" s="182" t="s">
        <v>1</v>
      </c>
      <c r="F5861" s="183" t="s">
        <v>6016</v>
      </c>
      <c r="H5861" s="182" t="s">
        <v>1</v>
      </c>
      <c r="I5861" s="184"/>
      <c r="L5861" s="180"/>
      <c r="M5861" s="185"/>
      <c r="T5861" s="186"/>
      <c r="AT5861" s="182" t="s">
        <v>586</v>
      </c>
      <c r="AU5861" s="182" t="s">
        <v>89</v>
      </c>
      <c r="AV5861" s="12" t="s">
        <v>84</v>
      </c>
      <c r="AW5861" s="12" t="s">
        <v>31</v>
      </c>
      <c r="AX5861" s="12" t="s">
        <v>77</v>
      </c>
      <c r="AY5861" s="182" t="s">
        <v>574</v>
      </c>
    </row>
    <row r="5862" spans="2:51" s="13" customFormat="1" ht="12">
      <c r="B5862" s="187"/>
      <c r="D5862" s="181" t="s">
        <v>586</v>
      </c>
      <c r="E5862" s="188" t="s">
        <v>1</v>
      </c>
      <c r="F5862" s="189" t="s">
        <v>6017</v>
      </c>
      <c r="H5862" s="190">
        <v>13.68</v>
      </c>
      <c r="I5862" s="191"/>
      <c r="L5862" s="187"/>
      <c r="M5862" s="192"/>
      <c r="T5862" s="193"/>
      <c r="AT5862" s="188" t="s">
        <v>586</v>
      </c>
      <c r="AU5862" s="188" t="s">
        <v>89</v>
      </c>
      <c r="AV5862" s="13" t="s">
        <v>89</v>
      </c>
      <c r="AW5862" s="13" t="s">
        <v>31</v>
      </c>
      <c r="AX5862" s="13" t="s">
        <v>77</v>
      </c>
      <c r="AY5862" s="188" t="s">
        <v>574</v>
      </c>
    </row>
    <row r="5863" spans="2:51" s="12" customFormat="1" ht="12">
      <c r="B5863" s="180"/>
      <c r="D5863" s="181" t="s">
        <v>586</v>
      </c>
      <c r="E5863" s="182" t="s">
        <v>1</v>
      </c>
      <c r="F5863" s="183" t="s">
        <v>6018</v>
      </c>
      <c r="H5863" s="182" t="s">
        <v>1</v>
      </c>
      <c r="I5863" s="184"/>
      <c r="L5863" s="180"/>
      <c r="M5863" s="185"/>
      <c r="T5863" s="186"/>
      <c r="AT5863" s="182" t="s">
        <v>586</v>
      </c>
      <c r="AU5863" s="182" t="s">
        <v>89</v>
      </c>
      <c r="AV5863" s="12" t="s">
        <v>84</v>
      </c>
      <c r="AW5863" s="12" t="s">
        <v>31</v>
      </c>
      <c r="AX5863" s="12" t="s">
        <v>77</v>
      </c>
      <c r="AY5863" s="182" t="s">
        <v>574</v>
      </c>
    </row>
    <row r="5864" spans="2:51" s="13" customFormat="1" ht="12">
      <c r="B5864" s="187"/>
      <c r="D5864" s="181" t="s">
        <v>586</v>
      </c>
      <c r="E5864" s="188" t="s">
        <v>1</v>
      </c>
      <c r="F5864" s="189" t="s">
        <v>6019</v>
      </c>
      <c r="H5864" s="190">
        <v>22.17</v>
      </c>
      <c r="I5864" s="191"/>
      <c r="L5864" s="187"/>
      <c r="M5864" s="192"/>
      <c r="T5864" s="193"/>
      <c r="AT5864" s="188" t="s">
        <v>586</v>
      </c>
      <c r="AU5864" s="188" t="s">
        <v>89</v>
      </c>
      <c r="AV5864" s="13" t="s">
        <v>89</v>
      </c>
      <c r="AW5864" s="13" t="s">
        <v>31</v>
      </c>
      <c r="AX5864" s="13" t="s">
        <v>77</v>
      </c>
      <c r="AY5864" s="188" t="s">
        <v>574</v>
      </c>
    </row>
    <row r="5865" spans="2:51" s="12" customFormat="1" ht="12">
      <c r="B5865" s="180"/>
      <c r="D5865" s="181" t="s">
        <v>586</v>
      </c>
      <c r="E5865" s="182" t="s">
        <v>1</v>
      </c>
      <c r="F5865" s="183" t="s">
        <v>6020</v>
      </c>
      <c r="H5865" s="182" t="s">
        <v>1</v>
      </c>
      <c r="I5865" s="184"/>
      <c r="L5865" s="180"/>
      <c r="M5865" s="185"/>
      <c r="T5865" s="186"/>
      <c r="AT5865" s="182" t="s">
        <v>586</v>
      </c>
      <c r="AU5865" s="182" t="s">
        <v>89</v>
      </c>
      <c r="AV5865" s="12" t="s">
        <v>84</v>
      </c>
      <c r="AW5865" s="12" t="s">
        <v>31</v>
      </c>
      <c r="AX5865" s="12" t="s">
        <v>77</v>
      </c>
      <c r="AY5865" s="182" t="s">
        <v>574</v>
      </c>
    </row>
    <row r="5866" spans="2:51" s="13" customFormat="1" ht="12">
      <c r="B5866" s="187"/>
      <c r="D5866" s="181" t="s">
        <v>586</v>
      </c>
      <c r="E5866" s="188" t="s">
        <v>1</v>
      </c>
      <c r="F5866" s="189" t="s">
        <v>6021</v>
      </c>
      <c r="H5866" s="190">
        <v>17.774999999999999</v>
      </c>
      <c r="I5866" s="191"/>
      <c r="L5866" s="187"/>
      <c r="M5866" s="192"/>
      <c r="T5866" s="193"/>
      <c r="AT5866" s="188" t="s">
        <v>586</v>
      </c>
      <c r="AU5866" s="188" t="s">
        <v>89</v>
      </c>
      <c r="AV5866" s="13" t="s">
        <v>89</v>
      </c>
      <c r="AW5866" s="13" t="s">
        <v>31</v>
      </c>
      <c r="AX5866" s="13" t="s">
        <v>77</v>
      </c>
      <c r="AY5866" s="188" t="s">
        <v>574</v>
      </c>
    </row>
    <row r="5867" spans="2:51" s="12" customFormat="1" ht="12">
      <c r="B5867" s="180"/>
      <c r="D5867" s="181" t="s">
        <v>586</v>
      </c>
      <c r="E5867" s="182" t="s">
        <v>1</v>
      </c>
      <c r="F5867" s="183" t="s">
        <v>6022</v>
      </c>
      <c r="H5867" s="182" t="s">
        <v>1</v>
      </c>
      <c r="I5867" s="184"/>
      <c r="L5867" s="180"/>
      <c r="M5867" s="185"/>
      <c r="T5867" s="186"/>
      <c r="AT5867" s="182" t="s">
        <v>586</v>
      </c>
      <c r="AU5867" s="182" t="s">
        <v>89</v>
      </c>
      <c r="AV5867" s="12" t="s">
        <v>84</v>
      </c>
      <c r="AW5867" s="12" t="s">
        <v>31</v>
      </c>
      <c r="AX5867" s="12" t="s">
        <v>77</v>
      </c>
      <c r="AY5867" s="182" t="s">
        <v>574</v>
      </c>
    </row>
    <row r="5868" spans="2:51" s="13" customFormat="1" ht="12">
      <c r="B5868" s="187"/>
      <c r="D5868" s="181" t="s">
        <v>586</v>
      </c>
      <c r="E5868" s="188" t="s">
        <v>1</v>
      </c>
      <c r="F5868" s="189" t="s">
        <v>6023</v>
      </c>
      <c r="H5868" s="190">
        <v>18.350000000000001</v>
      </c>
      <c r="I5868" s="191"/>
      <c r="L5868" s="187"/>
      <c r="M5868" s="192"/>
      <c r="T5868" s="193"/>
      <c r="AT5868" s="188" t="s">
        <v>586</v>
      </c>
      <c r="AU5868" s="188" t="s">
        <v>89</v>
      </c>
      <c r="AV5868" s="13" t="s">
        <v>89</v>
      </c>
      <c r="AW5868" s="13" t="s">
        <v>31</v>
      </c>
      <c r="AX5868" s="13" t="s">
        <v>77</v>
      </c>
      <c r="AY5868" s="188" t="s">
        <v>574</v>
      </c>
    </row>
    <row r="5869" spans="2:51" s="12" customFormat="1" ht="12">
      <c r="B5869" s="180"/>
      <c r="D5869" s="181" t="s">
        <v>586</v>
      </c>
      <c r="E5869" s="182" t="s">
        <v>1</v>
      </c>
      <c r="F5869" s="183" t="s">
        <v>6024</v>
      </c>
      <c r="H5869" s="182" t="s">
        <v>1</v>
      </c>
      <c r="I5869" s="184"/>
      <c r="L5869" s="180"/>
      <c r="M5869" s="185"/>
      <c r="T5869" s="186"/>
      <c r="AT5869" s="182" t="s">
        <v>586</v>
      </c>
      <c r="AU5869" s="182" t="s">
        <v>89</v>
      </c>
      <c r="AV5869" s="12" t="s">
        <v>84</v>
      </c>
      <c r="AW5869" s="12" t="s">
        <v>31</v>
      </c>
      <c r="AX5869" s="12" t="s">
        <v>77</v>
      </c>
      <c r="AY5869" s="182" t="s">
        <v>574</v>
      </c>
    </row>
    <row r="5870" spans="2:51" s="13" customFormat="1" ht="12">
      <c r="B5870" s="187"/>
      <c r="D5870" s="181" t="s">
        <v>586</v>
      </c>
      <c r="E5870" s="188" t="s">
        <v>1</v>
      </c>
      <c r="F5870" s="189" t="s">
        <v>6025</v>
      </c>
      <c r="H5870" s="190">
        <v>17.574999999999999</v>
      </c>
      <c r="I5870" s="191"/>
      <c r="L5870" s="187"/>
      <c r="M5870" s="192"/>
      <c r="T5870" s="193"/>
      <c r="AT5870" s="188" t="s">
        <v>586</v>
      </c>
      <c r="AU5870" s="188" t="s">
        <v>89</v>
      </c>
      <c r="AV5870" s="13" t="s">
        <v>89</v>
      </c>
      <c r="AW5870" s="13" t="s">
        <v>31</v>
      </c>
      <c r="AX5870" s="13" t="s">
        <v>77</v>
      </c>
      <c r="AY5870" s="188" t="s">
        <v>574</v>
      </c>
    </row>
    <row r="5871" spans="2:51" s="12" customFormat="1" ht="12">
      <c r="B5871" s="180"/>
      <c r="D5871" s="181" t="s">
        <v>586</v>
      </c>
      <c r="E5871" s="182" t="s">
        <v>1</v>
      </c>
      <c r="F5871" s="183" t="s">
        <v>6026</v>
      </c>
      <c r="H5871" s="182" t="s">
        <v>1</v>
      </c>
      <c r="I5871" s="184"/>
      <c r="L5871" s="180"/>
      <c r="M5871" s="185"/>
      <c r="T5871" s="186"/>
      <c r="AT5871" s="182" t="s">
        <v>586</v>
      </c>
      <c r="AU5871" s="182" t="s">
        <v>89</v>
      </c>
      <c r="AV5871" s="12" t="s">
        <v>84</v>
      </c>
      <c r="AW5871" s="12" t="s">
        <v>31</v>
      </c>
      <c r="AX5871" s="12" t="s">
        <v>77</v>
      </c>
      <c r="AY5871" s="182" t="s">
        <v>574</v>
      </c>
    </row>
    <row r="5872" spans="2:51" s="13" customFormat="1" ht="12">
      <c r="B5872" s="187"/>
      <c r="D5872" s="181" t="s">
        <v>586</v>
      </c>
      <c r="E5872" s="188" t="s">
        <v>1</v>
      </c>
      <c r="F5872" s="189" t="s">
        <v>6027</v>
      </c>
      <c r="H5872" s="190">
        <v>11.61</v>
      </c>
      <c r="I5872" s="191"/>
      <c r="L5872" s="187"/>
      <c r="M5872" s="192"/>
      <c r="T5872" s="193"/>
      <c r="AT5872" s="188" t="s">
        <v>586</v>
      </c>
      <c r="AU5872" s="188" t="s">
        <v>89</v>
      </c>
      <c r="AV5872" s="13" t="s">
        <v>89</v>
      </c>
      <c r="AW5872" s="13" t="s">
        <v>31</v>
      </c>
      <c r="AX5872" s="13" t="s">
        <v>77</v>
      </c>
      <c r="AY5872" s="188" t="s">
        <v>574</v>
      </c>
    </row>
    <row r="5873" spans="2:51" s="12" customFormat="1" ht="12">
      <c r="B5873" s="180"/>
      <c r="D5873" s="181" t="s">
        <v>586</v>
      </c>
      <c r="E5873" s="182" t="s">
        <v>1</v>
      </c>
      <c r="F5873" s="183" t="s">
        <v>6028</v>
      </c>
      <c r="H5873" s="182" t="s">
        <v>1</v>
      </c>
      <c r="I5873" s="184"/>
      <c r="L5873" s="180"/>
      <c r="M5873" s="185"/>
      <c r="T5873" s="186"/>
      <c r="AT5873" s="182" t="s">
        <v>586</v>
      </c>
      <c r="AU5873" s="182" t="s">
        <v>89</v>
      </c>
      <c r="AV5873" s="12" t="s">
        <v>84</v>
      </c>
      <c r="AW5873" s="12" t="s">
        <v>31</v>
      </c>
      <c r="AX5873" s="12" t="s">
        <v>77</v>
      </c>
      <c r="AY5873" s="182" t="s">
        <v>574</v>
      </c>
    </row>
    <row r="5874" spans="2:51" s="13" customFormat="1" ht="12">
      <c r="B5874" s="187"/>
      <c r="D5874" s="181" t="s">
        <v>586</v>
      </c>
      <c r="E5874" s="188" t="s">
        <v>1</v>
      </c>
      <c r="F5874" s="189" t="s">
        <v>6029</v>
      </c>
      <c r="H5874" s="190">
        <v>11.67</v>
      </c>
      <c r="I5874" s="191"/>
      <c r="L5874" s="187"/>
      <c r="M5874" s="192"/>
      <c r="T5874" s="193"/>
      <c r="AT5874" s="188" t="s">
        <v>586</v>
      </c>
      <c r="AU5874" s="188" t="s">
        <v>89</v>
      </c>
      <c r="AV5874" s="13" t="s">
        <v>89</v>
      </c>
      <c r="AW5874" s="13" t="s">
        <v>31</v>
      </c>
      <c r="AX5874" s="13" t="s">
        <v>77</v>
      </c>
      <c r="AY5874" s="188" t="s">
        <v>574</v>
      </c>
    </row>
    <row r="5875" spans="2:51" s="12" customFormat="1" ht="12">
      <c r="B5875" s="180"/>
      <c r="D5875" s="181" t="s">
        <v>586</v>
      </c>
      <c r="E5875" s="182" t="s">
        <v>1</v>
      </c>
      <c r="F5875" s="183" t="s">
        <v>6030</v>
      </c>
      <c r="H5875" s="182" t="s">
        <v>1</v>
      </c>
      <c r="I5875" s="184"/>
      <c r="L5875" s="180"/>
      <c r="M5875" s="185"/>
      <c r="T5875" s="186"/>
      <c r="AT5875" s="182" t="s">
        <v>586</v>
      </c>
      <c r="AU5875" s="182" t="s">
        <v>89</v>
      </c>
      <c r="AV5875" s="12" t="s">
        <v>84</v>
      </c>
      <c r="AW5875" s="12" t="s">
        <v>31</v>
      </c>
      <c r="AX5875" s="12" t="s">
        <v>77</v>
      </c>
      <c r="AY5875" s="182" t="s">
        <v>574</v>
      </c>
    </row>
    <row r="5876" spans="2:51" s="13" customFormat="1" ht="12">
      <c r="B5876" s="187"/>
      <c r="D5876" s="181" t="s">
        <v>586</v>
      </c>
      <c r="E5876" s="188" t="s">
        <v>1</v>
      </c>
      <c r="F5876" s="189" t="s">
        <v>6031</v>
      </c>
      <c r="H5876" s="190">
        <v>12.14</v>
      </c>
      <c r="I5876" s="191"/>
      <c r="L5876" s="187"/>
      <c r="M5876" s="192"/>
      <c r="T5876" s="193"/>
      <c r="AT5876" s="188" t="s">
        <v>586</v>
      </c>
      <c r="AU5876" s="188" t="s">
        <v>89</v>
      </c>
      <c r="AV5876" s="13" t="s">
        <v>89</v>
      </c>
      <c r="AW5876" s="13" t="s">
        <v>31</v>
      </c>
      <c r="AX5876" s="13" t="s">
        <v>77</v>
      </c>
      <c r="AY5876" s="188" t="s">
        <v>574</v>
      </c>
    </row>
    <row r="5877" spans="2:51" s="12" customFormat="1" ht="12">
      <c r="B5877" s="180"/>
      <c r="D5877" s="181" t="s">
        <v>586</v>
      </c>
      <c r="E5877" s="182" t="s">
        <v>1</v>
      </c>
      <c r="F5877" s="183" t="s">
        <v>6032</v>
      </c>
      <c r="H5877" s="182" t="s">
        <v>1</v>
      </c>
      <c r="I5877" s="184"/>
      <c r="L5877" s="180"/>
      <c r="M5877" s="185"/>
      <c r="T5877" s="186"/>
      <c r="AT5877" s="182" t="s">
        <v>586</v>
      </c>
      <c r="AU5877" s="182" t="s">
        <v>89</v>
      </c>
      <c r="AV5877" s="12" t="s">
        <v>84</v>
      </c>
      <c r="AW5877" s="12" t="s">
        <v>31</v>
      </c>
      <c r="AX5877" s="12" t="s">
        <v>77</v>
      </c>
      <c r="AY5877" s="182" t="s">
        <v>574</v>
      </c>
    </row>
    <row r="5878" spans="2:51" s="13" customFormat="1" ht="12">
      <c r="B5878" s="187"/>
      <c r="D5878" s="181" t="s">
        <v>586</v>
      </c>
      <c r="E5878" s="188" t="s">
        <v>1</v>
      </c>
      <c r="F5878" s="189" t="s">
        <v>6033</v>
      </c>
      <c r="H5878" s="190">
        <v>12.04</v>
      </c>
      <c r="I5878" s="191"/>
      <c r="L5878" s="187"/>
      <c r="M5878" s="192"/>
      <c r="T5878" s="193"/>
      <c r="AT5878" s="188" t="s">
        <v>586</v>
      </c>
      <c r="AU5878" s="188" t="s">
        <v>89</v>
      </c>
      <c r="AV5878" s="13" t="s">
        <v>89</v>
      </c>
      <c r="AW5878" s="13" t="s">
        <v>31</v>
      </c>
      <c r="AX5878" s="13" t="s">
        <v>77</v>
      </c>
      <c r="AY5878" s="188" t="s">
        <v>574</v>
      </c>
    </row>
    <row r="5879" spans="2:51" s="12" customFormat="1" ht="12">
      <c r="B5879" s="180"/>
      <c r="D5879" s="181" t="s">
        <v>586</v>
      </c>
      <c r="E5879" s="182" t="s">
        <v>1</v>
      </c>
      <c r="F5879" s="183" t="s">
        <v>6034</v>
      </c>
      <c r="H5879" s="182" t="s">
        <v>1</v>
      </c>
      <c r="I5879" s="184"/>
      <c r="L5879" s="180"/>
      <c r="M5879" s="185"/>
      <c r="T5879" s="186"/>
      <c r="AT5879" s="182" t="s">
        <v>586</v>
      </c>
      <c r="AU5879" s="182" t="s">
        <v>89</v>
      </c>
      <c r="AV5879" s="12" t="s">
        <v>84</v>
      </c>
      <c r="AW5879" s="12" t="s">
        <v>31</v>
      </c>
      <c r="AX5879" s="12" t="s">
        <v>77</v>
      </c>
      <c r="AY5879" s="182" t="s">
        <v>574</v>
      </c>
    </row>
    <row r="5880" spans="2:51" s="13" customFormat="1" ht="12">
      <c r="B5880" s="187"/>
      <c r="D5880" s="181" t="s">
        <v>586</v>
      </c>
      <c r="E5880" s="188" t="s">
        <v>1</v>
      </c>
      <c r="F5880" s="189" t="s">
        <v>6035</v>
      </c>
      <c r="H5880" s="190">
        <v>12.41</v>
      </c>
      <c r="I5880" s="191"/>
      <c r="L5880" s="187"/>
      <c r="M5880" s="192"/>
      <c r="T5880" s="193"/>
      <c r="AT5880" s="188" t="s">
        <v>586</v>
      </c>
      <c r="AU5880" s="188" t="s">
        <v>89</v>
      </c>
      <c r="AV5880" s="13" t="s">
        <v>89</v>
      </c>
      <c r="AW5880" s="13" t="s">
        <v>31</v>
      </c>
      <c r="AX5880" s="13" t="s">
        <v>77</v>
      </c>
      <c r="AY5880" s="188" t="s">
        <v>574</v>
      </c>
    </row>
    <row r="5881" spans="2:51" s="12" customFormat="1" ht="12">
      <c r="B5881" s="180"/>
      <c r="D5881" s="181" t="s">
        <v>586</v>
      </c>
      <c r="E5881" s="182" t="s">
        <v>1</v>
      </c>
      <c r="F5881" s="183" t="s">
        <v>6036</v>
      </c>
      <c r="H5881" s="182" t="s">
        <v>1</v>
      </c>
      <c r="I5881" s="184"/>
      <c r="L5881" s="180"/>
      <c r="M5881" s="185"/>
      <c r="T5881" s="186"/>
      <c r="AT5881" s="182" t="s">
        <v>586</v>
      </c>
      <c r="AU5881" s="182" t="s">
        <v>89</v>
      </c>
      <c r="AV5881" s="12" t="s">
        <v>84</v>
      </c>
      <c r="AW5881" s="12" t="s">
        <v>31</v>
      </c>
      <c r="AX5881" s="12" t="s">
        <v>77</v>
      </c>
      <c r="AY5881" s="182" t="s">
        <v>574</v>
      </c>
    </row>
    <row r="5882" spans="2:51" s="13" customFormat="1" ht="12">
      <c r="B5882" s="187"/>
      <c r="D5882" s="181" t="s">
        <v>586</v>
      </c>
      <c r="E5882" s="188" t="s">
        <v>1</v>
      </c>
      <c r="F5882" s="189" t="s">
        <v>6037</v>
      </c>
      <c r="H5882" s="190">
        <v>12.07</v>
      </c>
      <c r="I5882" s="191"/>
      <c r="L5882" s="187"/>
      <c r="M5882" s="192"/>
      <c r="T5882" s="193"/>
      <c r="AT5882" s="188" t="s">
        <v>586</v>
      </c>
      <c r="AU5882" s="188" t="s">
        <v>89</v>
      </c>
      <c r="AV5882" s="13" t="s">
        <v>89</v>
      </c>
      <c r="AW5882" s="13" t="s">
        <v>31</v>
      </c>
      <c r="AX5882" s="13" t="s">
        <v>77</v>
      </c>
      <c r="AY5882" s="188" t="s">
        <v>574</v>
      </c>
    </row>
    <row r="5883" spans="2:51" s="12" customFormat="1" ht="12">
      <c r="B5883" s="180"/>
      <c r="D5883" s="181" t="s">
        <v>586</v>
      </c>
      <c r="E5883" s="182" t="s">
        <v>1</v>
      </c>
      <c r="F5883" s="183" t="s">
        <v>6038</v>
      </c>
      <c r="H5883" s="182" t="s">
        <v>1</v>
      </c>
      <c r="I5883" s="184"/>
      <c r="L5883" s="180"/>
      <c r="M5883" s="185"/>
      <c r="T5883" s="186"/>
      <c r="AT5883" s="182" t="s">
        <v>586</v>
      </c>
      <c r="AU5883" s="182" t="s">
        <v>89</v>
      </c>
      <c r="AV5883" s="12" t="s">
        <v>84</v>
      </c>
      <c r="AW5883" s="12" t="s">
        <v>31</v>
      </c>
      <c r="AX5883" s="12" t="s">
        <v>77</v>
      </c>
      <c r="AY5883" s="182" t="s">
        <v>574</v>
      </c>
    </row>
    <row r="5884" spans="2:51" s="13" customFormat="1" ht="12">
      <c r="B5884" s="187"/>
      <c r="D5884" s="181" t="s">
        <v>586</v>
      </c>
      <c r="E5884" s="188" t="s">
        <v>1</v>
      </c>
      <c r="F5884" s="189" t="s">
        <v>6039</v>
      </c>
      <c r="H5884" s="190">
        <v>25.297000000000001</v>
      </c>
      <c r="I5884" s="191"/>
      <c r="L5884" s="187"/>
      <c r="M5884" s="192"/>
      <c r="T5884" s="193"/>
      <c r="AT5884" s="188" t="s">
        <v>586</v>
      </c>
      <c r="AU5884" s="188" t="s">
        <v>89</v>
      </c>
      <c r="AV5884" s="13" t="s">
        <v>89</v>
      </c>
      <c r="AW5884" s="13" t="s">
        <v>31</v>
      </c>
      <c r="AX5884" s="13" t="s">
        <v>77</v>
      </c>
      <c r="AY5884" s="188" t="s">
        <v>574</v>
      </c>
    </row>
    <row r="5885" spans="2:51" s="13" customFormat="1" ht="12">
      <c r="B5885" s="187"/>
      <c r="D5885" s="181" t="s">
        <v>586</v>
      </c>
      <c r="E5885" s="188" t="s">
        <v>1</v>
      </c>
      <c r="F5885" s="189" t="s">
        <v>6040</v>
      </c>
      <c r="H5885" s="190">
        <v>8.4700000000000006</v>
      </c>
      <c r="I5885" s="191"/>
      <c r="L5885" s="187"/>
      <c r="M5885" s="192"/>
      <c r="T5885" s="193"/>
      <c r="AT5885" s="188" t="s">
        <v>586</v>
      </c>
      <c r="AU5885" s="188" t="s">
        <v>89</v>
      </c>
      <c r="AV5885" s="13" t="s">
        <v>89</v>
      </c>
      <c r="AW5885" s="13" t="s">
        <v>31</v>
      </c>
      <c r="AX5885" s="13" t="s">
        <v>77</v>
      </c>
      <c r="AY5885" s="188" t="s">
        <v>574</v>
      </c>
    </row>
    <row r="5886" spans="2:51" s="12" customFormat="1" ht="12">
      <c r="B5886" s="180"/>
      <c r="D5886" s="181" t="s">
        <v>586</v>
      </c>
      <c r="E5886" s="182" t="s">
        <v>1</v>
      </c>
      <c r="F5886" s="183" t="s">
        <v>6041</v>
      </c>
      <c r="H5886" s="182" t="s">
        <v>1</v>
      </c>
      <c r="I5886" s="184"/>
      <c r="L5886" s="180"/>
      <c r="M5886" s="185"/>
      <c r="T5886" s="186"/>
      <c r="AT5886" s="182" t="s">
        <v>586</v>
      </c>
      <c r="AU5886" s="182" t="s">
        <v>89</v>
      </c>
      <c r="AV5886" s="12" t="s">
        <v>84</v>
      </c>
      <c r="AW5886" s="12" t="s">
        <v>31</v>
      </c>
      <c r="AX5886" s="12" t="s">
        <v>77</v>
      </c>
      <c r="AY5886" s="182" t="s">
        <v>574</v>
      </c>
    </row>
    <row r="5887" spans="2:51" s="13" customFormat="1" ht="12">
      <c r="B5887" s="187"/>
      <c r="D5887" s="181" t="s">
        <v>586</v>
      </c>
      <c r="E5887" s="188" t="s">
        <v>1</v>
      </c>
      <c r="F5887" s="189" t="s">
        <v>6042</v>
      </c>
      <c r="H5887" s="190">
        <v>11.38</v>
      </c>
      <c r="I5887" s="191"/>
      <c r="L5887" s="187"/>
      <c r="M5887" s="192"/>
      <c r="T5887" s="193"/>
      <c r="AT5887" s="188" t="s">
        <v>586</v>
      </c>
      <c r="AU5887" s="188" t="s">
        <v>89</v>
      </c>
      <c r="AV5887" s="13" t="s">
        <v>89</v>
      </c>
      <c r="AW5887" s="13" t="s">
        <v>31</v>
      </c>
      <c r="AX5887" s="13" t="s">
        <v>77</v>
      </c>
      <c r="AY5887" s="188" t="s">
        <v>574</v>
      </c>
    </row>
    <row r="5888" spans="2:51" s="12" customFormat="1" ht="12">
      <c r="B5888" s="180"/>
      <c r="D5888" s="181" t="s">
        <v>586</v>
      </c>
      <c r="E5888" s="182" t="s">
        <v>1</v>
      </c>
      <c r="F5888" s="183" t="s">
        <v>6043</v>
      </c>
      <c r="H5888" s="182" t="s">
        <v>1</v>
      </c>
      <c r="I5888" s="184"/>
      <c r="L5888" s="180"/>
      <c r="M5888" s="185"/>
      <c r="T5888" s="186"/>
      <c r="AT5888" s="182" t="s">
        <v>586</v>
      </c>
      <c r="AU5888" s="182" t="s">
        <v>89</v>
      </c>
      <c r="AV5888" s="12" t="s">
        <v>84</v>
      </c>
      <c r="AW5888" s="12" t="s">
        <v>31</v>
      </c>
      <c r="AX5888" s="12" t="s">
        <v>77</v>
      </c>
      <c r="AY5888" s="182" t="s">
        <v>574</v>
      </c>
    </row>
    <row r="5889" spans="2:51" s="13" customFormat="1" ht="12">
      <c r="B5889" s="187"/>
      <c r="D5889" s="181" t="s">
        <v>586</v>
      </c>
      <c r="E5889" s="188" t="s">
        <v>1</v>
      </c>
      <c r="F5889" s="189" t="s">
        <v>6044</v>
      </c>
      <c r="H5889" s="190">
        <v>16.75</v>
      </c>
      <c r="I5889" s="191"/>
      <c r="L5889" s="187"/>
      <c r="M5889" s="192"/>
      <c r="T5889" s="193"/>
      <c r="AT5889" s="188" t="s">
        <v>586</v>
      </c>
      <c r="AU5889" s="188" t="s">
        <v>89</v>
      </c>
      <c r="AV5889" s="13" t="s">
        <v>89</v>
      </c>
      <c r="AW5889" s="13" t="s">
        <v>31</v>
      </c>
      <c r="AX5889" s="13" t="s">
        <v>77</v>
      </c>
      <c r="AY5889" s="188" t="s">
        <v>574</v>
      </c>
    </row>
    <row r="5890" spans="2:51" s="12" customFormat="1" ht="12">
      <c r="B5890" s="180"/>
      <c r="D5890" s="181" t="s">
        <v>586</v>
      </c>
      <c r="E5890" s="182" t="s">
        <v>1</v>
      </c>
      <c r="F5890" s="183" t="s">
        <v>6045</v>
      </c>
      <c r="H5890" s="182" t="s">
        <v>1</v>
      </c>
      <c r="I5890" s="184"/>
      <c r="L5890" s="180"/>
      <c r="M5890" s="185"/>
      <c r="T5890" s="186"/>
      <c r="AT5890" s="182" t="s">
        <v>586</v>
      </c>
      <c r="AU5890" s="182" t="s">
        <v>89</v>
      </c>
      <c r="AV5890" s="12" t="s">
        <v>84</v>
      </c>
      <c r="AW5890" s="12" t="s">
        <v>31</v>
      </c>
      <c r="AX5890" s="12" t="s">
        <v>77</v>
      </c>
      <c r="AY5890" s="182" t="s">
        <v>574</v>
      </c>
    </row>
    <row r="5891" spans="2:51" s="13" customFormat="1" ht="12">
      <c r="B5891" s="187"/>
      <c r="D5891" s="181" t="s">
        <v>586</v>
      </c>
      <c r="E5891" s="188" t="s">
        <v>1</v>
      </c>
      <c r="F5891" s="189" t="s">
        <v>6046</v>
      </c>
      <c r="H5891" s="190">
        <v>11.89</v>
      </c>
      <c r="I5891" s="191"/>
      <c r="L5891" s="187"/>
      <c r="M5891" s="192"/>
      <c r="T5891" s="193"/>
      <c r="AT5891" s="188" t="s">
        <v>586</v>
      </c>
      <c r="AU5891" s="188" t="s">
        <v>89</v>
      </c>
      <c r="AV5891" s="13" t="s">
        <v>89</v>
      </c>
      <c r="AW5891" s="13" t="s">
        <v>31</v>
      </c>
      <c r="AX5891" s="13" t="s">
        <v>77</v>
      </c>
      <c r="AY5891" s="188" t="s">
        <v>574</v>
      </c>
    </row>
    <row r="5892" spans="2:51" s="12" customFormat="1" ht="12">
      <c r="B5892" s="180"/>
      <c r="D5892" s="181" t="s">
        <v>586</v>
      </c>
      <c r="E5892" s="182" t="s">
        <v>1</v>
      </c>
      <c r="F5892" s="183" t="s">
        <v>6047</v>
      </c>
      <c r="H5892" s="182" t="s">
        <v>1</v>
      </c>
      <c r="I5892" s="184"/>
      <c r="L5892" s="180"/>
      <c r="M5892" s="185"/>
      <c r="T5892" s="186"/>
      <c r="AT5892" s="182" t="s">
        <v>586</v>
      </c>
      <c r="AU5892" s="182" t="s">
        <v>89</v>
      </c>
      <c r="AV5892" s="12" t="s">
        <v>84</v>
      </c>
      <c r="AW5892" s="12" t="s">
        <v>31</v>
      </c>
      <c r="AX5892" s="12" t="s">
        <v>77</v>
      </c>
      <c r="AY5892" s="182" t="s">
        <v>574</v>
      </c>
    </row>
    <row r="5893" spans="2:51" s="13" customFormat="1" ht="12">
      <c r="B5893" s="187"/>
      <c r="D5893" s="181" t="s">
        <v>586</v>
      </c>
      <c r="E5893" s="188" t="s">
        <v>1</v>
      </c>
      <c r="F5893" s="189" t="s">
        <v>6048</v>
      </c>
      <c r="H5893" s="190">
        <v>5.4249999999999998</v>
      </c>
      <c r="I5893" s="191"/>
      <c r="L5893" s="187"/>
      <c r="M5893" s="192"/>
      <c r="T5893" s="193"/>
      <c r="AT5893" s="188" t="s">
        <v>586</v>
      </c>
      <c r="AU5893" s="188" t="s">
        <v>89</v>
      </c>
      <c r="AV5893" s="13" t="s">
        <v>89</v>
      </c>
      <c r="AW5893" s="13" t="s">
        <v>31</v>
      </c>
      <c r="AX5893" s="13" t="s">
        <v>77</v>
      </c>
      <c r="AY5893" s="188" t="s">
        <v>574</v>
      </c>
    </row>
    <row r="5894" spans="2:51" s="12" customFormat="1" ht="12">
      <c r="B5894" s="180"/>
      <c r="D5894" s="181" t="s">
        <v>586</v>
      </c>
      <c r="E5894" s="182" t="s">
        <v>1</v>
      </c>
      <c r="F5894" s="183" t="s">
        <v>6049</v>
      </c>
      <c r="H5894" s="182" t="s">
        <v>1</v>
      </c>
      <c r="I5894" s="184"/>
      <c r="L5894" s="180"/>
      <c r="M5894" s="185"/>
      <c r="T5894" s="186"/>
      <c r="AT5894" s="182" t="s">
        <v>586</v>
      </c>
      <c r="AU5894" s="182" t="s">
        <v>89</v>
      </c>
      <c r="AV5894" s="12" t="s">
        <v>84</v>
      </c>
      <c r="AW5894" s="12" t="s">
        <v>31</v>
      </c>
      <c r="AX5894" s="12" t="s">
        <v>77</v>
      </c>
      <c r="AY5894" s="182" t="s">
        <v>574</v>
      </c>
    </row>
    <row r="5895" spans="2:51" s="13" customFormat="1" ht="12">
      <c r="B5895" s="187"/>
      <c r="D5895" s="181" t="s">
        <v>586</v>
      </c>
      <c r="E5895" s="188" t="s">
        <v>1</v>
      </c>
      <c r="F5895" s="189" t="s">
        <v>6050</v>
      </c>
      <c r="H5895" s="190">
        <v>7.7149999999999999</v>
      </c>
      <c r="I5895" s="191"/>
      <c r="L5895" s="187"/>
      <c r="M5895" s="192"/>
      <c r="T5895" s="193"/>
      <c r="AT5895" s="188" t="s">
        <v>586</v>
      </c>
      <c r="AU5895" s="188" t="s">
        <v>89</v>
      </c>
      <c r="AV5895" s="13" t="s">
        <v>89</v>
      </c>
      <c r="AW5895" s="13" t="s">
        <v>31</v>
      </c>
      <c r="AX5895" s="13" t="s">
        <v>77</v>
      </c>
      <c r="AY5895" s="188" t="s">
        <v>574</v>
      </c>
    </row>
    <row r="5896" spans="2:51" s="12" customFormat="1" ht="12">
      <c r="B5896" s="180"/>
      <c r="D5896" s="181" t="s">
        <v>586</v>
      </c>
      <c r="E5896" s="182" t="s">
        <v>1</v>
      </c>
      <c r="F5896" s="183" t="s">
        <v>6051</v>
      </c>
      <c r="H5896" s="182" t="s">
        <v>1</v>
      </c>
      <c r="I5896" s="184"/>
      <c r="L5896" s="180"/>
      <c r="M5896" s="185"/>
      <c r="T5896" s="186"/>
      <c r="AT5896" s="182" t="s">
        <v>586</v>
      </c>
      <c r="AU5896" s="182" t="s">
        <v>89</v>
      </c>
      <c r="AV5896" s="12" t="s">
        <v>84</v>
      </c>
      <c r="AW5896" s="12" t="s">
        <v>31</v>
      </c>
      <c r="AX5896" s="12" t="s">
        <v>77</v>
      </c>
      <c r="AY5896" s="182" t="s">
        <v>574</v>
      </c>
    </row>
    <row r="5897" spans="2:51" s="13" customFormat="1" ht="12">
      <c r="B5897" s="187"/>
      <c r="D5897" s="181" t="s">
        <v>586</v>
      </c>
      <c r="E5897" s="188" t="s">
        <v>1</v>
      </c>
      <c r="F5897" s="189" t="s">
        <v>6052</v>
      </c>
      <c r="H5897" s="190">
        <v>11.956</v>
      </c>
      <c r="I5897" s="191"/>
      <c r="L5897" s="187"/>
      <c r="M5897" s="192"/>
      <c r="T5897" s="193"/>
      <c r="AT5897" s="188" t="s">
        <v>586</v>
      </c>
      <c r="AU5897" s="188" t="s">
        <v>89</v>
      </c>
      <c r="AV5897" s="13" t="s">
        <v>89</v>
      </c>
      <c r="AW5897" s="13" t="s">
        <v>31</v>
      </c>
      <c r="AX5897" s="13" t="s">
        <v>77</v>
      </c>
      <c r="AY5897" s="188" t="s">
        <v>574</v>
      </c>
    </row>
    <row r="5898" spans="2:51" s="12" customFormat="1" ht="12">
      <c r="B5898" s="180"/>
      <c r="D5898" s="181" t="s">
        <v>586</v>
      </c>
      <c r="E5898" s="182" t="s">
        <v>1</v>
      </c>
      <c r="F5898" s="183" t="s">
        <v>4514</v>
      </c>
      <c r="H5898" s="182" t="s">
        <v>1</v>
      </c>
      <c r="I5898" s="184"/>
      <c r="L5898" s="180"/>
      <c r="M5898" s="185"/>
      <c r="T5898" s="186"/>
      <c r="AT5898" s="182" t="s">
        <v>586</v>
      </c>
      <c r="AU5898" s="182" t="s">
        <v>89</v>
      </c>
      <c r="AV5898" s="12" t="s">
        <v>84</v>
      </c>
      <c r="AW5898" s="12" t="s">
        <v>31</v>
      </c>
      <c r="AX5898" s="12" t="s">
        <v>77</v>
      </c>
      <c r="AY5898" s="182" t="s">
        <v>574</v>
      </c>
    </row>
    <row r="5899" spans="2:51" s="13" customFormat="1" ht="24">
      <c r="B5899" s="187"/>
      <c r="D5899" s="181" t="s">
        <v>586</v>
      </c>
      <c r="E5899" s="188" t="s">
        <v>1</v>
      </c>
      <c r="F5899" s="189" t="s">
        <v>6053</v>
      </c>
      <c r="H5899" s="190">
        <v>50.905000000000001</v>
      </c>
      <c r="I5899" s="191"/>
      <c r="L5899" s="187"/>
      <c r="M5899" s="192"/>
      <c r="T5899" s="193"/>
      <c r="AT5899" s="188" t="s">
        <v>586</v>
      </c>
      <c r="AU5899" s="188" t="s">
        <v>89</v>
      </c>
      <c r="AV5899" s="13" t="s">
        <v>89</v>
      </c>
      <c r="AW5899" s="13" t="s">
        <v>31</v>
      </c>
      <c r="AX5899" s="13" t="s">
        <v>77</v>
      </c>
      <c r="AY5899" s="188" t="s">
        <v>574</v>
      </c>
    </row>
    <row r="5900" spans="2:51" s="13" customFormat="1" ht="12">
      <c r="B5900" s="187"/>
      <c r="D5900" s="181" t="s">
        <v>586</v>
      </c>
      <c r="E5900" s="188" t="s">
        <v>1</v>
      </c>
      <c r="F5900" s="189" t="s">
        <v>6054</v>
      </c>
      <c r="H5900" s="190">
        <v>12.25</v>
      </c>
      <c r="I5900" s="191"/>
      <c r="L5900" s="187"/>
      <c r="M5900" s="192"/>
      <c r="T5900" s="193"/>
      <c r="AT5900" s="188" t="s">
        <v>586</v>
      </c>
      <c r="AU5900" s="188" t="s">
        <v>89</v>
      </c>
      <c r="AV5900" s="13" t="s">
        <v>89</v>
      </c>
      <c r="AW5900" s="13" t="s">
        <v>31</v>
      </c>
      <c r="AX5900" s="13" t="s">
        <v>77</v>
      </c>
      <c r="AY5900" s="188" t="s">
        <v>574</v>
      </c>
    </row>
    <row r="5901" spans="2:51" s="12" customFormat="1" ht="12">
      <c r="B5901" s="180"/>
      <c r="D5901" s="181" t="s">
        <v>586</v>
      </c>
      <c r="E5901" s="182" t="s">
        <v>1</v>
      </c>
      <c r="F5901" s="183" t="s">
        <v>6055</v>
      </c>
      <c r="H5901" s="182" t="s">
        <v>1</v>
      </c>
      <c r="I5901" s="184"/>
      <c r="L5901" s="180"/>
      <c r="M5901" s="185"/>
      <c r="T5901" s="186"/>
      <c r="AT5901" s="182" t="s">
        <v>586</v>
      </c>
      <c r="AU5901" s="182" t="s">
        <v>89</v>
      </c>
      <c r="AV5901" s="12" t="s">
        <v>84</v>
      </c>
      <c r="AW5901" s="12" t="s">
        <v>31</v>
      </c>
      <c r="AX5901" s="12" t="s">
        <v>77</v>
      </c>
      <c r="AY5901" s="182" t="s">
        <v>574</v>
      </c>
    </row>
    <row r="5902" spans="2:51" s="13" customFormat="1" ht="12">
      <c r="B5902" s="187"/>
      <c r="D5902" s="181" t="s">
        <v>586</v>
      </c>
      <c r="E5902" s="188" t="s">
        <v>1</v>
      </c>
      <c r="F5902" s="189" t="s">
        <v>6056</v>
      </c>
      <c r="H5902" s="190">
        <v>11.61</v>
      </c>
      <c r="I5902" s="191"/>
      <c r="L5902" s="187"/>
      <c r="M5902" s="192"/>
      <c r="T5902" s="193"/>
      <c r="AT5902" s="188" t="s">
        <v>586</v>
      </c>
      <c r="AU5902" s="188" t="s">
        <v>89</v>
      </c>
      <c r="AV5902" s="13" t="s">
        <v>89</v>
      </c>
      <c r="AW5902" s="13" t="s">
        <v>31</v>
      </c>
      <c r="AX5902" s="13" t="s">
        <v>77</v>
      </c>
      <c r="AY5902" s="188" t="s">
        <v>574</v>
      </c>
    </row>
    <row r="5903" spans="2:51" s="12" customFormat="1" ht="12">
      <c r="B5903" s="180"/>
      <c r="D5903" s="181" t="s">
        <v>586</v>
      </c>
      <c r="E5903" s="182" t="s">
        <v>1</v>
      </c>
      <c r="F5903" s="183" t="s">
        <v>6057</v>
      </c>
      <c r="H5903" s="182" t="s">
        <v>1</v>
      </c>
      <c r="I5903" s="184"/>
      <c r="L5903" s="180"/>
      <c r="M5903" s="185"/>
      <c r="T5903" s="186"/>
      <c r="AT5903" s="182" t="s">
        <v>586</v>
      </c>
      <c r="AU5903" s="182" t="s">
        <v>89</v>
      </c>
      <c r="AV5903" s="12" t="s">
        <v>84</v>
      </c>
      <c r="AW5903" s="12" t="s">
        <v>31</v>
      </c>
      <c r="AX5903" s="12" t="s">
        <v>77</v>
      </c>
      <c r="AY5903" s="182" t="s">
        <v>574</v>
      </c>
    </row>
    <row r="5904" spans="2:51" s="13" customFormat="1" ht="12">
      <c r="B5904" s="187"/>
      <c r="D5904" s="181" t="s">
        <v>586</v>
      </c>
      <c r="E5904" s="188" t="s">
        <v>1</v>
      </c>
      <c r="F5904" s="189" t="s">
        <v>6058</v>
      </c>
      <c r="H5904" s="190">
        <v>5.57</v>
      </c>
      <c r="I5904" s="191"/>
      <c r="L5904" s="187"/>
      <c r="M5904" s="192"/>
      <c r="T5904" s="193"/>
      <c r="AT5904" s="188" t="s">
        <v>586</v>
      </c>
      <c r="AU5904" s="188" t="s">
        <v>89</v>
      </c>
      <c r="AV5904" s="13" t="s">
        <v>89</v>
      </c>
      <c r="AW5904" s="13" t="s">
        <v>31</v>
      </c>
      <c r="AX5904" s="13" t="s">
        <v>77</v>
      </c>
      <c r="AY5904" s="188" t="s">
        <v>574</v>
      </c>
    </row>
    <row r="5905" spans="2:51" s="12" customFormat="1" ht="12">
      <c r="B5905" s="180"/>
      <c r="D5905" s="181" t="s">
        <v>586</v>
      </c>
      <c r="E5905" s="182" t="s">
        <v>1</v>
      </c>
      <c r="F5905" s="183" t="s">
        <v>6059</v>
      </c>
      <c r="H5905" s="182" t="s">
        <v>1</v>
      </c>
      <c r="I5905" s="184"/>
      <c r="L5905" s="180"/>
      <c r="M5905" s="185"/>
      <c r="T5905" s="186"/>
      <c r="AT5905" s="182" t="s">
        <v>586</v>
      </c>
      <c r="AU5905" s="182" t="s">
        <v>89</v>
      </c>
      <c r="AV5905" s="12" t="s">
        <v>84</v>
      </c>
      <c r="AW5905" s="12" t="s">
        <v>31</v>
      </c>
      <c r="AX5905" s="12" t="s">
        <v>77</v>
      </c>
      <c r="AY5905" s="182" t="s">
        <v>574</v>
      </c>
    </row>
    <row r="5906" spans="2:51" s="13" customFormat="1" ht="36">
      <c r="B5906" s="187"/>
      <c r="D5906" s="181" t="s">
        <v>586</v>
      </c>
      <c r="E5906" s="188" t="s">
        <v>1</v>
      </c>
      <c r="F5906" s="189" t="s">
        <v>6060</v>
      </c>
      <c r="H5906" s="190">
        <v>49.65</v>
      </c>
      <c r="I5906" s="191"/>
      <c r="L5906" s="187"/>
      <c r="M5906" s="192"/>
      <c r="T5906" s="193"/>
      <c r="AT5906" s="188" t="s">
        <v>586</v>
      </c>
      <c r="AU5906" s="188" t="s">
        <v>89</v>
      </c>
      <c r="AV5906" s="13" t="s">
        <v>89</v>
      </c>
      <c r="AW5906" s="13" t="s">
        <v>31</v>
      </c>
      <c r="AX5906" s="13" t="s">
        <v>77</v>
      </c>
      <c r="AY5906" s="188" t="s">
        <v>574</v>
      </c>
    </row>
    <row r="5907" spans="2:51" s="12" customFormat="1" ht="12">
      <c r="B5907" s="180"/>
      <c r="D5907" s="181" t="s">
        <v>586</v>
      </c>
      <c r="E5907" s="182" t="s">
        <v>1</v>
      </c>
      <c r="F5907" s="183" t="s">
        <v>6061</v>
      </c>
      <c r="H5907" s="182" t="s">
        <v>1</v>
      </c>
      <c r="I5907" s="184"/>
      <c r="L5907" s="180"/>
      <c r="M5907" s="185"/>
      <c r="T5907" s="186"/>
      <c r="AT5907" s="182" t="s">
        <v>586</v>
      </c>
      <c r="AU5907" s="182" t="s">
        <v>89</v>
      </c>
      <c r="AV5907" s="12" t="s">
        <v>84</v>
      </c>
      <c r="AW5907" s="12" t="s">
        <v>31</v>
      </c>
      <c r="AX5907" s="12" t="s">
        <v>77</v>
      </c>
      <c r="AY5907" s="182" t="s">
        <v>574</v>
      </c>
    </row>
    <row r="5908" spans="2:51" s="13" customFormat="1" ht="24">
      <c r="B5908" s="187"/>
      <c r="D5908" s="181" t="s">
        <v>586</v>
      </c>
      <c r="E5908" s="188" t="s">
        <v>1</v>
      </c>
      <c r="F5908" s="189" t="s">
        <v>6062</v>
      </c>
      <c r="H5908" s="190">
        <v>25.577999999999999</v>
      </c>
      <c r="I5908" s="191"/>
      <c r="L5908" s="187"/>
      <c r="M5908" s="192"/>
      <c r="T5908" s="193"/>
      <c r="AT5908" s="188" t="s">
        <v>586</v>
      </c>
      <c r="AU5908" s="188" t="s">
        <v>89</v>
      </c>
      <c r="AV5908" s="13" t="s">
        <v>89</v>
      </c>
      <c r="AW5908" s="13" t="s">
        <v>31</v>
      </c>
      <c r="AX5908" s="13" t="s">
        <v>77</v>
      </c>
      <c r="AY5908" s="188" t="s">
        <v>574</v>
      </c>
    </row>
    <row r="5909" spans="2:51" s="15" customFormat="1" ht="12">
      <c r="B5909" s="201"/>
      <c r="D5909" s="181" t="s">
        <v>586</v>
      </c>
      <c r="E5909" s="202" t="s">
        <v>1</v>
      </c>
      <c r="F5909" s="203" t="s">
        <v>776</v>
      </c>
      <c r="H5909" s="204">
        <v>634.45100000000002</v>
      </c>
      <c r="I5909" s="205"/>
      <c r="L5909" s="201"/>
      <c r="M5909" s="206"/>
      <c r="T5909" s="207"/>
      <c r="AT5909" s="202" t="s">
        <v>586</v>
      </c>
      <c r="AU5909" s="202" t="s">
        <v>89</v>
      </c>
      <c r="AV5909" s="15" t="s">
        <v>597</v>
      </c>
      <c r="AW5909" s="15" t="s">
        <v>31</v>
      </c>
      <c r="AX5909" s="15" t="s">
        <v>77</v>
      </c>
      <c r="AY5909" s="202" t="s">
        <v>574</v>
      </c>
    </row>
    <row r="5910" spans="2:51" s="12" customFormat="1" ht="12">
      <c r="B5910" s="180"/>
      <c r="D5910" s="181" t="s">
        <v>586</v>
      </c>
      <c r="E5910" s="182" t="s">
        <v>1</v>
      </c>
      <c r="F5910" s="183" t="s">
        <v>4498</v>
      </c>
      <c r="H5910" s="182" t="s">
        <v>1</v>
      </c>
      <c r="I5910" s="184"/>
      <c r="L5910" s="180"/>
      <c r="M5910" s="185"/>
      <c r="T5910" s="186"/>
      <c r="AT5910" s="182" t="s">
        <v>586</v>
      </c>
      <c r="AU5910" s="182" t="s">
        <v>89</v>
      </c>
      <c r="AV5910" s="12" t="s">
        <v>84</v>
      </c>
      <c r="AW5910" s="12" t="s">
        <v>31</v>
      </c>
      <c r="AX5910" s="12" t="s">
        <v>77</v>
      </c>
      <c r="AY5910" s="182" t="s">
        <v>574</v>
      </c>
    </row>
    <row r="5911" spans="2:51" s="12" customFormat="1" ht="12">
      <c r="B5911" s="180"/>
      <c r="D5911" s="181" t="s">
        <v>586</v>
      </c>
      <c r="E5911" s="182" t="s">
        <v>1</v>
      </c>
      <c r="F5911" s="183" t="s">
        <v>6063</v>
      </c>
      <c r="H5911" s="182" t="s">
        <v>1</v>
      </c>
      <c r="I5911" s="184"/>
      <c r="L5911" s="180"/>
      <c r="M5911" s="185"/>
      <c r="T5911" s="186"/>
      <c r="AT5911" s="182" t="s">
        <v>586</v>
      </c>
      <c r="AU5911" s="182" t="s">
        <v>89</v>
      </c>
      <c r="AV5911" s="12" t="s">
        <v>84</v>
      </c>
      <c r="AW5911" s="12" t="s">
        <v>31</v>
      </c>
      <c r="AX5911" s="12" t="s">
        <v>77</v>
      </c>
      <c r="AY5911" s="182" t="s">
        <v>574</v>
      </c>
    </row>
    <row r="5912" spans="2:51" s="13" customFormat="1" ht="12">
      <c r="B5912" s="187"/>
      <c r="D5912" s="181" t="s">
        <v>586</v>
      </c>
      <c r="E5912" s="188" t="s">
        <v>1</v>
      </c>
      <c r="F5912" s="189" t="s">
        <v>6064</v>
      </c>
      <c r="H5912" s="190">
        <v>4.5439999999999996</v>
      </c>
      <c r="I5912" s="191"/>
      <c r="L5912" s="187"/>
      <c r="M5912" s="192"/>
      <c r="T5912" s="193"/>
      <c r="AT5912" s="188" t="s">
        <v>586</v>
      </c>
      <c r="AU5912" s="188" t="s">
        <v>89</v>
      </c>
      <c r="AV5912" s="13" t="s">
        <v>89</v>
      </c>
      <c r="AW5912" s="13" t="s">
        <v>31</v>
      </c>
      <c r="AX5912" s="13" t="s">
        <v>77</v>
      </c>
      <c r="AY5912" s="188" t="s">
        <v>574</v>
      </c>
    </row>
    <row r="5913" spans="2:51" s="12" customFormat="1" ht="12">
      <c r="B5913" s="180"/>
      <c r="D5913" s="181" t="s">
        <v>586</v>
      </c>
      <c r="E5913" s="182" t="s">
        <v>1</v>
      </c>
      <c r="F5913" s="183" t="s">
        <v>6065</v>
      </c>
      <c r="H5913" s="182" t="s">
        <v>1</v>
      </c>
      <c r="I5913" s="184"/>
      <c r="L5913" s="180"/>
      <c r="M5913" s="185"/>
      <c r="T5913" s="186"/>
      <c r="AT5913" s="182" t="s">
        <v>586</v>
      </c>
      <c r="AU5913" s="182" t="s">
        <v>89</v>
      </c>
      <c r="AV5913" s="12" t="s">
        <v>84</v>
      </c>
      <c r="AW5913" s="12" t="s">
        <v>31</v>
      </c>
      <c r="AX5913" s="12" t="s">
        <v>77</v>
      </c>
      <c r="AY5913" s="182" t="s">
        <v>574</v>
      </c>
    </row>
    <row r="5914" spans="2:51" s="13" customFormat="1" ht="12">
      <c r="B5914" s="187"/>
      <c r="D5914" s="181" t="s">
        <v>586</v>
      </c>
      <c r="E5914" s="188" t="s">
        <v>1</v>
      </c>
      <c r="F5914" s="189" t="s">
        <v>6066</v>
      </c>
      <c r="H5914" s="190">
        <v>11.055999999999999</v>
      </c>
      <c r="I5914" s="191"/>
      <c r="L5914" s="187"/>
      <c r="M5914" s="192"/>
      <c r="T5914" s="193"/>
      <c r="AT5914" s="188" t="s">
        <v>586</v>
      </c>
      <c r="AU5914" s="188" t="s">
        <v>89</v>
      </c>
      <c r="AV5914" s="13" t="s">
        <v>89</v>
      </c>
      <c r="AW5914" s="13" t="s">
        <v>31</v>
      </c>
      <c r="AX5914" s="13" t="s">
        <v>77</v>
      </c>
      <c r="AY5914" s="188" t="s">
        <v>574</v>
      </c>
    </row>
    <row r="5915" spans="2:51" s="13" customFormat="1" ht="12">
      <c r="B5915" s="187"/>
      <c r="D5915" s="181" t="s">
        <v>586</v>
      </c>
      <c r="E5915" s="188" t="s">
        <v>1</v>
      </c>
      <c r="F5915" s="189" t="s">
        <v>6067</v>
      </c>
      <c r="H5915" s="190">
        <v>8.4700000000000006</v>
      </c>
      <c r="I5915" s="191"/>
      <c r="L5915" s="187"/>
      <c r="M5915" s="192"/>
      <c r="T5915" s="193"/>
      <c r="AT5915" s="188" t="s">
        <v>586</v>
      </c>
      <c r="AU5915" s="188" t="s">
        <v>89</v>
      </c>
      <c r="AV5915" s="13" t="s">
        <v>89</v>
      </c>
      <c r="AW5915" s="13" t="s">
        <v>31</v>
      </c>
      <c r="AX5915" s="13" t="s">
        <v>77</v>
      </c>
      <c r="AY5915" s="188" t="s">
        <v>574</v>
      </c>
    </row>
    <row r="5916" spans="2:51" s="15" customFormat="1" ht="12">
      <c r="B5916" s="201"/>
      <c r="D5916" s="181" t="s">
        <v>586</v>
      </c>
      <c r="E5916" s="202" t="s">
        <v>1</v>
      </c>
      <c r="F5916" s="203" t="s">
        <v>776</v>
      </c>
      <c r="H5916" s="204">
        <v>24.07</v>
      </c>
      <c r="I5916" s="205"/>
      <c r="L5916" s="201"/>
      <c r="M5916" s="206"/>
      <c r="T5916" s="207"/>
      <c r="AT5916" s="202" t="s">
        <v>586</v>
      </c>
      <c r="AU5916" s="202" t="s">
        <v>89</v>
      </c>
      <c r="AV5916" s="15" t="s">
        <v>597</v>
      </c>
      <c r="AW5916" s="15" t="s">
        <v>31</v>
      </c>
      <c r="AX5916" s="15" t="s">
        <v>77</v>
      </c>
      <c r="AY5916" s="202" t="s">
        <v>574</v>
      </c>
    </row>
    <row r="5917" spans="2:51" s="12" customFormat="1" ht="12">
      <c r="B5917" s="180"/>
      <c r="D5917" s="181" t="s">
        <v>586</v>
      </c>
      <c r="E5917" s="182" t="s">
        <v>1</v>
      </c>
      <c r="F5917" s="183" t="s">
        <v>4512</v>
      </c>
      <c r="H5917" s="182" t="s">
        <v>1</v>
      </c>
      <c r="I5917" s="184"/>
      <c r="L5917" s="180"/>
      <c r="M5917" s="185"/>
      <c r="T5917" s="186"/>
      <c r="AT5917" s="182" t="s">
        <v>586</v>
      </c>
      <c r="AU5917" s="182" t="s">
        <v>89</v>
      </c>
      <c r="AV5917" s="12" t="s">
        <v>84</v>
      </c>
      <c r="AW5917" s="12" t="s">
        <v>31</v>
      </c>
      <c r="AX5917" s="12" t="s">
        <v>77</v>
      </c>
      <c r="AY5917" s="182" t="s">
        <v>574</v>
      </c>
    </row>
    <row r="5918" spans="2:51" s="12" customFormat="1" ht="12">
      <c r="B5918" s="180"/>
      <c r="D5918" s="181" t="s">
        <v>586</v>
      </c>
      <c r="E5918" s="182" t="s">
        <v>1</v>
      </c>
      <c r="F5918" s="183" t="s">
        <v>5987</v>
      </c>
      <c r="H5918" s="182" t="s">
        <v>1</v>
      </c>
      <c r="I5918" s="184"/>
      <c r="L5918" s="180"/>
      <c r="M5918" s="185"/>
      <c r="T5918" s="186"/>
      <c r="AT5918" s="182" t="s">
        <v>586</v>
      </c>
      <c r="AU5918" s="182" t="s">
        <v>89</v>
      </c>
      <c r="AV5918" s="12" t="s">
        <v>84</v>
      </c>
      <c r="AW5918" s="12" t="s">
        <v>31</v>
      </c>
      <c r="AX5918" s="12" t="s">
        <v>77</v>
      </c>
      <c r="AY5918" s="182" t="s">
        <v>574</v>
      </c>
    </row>
    <row r="5919" spans="2:51" s="13" customFormat="1" ht="12">
      <c r="B5919" s="187"/>
      <c r="D5919" s="181" t="s">
        <v>586</v>
      </c>
      <c r="E5919" s="188" t="s">
        <v>1</v>
      </c>
      <c r="F5919" s="189" t="s">
        <v>5988</v>
      </c>
      <c r="H5919" s="190">
        <v>32.06</v>
      </c>
      <c r="I5919" s="191"/>
      <c r="L5919" s="187"/>
      <c r="M5919" s="192"/>
      <c r="T5919" s="193"/>
      <c r="AT5919" s="188" t="s">
        <v>586</v>
      </c>
      <c r="AU5919" s="188" t="s">
        <v>89</v>
      </c>
      <c r="AV5919" s="13" t="s">
        <v>89</v>
      </c>
      <c r="AW5919" s="13" t="s">
        <v>31</v>
      </c>
      <c r="AX5919" s="13" t="s">
        <v>77</v>
      </c>
      <c r="AY5919" s="188" t="s">
        <v>574</v>
      </c>
    </row>
    <row r="5920" spans="2:51" s="12" customFormat="1" ht="12">
      <c r="B5920" s="180"/>
      <c r="D5920" s="181" t="s">
        <v>586</v>
      </c>
      <c r="E5920" s="182" t="s">
        <v>1</v>
      </c>
      <c r="F5920" s="183" t="s">
        <v>5989</v>
      </c>
      <c r="H5920" s="182" t="s">
        <v>1</v>
      </c>
      <c r="I5920" s="184"/>
      <c r="L5920" s="180"/>
      <c r="M5920" s="185"/>
      <c r="T5920" s="186"/>
      <c r="AT5920" s="182" t="s">
        <v>586</v>
      </c>
      <c r="AU5920" s="182" t="s">
        <v>89</v>
      </c>
      <c r="AV5920" s="12" t="s">
        <v>84</v>
      </c>
      <c r="AW5920" s="12" t="s">
        <v>31</v>
      </c>
      <c r="AX5920" s="12" t="s">
        <v>77</v>
      </c>
      <c r="AY5920" s="182" t="s">
        <v>574</v>
      </c>
    </row>
    <row r="5921" spans="2:51" s="13" customFormat="1" ht="12">
      <c r="B5921" s="187"/>
      <c r="D5921" s="181" t="s">
        <v>586</v>
      </c>
      <c r="E5921" s="188" t="s">
        <v>1</v>
      </c>
      <c r="F5921" s="189" t="s">
        <v>5990</v>
      </c>
      <c r="H5921" s="190">
        <v>17</v>
      </c>
      <c r="I5921" s="191"/>
      <c r="L5921" s="187"/>
      <c r="M5921" s="192"/>
      <c r="T5921" s="193"/>
      <c r="AT5921" s="188" t="s">
        <v>586</v>
      </c>
      <c r="AU5921" s="188" t="s">
        <v>89</v>
      </c>
      <c r="AV5921" s="13" t="s">
        <v>89</v>
      </c>
      <c r="AW5921" s="13" t="s">
        <v>31</v>
      </c>
      <c r="AX5921" s="13" t="s">
        <v>77</v>
      </c>
      <c r="AY5921" s="188" t="s">
        <v>574</v>
      </c>
    </row>
    <row r="5922" spans="2:51" s="12" customFormat="1" ht="12">
      <c r="B5922" s="180"/>
      <c r="D5922" s="181" t="s">
        <v>586</v>
      </c>
      <c r="E5922" s="182" t="s">
        <v>1</v>
      </c>
      <c r="F5922" s="183" t="s">
        <v>5991</v>
      </c>
      <c r="H5922" s="182" t="s">
        <v>1</v>
      </c>
      <c r="I5922" s="184"/>
      <c r="L5922" s="180"/>
      <c r="M5922" s="185"/>
      <c r="T5922" s="186"/>
      <c r="AT5922" s="182" t="s">
        <v>586</v>
      </c>
      <c r="AU5922" s="182" t="s">
        <v>89</v>
      </c>
      <c r="AV5922" s="12" t="s">
        <v>84</v>
      </c>
      <c r="AW5922" s="12" t="s">
        <v>31</v>
      </c>
      <c r="AX5922" s="12" t="s">
        <v>77</v>
      </c>
      <c r="AY5922" s="182" t="s">
        <v>574</v>
      </c>
    </row>
    <row r="5923" spans="2:51" s="13" customFormat="1" ht="12">
      <c r="B5923" s="187"/>
      <c r="D5923" s="181" t="s">
        <v>586</v>
      </c>
      <c r="E5923" s="188" t="s">
        <v>1</v>
      </c>
      <c r="F5923" s="189" t="s">
        <v>5992</v>
      </c>
      <c r="H5923" s="190">
        <v>16.600000000000001</v>
      </c>
      <c r="I5923" s="191"/>
      <c r="L5923" s="187"/>
      <c r="M5923" s="192"/>
      <c r="T5923" s="193"/>
      <c r="AT5923" s="188" t="s">
        <v>586</v>
      </c>
      <c r="AU5923" s="188" t="s">
        <v>89</v>
      </c>
      <c r="AV5923" s="13" t="s">
        <v>89</v>
      </c>
      <c r="AW5923" s="13" t="s">
        <v>31</v>
      </c>
      <c r="AX5923" s="13" t="s">
        <v>77</v>
      </c>
      <c r="AY5923" s="188" t="s">
        <v>574</v>
      </c>
    </row>
    <row r="5924" spans="2:51" s="12" customFormat="1" ht="12">
      <c r="B5924" s="180"/>
      <c r="D5924" s="181" t="s">
        <v>586</v>
      </c>
      <c r="E5924" s="182" t="s">
        <v>1</v>
      </c>
      <c r="F5924" s="183" t="s">
        <v>5993</v>
      </c>
      <c r="H5924" s="182" t="s">
        <v>1</v>
      </c>
      <c r="I5924" s="184"/>
      <c r="L5924" s="180"/>
      <c r="M5924" s="185"/>
      <c r="T5924" s="186"/>
      <c r="AT5924" s="182" t="s">
        <v>586</v>
      </c>
      <c r="AU5924" s="182" t="s">
        <v>89</v>
      </c>
      <c r="AV5924" s="12" t="s">
        <v>84</v>
      </c>
      <c r="AW5924" s="12" t="s">
        <v>31</v>
      </c>
      <c r="AX5924" s="12" t="s">
        <v>77</v>
      </c>
      <c r="AY5924" s="182" t="s">
        <v>574</v>
      </c>
    </row>
    <row r="5925" spans="2:51" s="13" customFormat="1" ht="12">
      <c r="B5925" s="187"/>
      <c r="D5925" s="181" t="s">
        <v>586</v>
      </c>
      <c r="E5925" s="188" t="s">
        <v>1</v>
      </c>
      <c r="F5925" s="189" t="s">
        <v>5994</v>
      </c>
      <c r="H5925" s="190">
        <v>9.7260000000000009</v>
      </c>
      <c r="I5925" s="191"/>
      <c r="L5925" s="187"/>
      <c r="M5925" s="192"/>
      <c r="T5925" s="193"/>
      <c r="AT5925" s="188" t="s">
        <v>586</v>
      </c>
      <c r="AU5925" s="188" t="s">
        <v>89</v>
      </c>
      <c r="AV5925" s="13" t="s">
        <v>89</v>
      </c>
      <c r="AW5925" s="13" t="s">
        <v>31</v>
      </c>
      <c r="AX5925" s="13" t="s">
        <v>77</v>
      </c>
      <c r="AY5925" s="188" t="s">
        <v>574</v>
      </c>
    </row>
    <row r="5926" spans="2:51" s="12" customFormat="1" ht="12">
      <c r="B5926" s="180"/>
      <c r="D5926" s="181" t="s">
        <v>586</v>
      </c>
      <c r="E5926" s="182" t="s">
        <v>1</v>
      </c>
      <c r="F5926" s="183" t="s">
        <v>5995</v>
      </c>
      <c r="H5926" s="182" t="s">
        <v>1</v>
      </c>
      <c r="I5926" s="184"/>
      <c r="L5926" s="180"/>
      <c r="M5926" s="185"/>
      <c r="T5926" s="186"/>
      <c r="AT5926" s="182" t="s">
        <v>586</v>
      </c>
      <c r="AU5926" s="182" t="s">
        <v>89</v>
      </c>
      <c r="AV5926" s="12" t="s">
        <v>84</v>
      </c>
      <c r="AW5926" s="12" t="s">
        <v>31</v>
      </c>
      <c r="AX5926" s="12" t="s">
        <v>77</v>
      </c>
      <c r="AY5926" s="182" t="s">
        <v>574</v>
      </c>
    </row>
    <row r="5927" spans="2:51" s="13" customFormat="1" ht="12">
      <c r="B5927" s="187"/>
      <c r="D5927" s="181" t="s">
        <v>586</v>
      </c>
      <c r="E5927" s="188" t="s">
        <v>1</v>
      </c>
      <c r="F5927" s="189" t="s">
        <v>5996</v>
      </c>
      <c r="H5927" s="190">
        <v>12.124000000000001</v>
      </c>
      <c r="I5927" s="191"/>
      <c r="L5927" s="187"/>
      <c r="M5927" s="192"/>
      <c r="T5927" s="193"/>
      <c r="AT5927" s="188" t="s">
        <v>586</v>
      </c>
      <c r="AU5927" s="188" t="s">
        <v>89</v>
      </c>
      <c r="AV5927" s="13" t="s">
        <v>89</v>
      </c>
      <c r="AW5927" s="13" t="s">
        <v>31</v>
      </c>
      <c r="AX5927" s="13" t="s">
        <v>77</v>
      </c>
      <c r="AY5927" s="188" t="s">
        <v>574</v>
      </c>
    </row>
    <row r="5928" spans="2:51" s="12" customFormat="1" ht="12">
      <c r="B5928" s="180"/>
      <c r="D5928" s="181" t="s">
        <v>586</v>
      </c>
      <c r="E5928" s="182" t="s">
        <v>1</v>
      </c>
      <c r="F5928" s="183" t="s">
        <v>5997</v>
      </c>
      <c r="H5928" s="182" t="s">
        <v>1</v>
      </c>
      <c r="I5928" s="184"/>
      <c r="L5928" s="180"/>
      <c r="M5928" s="185"/>
      <c r="T5928" s="186"/>
      <c r="AT5928" s="182" t="s">
        <v>586</v>
      </c>
      <c r="AU5928" s="182" t="s">
        <v>89</v>
      </c>
      <c r="AV5928" s="12" t="s">
        <v>84</v>
      </c>
      <c r="AW5928" s="12" t="s">
        <v>31</v>
      </c>
      <c r="AX5928" s="12" t="s">
        <v>77</v>
      </c>
      <c r="AY5928" s="182" t="s">
        <v>574</v>
      </c>
    </row>
    <row r="5929" spans="2:51" s="13" customFormat="1" ht="12">
      <c r="B5929" s="187"/>
      <c r="D5929" s="181" t="s">
        <v>586</v>
      </c>
      <c r="E5929" s="188" t="s">
        <v>1</v>
      </c>
      <c r="F5929" s="189" t="s">
        <v>5998</v>
      </c>
      <c r="H5929" s="190">
        <v>9.68</v>
      </c>
      <c r="I5929" s="191"/>
      <c r="L5929" s="187"/>
      <c r="M5929" s="192"/>
      <c r="T5929" s="193"/>
      <c r="AT5929" s="188" t="s">
        <v>586</v>
      </c>
      <c r="AU5929" s="188" t="s">
        <v>89</v>
      </c>
      <c r="AV5929" s="13" t="s">
        <v>89</v>
      </c>
      <c r="AW5929" s="13" t="s">
        <v>31</v>
      </c>
      <c r="AX5929" s="13" t="s">
        <v>77</v>
      </c>
      <c r="AY5929" s="188" t="s">
        <v>574</v>
      </c>
    </row>
    <row r="5930" spans="2:51" s="12" customFormat="1" ht="12">
      <c r="B5930" s="180"/>
      <c r="D5930" s="181" t="s">
        <v>586</v>
      </c>
      <c r="E5930" s="182" t="s">
        <v>1</v>
      </c>
      <c r="F5930" s="183" t="s">
        <v>5999</v>
      </c>
      <c r="H5930" s="182" t="s">
        <v>1</v>
      </c>
      <c r="I5930" s="184"/>
      <c r="L5930" s="180"/>
      <c r="M5930" s="185"/>
      <c r="T5930" s="186"/>
      <c r="AT5930" s="182" t="s">
        <v>586</v>
      </c>
      <c r="AU5930" s="182" t="s">
        <v>89</v>
      </c>
      <c r="AV5930" s="12" t="s">
        <v>84</v>
      </c>
      <c r="AW5930" s="12" t="s">
        <v>31</v>
      </c>
      <c r="AX5930" s="12" t="s">
        <v>77</v>
      </c>
      <c r="AY5930" s="182" t="s">
        <v>574</v>
      </c>
    </row>
    <row r="5931" spans="2:51" s="13" customFormat="1" ht="12">
      <c r="B5931" s="187"/>
      <c r="D5931" s="181" t="s">
        <v>586</v>
      </c>
      <c r="E5931" s="188" t="s">
        <v>1</v>
      </c>
      <c r="F5931" s="189" t="s">
        <v>6000</v>
      </c>
      <c r="H5931" s="190">
        <v>25.8</v>
      </c>
      <c r="I5931" s="191"/>
      <c r="L5931" s="187"/>
      <c r="M5931" s="192"/>
      <c r="T5931" s="193"/>
      <c r="AT5931" s="188" t="s">
        <v>586</v>
      </c>
      <c r="AU5931" s="188" t="s">
        <v>89</v>
      </c>
      <c r="AV5931" s="13" t="s">
        <v>89</v>
      </c>
      <c r="AW5931" s="13" t="s">
        <v>31</v>
      </c>
      <c r="AX5931" s="13" t="s">
        <v>77</v>
      </c>
      <c r="AY5931" s="188" t="s">
        <v>574</v>
      </c>
    </row>
    <row r="5932" spans="2:51" s="12" customFormat="1" ht="12">
      <c r="B5932" s="180"/>
      <c r="D5932" s="181" t="s">
        <v>586</v>
      </c>
      <c r="E5932" s="182" t="s">
        <v>1</v>
      </c>
      <c r="F5932" s="183" t="s">
        <v>6001</v>
      </c>
      <c r="H5932" s="182" t="s">
        <v>1</v>
      </c>
      <c r="I5932" s="184"/>
      <c r="L5932" s="180"/>
      <c r="M5932" s="185"/>
      <c r="T5932" s="186"/>
      <c r="AT5932" s="182" t="s">
        <v>586</v>
      </c>
      <c r="AU5932" s="182" t="s">
        <v>89</v>
      </c>
      <c r="AV5932" s="12" t="s">
        <v>84</v>
      </c>
      <c r="AW5932" s="12" t="s">
        <v>31</v>
      </c>
      <c r="AX5932" s="12" t="s">
        <v>77</v>
      </c>
      <c r="AY5932" s="182" t="s">
        <v>574</v>
      </c>
    </row>
    <row r="5933" spans="2:51" s="13" customFormat="1" ht="12">
      <c r="B5933" s="187"/>
      <c r="D5933" s="181" t="s">
        <v>586</v>
      </c>
      <c r="E5933" s="188" t="s">
        <v>1</v>
      </c>
      <c r="F5933" s="189" t="s">
        <v>6002</v>
      </c>
      <c r="H5933" s="190">
        <v>25.5</v>
      </c>
      <c r="I5933" s="191"/>
      <c r="L5933" s="187"/>
      <c r="M5933" s="192"/>
      <c r="T5933" s="193"/>
      <c r="AT5933" s="188" t="s">
        <v>586</v>
      </c>
      <c r="AU5933" s="188" t="s">
        <v>89</v>
      </c>
      <c r="AV5933" s="13" t="s">
        <v>89</v>
      </c>
      <c r="AW5933" s="13" t="s">
        <v>31</v>
      </c>
      <c r="AX5933" s="13" t="s">
        <v>77</v>
      </c>
      <c r="AY5933" s="188" t="s">
        <v>574</v>
      </c>
    </row>
    <row r="5934" spans="2:51" s="12" customFormat="1" ht="12">
      <c r="B5934" s="180"/>
      <c r="D5934" s="181" t="s">
        <v>586</v>
      </c>
      <c r="E5934" s="182" t="s">
        <v>1</v>
      </c>
      <c r="F5934" s="183" t="s">
        <v>6003</v>
      </c>
      <c r="H5934" s="182" t="s">
        <v>1</v>
      </c>
      <c r="I5934" s="184"/>
      <c r="L5934" s="180"/>
      <c r="M5934" s="185"/>
      <c r="T5934" s="186"/>
      <c r="AT5934" s="182" t="s">
        <v>586</v>
      </c>
      <c r="AU5934" s="182" t="s">
        <v>89</v>
      </c>
      <c r="AV5934" s="12" t="s">
        <v>84</v>
      </c>
      <c r="AW5934" s="12" t="s">
        <v>31</v>
      </c>
      <c r="AX5934" s="12" t="s">
        <v>77</v>
      </c>
      <c r="AY5934" s="182" t="s">
        <v>574</v>
      </c>
    </row>
    <row r="5935" spans="2:51" s="13" customFormat="1" ht="24">
      <c r="B5935" s="187"/>
      <c r="D5935" s="181" t="s">
        <v>586</v>
      </c>
      <c r="E5935" s="188" t="s">
        <v>1</v>
      </c>
      <c r="F5935" s="189" t="s">
        <v>6004</v>
      </c>
      <c r="H5935" s="190">
        <v>17.504999999999999</v>
      </c>
      <c r="I5935" s="191"/>
      <c r="L5935" s="187"/>
      <c r="M5935" s="192"/>
      <c r="T5935" s="193"/>
      <c r="AT5935" s="188" t="s">
        <v>586</v>
      </c>
      <c r="AU5935" s="188" t="s">
        <v>89</v>
      </c>
      <c r="AV5935" s="13" t="s">
        <v>89</v>
      </c>
      <c r="AW5935" s="13" t="s">
        <v>31</v>
      </c>
      <c r="AX5935" s="13" t="s">
        <v>77</v>
      </c>
      <c r="AY5935" s="188" t="s">
        <v>574</v>
      </c>
    </row>
    <row r="5936" spans="2:51" s="13" customFormat="1" ht="12">
      <c r="B5936" s="187"/>
      <c r="D5936" s="181" t="s">
        <v>586</v>
      </c>
      <c r="E5936" s="188" t="s">
        <v>1</v>
      </c>
      <c r="F5936" s="189" t="s">
        <v>6005</v>
      </c>
      <c r="H5936" s="190">
        <v>8.4700000000000006</v>
      </c>
      <c r="I5936" s="191"/>
      <c r="L5936" s="187"/>
      <c r="M5936" s="192"/>
      <c r="T5936" s="193"/>
      <c r="AT5936" s="188" t="s">
        <v>586</v>
      </c>
      <c r="AU5936" s="188" t="s">
        <v>89</v>
      </c>
      <c r="AV5936" s="13" t="s">
        <v>89</v>
      </c>
      <c r="AW5936" s="13" t="s">
        <v>31</v>
      </c>
      <c r="AX5936" s="13" t="s">
        <v>77</v>
      </c>
      <c r="AY5936" s="188" t="s">
        <v>574</v>
      </c>
    </row>
    <row r="5937" spans="2:51" s="12" customFormat="1" ht="12">
      <c r="B5937" s="180"/>
      <c r="D5937" s="181" t="s">
        <v>586</v>
      </c>
      <c r="E5937" s="182" t="s">
        <v>1</v>
      </c>
      <c r="F5937" s="183" t="s">
        <v>6006</v>
      </c>
      <c r="H5937" s="182" t="s">
        <v>1</v>
      </c>
      <c r="I5937" s="184"/>
      <c r="L5937" s="180"/>
      <c r="M5937" s="185"/>
      <c r="T5937" s="186"/>
      <c r="AT5937" s="182" t="s">
        <v>586</v>
      </c>
      <c r="AU5937" s="182" t="s">
        <v>89</v>
      </c>
      <c r="AV5937" s="12" t="s">
        <v>84</v>
      </c>
      <c r="AW5937" s="12" t="s">
        <v>31</v>
      </c>
      <c r="AX5937" s="12" t="s">
        <v>77</v>
      </c>
      <c r="AY5937" s="182" t="s">
        <v>574</v>
      </c>
    </row>
    <row r="5938" spans="2:51" s="13" customFormat="1" ht="12">
      <c r="B5938" s="187"/>
      <c r="D5938" s="181" t="s">
        <v>586</v>
      </c>
      <c r="E5938" s="188" t="s">
        <v>1</v>
      </c>
      <c r="F5938" s="189" t="s">
        <v>6007</v>
      </c>
      <c r="H5938" s="190">
        <v>5.62</v>
      </c>
      <c r="I5938" s="191"/>
      <c r="L5938" s="187"/>
      <c r="M5938" s="192"/>
      <c r="T5938" s="193"/>
      <c r="AT5938" s="188" t="s">
        <v>586</v>
      </c>
      <c r="AU5938" s="188" t="s">
        <v>89</v>
      </c>
      <c r="AV5938" s="13" t="s">
        <v>89</v>
      </c>
      <c r="AW5938" s="13" t="s">
        <v>31</v>
      </c>
      <c r="AX5938" s="13" t="s">
        <v>77</v>
      </c>
      <c r="AY5938" s="188" t="s">
        <v>574</v>
      </c>
    </row>
    <row r="5939" spans="2:51" s="12" customFormat="1" ht="12">
      <c r="B5939" s="180"/>
      <c r="D5939" s="181" t="s">
        <v>586</v>
      </c>
      <c r="E5939" s="182" t="s">
        <v>1</v>
      </c>
      <c r="F5939" s="183" t="s">
        <v>6008</v>
      </c>
      <c r="H5939" s="182" t="s">
        <v>1</v>
      </c>
      <c r="I5939" s="184"/>
      <c r="L5939" s="180"/>
      <c r="M5939" s="185"/>
      <c r="T5939" s="186"/>
      <c r="AT5939" s="182" t="s">
        <v>586</v>
      </c>
      <c r="AU5939" s="182" t="s">
        <v>89</v>
      </c>
      <c r="AV5939" s="12" t="s">
        <v>84</v>
      </c>
      <c r="AW5939" s="12" t="s">
        <v>31</v>
      </c>
      <c r="AX5939" s="12" t="s">
        <v>77</v>
      </c>
      <c r="AY5939" s="182" t="s">
        <v>574</v>
      </c>
    </row>
    <row r="5940" spans="2:51" s="13" customFormat="1" ht="12">
      <c r="B5940" s="187"/>
      <c r="D5940" s="181" t="s">
        <v>586</v>
      </c>
      <c r="E5940" s="188" t="s">
        <v>1</v>
      </c>
      <c r="F5940" s="189" t="s">
        <v>6009</v>
      </c>
      <c r="H5940" s="190">
        <v>9.0299999999999994</v>
      </c>
      <c r="I5940" s="191"/>
      <c r="L5940" s="187"/>
      <c r="M5940" s="192"/>
      <c r="T5940" s="193"/>
      <c r="AT5940" s="188" t="s">
        <v>586</v>
      </c>
      <c r="AU5940" s="188" t="s">
        <v>89</v>
      </c>
      <c r="AV5940" s="13" t="s">
        <v>89</v>
      </c>
      <c r="AW5940" s="13" t="s">
        <v>31</v>
      </c>
      <c r="AX5940" s="13" t="s">
        <v>77</v>
      </c>
      <c r="AY5940" s="188" t="s">
        <v>574</v>
      </c>
    </row>
    <row r="5941" spans="2:51" s="12" customFormat="1" ht="12">
      <c r="B5941" s="180"/>
      <c r="D5941" s="181" t="s">
        <v>586</v>
      </c>
      <c r="E5941" s="182" t="s">
        <v>1</v>
      </c>
      <c r="F5941" s="183" t="s">
        <v>6010</v>
      </c>
      <c r="H5941" s="182" t="s">
        <v>1</v>
      </c>
      <c r="I5941" s="184"/>
      <c r="L5941" s="180"/>
      <c r="M5941" s="185"/>
      <c r="T5941" s="186"/>
      <c r="AT5941" s="182" t="s">
        <v>586</v>
      </c>
      <c r="AU5941" s="182" t="s">
        <v>89</v>
      </c>
      <c r="AV5941" s="12" t="s">
        <v>84</v>
      </c>
      <c r="AW5941" s="12" t="s">
        <v>31</v>
      </c>
      <c r="AX5941" s="12" t="s">
        <v>77</v>
      </c>
      <c r="AY5941" s="182" t="s">
        <v>574</v>
      </c>
    </row>
    <row r="5942" spans="2:51" s="13" customFormat="1" ht="12">
      <c r="B5942" s="187"/>
      <c r="D5942" s="181" t="s">
        <v>586</v>
      </c>
      <c r="E5942" s="188" t="s">
        <v>1</v>
      </c>
      <c r="F5942" s="189" t="s">
        <v>6011</v>
      </c>
      <c r="H5942" s="190">
        <v>7.45</v>
      </c>
      <c r="I5942" s="191"/>
      <c r="L5942" s="187"/>
      <c r="M5942" s="192"/>
      <c r="T5942" s="193"/>
      <c r="AT5942" s="188" t="s">
        <v>586</v>
      </c>
      <c r="AU5942" s="188" t="s">
        <v>89</v>
      </c>
      <c r="AV5942" s="13" t="s">
        <v>89</v>
      </c>
      <c r="AW5942" s="13" t="s">
        <v>31</v>
      </c>
      <c r="AX5942" s="13" t="s">
        <v>77</v>
      </c>
      <c r="AY5942" s="188" t="s">
        <v>574</v>
      </c>
    </row>
    <row r="5943" spans="2:51" s="12" customFormat="1" ht="12">
      <c r="B5943" s="180"/>
      <c r="D5943" s="181" t="s">
        <v>586</v>
      </c>
      <c r="E5943" s="182" t="s">
        <v>1</v>
      </c>
      <c r="F5943" s="183" t="s">
        <v>6012</v>
      </c>
      <c r="H5943" s="182" t="s">
        <v>1</v>
      </c>
      <c r="I5943" s="184"/>
      <c r="L5943" s="180"/>
      <c r="M5943" s="185"/>
      <c r="T5943" s="186"/>
      <c r="AT5943" s="182" t="s">
        <v>586</v>
      </c>
      <c r="AU5943" s="182" t="s">
        <v>89</v>
      </c>
      <c r="AV5943" s="12" t="s">
        <v>84</v>
      </c>
      <c r="AW5943" s="12" t="s">
        <v>31</v>
      </c>
      <c r="AX5943" s="12" t="s">
        <v>77</v>
      </c>
      <c r="AY5943" s="182" t="s">
        <v>574</v>
      </c>
    </row>
    <row r="5944" spans="2:51" s="13" customFormat="1" ht="12">
      <c r="B5944" s="187"/>
      <c r="D5944" s="181" t="s">
        <v>586</v>
      </c>
      <c r="E5944" s="188" t="s">
        <v>1</v>
      </c>
      <c r="F5944" s="189" t="s">
        <v>6013</v>
      </c>
      <c r="H5944" s="190">
        <v>10.85</v>
      </c>
      <c r="I5944" s="191"/>
      <c r="L5944" s="187"/>
      <c r="M5944" s="192"/>
      <c r="T5944" s="193"/>
      <c r="AT5944" s="188" t="s">
        <v>586</v>
      </c>
      <c r="AU5944" s="188" t="s">
        <v>89</v>
      </c>
      <c r="AV5944" s="13" t="s">
        <v>89</v>
      </c>
      <c r="AW5944" s="13" t="s">
        <v>31</v>
      </c>
      <c r="AX5944" s="13" t="s">
        <v>77</v>
      </c>
      <c r="AY5944" s="188" t="s">
        <v>574</v>
      </c>
    </row>
    <row r="5945" spans="2:51" s="12" customFormat="1" ht="12">
      <c r="B5945" s="180"/>
      <c r="D5945" s="181" t="s">
        <v>586</v>
      </c>
      <c r="E5945" s="182" t="s">
        <v>1</v>
      </c>
      <c r="F5945" s="183" t="s">
        <v>6014</v>
      </c>
      <c r="H5945" s="182" t="s">
        <v>1</v>
      </c>
      <c r="I5945" s="184"/>
      <c r="L5945" s="180"/>
      <c r="M5945" s="185"/>
      <c r="T5945" s="186"/>
      <c r="AT5945" s="182" t="s">
        <v>586</v>
      </c>
      <c r="AU5945" s="182" t="s">
        <v>89</v>
      </c>
      <c r="AV5945" s="12" t="s">
        <v>84</v>
      </c>
      <c r="AW5945" s="12" t="s">
        <v>31</v>
      </c>
      <c r="AX5945" s="12" t="s">
        <v>77</v>
      </c>
      <c r="AY5945" s="182" t="s">
        <v>574</v>
      </c>
    </row>
    <row r="5946" spans="2:51" s="13" customFormat="1" ht="12">
      <c r="B5946" s="187"/>
      <c r="D5946" s="181" t="s">
        <v>586</v>
      </c>
      <c r="E5946" s="188" t="s">
        <v>1</v>
      </c>
      <c r="F5946" s="189" t="s">
        <v>6015</v>
      </c>
      <c r="H5946" s="190">
        <v>11.1</v>
      </c>
      <c r="I5946" s="191"/>
      <c r="L5946" s="187"/>
      <c r="M5946" s="192"/>
      <c r="T5946" s="193"/>
      <c r="AT5946" s="188" t="s">
        <v>586</v>
      </c>
      <c r="AU5946" s="188" t="s">
        <v>89</v>
      </c>
      <c r="AV5946" s="13" t="s">
        <v>89</v>
      </c>
      <c r="AW5946" s="13" t="s">
        <v>31</v>
      </c>
      <c r="AX5946" s="13" t="s">
        <v>77</v>
      </c>
      <c r="AY5946" s="188" t="s">
        <v>574</v>
      </c>
    </row>
    <row r="5947" spans="2:51" s="12" customFormat="1" ht="12">
      <c r="B5947" s="180"/>
      <c r="D5947" s="181" t="s">
        <v>586</v>
      </c>
      <c r="E5947" s="182" t="s">
        <v>1</v>
      </c>
      <c r="F5947" s="183" t="s">
        <v>6016</v>
      </c>
      <c r="H5947" s="182" t="s">
        <v>1</v>
      </c>
      <c r="I5947" s="184"/>
      <c r="L5947" s="180"/>
      <c r="M5947" s="185"/>
      <c r="T5947" s="186"/>
      <c r="AT5947" s="182" t="s">
        <v>586</v>
      </c>
      <c r="AU5947" s="182" t="s">
        <v>89</v>
      </c>
      <c r="AV5947" s="12" t="s">
        <v>84</v>
      </c>
      <c r="AW5947" s="12" t="s">
        <v>31</v>
      </c>
      <c r="AX5947" s="12" t="s">
        <v>77</v>
      </c>
      <c r="AY5947" s="182" t="s">
        <v>574</v>
      </c>
    </row>
    <row r="5948" spans="2:51" s="13" customFormat="1" ht="12">
      <c r="B5948" s="187"/>
      <c r="D5948" s="181" t="s">
        <v>586</v>
      </c>
      <c r="E5948" s="188" t="s">
        <v>1</v>
      </c>
      <c r="F5948" s="189" t="s">
        <v>6017</v>
      </c>
      <c r="H5948" s="190">
        <v>13.68</v>
      </c>
      <c r="I5948" s="191"/>
      <c r="L5948" s="187"/>
      <c r="M5948" s="192"/>
      <c r="T5948" s="193"/>
      <c r="AT5948" s="188" t="s">
        <v>586</v>
      </c>
      <c r="AU5948" s="188" t="s">
        <v>89</v>
      </c>
      <c r="AV5948" s="13" t="s">
        <v>89</v>
      </c>
      <c r="AW5948" s="13" t="s">
        <v>31</v>
      </c>
      <c r="AX5948" s="13" t="s">
        <v>77</v>
      </c>
      <c r="AY5948" s="188" t="s">
        <v>574</v>
      </c>
    </row>
    <row r="5949" spans="2:51" s="12" customFormat="1" ht="12">
      <c r="B5949" s="180"/>
      <c r="D5949" s="181" t="s">
        <v>586</v>
      </c>
      <c r="E5949" s="182" t="s">
        <v>1</v>
      </c>
      <c r="F5949" s="183" t="s">
        <v>6018</v>
      </c>
      <c r="H5949" s="182" t="s">
        <v>1</v>
      </c>
      <c r="I5949" s="184"/>
      <c r="L5949" s="180"/>
      <c r="M5949" s="185"/>
      <c r="T5949" s="186"/>
      <c r="AT5949" s="182" t="s">
        <v>586</v>
      </c>
      <c r="AU5949" s="182" t="s">
        <v>89</v>
      </c>
      <c r="AV5949" s="12" t="s">
        <v>84</v>
      </c>
      <c r="AW5949" s="12" t="s">
        <v>31</v>
      </c>
      <c r="AX5949" s="12" t="s">
        <v>77</v>
      </c>
      <c r="AY5949" s="182" t="s">
        <v>574</v>
      </c>
    </row>
    <row r="5950" spans="2:51" s="13" customFormat="1" ht="12">
      <c r="B5950" s="187"/>
      <c r="D5950" s="181" t="s">
        <v>586</v>
      </c>
      <c r="E5950" s="188" t="s">
        <v>1</v>
      </c>
      <c r="F5950" s="189" t="s">
        <v>6019</v>
      </c>
      <c r="H5950" s="190">
        <v>22.17</v>
      </c>
      <c r="I5950" s="191"/>
      <c r="L5950" s="187"/>
      <c r="M5950" s="192"/>
      <c r="T5950" s="193"/>
      <c r="AT5950" s="188" t="s">
        <v>586</v>
      </c>
      <c r="AU5950" s="188" t="s">
        <v>89</v>
      </c>
      <c r="AV5950" s="13" t="s">
        <v>89</v>
      </c>
      <c r="AW5950" s="13" t="s">
        <v>31</v>
      </c>
      <c r="AX5950" s="13" t="s">
        <v>77</v>
      </c>
      <c r="AY5950" s="188" t="s">
        <v>574</v>
      </c>
    </row>
    <row r="5951" spans="2:51" s="12" customFormat="1" ht="12">
      <c r="B5951" s="180"/>
      <c r="D5951" s="181" t="s">
        <v>586</v>
      </c>
      <c r="E5951" s="182" t="s">
        <v>1</v>
      </c>
      <c r="F5951" s="183" t="s">
        <v>6020</v>
      </c>
      <c r="H5951" s="182" t="s">
        <v>1</v>
      </c>
      <c r="I5951" s="184"/>
      <c r="L5951" s="180"/>
      <c r="M5951" s="185"/>
      <c r="T5951" s="186"/>
      <c r="AT5951" s="182" t="s">
        <v>586</v>
      </c>
      <c r="AU5951" s="182" t="s">
        <v>89</v>
      </c>
      <c r="AV5951" s="12" t="s">
        <v>84</v>
      </c>
      <c r="AW5951" s="12" t="s">
        <v>31</v>
      </c>
      <c r="AX5951" s="12" t="s">
        <v>77</v>
      </c>
      <c r="AY5951" s="182" t="s">
        <v>574</v>
      </c>
    </row>
    <row r="5952" spans="2:51" s="13" customFormat="1" ht="12">
      <c r="B5952" s="187"/>
      <c r="D5952" s="181" t="s">
        <v>586</v>
      </c>
      <c r="E5952" s="188" t="s">
        <v>1</v>
      </c>
      <c r="F5952" s="189" t="s">
        <v>6021</v>
      </c>
      <c r="H5952" s="190">
        <v>17.774999999999999</v>
      </c>
      <c r="I5952" s="191"/>
      <c r="L5952" s="187"/>
      <c r="M5952" s="192"/>
      <c r="T5952" s="193"/>
      <c r="AT5952" s="188" t="s">
        <v>586</v>
      </c>
      <c r="AU5952" s="188" t="s">
        <v>89</v>
      </c>
      <c r="AV5952" s="13" t="s">
        <v>89</v>
      </c>
      <c r="AW5952" s="13" t="s">
        <v>31</v>
      </c>
      <c r="AX5952" s="13" t="s">
        <v>77</v>
      </c>
      <c r="AY5952" s="188" t="s">
        <v>574</v>
      </c>
    </row>
    <row r="5953" spans="2:51" s="12" customFormat="1" ht="12">
      <c r="B5953" s="180"/>
      <c r="D5953" s="181" t="s">
        <v>586</v>
      </c>
      <c r="E5953" s="182" t="s">
        <v>1</v>
      </c>
      <c r="F5953" s="183" t="s">
        <v>6022</v>
      </c>
      <c r="H5953" s="182" t="s">
        <v>1</v>
      </c>
      <c r="I5953" s="184"/>
      <c r="L5953" s="180"/>
      <c r="M5953" s="185"/>
      <c r="T5953" s="186"/>
      <c r="AT5953" s="182" t="s">
        <v>586</v>
      </c>
      <c r="AU5953" s="182" t="s">
        <v>89</v>
      </c>
      <c r="AV5953" s="12" t="s">
        <v>84</v>
      </c>
      <c r="AW5953" s="12" t="s">
        <v>31</v>
      </c>
      <c r="AX5953" s="12" t="s">
        <v>77</v>
      </c>
      <c r="AY5953" s="182" t="s">
        <v>574</v>
      </c>
    </row>
    <row r="5954" spans="2:51" s="13" customFormat="1" ht="12">
      <c r="B5954" s="187"/>
      <c r="D5954" s="181" t="s">
        <v>586</v>
      </c>
      <c r="E5954" s="188" t="s">
        <v>1</v>
      </c>
      <c r="F5954" s="189" t="s">
        <v>6023</v>
      </c>
      <c r="H5954" s="190">
        <v>18.350000000000001</v>
      </c>
      <c r="I5954" s="191"/>
      <c r="L5954" s="187"/>
      <c r="M5954" s="192"/>
      <c r="T5954" s="193"/>
      <c r="AT5954" s="188" t="s">
        <v>586</v>
      </c>
      <c r="AU5954" s="188" t="s">
        <v>89</v>
      </c>
      <c r="AV5954" s="13" t="s">
        <v>89</v>
      </c>
      <c r="AW5954" s="13" t="s">
        <v>31</v>
      </c>
      <c r="AX5954" s="13" t="s">
        <v>77</v>
      </c>
      <c r="AY5954" s="188" t="s">
        <v>574</v>
      </c>
    </row>
    <row r="5955" spans="2:51" s="12" customFormat="1" ht="12">
      <c r="B5955" s="180"/>
      <c r="D5955" s="181" t="s">
        <v>586</v>
      </c>
      <c r="E5955" s="182" t="s">
        <v>1</v>
      </c>
      <c r="F5955" s="183" t="s">
        <v>6024</v>
      </c>
      <c r="H5955" s="182" t="s">
        <v>1</v>
      </c>
      <c r="I5955" s="184"/>
      <c r="L5955" s="180"/>
      <c r="M5955" s="185"/>
      <c r="T5955" s="186"/>
      <c r="AT5955" s="182" t="s">
        <v>586</v>
      </c>
      <c r="AU5955" s="182" t="s">
        <v>89</v>
      </c>
      <c r="AV5955" s="12" t="s">
        <v>84</v>
      </c>
      <c r="AW5955" s="12" t="s">
        <v>31</v>
      </c>
      <c r="AX5955" s="12" t="s">
        <v>77</v>
      </c>
      <c r="AY5955" s="182" t="s">
        <v>574</v>
      </c>
    </row>
    <row r="5956" spans="2:51" s="13" customFormat="1" ht="12">
      <c r="B5956" s="187"/>
      <c r="D5956" s="181" t="s">
        <v>586</v>
      </c>
      <c r="E5956" s="188" t="s">
        <v>1</v>
      </c>
      <c r="F5956" s="189" t="s">
        <v>6025</v>
      </c>
      <c r="H5956" s="190">
        <v>17.574999999999999</v>
      </c>
      <c r="I5956" s="191"/>
      <c r="L5956" s="187"/>
      <c r="M5956" s="192"/>
      <c r="T5956" s="193"/>
      <c r="AT5956" s="188" t="s">
        <v>586</v>
      </c>
      <c r="AU5956" s="188" t="s">
        <v>89</v>
      </c>
      <c r="AV5956" s="13" t="s">
        <v>89</v>
      </c>
      <c r="AW5956" s="13" t="s">
        <v>31</v>
      </c>
      <c r="AX5956" s="13" t="s">
        <v>77</v>
      </c>
      <c r="AY5956" s="188" t="s">
        <v>574</v>
      </c>
    </row>
    <row r="5957" spans="2:51" s="12" customFormat="1" ht="12">
      <c r="B5957" s="180"/>
      <c r="D5957" s="181" t="s">
        <v>586</v>
      </c>
      <c r="E5957" s="182" t="s">
        <v>1</v>
      </c>
      <c r="F5957" s="183" t="s">
        <v>6026</v>
      </c>
      <c r="H5957" s="182" t="s">
        <v>1</v>
      </c>
      <c r="I5957" s="184"/>
      <c r="L5957" s="180"/>
      <c r="M5957" s="185"/>
      <c r="T5957" s="186"/>
      <c r="AT5957" s="182" t="s">
        <v>586</v>
      </c>
      <c r="AU5957" s="182" t="s">
        <v>89</v>
      </c>
      <c r="AV5957" s="12" t="s">
        <v>84</v>
      </c>
      <c r="AW5957" s="12" t="s">
        <v>31</v>
      </c>
      <c r="AX5957" s="12" t="s">
        <v>77</v>
      </c>
      <c r="AY5957" s="182" t="s">
        <v>574</v>
      </c>
    </row>
    <row r="5958" spans="2:51" s="13" customFormat="1" ht="12">
      <c r="B5958" s="187"/>
      <c r="D5958" s="181" t="s">
        <v>586</v>
      </c>
      <c r="E5958" s="188" t="s">
        <v>1</v>
      </c>
      <c r="F5958" s="189" t="s">
        <v>6027</v>
      </c>
      <c r="H5958" s="190">
        <v>11.61</v>
      </c>
      <c r="I5958" s="191"/>
      <c r="L5958" s="187"/>
      <c r="M5958" s="192"/>
      <c r="T5958" s="193"/>
      <c r="AT5958" s="188" t="s">
        <v>586</v>
      </c>
      <c r="AU5958" s="188" t="s">
        <v>89</v>
      </c>
      <c r="AV5958" s="13" t="s">
        <v>89</v>
      </c>
      <c r="AW5958" s="13" t="s">
        <v>31</v>
      </c>
      <c r="AX5958" s="13" t="s">
        <v>77</v>
      </c>
      <c r="AY5958" s="188" t="s">
        <v>574</v>
      </c>
    </row>
    <row r="5959" spans="2:51" s="12" customFormat="1" ht="12">
      <c r="B5959" s="180"/>
      <c r="D5959" s="181" t="s">
        <v>586</v>
      </c>
      <c r="E5959" s="182" t="s">
        <v>1</v>
      </c>
      <c r="F5959" s="183" t="s">
        <v>6028</v>
      </c>
      <c r="H5959" s="182" t="s">
        <v>1</v>
      </c>
      <c r="I5959" s="184"/>
      <c r="L5959" s="180"/>
      <c r="M5959" s="185"/>
      <c r="T5959" s="186"/>
      <c r="AT5959" s="182" t="s">
        <v>586</v>
      </c>
      <c r="AU5959" s="182" t="s">
        <v>89</v>
      </c>
      <c r="AV5959" s="12" t="s">
        <v>84</v>
      </c>
      <c r="AW5959" s="12" t="s">
        <v>31</v>
      </c>
      <c r="AX5959" s="12" t="s">
        <v>77</v>
      </c>
      <c r="AY5959" s="182" t="s">
        <v>574</v>
      </c>
    </row>
    <row r="5960" spans="2:51" s="13" customFormat="1" ht="12">
      <c r="B5960" s="187"/>
      <c r="D5960" s="181" t="s">
        <v>586</v>
      </c>
      <c r="E5960" s="188" t="s">
        <v>1</v>
      </c>
      <c r="F5960" s="189" t="s">
        <v>6029</v>
      </c>
      <c r="H5960" s="190">
        <v>11.67</v>
      </c>
      <c r="I5960" s="191"/>
      <c r="L5960" s="187"/>
      <c r="M5960" s="192"/>
      <c r="T5960" s="193"/>
      <c r="AT5960" s="188" t="s">
        <v>586</v>
      </c>
      <c r="AU5960" s="188" t="s">
        <v>89</v>
      </c>
      <c r="AV5960" s="13" t="s">
        <v>89</v>
      </c>
      <c r="AW5960" s="13" t="s">
        <v>31</v>
      </c>
      <c r="AX5960" s="13" t="s">
        <v>77</v>
      </c>
      <c r="AY5960" s="188" t="s">
        <v>574</v>
      </c>
    </row>
    <row r="5961" spans="2:51" s="12" customFormat="1" ht="12">
      <c r="B5961" s="180"/>
      <c r="D5961" s="181" t="s">
        <v>586</v>
      </c>
      <c r="E5961" s="182" t="s">
        <v>1</v>
      </c>
      <c r="F5961" s="183" t="s">
        <v>6030</v>
      </c>
      <c r="H5961" s="182" t="s">
        <v>1</v>
      </c>
      <c r="I5961" s="184"/>
      <c r="L5961" s="180"/>
      <c r="M5961" s="185"/>
      <c r="T5961" s="186"/>
      <c r="AT5961" s="182" t="s">
        <v>586</v>
      </c>
      <c r="AU5961" s="182" t="s">
        <v>89</v>
      </c>
      <c r="AV5961" s="12" t="s">
        <v>84</v>
      </c>
      <c r="AW5961" s="12" t="s">
        <v>31</v>
      </c>
      <c r="AX5961" s="12" t="s">
        <v>77</v>
      </c>
      <c r="AY5961" s="182" t="s">
        <v>574</v>
      </c>
    </row>
    <row r="5962" spans="2:51" s="13" customFormat="1" ht="12">
      <c r="B5962" s="187"/>
      <c r="D5962" s="181" t="s">
        <v>586</v>
      </c>
      <c r="E5962" s="188" t="s">
        <v>1</v>
      </c>
      <c r="F5962" s="189" t="s">
        <v>6031</v>
      </c>
      <c r="H5962" s="190">
        <v>12.14</v>
      </c>
      <c r="I5962" s="191"/>
      <c r="L5962" s="187"/>
      <c r="M5962" s="192"/>
      <c r="T5962" s="193"/>
      <c r="AT5962" s="188" t="s">
        <v>586</v>
      </c>
      <c r="AU5962" s="188" t="s">
        <v>89</v>
      </c>
      <c r="AV5962" s="13" t="s">
        <v>89</v>
      </c>
      <c r="AW5962" s="13" t="s">
        <v>31</v>
      </c>
      <c r="AX5962" s="13" t="s">
        <v>77</v>
      </c>
      <c r="AY5962" s="188" t="s">
        <v>574</v>
      </c>
    </row>
    <row r="5963" spans="2:51" s="12" customFormat="1" ht="12">
      <c r="B5963" s="180"/>
      <c r="D5963" s="181" t="s">
        <v>586</v>
      </c>
      <c r="E5963" s="182" t="s">
        <v>1</v>
      </c>
      <c r="F5963" s="183" t="s">
        <v>6032</v>
      </c>
      <c r="H5963" s="182" t="s">
        <v>1</v>
      </c>
      <c r="I5963" s="184"/>
      <c r="L5963" s="180"/>
      <c r="M5963" s="185"/>
      <c r="T5963" s="186"/>
      <c r="AT5963" s="182" t="s">
        <v>586</v>
      </c>
      <c r="AU5963" s="182" t="s">
        <v>89</v>
      </c>
      <c r="AV5963" s="12" t="s">
        <v>84</v>
      </c>
      <c r="AW5963" s="12" t="s">
        <v>31</v>
      </c>
      <c r="AX5963" s="12" t="s">
        <v>77</v>
      </c>
      <c r="AY5963" s="182" t="s">
        <v>574</v>
      </c>
    </row>
    <row r="5964" spans="2:51" s="13" customFormat="1" ht="12">
      <c r="B5964" s="187"/>
      <c r="D5964" s="181" t="s">
        <v>586</v>
      </c>
      <c r="E5964" s="188" t="s">
        <v>1</v>
      </c>
      <c r="F5964" s="189" t="s">
        <v>6033</v>
      </c>
      <c r="H5964" s="190">
        <v>12.04</v>
      </c>
      <c r="I5964" s="191"/>
      <c r="L5964" s="187"/>
      <c r="M5964" s="192"/>
      <c r="T5964" s="193"/>
      <c r="AT5964" s="188" t="s">
        <v>586</v>
      </c>
      <c r="AU5964" s="188" t="s">
        <v>89</v>
      </c>
      <c r="AV5964" s="13" t="s">
        <v>89</v>
      </c>
      <c r="AW5964" s="13" t="s">
        <v>31</v>
      </c>
      <c r="AX5964" s="13" t="s">
        <v>77</v>
      </c>
      <c r="AY5964" s="188" t="s">
        <v>574</v>
      </c>
    </row>
    <row r="5965" spans="2:51" s="12" customFormat="1" ht="12">
      <c r="B5965" s="180"/>
      <c r="D5965" s="181" t="s">
        <v>586</v>
      </c>
      <c r="E5965" s="182" t="s">
        <v>1</v>
      </c>
      <c r="F5965" s="183" t="s">
        <v>6034</v>
      </c>
      <c r="H5965" s="182" t="s">
        <v>1</v>
      </c>
      <c r="I5965" s="184"/>
      <c r="L5965" s="180"/>
      <c r="M5965" s="185"/>
      <c r="T5965" s="186"/>
      <c r="AT5965" s="182" t="s">
        <v>586</v>
      </c>
      <c r="AU5965" s="182" t="s">
        <v>89</v>
      </c>
      <c r="AV5965" s="12" t="s">
        <v>84</v>
      </c>
      <c r="AW5965" s="12" t="s">
        <v>31</v>
      </c>
      <c r="AX5965" s="12" t="s">
        <v>77</v>
      </c>
      <c r="AY5965" s="182" t="s">
        <v>574</v>
      </c>
    </row>
    <row r="5966" spans="2:51" s="13" customFormat="1" ht="12">
      <c r="B5966" s="187"/>
      <c r="D5966" s="181" t="s">
        <v>586</v>
      </c>
      <c r="E5966" s="188" t="s">
        <v>1</v>
      </c>
      <c r="F5966" s="189" t="s">
        <v>6035</v>
      </c>
      <c r="H5966" s="190">
        <v>12.41</v>
      </c>
      <c r="I5966" s="191"/>
      <c r="L5966" s="187"/>
      <c r="M5966" s="192"/>
      <c r="T5966" s="193"/>
      <c r="AT5966" s="188" t="s">
        <v>586</v>
      </c>
      <c r="AU5966" s="188" t="s">
        <v>89</v>
      </c>
      <c r="AV5966" s="13" t="s">
        <v>89</v>
      </c>
      <c r="AW5966" s="13" t="s">
        <v>31</v>
      </c>
      <c r="AX5966" s="13" t="s">
        <v>77</v>
      </c>
      <c r="AY5966" s="188" t="s">
        <v>574</v>
      </c>
    </row>
    <row r="5967" spans="2:51" s="12" customFormat="1" ht="12">
      <c r="B5967" s="180"/>
      <c r="D5967" s="181" t="s">
        <v>586</v>
      </c>
      <c r="E5967" s="182" t="s">
        <v>1</v>
      </c>
      <c r="F5967" s="183" t="s">
        <v>6036</v>
      </c>
      <c r="H5967" s="182" t="s">
        <v>1</v>
      </c>
      <c r="I5967" s="184"/>
      <c r="L5967" s="180"/>
      <c r="M5967" s="185"/>
      <c r="T5967" s="186"/>
      <c r="AT5967" s="182" t="s">
        <v>586</v>
      </c>
      <c r="AU5967" s="182" t="s">
        <v>89</v>
      </c>
      <c r="AV5967" s="12" t="s">
        <v>84</v>
      </c>
      <c r="AW5967" s="12" t="s">
        <v>31</v>
      </c>
      <c r="AX5967" s="12" t="s">
        <v>77</v>
      </c>
      <c r="AY5967" s="182" t="s">
        <v>574</v>
      </c>
    </row>
    <row r="5968" spans="2:51" s="13" customFormat="1" ht="12">
      <c r="B5968" s="187"/>
      <c r="D5968" s="181" t="s">
        <v>586</v>
      </c>
      <c r="E5968" s="188" t="s">
        <v>1</v>
      </c>
      <c r="F5968" s="189" t="s">
        <v>6037</v>
      </c>
      <c r="H5968" s="190">
        <v>12.07</v>
      </c>
      <c r="I5968" s="191"/>
      <c r="L5968" s="187"/>
      <c r="M5968" s="192"/>
      <c r="T5968" s="193"/>
      <c r="AT5968" s="188" t="s">
        <v>586</v>
      </c>
      <c r="AU5968" s="188" t="s">
        <v>89</v>
      </c>
      <c r="AV5968" s="13" t="s">
        <v>89</v>
      </c>
      <c r="AW5968" s="13" t="s">
        <v>31</v>
      </c>
      <c r="AX5968" s="13" t="s">
        <v>77</v>
      </c>
      <c r="AY5968" s="188" t="s">
        <v>574</v>
      </c>
    </row>
    <row r="5969" spans="2:51" s="12" customFormat="1" ht="12">
      <c r="B5969" s="180"/>
      <c r="D5969" s="181" t="s">
        <v>586</v>
      </c>
      <c r="E5969" s="182" t="s">
        <v>1</v>
      </c>
      <c r="F5969" s="183" t="s">
        <v>6038</v>
      </c>
      <c r="H5969" s="182" t="s">
        <v>1</v>
      </c>
      <c r="I5969" s="184"/>
      <c r="L5969" s="180"/>
      <c r="M5969" s="185"/>
      <c r="T5969" s="186"/>
      <c r="AT5969" s="182" t="s">
        <v>586</v>
      </c>
      <c r="AU5969" s="182" t="s">
        <v>89</v>
      </c>
      <c r="AV5969" s="12" t="s">
        <v>84</v>
      </c>
      <c r="AW5969" s="12" t="s">
        <v>31</v>
      </c>
      <c r="AX5969" s="12" t="s">
        <v>77</v>
      </c>
      <c r="AY5969" s="182" t="s">
        <v>574</v>
      </c>
    </row>
    <row r="5970" spans="2:51" s="13" customFormat="1" ht="12">
      <c r="B5970" s="187"/>
      <c r="D5970" s="181" t="s">
        <v>586</v>
      </c>
      <c r="E5970" s="188" t="s">
        <v>1</v>
      </c>
      <c r="F5970" s="189" t="s">
        <v>6039</v>
      </c>
      <c r="H5970" s="190">
        <v>25.297000000000001</v>
      </c>
      <c r="I5970" s="191"/>
      <c r="L5970" s="187"/>
      <c r="M5970" s="192"/>
      <c r="T5970" s="193"/>
      <c r="AT5970" s="188" t="s">
        <v>586</v>
      </c>
      <c r="AU5970" s="188" t="s">
        <v>89</v>
      </c>
      <c r="AV5970" s="13" t="s">
        <v>89</v>
      </c>
      <c r="AW5970" s="13" t="s">
        <v>31</v>
      </c>
      <c r="AX5970" s="13" t="s">
        <v>77</v>
      </c>
      <c r="AY5970" s="188" t="s">
        <v>574</v>
      </c>
    </row>
    <row r="5971" spans="2:51" s="13" customFormat="1" ht="12">
      <c r="B5971" s="187"/>
      <c r="D5971" s="181" t="s">
        <v>586</v>
      </c>
      <c r="E5971" s="188" t="s">
        <v>1</v>
      </c>
      <c r="F5971" s="189" t="s">
        <v>6040</v>
      </c>
      <c r="H5971" s="190">
        <v>8.4700000000000006</v>
      </c>
      <c r="I5971" s="191"/>
      <c r="L5971" s="187"/>
      <c r="M5971" s="192"/>
      <c r="T5971" s="193"/>
      <c r="AT5971" s="188" t="s">
        <v>586</v>
      </c>
      <c r="AU5971" s="188" t="s">
        <v>89</v>
      </c>
      <c r="AV5971" s="13" t="s">
        <v>89</v>
      </c>
      <c r="AW5971" s="13" t="s">
        <v>31</v>
      </c>
      <c r="AX5971" s="13" t="s">
        <v>77</v>
      </c>
      <c r="AY5971" s="188" t="s">
        <v>574</v>
      </c>
    </row>
    <row r="5972" spans="2:51" s="12" customFormat="1" ht="12">
      <c r="B5972" s="180"/>
      <c r="D5972" s="181" t="s">
        <v>586</v>
      </c>
      <c r="E5972" s="182" t="s">
        <v>1</v>
      </c>
      <c r="F5972" s="183" t="s">
        <v>6041</v>
      </c>
      <c r="H5972" s="182" t="s">
        <v>1</v>
      </c>
      <c r="I5972" s="184"/>
      <c r="L5972" s="180"/>
      <c r="M5972" s="185"/>
      <c r="T5972" s="186"/>
      <c r="AT5972" s="182" t="s">
        <v>586</v>
      </c>
      <c r="AU5972" s="182" t="s">
        <v>89</v>
      </c>
      <c r="AV5972" s="12" t="s">
        <v>84</v>
      </c>
      <c r="AW5972" s="12" t="s">
        <v>31</v>
      </c>
      <c r="AX5972" s="12" t="s">
        <v>77</v>
      </c>
      <c r="AY5972" s="182" t="s">
        <v>574</v>
      </c>
    </row>
    <row r="5973" spans="2:51" s="13" customFormat="1" ht="12">
      <c r="B5973" s="187"/>
      <c r="D5973" s="181" t="s">
        <v>586</v>
      </c>
      <c r="E5973" s="188" t="s">
        <v>1</v>
      </c>
      <c r="F5973" s="189" t="s">
        <v>6042</v>
      </c>
      <c r="H5973" s="190">
        <v>11.38</v>
      </c>
      <c r="I5973" s="191"/>
      <c r="L5973" s="187"/>
      <c r="M5973" s="192"/>
      <c r="T5973" s="193"/>
      <c r="AT5973" s="188" t="s">
        <v>586</v>
      </c>
      <c r="AU5973" s="188" t="s">
        <v>89</v>
      </c>
      <c r="AV5973" s="13" t="s">
        <v>89</v>
      </c>
      <c r="AW5973" s="13" t="s">
        <v>31</v>
      </c>
      <c r="AX5973" s="13" t="s">
        <v>77</v>
      </c>
      <c r="AY5973" s="188" t="s">
        <v>574</v>
      </c>
    </row>
    <row r="5974" spans="2:51" s="12" customFormat="1" ht="12">
      <c r="B5974" s="180"/>
      <c r="D5974" s="181" t="s">
        <v>586</v>
      </c>
      <c r="E5974" s="182" t="s">
        <v>1</v>
      </c>
      <c r="F5974" s="183" t="s">
        <v>6043</v>
      </c>
      <c r="H5974" s="182" t="s">
        <v>1</v>
      </c>
      <c r="I5974" s="184"/>
      <c r="L5974" s="180"/>
      <c r="M5974" s="185"/>
      <c r="T5974" s="186"/>
      <c r="AT5974" s="182" t="s">
        <v>586</v>
      </c>
      <c r="AU5974" s="182" t="s">
        <v>89</v>
      </c>
      <c r="AV5974" s="12" t="s">
        <v>84</v>
      </c>
      <c r="AW5974" s="12" t="s">
        <v>31</v>
      </c>
      <c r="AX5974" s="12" t="s">
        <v>77</v>
      </c>
      <c r="AY5974" s="182" t="s">
        <v>574</v>
      </c>
    </row>
    <row r="5975" spans="2:51" s="13" customFormat="1" ht="12">
      <c r="B5975" s="187"/>
      <c r="D5975" s="181" t="s">
        <v>586</v>
      </c>
      <c r="E5975" s="188" t="s">
        <v>1</v>
      </c>
      <c r="F5975" s="189" t="s">
        <v>6044</v>
      </c>
      <c r="H5975" s="190">
        <v>16.75</v>
      </c>
      <c r="I5975" s="191"/>
      <c r="L5975" s="187"/>
      <c r="M5975" s="192"/>
      <c r="T5975" s="193"/>
      <c r="AT5975" s="188" t="s">
        <v>586</v>
      </c>
      <c r="AU5975" s="188" t="s">
        <v>89</v>
      </c>
      <c r="AV5975" s="13" t="s">
        <v>89</v>
      </c>
      <c r="AW5975" s="13" t="s">
        <v>31</v>
      </c>
      <c r="AX5975" s="13" t="s">
        <v>77</v>
      </c>
      <c r="AY5975" s="188" t="s">
        <v>574</v>
      </c>
    </row>
    <row r="5976" spans="2:51" s="12" customFormat="1" ht="12">
      <c r="B5976" s="180"/>
      <c r="D5976" s="181" t="s">
        <v>586</v>
      </c>
      <c r="E5976" s="182" t="s">
        <v>1</v>
      </c>
      <c r="F5976" s="183" t="s">
        <v>6045</v>
      </c>
      <c r="H5976" s="182" t="s">
        <v>1</v>
      </c>
      <c r="I5976" s="184"/>
      <c r="L5976" s="180"/>
      <c r="M5976" s="185"/>
      <c r="T5976" s="186"/>
      <c r="AT5976" s="182" t="s">
        <v>586</v>
      </c>
      <c r="AU5976" s="182" t="s">
        <v>89</v>
      </c>
      <c r="AV5976" s="12" t="s">
        <v>84</v>
      </c>
      <c r="AW5976" s="12" t="s">
        <v>31</v>
      </c>
      <c r="AX5976" s="12" t="s">
        <v>77</v>
      </c>
      <c r="AY5976" s="182" t="s">
        <v>574</v>
      </c>
    </row>
    <row r="5977" spans="2:51" s="13" customFormat="1" ht="12">
      <c r="B5977" s="187"/>
      <c r="D5977" s="181" t="s">
        <v>586</v>
      </c>
      <c r="E5977" s="188" t="s">
        <v>1</v>
      </c>
      <c r="F5977" s="189" t="s">
        <v>6046</v>
      </c>
      <c r="H5977" s="190">
        <v>11.89</v>
      </c>
      <c r="I5977" s="191"/>
      <c r="L5977" s="187"/>
      <c r="M5977" s="192"/>
      <c r="T5977" s="193"/>
      <c r="AT5977" s="188" t="s">
        <v>586</v>
      </c>
      <c r="AU5977" s="188" t="s">
        <v>89</v>
      </c>
      <c r="AV5977" s="13" t="s">
        <v>89</v>
      </c>
      <c r="AW5977" s="13" t="s">
        <v>31</v>
      </c>
      <c r="AX5977" s="13" t="s">
        <v>77</v>
      </c>
      <c r="AY5977" s="188" t="s">
        <v>574</v>
      </c>
    </row>
    <row r="5978" spans="2:51" s="12" customFormat="1" ht="12">
      <c r="B5978" s="180"/>
      <c r="D5978" s="181" t="s">
        <v>586</v>
      </c>
      <c r="E5978" s="182" t="s">
        <v>1</v>
      </c>
      <c r="F5978" s="183" t="s">
        <v>6047</v>
      </c>
      <c r="H5978" s="182" t="s">
        <v>1</v>
      </c>
      <c r="I5978" s="184"/>
      <c r="L5978" s="180"/>
      <c r="M5978" s="185"/>
      <c r="T5978" s="186"/>
      <c r="AT5978" s="182" t="s">
        <v>586</v>
      </c>
      <c r="AU5978" s="182" t="s">
        <v>89</v>
      </c>
      <c r="AV5978" s="12" t="s">
        <v>84</v>
      </c>
      <c r="AW5978" s="12" t="s">
        <v>31</v>
      </c>
      <c r="AX5978" s="12" t="s">
        <v>77</v>
      </c>
      <c r="AY5978" s="182" t="s">
        <v>574</v>
      </c>
    </row>
    <row r="5979" spans="2:51" s="13" customFormat="1" ht="12">
      <c r="B5979" s="187"/>
      <c r="D5979" s="181" t="s">
        <v>586</v>
      </c>
      <c r="E5979" s="188" t="s">
        <v>1</v>
      </c>
      <c r="F5979" s="189" t="s">
        <v>6048</v>
      </c>
      <c r="H5979" s="190">
        <v>5.4249999999999998</v>
      </c>
      <c r="I5979" s="191"/>
      <c r="L5979" s="187"/>
      <c r="M5979" s="192"/>
      <c r="T5979" s="193"/>
      <c r="AT5979" s="188" t="s">
        <v>586</v>
      </c>
      <c r="AU5979" s="188" t="s">
        <v>89</v>
      </c>
      <c r="AV5979" s="13" t="s">
        <v>89</v>
      </c>
      <c r="AW5979" s="13" t="s">
        <v>31</v>
      </c>
      <c r="AX5979" s="13" t="s">
        <v>77</v>
      </c>
      <c r="AY5979" s="188" t="s">
        <v>574</v>
      </c>
    </row>
    <row r="5980" spans="2:51" s="12" customFormat="1" ht="12">
      <c r="B5980" s="180"/>
      <c r="D5980" s="181" t="s">
        <v>586</v>
      </c>
      <c r="E5980" s="182" t="s">
        <v>1</v>
      </c>
      <c r="F5980" s="183" t="s">
        <v>6049</v>
      </c>
      <c r="H5980" s="182" t="s">
        <v>1</v>
      </c>
      <c r="I5980" s="184"/>
      <c r="L5980" s="180"/>
      <c r="M5980" s="185"/>
      <c r="T5980" s="186"/>
      <c r="AT5980" s="182" t="s">
        <v>586</v>
      </c>
      <c r="AU5980" s="182" t="s">
        <v>89</v>
      </c>
      <c r="AV5980" s="12" t="s">
        <v>84</v>
      </c>
      <c r="AW5980" s="12" t="s">
        <v>31</v>
      </c>
      <c r="AX5980" s="12" t="s">
        <v>77</v>
      </c>
      <c r="AY5980" s="182" t="s">
        <v>574</v>
      </c>
    </row>
    <row r="5981" spans="2:51" s="13" customFormat="1" ht="12">
      <c r="B5981" s="187"/>
      <c r="D5981" s="181" t="s">
        <v>586</v>
      </c>
      <c r="E5981" s="188" t="s">
        <v>1</v>
      </c>
      <c r="F5981" s="189" t="s">
        <v>6050</v>
      </c>
      <c r="H5981" s="190">
        <v>7.7149999999999999</v>
      </c>
      <c r="I5981" s="191"/>
      <c r="L5981" s="187"/>
      <c r="M5981" s="192"/>
      <c r="T5981" s="193"/>
      <c r="AT5981" s="188" t="s">
        <v>586</v>
      </c>
      <c r="AU5981" s="188" t="s">
        <v>89</v>
      </c>
      <c r="AV5981" s="13" t="s">
        <v>89</v>
      </c>
      <c r="AW5981" s="13" t="s">
        <v>31</v>
      </c>
      <c r="AX5981" s="13" t="s">
        <v>77</v>
      </c>
      <c r="AY5981" s="188" t="s">
        <v>574</v>
      </c>
    </row>
    <row r="5982" spans="2:51" s="12" customFormat="1" ht="12">
      <c r="B5982" s="180"/>
      <c r="D5982" s="181" t="s">
        <v>586</v>
      </c>
      <c r="E5982" s="182" t="s">
        <v>1</v>
      </c>
      <c r="F5982" s="183" t="s">
        <v>6051</v>
      </c>
      <c r="H5982" s="182" t="s">
        <v>1</v>
      </c>
      <c r="I5982" s="184"/>
      <c r="L5982" s="180"/>
      <c r="M5982" s="185"/>
      <c r="T5982" s="186"/>
      <c r="AT5982" s="182" t="s">
        <v>586</v>
      </c>
      <c r="AU5982" s="182" t="s">
        <v>89</v>
      </c>
      <c r="AV5982" s="12" t="s">
        <v>84</v>
      </c>
      <c r="AW5982" s="12" t="s">
        <v>31</v>
      </c>
      <c r="AX5982" s="12" t="s">
        <v>77</v>
      </c>
      <c r="AY5982" s="182" t="s">
        <v>574</v>
      </c>
    </row>
    <row r="5983" spans="2:51" s="13" customFormat="1" ht="12">
      <c r="B5983" s="187"/>
      <c r="D5983" s="181" t="s">
        <v>586</v>
      </c>
      <c r="E5983" s="188" t="s">
        <v>1</v>
      </c>
      <c r="F5983" s="189" t="s">
        <v>6052</v>
      </c>
      <c r="H5983" s="190">
        <v>11.956</v>
      </c>
      <c r="I5983" s="191"/>
      <c r="L5983" s="187"/>
      <c r="M5983" s="192"/>
      <c r="T5983" s="193"/>
      <c r="AT5983" s="188" t="s">
        <v>586</v>
      </c>
      <c r="AU5983" s="188" t="s">
        <v>89</v>
      </c>
      <c r="AV5983" s="13" t="s">
        <v>89</v>
      </c>
      <c r="AW5983" s="13" t="s">
        <v>31</v>
      </c>
      <c r="AX5983" s="13" t="s">
        <v>77</v>
      </c>
      <c r="AY5983" s="188" t="s">
        <v>574</v>
      </c>
    </row>
    <row r="5984" spans="2:51" s="12" customFormat="1" ht="12">
      <c r="B5984" s="180"/>
      <c r="D5984" s="181" t="s">
        <v>586</v>
      </c>
      <c r="E5984" s="182" t="s">
        <v>1</v>
      </c>
      <c r="F5984" s="183" t="s">
        <v>4514</v>
      </c>
      <c r="H5984" s="182" t="s">
        <v>1</v>
      </c>
      <c r="I5984" s="184"/>
      <c r="L5984" s="180"/>
      <c r="M5984" s="185"/>
      <c r="T5984" s="186"/>
      <c r="AT5984" s="182" t="s">
        <v>586</v>
      </c>
      <c r="AU5984" s="182" t="s">
        <v>89</v>
      </c>
      <c r="AV5984" s="12" t="s">
        <v>84</v>
      </c>
      <c r="AW5984" s="12" t="s">
        <v>31</v>
      </c>
      <c r="AX5984" s="12" t="s">
        <v>77</v>
      </c>
      <c r="AY5984" s="182" t="s">
        <v>574</v>
      </c>
    </row>
    <row r="5985" spans="2:51" s="13" customFormat="1" ht="24">
      <c r="B5985" s="187"/>
      <c r="D5985" s="181" t="s">
        <v>586</v>
      </c>
      <c r="E5985" s="188" t="s">
        <v>1</v>
      </c>
      <c r="F5985" s="189" t="s">
        <v>6053</v>
      </c>
      <c r="H5985" s="190">
        <v>50.905000000000001</v>
      </c>
      <c r="I5985" s="191"/>
      <c r="L5985" s="187"/>
      <c r="M5985" s="192"/>
      <c r="T5985" s="193"/>
      <c r="AT5985" s="188" t="s">
        <v>586</v>
      </c>
      <c r="AU5985" s="188" t="s">
        <v>89</v>
      </c>
      <c r="AV5985" s="13" t="s">
        <v>89</v>
      </c>
      <c r="AW5985" s="13" t="s">
        <v>31</v>
      </c>
      <c r="AX5985" s="13" t="s">
        <v>77</v>
      </c>
      <c r="AY5985" s="188" t="s">
        <v>574</v>
      </c>
    </row>
    <row r="5986" spans="2:51" s="13" customFormat="1" ht="12">
      <c r="B5986" s="187"/>
      <c r="D5986" s="181" t="s">
        <v>586</v>
      </c>
      <c r="E5986" s="188" t="s">
        <v>1</v>
      </c>
      <c r="F5986" s="189" t="s">
        <v>6054</v>
      </c>
      <c r="H5986" s="190">
        <v>12.25</v>
      </c>
      <c r="I5986" s="191"/>
      <c r="L5986" s="187"/>
      <c r="M5986" s="192"/>
      <c r="T5986" s="193"/>
      <c r="AT5986" s="188" t="s">
        <v>586</v>
      </c>
      <c r="AU5986" s="188" t="s">
        <v>89</v>
      </c>
      <c r="AV5986" s="13" t="s">
        <v>89</v>
      </c>
      <c r="AW5986" s="13" t="s">
        <v>31</v>
      </c>
      <c r="AX5986" s="13" t="s">
        <v>77</v>
      </c>
      <c r="AY5986" s="188" t="s">
        <v>574</v>
      </c>
    </row>
    <row r="5987" spans="2:51" s="12" customFormat="1" ht="12">
      <c r="B5987" s="180"/>
      <c r="D5987" s="181" t="s">
        <v>586</v>
      </c>
      <c r="E5987" s="182" t="s">
        <v>1</v>
      </c>
      <c r="F5987" s="183" t="s">
        <v>6055</v>
      </c>
      <c r="H5987" s="182" t="s">
        <v>1</v>
      </c>
      <c r="I5987" s="184"/>
      <c r="L5987" s="180"/>
      <c r="M5987" s="185"/>
      <c r="T5987" s="186"/>
      <c r="AT5987" s="182" t="s">
        <v>586</v>
      </c>
      <c r="AU5987" s="182" t="s">
        <v>89</v>
      </c>
      <c r="AV5987" s="12" t="s">
        <v>84</v>
      </c>
      <c r="AW5987" s="12" t="s">
        <v>31</v>
      </c>
      <c r="AX5987" s="12" t="s">
        <v>77</v>
      </c>
      <c r="AY5987" s="182" t="s">
        <v>574</v>
      </c>
    </row>
    <row r="5988" spans="2:51" s="13" customFormat="1" ht="12">
      <c r="B5988" s="187"/>
      <c r="D5988" s="181" t="s">
        <v>586</v>
      </c>
      <c r="E5988" s="188" t="s">
        <v>1</v>
      </c>
      <c r="F5988" s="189" t="s">
        <v>6056</v>
      </c>
      <c r="H5988" s="190">
        <v>11.61</v>
      </c>
      <c r="I5988" s="191"/>
      <c r="L5988" s="187"/>
      <c r="M5988" s="192"/>
      <c r="T5988" s="193"/>
      <c r="AT5988" s="188" t="s">
        <v>586</v>
      </c>
      <c r="AU5988" s="188" t="s">
        <v>89</v>
      </c>
      <c r="AV5988" s="13" t="s">
        <v>89</v>
      </c>
      <c r="AW5988" s="13" t="s">
        <v>31</v>
      </c>
      <c r="AX5988" s="13" t="s">
        <v>77</v>
      </c>
      <c r="AY5988" s="188" t="s">
        <v>574</v>
      </c>
    </row>
    <row r="5989" spans="2:51" s="12" customFormat="1" ht="12">
      <c r="B5989" s="180"/>
      <c r="D5989" s="181" t="s">
        <v>586</v>
      </c>
      <c r="E5989" s="182" t="s">
        <v>1</v>
      </c>
      <c r="F5989" s="183" t="s">
        <v>6057</v>
      </c>
      <c r="H5989" s="182" t="s">
        <v>1</v>
      </c>
      <c r="I5989" s="184"/>
      <c r="L5989" s="180"/>
      <c r="M5989" s="185"/>
      <c r="T5989" s="186"/>
      <c r="AT5989" s="182" t="s">
        <v>586</v>
      </c>
      <c r="AU5989" s="182" t="s">
        <v>89</v>
      </c>
      <c r="AV5989" s="12" t="s">
        <v>84</v>
      </c>
      <c r="AW5989" s="12" t="s">
        <v>31</v>
      </c>
      <c r="AX5989" s="12" t="s">
        <v>77</v>
      </c>
      <c r="AY5989" s="182" t="s">
        <v>574</v>
      </c>
    </row>
    <row r="5990" spans="2:51" s="13" customFormat="1" ht="12">
      <c r="B5990" s="187"/>
      <c r="D5990" s="181" t="s">
        <v>586</v>
      </c>
      <c r="E5990" s="188" t="s">
        <v>1</v>
      </c>
      <c r="F5990" s="189" t="s">
        <v>6058</v>
      </c>
      <c r="H5990" s="190">
        <v>5.57</v>
      </c>
      <c r="I5990" s="191"/>
      <c r="L5990" s="187"/>
      <c r="M5990" s="192"/>
      <c r="T5990" s="193"/>
      <c r="AT5990" s="188" t="s">
        <v>586</v>
      </c>
      <c r="AU5990" s="188" t="s">
        <v>89</v>
      </c>
      <c r="AV5990" s="13" t="s">
        <v>89</v>
      </c>
      <c r="AW5990" s="13" t="s">
        <v>31</v>
      </c>
      <c r="AX5990" s="13" t="s">
        <v>77</v>
      </c>
      <c r="AY5990" s="188" t="s">
        <v>574</v>
      </c>
    </row>
    <row r="5991" spans="2:51" s="12" customFormat="1" ht="12">
      <c r="B5991" s="180"/>
      <c r="D5991" s="181" t="s">
        <v>586</v>
      </c>
      <c r="E5991" s="182" t="s">
        <v>1</v>
      </c>
      <c r="F5991" s="183" t="s">
        <v>6059</v>
      </c>
      <c r="H5991" s="182" t="s">
        <v>1</v>
      </c>
      <c r="I5991" s="184"/>
      <c r="L5991" s="180"/>
      <c r="M5991" s="185"/>
      <c r="T5991" s="186"/>
      <c r="AT5991" s="182" t="s">
        <v>586</v>
      </c>
      <c r="AU5991" s="182" t="s">
        <v>89</v>
      </c>
      <c r="AV5991" s="12" t="s">
        <v>84</v>
      </c>
      <c r="AW5991" s="12" t="s">
        <v>31</v>
      </c>
      <c r="AX5991" s="12" t="s">
        <v>77</v>
      </c>
      <c r="AY5991" s="182" t="s">
        <v>574</v>
      </c>
    </row>
    <row r="5992" spans="2:51" s="13" customFormat="1" ht="36">
      <c r="B5992" s="187"/>
      <c r="D5992" s="181" t="s">
        <v>586</v>
      </c>
      <c r="E5992" s="188" t="s">
        <v>1</v>
      </c>
      <c r="F5992" s="189" t="s">
        <v>6060</v>
      </c>
      <c r="H5992" s="190">
        <v>49.65</v>
      </c>
      <c r="I5992" s="191"/>
      <c r="L5992" s="187"/>
      <c r="M5992" s="192"/>
      <c r="T5992" s="193"/>
      <c r="AT5992" s="188" t="s">
        <v>586</v>
      </c>
      <c r="AU5992" s="188" t="s">
        <v>89</v>
      </c>
      <c r="AV5992" s="13" t="s">
        <v>89</v>
      </c>
      <c r="AW5992" s="13" t="s">
        <v>31</v>
      </c>
      <c r="AX5992" s="13" t="s">
        <v>77</v>
      </c>
      <c r="AY5992" s="188" t="s">
        <v>574</v>
      </c>
    </row>
    <row r="5993" spans="2:51" s="12" customFormat="1" ht="12">
      <c r="B5993" s="180"/>
      <c r="D5993" s="181" t="s">
        <v>586</v>
      </c>
      <c r="E5993" s="182" t="s">
        <v>1</v>
      </c>
      <c r="F5993" s="183" t="s">
        <v>6061</v>
      </c>
      <c r="H5993" s="182" t="s">
        <v>1</v>
      </c>
      <c r="I5993" s="184"/>
      <c r="L5993" s="180"/>
      <c r="M5993" s="185"/>
      <c r="T5993" s="186"/>
      <c r="AT5993" s="182" t="s">
        <v>586</v>
      </c>
      <c r="AU5993" s="182" t="s">
        <v>89</v>
      </c>
      <c r="AV5993" s="12" t="s">
        <v>84</v>
      </c>
      <c r="AW5993" s="12" t="s">
        <v>31</v>
      </c>
      <c r="AX5993" s="12" t="s">
        <v>77</v>
      </c>
      <c r="AY5993" s="182" t="s">
        <v>574</v>
      </c>
    </row>
    <row r="5994" spans="2:51" s="13" customFormat="1" ht="24">
      <c r="B5994" s="187"/>
      <c r="D5994" s="181" t="s">
        <v>586</v>
      </c>
      <c r="E5994" s="188" t="s">
        <v>1</v>
      </c>
      <c r="F5994" s="189" t="s">
        <v>6062</v>
      </c>
      <c r="H5994" s="190">
        <v>25.577999999999999</v>
      </c>
      <c r="I5994" s="191"/>
      <c r="L5994" s="187"/>
      <c r="M5994" s="192"/>
      <c r="T5994" s="193"/>
      <c r="AT5994" s="188" t="s">
        <v>586</v>
      </c>
      <c r="AU5994" s="188" t="s">
        <v>89</v>
      </c>
      <c r="AV5994" s="13" t="s">
        <v>89</v>
      </c>
      <c r="AW5994" s="13" t="s">
        <v>31</v>
      </c>
      <c r="AX5994" s="13" t="s">
        <v>77</v>
      </c>
      <c r="AY5994" s="188" t="s">
        <v>574</v>
      </c>
    </row>
    <row r="5995" spans="2:51" s="15" customFormat="1" ht="12">
      <c r="B5995" s="201"/>
      <c r="D5995" s="181" t="s">
        <v>586</v>
      </c>
      <c r="E5995" s="202" t="s">
        <v>1</v>
      </c>
      <c r="F5995" s="203" t="s">
        <v>776</v>
      </c>
      <c r="H5995" s="204">
        <v>634.45100000000002</v>
      </c>
      <c r="I5995" s="205"/>
      <c r="L5995" s="201"/>
      <c r="M5995" s="206"/>
      <c r="T5995" s="207"/>
      <c r="AT5995" s="202" t="s">
        <v>586</v>
      </c>
      <c r="AU5995" s="202" t="s">
        <v>89</v>
      </c>
      <c r="AV5995" s="15" t="s">
        <v>597</v>
      </c>
      <c r="AW5995" s="15" t="s">
        <v>31</v>
      </c>
      <c r="AX5995" s="15" t="s">
        <v>77</v>
      </c>
      <c r="AY5995" s="202" t="s">
        <v>574</v>
      </c>
    </row>
    <row r="5996" spans="2:51" s="12" customFormat="1" ht="12">
      <c r="B5996" s="180"/>
      <c r="D5996" s="181" t="s">
        <v>586</v>
      </c>
      <c r="E5996" s="182" t="s">
        <v>1</v>
      </c>
      <c r="F5996" s="183" t="s">
        <v>4498</v>
      </c>
      <c r="H5996" s="182" t="s">
        <v>1</v>
      </c>
      <c r="I5996" s="184"/>
      <c r="L5996" s="180"/>
      <c r="M5996" s="185"/>
      <c r="T5996" s="186"/>
      <c r="AT5996" s="182" t="s">
        <v>586</v>
      </c>
      <c r="AU5996" s="182" t="s">
        <v>89</v>
      </c>
      <c r="AV5996" s="12" t="s">
        <v>84</v>
      </c>
      <c r="AW5996" s="12" t="s">
        <v>31</v>
      </c>
      <c r="AX5996" s="12" t="s">
        <v>77</v>
      </c>
      <c r="AY5996" s="182" t="s">
        <v>574</v>
      </c>
    </row>
    <row r="5997" spans="2:51" s="12" customFormat="1" ht="12">
      <c r="B5997" s="180"/>
      <c r="D5997" s="181" t="s">
        <v>586</v>
      </c>
      <c r="E5997" s="182" t="s">
        <v>1</v>
      </c>
      <c r="F5997" s="183" t="s">
        <v>6063</v>
      </c>
      <c r="H5997" s="182" t="s">
        <v>1</v>
      </c>
      <c r="I5997" s="184"/>
      <c r="L5997" s="180"/>
      <c r="M5997" s="185"/>
      <c r="T5997" s="186"/>
      <c r="AT5997" s="182" t="s">
        <v>586</v>
      </c>
      <c r="AU5997" s="182" t="s">
        <v>89</v>
      </c>
      <c r="AV5997" s="12" t="s">
        <v>84</v>
      </c>
      <c r="AW5997" s="12" t="s">
        <v>31</v>
      </c>
      <c r="AX5997" s="12" t="s">
        <v>77</v>
      </c>
      <c r="AY5997" s="182" t="s">
        <v>574</v>
      </c>
    </row>
    <row r="5998" spans="2:51" s="13" customFormat="1" ht="12">
      <c r="B5998" s="187"/>
      <c r="D5998" s="181" t="s">
        <v>586</v>
      </c>
      <c r="E5998" s="188" t="s">
        <v>1</v>
      </c>
      <c r="F5998" s="189" t="s">
        <v>6064</v>
      </c>
      <c r="H5998" s="190">
        <v>4.5439999999999996</v>
      </c>
      <c r="I5998" s="191"/>
      <c r="L5998" s="187"/>
      <c r="M5998" s="192"/>
      <c r="T5998" s="193"/>
      <c r="AT5998" s="188" t="s">
        <v>586</v>
      </c>
      <c r="AU5998" s="188" t="s">
        <v>89</v>
      </c>
      <c r="AV5998" s="13" t="s">
        <v>89</v>
      </c>
      <c r="AW5998" s="13" t="s">
        <v>31</v>
      </c>
      <c r="AX5998" s="13" t="s">
        <v>77</v>
      </c>
      <c r="AY5998" s="188" t="s">
        <v>574</v>
      </c>
    </row>
    <row r="5999" spans="2:51" s="12" customFormat="1" ht="12">
      <c r="B5999" s="180"/>
      <c r="D5999" s="181" t="s">
        <v>586</v>
      </c>
      <c r="E5999" s="182" t="s">
        <v>1</v>
      </c>
      <c r="F5999" s="183" t="s">
        <v>6065</v>
      </c>
      <c r="H5999" s="182" t="s">
        <v>1</v>
      </c>
      <c r="I5999" s="184"/>
      <c r="L5999" s="180"/>
      <c r="M5999" s="185"/>
      <c r="T5999" s="186"/>
      <c r="AT5999" s="182" t="s">
        <v>586</v>
      </c>
      <c r="AU5999" s="182" t="s">
        <v>89</v>
      </c>
      <c r="AV5999" s="12" t="s">
        <v>84</v>
      </c>
      <c r="AW5999" s="12" t="s">
        <v>31</v>
      </c>
      <c r="AX5999" s="12" t="s">
        <v>77</v>
      </c>
      <c r="AY5999" s="182" t="s">
        <v>574</v>
      </c>
    </row>
    <row r="6000" spans="2:51" s="13" customFormat="1" ht="12">
      <c r="B6000" s="187"/>
      <c r="D6000" s="181" t="s">
        <v>586</v>
      </c>
      <c r="E6000" s="188" t="s">
        <v>1</v>
      </c>
      <c r="F6000" s="189" t="s">
        <v>6066</v>
      </c>
      <c r="H6000" s="190">
        <v>11.055999999999999</v>
      </c>
      <c r="I6000" s="191"/>
      <c r="L6000" s="187"/>
      <c r="M6000" s="192"/>
      <c r="T6000" s="193"/>
      <c r="AT6000" s="188" t="s">
        <v>586</v>
      </c>
      <c r="AU6000" s="188" t="s">
        <v>89</v>
      </c>
      <c r="AV6000" s="13" t="s">
        <v>89</v>
      </c>
      <c r="AW6000" s="13" t="s">
        <v>31</v>
      </c>
      <c r="AX6000" s="13" t="s">
        <v>77</v>
      </c>
      <c r="AY6000" s="188" t="s">
        <v>574</v>
      </c>
    </row>
    <row r="6001" spans="2:65" s="13" customFormat="1" ht="12">
      <c r="B6001" s="187"/>
      <c r="D6001" s="181" t="s">
        <v>586</v>
      </c>
      <c r="E6001" s="188" t="s">
        <v>1</v>
      </c>
      <c r="F6001" s="189" t="s">
        <v>6067</v>
      </c>
      <c r="H6001" s="190">
        <v>8.4700000000000006</v>
      </c>
      <c r="I6001" s="191"/>
      <c r="L6001" s="187"/>
      <c r="M6001" s="192"/>
      <c r="T6001" s="193"/>
      <c r="AT6001" s="188" t="s">
        <v>586</v>
      </c>
      <c r="AU6001" s="188" t="s">
        <v>89</v>
      </c>
      <c r="AV6001" s="13" t="s">
        <v>89</v>
      </c>
      <c r="AW6001" s="13" t="s">
        <v>31</v>
      </c>
      <c r="AX6001" s="13" t="s">
        <v>77</v>
      </c>
      <c r="AY6001" s="188" t="s">
        <v>574</v>
      </c>
    </row>
    <row r="6002" spans="2:65" s="15" customFormat="1" ht="12">
      <c r="B6002" s="201"/>
      <c r="D6002" s="181" t="s">
        <v>586</v>
      </c>
      <c r="E6002" s="202" t="s">
        <v>1</v>
      </c>
      <c r="F6002" s="203" t="s">
        <v>776</v>
      </c>
      <c r="H6002" s="204">
        <v>24.07</v>
      </c>
      <c r="I6002" s="205"/>
      <c r="L6002" s="201"/>
      <c r="M6002" s="206"/>
      <c r="T6002" s="207"/>
      <c r="AT6002" s="202" t="s">
        <v>586</v>
      </c>
      <c r="AU6002" s="202" t="s">
        <v>89</v>
      </c>
      <c r="AV6002" s="15" t="s">
        <v>597</v>
      </c>
      <c r="AW6002" s="15" t="s">
        <v>31</v>
      </c>
      <c r="AX6002" s="15" t="s">
        <v>77</v>
      </c>
      <c r="AY6002" s="202" t="s">
        <v>574</v>
      </c>
    </row>
    <row r="6003" spans="2:65" s="12" customFormat="1" ht="12">
      <c r="B6003" s="180"/>
      <c r="D6003" s="181" t="s">
        <v>586</v>
      </c>
      <c r="E6003" s="182" t="s">
        <v>1</v>
      </c>
      <c r="F6003" s="183" t="s">
        <v>4557</v>
      </c>
      <c r="H6003" s="182" t="s">
        <v>1</v>
      </c>
      <c r="I6003" s="184"/>
      <c r="L6003" s="180"/>
      <c r="M6003" s="185"/>
      <c r="T6003" s="186"/>
      <c r="AT6003" s="182" t="s">
        <v>586</v>
      </c>
      <c r="AU6003" s="182" t="s">
        <v>89</v>
      </c>
      <c r="AV6003" s="12" t="s">
        <v>84</v>
      </c>
      <c r="AW6003" s="12" t="s">
        <v>31</v>
      </c>
      <c r="AX6003" s="12" t="s">
        <v>77</v>
      </c>
      <c r="AY6003" s="182" t="s">
        <v>574</v>
      </c>
    </row>
    <row r="6004" spans="2:65" s="12" customFormat="1" ht="12">
      <c r="B6004" s="180"/>
      <c r="D6004" s="181" t="s">
        <v>586</v>
      </c>
      <c r="E6004" s="182" t="s">
        <v>1</v>
      </c>
      <c r="F6004" s="183" t="s">
        <v>6068</v>
      </c>
      <c r="H6004" s="182" t="s">
        <v>1</v>
      </c>
      <c r="I6004" s="184"/>
      <c r="L6004" s="180"/>
      <c r="M6004" s="185"/>
      <c r="T6004" s="186"/>
      <c r="AT6004" s="182" t="s">
        <v>586</v>
      </c>
      <c r="AU6004" s="182" t="s">
        <v>89</v>
      </c>
      <c r="AV6004" s="12" t="s">
        <v>84</v>
      </c>
      <c r="AW6004" s="12" t="s">
        <v>31</v>
      </c>
      <c r="AX6004" s="12" t="s">
        <v>77</v>
      </c>
      <c r="AY6004" s="182" t="s">
        <v>574</v>
      </c>
    </row>
    <row r="6005" spans="2:65" s="13" customFormat="1" ht="12">
      <c r="B6005" s="187"/>
      <c r="D6005" s="181" t="s">
        <v>586</v>
      </c>
      <c r="E6005" s="188" t="s">
        <v>1</v>
      </c>
      <c r="F6005" s="189" t="s">
        <v>6069</v>
      </c>
      <c r="H6005" s="190">
        <v>23.7</v>
      </c>
      <c r="I6005" s="191"/>
      <c r="L6005" s="187"/>
      <c r="M6005" s="192"/>
      <c r="T6005" s="193"/>
      <c r="AT6005" s="188" t="s">
        <v>586</v>
      </c>
      <c r="AU6005" s="188" t="s">
        <v>89</v>
      </c>
      <c r="AV6005" s="13" t="s">
        <v>89</v>
      </c>
      <c r="AW6005" s="13" t="s">
        <v>31</v>
      </c>
      <c r="AX6005" s="13" t="s">
        <v>77</v>
      </c>
      <c r="AY6005" s="188" t="s">
        <v>574</v>
      </c>
    </row>
    <row r="6006" spans="2:65" s="15" customFormat="1" ht="12">
      <c r="B6006" s="201"/>
      <c r="D6006" s="181" t="s">
        <v>586</v>
      </c>
      <c r="E6006" s="202" t="s">
        <v>1</v>
      </c>
      <c r="F6006" s="203" t="s">
        <v>776</v>
      </c>
      <c r="H6006" s="204">
        <v>23.7</v>
      </c>
      <c r="I6006" s="205"/>
      <c r="L6006" s="201"/>
      <c r="M6006" s="206"/>
      <c r="T6006" s="207"/>
      <c r="AT6006" s="202" t="s">
        <v>586</v>
      </c>
      <c r="AU6006" s="202" t="s">
        <v>89</v>
      </c>
      <c r="AV6006" s="15" t="s">
        <v>597</v>
      </c>
      <c r="AW6006" s="15" t="s">
        <v>31</v>
      </c>
      <c r="AX6006" s="15" t="s">
        <v>77</v>
      </c>
      <c r="AY6006" s="202" t="s">
        <v>574</v>
      </c>
    </row>
    <row r="6007" spans="2:65" s="14" customFormat="1" ht="12">
      <c r="B6007" s="194"/>
      <c r="D6007" s="181" t="s">
        <v>586</v>
      </c>
      <c r="E6007" s="195" t="s">
        <v>1</v>
      </c>
      <c r="F6007" s="196" t="s">
        <v>596</v>
      </c>
      <c r="H6007" s="197">
        <v>1340.742</v>
      </c>
      <c r="I6007" s="198"/>
      <c r="L6007" s="194"/>
      <c r="M6007" s="199"/>
      <c r="T6007" s="200"/>
      <c r="AT6007" s="195" t="s">
        <v>586</v>
      </c>
      <c r="AU6007" s="195" t="s">
        <v>89</v>
      </c>
      <c r="AV6007" s="14" t="s">
        <v>580</v>
      </c>
      <c r="AW6007" s="14" t="s">
        <v>31</v>
      </c>
      <c r="AX6007" s="14" t="s">
        <v>84</v>
      </c>
      <c r="AY6007" s="195" t="s">
        <v>574</v>
      </c>
    </row>
    <row r="6008" spans="2:65" s="1" customFormat="1" ht="24.25" customHeight="1">
      <c r="B6008" s="140"/>
      <c r="C6008" s="168" t="s">
        <v>6070</v>
      </c>
      <c r="D6008" s="168" t="s">
        <v>576</v>
      </c>
      <c r="E6008" s="169" t="s">
        <v>6071</v>
      </c>
      <c r="F6008" s="170" t="s">
        <v>6072</v>
      </c>
      <c r="G6008" s="171" t="s">
        <v>3135</v>
      </c>
      <c r="H6008" s="219"/>
      <c r="I6008" s="173"/>
      <c r="J6008" s="174">
        <f>ROUND(I6008*H6008,2)</f>
        <v>0</v>
      </c>
      <c r="K6008" s="175"/>
      <c r="L6008" s="34"/>
      <c r="M6008" s="176" t="s">
        <v>1</v>
      </c>
      <c r="N6008" s="139" t="s">
        <v>43</v>
      </c>
      <c r="P6008" s="177">
        <f>O6008*H6008</f>
        <v>0</v>
      </c>
      <c r="Q6008" s="177">
        <v>0</v>
      </c>
      <c r="R6008" s="177">
        <f>Q6008*H6008</f>
        <v>0</v>
      </c>
      <c r="S6008" s="177">
        <v>0</v>
      </c>
      <c r="T6008" s="178">
        <f>S6008*H6008</f>
        <v>0</v>
      </c>
      <c r="AR6008" s="179" t="s">
        <v>680</v>
      </c>
      <c r="AT6008" s="179" t="s">
        <v>576</v>
      </c>
      <c r="AU6008" s="179" t="s">
        <v>89</v>
      </c>
      <c r="AY6008" s="17" t="s">
        <v>574</v>
      </c>
      <c r="BE6008" s="102">
        <f>IF(N6008="základná",J6008,0)</f>
        <v>0</v>
      </c>
      <c r="BF6008" s="102">
        <f>IF(N6008="znížená",J6008,0)</f>
        <v>0</v>
      </c>
      <c r="BG6008" s="102">
        <f>IF(N6008="zákl. prenesená",J6008,0)</f>
        <v>0</v>
      </c>
      <c r="BH6008" s="102">
        <f>IF(N6008="zníž. prenesená",J6008,0)</f>
        <v>0</v>
      </c>
      <c r="BI6008" s="102">
        <f>IF(N6008="nulová",J6008,0)</f>
        <v>0</v>
      </c>
      <c r="BJ6008" s="17" t="s">
        <v>89</v>
      </c>
      <c r="BK6008" s="102">
        <f>ROUND(I6008*H6008,2)</f>
        <v>0</v>
      </c>
      <c r="BL6008" s="17" t="s">
        <v>680</v>
      </c>
      <c r="BM6008" s="179" t="s">
        <v>6073</v>
      </c>
    </row>
    <row r="6009" spans="2:65" s="11" customFormat="1" ht="23" customHeight="1">
      <c r="B6009" s="156"/>
      <c r="D6009" s="157" t="s">
        <v>76</v>
      </c>
      <c r="E6009" s="166" t="s">
        <v>6074</v>
      </c>
      <c r="F6009" s="166" t="s">
        <v>6075</v>
      </c>
      <c r="I6009" s="159"/>
      <c r="J6009" s="167">
        <f>BK6009</f>
        <v>0</v>
      </c>
      <c r="L6009" s="156"/>
      <c r="M6009" s="161"/>
      <c r="P6009" s="162">
        <f>SUM(P6010:P6020)</f>
        <v>0</v>
      </c>
      <c r="R6009" s="162">
        <f>SUM(R6010:R6020)</f>
        <v>1.5797914279999998</v>
      </c>
      <c r="T6009" s="163">
        <f>SUM(T6010:T6020)</f>
        <v>0</v>
      </c>
      <c r="AR6009" s="157" t="s">
        <v>89</v>
      </c>
      <c r="AT6009" s="164" t="s">
        <v>76</v>
      </c>
      <c r="AU6009" s="164" t="s">
        <v>84</v>
      </c>
      <c r="AY6009" s="157" t="s">
        <v>574</v>
      </c>
      <c r="BK6009" s="165">
        <f>SUM(BK6010:BK6020)</f>
        <v>0</v>
      </c>
    </row>
    <row r="6010" spans="2:65" s="1" customFormat="1" ht="44.25" customHeight="1">
      <c r="B6010" s="140"/>
      <c r="C6010" s="168" t="s">
        <v>6076</v>
      </c>
      <c r="D6010" s="168" t="s">
        <v>576</v>
      </c>
      <c r="E6010" s="169" t="s">
        <v>6077</v>
      </c>
      <c r="F6010" s="170" t="s">
        <v>6078</v>
      </c>
      <c r="G6010" s="171" t="s">
        <v>584</v>
      </c>
      <c r="H6010" s="172">
        <v>64.460999999999999</v>
      </c>
      <c r="I6010" s="173"/>
      <c r="J6010" s="174">
        <f>ROUND(I6010*H6010,2)</f>
        <v>0</v>
      </c>
      <c r="K6010" s="175"/>
      <c r="L6010" s="34"/>
      <c r="M6010" s="176" t="s">
        <v>1</v>
      </c>
      <c r="N6010" s="139" t="s">
        <v>43</v>
      </c>
      <c r="P6010" s="177">
        <f>O6010*H6010</f>
        <v>0</v>
      </c>
      <c r="Q6010" s="177">
        <v>2.6080000000000001E-3</v>
      </c>
      <c r="R6010" s="177">
        <f>Q6010*H6010</f>
        <v>0.168114288</v>
      </c>
      <c r="S6010" s="177">
        <v>0</v>
      </c>
      <c r="T6010" s="178">
        <f>S6010*H6010</f>
        <v>0</v>
      </c>
      <c r="AR6010" s="179" t="s">
        <v>680</v>
      </c>
      <c r="AT6010" s="179" t="s">
        <v>576</v>
      </c>
      <c r="AU6010" s="179" t="s">
        <v>89</v>
      </c>
      <c r="AY6010" s="17" t="s">
        <v>574</v>
      </c>
      <c r="BE6010" s="102">
        <f>IF(N6010="základná",J6010,0)</f>
        <v>0</v>
      </c>
      <c r="BF6010" s="102">
        <f>IF(N6010="znížená",J6010,0)</f>
        <v>0</v>
      </c>
      <c r="BG6010" s="102">
        <f>IF(N6010="zákl. prenesená",J6010,0)</f>
        <v>0</v>
      </c>
      <c r="BH6010" s="102">
        <f>IF(N6010="zníž. prenesená",J6010,0)</f>
        <v>0</v>
      </c>
      <c r="BI6010" s="102">
        <f>IF(N6010="nulová",J6010,0)</f>
        <v>0</v>
      </c>
      <c r="BJ6010" s="17" t="s">
        <v>89</v>
      </c>
      <c r="BK6010" s="102">
        <f>ROUND(I6010*H6010,2)</f>
        <v>0</v>
      </c>
      <c r="BL6010" s="17" t="s">
        <v>680</v>
      </c>
      <c r="BM6010" s="179" t="s">
        <v>6079</v>
      </c>
    </row>
    <row r="6011" spans="2:65" s="12" customFormat="1" ht="12">
      <c r="B6011" s="180"/>
      <c r="D6011" s="181" t="s">
        <v>586</v>
      </c>
      <c r="E6011" s="182" t="s">
        <v>1</v>
      </c>
      <c r="F6011" s="183" t="s">
        <v>6080</v>
      </c>
      <c r="H6011" s="182" t="s">
        <v>1</v>
      </c>
      <c r="I6011" s="184"/>
      <c r="L6011" s="180"/>
      <c r="M6011" s="185"/>
      <c r="T6011" s="186"/>
      <c r="AT6011" s="182" t="s">
        <v>586</v>
      </c>
      <c r="AU6011" s="182" t="s">
        <v>89</v>
      </c>
      <c r="AV6011" s="12" t="s">
        <v>84</v>
      </c>
      <c r="AW6011" s="12" t="s">
        <v>31</v>
      </c>
      <c r="AX6011" s="12" t="s">
        <v>77</v>
      </c>
      <c r="AY6011" s="182" t="s">
        <v>574</v>
      </c>
    </row>
    <row r="6012" spans="2:65" s="13" customFormat="1" ht="12">
      <c r="B6012" s="187"/>
      <c r="D6012" s="181" t="s">
        <v>586</v>
      </c>
      <c r="E6012" s="188" t="s">
        <v>1</v>
      </c>
      <c r="F6012" s="189" t="s">
        <v>331</v>
      </c>
      <c r="H6012" s="190">
        <v>49.107999999999997</v>
      </c>
      <c r="I6012" s="191"/>
      <c r="L6012" s="187"/>
      <c r="M6012" s="192"/>
      <c r="T6012" s="193"/>
      <c r="AT6012" s="188" t="s">
        <v>586</v>
      </c>
      <c r="AU6012" s="188" t="s">
        <v>89</v>
      </c>
      <c r="AV6012" s="13" t="s">
        <v>89</v>
      </c>
      <c r="AW6012" s="13" t="s">
        <v>31</v>
      </c>
      <c r="AX6012" s="13" t="s">
        <v>77</v>
      </c>
      <c r="AY6012" s="188" t="s">
        <v>574</v>
      </c>
    </row>
    <row r="6013" spans="2:65" s="12" customFormat="1" ht="12">
      <c r="B6013" s="180"/>
      <c r="D6013" s="181" t="s">
        <v>586</v>
      </c>
      <c r="E6013" s="182" t="s">
        <v>1</v>
      </c>
      <c r="F6013" s="183" t="s">
        <v>6081</v>
      </c>
      <c r="H6013" s="182" t="s">
        <v>1</v>
      </c>
      <c r="I6013" s="184"/>
      <c r="L6013" s="180"/>
      <c r="M6013" s="185"/>
      <c r="T6013" s="186"/>
      <c r="AT6013" s="182" t="s">
        <v>586</v>
      </c>
      <c r="AU6013" s="182" t="s">
        <v>89</v>
      </c>
      <c r="AV6013" s="12" t="s">
        <v>84</v>
      </c>
      <c r="AW6013" s="12" t="s">
        <v>31</v>
      </c>
      <c r="AX6013" s="12" t="s">
        <v>77</v>
      </c>
      <c r="AY6013" s="182" t="s">
        <v>574</v>
      </c>
    </row>
    <row r="6014" spans="2:65" s="13" customFormat="1" ht="12">
      <c r="B6014" s="187"/>
      <c r="D6014" s="181" t="s">
        <v>586</v>
      </c>
      <c r="E6014" s="188" t="s">
        <v>1</v>
      </c>
      <c r="F6014" s="189" t="s">
        <v>334</v>
      </c>
      <c r="H6014" s="190">
        <v>15.353</v>
      </c>
      <c r="I6014" s="191"/>
      <c r="L6014" s="187"/>
      <c r="M6014" s="192"/>
      <c r="T6014" s="193"/>
      <c r="AT6014" s="188" t="s">
        <v>586</v>
      </c>
      <c r="AU6014" s="188" t="s">
        <v>89</v>
      </c>
      <c r="AV6014" s="13" t="s">
        <v>89</v>
      </c>
      <c r="AW6014" s="13" t="s">
        <v>31</v>
      </c>
      <c r="AX6014" s="13" t="s">
        <v>77</v>
      </c>
      <c r="AY6014" s="188" t="s">
        <v>574</v>
      </c>
    </row>
    <row r="6015" spans="2:65" s="14" customFormat="1" ht="12">
      <c r="B6015" s="194"/>
      <c r="D6015" s="181" t="s">
        <v>586</v>
      </c>
      <c r="E6015" s="195" t="s">
        <v>558</v>
      </c>
      <c r="F6015" s="196" t="s">
        <v>596</v>
      </c>
      <c r="H6015" s="197">
        <v>64.460999999999999</v>
      </c>
      <c r="I6015" s="198"/>
      <c r="L6015" s="194"/>
      <c r="M6015" s="199"/>
      <c r="T6015" s="200"/>
      <c r="AT6015" s="195" t="s">
        <v>586</v>
      </c>
      <c r="AU6015" s="195" t="s">
        <v>89</v>
      </c>
      <c r="AV6015" s="14" t="s">
        <v>580</v>
      </c>
      <c r="AW6015" s="14" t="s">
        <v>31</v>
      </c>
      <c r="AX6015" s="14" t="s">
        <v>84</v>
      </c>
      <c r="AY6015" s="195" t="s">
        <v>574</v>
      </c>
    </row>
    <row r="6016" spans="2:65" s="1" customFormat="1" ht="24.25" customHeight="1">
      <c r="B6016" s="140"/>
      <c r="C6016" s="208" t="s">
        <v>6082</v>
      </c>
      <c r="D6016" s="208" t="s">
        <v>1858</v>
      </c>
      <c r="E6016" s="209" t="s">
        <v>6083</v>
      </c>
      <c r="F6016" s="210" t="s">
        <v>6084</v>
      </c>
      <c r="G6016" s="211" t="s">
        <v>584</v>
      </c>
      <c r="H6016" s="212">
        <v>68.328999999999994</v>
      </c>
      <c r="I6016" s="213"/>
      <c r="J6016" s="214">
        <f>ROUND(I6016*H6016,2)</f>
        <v>0</v>
      </c>
      <c r="K6016" s="215"/>
      <c r="L6016" s="216"/>
      <c r="M6016" s="217" t="s">
        <v>1</v>
      </c>
      <c r="N6016" s="218" t="s">
        <v>43</v>
      </c>
      <c r="P6016" s="177">
        <f>O6016*H6016</f>
        <v>0</v>
      </c>
      <c r="Q6016" s="177">
        <v>2.0660000000000001E-2</v>
      </c>
      <c r="R6016" s="177">
        <f>Q6016*H6016</f>
        <v>1.4116771399999999</v>
      </c>
      <c r="S6016" s="177">
        <v>0</v>
      </c>
      <c r="T6016" s="178">
        <f>S6016*H6016</f>
        <v>0</v>
      </c>
      <c r="AR6016" s="179" t="s">
        <v>860</v>
      </c>
      <c r="AT6016" s="179" t="s">
        <v>1858</v>
      </c>
      <c r="AU6016" s="179" t="s">
        <v>89</v>
      </c>
      <c r="AY6016" s="17" t="s">
        <v>574</v>
      </c>
      <c r="BE6016" s="102">
        <f>IF(N6016="základná",J6016,0)</f>
        <v>0</v>
      </c>
      <c r="BF6016" s="102">
        <f>IF(N6016="znížená",J6016,0)</f>
        <v>0</v>
      </c>
      <c r="BG6016" s="102">
        <f>IF(N6016="zákl. prenesená",J6016,0)</f>
        <v>0</v>
      </c>
      <c r="BH6016" s="102">
        <f>IF(N6016="zníž. prenesená",J6016,0)</f>
        <v>0</v>
      </c>
      <c r="BI6016" s="102">
        <f>IF(N6016="nulová",J6016,0)</f>
        <v>0</v>
      </c>
      <c r="BJ6016" s="17" t="s">
        <v>89</v>
      </c>
      <c r="BK6016" s="102">
        <f>ROUND(I6016*H6016,2)</f>
        <v>0</v>
      </c>
      <c r="BL6016" s="17" t="s">
        <v>680</v>
      </c>
      <c r="BM6016" s="179" t="s">
        <v>6085</v>
      </c>
    </row>
    <row r="6017" spans="2:65" s="13" customFormat="1" ht="12">
      <c r="B6017" s="187"/>
      <c r="D6017" s="181" t="s">
        <v>586</v>
      </c>
      <c r="E6017" s="188" t="s">
        <v>1</v>
      </c>
      <c r="F6017" s="189" t="s">
        <v>6086</v>
      </c>
      <c r="H6017" s="190">
        <v>68.328999999999994</v>
      </c>
      <c r="I6017" s="191"/>
      <c r="L6017" s="187"/>
      <c r="M6017" s="192"/>
      <c r="T6017" s="193"/>
      <c r="AT6017" s="188" t="s">
        <v>586</v>
      </c>
      <c r="AU6017" s="188" t="s">
        <v>89</v>
      </c>
      <c r="AV6017" s="13" t="s">
        <v>89</v>
      </c>
      <c r="AW6017" s="13" t="s">
        <v>31</v>
      </c>
      <c r="AX6017" s="13" t="s">
        <v>77</v>
      </c>
      <c r="AY6017" s="188" t="s">
        <v>574</v>
      </c>
    </row>
    <row r="6018" spans="2:65" s="14" customFormat="1" ht="12">
      <c r="B6018" s="194"/>
      <c r="D6018" s="181" t="s">
        <v>586</v>
      </c>
      <c r="E6018" s="195" t="s">
        <v>1</v>
      </c>
      <c r="F6018" s="196" t="s">
        <v>596</v>
      </c>
      <c r="H6018" s="197">
        <v>68.328999999999994</v>
      </c>
      <c r="I6018" s="198"/>
      <c r="L6018" s="194"/>
      <c r="M6018" s="199"/>
      <c r="T6018" s="200"/>
      <c r="AT6018" s="195" t="s">
        <v>586</v>
      </c>
      <c r="AU6018" s="195" t="s">
        <v>89</v>
      </c>
      <c r="AV6018" s="14" t="s">
        <v>580</v>
      </c>
      <c r="AW6018" s="14" t="s">
        <v>31</v>
      </c>
      <c r="AX6018" s="14" t="s">
        <v>84</v>
      </c>
      <c r="AY6018" s="195" t="s">
        <v>574</v>
      </c>
    </row>
    <row r="6019" spans="2:65" s="12" customFormat="1" ht="24">
      <c r="B6019" s="180"/>
      <c r="D6019" s="181" t="s">
        <v>586</v>
      </c>
      <c r="E6019" s="182" t="s">
        <v>1</v>
      </c>
      <c r="F6019" s="183" t="s">
        <v>5615</v>
      </c>
      <c r="H6019" s="182" t="s">
        <v>1</v>
      </c>
      <c r="I6019" s="184"/>
      <c r="L6019" s="180"/>
      <c r="M6019" s="185"/>
      <c r="T6019" s="186"/>
      <c r="AT6019" s="182" t="s">
        <v>586</v>
      </c>
      <c r="AU6019" s="182" t="s">
        <v>89</v>
      </c>
      <c r="AV6019" s="12" t="s">
        <v>84</v>
      </c>
      <c r="AW6019" s="12" t="s">
        <v>31</v>
      </c>
      <c r="AX6019" s="12" t="s">
        <v>77</v>
      </c>
      <c r="AY6019" s="182" t="s">
        <v>574</v>
      </c>
    </row>
    <row r="6020" spans="2:65" s="1" customFormat="1" ht="24.25" customHeight="1">
      <c r="B6020" s="140"/>
      <c r="C6020" s="168" t="s">
        <v>6087</v>
      </c>
      <c r="D6020" s="168" t="s">
        <v>576</v>
      </c>
      <c r="E6020" s="169" t="s">
        <v>6088</v>
      </c>
      <c r="F6020" s="170" t="s">
        <v>6089</v>
      </c>
      <c r="G6020" s="171" t="s">
        <v>3135</v>
      </c>
      <c r="H6020" s="219"/>
      <c r="I6020" s="173"/>
      <c r="J6020" s="174">
        <f>ROUND(I6020*H6020,2)</f>
        <v>0</v>
      </c>
      <c r="K6020" s="175"/>
      <c r="L6020" s="34"/>
      <c r="M6020" s="176" t="s">
        <v>1</v>
      </c>
      <c r="N6020" s="139" t="s">
        <v>43</v>
      </c>
      <c r="P6020" s="177">
        <f>O6020*H6020</f>
        <v>0</v>
      </c>
      <c r="Q6020" s="177">
        <v>0</v>
      </c>
      <c r="R6020" s="177">
        <f>Q6020*H6020</f>
        <v>0</v>
      </c>
      <c r="S6020" s="177">
        <v>0</v>
      </c>
      <c r="T6020" s="178">
        <f>S6020*H6020</f>
        <v>0</v>
      </c>
      <c r="AR6020" s="179" t="s">
        <v>680</v>
      </c>
      <c r="AT6020" s="179" t="s">
        <v>576</v>
      </c>
      <c r="AU6020" s="179" t="s">
        <v>89</v>
      </c>
      <c r="AY6020" s="17" t="s">
        <v>574</v>
      </c>
      <c r="BE6020" s="102">
        <f>IF(N6020="základná",J6020,0)</f>
        <v>0</v>
      </c>
      <c r="BF6020" s="102">
        <f>IF(N6020="znížená",J6020,0)</f>
        <v>0</v>
      </c>
      <c r="BG6020" s="102">
        <f>IF(N6020="zákl. prenesená",J6020,0)</f>
        <v>0</v>
      </c>
      <c r="BH6020" s="102">
        <f>IF(N6020="zníž. prenesená",J6020,0)</f>
        <v>0</v>
      </c>
      <c r="BI6020" s="102">
        <f>IF(N6020="nulová",J6020,0)</f>
        <v>0</v>
      </c>
      <c r="BJ6020" s="17" t="s">
        <v>89</v>
      </c>
      <c r="BK6020" s="102">
        <f>ROUND(I6020*H6020,2)</f>
        <v>0</v>
      </c>
      <c r="BL6020" s="17" t="s">
        <v>680</v>
      </c>
      <c r="BM6020" s="179" t="s">
        <v>6090</v>
      </c>
    </row>
    <row r="6021" spans="2:65" s="11" customFormat="1" ht="23" customHeight="1">
      <c r="B6021" s="156"/>
      <c r="D6021" s="157" t="s">
        <v>76</v>
      </c>
      <c r="E6021" s="166" t="s">
        <v>6091</v>
      </c>
      <c r="F6021" s="166" t="s">
        <v>6092</v>
      </c>
      <c r="I6021" s="159"/>
      <c r="J6021" s="167">
        <f>BK6021</f>
        <v>0</v>
      </c>
      <c r="L6021" s="156"/>
      <c r="M6021" s="161"/>
      <c r="P6021" s="162">
        <f>SUM(P6022:P6062)</f>
        <v>0</v>
      </c>
      <c r="R6021" s="162">
        <f>SUM(R6022:R6062)</f>
        <v>3.3955447499999996</v>
      </c>
      <c r="T6021" s="163">
        <f>SUM(T6022:T6062)</f>
        <v>0</v>
      </c>
      <c r="AR6021" s="157" t="s">
        <v>89</v>
      </c>
      <c r="AT6021" s="164" t="s">
        <v>76</v>
      </c>
      <c r="AU6021" s="164" t="s">
        <v>84</v>
      </c>
      <c r="AY6021" s="157" t="s">
        <v>574</v>
      </c>
      <c r="BK6021" s="165">
        <f>SUM(BK6022:BK6062)</f>
        <v>0</v>
      </c>
    </row>
    <row r="6022" spans="2:65" s="1" customFormat="1" ht="38" customHeight="1">
      <c r="B6022" s="140"/>
      <c r="C6022" s="168" t="s">
        <v>6093</v>
      </c>
      <c r="D6022" s="168" t="s">
        <v>576</v>
      </c>
      <c r="E6022" s="169" t="s">
        <v>6094</v>
      </c>
      <c r="F6022" s="170" t="s">
        <v>6095</v>
      </c>
      <c r="G6022" s="171" t="s">
        <v>584</v>
      </c>
      <c r="H6022" s="172">
        <v>127.554</v>
      </c>
      <c r="I6022" s="173"/>
      <c r="J6022" s="174">
        <f>ROUND(I6022*H6022,2)</f>
        <v>0</v>
      </c>
      <c r="K6022" s="175"/>
      <c r="L6022" s="34"/>
      <c r="M6022" s="176" t="s">
        <v>1</v>
      </c>
      <c r="N6022" s="139" t="s">
        <v>43</v>
      </c>
      <c r="P6022" s="177">
        <f>O6022*H6022</f>
        <v>0</v>
      </c>
      <c r="Q6022" s="177">
        <v>2.0000000000000002E-5</v>
      </c>
      <c r="R6022" s="177">
        <f>Q6022*H6022</f>
        <v>2.5510800000000003E-3</v>
      </c>
      <c r="S6022" s="177">
        <v>0</v>
      </c>
      <c r="T6022" s="178">
        <f>S6022*H6022</f>
        <v>0</v>
      </c>
      <c r="AR6022" s="179" t="s">
        <v>680</v>
      </c>
      <c r="AT6022" s="179" t="s">
        <v>576</v>
      </c>
      <c r="AU6022" s="179" t="s">
        <v>89</v>
      </c>
      <c r="AY6022" s="17" t="s">
        <v>574</v>
      </c>
      <c r="BE6022" s="102">
        <f>IF(N6022="základná",J6022,0)</f>
        <v>0</v>
      </c>
      <c r="BF6022" s="102">
        <f>IF(N6022="znížená",J6022,0)</f>
        <v>0</v>
      </c>
      <c r="BG6022" s="102">
        <f>IF(N6022="zákl. prenesená",J6022,0)</f>
        <v>0</v>
      </c>
      <c r="BH6022" s="102">
        <f>IF(N6022="zníž. prenesená",J6022,0)</f>
        <v>0</v>
      </c>
      <c r="BI6022" s="102">
        <f>IF(N6022="nulová",J6022,0)</f>
        <v>0</v>
      </c>
      <c r="BJ6022" s="17" t="s">
        <v>89</v>
      </c>
      <c r="BK6022" s="102">
        <f>ROUND(I6022*H6022,2)</f>
        <v>0</v>
      </c>
      <c r="BL6022" s="17" t="s">
        <v>680</v>
      </c>
      <c r="BM6022" s="179" t="s">
        <v>6096</v>
      </c>
    </row>
    <row r="6023" spans="2:65" s="12" customFormat="1" ht="12">
      <c r="B6023" s="180"/>
      <c r="D6023" s="181" t="s">
        <v>586</v>
      </c>
      <c r="E6023" s="182" t="s">
        <v>1</v>
      </c>
      <c r="F6023" s="183" t="s">
        <v>3870</v>
      </c>
      <c r="H6023" s="182" t="s">
        <v>1</v>
      </c>
      <c r="I6023" s="184"/>
      <c r="L6023" s="180"/>
      <c r="M6023" s="185"/>
      <c r="T6023" s="186"/>
      <c r="AT6023" s="182" t="s">
        <v>586</v>
      </c>
      <c r="AU6023" s="182" t="s">
        <v>89</v>
      </c>
      <c r="AV6023" s="12" t="s">
        <v>84</v>
      </c>
      <c r="AW6023" s="12" t="s">
        <v>31</v>
      </c>
      <c r="AX6023" s="12" t="s">
        <v>77</v>
      </c>
      <c r="AY6023" s="182" t="s">
        <v>574</v>
      </c>
    </row>
    <row r="6024" spans="2:65" s="13" customFormat="1" ht="12">
      <c r="B6024" s="187"/>
      <c r="D6024" s="181" t="s">
        <v>586</v>
      </c>
      <c r="E6024" s="188" t="s">
        <v>1</v>
      </c>
      <c r="F6024" s="189" t="s">
        <v>6097</v>
      </c>
      <c r="H6024" s="190">
        <v>127.554</v>
      </c>
      <c r="I6024" s="191"/>
      <c r="L6024" s="187"/>
      <c r="M6024" s="192"/>
      <c r="T6024" s="193"/>
      <c r="AT6024" s="188" t="s">
        <v>586</v>
      </c>
      <c r="AU6024" s="188" t="s">
        <v>89</v>
      </c>
      <c r="AV6024" s="13" t="s">
        <v>89</v>
      </c>
      <c r="AW6024" s="13" t="s">
        <v>31</v>
      </c>
      <c r="AX6024" s="13" t="s">
        <v>77</v>
      </c>
      <c r="AY6024" s="188" t="s">
        <v>574</v>
      </c>
    </row>
    <row r="6025" spans="2:65" s="14" customFormat="1" ht="12">
      <c r="B6025" s="194"/>
      <c r="D6025" s="181" t="s">
        <v>586</v>
      </c>
      <c r="E6025" s="195" t="s">
        <v>1</v>
      </c>
      <c r="F6025" s="196" t="s">
        <v>596</v>
      </c>
      <c r="H6025" s="197">
        <v>127.554</v>
      </c>
      <c r="I6025" s="198"/>
      <c r="L6025" s="194"/>
      <c r="M6025" s="199"/>
      <c r="T6025" s="200"/>
      <c r="AT6025" s="195" t="s">
        <v>586</v>
      </c>
      <c r="AU6025" s="195" t="s">
        <v>89</v>
      </c>
      <c r="AV6025" s="14" t="s">
        <v>580</v>
      </c>
      <c r="AW6025" s="14" t="s">
        <v>31</v>
      </c>
      <c r="AX6025" s="14" t="s">
        <v>84</v>
      </c>
      <c r="AY6025" s="195" t="s">
        <v>574</v>
      </c>
    </row>
    <row r="6026" spans="2:65" s="1" customFormat="1" ht="62.75" customHeight="1">
      <c r="B6026" s="140"/>
      <c r="C6026" s="168" t="s">
        <v>6098</v>
      </c>
      <c r="D6026" s="168" t="s">
        <v>576</v>
      </c>
      <c r="E6026" s="169" t="s">
        <v>6099</v>
      </c>
      <c r="F6026" s="170" t="s">
        <v>6100</v>
      </c>
      <c r="G6026" s="171" t="s">
        <v>584</v>
      </c>
      <c r="H6026" s="172">
        <v>1962.106</v>
      </c>
      <c r="I6026" s="173"/>
      <c r="J6026" s="174">
        <f>ROUND(I6026*H6026,2)</f>
        <v>0</v>
      </c>
      <c r="K6026" s="175"/>
      <c r="L6026" s="34"/>
      <c r="M6026" s="176" t="s">
        <v>1</v>
      </c>
      <c r="N6026" s="139" t="s">
        <v>43</v>
      </c>
      <c r="P6026" s="177">
        <f>O6026*H6026</f>
        <v>0</v>
      </c>
      <c r="Q6026" s="177">
        <v>3.3E-4</v>
      </c>
      <c r="R6026" s="177">
        <f>Q6026*H6026</f>
        <v>0.64749497999999994</v>
      </c>
      <c r="S6026" s="177">
        <v>0</v>
      </c>
      <c r="T6026" s="178">
        <f>S6026*H6026</f>
        <v>0</v>
      </c>
      <c r="AR6026" s="179" t="s">
        <v>680</v>
      </c>
      <c r="AT6026" s="179" t="s">
        <v>576</v>
      </c>
      <c r="AU6026" s="179" t="s">
        <v>89</v>
      </c>
      <c r="AY6026" s="17" t="s">
        <v>574</v>
      </c>
      <c r="BE6026" s="102">
        <f>IF(N6026="základná",J6026,0)</f>
        <v>0</v>
      </c>
      <c r="BF6026" s="102">
        <f>IF(N6026="znížená",J6026,0)</f>
        <v>0</v>
      </c>
      <c r="BG6026" s="102">
        <f>IF(N6026="zákl. prenesená",J6026,0)</f>
        <v>0</v>
      </c>
      <c r="BH6026" s="102">
        <f>IF(N6026="zníž. prenesená",J6026,0)</f>
        <v>0</v>
      </c>
      <c r="BI6026" s="102">
        <f>IF(N6026="nulová",J6026,0)</f>
        <v>0</v>
      </c>
      <c r="BJ6026" s="17" t="s">
        <v>89</v>
      </c>
      <c r="BK6026" s="102">
        <f>ROUND(I6026*H6026,2)</f>
        <v>0</v>
      </c>
      <c r="BL6026" s="17" t="s">
        <v>680</v>
      </c>
      <c r="BM6026" s="179" t="s">
        <v>6101</v>
      </c>
    </row>
    <row r="6027" spans="2:65" s="13" customFormat="1" ht="12">
      <c r="B6027" s="187"/>
      <c r="D6027" s="181" t="s">
        <v>586</v>
      </c>
      <c r="E6027" s="188" t="s">
        <v>1</v>
      </c>
      <c r="F6027" s="189" t="s">
        <v>346</v>
      </c>
      <c r="H6027" s="190">
        <v>1962.106</v>
      </c>
      <c r="I6027" s="191"/>
      <c r="L6027" s="187"/>
      <c r="M6027" s="192"/>
      <c r="T6027" s="193"/>
      <c r="AT6027" s="188" t="s">
        <v>586</v>
      </c>
      <c r="AU6027" s="188" t="s">
        <v>89</v>
      </c>
      <c r="AV6027" s="13" t="s">
        <v>89</v>
      </c>
      <c r="AW6027" s="13" t="s">
        <v>31</v>
      </c>
      <c r="AX6027" s="13" t="s">
        <v>77</v>
      </c>
      <c r="AY6027" s="188" t="s">
        <v>574</v>
      </c>
    </row>
    <row r="6028" spans="2:65" s="14" customFormat="1" ht="12">
      <c r="B6028" s="194"/>
      <c r="D6028" s="181" t="s">
        <v>586</v>
      </c>
      <c r="E6028" s="195" t="s">
        <v>1</v>
      </c>
      <c r="F6028" s="196" t="s">
        <v>596</v>
      </c>
      <c r="H6028" s="197">
        <v>1962.106</v>
      </c>
      <c r="I6028" s="198"/>
      <c r="L6028" s="194"/>
      <c r="M6028" s="199"/>
      <c r="T6028" s="200"/>
      <c r="AT6028" s="195" t="s">
        <v>586</v>
      </c>
      <c r="AU6028" s="195" t="s">
        <v>89</v>
      </c>
      <c r="AV6028" s="14" t="s">
        <v>580</v>
      </c>
      <c r="AW6028" s="14" t="s">
        <v>31</v>
      </c>
      <c r="AX6028" s="14" t="s">
        <v>84</v>
      </c>
      <c r="AY6028" s="195" t="s">
        <v>574</v>
      </c>
    </row>
    <row r="6029" spans="2:65" s="1" customFormat="1" ht="76.25" customHeight="1">
      <c r="B6029" s="140"/>
      <c r="C6029" s="168" t="s">
        <v>6102</v>
      </c>
      <c r="D6029" s="168" t="s">
        <v>576</v>
      </c>
      <c r="E6029" s="169" t="s">
        <v>6103</v>
      </c>
      <c r="F6029" s="170" t="s">
        <v>6104</v>
      </c>
      <c r="G6029" s="171" t="s">
        <v>584</v>
      </c>
      <c r="H6029" s="172">
        <v>2389.9250000000002</v>
      </c>
      <c r="I6029" s="173"/>
      <c r="J6029" s="174">
        <f>ROUND(I6029*H6029,2)</f>
        <v>0</v>
      </c>
      <c r="K6029" s="175"/>
      <c r="L6029" s="34"/>
      <c r="M6029" s="176" t="s">
        <v>1</v>
      </c>
      <c r="N6029" s="139" t="s">
        <v>43</v>
      </c>
      <c r="P6029" s="177">
        <f>O6029*H6029</f>
        <v>0</v>
      </c>
      <c r="Q6029" s="177">
        <v>3.3E-4</v>
      </c>
      <c r="R6029" s="177">
        <f>Q6029*H6029</f>
        <v>0.78867525000000005</v>
      </c>
      <c r="S6029" s="177">
        <v>0</v>
      </c>
      <c r="T6029" s="178">
        <f>S6029*H6029</f>
        <v>0</v>
      </c>
      <c r="AR6029" s="179" t="s">
        <v>680</v>
      </c>
      <c r="AT6029" s="179" t="s">
        <v>576</v>
      </c>
      <c r="AU6029" s="179" t="s">
        <v>89</v>
      </c>
      <c r="AY6029" s="17" t="s">
        <v>574</v>
      </c>
      <c r="BE6029" s="102">
        <f>IF(N6029="základná",J6029,0)</f>
        <v>0</v>
      </c>
      <c r="BF6029" s="102">
        <f>IF(N6029="znížená",J6029,0)</f>
        <v>0</v>
      </c>
      <c r="BG6029" s="102">
        <f>IF(N6029="zákl. prenesená",J6029,0)</f>
        <v>0</v>
      </c>
      <c r="BH6029" s="102">
        <f>IF(N6029="zníž. prenesená",J6029,0)</f>
        <v>0</v>
      </c>
      <c r="BI6029" s="102">
        <f>IF(N6029="nulová",J6029,0)</f>
        <v>0</v>
      </c>
      <c r="BJ6029" s="17" t="s">
        <v>89</v>
      </c>
      <c r="BK6029" s="102">
        <f>ROUND(I6029*H6029,2)</f>
        <v>0</v>
      </c>
      <c r="BL6029" s="17" t="s">
        <v>680</v>
      </c>
      <c r="BM6029" s="179" t="s">
        <v>6105</v>
      </c>
    </row>
    <row r="6030" spans="2:65" s="13" customFormat="1" ht="12">
      <c r="B6030" s="187"/>
      <c r="D6030" s="181" t="s">
        <v>586</v>
      </c>
      <c r="E6030" s="188" t="s">
        <v>1</v>
      </c>
      <c r="F6030" s="189" t="s">
        <v>349</v>
      </c>
      <c r="H6030" s="190">
        <v>2389.9250000000002</v>
      </c>
      <c r="I6030" s="191"/>
      <c r="L6030" s="187"/>
      <c r="M6030" s="192"/>
      <c r="T6030" s="193"/>
      <c r="AT6030" s="188" t="s">
        <v>586</v>
      </c>
      <c r="AU6030" s="188" t="s">
        <v>89</v>
      </c>
      <c r="AV6030" s="13" t="s">
        <v>89</v>
      </c>
      <c r="AW6030" s="13" t="s">
        <v>31</v>
      </c>
      <c r="AX6030" s="13" t="s">
        <v>77</v>
      </c>
      <c r="AY6030" s="188" t="s">
        <v>574</v>
      </c>
    </row>
    <row r="6031" spans="2:65" s="14" customFormat="1" ht="12">
      <c r="B6031" s="194"/>
      <c r="D6031" s="181" t="s">
        <v>586</v>
      </c>
      <c r="E6031" s="195" t="s">
        <v>1</v>
      </c>
      <c r="F6031" s="196" t="s">
        <v>596</v>
      </c>
      <c r="H6031" s="197">
        <v>2389.9250000000002</v>
      </c>
      <c r="I6031" s="198"/>
      <c r="L6031" s="194"/>
      <c r="M6031" s="199"/>
      <c r="T6031" s="200"/>
      <c r="AT6031" s="195" t="s">
        <v>586</v>
      </c>
      <c r="AU6031" s="195" t="s">
        <v>89</v>
      </c>
      <c r="AV6031" s="14" t="s">
        <v>580</v>
      </c>
      <c r="AW6031" s="14" t="s">
        <v>31</v>
      </c>
      <c r="AX6031" s="14" t="s">
        <v>84</v>
      </c>
      <c r="AY6031" s="195" t="s">
        <v>574</v>
      </c>
    </row>
    <row r="6032" spans="2:65" s="1" customFormat="1" ht="62.75" customHeight="1">
      <c r="B6032" s="140"/>
      <c r="C6032" s="168" t="s">
        <v>6106</v>
      </c>
      <c r="D6032" s="168" t="s">
        <v>576</v>
      </c>
      <c r="E6032" s="169" t="s">
        <v>6107</v>
      </c>
      <c r="F6032" s="170" t="s">
        <v>6108</v>
      </c>
      <c r="G6032" s="171" t="s">
        <v>584</v>
      </c>
      <c r="H6032" s="172">
        <v>1827.396</v>
      </c>
      <c r="I6032" s="173"/>
      <c r="J6032" s="174">
        <f>ROUND(I6032*H6032,2)</f>
        <v>0</v>
      </c>
      <c r="K6032" s="175"/>
      <c r="L6032" s="34"/>
      <c r="M6032" s="176" t="s">
        <v>1</v>
      </c>
      <c r="N6032" s="139" t="s">
        <v>43</v>
      </c>
      <c r="P6032" s="177">
        <f>O6032*H6032</f>
        <v>0</v>
      </c>
      <c r="Q6032" s="177">
        <v>3.3E-4</v>
      </c>
      <c r="R6032" s="177">
        <f>Q6032*H6032</f>
        <v>0.60304068</v>
      </c>
      <c r="S6032" s="177">
        <v>0</v>
      </c>
      <c r="T6032" s="178">
        <f>S6032*H6032</f>
        <v>0</v>
      </c>
      <c r="AR6032" s="179" t="s">
        <v>680</v>
      </c>
      <c r="AT6032" s="179" t="s">
        <v>576</v>
      </c>
      <c r="AU6032" s="179" t="s">
        <v>89</v>
      </c>
      <c r="AY6032" s="17" t="s">
        <v>574</v>
      </c>
      <c r="BE6032" s="102">
        <f>IF(N6032="základná",J6032,0)</f>
        <v>0</v>
      </c>
      <c r="BF6032" s="102">
        <f>IF(N6032="znížená",J6032,0)</f>
        <v>0</v>
      </c>
      <c r="BG6032" s="102">
        <f>IF(N6032="zákl. prenesená",J6032,0)</f>
        <v>0</v>
      </c>
      <c r="BH6032" s="102">
        <f>IF(N6032="zníž. prenesená",J6032,0)</f>
        <v>0</v>
      </c>
      <c r="BI6032" s="102">
        <f>IF(N6032="nulová",J6032,0)</f>
        <v>0</v>
      </c>
      <c r="BJ6032" s="17" t="s">
        <v>89</v>
      </c>
      <c r="BK6032" s="102">
        <f>ROUND(I6032*H6032,2)</f>
        <v>0</v>
      </c>
      <c r="BL6032" s="17" t="s">
        <v>680</v>
      </c>
      <c r="BM6032" s="179" t="s">
        <v>6109</v>
      </c>
    </row>
    <row r="6033" spans="2:65" s="13" customFormat="1" ht="12">
      <c r="B6033" s="187"/>
      <c r="D6033" s="181" t="s">
        <v>586</v>
      </c>
      <c r="E6033" s="188" t="s">
        <v>1</v>
      </c>
      <c r="F6033" s="189" t="s">
        <v>340</v>
      </c>
      <c r="H6033" s="190">
        <v>1827.396</v>
      </c>
      <c r="I6033" s="191"/>
      <c r="L6033" s="187"/>
      <c r="M6033" s="192"/>
      <c r="T6033" s="193"/>
      <c r="AT6033" s="188" t="s">
        <v>586</v>
      </c>
      <c r="AU6033" s="188" t="s">
        <v>89</v>
      </c>
      <c r="AV6033" s="13" t="s">
        <v>89</v>
      </c>
      <c r="AW6033" s="13" t="s">
        <v>31</v>
      </c>
      <c r="AX6033" s="13" t="s">
        <v>77</v>
      </c>
      <c r="AY6033" s="188" t="s">
        <v>574</v>
      </c>
    </row>
    <row r="6034" spans="2:65" s="14" customFormat="1" ht="12">
      <c r="B6034" s="194"/>
      <c r="D6034" s="181" t="s">
        <v>586</v>
      </c>
      <c r="E6034" s="195" t="s">
        <v>1</v>
      </c>
      <c r="F6034" s="196" t="s">
        <v>596</v>
      </c>
      <c r="H6034" s="197">
        <v>1827.396</v>
      </c>
      <c r="I6034" s="198"/>
      <c r="L6034" s="194"/>
      <c r="M6034" s="199"/>
      <c r="T6034" s="200"/>
      <c r="AT6034" s="195" t="s">
        <v>586</v>
      </c>
      <c r="AU6034" s="195" t="s">
        <v>89</v>
      </c>
      <c r="AV6034" s="14" t="s">
        <v>580</v>
      </c>
      <c r="AW6034" s="14" t="s">
        <v>31</v>
      </c>
      <c r="AX6034" s="14" t="s">
        <v>84</v>
      </c>
      <c r="AY6034" s="195" t="s">
        <v>574</v>
      </c>
    </row>
    <row r="6035" spans="2:65" s="1" customFormat="1" ht="33" customHeight="1">
      <c r="B6035" s="140"/>
      <c r="C6035" s="168" t="s">
        <v>6110</v>
      </c>
      <c r="D6035" s="168" t="s">
        <v>576</v>
      </c>
      <c r="E6035" s="169" t="s">
        <v>6111</v>
      </c>
      <c r="F6035" s="170" t="s">
        <v>6112</v>
      </c>
      <c r="G6035" s="171" t="s">
        <v>584</v>
      </c>
      <c r="H6035" s="172">
        <v>1240.0619999999999</v>
      </c>
      <c r="I6035" s="173"/>
      <c r="J6035" s="174">
        <f>ROUND(I6035*H6035,2)</f>
        <v>0</v>
      </c>
      <c r="K6035" s="175"/>
      <c r="L6035" s="34"/>
      <c r="M6035" s="176" t="s">
        <v>1</v>
      </c>
      <c r="N6035" s="139" t="s">
        <v>43</v>
      </c>
      <c r="P6035" s="177">
        <f>O6035*H6035</f>
        <v>0</v>
      </c>
      <c r="Q6035" s="177">
        <v>3.3E-4</v>
      </c>
      <c r="R6035" s="177">
        <f>Q6035*H6035</f>
        <v>0.40922045999999995</v>
      </c>
      <c r="S6035" s="177">
        <v>0</v>
      </c>
      <c r="T6035" s="178">
        <f>S6035*H6035</f>
        <v>0</v>
      </c>
      <c r="AR6035" s="179" t="s">
        <v>680</v>
      </c>
      <c r="AT6035" s="179" t="s">
        <v>576</v>
      </c>
      <c r="AU6035" s="179" t="s">
        <v>89</v>
      </c>
      <c r="AY6035" s="17" t="s">
        <v>574</v>
      </c>
      <c r="BE6035" s="102">
        <f>IF(N6035="základná",J6035,0)</f>
        <v>0</v>
      </c>
      <c r="BF6035" s="102">
        <f>IF(N6035="znížená",J6035,0)</f>
        <v>0</v>
      </c>
      <c r="BG6035" s="102">
        <f>IF(N6035="zákl. prenesená",J6035,0)</f>
        <v>0</v>
      </c>
      <c r="BH6035" s="102">
        <f>IF(N6035="zníž. prenesená",J6035,0)</f>
        <v>0</v>
      </c>
      <c r="BI6035" s="102">
        <f>IF(N6035="nulová",J6035,0)</f>
        <v>0</v>
      </c>
      <c r="BJ6035" s="17" t="s">
        <v>89</v>
      </c>
      <c r="BK6035" s="102">
        <f>ROUND(I6035*H6035,2)</f>
        <v>0</v>
      </c>
      <c r="BL6035" s="17" t="s">
        <v>680</v>
      </c>
      <c r="BM6035" s="179" t="s">
        <v>6113</v>
      </c>
    </row>
    <row r="6036" spans="2:65" s="13" customFormat="1" ht="12">
      <c r="B6036" s="187"/>
      <c r="D6036" s="181" t="s">
        <v>586</v>
      </c>
      <c r="E6036" s="188" t="s">
        <v>1</v>
      </c>
      <c r="F6036" s="189" t="s">
        <v>354</v>
      </c>
      <c r="H6036" s="190">
        <v>1240.0619999999999</v>
      </c>
      <c r="I6036" s="191"/>
      <c r="L6036" s="187"/>
      <c r="M6036" s="192"/>
      <c r="T6036" s="193"/>
      <c r="AT6036" s="188" t="s">
        <v>586</v>
      </c>
      <c r="AU6036" s="188" t="s">
        <v>89</v>
      </c>
      <c r="AV6036" s="13" t="s">
        <v>89</v>
      </c>
      <c r="AW6036" s="13" t="s">
        <v>31</v>
      </c>
      <c r="AX6036" s="13" t="s">
        <v>77</v>
      </c>
      <c r="AY6036" s="188" t="s">
        <v>574</v>
      </c>
    </row>
    <row r="6037" spans="2:65" s="14" customFormat="1" ht="12">
      <c r="B6037" s="194"/>
      <c r="D6037" s="181" t="s">
        <v>586</v>
      </c>
      <c r="E6037" s="195" t="s">
        <v>1</v>
      </c>
      <c r="F6037" s="196" t="s">
        <v>596</v>
      </c>
      <c r="H6037" s="197">
        <v>1240.0619999999999</v>
      </c>
      <c r="I6037" s="198"/>
      <c r="L6037" s="194"/>
      <c r="M6037" s="199"/>
      <c r="T6037" s="200"/>
      <c r="AT6037" s="195" t="s">
        <v>586</v>
      </c>
      <c r="AU6037" s="195" t="s">
        <v>89</v>
      </c>
      <c r="AV6037" s="14" t="s">
        <v>580</v>
      </c>
      <c r="AW6037" s="14" t="s">
        <v>31</v>
      </c>
      <c r="AX6037" s="14" t="s">
        <v>84</v>
      </c>
      <c r="AY6037" s="195" t="s">
        <v>574</v>
      </c>
    </row>
    <row r="6038" spans="2:65" s="1" customFormat="1" ht="24.25" customHeight="1">
      <c r="B6038" s="140"/>
      <c r="C6038" s="168" t="s">
        <v>6114</v>
      </c>
      <c r="D6038" s="168" t="s">
        <v>576</v>
      </c>
      <c r="E6038" s="169" t="s">
        <v>6115</v>
      </c>
      <c r="F6038" s="170" t="s">
        <v>6116</v>
      </c>
      <c r="G6038" s="171" t="s">
        <v>584</v>
      </c>
      <c r="H6038" s="172">
        <v>2862.31</v>
      </c>
      <c r="I6038" s="173"/>
      <c r="J6038" s="174">
        <f>ROUND(I6038*H6038,2)</f>
        <v>0</v>
      </c>
      <c r="K6038" s="175"/>
      <c r="L6038" s="34"/>
      <c r="M6038" s="176" t="s">
        <v>1</v>
      </c>
      <c r="N6038" s="139" t="s">
        <v>43</v>
      </c>
      <c r="P6038" s="177">
        <f>O6038*H6038</f>
        <v>0</v>
      </c>
      <c r="Q6038" s="177">
        <v>3.3E-4</v>
      </c>
      <c r="R6038" s="177">
        <f>Q6038*H6038</f>
        <v>0.94456229999999997</v>
      </c>
      <c r="S6038" s="177">
        <v>0</v>
      </c>
      <c r="T6038" s="178">
        <f>S6038*H6038</f>
        <v>0</v>
      </c>
      <c r="AR6038" s="179" t="s">
        <v>680</v>
      </c>
      <c r="AT6038" s="179" t="s">
        <v>576</v>
      </c>
      <c r="AU6038" s="179" t="s">
        <v>89</v>
      </c>
      <c r="AY6038" s="17" t="s">
        <v>574</v>
      </c>
      <c r="BE6038" s="102">
        <f>IF(N6038="základná",J6038,0)</f>
        <v>0</v>
      </c>
      <c r="BF6038" s="102">
        <f>IF(N6038="znížená",J6038,0)</f>
        <v>0</v>
      </c>
      <c r="BG6038" s="102">
        <f>IF(N6038="zákl. prenesená",J6038,0)</f>
        <v>0</v>
      </c>
      <c r="BH6038" s="102">
        <f>IF(N6038="zníž. prenesená",J6038,0)</f>
        <v>0</v>
      </c>
      <c r="BI6038" s="102">
        <f>IF(N6038="nulová",J6038,0)</f>
        <v>0</v>
      </c>
      <c r="BJ6038" s="17" t="s">
        <v>89</v>
      </c>
      <c r="BK6038" s="102">
        <f>ROUND(I6038*H6038,2)</f>
        <v>0</v>
      </c>
      <c r="BL6038" s="17" t="s">
        <v>680</v>
      </c>
      <c r="BM6038" s="179" t="s">
        <v>6117</v>
      </c>
    </row>
    <row r="6039" spans="2:65" s="12" customFormat="1" ht="12">
      <c r="B6039" s="180"/>
      <c r="D6039" s="181" t="s">
        <v>586</v>
      </c>
      <c r="E6039" s="182" t="s">
        <v>1</v>
      </c>
      <c r="F6039" s="183" t="s">
        <v>2426</v>
      </c>
      <c r="H6039" s="182" t="s">
        <v>1</v>
      </c>
      <c r="I6039" s="184"/>
      <c r="L6039" s="180"/>
      <c r="M6039" s="185"/>
      <c r="T6039" s="186"/>
      <c r="AT6039" s="182" t="s">
        <v>586</v>
      </c>
      <c r="AU6039" s="182" t="s">
        <v>89</v>
      </c>
      <c r="AV6039" s="12" t="s">
        <v>84</v>
      </c>
      <c r="AW6039" s="12" t="s">
        <v>31</v>
      </c>
      <c r="AX6039" s="12" t="s">
        <v>77</v>
      </c>
      <c r="AY6039" s="182" t="s">
        <v>574</v>
      </c>
    </row>
    <row r="6040" spans="2:65" s="12" customFormat="1" ht="12">
      <c r="B6040" s="180"/>
      <c r="D6040" s="181" t="s">
        <v>586</v>
      </c>
      <c r="E6040" s="182" t="s">
        <v>1</v>
      </c>
      <c r="F6040" s="183" t="s">
        <v>6118</v>
      </c>
      <c r="H6040" s="182" t="s">
        <v>1</v>
      </c>
      <c r="I6040" s="184"/>
      <c r="L6040" s="180"/>
      <c r="M6040" s="185"/>
      <c r="T6040" s="186"/>
      <c r="AT6040" s="182" t="s">
        <v>586</v>
      </c>
      <c r="AU6040" s="182" t="s">
        <v>89</v>
      </c>
      <c r="AV6040" s="12" t="s">
        <v>84</v>
      </c>
      <c r="AW6040" s="12" t="s">
        <v>31</v>
      </c>
      <c r="AX6040" s="12" t="s">
        <v>77</v>
      </c>
      <c r="AY6040" s="182" t="s">
        <v>574</v>
      </c>
    </row>
    <row r="6041" spans="2:65" s="13" customFormat="1" ht="12">
      <c r="B6041" s="187"/>
      <c r="D6041" s="181" t="s">
        <v>586</v>
      </c>
      <c r="E6041" s="188" t="s">
        <v>1</v>
      </c>
      <c r="F6041" s="189" t="s">
        <v>2427</v>
      </c>
      <c r="H6041" s="190">
        <v>154.66</v>
      </c>
      <c r="I6041" s="191"/>
      <c r="L6041" s="187"/>
      <c r="M6041" s="192"/>
      <c r="T6041" s="193"/>
      <c r="AT6041" s="188" t="s">
        <v>586</v>
      </c>
      <c r="AU6041" s="188" t="s">
        <v>89</v>
      </c>
      <c r="AV6041" s="13" t="s">
        <v>89</v>
      </c>
      <c r="AW6041" s="13" t="s">
        <v>31</v>
      </c>
      <c r="AX6041" s="13" t="s">
        <v>77</v>
      </c>
      <c r="AY6041" s="188" t="s">
        <v>574</v>
      </c>
    </row>
    <row r="6042" spans="2:65" s="15" customFormat="1" ht="12">
      <c r="B6042" s="201"/>
      <c r="D6042" s="181" t="s">
        <v>586</v>
      </c>
      <c r="E6042" s="202" t="s">
        <v>1</v>
      </c>
      <c r="F6042" s="203" t="s">
        <v>776</v>
      </c>
      <c r="H6042" s="204">
        <v>154.66</v>
      </c>
      <c r="I6042" s="205"/>
      <c r="L6042" s="201"/>
      <c r="M6042" s="206"/>
      <c r="T6042" s="207"/>
      <c r="AT6042" s="202" t="s">
        <v>586</v>
      </c>
      <c r="AU6042" s="202" t="s">
        <v>89</v>
      </c>
      <c r="AV6042" s="15" t="s">
        <v>597</v>
      </c>
      <c r="AW6042" s="15" t="s">
        <v>31</v>
      </c>
      <c r="AX6042" s="15" t="s">
        <v>77</v>
      </c>
      <c r="AY6042" s="202" t="s">
        <v>574</v>
      </c>
    </row>
    <row r="6043" spans="2:65" s="12" customFormat="1" ht="12">
      <c r="B6043" s="180"/>
      <c r="D6043" s="181" t="s">
        <v>586</v>
      </c>
      <c r="E6043" s="182" t="s">
        <v>1</v>
      </c>
      <c r="F6043" s="183" t="s">
        <v>2428</v>
      </c>
      <c r="H6043" s="182" t="s">
        <v>1</v>
      </c>
      <c r="I6043" s="184"/>
      <c r="L6043" s="180"/>
      <c r="M6043" s="185"/>
      <c r="T6043" s="186"/>
      <c r="AT6043" s="182" t="s">
        <v>586</v>
      </c>
      <c r="AU6043" s="182" t="s">
        <v>89</v>
      </c>
      <c r="AV6043" s="12" t="s">
        <v>84</v>
      </c>
      <c r="AW6043" s="12" t="s">
        <v>31</v>
      </c>
      <c r="AX6043" s="12" t="s">
        <v>77</v>
      </c>
      <c r="AY6043" s="182" t="s">
        <v>574</v>
      </c>
    </row>
    <row r="6044" spans="2:65" s="12" customFormat="1" ht="12">
      <c r="B6044" s="180"/>
      <c r="D6044" s="181" t="s">
        <v>586</v>
      </c>
      <c r="E6044" s="182" t="s">
        <v>1</v>
      </c>
      <c r="F6044" s="183" t="s">
        <v>6119</v>
      </c>
      <c r="H6044" s="182" t="s">
        <v>1</v>
      </c>
      <c r="I6044" s="184"/>
      <c r="L6044" s="180"/>
      <c r="M6044" s="185"/>
      <c r="T6044" s="186"/>
      <c r="AT6044" s="182" t="s">
        <v>586</v>
      </c>
      <c r="AU6044" s="182" t="s">
        <v>89</v>
      </c>
      <c r="AV6044" s="12" t="s">
        <v>84</v>
      </c>
      <c r="AW6044" s="12" t="s">
        <v>31</v>
      </c>
      <c r="AX6044" s="12" t="s">
        <v>77</v>
      </c>
      <c r="AY6044" s="182" t="s">
        <v>574</v>
      </c>
    </row>
    <row r="6045" spans="2:65" s="13" customFormat="1" ht="12">
      <c r="B6045" s="187"/>
      <c r="D6045" s="181" t="s">
        <v>586</v>
      </c>
      <c r="E6045" s="188" t="s">
        <v>1</v>
      </c>
      <c r="F6045" s="189" t="s">
        <v>6120</v>
      </c>
      <c r="H6045" s="190">
        <v>245.94</v>
      </c>
      <c r="I6045" s="191"/>
      <c r="L6045" s="187"/>
      <c r="M6045" s="192"/>
      <c r="T6045" s="193"/>
      <c r="AT6045" s="188" t="s">
        <v>586</v>
      </c>
      <c r="AU6045" s="188" t="s">
        <v>89</v>
      </c>
      <c r="AV6045" s="13" t="s">
        <v>89</v>
      </c>
      <c r="AW6045" s="13" t="s">
        <v>31</v>
      </c>
      <c r="AX6045" s="13" t="s">
        <v>77</v>
      </c>
      <c r="AY6045" s="188" t="s">
        <v>574</v>
      </c>
    </row>
    <row r="6046" spans="2:65" s="12" customFormat="1" ht="12">
      <c r="B6046" s="180"/>
      <c r="D6046" s="181" t="s">
        <v>586</v>
      </c>
      <c r="E6046" s="182" t="s">
        <v>1</v>
      </c>
      <c r="F6046" s="183" t="s">
        <v>6121</v>
      </c>
      <c r="H6046" s="182" t="s">
        <v>1</v>
      </c>
      <c r="I6046" s="184"/>
      <c r="L6046" s="180"/>
      <c r="M6046" s="185"/>
      <c r="T6046" s="186"/>
      <c r="AT6046" s="182" t="s">
        <v>586</v>
      </c>
      <c r="AU6046" s="182" t="s">
        <v>89</v>
      </c>
      <c r="AV6046" s="12" t="s">
        <v>84</v>
      </c>
      <c r="AW6046" s="12" t="s">
        <v>31</v>
      </c>
      <c r="AX6046" s="12" t="s">
        <v>77</v>
      </c>
      <c r="AY6046" s="182" t="s">
        <v>574</v>
      </c>
    </row>
    <row r="6047" spans="2:65" s="13" customFormat="1" ht="12">
      <c r="B6047" s="187"/>
      <c r="D6047" s="181" t="s">
        <v>586</v>
      </c>
      <c r="E6047" s="188" t="s">
        <v>1</v>
      </c>
      <c r="F6047" s="189" t="s">
        <v>4531</v>
      </c>
      <c r="H6047" s="190">
        <v>452.46</v>
      </c>
      <c r="I6047" s="191"/>
      <c r="L6047" s="187"/>
      <c r="M6047" s="192"/>
      <c r="T6047" s="193"/>
      <c r="AT6047" s="188" t="s">
        <v>586</v>
      </c>
      <c r="AU6047" s="188" t="s">
        <v>89</v>
      </c>
      <c r="AV6047" s="13" t="s">
        <v>89</v>
      </c>
      <c r="AW6047" s="13" t="s">
        <v>31</v>
      </c>
      <c r="AX6047" s="13" t="s">
        <v>77</v>
      </c>
      <c r="AY6047" s="188" t="s">
        <v>574</v>
      </c>
    </row>
    <row r="6048" spans="2:65" s="12" customFormat="1" ht="12">
      <c r="B6048" s="180"/>
      <c r="D6048" s="181" t="s">
        <v>586</v>
      </c>
      <c r="E6048" s="182" t="s">
        <v>1</v>
      </c>
      <c r="F6048" s="183" t="s">
        <v>6122</v>
      </c>
      <c r="H6048" s="182" t="s">
        <v>1</v>
      </c>
      <c r="I6048" s="184"/>
      <c r="L6048" s="180"/>
      <c r="M6048" s="185"/>
      <c r="T6048" s="186"/>
      <c r="AT6048" s="182" t="s">
        <v>586</v>
      </c>
      <c r="AU6048" s="182" t="s">
        <v>89</v>
      </c>
      <c r="AV6048" s="12" t="s">
        <v>84</v>
      </c>
      <c r="AW6048" s="12" t="s">
        <v>31</v>
      </c>
      <c r="AX6048" s="12" t="s">
        <v>77</v>
      </c>
      <c r="AY6048" s="182" t="s">
        <v>574</v>
      </c>
    </row>
    <row r="6049" spans="2:65" s="13" customFormat="1" ht="12">
      <c r="B6049" s="187"/>
      <c r="D6049" s="181" t="s">
        <v>586</v>
      </c>
      <c r="E6049" s="188" t="s">
        <v>1</v>
      </c>
      <c r="F6049" s="189" t="s">
        <v>6123</v>
      </c>
      <c r="H6049" s="190">
        <v>-188.19</v>
      </c>
      <c r="I6049" s="191"/>
      <c r="L6049" s="187"/>
      <c r="M6049" s="192"/>
      <c r="T6049" s="193"/>
      <c r="AT6049" s="188" t="s">
        <v>586</v>
      </c>
      <c r="AU6049" s="188" t="s">
        <v>89</v>
      </c>
      <c r="AV6049" s="13" t="s">
        <v>89</v>
      </c>
      <c r="AW6049" s="13" t="s">
        <v>31</v>
      </c>
      <c r="AX6049" s="13" t="s">
        <v>77</v>
      </c>
      <c r="AY6049" s="188" t="s">
        <v>574</v>
      </c>
    </row>
    <row r="6050" spans="2:65" s="12" customFormat="1" ht="12">
      <c r="B6050" s="180"/>
      <c r="D6050" s="181" t="s">
        <v>586</v>
      </c>
      <c r="E6050" s="182" t="s">
        <v>1</v>
      </c>
      <c r="F6050" s="183" t="s">
        <v>6124</v>
      </c>
      <c r="H6050" s="182" t="s">
        <v>1</v>
      </c>
      <c r="I6050" s="184"/>
      <c r="L6050" s="180"/>
      <c r="M6050" s="185"/>
      <c r="T6050" s="186"/>
      <c r="AT6050" s="182" t="s">
        <v>586</v>
      </c>
      <c r="AU6050" s="182" t="s">
        <v>89</v>
      </c>
      <c r="AV6050" s="12" t="s">
        <v>84</v>
      </c>
      <c r="AW6050" s="12" t="s">
        <v>31</v>
      </c>
      <c r="AX6050" s="12" t="s">
        <v>77</v>
      </c>
      <c r="AY6050" s="182" t="s">
        <v>574</v>
      </c>
    </row>
    <row r="6051" spans="2:65" s="13" customFormat="1" ht="12">
      <c r="B6051" s="187"/>
      <c r="D6051" s="181" t="s">
        <v>586</v>
      </c>
      <c r="E6051" s="188" t="s">
        <v>1</v>
      </c>
      <c r="F6051" s="189" t="s">
        <v>6125</v>
      </c>
      <c r="H6051" s="190">
        <v>-38.15</v>
      </c>
      <c r="I6051" s="191"/>
      <c r="L6051" s="187"/>
      <c r="M6051" s="192"/>
      <c r="T6051" s="193"/>
      <c r="AT6051" s="188" t="s">
        <v>586</v>
      </c>
      <c r="AU6051" s="188" t="s">
        <v>89</v>
      </c>
      <c r="AV6051" s="13" t="s">
        <v>89</v>
      </c>
      <c r="AW6051" s="13" t="s">
        <v>31</v>
      </c>
      <c r="AX6051" s="13" t="s">
        <v>77</v>
      </c>
      <c r="AY6051" s="188" t="s">
        <v>574</v>
      </c>
    </row>
    <row r="6052" spans="2:65" s="12" customFormat="1" ht="12">
      <c r="B6052" s="180"/>
      <c r="D6052" s="181" t="s">
        <v>586</v>
      </c>
      <c r="E6052" s="182" t="s">
        <v>1</v>
      </c>
      <c r="F6052" s="183" t="s">
        <v>6126</v>
      </c>
      <c r="H6052" s="182" t="s">
        <v>1</v>
      </c>
      <c r="I6052" s="184"/>
      <c r="L6052" s="180"/>
      <c r="M6052" s="185"/>
      <c r="T6052" s="186"/>
      <c r="AT6052" s="182" t="s">
        <v>586</v>
      </c>
      <c r="AU6052" s="182" t="s">
        <v>89</v>
      </c>
      <c r="AV6052" s="12" t="s">
        <v>84</v>
      </c>
      <c r="AW6052" s="12" t="s">
        <v>31</v>
      </c>
      <c r="AX6052" s="12" t="s">
        <v>77</v>
      </c>
      <c r="AY6052" s="182" t="s">
        <v>574</v>
      </c>
    </row>
    <row r="6053" spans="2:65" s="13" customFormat="1" ht="12">
      <c r="B6053" s="187"/>
      <c r="D6053" s="181" t="s">
        <v>586</v>
      </c>
      <c r="E6053" s="188" t="s">
        <v>1</v>
      </c>
      <c r="F6053" s="189" t="s">
        <v>6127</v>
      </c>
      <c r="H6053" s="190">
        <v>280.36</v>
      </c>
      <c r="I6053" s="191"/>
      <c r="L6053" s="187"/>
      <c r="M6053" s="192"/>
      <c r="T6053" s="193"/>
      <c r="AT6053" s="188" t="s">
        <v>586</v>
      </c>
      <c r="AU6053" s="188" t="s">
        <v>89</v>
      </c>
      <c r="AV6053" s="13" t="s">
        <v>89</v>
      </c>
      <c r="AW6053" s="13" t="s">
        <v>31</v>
      </c>
      <c r="AX6053" s="13" t="s">
        <v>77</v>
      </c>
      <c r="AY6053" s="188" t="s">
        <v>574</v>
      </c>
    </row>
    <row r="6054" spans="2:65" s="12" customFormat="1" ht="12">
      <c r="B6054" s="180"/>
      <c r="D6054" s="181" t="s">
        <v>586</v>
      </c>
      <c r="E6054" s="182" t="s">
        <v>1</v>
      </c>
      <c r="F6054" s="183" t="s">
        <v>6128</v>
      </c>
      <c r="H6054" s="182" t="s">
        <v>1</v>
      </c>
      <c r="I6054" s="184"/>
      <c r="L6054" s="180"/>
      <c r="M6054" s="185"/>
      <c r="T6054" s="186"/>
      <c r="AT6054" s="182" t="s">
        <v>586</v>
      </c>
      <c r="AU6054" s="182" t="s">
        <v>89</v>
      </c>
      <c r="AV6054" s="12" t="s">
        <v>84</v>
      </c>
      <c r="AW6054" s="12" t="s">
        <v>31</v>
      </c>
      <c r="AX6054" s="12" t="s">
        <v>77</v>
      </c>
      <c r="AY6054" s="182" t="s">
        <v>574</v>
      </c>
    </row>
    <row r="6055" spans="2:65" s="13" customFormat="1" ht="12">
      <c r="B6055" s="187"/>
      <c r="D6055" s="181" t="s">
        <v>586</v>
      </c>
      <c r="E6055" s="188" t="s">
        <v>1</v>
      </c>
      <c r="F6055" s="189" t="s">
        <v>6129</v>
      </c>
      <c r="H6055" s="190">
        <v>103.09</v>
      </c>
      <c r="I6055" s="191"/>
      <c r="L6055" s="187"/>
      <c r="M6055" s="192"/>
      <c r="T6055" s="193"/>
      <c r="AT6055" s="188" t="s">
        <v>586</v>
      </c>
      <c r="AU6055" s="188" t="s">
        <v>89</v>
      </c>
      <c r="AV6055" s="13" t="s">
        <v>89</v>
      </c>
      <c r="AW6055" s="13" t="s">
        <v>31</v>
      </c>
      <c r="AX6055" s="13" t="s">
        <v>77</v>
      </c>
      <c r="AY6055" s="188" t="s">
        <v>574</v>
      </c>
    </row>
    <row r="6056" spans="2:65" s="15" customFormat="1" ht="12">
      <c r="B6056" s="201"/>
      <c r="D6056" s="181" t="s">
        <v>586</v>
      </c>
      <c r="E6056" s="202" t="s">
        <v>1</v>
      </c>
      <c r="F6056" s="203" t="s">
        <v>776</v>
      </c>
      <c r="H6056" s="204">
        <v>855.51</v>
      </c>
      <c r="I6056" s="205"/>
      <c r="L6056" s="201"/>
      <c r="M6056" s="206"/>
      <c r="T6056" s="207"/>
      <c r="AT6056" s="202" t="s">
        <v>586</v>
      </c>
      <c r="AU6056" s="202" t="s">
        <v>89</v>
      </c>
      <c r="AV6056" s="15" t="s">
        <v>597</v>
      </c>
      <c r="AW6056" s="15" t="s">
        <v>31</v>
      </c>
      <c r="AX6056" s="15" t="s">
        <v>77</v>
      </c>
      <c r="AY6056" s="202" t="s">
        <v>574</v>
      </c>
    </row>
    <row r="6057" spans="2:65" s="12" customFormat="1" ht="12">
      <c r="B6057" s="180"/>
      <c r="D6057" s="181" t="s">
        <v>586</v>
      </c>
      <c r="E6057" s="182" t="s">
        <v>1</v>
      </c>
      <c r="F6057" s="183" t="s">
        <v>6130</v>
      </c>
      <c r="H6057" s="182" t="s">
        <v>1</v>
      </c>
      <c r="I6057" s="184"/>
      <c r="L6057" s="180"/>
      <c r="M6057" s="185"/>
      <c r="T6057" s="186"/>
      <c r="AT6057" s="182" t="s">
        <v>586</v>
      </c>
      <c r="AU6057" s="182" t="s">
        <v>89</v>
      </c>
      <c r="AV6057" s="12" t="s">
        <v>84</v>
      </c>
      <c r="AW6057" s="12" t="s">
        <v>31</v>
      </c>
      <c r="AX6057" s="12" t="s">
        <v>77</v>
      </c>
      <c r="AY6057" s="182" t="s">
        <v>574</v>
      </c>
    </row>
    <row r="6058" spans="2:65" s="13" customFormat="1" ht="12">
      <c r="B6058" s="187"/>
      <c r="D6058" s="181" t="s">
        <v>586</v>
      </c>
      <c r="E6058" s="188" t="s">
        <v>1</v>
      </c>
      <c r="F6058" s="189" t="s">
        <v>6131</v>
      </c>
      <c r="H6058" s="190">
        <v>1481.64</v>
      </c>
      <c r="I6058" s="191"/>
      <c r="L6058" s="187"/>
      <c r="M6058" s="192"/>
      <c r="T6058" s="193"/>
      <c r="AT6058" s="188" t="s">
        <v>586</v>
      </c>
      <c r="AU6058" s="188" t="s">
        <v>89</v>
      </c>
      <c r="AV6058" s="13" t="s">
        <v>89</v>
      </c>
      <c r="AW6058" s="13" t="s">
        <v>31</v>
      </c>
      <c r="AX6058" s="13" t="s">
        <v>77</v>
      </c>
      <c r="AY6058" s="188" t="s">
        <v>574</v>
      </c>
    </row>
    <row r="6059" spans="2:65" s="12" customFormat="1" ht="12">
      <c r="B6059" s="180"/>
      <c r="D6059" s="181" t="s">
        <v>586</v>
      </c>
      <c r="E6059" s="182" t="s">
        <v>1</v>
      </c>
      <c r="F6059" s="183" t="s">
        <v>6132</v>
      </c>
      <c r="H6059" s="182" t="s">
        <v>1</v>
      </c>
      <c r="I6059" s="184"/>
      <c r="L6059" s="180"/>
      <c r="M6059" s="185"/>
      <c r="T6059" s="186"/>
      <c r="AT6059" s="182" t="s">
        <v>586</v>
      </c>
      <c r="AU6059" s="182" t="s">
        <v>89</v>
      </c>
      <c r="AV6059" s="12" t="s">
        <v>84</v>
      </c>
      <c r="AW6059" s="12" t="s">
        <v>31</v>
      </c>
      <c r="AX6059" s="12" t="s">
        <v>77</v>
      </c>
      <c r="AY6059" s="182" t="s">
        <v>574</v>
      </c>
    </row>
    <row r="6060" spans="2:65" s="13" customFormat="1" ht="12">
      <c r="B6060" s="187"/>
      <c r="D6060" s="181" t="s">
        <v>586</v>
      </c>
      <c r="E6060" s="188" t="s">
        <v>1</v>
      </c>
      <c r="F6060" s="189" t="s">
        <v>6133</v>
      </c>
      <c r="H6060" s="190">
        <v>370.5</v>
      </c>
      <c r="I6060" s="191"/>
      <c r="L6060" s="187"/>
      <c r="M6060" s="192"/>
      <c r="T6060" s="193"/>
      <c r="AT6060" s="188" t="s">
        <v>586</v>
      </c>
      <c r="AU6060" s="188" t="s">
        <v>89</v>
      </c>
      <c r="AV6060" s="13" t="s">
        <v>89</v>
      </c>
      <c r="AW6060" s="13" t="s">
        <v>31</v>
      </c>
      <c r="AX6060" s="13" t="s">
        <v>77</v>
      </c>
      <c r="AY6060" s="188" t="s">
        <v>574</v>
      </c>
    </row>
    <row r="6061" spans="2:65" s="15" customFormat="1" ht="12">
      <c r="B6061" s="201"/>
      <c r="D6061" s="181" t="s">
        <v>586</v>
      </c>
      <c r="E6061" s="202" t="s">
        <v>1</v>
      </c>
      <c r="F6061" s="203" t="s">
        <v>776</v>
      </c>
      <c r="H6061" s="204">
        <v>1852.14</v>
      </c>
      <c r="I6061" s="205"/>
      <c r="L6061" s="201"/>
      <c r="M6061" s="206"/>
      <c r="T6061" s="207"/>
      <c r="AT6061" s="202" t="s">
        <v>586</v>
      </c>
      <c r="AU6061" s="202" t="s">
        <v>89</v>
      </c>
      <c r="AV6061" s="15" t="s">
        <v>597</v>
      </c>
      <c r="AW6061" s="15" t="s">
        <v>31</v>
      </c>
      <c r="AX6061" s="15" t="s">
        <v>77</v>
      </c>
      <c r="AY6061" s="202" t="s">
        <v>574</v>
      </c>
    </row>
    <row r="6062" spans="2:65" s="14" customFormat="1" ht="12">
      <c r="B6062" s="194"/>
      <c r="D6062" s="181" t="s">
        <v>586</v>
      </c>
      <c r="E6062" s="195" t="s">
        <v>1</v>
      </c>
      <c r="F6062" s="196" t="s">
        <v>596</v>
      </c>
      <c r="H6062" s="197">
        <v>2862.31</v>
      </c>
      <c r="I6062" s="198"/>
      <c r="L6062" s="194"/>
      <c r="M6062" s="199"/>
      <c r="T6062" s="200"/>
      <c r="AT6062" s="195" t="s">
        <v>586</v>
      </c>
      <c r="AU6062" s="195" t="s">
        <v>89</v>
      </c>
      <c r="AV6062" s="14" t="s">
        <v>580</v>
      </c>
      <c r="AW6062" s="14" t="s">
        <v>31</v>
      </c>
      <c r="AX6062" s="14" t="s">
        <v>84</v>
      </c>
      <c r="AY6062" s="195" t="s">
        <v>574</v>
      </c>
    </row>
    <row r="6063" spans="2:65" s="11" customFormat="1" ht="26" customHeight="1">
      <c r="B6063" s="156"/>
      <c r="D6063" s="157" t="s">
        <v>76</v>
      </c>
      <c r="E6063" s="158" t="s">
        <v>6134</v>
      </c>
      <c r="F6063" s="158" t="s">
        <v>6134</v>
      </c>
      <c r="I6063" s="159"/>
      <c r="J6063" s="160">
        <f>BK6063</f>
        <v>0</v>
      </c>
      <c r="L6063" s="156"/>
      <c r="M6063" s="161"/>
      <c r="P6063" s="162">
        <f>SUM(P6064:P7419)</f>
        <v>0</v>
      </c>
      <c r="R6063" s="162">
        <f>SUM(R6064:R7419)</f>
        <v>87.884359500000016</v>
      </c>
      <c r="T6063" s="163">
        <f>SUM(T6064:T7419)</f>
        <v>0</v>
      </c>
      <c r="AR6063" s="157" t="s">
        <v>580</v>
      </c>
      <c r="AT6063" s="164" t="s">
        <v>76</v>
      </c>
      <c r="AU6063" s="164" t="s">
        <v>77</v>
      </c>
      <c r="AY6063" s="157" t="s">
        <v>574</v>
      </c>
      <c r="BK6063" s="165">
        <f>SUM(BK6064:BK7419)</f>
        <v>0</v>
      </c>
    </row>
    <row r="6064" spans="2:65" s="1" customFormat="1" ht="16.5" customHeight="1">
      <c r="B6064" s="140"/>
      <c r="C6064" s="168" t="s">
        <v>6135</v>
      </c>
      <c r="D6064" s="168" t="s">
        <v>576</v>
      </c>
      <c r="E6064" s="169" t="s">
        <v>6136</v>
      </c>
      <c r="F6064" s="170" t="s">
        <v>6137</v>
      </c>
      <c r="G6064" s="171" t="s">
        <v>584</v>
      </c>
      <c r="H6064" s="172">
        <v>5027.2839999999997</v>
      </c>
      <c r="I6064" s="173"/>
      <c r="J6064" s="174">
        <f>ROUND(I6064*H6064,2)</f>
        <v>0</v>
      </c>
      <c r="K6064" s="175"/>
      <c r="L6064" s="34"/>
      <c r="M6064" s="176" t="s">
        <v>1</v>
      </c>
      <c r="N6064" s="139" t="s">
        <v>43</v>
      </c>
      <c r="P6064" s="177">
        <f>O6064*H6064</f>
        <v>0</v>
      </c>
      <c r="Q6064" s="177">
        <v>0</v>
      </c>
      <c r="R6064" s="177">
        <f>Q6064*H6064</f>
        <v>0</v>
      </c>
      <c r="S6064" s="177">
        <v>0</v>
      </c>
      <c r="T6064" s="178">
        <f>S6064*H6064</f>
        <v>0</v>
      </c>
      <c r="AR6064" s="179" t="s">
        <v>6138</v>
      </c>
      <c r="AT6064" s="179" t="s">
        <v>576</v>
      </c>
      <c r="AU6064" s="179" t="s">
        <v>84</v>
      </c>
      <c r="AY6064" s="17" t="s">
        <v>574</v>
      </c>
      <c r="BE6064" s="102">
        <f>IF(N6064="základná",J6064,0)</f>
        <v>0</v>
      </c>
      <c r="BF6064" s="102">
        <f>IF(N6064="znížená",J6064,0)</f>
        <v>0</v>
      </c>
      <c r="BG6064" s="102">
        <f>IF(N6064="zákl. prenesená",J6064,0)</f>
        <v>0</v>
      </c>
      <c r="BH6064" s="102">
        <f>IF(N6064="zníž. prenesená",J6064,0)</f>
        <v>0</v>
      </c>
      <c r="BI6064" s="102">
        <f>IF(N6064="nulová",J6064,0)</f>
        <v>0</v>
      </c>
      <c r="BJ6064" s="17" t="s">
        <v>89</v>
      </c>
      <c r="BK6064" s="102">
        <f>ROUND(I6064*H6064,2)</f>
        <v>0</v>
      </c>
      <c r="BL6064" s="17" t="s">
        <v>6138</v>
      </c>
      <c r="BM6064" s="179" t="s">
        <v>6139</v>
      </c>
    </row>
    <row r="6065" spans="2:51" s="12" customFormat="1" ht="12">
      <c r="B6065" s="180"/>
      <c r="D6065" s="181" t="s">
        <v>586</v>
      </c>
      <c r="E6065" s="182" t="s">
        <v>1</v>
      </c>
      <c r="F6065" s="183" t="s">
        <v>6140</v>
      </c>
      <c r="H6065" s="182" t="s">
        <v>1</v>
      </c>
      <c r="I6065" s="184"/>
      <c r="L6065" s="180"/>
      <c r="M6065" s="185"/>
      <c r="T6065" s="186"/>
      <c r="AT6065" s="182" t="s">
        <v>586</v>
      </c>
      <c r="AU6065" s="182" t="s">
        <v>84</v>
      </c>
      <c r="AV6065" s="12" t="s">
        <v>84</v>
      </c>
      <c r="AW6065" s="12" t="s">
        <v>31</v>
      </c>
      <c r="AX6065" s="12" t="s">
        <v>77</v>
      </c>
      <c r="AY6065" s="182" t="s">
        <v>574</v>
      </c>
    </row>
    <row r="6066" spans="2:51" s="12" customFormat="1" ht="12">
      <c r="B6066" s="180"/>
      <c r="D6066" s="181" t="s">
        <v>586</v>
      </c>
      <c r="E6066" s="182" t="s">
        <v>1</v>
      </c>
      <c r="F6066" s="183" t="s">
        <v>6141</v>
      </c>
      <c r="H6066" s="182" t="s">
        <v>1</v>
      </c>
      <c r="I6066" s="184"/>
      <c r="L6066" s="180"/>
      <c r="M6066" s="185"/>
      <c r="T6066" s="186"/>
      <c r="AT6066" s="182" t="s">
        <v>586</v>
      </c>
      <c r="AU6066" s="182" t="s">
        <v>84</v>
      </c>
      <c r="AV6066" s="12" t="s">
        <v>84</v>
      </c>
      <c r="AW6066" s="12" t="s">
        <v>31</v>
      </c>
      <c r="AX6066" s="12" t="s">
        <v>77</v>
      </c>
      <c r="AY6066" s="182" t="s">
        <v>574</v>
      </c>
    </row>
    <row r="6067" spans="2:51" s="13" customFormat="1" ht="12">
      <c r="B6067" s="187"/>
      <c r="D6067" s="181" t="s">
        <v>586</v>
      </c>
      <c r="E6067" s="188" t="s">
        <v>1</v>
      </c>
      <c r="F6067" s="189" t="s">
        <v>203</v>
      </c>
      <c r="H6067" s="190">
        <v>32.46</v>
      </c>
      <c r="I6067" s="191"/>
      <c r="L6067" s="187"/>
      <c r="M6067" s="192"/>
      <c r="T6067" s="193"/>
      <c r="AT6067" s="188" t="s">
        <v>586</v>
      </c>
      <c r="AU6067" s="188" t="s">
        <v>84</v>
      </c>
      <c r="AV6067" s="13" t="s">
        <v>89</v>
      </c>
      <c r="AW6067" s="13" t="s">
        <v>31</v>
      </c>
      <c r="AX6067" s="13" t="s">
        <v>77</v>
      </c>
      <c r="AY6067" s="188" t="s">
        <v>574</v>
      </c>
    </row>
    <row r="6068" spans="2:51" s="15" customFormat="1" ht="12">
      <c r="B6068" s="201"/>
      <c r="D6068" s="181" t="s">
        <v>586</v>
      </c>
      <c r="E6068" s="202" t="s">
        <v>201</v>
      </c>
      <c r="F6068" s="203" t="s">
        <v>776</v>
      </c>
      <c r="H6068" s="204">
        <v>32.46</v>
      </c>
      <c r="I6068" s="205"/>
      <c r="L6068" s="201"/>
      <c r="M6068" s="206"/>
      <c r="T6068" s="207"/>
      <c r="AT6068" s="202" t="s">
        <v>586</v>
      </c>
      <c r="AU6068" s="202" t="s">
        <v>84</v>
      </c>
      <c r="AV6068" s="15" t="s">
        <v>597</v>
      </c>
      <c r="AW6068" s="15" t="s">
        <v>31</v>
      </c>
      <c r="AX6068" s="15" t="s">
        <v>77</v>
      </c>
      <c r="AY6068" s="202" t="s">
        <v>574</v>
      </c>
    </row>
    <row r="6069" spans="2:51" s="12" customFormat="1" ht="12">
      <c r="B6069" s="180"/>
      <c r="D6069" s="181" t="s">
        <v>586</v>
      </c>
      <c r="E6069" s="182" t="s">
        <v>1</v>
      </c>
      <c r="F6069" s="183" t="s">
        <v>6142</v>
      </c>
      <c r="H6069" s="182" t="s">
        <v>1</v>
      </c>
      <c r="I6069" s="184"/>
      <c r="L6069" s="180"/>
      <c r="M6069" s="185"/>
      <c r="T6069" s="186"/>
      <c r="AT6069" s="182" t="s">
        <v>586</v>
      </c>
      <c r="AU6069" s="182" t="s">
        <v>84</v>
      </c>
      <c r="AV6069" s="12" t="s">
        <v>84</v>
      </c>
      <c r="AW6069" s="12" t="s">
        <v>31</v>
      </c>
      <c r="AX6069" s="12" t="s">
        <v>77</v>
      </c>
      <c r="AY6069" s="182" t="s">
        <v>574</v>
      </c>
    </row>
    <row r="6070" spans="2:51" s="13" customFormat="1" ht="12">
      <c r="B6070" s="187"/>
      <c r="D6070" s="181" t="s">
        <v>586</v>
      </c>
      <c r="E6070" s="188" t="s">
        <v>1</v>
      </c>
      <c r="F6070" s="189" t="s">
        <v>6143</v>
      </c>
      <c r="H6070" s="190">
        <v>109.72</v>
      </c>
      <c r="I6070" s="191"/>
      <c r="L6070" s="187"/>
      <c r="M6070" s="192"/>
      <c r="T6070" s="193"/>
      <c r="AT6070" s="188" t="s">
        <v>586</v>
      </c>
      <c r="AU6070" s="188" t="s">
        <v>84</v>
      </c>
      <c r="AV6070" s="13" t="s">
        <v>89</v>
      </c>
      <c r="AW6070" s="13" t="s">
        <v>31</v>
      </c>
      <c r="AX6070" s="13" t="s">
        <v>77</v>
      </c>
      <c r="AY6070" s="188" t="s">
        <v>574</v>
      </c>
    </row>
    <row r="6071" spans="2:51" s="15" customFormat="1" ht="12">
      <c r="B6071" s="201"/>
      <c r="D6071" s="181" t="s">
        <v>586</v>
      </c>
      <c r="E6071" s="202" t="s">
        <v>198</v>
      </c>
      <c r="F6071" s="203" t="s">
        <v>776</v>
      </c>
      <c r="H6071" s="204">
        <v>109.72</v>
      </c>
      <c r="I6071" s="205"/>
      <c r="L6071" s="201"/>
      <c r="M6071" s="206"/>
      <c r="T6071" s="207"/>
      <c r="AT6071" s="202" t="s">
        <v>586</v>
      </c>
      <c r="AU6071" s="202" t="s">
        <v>84</v>
      </c>
      <c r="AV6071" s="15" t="s">
        <v>597</v>
      </c>
      <c r="AW6071" s="15" t="s">
        <v>31</v>
      </c>
      <c r="AX6071" s="15" t="s">
        <v>77</v>
      </c>
      <c r="AY6071" s="202" t="s">
        <v>574</v>
      </c>
    </row>
    <row r="6072" spans="2:51" s="12" customFormat="1" ht="12">
      <c r="B6072" s="180"/>
      <c r="D6072" s="181" t="s">
        <v>586</v>
      </c>
      <c r="E6072" s="182" t="s">
        <v>1</v>
      </c>
      <c r="F6072" s="183" t="s">
        <v>6144</v>
      </c>
      <c r="H6072" s="182" t="s">
        <v>1</v>
      </c>
      <c r="I6072" s="184"/>
      <c r="L6072" s="180"/>
      <c r="M6072" s="185"/>
      <c r="T6072" s="186"/>
      <c r="AT6072" s="182" t="s">
        <v>586</v>
      </c>
      <c r="AU6072" s="182" t="s">
        <v>84</v>
      </c>
      <c r="AV6072" s="12" t="s">
        <v>84</v>
      </c>
      <c r="AW6072" s="12" t="s">
        <v>31</v>
      </c>
      <c r="AX6072" s="12" t="s">
        <v>77</v>
      </c>
      <c r="AY6072" s="182" t="s">
        <v>574</v>
      </c>
    </row>
    <row r="6073" spans="2:51" s="13" customFormat="1" ht="12">
      <c r="B6073" s="187"/>
      <c r="D6073" s="181" t="s">
        <v>586</v>
      </c>
      <c r="E6073" s="188" t="s">
        <v>1</v>
      </c>
      <c r="F6073" s="189" t="s">
        <v>6145</v>
      </c>
      <c r="H6073" s="190">
        <v>13.989000000000001</v>
      </c>
      <c r="I6073" s="191"/>
      <c r="L6073" s="187"/>
      <c r="M6073" s="192"/>
      <c r="T6073" s="193"/>
      <c r="AT6073" s="188" t="s">
        <v>586</v>
      </c>
      <c r="AU6073" s="188" t="s">
        <v>84</v>
      </c>
      <c r="AV6073" s="13" t="s">
        <v>89</v>
      </c>
      <c r="AW6073" s="13" t="s">
        <v>31</v>
      </c>
      <c r="AX6073" s="13" t="s">
        <v>77</v>
      </c>
      <c r="AY6073" s="188" t="s">
        <v>574</v>
      </c>
    </row>
    <row r="6074" spans="2:51" s="15" customFormat="1" ht="12">
      <c r="B6074" s="201"/>
      <c r="D6074" s="181" t="s">
        <v>586</v>
      </c>
      <c r="E6074" s="202" t="s">
        <v>204</v>
      </c>
      <c r="F6074" s="203" t="s">
        <v>776</v>
      </c>
      <c r="H6074" s="204">
        <v>13.989000000000001</v>
      </c>
      <c r="I6074" s="205"/>
      <c r="L6074" s="201"/>
      <c r="M6074" s="206"/>
      <c r="T6074" s="207"/>
      <c r="AT6074" s="202" t="s">
        <v>586</v>
      </c>
      <c r="AU6074" s="202" t="s">
        <v>84</v>
      </c>
      <c r="AV6074" s="15" t="s">
        <v>597</v>
      </c>
      <c r="AW6074" s="15" t="s">
        <v>31</v>
      </c>
      <c r="AX6074" s="15" t="s">
        <v>77</v>
      </c>
      <c r="AY6074" s="202" t="s">
        <v>574</v>
      </c>
    </row>
    <row r="6075" spans="2:51" s="12" customFormat="1" ht="12">
      <c r="B6075" s="180"/>
      <c r="D6075" s="181" t="s">
        <v>586</v>
      </c>
      <c r="E6075" s="182" t="s">
        <v>1</v>
      </c>
      <c r="F6075" s="183" t="s">
        <v>6146</v>
      </c>
      <c r="H6075" s="182" t="s">
        <v>1</v>
      </c>
      <c r="I6075" s="184"/>
      <c r="L6075" s="180"/>
      <c r="M6075" s="185"/>
      <c r="T6075" s="186"/>
      <c r="AT6075" s="182" t="s">
        <v>586</v>
      </c>
      <c r="AU6075" s="182" t="s">
        <v>84</v>
      </c>
      <c r="AV6075" s="12" t="s">
        <v>84</v>
      </c>
      <c r="AW6075" s="12" t="s">
        <v>31</v>
      </c>
      <c r="AX6075" s="12" t="s">
        <v>77</v>
      </c>
      <c r="AY6075" s="182" t="s">
        <v>574</v>
      </c>
    </row>
    <row r="6076" spans="2:51" s="12" customFormat="1" ht="12">
      <c r="B6076" s="180"/>
      <c r="D6076" s="181" t="s">
        <v>586</v>
      </c>
      <c r="E6076" s="182" t="s">
        <v>1</v>
      </c>
      <c r="F6076" s="183" t="s">
        <v>6147</v>
      </c>
      <c r="H6076" s="182" t="s">
        <v>1</v>
      </c>
      <c r="I6076" s="184"/>
      <c r="L6076" s="180"/>
      <c r="M6076" s="185"/>
      <c r="T6076" s="186"/>
      <c r="AT6076" s="182" t="s">
        <v>586</v>
      </c>
      <c r="AU6076" s="182" t="s">
        <v>84</v>
      </c>
      <c r="AV6076" s="12" t="s">
        <v>84</v>
      </c>
      <c r="AW6076" s="12" t="s">
        <v>31</v>
      </c>
      <c r="AX6076" s="12" t="s">
        <v>77</v>
      </c>
      <c r="AY6076" s="182" t="s">
        <v>574</v>
      </c>
    </row>
    <row r="6077" spans="2:51" s="13" customFormat="1" ht="12">
      <c r="B6077" s="187"/>
      <c r="D6077" s="181" t="s">
        <v>586</v>
      </c>
      <c r="E6077" s="188" t="s">
        <v>1</v>
      </c>
      <c r="F6077" s="189" t="s">
        <v>6148</v>
      </c>
      <c r="H6077" s="190">
        <v>82.49</v>
      </c>
      <c r="I6077" s="191"/>
      <c r="L6077" s="187"/>
      <c r="M6077" s="192"/>
      <c r="T6077" s="193"/>
      <c r="AT6077" s="188" t="s">
        <v>586</v>
      </c>
      <c r="AU6077" s="188" t="s">
        <v>84</v>
      </c>
      <c r="AV6077" s="13" t="s">
        <v>89</v>
      </c>
      <c r="AW6077" s="13" t="s">
        <v>31</v>
      </c>
      <c r="AX6077" s="13" t="s">
        <v>77</v>
      </c>
      <c r="AY6077" s="188" t="s">
        <v>574</v>
      </c>
    </row>
    <row r="6078" spans="2:51" s="12" customFormat="1" ht="12">
      <c r="B6078" s="180"/>
      <c r="D6078" s="181" t="s">
        <v>586</v>
      </c>
      <c r="E6078" s="182" t="s">
        <v>1</v>
      </c>
      <c r="F6078" s="183" t="s">
        <v>6149</v>
      </c>
      <c r="H6078" s="182" t="s">
        <v>1</v>
      </c>
      <c r="I6078" s="184"/>
      <c r="L6078" s="180"/>
      <c r="M6078" s="185"/>
      <c r="T6078" s="186"/>
      <c r="AT6078" s="182" t="s">
        <v>586</v>
      </c>
      <c r="AU6078" s="182" t="s">
        <v>84</v>
      </c>
      <c r="AV6078" s="12" t="s">
        <v>84</v>
      </c>
      <c r="AW6078" s="12" t="s">
        <v>31</v>
      </c>
      <c r="AX6078" s="12" t="s">
        <v>77</v>
      </c>
      <c r="AY6078" s="182" t="s">
        <v>574</v>
      </c>
    </row>
    <row r="6079" spans="2:51" s="13" customFormat="1" ht="24">
      <c r="B6079" s="187"/>
      <c r="D6079" s="181" t="s">
        <v>586</v>
      </c>
      <c r="E6079" s="188" t="s">
        <v>1</v>
      </c>
      <c r="F6079" s="189" t="s">
        <v>6150</v>
      </c>
      <c r="H6079" s="190">
        <v>327.88</v>
      </c>
      <c r="I6079" s="191"/>
      <c r="L6079" s="187"/>
      <c r="M6079" s="192"/>
      <c r="T6079" s="193"/>
      <c r="AT6079" s="188" t="s">
        <v>586</v>
      </c>
      <c r="AU6079" s="188" t="s">
        <v>84</v>
      </c>
      <c r="AV6079" s="13" t="s">
        <v>89</v>
      </c>
      <c r="AW6079" s="13" t="s">
        <v>31</v>
      </c>
      <c r="AX6079" s="13" t="s">
        <v>77</v>
      </c>
      <c r="AY6079" s="188" t="s">
        <v>574</v>
      </c>
    </row>
    <row r="6080" spans="2:51" s="12" customFormat="1" ht="12">
      <c r="B6080" s="180"/>
      <c r="D6080" s="181" t="s">
        <v>586</v>
      </c>
      <c r="E6080" s="182" t="s">
        <v>1</v>
      </c>
      <c r="F6080" s="183" t="s">
        <v>6151</v>
      </c>
      <c r="H6080" s="182" t="s">
        <v>1</v>
      </c>
      <c r="I6080" s="184"/>
      <c r="L6080" s="180"/>
      <c r="M6080" s="185"/>
      <c r="T6080" s="186"/>
      <c r="AT6080" s="182" t="s">
        <v>586</v>
      </c>
      <c r="AU6080" s="182" t="s">
        <v>84</v>
      </c>
      <c r="AV6080" s="12" t="s">
        <v>84</v>
      </c>
      <c r="AW6080" s="12" t="s">
        <v>31</v>
      </c>
      <c r="AX6080" s="12" t="s">
        <v>77</v>
      </c>
      <c r="AY6080" s="182" t="s">
        <v>574</v>
      </c>
    </row>
    <row r="6081" spans="2:51" s="13" customFormat="1" ht="24">
      <c r="B6081" s="187"/>
      <c r="D6081" s="181" t="s">
        <v>586</v>
      </c>
      <c r="E6081" s="188" t="s">
        <v>1</v>
      </c>
      <c r="F6081" s="189" t="s">
        <v>6152</v>
      </c>
      <c r="H6081" s="190">
        <v>102.14</v>
      </c>
      <c r="I6081" s="191"/>
      <c r="L6081" s="187"/>
      <c r="M6081" s="192"/>
      <c r="T6081" s="193"/>
      <c r="AT6081" s="188" t="s">
        <v>586</v>
      </c>
      <c r="AU6081" s="188" t="s">
        <v>84</v>
      </c>
      <c r="AV6081" s="13" t="s">
        <v>89</v>
      </c>
      <c r="AW6081" s="13" t="s">
        <v>31</v>
      </c>
      <c r="AX6081" s="13" t="s">
        <v>77</v>
      </c>
      <c r="AY6081" s="188" t="s">
        <v>574</v>
      </c>
    </row>
    <row r="6082" spans="2:51" s="12" customFormat="1" ht="12">
      <c r="B6082" s="180"/>
      <c r="D6082" s="181" t="s">
        <v>586</v>
      </c>
      <c r="E6082" s="182" t="s">
        <v>1</v>
      </c>
      <c r="F6082" s="183" t="s">
        <v>6153</v>
      </c>
      <c r="H6082" s="182" t="s">
        <v>1</v>
      </c>
      <c r="I6082" s="184"/>
      <c r="L6082" s="180"/>
      <c r="M6082" s="185"/>
      <c r="T6082" s="186"/>
      <c r="AT6082" s="182" t="s">
        <v>586</v>
      </c>
      <c r="AU6082" s="182" t="s">
        <v>84</v>
      </c>
      <c r="AV6082" s="12" t="s">
        <v>84</v>
      </c>
      <c r="AW6082" s="12" t="s">
        <v>31</v>
      </c>
      <c r="AX6082" s="12" t="s">
        <v>77</v>
      </c>
      <c r="AY6082" s="182" t="s">
        <v>574</v>
      </c>
    </row>
    <row r="6083" spans="2:51" s="13" customFormat="1" ht="24">
      <c r="B6083" s="187"/>
      <c r="D6083" s="181" t="s">
        <v>586</v>
      </c>
      <c r="E6083" s="188" t="s">
        <v>1</v>
      </c>
      <c r="F6083" s="189" t="s">
        <v>6154</v>
      </c>
      <c r="H6083" s="190">
        <v>259.27</v>
      </c>
      <c r="I6083" s="191"/>
      <c r="L6083" s="187"/>
      <c r="M6083" s="192"/>
      <c r="T6083" s="193"/>
      <c r="AT6083" s="188" t="s">
        <v>586</v>
      </c>
      <c r="AU6083" s="188" t="s">
        <v>84</v>
      </c>
      <c r="AV6083" s="13" t="s">
        <v>89</v>
      </c>
      <c r="AW6083" s="13" t="s">
        <v>31</v>
      </c>
      <c r="AX6083" s="13" t="s">
        <v>77</v>
      </c>
      <c r="AY6083" s="188" t="s">
        <v>574</v>
      </c>
    </row>
    <row r="6084" spans="2:51" s="15" customFormat="1" ht="12">
      <c r="B6084" s="201"/>
      <c r="D6084" s="181" t="s">
        <v>586</v>
      </c>
      <c r="E6084" s="202" t="s">
        <v>226</v>
      </c>
      <c r="F6084" s="203" t="s">
        <v>776</v>
      </c>
      <c r="H6084" s="204">
        <v>771.78</v>
      </c>
      <c r="I6084" s="205"/>
      <c r="L6084" s="201"/>
      <c r="M6084" s="206"/>
      <c r="T6084" s="207"/>
      <c r="AT6084" s="202" t="s">
        <v>586</v>
      </c>
      <c r="AU6084" s="202" t="s">
        <v>84</v>
      </c>
      <c r="AV6084" s="15" t="s">
        <v>597</v>
      </c>
      <c r="AW6084" s="15" t="s">
        <v>31</v>
      </c>
      <c r="AX6084" s="15" t="s">
        <v>77</v>
      </c>
      <c r="AY6084" s="202" t="s">
        <v>574</v>
      </c>
    </row>
    <row r="6085" spans="2:51" s="12" customFormat="1" ht="12">
      <c r="B6085" s="180"/>
      <c r="D6085" s="181" t="s">
        <v>586</v>
      </c>
      <c r="E6085" s="182" t="s">
        <v>1</v>
      </c>
      <c r="F6085" s="183" t="s">
        <v>6155</v>
      </c>
      <c r="H6085" s="182" t="s">
        <v>1</v>
      </c>
      <c r="I6085" s="184"/>
      <c r="L6085" s="180"/>
      <c r="M6085" s="185"/>
      <c r="T6085" s="186"/>
      <c r="AT6085" s="182" t="s">
        <v>586</v>
      </c>
      <c r="AU6085" s="182" t="s">
        <v>84</v>
      </c>
      <c r="AV6085" s="12" t="s">
        <v>84</v>
      </c>
      <c r="AW6085" s="12" t="s">
        <v>31</v>
      </c>
      <c r="AX6085" s="12" t="s">
        <v>77</v>
      </c>
      <c r="AY6085" s="182" t="s">
        <v>574</v>
      </c>
    </row>
    <row r="6086" spans="2:51" s="12" customFormat="1" ht="12">
      <c r="B6086" s="180"/>
      <c r="D6086" s="181" t="s">
        <v>586</v>
      </c>
      <c r="E6086" s="182" t="s">
        <v>1</v>
      </c>
      <c r="F6086" s="183" t="s">
        <v>6147</v>
      </c>
      <c r="H6086" s="182" t="s">
        <v>1</v>
      </c>
      <c r="I6086" s="184"/>
      <c r="L6086" s="180"/>
      <c r="M6086" s="185"/>
      <c r="T6086" s="186"/>
      <c r="AT6086" s="182" t="s">
        <v>586</v>
      </c>
      <c r="AU6086" s="182" t="s">
        <v>84</v>
      </c>
      <c r="AV6086" s="12" t="s">
        <v>84</v>
      </c>
      <c r="AW6086" s="12" t="s">
        <v>31</v>
      </c>
      <c r="AX6086" s="12" t="s">
        <v>77</v>
      </c>
      <c r="AY6086" s="182" t="s">
        <v>574</v>
      </c>
    </row>
    <row r="6087" spans="2:51" s="13" customFormat="1" ht="12">
      <c r="B6087" s="187"/>
      <c r="D6087" s="181" t="s">
        <v>586</v>
      </c>
      <c r="E6087" s="188" t="s">
        <v>1</v>
      </c>
      <c r="F6087" s="189" t="s">
        <v>6156</v>
      </c>
      <c r="H6087" s="190">
        <v>271.72000000000003</v>
      </c>
      <c r="I6087" s="191"/>
      <c r="L6087" s="187"/>
      <c r="M6087" s="192"/>
      <c r="T6087" s="193"/>
      <c r="AT6087" s="188" t="s">
        <v>586</v>
      </c>
      <c r="AU6087" s="188" t="s">
        <v>84</v>
      </c>
      <c r="AV6087" s="13" t="s">
        <v>89</v>
      </c>
      <c r="AW6087" s="13" t="s">
        <v>31</v>
      </c>
      <c r="AX6087" s="13" t="s">
        <v>77</v>
      </c>
      <c r="AY6087" s="188" t="s">
        <v>574</v>
      </c>
    </row>
    <row r="6088" spans="2:51" s="15" customFormat="1" ht="12">
      <c r="B6088" s="201"/>
      <c r="D6088" s="181" t="s">
        <v>586</v>
      </c>
      <c r="E6088" s="202" t="s">
        <v>228</v>
      </c>
      <c r="F6088" s="203" t="s">
        <v>776</v>
      </c>
      <c r="H6088" s="204">
        <v>271.72000000000003</v>
      </c>
      <c r="I6088" s="205"/>
      <c r="L6088" s="201"/>
      <c r="M6088" s="206"/>
      <c r="T6088" s="207"/>
      <c r="AT6088" s="202" t="s">
        <v>586</v>
      </c>
      <c r="AU6088" s="202" t="s">
        <v>84</v>
      </c>
      <c r="AV6088" s="15" t="s">
        <v>597</v>
      </c>
      <c r="AW6088" s="15" t="s">
        <v>31</v>
      </c>
      <c r="AX6088" s="15" t="s">
        <v>77</v>
      </c>
      <c r="AY6088" s="202" t="s">
        <v>574</v>
      </c>
    </row>
    <row r="6089" spans="2:51" s="12" customFormat="1" ht="12">
      <c r="B6089" s="180"/>
      <c r="D6089" s="181" t="s">
        <v>586</v>
      </c>
      <c r="E6089" s="182" t="s">
        <v>1</v>
      </c>
      <c r="F6089" s="183" t="s">
        <v>6157</v>
      </c>
      <c r="H6089" s="182" t="s">
        <v>1</v>
      </c>
      <c r="I6089" s="184"/>
      <c r="L6089" s="180"/>
      <c r="M6089" s="185"/>
      <c r="T6089" s="186"/>
      <c r="AT6089" s="182" t="s">
        <v>586</v>
      </c>
      <c r="AU6089" s="182" t="s">
        <v>84</v>
      </c>
      <c r="AV6089" s="12" t="s">
        <v>84</v>
      </c>
      <c r="AW6089" s="12" t="s">
        <v>31</v>
      </c>
      <c r="AX6089" s="12" t="s">
        <v>77</v>
      </c>
      <c r="AY6089" s="182" t="s">
        <v>574</v>
      </c>
    </row>
    <row r="6090" spans="2:51" s="12" customFormat="1" ht="12">
      <c r="B6090" s="180"/>
      <c r="D6090" s="181" t="s">
        <v>586</v>
      </c>
      <c r="E6090" s="182" t="s">
        <v>1</v>
      </c>
      <c r="F6090" s="183" t="s">
        <v>6147</v>
      </c>
      <c r="H6090" s="182" t="s">
        <v>1</v>
      </c>
      <c r="I6090" s="184"/>
      <c r="L6090" s="180"/>
      <c r="M6090" s="185"/>
      <c r="T6090" s="186"/>
      <c r="AT6090" s="182" t="s">
        <v>586</v>
      </c>
      <c r="AU6090" s="182" t="s">
        <v>84</v>
      </c>
      <c r="AV6090" s="12" t="s">
        <v>84</v>
      </c>
      <c r="AW6090" s="12" t="s">
        <v>31</v>
      </c>
      <c r="AX6090" s="12" t="s">
        <v>77</v>
      </c>
      <c r="AY6090" s="182" t="s">
        <v>574</v>
      </c>
    </row>
    <row r="6091" spans="2:51" s="13" customFormat="1" ht="24">
      <c r="B6091" s="187"/>
      <c r="D6091" s="181" t="s">
        <v>586</v>
      </c>
      <c r="E6091" s="188" t="s">
        <v>1</v>
      </c>
      <c r="F6091" s="189" t="s">
        <v>6158</v>
      </c>
      <c r="H6091" s="190">
        <v>61.29</v>
      </c>
      <c r="I6091" s="191"/>
      <c r="L6091" s="187"/>
      <c r="M6091" s="192"/>
      <c r="T6091" s="193"/>
      <c r="AT6091" s="188" t="s">
        <v>586</v>
      </c>
      <c r="AU6091" s="188" t="s">
        <v>84</v>
      </c>
      <c r="AV6091" s="13" t="s">
        <v>89</v>
      </c>
      <c r="AW6091" s="13" t="s">
        <v>31</v>
      </c>
      <c r="AX6091" s="13" t="s">
        <v>77</v>
      </c>
      <c r="AY6091" s="188" t="s">
        <v>574</v>
      </c>
    </row>
    <row r="6092" spans="2:51" s="12" customFormat="1" ht="12">
      <c r="B6092" s="180"/>
      <c r="D6092" s="181" t="s">
        <v>586</v>
      </c>
      <c r="E6092" s="182" t="s">
        <v>1</v>
      </c>
      <c r="F6092" s="183" t="s">
        <v>6159</v>
      </c>
      <c r="H6092" s="182" t="s">
        <v>1</v>
      </c>
      <c r="I6092" s="184"/>
      <c r="L6092" s="180"/>
      <c r="M6092" s="185"/>
      <c r="T6092" s="186"/>
      <c r="AT6092" s="182" t="s">
        <v>586</v>
      </c>
      <c r="AU6092" s="182" t="s">
        <v>84</v>
      </c>
      <c r="AV6092" s="12" t="s">
        <v>84</v>
      </c>
      <c r="AW6092" s="12" t="s">
        <v>31</v>
      </c>
      <c r="AX6092" s="12" t="s">
        <v>77</v>
      </c>
      <c r="AY6092" s="182" t="s">
        <v>574</v>
      </c>
    </row>
    <row r="6093" spans="2:51" s="13" customFormat="1" ht="12">
      <c r="B6093" s="187"/>
      <c r="D6093" s="181" t="s">
        <v>586</v>
      </c>
      <c r="E6093" s="188" t="s">
        <v>1</v>
      </c>
      <c r="F6093" s="189" t="s">
        <v>6160</v>
      </c>
      <c r="H6093" s="190">
        <v>29.24</v>
      </c>
      <c r="I6093" s="191"/>
      <c r="L6093" s="187"/>
      <c r="M6093" s="192"/>
      <c r="T6093" s="193"/>
      <c r="AT6093" s="188" t="s">
        <v>586</v>
      </c>
      <c r="AU6093" s="188" t="s">
        <v>84</v>
      </c>
      <c r="AV6093" s="13" t="s">
        <v>89</v>
      </c>
      <c r="AW6093" s="13" t="s">
        <v>31</v>
      </c>
      <c r="AX6093" s="13" t="s">
        <v>77</v>
      </c>
      <c r="AY6093" s="188" t="s">
        <v>574</v>
      </c>
    </row>
    <row r="6094" spans="2:51" s="13" customFormat="1" ht="12">
      <c r="B6094" s="187"/>
      <c r="D6094" s="181" t="s">
        <v>586</v>
      </c>
      <c r="E6094" s="188" t="s">
        <v>1</v>
      </c>
      <c r="F6094" s="189" t="s">
        <v>6161</v>
      </c>
      <c r="H6094" s="190">
        <v>6.3470000000000004</v>
      </c>
      <c r="I6094" s="191"/>
      <c r="L6094" s="187"/>
      <c r="M6094" s="192"/>
      <c r="T6094" s="193"/>
      <c r="AT6094" s="188" t="s">
        <v>586</v>
      </c>
      <c r="AU6094" s="188" t="s">
        <v>84</v>
      </c>
      <c r="AV6094" s="13" t="s">
        <v>89</v>
      </c>
      <c r="AW6094" s="13" t="s">
        <v>31</v>
      </c>
      <c r="AX6094" s="13" t="s">
        <v>77</v>
      </c>
      <c r="AY6094" s="188" t="s">
        <v>574</v>
      </c>
    </row>
    <row r="6095" spans="2:51" s="13" customFormat="1" ht="12">
      <c r="B6095" s="187"/>
      <c r="D6095" s="181" t="s">
        <v>586</v>
      </c>
      <c r="E6095" s="188" t="s">
        <v>1</v>
      </c>
      <c r="F6095" s="189" t="s">
        <v>6162</v>
      </c>
      <c r="H6095" s="190">
        <v>6.88</v>
      </c>
      <c r="I6095" s="191"/>
      <c r="L6095" s="187"/>
      <c r="M6095" s="192"/>
      <c r="T6095" s="193"/>
      <c r="AT6095" s="188" t="s">
        <v>586</v>
      </c>
      <c r="AU6095" s="188" t="s">
        <v>84</v>
      </c>
      <c r="AV6095" s="13" t="s">
        <v>89</v>
      </c>
      <c r="AW6095" s="13" t="s">
        <v>31</v>
      </c>
      <c r="AX6095" s="13" t="s">
        <v>77</v>
      </c>
      <c r="AY6095" s="188" t="s">
        <v>574</v>
      </c>
    </row>
    <row r="6096" spans="2:51" s="13" customFormat="1" ht="12">
      <c r="B6096" s="187"/>
      <c r="D6096" s="181" t="s">
        <v>586</v>
      </c>
      <c r="E6096" s="188" t="s">
        <v>1</v>
      </c>
      <c r="F6096" s="189" t="s">
        <v>6163</v>
      </c>
      <c r="H6096" s="190">
        <v>6.29</v>
      </c>
      <c r="I6096" s="191"/>
      <c r="L6096" s="187"/>
      <c r="M6096" s="192"/>
      <c r="T6096" s="193"/>
      <c r="AT6096" s="188" t="s">
        <v>586</v>
      </c>
      <c r="AU6096" s="188" t="s">
        <v>84</v>
      </c>
      <c r="AV6096" s="13" t="s">
        <v>89</v>
      </c>
      <c r="AW6096" s="13" t="s">
        <v>31</v>
      </c>
      <c r="AX6096" s="13" t="s">
        <v>77</v>
      </c>
      <c r="AY6096" s="188" t="s">
        <v>574</v>
      </c>
    </row>
    <row r="6097" spans="2:51" s="12" customFormat="1" ht="12">
      <c r="B6097" s="180"/>
      <c r="D6097" s="181" t="s">
        <v>586</v>
      </c>
      <c r="E6097" s="182" t="s">
        <v>1</v>
      </c>
      <c r="F6097" s="183" t="s">
        <v>6153</v>
      </c>
      <c r="H6097" s="182" t="s">
        <v>1</v>
      </c>
      <c r="I6097" s="184"/>
      <c r="L6097" s="180"/>
      <c r="M6097" s="185"/>
      <c r="T6097" s="186"/>
      <c r="AT6097" s="182" t="s">
        <v>586</v>
      </c>
      <c r="AU6097" s="182" t="s">
        <v>84</v>
      </c>
      <c r="AV6097" s="12" t="s">
        <v>84</v>
      </c>
      <c r="AW6097" s="12" t="s">
        <v>31</v>
      </c>
      <c r="AX6097" s="12" t="s">
        <v>77</v>
      </c>
      <c r="AY6097" s="182" t="s">
        <v>574</v>
      </c>
    </row>
    <row r="6098" spans="2:51" s="13" customFormat="1" ht="12">
      <c r="B6098" s="187"/>
      <c r="D6098" s="181" t="s">
        <v>586</v>
      </c>
      <c r="E6098" s="188" t="s">
        <v>1</v>
      </c>
      <c r="F6098" s="189" t="s">
        <v>6164</v>
      </c>
      <c r="H6098" s="190">
        <v>21.11</v>
      </c>
      <c r="I6098" s="191"/>
      <c r="L6098" s="187"/>
      <c r="M6098" s="192"/>
      <c r="T6098" s="193"/>
      <c r="AT6098" s="188" t="s">
        <v>586</v>
      </c>
      <c r="AU6098" s="188" t="s">
        <v>84</v>
      </c>
      <c r="AV6098" s="13" t="s">
        <v>89</v>
      </c>
      <c r="AW6098" s="13" t="s">
        <v>31</v>
      </c>
      <c r="AX6098" s="13" t="s">
        <v>77</v>
      </c>
      <c r="AY6098" s="188" t="s">
        <v>574</v>
      </c>
    </row>
    <row r="6099" spans="2:51" s="15" customFormat="1" ht="12">
      <c r="B6099" s="201"/>
      <c r="D6099" s="181" t="s">
        <v>586</v>
      </c>
      <c r="E6099" s="202" t="s">
        <v>230</v>
      </c>
      <c r="F6099" s="203" t="s">
        <v>776</v>
      </c>
      <c r="H6099" s="204">
        <v>131.15700000000001</v>
      </c>
      <c r="I6099" s="205"/>
      <c r="L6099" s="201"/>
      <c r="M6099" s="206"/>
      <c r="T6099" s="207"/>
      <c r="AT6099" s="202" t="s">
        <v>586</v>
      </c>
      <c r="AU6099" s="202" t="s">
        <v>84</v>
      </c>
      <c r="AV6099" s="15" t="s">
        <v>597</v>
      </c>
      <c r="AW6099" s="15" t="s">
        <v>31</v>
      </c>
      <c r="AX6099" s="15" t="s">
        <v>77</v>
      </c>
      <c r="AY6099" s="202" t="s">
        <v>574</v>
      </c>
    </row>
    <row r="6100" spans="2:51" s="12" customFormat="1" ht="12">
      <c r="B6100" s="180"/>
      <c r="D6100" s="181" t="s">
        <v>586</v>
      </c>
      <c r="E6100" s="182" t="s">
        <v>1</v>
      </c>
      <c r="F6100" s="183" t="s">
        <v>6165</v>
      </c>
      <c r="H6100" s="182" t="s">
        <v>1</v>
      </c>
      <c r="I6100" s="184"/>
      <c r="L6100" s="180"/>
      <c r="M6100" s="185"/>
      <c r="T6100" s="186"/>
      <c r="AT6100" s="182" t="s">
        <v>586</v>
      </c>
      <c r="AU6100" s="182" t="s">
        <v>84</v>
      </c>
      <c r="AV6100" s="12" t="s">
        <v>84</v>
      </c>
      <c r="AW6100" s="12" t="s">
        <v>31</v>
      </c>
      <c r="AX6100" s="12" t="s">
        <v>77</v>
      </c>
      <c r="AY6100" s="182" t="s">
        <v>574</v>
      </c>
    </row>
    <row r="6101" spans="2:51" s="12" customFormat="1" ht="12">
      <c r="B6101" s="180"/>
      <c r="D6101" s="181" t="s">
        <v>586</v>
      </c>
      <c r="E6101" s="182" t="s">
        <v>1</v>
      </c>
      <c r="F6101" s="183" t="s">
        <v>6147</v>
      </c>
      <c r="H6101" s="182" t="s">
        <v>1</v>
      </c>
      <c r="I6101" s="184"/>
      <c r="L6101" s="180"/>
      <c r="M6101" s="185"/>
      <c r="T6101" s="186"/>
      <c r="AT6101" s="182" t="s">
        <v>586</v>
      </c>
      <c r="AU6101" s="182" t="s">
        <v>84</v>
      </c>
      <c r="AV6101" s="12" t="s">
        <v>84</v>
      </c>
      <c r="AW6101" s="12" t="s">
        <v>31</v>
      </c>
      <c r="AX6101" s="12" t="s">
        <v>77</v>
      </c>
      <c r="AY6101" s="182" t="s">
        <v>574</v>
      </c>
    </row>
    <row r="6102" spans="2:51" s="13" customFormat="1" ht="12">
      <c r="B6102" s="187"/>
      <c r="D6102" s="181" t="s">
        <v>586</v>
      </c>
      <c r="E6102" s="188" t="s">
        <v>1</v>
      </c>
      <c r="F6102" s="189" t="s">
        <v>6166</v>
      </c>
      <c r="H6102" s="190">
        <v>4.04</v>
      </c>
      <c r="I6102" s="191"/>
      <c r="L6102" s="187"/>
      <c r="M6102" s="192"/>
      <c r="T6102" s="193"/>
      <c r="AT6102" s="188" t="s">
        <v>586</v>
      </c>
      <c r="AU6102" s="188" t="s">
        <v>84</v>
      </c>
      <c r="AV6102" s="13" t="s">
        <v>89</v>
      </c>
      <c r="AW6102" s="13" t="s">
        <v>31</v>
      </c>
      <c r="AX6102" s="13" t="s">
        <v>77</v>
      </c>
      <c r="AY6102" s="188" t="s">
        <v>574</v>
      </c>
    </row>
    <row r="6103" spans="2:51" s="12" customFormat="1" ht="12">
      <c r="B6103" s="180"/>
      <c r="D6103" s="181" t="s">
        <v>586</v>
      </c>
      <c r="E6103" s="182" t="s">
        <v>1</v>
      </c>
      <c r="F6103" s="183" t="s">
        <v>6159</v>
      </c>
      <c r="H6103" s="182" t="s">
        <v>1</v>
      </c>
      <c r="I6103" s="184"/>
      <c r="L6103" s="180"/>
      <c r="M6103" s="185"/>
      <c r="T6103" s="186"/>
      <c r="AT6103" s="182" t="s">
        <v>586</v>
      </c>
      <c r="AU6103" s="182" t="s">
        <v>84</v>
      </c>
      <c r="AV6103" s="12" t="s">
        <v>84</v>
      </c>
      <c r="AW6103" s="12" t="s">
        <v>31</v>
      </c>
      <c r="AX6103" s="12" t="s">
        <v>77</v>
      </c>
      <c r="AY6103" s="182" t="s">
        <v>574</v>
      </c>
    </row>
    <row r="6104" spans="2:51" s="13" customFormat="1" ht="12">
      <c r="B6104" s="187"/>
      <c r="D6104" s="181" t="s">
        <v>586</v>
      </c>
      <c r="E6104" s="188" t="s">
        <v>1</v>
      </c>
      <c r="F6104" s="189" t="s">
        <v>6167</v>
      </c>
      <c r="H6104" s="190">
        <v>4.1500000000000004</v>
      </c>
      <c r="I6104" s="191"/>
      <c r="L6104" s="187"/>
      <c r="M6104" s="192"/>
      <c r="T6104" s="193"/>
      <c r="AT6104" s="188" t="s">
        <v>586</v>
      </c>
      <c r="AU6104" s="188" t="s">
        <v>84</v>
      </c>
      <c r="AV6104" s="13" t="s">
        <v>89</v>
      </c>
      <c r="AW6104" s="13" t="s">
        <v>31</v>
      </c>
      <c r="AX6104" s="13" t="s">
        <v>77</v>
      </c>
      <c r="AY6104" s="188" t="s">
        <v>574</v>
      </c>
    </row>
    <row r="6105" spans="2:51" s="13" customFormat="1" ht="12">
      <c r="B6105" s="187"/>
      <c r="D6105" s="181" t="s">
        <v>586</v>
      </c>
      <c r="E6105" s="188" t="s">
        <v>1</v>
      </c>
      <c r="F6105" s="189" t="s">
        <v>6168</v>
      </c>
      <c r="H6105" s="190">
        <v>1.5429999999999999</v>
      </c>
      <c r="I6105" s="191"/>
      <c r="L6105" s="187"/>
      <c r="M6105" s="192"/>
      <c r="T6105" s="193"/>
      <c r="AT6105" s="188" t="s">
        <v>586</v>
      </c>
      <c r="AU6105" s="188" t="s">
        <v>84</v>
      </c>
      <c r="AV6105" s="13" t="s">
        <v>89</v>
      </c>
      <c r="AW6105" s="13" t="s">
        <v>31</v>
      </c>
      <c r="AX6105" s="13" t="s">
        <v>77</v>
      </c>
      <c r="AY6105" s="188" t="s">
        <v>574</v>
      </c>
    </row>
    <row r="6106" spans="2:51" s="13" customFormat="1" ht="12">
      <c r="B6106" s="187"/>
      <c r="D6106" s="181" t="s">
        <v>586</v>
      </c>
      <c r="E6106" s="188" t="s">
        <v>1</v>
      </c>
      <c r="F6106" s="189" t="s">
        <v>6169</v>
      </c>
      <c r="H6106" s="190">
        <v>5.22</v>
      </c>
      <c r="I6106" s="191"/>
      <c r="L6106" s="187"/>
      <c r="M6106" s="192"/>
      <c r="T6106" s="193"/>
      <c r="AT6106" s="188" t="s">
        <v>586</v>
      </c>
      <c r="AU6106" s="188" t="s">
        <v>84</v>
      </c>
      <c r="AV6106" s="13" t="s">
        <v>89</v>
      </c>
      <c r="AW6106" s="13" t="s">
        <v>31</v>
      </c>
      <c r="AX6106" s="13" t="s">
        <v>77</v>
      </c>
      <c r="AY6106" s="188" t="s">
        <v>574</v>
      </c>
    </row>
    <row r="6107" spans="2:51" s="13" customFormat="1" ht="12">
      <c r="B6107" s="187"/>
      <c r="D6107" s="181" t="s">
        <v>586</v>
      </c>
      <c r="E6107" s="188" t="s">
        <v>1</v>
      </c>
      <c r="F6107" s="189" t="s">
        <v>6170</v>
      </c>
      <c r="H6107" s="190">
        <v>5.27</v>
      </c>
      <c r="I6107" s="191"/>
      <c r="L6107" s="187"/>
      <c r="M6107" s="192"/>
      <c r="T6107" s="193"/>
      <c r="AT6107" s="188" t="s">
        <v>586</v>
      </c>
      <c r="AU6107" s="188" t="s">
        <v>84</v>
      </c>
      <c r="AV6107" s="13" t="s">
        <v>89</v>
      </c>
      <c r="AW6107" s="13" t="s">
        <v>31</v>
      </c>
      <c r="AX6107" s="13" t="s">
        <v>77</v>
      </c>
      <c r="AY6107" s="188" t="s">
        <v>574</v>
      </c>
    </row>
    <row r="6108" spans="2:51" s="15" customFormat="1" ht="12">
      <c r="B6108" s="201"/>
      <c r="D6108" s="181" t="s">
        <v>586</v>
      </c>
      <c r="E6108" s="202" t="s">
        <v>232</v>
      </c>
      <c r="F6108" s="203" t="s">
        <v>776</v>
      </c>
      <c r="H6108" s="204">
        <v>20.222999999999999</v>
      </c>
      <c r="I6108" s="205"/>
      <c r="L6108" s="201"/>
      <c r="M6108" s="206"/>
      <c r="T6108" s="207"/>
      <c r="AT6108" s="202" t="s">
        <v>586</v>
      </c>
      <c r="AU6108" s="202" t="s">
        <v>84</v>
      </c>
      <c r="AV6108" s="15" t="s">
        <v>597</v>
      </c>
      <c r="AW6108" s="15" t="s">
        <v>31</v>
      </c>
      <c r="AX6108" s="15" t="s">
        <v>77</v>
      </c>
      <c r="AY6108" s="202" t="s">
        <v>574</v>
      </c>
    </row>
    <row r="6109" spans="2:51" s="12" customFormat="1" ht="12">
      <c r="B6109" s="180"/>
      <c r="D6109" s="181" t="s">
        <v>586</v>
      </c>
      <c r="E6109" s="182" t="s">
        <v>1</v>
      </c>
      <c r="F6109" s="183" t="s">
        <v>6171</v>
      </c>
      <c r="H6109" s="182" t="s">
        <v>1</v>
      </c>
      <c r="I6109" s="184"/>
      <c r="L6109" s="180"/>
      <c r="M6109" s="185"/>
      <c r="T6109" s="186"/>
      <c r="AT6109" s="182" t="s">
        <v>586</v>
      </c>
      <c r="AU6109" s="182" t="s">
        <v>84</v>
      </c>
      <c r="AV6109" s="12" t="s">
        <v>84</v>
      </c>
      <c r="AW6109" s="12" t="s">
        <v>31</v>
      </c>
      <c r="AX6109" s="12" t="s">
        <v>77</v>
      </c>
      <c r="AY6109" s="182" t="s">
        <v>574</v>
      </c>
    </row>
    <row r="6110" spans="2:51" s="12" customFormat="1" ht="12">
      <c r="B6110" s="180"/>
      <c r="D6110" s="181" t="s">
        <v>586</v>
      </c>
      <c r="E6110" s="182" t="s">
        <v>1</v>
      </c>
      <c r="F6110" s="183" t="s">
        <v>6159</v>
      </c>
      <c r="H6110" s="182" t="s">
        <v>1</v>
      </c>
      <c r="I6110" s="184"/>
      <c r="L6110" s="180"/>
      <c r="M6110" s="185"/>
      <c r="T6110" s="186"/>
      <c r="AT6110" s="182" t="s">
        <v>586</v>
      </c>
      <c r="AU6110" s="182" t="s">
        <v>84</v>
      </c>
      <c r="AV6110" s="12" t="s">
        <v>84</v>
      </c>
      <c r="AW6110" s="12" t="s">
        <v>31</v>
      </c>
      <c r="AX6110" s="12" t="s">
        <v>77</v>
      </c>
      <c r="AY6110" s="182" t="s">
        <v>574</v>
      </c>
    </row>
    <row r="6111" spans="2:51" s="13" customFormat="1" ht="12">
      <c r="B6111" s="187"/>
      <c r="D6111" s="181" t="s">
        <v>586</v>
      </c>
      <c r="E6111" s="188" t="s">
        <v>1</v>
      </c>
      <c r="F6111" s="189" t="s">
        <v>236</v>
      </c>
      <c r="H6111" s="190">
        <v>59.65</v>
      </c>
      <c r="I6111" s="191"/>
      <c r="L6111" s="187"/>
      <c r="M6111" s="192"/>
      <c r="T6111" s="193"/>
      <c r="AT6111" s="188" t="s">
        <v>586</v>
      </c>
      <c r="AU6111" s="188" t="s">
        <v>84</v>
      </c>
      <c r="AV6111" s="13" t="s">
        <v>89</v>
      </c>
      <c r="AW6111" s="13" t="s">
        <v>31</v>
      </c>
      <c r="AX6111" s="13" t="s">
        <v>77</v>
      </c>
      <c r="AY6111" s="188" t="s">
        <v>574</v>
      </c>
    </row>
    <row r="6112" spans="2:51" s="15" customFormat="1" ht="12">
      <c r="B6112" s="201"/>
      <c r="D6112" s="181" t="s">
        <v>586</v>
      </c>
      <c r="E6112" s="202" t="s">
        <v>234</v>
      </c>
      <c r="F6112" s="203" t="s">
        <v>776</v>
      </c>
      <c r="H6112" s="204">
        <v>59.65</v>
      </c>
      <c r="I6112" s="205"/>
      <c r="L6112" s="201"/>
      <c r="M6112" s="206"/>
      <c r="T6112" s="207"/>
      <c r="AT6112" s="202" t="s">
        <v>586</v>
      </c>
      <c r="AU6112" s="202" t="s">
        <v>84</v>
      </c>
      <c r="AV6112" s="15" t="s">
        <v>597</v>
      </c>
      <c r="AW6112" s="15" t="s">
        <v>31</v>
      </c>
      <c r="AX6112" s="15" t="s">
        <v>77</v>
      </c>
      <c r="AY6112" s="202" t="s">
        <v>574</v>
      </c>
    </row>
    <row r="6113" spans="2:51" s="12" customFormat="1" ht="12">
      <c r="B6113" s="180"/>
      <c r="D6113" s="181" t="s">
        <v>586</v>
      </c>
      <c r="E6113" s="182" t="s">
        <v>1</v>
      </c>
      <c r="F6113" s="183" t="s">
        <v>6172</v>
      </c>
      <c r="H6113" s="182" t="s">
        <v>1</v>
      </c>
      <c r="I6113" s="184"/>
      <c r="L6113" s="180"/>
      <c r="M6113" s="185"/>
      <c r="T6113" s="186"/>
      <c r="AT6113" s="182" t="s">
        <v>586</v>
      </c>
      <c r="AU6113" s="182" t="s">
        <v>84</v>
      </c>
      <c r="AV6113" s="12" t="s">
        <v>84</v>
      </c>
      <c r="AW6113" s="12" t="s">
        <v>31</v>
      </c>
      <c r="AX6113" s="12" t="s">
        <v>77</v>
      </c>
      <c r="AY6113" s="182" t="s">
        <v>574</v>
      </c>
    </row>
    <row r="6114" spans="2:51" s="12" customFormat="1" ht="12">
      <c r="B6114" s="180"/>
      <c r="D6114" s="181" t="s">
        <v>586</v>
      </c>
      <c r="E6114" s="182" t="s">
        <v>1</v>
      </c>
      <c r="F6114" s="183" t="s">
        <v>6173</v>
      </c>
      <c r="H6114" s="182" t="s">
        <v>1</v>
      </c>
      <c r="I6114" s="184"/>
      <c r="L6114" s="180"/>
      <c r="M6114" s="185"/>
      <c r="T6114" s="186"/>
      <c r="AT6114" s="182" t="s">
        <v>586</v>
      </c>
      <c r="AU6114" s="182" t="s">
        <v>84</v>
      </c>
      <c r="AV6114" s="12" t="s">
        <v>84</v>
      </c>
      <c r="AW6114" s="12" t="s">
        <v>31</v>
      </c>
      <c r="AX6114" s="12" t="s">
        <v>77</v>
      </c>
      <c r="AY6114" s="182" t="s">
        <v>574</v>
      </c>
    </row>
    <row r="6115" spans="2:51" s="13" customFormat="1" ht="12">
      <c r="B6115" s="187"/>
      <c r="D6115" s="181" t="s">
        <v>586</v>
      </c>
      <c r="E6115" s="188" t="s">
        <v>1</v>
      </c>
      <c r="F6115" s="189" t="s">
        <v>4544</v>
      </c>
      <c r="H6115" s="190">
        <v>453.45</v>
      </c>
      <c r="I6115" s="191"/>
      <c r="L6115" s="187"/>
      <c r="M6115" s="192"/>
      <c r="T6115" s="193"/>
      <c r="AT6115" s="188" t="s">
        <v>586</v>
      </c>
      <c r="AU6115" s="188" t="s">
        <v>84</v>
      </c>
      <c r="AV6115" s="13" t="s">
        <v>89</v>
      </c>
      <c r="AW6115" s="13" t="s">
        <v>31</v>
      </c>
      <c r="AX6115" s="13" t="s">
        <v>77</v>
      </c>
      <c r="AY6115" s="188" t="s">
        <v>574</v>
      </c>
    </row>
    <row r="6116" spans="2:51" s="12" customFormat="1" ht="12">
      <c r="B6116" s="180"/>
      <c r="D6116" s="181" t="s">
        <v>586</v>
      </c>
      <c r="E6116" s="182" t="s">
        <v>1</v>
      </c>
      <c r="F6116" s="183" t="s">
        <v>6147</v>
      </c>
      <c r="H6116" s="182" t="s">
        <v>1</v>
      </c>
      <c r="I6116" s="184"/>
      <c r="L6116" s="180"/>
      <c r="M6116" s="185"/>
      <c r="T6116" s="186"/>
      <c r="AT6116" s="182" t="s">
        <v>586</v>
      </c>
      <c r="AU6116" s="182" t="s">
        <v>84</v>
      </c>
      <c r="AV6116" s="12" t="s">
        <v>84</v>
      </c>
      <c r="AW6116" s="12" t="s">
        <v>31</v>
      </c>
      <c r="AX6116" s="12" t="s">
        <v>77</v>
      </c>
      <c r="AY6116" s="182" t="s">
        <v>574</v>
      </c>
    </row>
    <row r="6117" spans="2:51" s="13" customFormat="1" ht="12">
      <c r="B6117" s="187"/>
      <c r="D6117" s="181" t="s">
        <v>586</v>
      </c>
      <c r="E6117" s="188" t="s">
        <v>1</v>
      </c>
      <c r="F6117" s="189" t="s">
        <v>6174</v>
      </c>
      <c r="H6117" s="190">
        <v>70.17</v>
      </c>
      <c r="I6117" s="191"/>
      <c r="L6117" s="187"/>
      <c r="M6117" s="192"/>
      <c r="T6117" s="193"/>
      <c r="AT6117" s="188" t="s">
        <v>586</v>
      </c>
      <c r="AU6117" s="188" t="s">
        <v>84</v>
      </c>
      <c r="AV6117" s="13" t="s">
        <v>89</v>
      </c>
      <c r="AW6117" s="13" t="s">
        <v>31</v>
      </c>
      <c r="AX6117" s="13" t="s">
        <v>77</v>
      </c>
      <c r="AY6117" s="188" t="s">
        <v>574</v>
      </c>
    </row>
    <row r="6118" spans="2:51" s="15" customFormat="1" ht="12">
      <c r="B6118" s="201"/>
      <c r="D6118" s="181" t="s">
        <v>586</v>
      </c>
      <c r="E6118" s="202" t="s">
        <v>237</v>
      </c>
      <c r="F6118" s="203" t="s">
        <v>776</v>
      </c>
      <c r="H6118" s="204">
        <v>523.62</v>
      </c>
      <c r="I6118" s="205"/>
      <c r="L6118" s="201"/>
      <c r="M6118" s="206"/>
      <c r="T6118" s="207"/>
      <c r="AT6118" s="202" t="s">
        <v>586</v>
      </c>
      <c r="AU6118" s="202" t="s">
        <v>84</v>
      </c>
      <c r="AV6118" s="15" t="s">
        <v>597</v>
      </c>
      <c r="AW6118" s="15" t="s">
        <v>31</v>
      </c>
      <c r="AX6118" s="15" t="s">
        <v>77</v>
      </c>
      <c r="AY6118" s="202" t="s">
        <v>574</v>
      </c>
    </row>
    <row r="6119" spans="2:51" s="12" customFormat="1" ht="12">
      <c r="B6119" s="180"/>
      <c r="D6119" s="181" t="s">
        <v>586</v>
      </c>
      <c r="E6119" s="182" t="s">
        <v>1</v>
      </c>
      <c r="F6119" s="183" t="s">
        <v>6175</v>
      </c>
      <c r="H6119" s="182" t="s">
        <v>1</v>
      </c>
      <c r="I6119" s="184"/>
      <c r="L6119" s="180"/>
      <c r="M6119" s="185"/>
      <c r="T6119" s="186"/>
      <c r="AT6119" s="182" t="s">
        <v>586</v>
      </c>
      <c r="AU6119" s="182" t="s">
        <v>84</v>
      </c>
      <c r="AV6119" s="12" t="s">
        <v>84</v>
      </c>
      <c r="AW6119" s="12" t="s">
        <v>31</v>
      </c>
      <c r="AX6119" s="12" t="s">
        <v>77</v>
      </c>
      <c r="AY6119" s="182" t="s">
        <v>574</v>
      </c>
    </row>
    <row r="6120" spans="2:51" s="12" customFormat="1" ht="12">
      <c r="B6120" s="180"/>
      <c r="D6120" s="181" t="s">
        <v>586</v>
      </c>
      <c r="E6120" s="182" t="s">
        <v>1</v>
      </c>
      <c r="F6120" s="183" t="s">
        <v>6173</v>
      </c>
      <c r="H6120" s="182" t="s">
        <v>1</v>
      </c>
      <c r="I6120" s="184"/>
      <c r="L6120" s="180"/>
      <c r="M6120" s="185"/>
      <c r="T6120" s="186"/>
      <c r="AT6120" s="182" t="s">
        <v>586</v>
      </c>
      <c r="AU6120" s="182" t="s">
        <v>84</v>
      </c>
      <c r="AV6120" s="12" t="s">
        <v>84</v>
      </c>
      <c r="AW6120" s="12" t="s">
        <v>31</v>
      </c>
      <c r="AX6120" s="12" t="s">
        <v>77</v>
      </c>
      <c r="AY6120" s="182" t="s">
        <v>574</v>
      </c>
    </row>
    <row r="6121" spans="2:51" s="13" customFormat="1" ht="12">
      <c r="B6121" s="187"/>
      <c r="D6121" s="181" t="s">
        <v>586</v>
      </c>
      <c r="E6121" s="188" t="s">
        <v>1</v>
      </c>
      <c r="F6121" s="189" t="s">
        <v>6176</v>
      </c>
      <c r="H6121" s="190">
        <v>984.15</v>
      </c>
      <c r="I6121" s="191"/>
      <c r="L6121" s="187"/>
      <c r="M6121" s="192"/>
      <c r="T6121" s="193"/>
      <c r="AT6121" s="188" t="s">
        <v>586</v>
      </c>
      <c r="AU6121" s="188" t="s">
        <v>84</v>
      </c>
      <c r="AV6121" s="13" t="s">
        <v>89</v>
      </c>
      <c r="AW6121" s="13" t="s">
        <v>31</v>
      </c>
      <c r="AX6121" s="13" t="s">
        <v>77</v>
      </c>
      <c r="AY6121" s="188" t="s">
        <v>574</v>
      </c>
    </row>
    <row r="6122" spans="2:51" s="15" customFormat="1" ht="12">
      <c r="B6122" s="201"/>
      <c r="D6122" s="181" t="s">
        <v>586</v>
      </c>
      <c r="E6122" s="202" t="s">
        <v>243</v>
      </c>
      <c r="F6122" s="203" t="s">
        <v>776</v>
      </c>
      <c r="H6122" s="204">
        <v>984.15</v>
      </c>
      <c r="I6122" s="205"/>
      <c r="L6122" s="201"/>
      <c r="M6122" s="206"/>
      <c r="T6122" s="207"/>
      <c r="AT6122" s="202" t="s">
        <v>586</v>
      </c>
      <c r="AU6122" s="202" t="s">
        <v>84</v>
      </c>
      <c r="AV6122" s="15" t="s">
        <v>597</v>
      </c>
      <c r="AW6122" s="15" t="s">
        <v>31</v>
      </c>
      <c r="AX6122" s="15" t="s">
        <v>77</v>
      </c>
      <c r="AY6122" s="202" t="s">
        <v>574</v>
      </c>
    </row>
    <row r="6123" spans="2:51" s="12" customFormat="1" ht="12">
      <c r="B6123" s="180"/>
      <c r="D6123" s="181" t="s">
        <v>586</v>
      </c>
      <c r="E6123" s="182" t="s">
        <v>1</v>
      </c>
      <c r="F6123" s="183" t="s">
        <v>6177</v>
      </c>
      <c r="H6123" s="182" t="s">
        <v>1</v>
      </c>
      <c r="I6123" s="184"/>
      <c r="L6123" s="180"/>
      <c r="M6123" s="185"/>
      <c r="T6123" s="186"/>
      <c r="AT6123" s="182" t="s">
        <v>586</v>
      </c>
      <c r="AU6123" s="182" t="s">
        <v>84</v>
      </c>
      <c r="AV6123" s="12" t="s">
        <v>84</v>
      </c>
      <c r="AW6123" s="12" t="s">
        <v>31</v>
      </c>
      <c r="AX6123" s="12" t="s">
        <v>77</v>
      </c>
      <c r="AY6123" s="182" t="s">
        <v>574</v>
      </c>
    </row>
    <row r="6124" spans="2:51" s="12" customFormat="1" ht="12">
      <c r="B6124" s="180"/>
      <c r="D6124" s="181" t="s">
        <v>586</v>
      </c>
      <c r="E6124" s="182" t="s">
        <v>1</v>
      </c>
      <c r="F6124" s="183" t="s">
        <v>6173</v>
      </c>
      <c r="H6124" s="182" t="s">
        <v>1</v>
      </c>
      <c r="I6124" s="184"/>
      <c r="L6124" s="180"/>
      <c r="M6124" s="185"/>
      <c r="T6124" s="186"/>
      <c r="AT6124" s="182" t="s">
        <v>586</v>
      </c>
      <c r="AU6124" s="182" t="s">
        <v>84</v>
      </c>
      <c r="AV6124" s="12" t="s">
        <v>84</v>
      </c>
      <c r="AW6124" s="12" t="s">
        <v>31</v>
      </c>
      <c r="AX6124" s="12" t="s">
        <v>77</v>
      </c>
      <c r="AY6124" s="182" t="s">
        <v>574</v>
      </c>
    </row>
    <row r="6125" spans="2:51" s="13" customFormat="1" ht="12">
      <c r="B6125" s="187"/>
      <c r="D6125" s="181" t="s">
        <v>586</v>
      </c>
      <c r="E6125" s="188" t="s">
        <v>1</v>
      </c>
      <c r="F6125" s="189" t="s">
        <v>6178</v>
      </c>
      <c r="H6125" s="190">
        <v>127.89</v>
      </c>
      <c r="I6125" s="191"/>
      <c r="L6125" s="187"/>
      <c r="M6125" s="192"/>
      <c r="T6125" s="193"/>
      <c r="AT6125" s="188" t="s">
        <v>586</v>
      </c>
      <c r="AU6125" s="188" t="s">
        <v>84</v>
      </c>
      <c r="AV6125" s="13" t="s">
        <v>89</v>
      </c>
      <c r="AW6125" s="13" t="s">
        <v>31</v>
      </c>
      <c r="AX6125" s="13" t="s">
        <v>77</v>
      </c>
      <c r="AY6125" s="188" t="s">
        <v>574</v>
      </c>
    </row>
    <row r="6126" spans="2:51" s="15" customFormat="1" ht="12">
      <c r="B6126" s="201"/>
      <c r="D6126" s="181" t="s">
        <v>586</v>
      </c>
      <c r="E6126" s="202" t="s">
        <v>240</v>
      </c>
      <c r="F6126" s="203" t="s">
        <v>776</v>
      </c>
      <c r="H6126" s="204">
        <v>127.89</v>
      </c>
      <c r="I6126" s="205"/>
      <c r="L6126" s="201"/>
      <c r="M6126" s="206"/>
      <c r="T6126" s="207"/>
      <c r="AT6126" s="202" t="s">
        <v>586</v>
      </c>
      <c r="AU6126" s="202" t="s">
        <v>84</v>
      </c>
      <c r="AV6126" s="15" t="s">
        <v>597</v>
      </c>
      <c r="AW6126" s="15" t="s">
        <v>31</v>
      </c>
      <c r="AX6126" s="15" t="s">
        <v>77</v>
      </c>
      <c r="AY6126" s="202" t="s">
        <v>574</v>
      </c>
    </row>
    <row r="6127" spans="2:51" s="12" customFormat="1" ht="12">
      <c r="B6127" s="180"/>
      <c r="D6127" s="181" t="s">
        <v>586</v>
      </c>
      <c r="E6127" s="182" t="s">
        <v>1</v>
      </c>
      <c r="F6127" s="183" t="s">
        <v>6179</v>
      </c>
      <c r="H6127" s="182" t="s">
        <v>1</v>
      </c>
      <c r="I6127" s="184"/>
      <c r="L6127" s="180"/>
      <c r="M6127" s="185"/>
      <c r="T6127" s="186"/>
      <c r="AT6127" s="182" t="s">
        <v>586</v>
      </c>
      <c r="AU6127" s="182" t="s">
        <v>84</v>
      </c>
      <c r="AV6127" s="12" t="s">
        <v>84</v>
      </c>
      <c r="AW6127" s="12" t="s">
        <v>31</v>
      </c>
      <c r="AX6127" s="12" t="s">
        <v>77</v>
      </c>
      <c r="AY6127" s="182" t="s">
        <v>574</v>
      </c>
    </row>
    <row r="6128" spans="2:51" s="12" customFormat="1" ht="12">
      <c r="B6128" s="180"/>
      <c r="D6128" s="181" t="s">
        <v>586</v>
      </c>
      <c r="E6128" s="182" t="s">
        <v>1</v>
      </c>
      <c r="F6128" s="183" t="s">
        <v>6180</v>
      </c>
      <c r="H6128" s="182" t="s">
        <v>1</v>
      </c>
      <c r="I6128" s="184"/>
      <c r="L6128" s="180"/>
      <c r="M6128" s="185"/>
      <c r="T6128" s="186"/>
      <c r="AT6128" s="182" t="s">
        <v>586</v>
      </c>
      <c r="AU6128" s="182" t="s">
        <v>84</v>
      </c>
      <c r="AV6128" s="12" t="s">
        <v>84</v>
      </c>
      <c r="AW6128" s="12" t="s">
        <v>31</v>
      </c>
      <c r="AX6128" s="12" t="s">
        <v>77</v>
      </c>
      <c r="AY6128" s="182" t="s">
        <v>574</v>
      </c>
    </row>
    <row r="6129" spans="2:51" s="13" customFormat="1" ht="12">
      <c r="B6129" s="187"/>
      <c r="D6129" s="181" t="s">
        <v>586</v>
      </c>
      <c r="E6129" s="188" t="s">
        <v>1</v>
      </c>
      <c r="F6129" s="189" t="s">
        <v>6181</v>
      </c>
      <c r="H6129" s="190">
        <v>9.2899999999999991</v>
      </c>
      <c r="I6129" s="191"/>
      <c r="L6129" s="187"/>
      <c r="M6129" s="192"/>
      <c r="T6129" s="193"/>
      <c r="AT6129" s="188" t="s">
        <v>586</v>
      </c>
      <c r="AU6129" s="188" t="s">
        <v>84</v>
      </c>
      <c r="AV6129" s="13" t="s">
        <v>89</v>
      </c>
      <c r="AW6129" s="13" t="s">
        <v>31</v>
      </c>
      <c r="AX6129" s="13" t="s">
        <v>77</v>
      </c>
      <c r="AY6129" s="188" t="s">
        <v>574</v>
      </c>
    </row>
    <row r="6130" spans="2:51" s="13" customFormat="1" ht="12">
      <c r="B6130" s="187"/>
      <c r="D6130" s="181" t="s">
        <v>586</v>
      </c>
      <c r="E6130" s="188" t="s">
        <v>1</v>
      </c>
      <c r="F6130" s="189" t="s">
        <v>6182</v>
      </c>
      <c r="H6130" s="190">
        <v>11.475</v>
      </c>
      <c r="I6130" s="191"/>
      <c r="L6130" s="187"/>
      <c r="M6130" s="192"/>
      <c r="T6130" s="193"/>
      <c r="AT6130" s="188" t="s">
        <v>586</v>
      </c>
      <c r="AU6130" s="188" t="s">
        <v>84</v>
      </c>
      <c r="AV6130" s="13" t="s">
        <v>89</v>
      </c>
      <c r="AW6130" s="13" t="s">
        <v>31</v>
      </c>
      <c r="AX6130" s="13" t="s">
        <v>77</v>
      </c>
      <c r="AY6130" s="188" t="s">
        <v>574</v>
      </c>
    </row>
    <row r="6131" spans="2:51" s="13" customFormat="1" ht="12">
      <c r="B6131" s="187"/>
      <c r="D6131" s="181" t="s">
        <v>586</v>
      </c>
      <c r="E6131" s="188" t="s">
        <v>1</v>
      </c>
      <c r="F6131" s="189" t="s">
        <v>6183</v>
      </c>
      <c r="H6131" s="190">
        <v>12.29</v>
      </c>
      <c r="I6131" s="191"/>
      <c r="L6131" s="187"/>
      <c r="M6131" s="192"/>
      <c r="T6131" s="193"/>
      <c r="AT6131" s="188" t="s">
        <v>586</v>
      </c>
      <c r="AU6131" s="188" t="s">
        <v>84</v>
      </c>
      <c r="AV6131" s="13" t="s">
        <v>89</v>
      </c>
      <c r="AW6131" s="13" t="s">
        <v>31</v>
      </c>
      <c r="AX6131" s="13" t="s">
        <v>77</v>
      </c>
      <c r="AY6131" s="188" t="s">
        <v>574</v>
      </c>
    </row>
    <row r="6132" spans="2:51" s="13" customFormat="1" ht="12">
      <c r="B6132" s="187"/>
      <c r="D6132" s="181" t="s">
        <v>586</v>
      </c>
      <c r="E6132" s="188" t="s">
        <v>1</v>
      </c>
      <c r="F6132" s="189" t="s">
        <v>6184</v>
      </c>
      <c r="H6132" s="190">
        <v>12.25</v>
      </c>
      <c r="I6132" s="191"/>
      <c r="L6132" s="187"/>
      <c r="M6132" s="192"/>
      <c r="T6132" s="193"/>
      <c r="AT6132" s="188" t="s">
        <v>586</v>
      </c>
      <c r="AU6132" s="188" t="s">
        <v>84</v>
      </c>
      <c r="AV6132" s="13" t="s">
        <v>89</v>
      </c>
      <c r="AW6132" s="13" t="s">
        <v>31</v>
      </c>
      <c r="AX6132" s="13" t="s">
        <v>77</v>
      </c>
      <c r="AY6132" s="188" t="s">
        <v>574</v>
      </c>
    </row>
    <row r="6133" spans="2:51" s="13" customFormat="1" ht="12">
      <c r="B6133" s="187"/>
      <c r="D6133" s="181" t="s">
        <v>586</v>
      </c>
      <c r="E6133" s="188" t="s">
        <v>1</v>
      </c>
      <c r="F6133" s="189" t="s">
        <v>6185</v>
      </c>
      <c r="H6133" s="190">
        <v>25.024000000000001</v>
      </c>
      <c r="I6133" s="191"/>
      <c r="L6133" s="187"/>
      <c r="M6133" s="192"/>
      <c r="T6133" s="193"/>
      <c r="AT6133" s="188" t="s">
        <v>586</v>
      </c>
      <c r="AU6133" s="188" t="s">
        <v>84</v>
      </c>
      <c r="AV6133" s="13" t="s">
        <v>89</v>
      </c>
      <c r="AW6133" s="13" t="s">
        <v>31</v>
      </c>
      <c r="AX6133" s="13" t="s">
        <v>77</v>
      </c>
      <c r="AY6133" s="188" t="s">
        <v>574</v>
      </c>
    </row>
    <row r="6134" spans="2:51" s="13" customFormat="1" ht="12">
      <c r="B6134" s="187"/>
      <c r="D6134" s="181" t="s">
        <v>586</v>
      </c>
      <c r="E6134" s="188" t="s">
        <v>1</v>
      </c>
      <c r="F6134" s="189" t="s">
        <v>6186</v>
      </c>
      <c r="H6134" s="190">
        <v>3.97</v>
      </c>
      <c r="I6134" s="191"/>
      <c r="L6134" s="187"/>
      <c r="M6134" s="192"/>
      <c r="T6134" s="193"/>
      <c r="AT6134" s="188" t="s">
        <v>586</v>
      </c>
      <c r="AU6134" s="188" t="s">
        <v>84</v>
      </c>
      <c r="AV6134" s="13" t="s">
        <v>89</v>
      </c>
      <c r="AW6134" s="13" t="s">
        <v>31</v>
      </c>
      <c r="AX6134" s="13" t="s">
        <v>77</v>
      </c>
      <c r="AY6134" s="188" t="s">
        <v>574</v>
      </c>
    </row>
    <row r="6135" spans="2:51" s="13" customFormat="1" ht="12">
      <c r="B6135" s="187"/>
      <c r="D6135" s="181" t="s">
        <v>586</v>
      </c>
      <c r="E6135" s="188" t="s">
        <v>1</v>
      </c>
      <c r="F6135" s="189" t="s">
        <v>6187</v>
      </c>
      <c r="H6135" s="190">
        <v>4.2869999999999999</v>
      </c>
      <c r="I6135" s="191"/>
      <c r="L6135" s="187"/>
      <c r="M6135" s="192"/>
      <c r="T6135" s="193"/>
      <c r="AT6135" s="188" t="s">
        <v>586</v>
      </c>
      <c r="AU6135" s="188" t="s">
        <v>84</v>
      </c>
      <c r="AV6135" s="13" t="s">
        <v>89</v>
      </c>
      <c r="AW6135" s="13" t="s">
        <v>31</v>
      </c>
      <c r="AX6135" s="13" t="s">
        <v>77</v>
      </c>
      <c r="AY6135" s="188" t="s">
        <v>574</v>
      </c>
    </row>
    <row r="6136" spans="2:51" s="12" customFormat="1" ht="12">
      <c r="B6136" s="180"/>
      <c r="D6136" s="181" t="s">
        <v>586</v>
      </c>
      <c r="E6136" s="182" t="s">
        <v>1</v>
      </c>
      <c r="F6136" s="183" t="s">
        <v>6153</v>
      </c>
      <c r="H6136" s="182" t="s">
        <v>1</v>
      </c>
      <c r="I6136" s="184"/>
      <c r="L6136" s="180"/>
      <c r="M6136" s="185"/>
      <c r="T6136" s="186"/>
      <c r="AT6136" s="182" t="s">
        <v>586</v>
      </c>
      <c r="AU6136" s="182" t="s">
        <v>84</v>
      </c>
      <c r="AV6136" s="12" t="s">
        <v>84</v>
      </c>
      <c r="AW6136" s="12" t="s">
        <v>31</v>
      </c>
      <c r="AX6136" s="12" t="s">
        <v>77</v>
      </c>
      <c r="AY6136" s="182" t="s">
        <v>574</v>
      </c>
    </row>
    <row r="6137" spans="2:51" s="13" customFormat="1" ht="12">
      <c r="B6137" s="187"/>
      <c r="D6137" s="181" t="s">
        <v>586</v>
      </c>
      <c r="E6137" s="188" t="s">
        <v>1</v>
      </c>
      <c r="F6137" s="189" t="s">
        <v>6188</v>
      </c>
      <c r="H6137" s="190">
        <v>15.808</v>
      </c>
      <c r="I6137" s="191"/>
      <c r="L6137" s="187"/>
      <c r="M6137" s="192"/>
      <c r="T6137" s="193"/>
      <c r="AT6137" s="188" t="s">
        <v>586</v>
      </c>
      <c r="AU6137" s="188" t="s">
        <v>84</v>
      </c>
      <c r="AV6137" s="13" t="s">
        <v>89</v>
      </c>
      <c r="AW6137" s="13" t="s">
        <v>31</v>
      </c>
      <c r="AX6137" s="13" t="s">
        <v>77</v>
      </c>
      <c r="AY6137" s="188" t="s">
        <v>574</v>
      </c>
    </row>
    <row r="6138" spans="2:51" s="13" customFormat="1" ht="12">
      <c r="B6138" s="187"/>
      <c r="D6138" s="181" t="s">
        <v>586</v>
      </c>
      <c r="E6138" s="188" t="s">
        <v>1</v>
      </c>
      <c r="F6138" s="189" t="s">
        <v>6189</v>
      </c>
      <c r="H6138" s="190">
        <v>12.48</v>
      </c>
      <c r="I6138" s="191"/>
      <c r="L6138" s="187"/>
      <c r="M6138" s="192"/>
      <c r="T6138" s="193"/>
      <c r="AT6138" s="188" t="s">
        <v>586</v>
      </c>
      <c r="AU6138" s="188" t="s">
        <v>84</v>
      </c>
      <c r="AV6138" s="13" t="s">
        <v>89</v>
      </c>
      <c r="AW6138" s="13" t="s">
        <v>31</v>
      </c>
      <c r="AX6138" s="13" t="s">
        <v>77</v>
      </c>
      <c r="AY6138" s="188" t="s">
        <v>574</v>
      </c>
    </row>
    <row r="6139" spans="2:51" s="13" customFormat="1" ht="12">
      <c r="B6139" s="187"/>
      <c r="D6139" s="181" t="s">
        <v>586</v>
      </c>
      <c r="E6139" s="188" t="s">
        <v>1</v>
      </c>
      <c r="F6139" s="189" t="s">
        <v>6190</v>
      </c>
      <c r="H6139" s="190">
        <v>3.198</v>
      </c>
      <c r="I6139" s="191"/>
      <c r="L6139" s="187"/>
      <c r="M6139" s="192"/>
      <c r="T6139" s="193"/>
      <c r="AT6139" s="188" t="s">
        <v>586</v>
      </c>
      <c r="AU6139" s="188" t="s">
        <v>84</v>
      </c>
      <c r="AV6139" s="13" t="s">
        <v>89</v>
      </c>
      <c r="AW6139" s="13" t="s">
        <v>31</v>
      </c>
      <c r="AX6139" s="13" t="s">
        <v>77</v>
      </c>
      <c r="AY6139" s="188" t="s">
        <v>574</v>
      </c>
    </row>
    <row r="6140" spans="2:51" s="13" customFormat="1" ht="12">
      <c r="B6140" s="187"/>
      <c r="D6140" s="181" t="s">
        <v>586</v>
      </c>
      <c r="E6140" s="188" t="s">
        <v>1</v>
      </c>
      <c r="F6140" s="189" t="s">
        <v>6191</v>
      </c>
      <c r="H6140" s="190">
        <v>12.48</v>
      </c>
      <c r="I6140" s="191"/>
      <c r="L6140" s="187"/>
      <c r="M6140" s="192"/>
      <c r="T6140" s="193"/>
      <c r="AT6140" s="188" t="s">
        <v>586</v>
      </c>
      <c r="AU6140" s="188" t="s">
        <v>84</v>
      </c>
      <c r="AV6140" s="13" t="s">
        <v>89</v>
      </c>
      <c r="AW6140" s="13" t="s">
        <v>31</v>
      </c>
      <c r="AX6140" s="13" t="s">
        <v>77</v>
      </c>
      <c r="AY6140" s="188" t="s">
        <v>574</v>
      </c>
    </row>
    <row r="6141" spans="2:51" s="13" customFormat="1" ht="12">
      <c r="B6141" s="187"/>
      <c r="D6141" s="181" t="s">
        <v>586</v>
      </c>
      <c r="E6141" s="188" t="s">
        <v>1</v>
      </c>
      <c r="F6141" s="189" t="s">
        <v>6192</v>
      </c>
      <c r="H6141" s="190">
        <v>12.48</v>
      </c>
      <c r="I6141" s="191"/>
      <c r="L6141" s="187"/>
      <c r="M6141" s="192"/>
      <c r="T6141" s="193"/>
      <c r="AT6141" s="188" t="s">
        <v>586</v>
      </c>
      <c r="AU6141" s="188" t="s">
        <v>84</v>
      </c>
      <c r="AV6141" s="13" t="s">
        <v>89</v>
      </c>
      <c r="AW6141" s="13" t="s">
        <v>31</v>
      </c>
      <c r="AX6141" s="13" t="s">
        <v>77</v>
      </c>
      <c r="AY6141" s="188" t="s">
        <v>574</v>
      </c>
    </row>
    <row r="6142" spans="2:51" s="13" customFormat="1" ht="12">
      <c r="B6142" s="187"/>
      <c r="D6142" s="181" t="s">
        <v>586</v>
      </c>
      <c r="E6142" s="188" t="s">
        <v>1</v>
      </c>
      <c r="F6142" s="189" t="s">
        <v>6193</v>
      </c>
      <c r="H6142" s="190">
        <v>3.2370000000000001</v>
      </c>
      <c r="I6142" s="191"/>
      <c r="L6142" s="187"/>
      <c r="M6142" s="192"/>
      <c r="T6142" s="193"/>
      <c r="AT6142" s="188" t="s">
        <v>586</v>
      </c>
      <c r="AU6142" s="188" t="s">
        <v>84</v>
      </c>
      <c r="AV6142" s="13" t="s">
        <v>89</v>
      </c>
      <c r="AW6142" s="13" t="s">
        <v>31</v>
      </c>
      <c r="AX6142" s="13" t="s">
        <v>77</v>
      </c>
      <c r="AY6142" s="188" t="s">
        <v>574</v>
      </c>
    </row>
    <row r="6143" spans="2:51" s="13" customFormat="1" ht="12">
      <c r="B6143" s="187"/>
      <c r="D6143" s="181" t="s">
        <v>586</v>
      </c>
      <c r="E6143" s="188" t="s">
        <v>1</v>
      </c>
      <c r="F6143" s="189" t="s">
        <v>6194</v>
      </c>
      <c r="H6143" s="190">
        <v>12.48</v>
      </c>
      <c r="I6143" s="191"/>
      <c r="L6143" s="187"/>
      <c r="M6143" s="192"/>
      <c r="T6143" s="193"/>
      <c r="AT6143" s="188" t="s">
        <v>586</v>
      </c>
      <c r="AU6143" s="188" t="s">
        <v>84</v>
      </c>
      <c r="AV6143" s="13" t="s">
        <v>89</v>
      </c>
      <c r="AW6143" s="13" t="s">
        <v>31</v>
      </c>
      <c r="AX6143" s="13" t="s">
        <v>77</v>
      </c>
      <c r="AY6143" s="188" t="s">
        <v>574</v>
      </c>
    </row>
    <row r="6144" spans="2:51" s="13" customFormat="1" ht="12">
      <c r="B6144" s="187"/>
      <c r="D6144" s="181" t="s">
        <v>586</v>
      </c>
      <c r="E6144" s="188" t="s">
        <v>1</v>
      </c>
      <c r="F6144" s="189" t="s">
        <v>6195</v>
      </c>
      <c r="H6144" s="190">
        <v>12.48</v>
      </c>
      <c r="I6144" s="191"/>
      <c r="L6144" s="187"/>
      <c r="M6144" s="192"/>
      <c r="T6144" s="193"/>
      <c r="AT6144" s="188" t="s">
        <v>586</v>
      </c>
      <c r="AU6144" s="188" t="s">
        <v>84</v>
      </c>
      <c r="AV6144" s="13" t="s">
        <v>89</v>
      </c>
      <c r="AW6144" s="13" t="s">
        <v>31</v>
      </c>
      <c r="AX6144" s="13" t="s">
        <v>77</v>
      </c>
      <c r="AY6144" s="188" t="s">
        <v>574</v>
      </c>
    </row>
    <row r="6145" spans="2:51" s="13" customFormat="1" ht="12">
      <c r="B6145" s="187"/>
      <c r="D6145" s="181" t="s">
        <v>586</v>
      </c>
      <c r="E6145" s="188" t="s">
        <v>1</v>
      </c>
      <c r="F6145" s="189" t="s">
        <v>6196</v>
      </c>
      <c r="H6145" s="190">
        <v>3.2629999999999999</v>
      </c>
      <c r="I6145" s="191"/>
      <c r="L6145" s="187"/>
      <c r="M6145" s="192"/>
      <c r="T6145" s="193"/>
      <c r="AT6145" s="188" t="s">
        <v>586</v>
      </c>
      <c r="AU6145" s="188" t="s">
        <v>84</v>
      </c>
      <c r="AV6145" s="13" t="s">
        <v>89</v>
      </c>
      <c r="AW6145" s="13" t="s">
        <v>31</v>
      </c>
      <c r="AX6145" s="13" t="s">
        <v>77</v>
      </c>
      <c r="AY6145" s="188" t="s">
        <v>574</v>
      </c>
    </row>
    <row r="6146" spans="2:51" s="13" customFormat="1" ht="12">
      <c r="B6146" s="187"/>
      <c r="D6146" s="181" t="s">
        <v>586</v>
      </c>
      <c r="E6146" s="188" t="s">
        <v>1</v>
      </c>
      <c r="F6146" s="189" t="s">
        <v>6197</v>
      </c>
      <c r="H6146" s="190">
        <v>12.48</v>
      </c>
      <c r="I6146" s="191"/>
      <c r="L6146" s="187"/>
      <c r="M6146" s="192"/>
      <c r="T6146" s="193"/>
      <c r="AT6146" s="188" t="s">
        <v>586</v>
      </c>
      <c r="AU6146" s="188" t="s">
        <v>84</v>
      </c>
      <c r="AV6146" s="13" t="s">
        <v>89</v>
      </c>
      <c r="AW6146" s="13" t="s">
        <v>31</v>
      </c>
      <c r="AX6146" s="13" t="s">
        <v>77</v>
      </c>
      <c r="AY6146" s="188" t="s">
        <v>574</v>
      </c>
    </row>
    <row r="6147" spans="2:51" s="13" customFormat="1" ht="12">
      <c r="B6147" s="187"/>
      <c r="D6147" s="181" t="s">
        <v>586</v>
      </c>
      <c r="E6147" s="188" t="s">
        <v>1</v>
      </c>
      <c r="F6147" s="189" t="s">
        <v>6198</v>
      </c>
      <c r="H6147" s="190">
        <v>12.48</v>
      </c>
      <c r="I6147" s="191"/>
      <c r="L6147" s="187"/>
      <c r="M6147" s="192"/>
      <c r="T6147" s="193"/>
      <c r="AT6147" s="188" t="s">
        <v>586</v>
      </c>
      <c r="AU6147" s="188" t="s">
        <v>84</v>
      </c>
      <c r="AV6147" s="13" t="s">
        <v>89</v>
      </c>
      <c r="AW6147" s="13" t="s">
        <v>31</v>
      </c>
      <c r="AX6147" s="13" t="s">
        <v>77</v>
      </c>
      <c r="AY6147" s="188" t="s">
        <v>574</v>
      </c>
    </row>
    <row r="6148" spans="2:51" s="13" customFormat="1" ht="12">
      <c r="B6148" s="187"/>
      <c r="D6148" s="181" t="s">
        <v>586</v>
      </c>
      <c r="E6148" s="188" t="s">
        <v>1</v>
      </c>
      <c r="F6148" s="189" t="s">
        <v>6199</v>
      </c>
      <c r="H6148" s="190">
        <v>4.9290000000000003</v>
      </c>
      <c r="I6148" s="191"/>
      <c r="L6148" s="187"/>
      <c r="M6148" s="192"/>
      <c r="T6148" s="193"/>
      <c r="AT6148" s="188" t="s">
        <v>586</v>
      </c>
      <c r="AU6148" s="188" t="s">
        <v>84</v>
      </c>
      <c r="AV6148" s="13" t="s">
        <v>89</v>
      </c>
      <c r="AW6148" s="13" t="s">
        <v>31</v>
      </c>
      <c r="AX6148" s="13" t="s">
        <v>77</v>
      </c>
      <c r="AY6148" s="188" t="s">
        <v>574</v>
      </c>
    </row>
    <row r="6149" spans="2:51" s="13" customFormat="1" ht="12">
      <c r="B6149" s="187"/>
      <c r="D6149" s="181" t="s">
        <v>586</v>
      </c>
      <c r="E6149" s="188" t="s">
        <v>1</v>
      </c>
      <c r="F6149" s="189" t="s">
        <v>6200</v>
      </c>
      <c r="H6149" s="190">
        <v>13.15</v>
      </c>
      <c r="I6149" s="191"/>
      <c r="L6149" s="187"/>
      <c r="M6149" s="192"/>
      <c r="T6149" s="193"/>
      <c r="AT6149" s="188" t="s">
        <v>586</v>
      </c>
      <c r="AU6149" s="188" t="s">
        <v>84</v>
      </c>
      <c r="AV6149" s="13" t="s">
        <v>89</v>
      </c>
      <c r="AW6149" s="13" t="s">
        <v>31</v>
      </c>
      <c r="AX6149" s="13" t="s">
        <v>77</v>
      </c>
      <c r="AY6149" s="188" t="s">
        <v>574</v>
      </c>
    </row>
    <row r="6150" spans="2:51" s="13" customFormat="1" ht="12">
      <c r="B6150" s="187"/>
      <c r="D6150" s="181" t="s">
        <v>586</v>
      </c>
      <c r="E6150" s="188" t="s">
        <v>1</v>
      </c>
      <c r="F6150" s="189" t="s">
        <v>6201</v>
      </c>
      <c r="H6150" s="190">
        <v>5.4690000000000003</v>
      </c>
      <c r="I6150" s="191"/>
      <c r="L6150" s="187"/>
      <c r="M6150" s="192"/>
      <c r="T6150" s="193"/>
      <c r="AT6150" s="188" t="s">
        <v>586</v>
      </c>
      <c r="AU6150" s="188" t="s">
        <v>84</v>
      </c>
      <c r="AV6150" s="13" t="s">
        <v>89</v>
      </c>
      <c r="AW6150" s="13" t="s">
        <v>31</v>
      </c>
      <c r="AX6150" s="13" t="s">
        <v>77</v>
      </c>
      <c r="AY6150" s="188" t="s">
        <v>574</v>
      </c>
    </row>
    <row r="6151" spans="2:51" s="13" customFormat="1" ht="12">
      <c r="B6151" s="187"/>
      <c r="D6151" s="181" t="s">
        <v>586</v>
      </c>
      <c r="E6151" s="188" t="s">
        <v>1</v>
      </c>
      <c r="F6151" s="189" t="s">
        <v>6202</v>
      </c>
      <c r="H6151" s="190">
        <v>5.798</v>
      </c>
      <c r="I6151" s="191"/>
      <c r="L6151" s="187"/>
      <c r="M6151" s="192"/>
      <c r="T6151" s="193"/>
      <c r="AT6151" s="188" t="s">
        <v>586</v>
      </c>
      <c r="AU6151" s="188" t="s">
        <v>84</v>
      </c>
      <c r="AV6151" s="13" t="s">
        <v>89</v>
      </c>
      <c r="AW6151" s="13" t="s">
        <v>31</v>
      </c>
      <c r="AX6151" s="13" t="s">
        <v>77</v>
      </c>
      <c r="AY6151" s="188" t="s">
        <v>574</v>
      </c>
    </row>
    <row r="6152" spans="2:51" s="13" customFormat="1" ht="12">
      <c r="B6152" s="187"/>
      <c r="D6152" s="181" t="s">
        <v>586</v>
      </c>
      <c r="E6152" s="188" t="s">
        <v>1</v>
      </c>
      <c r="F6152" s="189" t="s">
        <v>6203</v>
      </c>
      <c r="H6152" s="190">
        <v>4.3129999999999997</v>
      </c>
      <c r="I6152" s="191"/>
      <c r="L6152" s="187"/>
      <c r="M6152" s="192"/>
      <c r="T6152" s="193"/>
      <c r="AT6152" s="188" t="s">
        <v>586</v>
      </c>
      <c r="AU6152" s="188" t="s">
        <v>84</v>
      </c>
      <c r="AV6152" s="13" t="s">
        <v>89</v>
      </c>
      <c r="AW6152" s="13" t="s">
        <v>31</v>
      </c>
      <c r="AX6152" s="13" t="s">
        <v>77</v>
      </c>
      <c r="AY6152" s="188" t="s">
        <v>574</v>
      </c>
    </row>
    <row r="6153" spans="2:51" s="13" customFormat="1" ht="12">
      <c r="B6153" s="187"/>
      <c r="D6153" s="181" t="s">
        <v>586</v>
      </c>
      <c r="E6153" s="188" t="s">
        <v>1</v>
      </c>
      <c r="F6153" s="189" t="s">
        <v>6204</v>
      </c>
      <c r="H6153" s="190">
        <v>20.37</v>
      </c>
      <c r="I6153" s="191"/>
      <c r="L6153" s="187"/>
      <c r="M6153" s="192"/>
      <c r="T6153" s="193"/>
      <c r="AT6153" s="188" t="s">
        <v>586</v>
      </c>
      <c r="AU6153" s="188" t="s">
        <v>84</v>
      </c>
      <c r="AV6153" s="13" t="s">
        <v>89</v>
      </c>
      <c r="AW6153" s="13" t="s">
        <v>31</v>
      </c>
      <c r="AX6153" s="13" t="s">
        <v>77</v>
      </c>
      <c r="AY6153" s="188" t="s">
        <v>574</v>
      </c>
    </row>
    <row r="6154" spans="2:51" s="13" customFormat="1" ht="12">
      <c r="B6154" s="187"/>
      <c r="D6154" s="181" t="s">
        <v>586</v>
      </c>
      <c r="E6154" s="188" t="s">
        <v>1</v>
      </c>
      <c r="F6154" s="189" t="s">
        <v>6205</v>
      </c>
      <c r="H6154" s="190">
        <v>2.9710000000000001</v>
      </c>
      <c r="I6154" s="191"/>
      <c r="L6154" s="187"/>
      <c r="M6154" s="192"/>
      <c r="T6154" s="193"/>
      <c r="AT6154" s="188" t="s">
        <v>586</v>
      </c>
      <c r="AU6154" s="188" t="s">
        <v>84</v>
      </c>
      <c r="AV6154" s="13" t="s">
        <v>89</v>
      </c>
      <c r="AW6154" s="13" t="s">
        <v>31</v>
      </c>
      <c r="AX6154" s="13" t="s">
        <v>77</v>
      </c>
      <c r="AY6154" s="188" t="s">
        <v>574</v>
      </c>
    </row>
    <row r="6155" spans="2:51" s="13" customFormat="1" ht="12">
      <c r="B6155" s="187"/>
      <c r="D6155" s="181" t="s">
        <v>586</v>
      </c>
      <c r="E6155" s="188" t="s">
        <v>1</v>
      </c>
      <c r="F6155" s="189" t="s">
        <v>6206</v>
      </c>
      <c r="H6155" s="190">
        <v>20.37</v>
      </c>
      <c r="I6155" s="191"/>
      <c r="L6155" s="187"/>
      <c r="M6155" s="192"/>
      <c r="T6155" s="193"/>
      <c r="AT6155" s="188" t="s">
        <v>586</v>
      </c>
      <c r="AU6155" s="188" t="s">
        <v>84</v>
      </c>
      <c r="AV6155" s="13" t="s">
        <v>89</v>
      </c>
      <c r="AW6155" s="13" t="s">
        <v>31</v>
      </c>
      <c r="AX6155" s="13" t="s">
        <v>77</v>
      </c>
      <c r="AY6155" s="188" t="s">
        <v>574</v>
      </c>
    </row>
    <row r="6156" spans="2:51" s="13" customFormat="1" ht="12">
      <c r="B6156" s="187"/>
      <c r="D6156" s="181" t="s">
        <v>586</v>
      </c>
      <c r="E6156" s="188" t="s">
        <v>1</v>
      </c>
      <c r="F6156" s="189" t="s">
        <v>6207</v>
      </c>
      <c r="H6156" s="190">
        <v>20.37</v>
      </c>
      <c r="I6156" s="191"/>
      <c r="L6156" s="187"/>
      <c r="M6156" s="192"/>
      <c r="T6156" s="193"/>
      <c r="AT6156" s="188" t="s">
        <v>586</v>
      </c>
      <c r="AU6156" s="188" t="s">
        <v>84</v>
      </c>
      <c r="AV6156" s="13" t="s">
        <v>89</v>
      </c>
      <c r="AW6156" s="13" t="s">
        <v>31</v>
      </c>
      <c r="AX6156" s="13" t="s">
        <v>77</v>
      </c>
      <c r="AY6156" s="188" t="s">
        <v>574</v>
      </c>
    </row>
    <row r="6157" spans="2:51" s="13" customFormat="1" ht="12">
      <c r="B6157" s="187"/>
      <c r="D6157" s="181" t="s">
        <v>586</v>
      </c>
      <c r="E6157" s="188" t="s">
        <v>1</v>
      </c>
      <c r="F6157" s="189" t="s">
        <v>6208</v>
      </c>
      <c r="H6157" s="190">
        <v>2.9550000000000001</v>
      </c>
      <c r="I6157" s="191"/>
      <c r="L6157" s="187"/>
      <c r="M6157" s="192"/>
      <c r="T6157" s="193"/>
      <c r="AT6157" s="188" t="s">
        <v>586</v>
      </c>
      <c r="AU6157" s="188" t="s">
        <v>84</v>
      </c>
      <c r="AV6157" s="13" t="s">
        <v>89</v>
      </c>
      <c r="AW6157" s="13" t="s">
        <v>31</v>
      </c>
      <c r="AX6157" s="13" t="s">
        <v>77</v>
      </c>
      <c r="AY6157" s="188" t="s">
        <v>574</v>
      </c>
    </row>
    <row r="6158" spans="2:51" s="13" customFormat="1" ht="12">
      <c r="B6158" s="187"/>
      <c r="D6158" s="181" t="s">
        <v>586</v>
      </c>
      <c r="E6158" s="188" t="s">
        <v>1</v>
      </c>
      <c r="F6158" s="189" t="s">
        <v>6209</v>
      </c>
      <c r="H6158" s="190">
        <v>20.37</v>
      </c>
      <c r="I6158" s="191"/>
      <c r="L6158" s="187"/>
      <c r="M6158" s="192"/>
      <c r="T6158" s="193"/>
      <c r="AT6158" s="188" t="s">
        <v>586</v>
      </c>
      <c r="AU6158" s="188" t="s">
        <v>84</v>
      </c>
      <c r="AV6158" s="13" t="s">
        <v>89</v>
      </c>
      <c r="AW6158" s="13" t="s">
        <v>31</v>
      </c>
      <c r="AX6158" s="13" t="s">
        <v>77</v>
      </c>
      <c r="AY6158" s="188" t="s">
        <v>574</v>
      </c>
    </row>
    <row r="6159" spans="2:51" s="13" customFormat="1" ht="12">
      <c r="B6159" s="187"/>
      <c r="D6159" s="181" t="s">
        <v>586</v>
      </c>
      <c r="E6159" s="188" t="s">
        <v>1</v>
      </c>
      <c r="F6159" s="189" t="s">
        <v>6210</v>
      </c>
      <c r="H6159" s="190">
        <v>20.37</v>
      </c>
      <c r="I6159" s="191"/>
      <c r="L6159" s="187"/>
      <c r="M6159" s="192"/>
      <c r="T6159" s="193"/>
      <c r="AT6159" s="188" t="s">
        <v>586</v>
      </c>
      <c r="AU6159" s="188" t="s">
        <v>84</v>
      </c>
      <c r="AV6159" s="13" t="s">
        <v>89</v>
      </c>
      <c r="AW6159" s="13" t="s">
        <v>31</v>
      </c>
      <c r="AX6159" s="13" t="s">
        <v>77</v>
      </c>
      <c r="AY6159" s="188" t="s">
        <v>574</v>
      </c>
    </row>
    <row r="6160" spans="2:51" s="13" customFormat="1" ht="12">
      <c r="B6160" s="187"/>
      <c r="D6160" s="181" t="s">
        <v>586</v>
      </c>
      <c r="E6160" s="188" t="s">
        <v>1</v>
      </c>
      <c r="F6160" s="189" t="s">
        <v>6211</v>
      </c>
      <c r="H6160" s="190">
        <v>2.9550000000000001</v>
      </c>
      <c r="I6160" s="191"/>
      <c r="L6160" s="187"/>
      <c r="M6160" s="192"/>
      <c r="T6160" s="193"/>
      <c r="AT6160" s="188" t="s">
        <v>586</v>
      </c>
      <c r="AU6160" s="188" t="s">
        <v>84</v>
      </c>
      <c r="AV6160" s="13" t="s">
        <v>89</v>
      </c>
      <c r="AW6160" s="13" t="s">
        <v>31</v>
      </c>
      <c r="AX6160" s="13" t="s">
        <v>77</v>
      </c>
      <c r="AY6160" s="188" t="s">
        <v>574</v>
      </c>
    </row>
    <row r="6161" spans="2:51" s="13" customFormat="1" ht="12">
      <c r="B6161" s="187"/>
      <c r="D6161" s="181" t="s">
        <v>586</v>
      </c>
      <c r="E6161" s="188" t="s">
        <v>1</v>
      </c>
      <c r="F6161" s="189" t="s">
        <v>6212</v>
      </c>
      <c r="H6161" s="190">
        <v>20.37</v>
      </c>
      <c r="I6161" s="191"/>
      <c r="L6161" s="187"/>
      <c r="M6161" s="192"/>
      <c r="T6161" s="193"/>
      <c r="AT6161" s="188" t="s">
        <v>586</v>
      </c>
      <c r="AU6161" s="188" t="s">
        <v>84</v>
      </c>
      <c r="AV6161" s="13" t="s">
        <v>89</v>
      </c>
      <c r="AW6161" s="13" t="s">
        <v>31</v>
      </c>
      <c r="AX6161" s="13" t="s">
        <v>77</v>
      </c>
      <c r="AY6161" s="188" t="s">
        <v>574</v>
      </c>
    </row>
    <row r="6162" spans="2:51" s="13" customFormat="1" ht="12">
      <c r="B6162" s="187"/>
      <c r="D6162" s="181" t="s">
        <v>586</v>
      </c>
      <c r="E6162" s="188" t="s">
        <v>1</v>
      </c>
      <c r="F6162" s="189" t="s">
        <v>6213</v>
      </c>
      <c r="H6162" s="190">
        <v>21.53</v>
      </c>
      <c r="I6162" s="191"/>
      <c r="L6162" s="187"/>
      <c r="M6162" s="192"/>
      <c r="T6162" s="193"/>
      <c r="AT6162" s="188" t="s">
        <v>586</v>
      </c>
      <c r="AU6162" s="188" t="s">
        <v>84</v>
      </c>
      <c r="AV6162" s="13" t="s">
        <v>89</v>
      </c>
      <c r="AW6162" s="13" t="s">
        <v>31</v>
      </c>
      <c r="AX6162" s="13" t="s">
        <v>77</v>
      </c>
      <c r="AY6162" s="188" t="s">
        <v>574</v>
      </c>
    </row>
    <row r="6163" spans="2:51" s="13" customFormat="1" ht="12">
      <c r="B6163" s="187"/>
      <c r="D6163" s="181" t="s">
        <v>586</v>
      </c>
      <c r="E6163" s="188" t="s">
        <v>1</v>
      </c>
      <c r="F6163" s="189" t="s">
        <v>6214</v>
      </c>
      <c r="H6163" s="190">
        <v>2.9550000000000001</v>
      </c>
      <c r="I6163" s="191"/>
      <c r="L6163" s="187"/>
      <c r="M6163" s="192"/>
      <c r="T6163" s="193"/>
      <c r="AT6163" s="188" t="s">
        <v>586</v>
      </c>
      <c r="AU6163" s="188" t="s">
        <v>84</v>
      </c>
      <c r="AV6163" s="13" t="s">
        <v>89</v>
      </c>
      <c r="AW6163" s="13" t="s">
        <v>31</v>
      </c>
      <c r="AX6163" s="13" t="s">
        <v>77</v>
      </c>
      <c r="AY6163" s="188" t="s">
        <v>574</v>
      </c>
    </row>
    <row r="6164" spans="2:51" s="13" customFormat="1" ht="12">
      <c r="B6164" s="187"/>
      <c r="D6164" s="181" t="s">
        <v>586</v>
      </c>
      <c r="E6164" s="188" t="s">
        <v>1</v>
      </c>
      <c r="F6164" s="189" t="s">
        <v>6215</v>
      </c>
      <c r="H6164" s="190">
        <v>20.440000000000001</v>
      </c>
      <c r="I6164" s="191"/>
      <c r="L6164" s="187"/>
      <c r="M6164" s="192"/>
      <c r="T6164" s="193"/>
      <c r="AT6164" s="188" t="s">
        <v>586</v>
      </c>
      <c r="AU6164" s="188" t="s">
        <v>84</v>
      </c>
      <c r="AV6164" s="13" t="s">
        <v>89</v>
      </c>
      <c r="AW6164" s="13" t="s">
        <v>31</v>
      </c>
      <c r="AX6164" s="13" t="s">
        <v>77</v>
      </c>
      <c r="AY6164" s="188" t="s">
        <v>574</v>
      </c>
    </row>
    <row r="6165" spans="2:51" s="13" customFormat="1" ht="12">
      <c r="B6165" s="187"/>
      <c r="D6165" s="181" t="s">
        <v>586</v>
      </c>
      <c r="E6165" s="188" t="s">
        <v>1</v>
      </c>
      <c r="F6165" s="189" t="s">
        <v>6216</v>
      </c>
      <c r="H6165" s="190">
        <v>14.064</v>
      </c>
      <c r="I6165" s="191"/>
      <c r="L6165" s="187"/>
      <c r="M6165" s="192"/>
      <c r="T6165" s="193"/>
      <c r="AT6165" s="188" t="s">
        <v>586</v>
      </c>
      <c r="AU6165" s="188" t="s">
        <v>84</v>
      </c>
      <c r="AV6165" s="13" t="s">
        <v>89</v>
      </c>
      <c r="AW6165" s="13" t="s">
        <v>31</v>
      </c>
      <c r="AX6165" s="13" t="s">
        <v>77</v>
      </c>
      <c r="AY6165" s="188" t="s">
        <v>574</v>
      </c>
    </row>
    <row r="6166" spans="2:51" s="13" customFormat="1" ht="12">
      <c r="B6166" s="187"/>
      <c r="D6166" s="181" t="s">
        <v>586</v>
      </c>
      <c r="E6166" s="188" t="s">
        <v>1</v>
      </c>
      <c r="F6166" s="189" t="s">
        <v>6217</v>
      </c>
      <c r="H6166" s="190">
        <v>18.04</v>
      </c>
      <c r="I6166" s="191"/>
      <c r="L6166" s="187"/>
      <c r="M6166" s="192"/>
      <c r="T6166" s="193"/>
      <c r="AT6166" s="188" t="s">
        <v>586</v>
      </c>
      <c r="AU6166" s="188" t="s">
        <v>84</v>
      </c>
      <c r="AV6166" s="13" t="s">
        <v>89</v>
      </c>
      <c r="AW6166" s="13" t="s">
        <v>31</v>
      </c>
      <c r="AX6166" s="13" t="s">
        <v>77</v>
      </c>
      <c r="AY6166" s="188" t="s">
        <v>574</v>
      </c>
    </row>
    <row r="6167" spans="2:51" s="13" customFormat="1" ht="12">
      <c r="B6167" s="187"/>
      <c r="D6167" s="181" t="s">
        <v>586</v>
      </c>
      <c r="E6167" s="188" t="s">
        <v>1</v>
      </c>
      <c r="F6167" s="189" t="s">
        <v>6218</v>
      </c>
      <c r="H6167" s="190">
        <v>12.727</v>
      </c>
      <c r="I6167" s="191"/>
      <c r="L6167" s="187"/>
      <c r="M6167" s="192"/>
      <c r="T6167" s="193"/>
      <c r="AT6167" s="188" t="s">
        <v>586</v>
      </c>
      <c r="AU6167" s="188" t="s">
        <v>84</v>
      </c>
      <c r="AV6167" s="13" t="s">
        <v>89</v>
      </c>
      <c r="AW6167" s="13" t="s">
        <v>31</v>
      </c>
      <c r="AX6167" s="13" t="s">
        <v>77</v>
      </c>
      <c r="AY6167" s="188" t="s">
        <v>574</v>
      </c>
    </row>
    <row r="6168" spans="2:51" s="13" customFormat="1" ht="12">
      <c r="B6168" s="187"/>
      <c r="D6168" s="181" t="s">
        <v>586</v>
      </c>
      <c r="E6168" s="188" t="s">
        <v>1</v>
      </c>
      <c r="F6168" s="189" t="s">
        <v>6219</v>
      </c>
      <c r="H6168" s="190">
        <v>20.16</v>
      </c>
      <c r="I6168" s="191"/>
      <c r="L6168" s="187"/>
      <c r="M6168" s="192"/>
      <c r="T6168" s="193"/>
      <c r="AT6168" s="188" t="s">
        <v>586</v>
      </c>
      <c r="AU6168" s="188" t="s">
        <v>84</v>
      </c>
      <c r="AV6168" s="13" t="s">
        <v>89</v>
      </c>
      <c r="AW6168" s="13" t="s">
        <v>31</v>
      </c>
      <c r="AX6168" s="13" t="s">
        <v>77</v>
      </c>
      <c r="AY6168" s="188" t="s">
        <v>574</v>
      </c>
    </row>
    <row r="6169" spans="2:51" s="13" customFormat="1" ht="12">
      <c r="B6169" s="187"/>
      <c r="D6169" s="181" t="s">
        <v>586</v>
      </c>
      <c r="E6169" s="188" t="s">
        <v>1</v>
      </c>
      <c r="F6169" s="189" t="s">
        <v>6220</v>
      </c>
      <c r="H6169" s="190">
        <v>17.989999999999998</v>
      </c>
      <c r="I6169" s="191"/>
      <c r="L6169" s="187"/>
      <c r="M6169" s="192"/>
      <c r="T6169" s="193"/>
      <c r="AT6169" s="188" t="s">
        <v>586</v>
      </c>
      <c r="AU6169" s="188" t="s">
        <v>84</v>
      </c>
      <c r="AV6169" s="13" t="s">
        <v>89</v>
      </c>
      <c r="AW6169" s="13" t="s">
        <v>31</v>
      </c>
      <c r="AX6169" s="13" t="s">
        <v>77</v>
      </c>
      <c r="AY6169" s="188" t="s">
        <v>574</v>
      </c>
    </row>
    <row r="6170" spans="2:51" s="13" customFormat="1" ht="12">
      <c r="B6170" s="187"/>
      <c r="D6170" s="181" t="s">
        <v>586</v>
      </c>
      <c r="E6170" s="188" t="s">
        <v>1</v>
      </c>
      <c r="F6170" s="189" t="s">
        <v>6221</v>
      </c>
      <c r="H6170" s="190">
        <v>14.884</v>
      </c>
      <c r="I6170" s="191"/>
      <c r="L6170" s="187"/>
      <c r="M6170" s="192"/>
      <c r="T6170" s="193"/>
      <c r="AT6170" s="188" t="s">
        <v>586</v>
      </c>
      <c r="AU6170" s="188" t="s">
        <v>84</v>
      </c>
      <c r="AV6170" s="13" t="s">
        <v>89</v>
      </c>
      <c r="AW6170" s="13" t="s">
        <v>31</v>
      </c>
      <c r="AX6170" s="13" t="s">
        <v>77</v>
      </c>
      <c r="AY6170" s="188" t="s">
        <v>574</v>
      </c>
    </row>
    <row r="6171" spans="2:51" s="13" customFormat="1" ht="12">
      <c r="B6171" s="187"/>
      <c r="D6171" s="181" t="s">
        <v>586</v>
      </c>
      <c r="E6171" s="188" t="s">
        <v>1</v>
      </c>
      <c r="F6171" s="189" t="s">
        <v>6222</v>
      </c>
      <c r="H6171" s="190">
        <v>15.688000000000001</v>
      </c>
      <c r="I6171" s="191"/>
      <c r="L6171" s="187"/>
      <c r="M6171" s="192"/>
      <c r="T6171" s="193"/>
      <c r="AT6171" s="188" t="s">
        <v>586</v>
      </c>
      <c r="AU6171" s="188" t="s">
        <v>84</v>
      </c>
      <c r="AV6171" s="13" t="s">
        <v>89</v>
      </c>
      <c r="AW6171" s="13" t="s">
        <v>31</v>
      </c>
      <c r="AX6171" s="13" t="s">
        <v>77</v>
      </c>
      <c r="AY6171" s="188" t="s">
        <v>574</v>
      </c>
    </row>
    <row r="6172" spans="2:51" s="13" customFormat="1" ht="12">
      <c r="B6172" s="187"/>
      <c r="D6172" s="181" t="s">
        <v>586</v>
      </c>
      <c r="E6172" s="188" t="s">
        <v>1</v>
      </c>
      <c r="F6172" s="189" t="s">
        <v>6223</v>
      </c>
      <c r="H6172" s="190">
        <v>9.6760000000000002</v>
      </c>
      <c r="I6172" s="191"/>
      <c r="L6172" s="187"/>
      <c r="M6172" s="192"/>
      <c r="T6172" s="193"/>
      <c r="AT6172" s="188" t="s">
        <v>586</v>
      </c>
      <c r="AU6172" s="188" t="s">
        <v>84</v>
      </c>
      <c r="AV6172" s="13" t="s">
        <v>89</v>
      </c>
      <c r="AW6172" s="13" t="s">
        <v>31</v>
      </c>
      <c r="AX6172" s="13" t="s">
        <v>77</v>
      </c>
      <c r="AY6172" s="188" t="s">
        <v>574</v>
      </c>
    </row>
    <row r="6173" spans="2:51" s="13" customFormat="1" ht="12">
      <c r="B6173" s="187"/>
      <c r="D6173" s="181" t="s">
        <v>586</v>
      </c>
      <c r="E6173" s="188" t="s">
        <v>1</v>
      </c>
      <c r="F6173" s="189" t="s">
        <v>6224</v>
      </c>
      <c r="H6173" s="190">
        <v>21.7</v>
      </c>
      <c r="I6173" s="191"/>
      <c r="L6173" s="187"/>
      <c r="M6173" s="192"/>
      <c r="T6173" s="193"/>
      <c r="AT6173" s="188" t="s">
        <v>586</v>
      </c>
      <c r="AU6173" s="188" t="s">
        <v>84</v>
      </c>
      <c r="AV6173" s="13" t="s">
        <v>89</v>
      </c>
      <c r="AW6173" s="13" t="s">
        <v>31</v>
      </c>
      <c r="AX6173" s="13" t="s">
        <v>77</v>
      </c>
      <c r="AY6173" s="188" t="s">
        <v>574</v>
      </c>
    </row>
    <row r="6174" spans="2:51" s="13" customFormat="1" ht="12">
      <c r="B6174" s="187"/>
      <c r="D6174" s="181" t="s">
        <v>586</v>
      </c>
      <c r="E6174" s="188" t="s">
        <v>1</v>
      </c>
      <c r="F6174" s="189" t="s">
        <v>6225</v>
      </c>
      <c r="H6174" s="190">
        <v>3.0310000000000001</v>
      </c>
      <c r="I6174" s="191"/>
      <c r="L6174" s="187"/>
      <c r="M6174" s="192"/>
      <c r="T6174" s="193"/>
      <c r="AT6174" s="188" t="s">
        <v>586</v>
      </c>
      <c r="AU6174" s="188" t="s">
        <v>84</v>
      </c>
      <c r="AV6174" s="13" t="s">
        <v>89</v>
      </c>
      <c r="AW6174" s="13" t="s">
        <v>31</v>
      </c>
      <c r="AX6174" s="13" t="s">
        <v>77</v>
      </c>
      <c r="AY6174" s="188" t="s">
        <v>574</v>
      </c>
    </row>
    <row r="6175" spans="2:51" s="13" customFormat="1" ht="12">
      <c r="B6175" s="187"/>
      <c r="D6175" s="181" t="s">
        <v>586</v>
      </c>
      <c r="E6175" s="188" t="s">
        <v>1</v>
      </c>
      <c r="F6175" s="189" t="s">
        <v>6226</v>
      </c>
      <c r="H6175" s="190">
        <v>20.56</v>
      </c>
      <c r="I6175" s="191"/>
      <c r="L6175" s="187"/>
      <c r="M6175" s="192"/>
      <c r="T6175" s="193"/>
      <c r="AT6175" s="188" t="s">
        <v>586</v>
      </c>
      <c r="AU6175" s="188" t="s">
        <v>84</v>
      </c>
      <c r="AV6175" s="13" t="s">
        <v>89</v>
      </c>
      <c r="AW6175" s="13" t="s">
        <v>31</v>
      </c>
      <c r="AX6175" s="13" t="s">
        <v>77</v>
      </c>
      <c r="AY6175" s="188" t="s">
        <v>574</v>
      </c>
    </row>
    <row r="6176" spans="2:51" s="13" customFormat="1" ht="12">
      <c r="B6176" s="187"/>
      <c r="D6176" s="181" t="s">
        <v>586</v>
      </c>
      <c r="E6176" s="188" t="s">
        <v>1</v>
      </c>
      <c r="F6176" s="189" t="s">
        <v>6227</v>
      </c>
      <c r="H6176" s="190">
        <v>20.56</v>
      </c>
      <c r="I6176" s="191"/>
      <c r="L6176" s="187"/>
      <c r="M6176" s="192"/>
      <c r="T6176" s="193"/>
      <c r="AT6176" s="188" t="s">
        <v>586</v>
      </c>
      <c r="AU6176" s="188" t="s">
        <v>84</v>
      </c>
      <c r="AV6176" s="13" t="s">
        <v>89</v>
      </c>
      <c r="AW6176" s="13" t="s">
        <v>31</v>
      </c>
      <c r="AX6176" s="13" t="s">
        <v>77</v>
      </c>
      <c r="AY6176" s="188" t="s">
        <v>574</v>
      </c>
    </row>
    <row r="6177" spans="2:51" s="13" customFormat="1" ht="12">
      <c r="B6177" s="187"/>
      <c r="D6177" s="181" t="s">
        <v>586</v>
      </c>
      <c r="E6177" s="188" t="s">
        <v>1</v>
      </c>
      <c r="F6177" s="189" t="s">
        <v>6228</v>
      </c>
      <c r="H6177" s="190">
        <v>3.0880000000000001</v>
      </c>
      <c r="I6177" s="191"/>
      <c r="L6177" s="187"/>
      <c r="M6177" s="192"/>
      <c r="T6177" s="193"/>
      <c r="AT6177" s="188" t="s">
        <v>586</v>
      </c>
      <c r="AU6177" s="188" t="s">
        <v>84</v>
      </c>
      <c r="AV6177" s="13" t="s">
        <v>89</v>
      </c>
      <c r="AW6177" s="13" t="s">
        <v>31</v>
      </c>
      <c r="AX6177" s="13" t="s">
        <v>77</v>
      </c>
      <c r="AY6177" s="188" t="s">
        <v>574</v>
      </c>
    </row>
    <row r="6178" spans="2:51" s="13" customFormat="1" ht="12">
      <c r="B6178" s="187"/>
      <c r="D6178" s="181" t="s">
        <v>586</v>
      </c>
      <c r="E6178" s="188" t="s">
        <v>1</v>
      </c>
      <c r="F6178" s="189" t="s">
        <v>6229</v>
      </c>
      <c r="H6178" s="190">
        <v>20.56</v>
      </c>
      <c r="I6178" s="191"/>
      <c r="L6178" s="187"/>
      <c r="M6178" s="192"/>
      <c r="T6178" s="193"/>
      <c r="AT6178" s="188" t="s">
        <v>586</v>
      </c>
      <c r="AU6178" s="188" t="s">
        <v>84</v>
      </c>
      <c r="AV6178" s="13" t="s">
        <v>89</v>
      </c>
      <c r="AW6178" s="13" t="s">
        <v>31</v>
      </c>
      <c r="AX6178" s="13" t="s">
        <v>77</v>
      </c>
      <c r="AY6178" s="188" t="s">
        <v>574</v>
      </c>
    </row>
    <row r="6179" spans="2:51" s="13" customFormat="1" ht="12">
      <c r="B6179" s="187"/>
      <c r="D6179" s="181" t="s">
        <v>586</v>
      </c>
      <c r="E6179" s="188" t="s">
        <v>1</v>
      </c>
      <c r="F6179" s="189" t="s">
        <v>6230</v>
      </c>
      <c r="H6179" s="190">
        <v>20.56</v>
      </c>
      <c r="I6179" s="191"/>
      <c r="L6179" s="187"/>
      <c r="M6179" s="192"/>
      <c r="T6179" s="193"/>
      <c r="AT6179" s="188" t="s">
        <v>586</v>
      </c>
      <c r="AU6179" s="188" t="s">
        <v>84</v>
      </c>
      <c r="AV6179" s="13" t="s">
        <v>89</v>
      </c>
      <c r="AW6179" s="13" t="s">
        <v>31</v>
      </c>
      <c r="AX6179" s="13" t="s">
        <v>77</v>
      </c>
      <c r="AY6179" s="188" t="s">
        <v>574</v>
      </c>
    </row>
    <row r="6180" spans="2:51" s="13" customFormat="1" ht="12">
      <c r="B6180" s="187"/>
      <c r="D6180" s="181" t="s">
        <v>586</v>
      </c>
      <c r="E6180" s="188" t="s">
        <v>1</v>
      </c>
      <c r="F6180" s="189" t="s">
        <v>6231</v>
      </c>
      <c r="H6180" s="190">
        <v>3.0379999999999998</v>
      </c>
      <c r="I6180" s="191"/>
      <c r="L6180" s="187"/>
      <c r="M6180" s="192"/>
      <c r="T6180" s="193"/>
      <c r="AT6180" s="188" t="s">
        <v>586</v>
      </c>
      <c r="AU6180" s="188" t="s">
        <v>84</v>
      </c>
      <c r="AV6180" s="13" t="s">
        <v>89</v>
      </c>
      <c r="AW6180" s="13" t="s">
        <v>31</v>
      </c>
      <c r="AX6180" s="13" t="s">
        <v>77</v>
      </c>
      <c r="AY6180" s="188" t="s">
        <v>574</v>
      </c>
    </row>
    <row r="6181" spans="2:51" s="13" customFormat="1" ht="12">
      <c r="B6181" s="187"/>
      <c r="D6181" s="181" t="s">
        <v>586</v>
      </c>
      <c r="E6181" s="188" t="s">
        <v>1</v>
      </c>
      <c r="F6181" s="189" t="s">
        <v>6232</v>
      </c>
      <c r="H6181" s="190">
        <v>20.56</v>
      </c>
      <c r="I6181" s="191"/>
      <c r="L6181" s="187"/>
      <c r="M6181" s="192"/>
      <c r="T6181" s="193"/>
      <c r="AT6181" s="188" t="s">
        <v>586</v>
      </c>
      <c r="AU6181" s="188" t="s">
        <v>84</v>
      </c>
      <c r="AV6181" s="13" t="s">
        <v>89</v>
      </c>
      <c r="AW6181" s="13" t="s">
        <v>31</v>
      </c>
      <c r="AX6181" s="13" t="s">
        <v>77</v>
      </c>
      <c r="AY6181" s="188" t="s">
        <v>574</v>
      </c>
    </row>
    <row r="6182" spans="2:51" s="13" customFormat="1" ht="12">
      <c r="B6182" s="187"/>
      <c r="D6182" s="181" t="s">
        <v>586</v>
      </c>
      <c r="E6182" s="188" t="s">
        <v>1</v>
      </c>
      <c r="F6182" s="189" t="s">
        <v>6233</v>
      </c>
      <c r="H6182" s="190">
        <v>20.56</v>
      </c>
      <c r="I6182" s="191"/>
      <c r="L6182" s="187"/>
      <c r="M6182" s="192"/>
      <c r="T6182" s="193"/>
      <c r="AT6182" s="188" t="s">
        <v>586</v>
      </c>
      <c r="AU6182" s="188" t="s">
        <v>84</v>
      </c>
      <c r="AV6182" s="13" t="s">
        <v>89</v>
      </c>
      <c r="AW6182" s="13" t="s">
        <v>31</v>
      </c>
      <c r="AX6182" s="13" t="s">
        <v>77</v>
      </c>
      <c r="AY6182" s="188" t="s">
        <v>574</v>
      </c>
    </row>
    <row r="6183" spans="2:51" s="13" customFormat="1" ht="12">
      <c r="B6183" s="187"/>
      <c r="D6183" s="181" t="s">
        <v>586</v>
      </c>
      <c r="E6183" s="188" t="s">
        <v>1</v>
      </c>
      <c r="F6183" s="189" t="s">
        <v>6234</v>
      </c>
      <c r="H6183" s="190">
        <v>3.0790000000000002</v>
      </c>
      <c r="I6183" s="191"/>
      <c r="L6183" s="187"/>
      <c r="M6183" s="192"/>
      <c r="T6183" s="193"/>
      <c r="AT6183" s="188" t="s">
        <v>586</v>
      </c>
      <c r="AU6183" s="188" t="s">
        <v>84</v>
      </c>
      <c r="AV6183" s="13" t="s">
        <v>89</v>
      </c>
      <c r="AW6183" s="13" t="s">
        <v>31</v>
      </c>
      <c r="AX6183" s="13" t="s">
        <v>77</v>
      </c>
      <c r="AY6183" s="188" t="s">
        <v>574</v>
      </c>
    </row>
    <row r="6184" spans="2:51" s="13" customFormat="1" ht="12">
      <c r="B6184" s="187"/>
      <c r="D6184" s="181" t="s">
        <v>586</v>
      </c>
      <c r="E6184" s="188" t="s">
        <v>1</v>
      </c>
      <c r="F6184" s="189" t="s">
        <v>6235</v>
      </c>
      <c r="H6184" s="190">
        <v>20.49</v>
      </c>
      <c r="I6184" s="191"/>
      <c r="L6184" s="187"/>
      <c r="M6184" s="192"/>
      <c r="T6184" s="193"/>
      <c r="AT6184" s="188" t="s">
        <v>586</v>
      </c>
      <c r="AU6184" s="188" t="s">
        <v>84</v>
      </c>
      <c r="AV6184" s="13" t="s">
        <v>89</v>
      </c>
      <c r="AW6184" s="13" t="s">
        <v>31</v>
      </c>
      <c r="AX6184" s="13" t="s">
        <v>77</v>
      </c>
      <c r="AY6184" s="188" t="s">
        <v>574</v>
      </c>
    </row>
    <row r="6185" spans="2:51" s="15" customFormat="1" ht="12">
      <c r="B6185" s="201"/>
      <c r="D6185" s="181" t="s">
        <v>586</v>
      </c>
      <c r="E6185" s="202" t="s">
        <v>220</v>
      </c>
      <c r="F6185" s="203" t="s">
        <v>776</v>
      </c>
      <c r="H6185" s="204">
        <v>702.15200000000004</v>
      </c>
      <c r="I6185" s="205"/>
      <c r="L6185" s="201"/>
      <c r="M6185" s="206"/>
      <c r="T6185" s="207"/>
      <c r="AT6185" s="202" t="s">
        <v>586</v>
      </c>
      <c r="AU6185" s="202" t="s">
        <v>84</v>
      </c>
      <c r="AV6185" s="15" t="s">
        <v>597</v>
      </c>
      <c r="AW6185" s="15" t="s">
        <v>31</v>
      </c>
      <c r="AX6185" s="15" t="s">
        <v>77</v>
      </c>
      <c r="AY6185" s="202" t="s">
        <v>574</v>
      </c>
    </row>
    <row r="6186" spans="2:51" s="12" customFormat="1" ht="12">
      <c r="B6186" s="180"/>
      <c r="D6186" s="181" t="s">
        <v>586</v>
      </c>
      <c r="E6186" s="182" t="s">
        <v>1</v>
      </c>
      <c r="F6186" s="183" t="s">
        <v>6236</v>
      </c>
      <c r="H6186" s="182" t="s">
        <v>1</v>
      </c>
      <c r="I6186" s="184"/>
      <c r="L6186" s="180"/>
      <c r="M6186" s="185"/>
      <c r="T6186" s="186"/>
      <c r="AT6186" s="182" t="s">
        <v>586</v>
      </c>
      <c r="AU6186" s="182" t="s">
        <v>84</v>
      </c>
      <c r="AV6186" s="12" t="s">
        <v>84</v>
      </c>
      <c r="AW6186" s="12" t="s">
        <v>31</v>
      </c>
      <c r="AX6186" s="12" t="s">
        <v>77</v>
      </c>
      <c r="AY6186" s="182" t="s">
        <v>574</v>
      </c>
    </row>
    <row r="6187" spans="2:51" s="12" customFormat="1" ht="12">
      <c r="B6187" s="180"/>
      <c r="D6187" s="181" t="s">
        <v>586</v>
      </c>
      <c r="E6187" s="182" t="s">
        <v>1</v>
      </c>
      <c r="F6187" s="183" t="s">
        <v>6180</v>
      </c>
      <c r="H6187" s="182" t="s">
        <v>1</v>
      </c>
      <c r="I6187" s="184"/>
      <c r="L6187" s="180"/>
      <c r="M6187" s="185"/>
      <c r="T6187" s="186"/>
      <c r="AT6187" s="182" t="s">
        <v>586</v>
      </c>
      <c r="AU6187" s="182" t="s">
        <v>84</v>
      </c>
      <c r="AV6187" s="12" t="s">
        <v>84</v>
      </c>
      <c r="AW6187" s="12" t="s">
        <v>31</v>
      </c>
      <c r="AX6187" s="12" t="s">
        <v>77</v>
      </c>
      <c r="AY6187" s="182" t="s">
        <v>574</v>
      </c>
    </row>
    <row r="6188" spans="2:51" s="13" customFormat="1" ht="12">
      <c r="B6188" s="187"/>
      <c r="D6188" s="181" t="s">
        <v>586</v>
      </c>
      <c r="E6188" s="188" t="s">
        <v>1</v>
      </c>
      <c r="F6188" s="189" t="s">
        <v>6237</v>
      </c>
      <c r="H6188" s="190">
        <v>0.13800000000000001</v>
      </c>
      <c r="I6188" s="191"/>
      <c r="L6188" s="187"/>
      <c r="M6188" s="192"/>
      <c r="T6188" s="193"/>
      <c r="AT6188" s="188" t="s">
        <v>586</v>
      </c>
      <c r="AU6188" s="188" t="s">
        <v>84</v>
      </c>
      <c r="AV6188" s="13" t="s">
        <v>89</v>
      </c>
      <c r="AW6188" s="13" t="s">
        <v>31</v>
      </c>
      <c r="AX6188" s="13" t="s">
        <v>77</v>
      </c>
      <c r="AY6188" s="188" t="s">
        <v>574</v>
      </c>
    </row>
    <row r="6189" spans="2:51" s="13" customFormat="1" ht="12">
      <c r="B6189" s="187"/>
      <c r="D6189" s="181" t="s">
        <v>586</v>
      </c>
      <c r="E6189" s="188" t="s">
        <v>1</v>
      </c>
      <c r="F6189" s="189" t="s">
        <v>6238</v>
      </c>
      <c r="H6189" s="190">
        <v>0.755</v>
      </c>
      <c r="I6189" s="191"/>
      <c r="L6189" s="187"/>
      <c r="M6189" s="192"/>
      <c r="T6189" s="193"/>
      <c r="AT6189" s="188" t="s">
        <v>586</v>
      </c>
      <c r="AU6189" s="188" t="s">
        <v>84</v>
      </c>
      <c r="AV6189" s="13" t="s">
        <v>89</v>
      </c>
      <c r="AW6189" s="13" t="s">
        <v>31</v>
      </c>
      <c r="AX6189" s="13" t="s">
        <v>77</v>
      </c>
      <c r="AY6189" s="188" t="s">
        <v>574</v>
      </c>
    </row>
    <row r="6190" spans="2:51" s="13" customFormat="1" ht="12">
      <c r="B6190" s="187"/>
      <c r="D6190" s="181" t="s">
        <v>586</v>
      </c>
      <c r="E6190" s="188" t="s">
        <v>1</v>
      </c>
      <c r="F6190" s="189" t="s">
        <v>6239</v>
      </c>
      <c r="H6190" s="190">
        <v>1.786</v>
      </c>
      <c r="I6190" s="191"/>
      <c r="L6190" s="187"/>
      <c r="M6190" s="192"/>
      <c r="T6190" s="193"/>
      <c r="AT6190" s="188" t="s">
        <v>586</v>
      </c>
      <c r="AU6190" s="188" t="s">
        <v>84</v>
      </c>
      <c r="AV6190" s="13" t="s">
        <v>89</v>
      </c>
      <c r="AW6190" s="13" t="s">
        <v>31</v>
      </c>
      <c r="AX6190" s="13" t="s">
        <v>77</v>
      </c>
      <c r="AY6190" s="188" t="s">
        <v>574</v>
      </c>
    </row>
    <row r="6191" spans="2:51" s="12" customFormat="1" ht="12">
      <c r="B6191" s="180"/>
      <c r="D6191" s="181" t="s">
        <v>586</v>
      </c>
      <c r="E6191" s="182" t="s">
        <v>1</v>
      </c>
      <c r="F6191" s="183" t="s">
        <v>6153</v>
      </c>
      <c r="H6191" s="182" t="s">
        <v>1</v>
      </c>
      <c r="I6191" s="184"/>
      <c r="L6191" s="180"/>
      <c r="M6191" s="185"/>
      <c r="T6191" s="186"/>
      <c r="AT6191" s="182" t="s">
        <v>586</v>
      </c>
      <c r="AU6191" s="182" t="s">
        <v>84</v>
      </c>
      <c r="AV6191" s="12" t="s">
        <v>84</v>
      </c>
      <c r="AW6191" s="12" t="s">
        <v>31</v>
      </c>
      <c r="AX6191" s="12" t="s">
        <v>77</v>
      </c>
      <c r="AY6191" s="182" t="s">
        <v>574</v>
      </c>
    </row>
    <row r="6192" spans="2:51" s="13" customFormat="1" ht="12">
      <c r="B6192" s="187"/>
      <c r="D6192" s="181" t="s">
        <v>586</v>
      </c>
      <c r="E6192" s="188" t="s">
        <v>1</v>
      </c>
      <c r="F6192" s="189" t="s">
        <v>6240</v>
      </c>
      <c r="H6192" s="190">
        <v>0.40200000000000002</v>
      </c>
      <c r="I6192" s="191"/>
      <c r="L6192" s="187"/>
      <c r="M6192" s="192"/>
      <c r="T6192" s="193"/>
      <c r="AT6192" s="188" t="s">
        <v>586</v>
      </c>
      <c r="AU6192" s="188" t="s">
        <v>84</v>
      </c>
      <c r="AV6192" s="13" t="s">
        <v>89</v>
      </c>
      <c r="AW6192" s="13" t="s">
        <v>31</v>
      </c>
      <c r="AX6192" s="13" t="s">
        <v>77</v>
      </c>
      <c r="AY6192" s="188" t="s">
        <v>574</v>
      </c>
    </row>
    <row r="6193" spans="2:51" s="13" customFormat="1" ht="12">
      <c r="B6193" s="187"/>
      <c r="D6193" s="181" t="s">
        <v>586</v>
      </c>
      <c r="E6193" s="188" t="s">
        <v>1</v>
      </c>
      <c r="F6193" s="189" t="s">
        <v>6241</v>
      </c>
      <c r="H6193" s="190">
        <v>4.2119999999999997</v>
      </c>
      <c r="I6193" s="191"/>
      <c r="L6193" s="187"/>
      <c r="M6193" s="192"/>
      <c r="T6193" s="193"/>
      <c r="AT6193" s="188" t="s">
        <v>586</v>
      </c>
      <c r="AU6193" s="188" t="s">
        <v>84</v>
      </c>
      <c r="AV6193" s="13" t="s">
        <v>89</v>
      </c>
      <c r="AW6193" s="13" t="s">
        <v>31</v>
      </c>
      <c r="AX6193" s="13" t="s">
        <v>77</v>
      </c>
      <c r="AY6193" s="188" t="s">
        <v>574</v>
      </c>
    </row>
    <row r="6194" spans="2:51" s="13" customFormat="1" ht="12">
      <c r="B6194" s="187"/>
      <c r="D6194" s="181" t="s">
        <v>586</v>
      </c>
      <c r="E6194" s="188" t="s">
        <v>1</v>
      </c>
      <c r="F6194" s="189" t="s">
        <v>6242</v>
      </c>
      <c r="H6194" s="190">
        <v>4.173</v>
      </c>
      <c r="I6194" s="191"/>
      <c r="L6194" s="187"/>
      <c r="M6194" s="192"/>
      <c r="T6194" s="193"/>
      <c r="AT6194" s="188" t="s">
        <v>586</v>
      </c>
      <c r="AU6194" s="188" t="s">
        <v>84</v>
      </c>
      <c r="AV6194" s="13" t="s">
        <v>89</v>
      </c>
      <c r="AW6194" s="13" t="s">
        <v>31</v>
      </c>
      <c r="AX6194" s="13" t="s">
        <v>77</v>
      </c>
      <c r="AY6194" s="188" t="s">
        <v>574</v>
      </c>
    </row>
    <row r="6195" spans="2:51" s="13" customFormat="1" ht="12">
      <c r="B6195" s="187"/>
      <c r="D6195" s="181" t="s">
        <v>586</v>
      </c>
      <c r="E6195" s="188" t="s">
        <v>1</v>
      </c>
      <c r="F6195" s="189" t="s">
        <v>6243</v>
      </c>
      <c r="H6195" s="190">
        <v>4.1269999999999998</v>
      </c>
      <c r="I6195" s="191"/>
      <c r="L6195" s="187"/>
      <c r="M6195" s="192"/>
      <c r="T6195" s="193"/>
      <c r="AT6195" s="188" t="s">
        <v>586</v>
      </c>
      <c r="AU6195" s="188" t="s">
        <v>84</v>
      </c>
      <c r="AV6195" s="13" t="s">
        <v>89</v>
      </c>
      <c r="AW6195" s="13" t="s">
        <v>31</v>
      </c>
      <c r="AX6195" s="13" t="s">
        <v>77</v>
      </c>
      <c r="AY6195" s="188" t="s">
        <v>574</v>
      </c>
    </row>
    <row r="6196" spans="2:51" s="13" customFormat="1" ht="12">
      <c r="B6196" s="187"/>
      <c r="D6196" s="181" t="s">
        <v>586</v>
      </c>
      <c r="E6196" s="188" t="s">
        <v>1</v>
      </c>
      <c r="F6196" s="189" t="s">
        <v>6244</v>
      </c>
      <c r="H6196" s="190">
        <v>2.4809999999999999</v>
      </c>
      <c r="I6196" s="191"/>
      <c r="L6196" s="187"/>
      <c r="M6196" s="192"/>
      <c r="T6196" s="193"/>
      <c r="AT6196" s="188" t="s">
        <v>586</v>
      </c>
      <c r="AU6196" s="188" t="s">
        <v>84</v>
      </c>
      <c r="AV6196" s="13" t="s">
        <v>89</v>
      </c>
      <c r="AW6196" s="13" t="s">
        <v>31</v>
      </c>
      <c r="AX6196" s="13" t="s">
        <v>77</v>
      </c>
      <c r="AY6196" s="188" t="s">
        <v>574</v>
      </c>
    </row>
    <row r="6197" spans="2:51" s="13" customFormat="1" ht="12">
      <c r="B6197" s="187"/>
      <c r="D6197" s="181" t="s">
        <v>586</v>
      </c>
      <c r="E6197" s="188" t="s">
        <v>1</v>
      </c>
      <c r="F6197" s="189" t="s">
        <v>6245</v>
      </c>
      <c r="H6197" s="190">
        <v>1.7010000000000001</v>
      </c>
      <c r="I6197" s="191"/>
      <c r="L6197" s="187"/>
      <c r="M6197" s="192"/>
      <c r="T6197" s="193"/>
      <c r="AT6197" s="188" t="s">
        <v>586</v>
      </c>
      <c r="AU6197" s="188" t="s">
        <v>84</v>
      </c>
      <c r="AV6197" s="13" t="s">
        <v>89</v>
      </c>
      <c r="AW6197" s="13" t="s">
        <v>31</v>
      </c>
      <c r="AX6197" s="13" t="s">
        <v>77</v>
      </c>
      <c r="AY6197" s="188" t="s">
        <v>574</v>
      </c>
    </row>
    <row r="6198" spans="2:51" s="13" customFormat="1" ht="12">
      <c r="B6198" s="187"/>
      <c r="D6198" s="181" t="s">
        <v>586</v>
      </c>
      <c r="E6198" s="188" t="s">
        <v>1</v>
      </c>
      <c r="F6198" s="189" t="s">
        <v>6246</v>
      </c>
      <c r="H6198" s="190">
        <v>3.7320000000000002</v>
      </c>
      <c r="I6198" s="191"/>
      <c r="L6198" s="187"/>
      <c r="M6198" s="192"/>
      <c r="T6198" s="193"/>
      <c r="AT6198" s="188" t="s">
        <v>586</v>
      </c>
      <c r="AU6198" s="188" t="s">
        <v>84</v>
      </c>
      <c r="AV6198" s="13" t="s">
        <v>89</v>
      </c>
      <c r="AW6198" s="13" t="s">
        <v>31</v>
      </c>
      <c r="AX6198" s="13" t="s">
        <v>77</v>
      </c>
      <c r="AY6198" s="188" t="s">
        <v>574</v>
      </c>
    </row>
    <row r="6199" spans="2:51" s="13" customFormat="1" ht="12">
      <c r="B6199" s="187"/>
      <c r="D6199" s="181" t="s">
        <v>586</v>
      </c>
      <c r="E6199" s="188" t="s">
        <v>1</v>
      </c>
      <c r="F6199" s="189" t="s">
        <v>6247</v>
      </c>
      <c r="H6199" s="190">
        <v>5.2169999999999996</v>
      </c>
      <c r="I6199" s="191"/>
      <c r="L6199" s="187"/>
      <c r="M6199" s="192"/>
      <c r="T6199" s="193"/>
      <c r="AT6199" s="188" t="s">
        <v>586</v>
      </c>
      <c r="AU6199" s="188" t="s">
        <v>84</v>
      </c>
      <c r="AV6199" s="13" t="s">
        <v>89</v>
      </c>
      <c r="AW6199" s="13" t="s">
        <v>31</v>
      </c>
      <c r="AX6199" s="13" t="s">
        <v>77</v>
      </c>
      <c r="AY6199" s="188" t="s">
        <v>574</v>
      </c>
    </row>
    <row r="6200" spans="2:51" s="13" customFormat="1" ht="12">
      <c r="B6200" s="187"/>
      <c r="D6200" s="181" t="s">
        <v>586</v>
      </c>
      <c r="E6200" s="188" t="s">
        <v>1</v>
      </c>
      <c r="F6200" s="189" t="s">
        <v>6248</v>
      </c>
      <c r="H6200" s="190">
        <v>3.819</v>
      </c>
      <c r="I6200" s="191"/>
      <c r="L6200" s="187"/>
      <c r="M6200" s="192"/>
      <c r="T6200" s="193"/>
      <c r="AT6200" s="188" t="s">
        <v>586</v>
      </c>
      <c r="AU6200" s="188" t="s">
        <v>84</v>
      </c>
      <c r="AV6200" s="13" t="s">
        <v>89</v>
      </c>
      <c r="AW6200" s="13" t="s">
        <v>31</v>
      </c>
      <c r="AX6200" s="13" t="s">
        <v>77</v>
      </c>
      <c r="AY6200" s="188" t="s">
        <v>574</v>
      </c>
    </row>
    <row r="6201" spans="2:51" s="13" customFormat="1" ht="12">
      <c r="B6201" s="187"/>
      <c r="D6201" s="181" t="s">
        <v>586</v>
      </c>
      <c r="E6201" s="188" t="s">
        <v>1</v>
      </c>
      <c r="F6201" s="189" t="s">
        <v>6249</v>
      </c>
      <c r="H6201" s="190">
        <v>3.835</v>
      </c>
      <c r="I6201" s="191"/>
      <c r="L6201" s="187"/>
      <c r="M6201" s="192"/>
      <c r="T6201" s="193"/>
      <c r="AT6201" s="188" t="s">
        <v>586</v>
      </c>
      <c r="AU6201" s="188" t="s">
        <v>84</v>
      </c>
      <c r="AV6201" s="13" t="s">
        <v>89</v>
      </c>
      <c r="AW6201" s="13" t="s">
        <v>31</v>
      </c>
      <c r="AX6201" s="13" t="s">
        <v>77</v>
      </c>
      <c r="AY6201" s="188" t="s">
        <v>574</v>
      </c>
    </row>
    <row r="6202" spans="2:51" s="13" customFormat="1" ht="12">
      <c r="B6202" s="187"/>
      <c r="D6202" s="181" t="s">
        <v>586</v>
      </c>
      <c r="E6202" s="188" t="s">
        <v>1</v>
      </c>
      <c r="F6202" s="189" t="s">
        <v>6250</v>
      </c>
      <c r="H6202" s="190">
        <v>3.835</v>
      </c>
      <c r="I6202" s="191"/>
      <c r="L6202" s="187"/>
      <c r="M6202" s="192"/>
      <c r="T6202" s="193"/>
      <c r="AT6202" s="188" t="s">
        <v>586</v>
      </c>
      <c r="AU6202" s="188" t="s">
        <v>84</v>
      </c>
      <c r="AV6202" s="13" t="s">
        <v>89</v>
      </c>
      <c r="AW6202" s="13" t="s">
        <v>31</v>
      </c>
      <c r="AX6202" s="13" t="s">
        <v>77</v>
      </c>
      <c r="AY6202" s="188" t="s">
        <v>574</v>
      </c>
    </row>
    <row r="6203" spans="2:51" s="13" customFormat="1" ht="12">
      <c r="B6203" s="187"/>
      <c r="D6203" s="181" t="s">
        <v>586</v>
      </c>
      <c r="E6203" s="188" t="s">
        <v>1</v>
      </c>
      <c r="F6203" s="189" t="s">
        <v>6251</v>
      </c>
      <c r="H6203" s="190">
        <v>3.835</v>
      </c>
      <c r="I6203" s="191"/>
      <c r="L6203" s="187"/>
      <c r="M6203" s="192"/>
      <c r="T6203" s="193"/>
      <c r="AT6203" s="188" t="s">
        <v>586</v>
      </c>
      <c r="AU6203" s="188" t="s">
        <v>84</v>
      </c>
      <c r="AV6203" s="13" t="s">
        <v>89</v>
      </c>
      <c r="AW6203" s="13" t="s">
        <v>31</v>
      </c>
      <c r="AX6203" s="13" t="s">
        <v>77</v>
      </c>
      <c r="AY6203" s="188" t="s">
        <v>574</v>
      </c>
    </row>
    <row r="6204" spans="2:51" s="13" customFormat="1" ht="12">
      <c r="B6204" s="187"/>
      <c r="D6204" s="181" t="s">
        <v>586</v>
      </c>
      <c r="E6204" s="188" t="s">
        <v>1</v>
      </c>
      <c r="F6204" s="189" t="s">
        <v>6252</v>
      </c>
      <c r="H6204" s="190">
        <v>7.4059999999999997</v>
      </c>
      <c r="I6204" s="191"/>
      <c r="L6204" s="187"/>
      <c r="M6204" s="192"/>
      <c r="T6204" s="193"/>
      <c r="AT6204" s="188" t="s">
        <v>586</v>
      </c>
      <c r="AU6204" s="188" t="s">
        <v>84</v>
      </c>
      <c r="AV6204" s="13" t="s">
        <v>89</v>
      </c>
      <c r="AW6204" s="13" t="s">
        <v>31</v>
      </c>
      <c r="AX6204" s="13" t="s">
        <v>77</v>
      </c>
      <c r="AY6204" s="188" t="s">
        <v>574</v>
      </c>
    </row>
    <row r="6205" spans="2:51" s="13" customFormat="1" ht="12">
      <c r="B6205" s="187"/>
      <c r="D6205" s="181" t="s">
        <v>586</v>
      </c>
      <c r="E6205" s="188" t="s">
        <v>1</v>
      </c>
      <c r="F6205" s="189" t="s">
        <v>6253</v>
      </c>
      <c r="H6205" s="190">
        <v>7.8730000000000002</v>
      </c>
      <c r="I6205" s="191"/>
      <c r="L6205" s="187"/>
      <c r="M6205" s="192"/>
      <c r="T6205" s="193"/>
      <c r="AT6205" s="188" t="s">
        <v>586</v>
      </c>
      <c r="AU6205" s="188" t="s">
        <v>84</v>
      </c>
      <c r="AV6205" s="13" t="s">
        <v>89</v>
      </c>
      <c r="AW6205" s="13" t="s">
        <v>31</v>
      </c>
      <c r="AX6205" s="13" t="s">
        <v>77</v>
      </c>
      <c r="AY6205" s="188" t="s">
        <v>574</v>
      </c>
    </row>
    <row r="6206" spans="2:51" s="13" customFormat="1" ht="12">
      <c r="B6206" s="187"/>
      <c r="D6206" s="181" t="s">
        <v>586</v>
      </c>
      <c r="E6206" s="188" t="s">
        <v>1</v>
      </c>
      <c r="F6206" s="189" t="s">
        <v>6254</v>
      </c>
      <c r="H6206" s="190">
        <v>2.08</v>
      </c>
      <c r="I6206" s="191"/>
      <c r="L6206" s="187"/>
      <c r="M6206" s="192"/>
      <c r="T6206" s="193"/>
      <c r="AT6206" s="188" t="s">
        <v>586</v>
      </c>
      <c r="AU6206" s="188" t="s">
        <v>84</v>
      </c>
      <c r="AV6206" s="13" t="s">
        <v>89</v>
      </c>
      <c r="AW6206" s="13" t="s">
        <v>31</v>
      </c>
      <c r="AX6206" s="13" t="s">
        <v>77</v>
      </c>
      <c r="AY6206" s="188" t="s">
        <v>574</v>
      </c>
    </row>
    <row r="6207" spans="2:51" s="13" customFormat="1" ht="12">
      <c r="B6207" s="187"/>
      <c r="D6207" s="181" t="s">
        <v>586</v>
      </c>
      <c r="E6207" s="188" t="s">
        <v>1</v>
      </c>
      <c r="F6207" s="189" t="s">
        <v>6255</v>
      </c>
      <c r="H6207" s="190">
        <v>4.3959999999999999</v>
      </c>
      <c r="I6207" s="191"/>
      <c r="L6207" s="187"/>
      <c r="M6207" s="192"/>
      <c r="T6207" s="193"/>
      <c r="AT6207" s="188" t="s">
        <v>586</v>
      </c>
      <c r="AU6207" s="188" t="s">
        <v>84</v>
      </c>
      <c r="AV6207" s="13" t="s">
        <v>89</v>
      </c>
      <c r="AW6207" s="13" t="s">
        <v>31</v>
      </c>
      <c r="AX6207" s="13" t="s">
        <v>77</v>
      </c>
      <c r="AY6207" s="188" t="s">
        <v>574</v>
      </c>
    </row>
    <row r="6208" spans="2:51" s="13" customFormat="1" ht="12">
      <c r="B6208" s="187"/>
      <c r="D6208" s="181" t="s">
        <v>586</v>
      </c>
      <c r="E6208" s="188" t="s">
        <v>1</v>
      </c>
      <c r="F6208" s="189" t="s">
        <v>6256</v>
      </c>
      <c r="H6208" s="190">
        <v>3.0920000000000001</v>
      </c>
      <c r="I6208" s="191"/>
      <c r="L6208" s="187"/>
      <c r="M6208" s="192"/>
      <c r="T6208" s="193"/>
      <c r="AT6208" s="188" t="s">
        <v>586</v>
      </c>
      <c r="AU6208" s="188" t="s">
        <v>84</v>
      </c>
      <c r="AV6208" s="13" t="s">
        <v>89</v>
      </c>
      <c r="AW6208" s="13" t="s">
        <v>31</v>
      </c>
      <c r="AX6208" s="13" t="s">
        <v>77</v>
      </c>
      <c r="AY6208" s="188" t="s">
        <v>574</v>
      </c>
    </row>
    <row r="6209" spans="2:51" s="13" customFormat="1" ht="12">
      <c r="B6209" s="187"/>
      <c r="D6209" s="181" t="s">
        <v>586</v>
      </c>
      <c r="E6209" s="188" t="s">
        <v>1</v>
      </c>
      <c r="F6209" s="189" t="s">
        <v>6257</v>
      </c>
      <c r="H6209" s="190">
        <v>3.5539999999999998</v>
      </c>
      <c r="I6209" s="191"/>
      <c r="L6209" s="187"/>
      <c r="M6209" s="192"/>
      <c r="T6209" s="193"/>
      <c r="AT6209" s="188" t="s">
        <v>586</v>
      </c>
      <c r="AU6209" s="188" t="s">
        <v>84</v>
      </c>
      <c r="AV6209" s="13" t="s">
        <v>89</v>
      </c>
      <c r="AW6209" s="13" t="s">
        <v>31</v>
      </c>
      <c r="AX6209" s="13" t="s">
        <v>77</v>
      </c>
      <c r="AY6209" s="188" t="s">
        <v>574</v>
      </c>
    </row>
    <row r="6210" spans="2:51" s="13" customFormat="1" ht="12">
      <c r="B6210" s="187"/>
      <c r="D6210" s="181" t="s">
        <v>586</v>
      </c>
      <c r="E6210" s="188" t="s">
        <v>1</v>
      </c>
      <c r="F6210" s="189" t="s">
        <v>6258</v>
      </c>
      <c r="H6210" s="190">
        <v>3.7589999999999999</v>
      </c>
      <c r="I6210" s="191"/>
      <c r="L6210" s="187"/>
      <c r="M6210" s="192"/>
      <c r="T6210" s="193"/>
      <c r="AT6210" s="188" t="s">
        <v>586</v>
      </c>
      <c r="AU6210" s="188" t="s">
        <v>84</v>
      </c>
      <c r="AV6210" s="13" t="s">
        <v>89</v>
      </c>
      <c r="AW6210" s="13" t="s">
        <v>31</v>
      </c>
      <c r="AX6210" s="13" t="s">
        <v>77</v>
      </c>
      <c r="AY6210" s="188" t="s">
        <v>574</v>
      </c>
    </row>
    <row r="6211" spans="2:51" s="13" customFormat="1" ht="12">
      <c r="B6211" s="187"/>
      <c r="D6211" s="181" t="s">
        <v>586</v>
      </c>
      <c r="E6211" s="188" t="s">
        <v>1</v>
      </c>
      <c r="F6211" s="189" t="s">
        <v>6259</v>
      </c>
      <c r="H6211" s="190">
        <v>3.702</v>
      </c>
      <c r="I6211" s="191"/>
      <c r="L6211" s="187"/>
      <c r="M6211" s="192"/>
      <c r="T6211" s="193"/>
      <c r="AT6211" s="188" t="s">
        <v>586</v>
      </c>
      <c r="AU6211" s="188" t="s">
        <v>84</v>
      </c>
      <c r="AV6211" s="13" t="s">
        <v>89</v>
      </c>
      <c r="AW6211" s="13" t="s">
        <v>31</v>
      </c>
      <c r="AX6211" s="13" t="s">
        <v>77</v>
      </c>
      <c r="AY6211" s="188" t="s">
        <v>574</v>
      </c>
    </row>
    <row r="6212" spans="2:51" s="13" customFormat="1" ht="12">
      <c r="B6212" s="187"/>
      <c r="D6212" s="181" t="s">
        <v>586</v>
      </c>
      <c r="E6212" s="188" t="s">
        <v>1</v>
      </c>
      <c r="F6212" s="189" t="s">
        <v>6260</v>
      </c>
      <c r="H6212" s="190">
        <v>3.7519999999999998</v>
      </c>
      <c r="I6212" s="191"/>
      <c r="L6212" s="187"/>
      <c r="M6212" s="192"/>
      <c r="T6212" s="193"/>
      <c r="AT6212" s="188" t="s">
        <v>586</v>
      </c>
      <c r="AU6212" s="188" t="s">
        <v>84</v>
      </c>
      <c r="AV6212" s="13" t="s">
        <v>89</v>
      </c>
      <c r="AW6212" s="13" t="s">
        <v>31</v>
      </c>
      <c r="AX6212" s="13" t="s">
        <v>77</v>
      </c>
      <c r="AY6212" s="188" t="s">
        <v>574</v>
      </c>
    </row>
    <row r="6213" spans="2:51" s="13" customFormat="1" ht="12">
      <c r="B6213" s="187"/>
      <c r="D6213" s="181" t="s">
        <v>586</v>
      </c>
      <c r="E6213" s="188" t="s">
        <v>1</v>
      </c>
      <c r="F6213" s="189" t="s">
        <v>6261</v>
      </c>
      <c r="H6213" s="190">
        <v>3.7109999999999999</v>
      </c>
      <c r="I6213" s="191"/>
      <c r="L6213" s="187"/>
      <c r="M6213" s="192"/>
      <c r="T6213" s="193"/>
      <c r="AT6213" s="188" t="s">
        <v>586</v>
      </c>
      <c r="AU6213" s="188" t="s">
        <v>84</v>
      </c>
      <c r="AV6213" s="13" t="s">
        <v>89</v>
      </c>
      <c r="AW6213" s="13" t="s">
        <v>31</v>
      </c>
      <c r="AX6213" s="13" t="s">
        <v>77</v>
      </c>
      <c r="AY6213" s="188" t="s">
        <v>574</v>
      </c>
    </row>
    <row r="6214" spans="2:51" s="15" customFormat="1" ht="12">
      <c r="B6214" s="201"/>
      <c r="D6214" s="181" t="s">
        <v>586</v>
      </c>
      <c r="E6214" s="202" t="s">
        <v>218</v>
      </c>
      <c r="F6214" s="203" t="s">
        <v>776</v>
      </c>
      <c r="H6214" s="204">
        <v>87.373000000000005</v>
      </c>
      <c r="I6214" s="205"/>
      <c r="L6214" s="201"/>
      <c r="M6214" s="206"/>
      <c r="T6214" s="207"/>
      <c r="AT6214" s="202" t="s">
        <v>586</v>
      </c>
      <c r="AU6214" s="202" t="s">
        <v>84</v>
      </c>
      <c r="AV6214" s="15" t="s">
        <v>597</v>
      </c>
      <c r="AW6214" s="15" t="s">
        <v>31</v>
      </c>
      <c r="AX6214" s="15" t="s">
        <v>77</v>
      </c>
      <c r="AY6214" s="202" t="s">
        <v>574</v>
      </c>
    </row>
    <row r="6215" spans="2:51" s="12" customFormat="1" ht="12">
      <c r="B6215" s="180"/>
      <c r="D6215" s="181" t="s">
        <v>586</v>
      </c>
      <c r="E6215" s="182" t="s">
        <v>1</v>
      </c>
      <c r="F6215" s="183" t="s">
        <v>6262</v>
      </c>
      <c r="H6215" s="182" t="s">
        <v>1</v>
      </c>
      <c r="I6215" s="184"/>
      <c r="L6215" s="180"/>
      <c r="M6215" s="185"/>
      <c r="T6215" s="186"/>
      <c r="AT6215" s="182" t="s">
        <v>586</v>
      </c>
      <c r="AU6215" s="182" t="s">
        <v>84</v>
      </c>
      <c r="AV6215" s="12" t="s">
        <v>84</v>
      </c>
      <c r="AW6215" s="12" t="s">
        <v>31</v>
      </c>
      <c r="AX6215" s="12" t="s">
        <v>77</v>
      </c>
      <c r="AY6215" s="182" t="s">
        <v>574</v>
      </c>
    </row>
    <row r="6216" spans="2:51" s="12" customFormat="1" ht="12">
      <c r="B6216" s="180"/>
      <c r="D6216" s="181" t="s">
        <v>586</v>
      </c>
      <c r="E6216" s="182" t="s">
        <v>1</v>
      </c>
      <c r="F6216" s="183" t="s">
        <v>6180</v>
      </c>
      <c r="H6216" s="182" t="s">
        <v>1</v>
      </c>
      <c r="I6216" s="184"/>
      <c r="L6216" s="180"/>
      <c r="M6216" s="185"/>
      <c r="T6216" s="186"/>
      <c r="AT6216" s="182" t="s">
        <v>586</v>
      </c>
      <c r="AU6216" s="182" t="s">
        <v>84</v>
      </c>
      <c r="AV6216" s="12" t="s">
        <v>84</v>
      </c>
      <c r="AW6216" s="12" t="s">
        <v>31</v>
      </c>
      <c r="AX6216" s="12" t="s">
        <v>77</v>
      </c>
      <c r="AY6216" s="182" t="s">
        <v>574</v>
      </c>
    </row>
    <row r="6217" spans="2:51" s="13" customFormat="1" ht="12">
      <c r="B6217" s="187"/>
      <c r="D6217" s="181" t="s">
        <v>586</v>
      </c>
      <c r="E6217" s="188" t="s">
        <v>1</v>
      </c>
      <c r="F6217" s="189" t="s">
        <v>6263</v>
      </c>
      <c r="H6217" s="190">
        <v>1.0549999999999999</v>
      </c>
      <c r="I6217" s="191"/>
      <c r="L6217" s="187"/>
      <c r="M6217" s="192"/>
      <c r="T6217" s="193"/>
      <c r="AT6217" s="188" t="s">
        <v>586</v>
      </c>
      <c r="AU6217" s="188" t="s">
        <v>84</v>
      </c>
      <c r="AV6217" s="13" t="s">
        <v>89</v>
      </c>
      <c r="AW6217" s="13" t="s">
        <v>31</v>
      </c>
      <c r="AX6217" s="13" t="s">
        <v>77</v>
      </c>
      <c r="AY6217" s="188" t="s">
        <v>574</v>
      </c>
    </row>
    <row r="6218" spans="2:51" s="13" customFormat="1" ht="12">
      <c r="B6218" s="187"/>
      <c r="D6218" s="181" t="s">
        <v>586</v>
      </c>
      <c r="E6218" s="188" t="s">
        <v>1</v>
      </c>
      <c r="F6218" s="189" t="s">
        <v>6264</v>
      </c>
      <c r="H6218" s="190">
        <v>5.4660000000000002</v>
      </c>
      <c r="I6218" s="191"/>
      <c r="L6218" s="187"/>
      <c r="M6218" s="192"/>
      <c r="T6218" s="193"/>
      <c r="AT6218" s="188" t="s">
        <v>586</v>
      </c>
      <c r="AU6218" s="188" t="s">
        <v>84</v>
      </c>
      <c r="AV6218" s="13" t="s">
        <v>89</v>
      </c>
      <c r="AW6218" s="13" t="s">
        <v>31</v>
      </c>
      <c r="AX6218" s="13" t="s">
        <v>77</v>
      </c>
      <c r="AY6218" s="188" t="s">
        <v>574</v>
      </c>
    </row>
    <row r="6219" spans="2:51" s="13" customFormat="1" ht="12">
      <c r="B6219" s="187"/>
      <c r="D6219" s="181" t="s">
        <v>586</v>
      </c>
      <c r="E6219" s="188" t="s">
        <v>1</v>
      </c>
      <c r="F6219" s="189" t="s">
        <v>6265</v>
      </c>
      <c r="H6219" s="190">
        <v>0.82</v>
      </c>
      <c r="I6219" s="191"/>
      <c r="L6219" s="187"/>
      <c r="M6219" s="192"/>
      <c r="T6219" s="193"/>
      <c r="AT6219" s="188" t="s">
        <v>586</v>
      </c>
      <c r="AU6219" s="188" t="s">
        <v>84</v>
      </c>
      <c r="AV6219" s="13" t="s">
        <v>89</v>
      </c>
      <c r="AW6219" s="13" t="s">
        <v>31</v>
      </c>
      <c r="AX6219" s="13" t="s">
        <v>77</v>
      </c>
      <c r="AY6219" s="188" t="s">
        <v>574</v>
      </c>
    </row>
    <row r="6220" spans="2:51" s="13" customFormat="1" ht="12">
      <c r="B6220" s="187"/>
      <c r="D6220" s="181" t="s">
        <v>586</v>
      </c>
      <c r="E6220" s="188" t="s">
        <v>1</v>
      </c>
      <c r="F6220" s="189" t="s">
        <v>6266</v>
      </c>
      <c r="H6220" s="190">
        <v>4.62</v>
      </c>
      <c r="I6220" s="191"/>
      <c r="L6220" s="187"/>
      <c r="M6220" s="192"/>
      <c r="T6220" s="193"/>
      <c r="AT6220" s="188" t="s">
        <v>586</v>
      </c>
      <c r="AU6220" s="188" t="s">
        <v>84</v>
      </c>
      <c r="AV6220" s="13" t="s">
        <v>89</v>
      </c>
      <c r="AW6220" s="13" t="s">
        <v>31</v>
      </c>
      <c r="AX6220" s="13" t="s">
        <v>77</v>
      </c>
      <c r="AY6220" s="188" t="s">
        <v>574</v>
      </c>
    </row>
    <row r="6221" spans="2:51" s="13" customFormat="1" ht="12">
      <c r="B6221" s="187"/>
      <c r="D6221" s="181" t="s">
        <v>586</v>
      </c>
      <c r="E6221" s="188" t="s">
        <v>1</v>
      </c>
      <c r="F6221" s="189" t="s">
        <v>6267</v>
      </c>
      <c r="H6221" s="190">
        <v>1.052</v>
      </c>
      <c r="I6221" s="191"/>
      <c r="L6221" s="187"/>
      <c r="M6221" s="192"/>
      <c r="T6221" s="193"/>
      <c r="AT6221" s="188" t="s">
        <v>586</v>
      </c>
      <c r="AU6221" s="188" t="s">
        <v>84</v>
      </c>
      <c r="AV6221" s="13" t="s">
        <v>89</v>
      </c>
      <c r="AW6221" s="13" t="s">
        <v>31</v>
      </c>
      <c r="AX6221" s="13" t="s">
        <v>77</v>
      </c>
      <c r="AY6221" s="188" t="s">
        <v>574</v>
      </c>
    </row>
    <row r="6222" spans="2:51" s="13" customFormat="1" ht="12">
      <c r="B6222" s="187"/>
      <c r="D6222" s="181" t="s">
        <v>586</v>
      </c>
      <c r="E6222" s="188" t="s">
        <v>1</v>
      </c>
      <c r="F6222" s="189" t="s">
        <v>6268</v>
      </c>
      <c r="H6222" s="190">
        <v>1.673</v>
      </c>
      <c r="I6222" s="191"/>
      <c r="L6222" s="187"/>
      <c r="M6222" s="192"/>
      <c r="T6222" s="193"/>
      <c r="AT6222" s="188" t="s">
        <v>586</v>
      </c>
      <c r="AU6222" s="188" t="s">
        <v>84</v>
      </c>
      <c r="AV6222" s="13" t="s">
        <v>89</v>
      </c>
      <c r="AW6222" s="13" t="s">
        <v>31</v>
      </c>
      <c r="AX6222" s="13" t="s">
        <v>77</v>
      </c>
      <c r="AY6222" s="188" t="s">
        <v>574</v>
      </c>
    </row>
    <row r="6223" spans="2:51" s="13" customFormat="1" ht="12">
      <c r="B6223" s="187"/>
      <c r="D6223" s="181" t="s">
        <v>586</v>
      </c>
      <c r="E6223" s="188" t="s">
        <v>1</v>
      </c>
      <c r="F6223" s="189" t="s">
        <v>6269</v>
      </c>
      <c r="H6223" s="190">
        <v>3.94</v>
      </c>
      <c r="I6223" s="191"/>
      <c r="L6223" s="187"/>
      <c r="M6223" s="192"/>
      <c r="T6223" s="193"/>
      <c r="AT6223" s="188" t="s">
        <v>586</v>
      </c>
      <c r="AU6223" s="188" t="s">
        <v>84</v>
      </c>
      <c r="AV6223" s="13" t="s">
        <v>89</v>
      </c>
      <c r="AW6223" s="13" t="s">
        <v>31</v>
      </c>
      <c r="AX6223" s="13" t="s">
        <v>77</v>
      </c>
      <c r="AY6223" s="188" t="s">
        <v>574</v>
      </c>
    </row>
    <row r="6224" spans="2:51" s="12" customFormat="1" ht="12">
      <c r="B6224" s="180"/>
      <c r="D6224" s="181" t="s">
        <v>586</v>
      </c>
      <c r="E6224" s="182" t="s">
        <v>1</v>
      </c>
      <c r="F6224" s="183" t="s">
        <v>6153</v>
      </c>
      <c r="H6224" s="182" t="s">
        <v>1</v>
      </c>
      <c r="I6224" s="184"/>
      <c r="L6224" s="180"/>
      <c r="M6224" s="185"/>
      <c r="T6224" s="186"/>
      <c r="AT6224" s="182" t="s">
        <v>586</v>
      </c>
      <c r="AU6224" s="182" t="s">
        <v>84</v>
      </c>
      <c r="AV6224" s="12" t="s">
        <v>84</v>
      </c>
      <c r="AW6224" s="12" t="s">
        <v>31</v>
      </c>
      <c r="AX6224" s="12" t="s">
        <v>77</v>
      </c>
      <c r="AY6224" s="182" t="s">
        <v>574</v>
      </c>
    </row>
    <row r="6225" spans="2:51" s="13" customFormat="1" ht="12">
      <c r="B6225" s="187"/>
      <c r="D6225" s="181" t="s">
        <v>586</v>
      </c>
      <c r="E6225" s="188" t="s">
        <v>1</v>
      </c>
      <c r="F6225" s="189" t="s">
        <v>6270</v>
      </c>
      <c r="H6225" s="190">
        <v>4.7119999999999997</v>
      </c>
      <c r="I6225" s="191"/>
      <c r="L6225" s="187"/>
      <c r="M6225" s="192"/>
      <c r="T6225" s="193"/>
      <c r="AT6225" s="188" t="s">
        <v>586</v>
      </c>
      <c r="AU6225" s="188" t="s">
        <v>84</v>
      </c>
      <c r="AV6225" s="13" t="s">
        <v>89</v>
      </c>
      <c r="AW6225" s="13" t="s">
        <v>31</v>
      </c>
      <c r="AX6225" s="13" t="s">
        <v>77</v>
      </c>
      <c r="AY6225" s="188" t="s">
        <v>574</v>
      </c>
    </row>
    <row r="6226" spans="2:51" s="13" customFormat="1" ht="12">
      <c r="B6226" s="187"/>
      <c r="D6226" s="181" t="s">
        <v>586</v>
      </c>
      <c r="E6226" s="188" t="s">
        <v>1</v>
      </c>
      <c r="F6226" s="189" t="s">
        <v>6271</v>
      </c>
      <c r="H6226" s="190">
        <v>2.4049999999999998</v>
      </c>
      <c r="I6226" s="191"/>
      <c r="L6226" s="187"/>
      <c r="M6226" s="192"/>
      <c r="T6226" s="193"/>
      <c r="AT6226" s="188" t="s">
        <v>586</v>
      </c>
      <c r="AU6226" s="188" t="s">
        <v>84</v>
      </c>
      <c r="AV6226" s="13" t="s">
        <v>89</v>
      </c>
      <c r="AW6226" s="13" t="s">
        <v>31</v>
      </c>
      <c r="AX6226" s="13" t="s">
        <v>77</v>
      </c>
      <c r="AY6226" s="188" t="s">
        <v>574</v>
      </c>
    </row>
    <row r="6227" spans="2:51" s="13" customFormat="1" ht="12">
      <c r="B6227" s="187"/>
      <c r="D6227" s="181" t="s">
        <v>586</v>
      </c>
      <c r="E6227" s="188" t="s">
        <v>1</v>
      </c>
      <c r="F6227" s="189" t="s">
        <v>6272</v>
      </c>
      <c r="H6227" s="190">
        <v>2.2639999999999998</v>
      </c>
      <c r="I6227" s="191"/>
      <c r="L6227" s="187"/>
      <c r="M6227" s="192"/>
      <c r="T6227" s="193"/>
      <c r="AT6227" s="188" t="s">
        <v>586</v>
      </c>
      <c r="AU6227" s="188" t="s">
        <v>84</v>
      </c>
      <c r="AV6227" s="13" t="s">
        <v>89</v>
      </c>
      <c r="AW6227" s="13" t="s">
        <v>31</v>
      </c>
      <c r="AX6227" s="13" t="s">
        <v>77</v>
      </c>
      <c r="AY6227" s="188" t="s">
        <v>574</v>
      </c>
    </row>
    <row r="6228" spans="2:51" s="13" customFormat="1" ht="12">
      <c r="B6228" s="187"/>
      <c r="D6228" s="181" t="s">
        <v>586</v>
      </c>
      <c r="E6228" s="188" t="s">
        <v>1</v>
      </c>
      <c r="F6228" s="189" t="s">
        <v>6273</v>
      </c>
      <c r="H6228" s="190">
        <v>2.2639999999999998</v>
      </c>
      <c r="I6228" s="191"/>
      <c r="L6228" s="187"/>
      <c r="M6228" s="192"/>
      <c r="T6228" s="193"/>
      <c r="AT6228" s="188" t="s">
        <v>586</v>
      </c>
      <c r="AU6228" s="188" t="s">
        <v>84</v>
      </c>
      <c r="AV6228" s="13" t="s">
        <v>89</v>
      </c>
      <c r="AW6228" s="13" t="s">
        <v>31</v>
      </c>
      <c r="AX6228" s="13" t="s">
        <v>77</v>
      </c>
      <c r="AY6228" s="188" t="s">
        <v>574</v>
      </c>
    </row>
    <row r="6229" spans="2:51" s="13" customFormat="1" ht="12">
      <c r="B6229" s="187"/>
      <c r="D6229" s="181" t="s">
        <v>586</v>
      </c>
      <c r="E6229" s="188" t="s">
        <v>1</v>
      </c>
      <c r="F6229" s="189" t="s">
        <v>6274</v>
      </c>
      <c r="H6229" s="190">
        <v>2.282</v>
      </c>
      <c r="I6229" s="191"/>
      <c r="L6229" s="187"/>
      <c r="M6229" s="192"/>
      <c r="T6229" s="193"/>
      <c r="AT6229" s="188" t="s">
        <v>586</v>
      </c>
      <c r="AU6229" s="188" t="s">
        <v>84</v>
      </c>
      <c r="AV6229" s="13" t="s">
        <v>89</v>
      </c>
      <c r="AW6229" s="13" t="s">
        <v>31</v>
      </c>
      <c r="AX6229" s="13" t="s">
        <v>77</v>
      </c>
      <c r="AY6229" s="188" t="s">
        <v>574</v>
      </c>
    </row>
    <row r="6230" spans="2:51" s="13" customFormat="1" ht="12">
      <c r="B6230" s="187"/>
      <c r="D6230" s="181" t="s">
        <v>586</v>
      </c>
      <c r="E6230" s="188" t="s">
        <v>1</v>
      </c>
      <c r="F6230" s="189" t="s">
        <v>6275</v>
      </c>
      <c r="H6230" s="190">
        <v>2.2759999999999998</v>
      </c>
      <c r="I6230" s="191"/>
      <c r="L6230" s="187"/>
      <c r="M6230" s="192"/>
      <c r="T6230" s="193"/>
      <c r="AT6230" s="188" t="s">
        <v>586</v>
      </c>
      <c r="AU6230" s="188" t="s">
        <v>84</v>
      </c>
      <c r="AV6230" s="13" t="s">
        <v>89</v>
      </c>
      <c r="AW6230" s="13" t="s">
        <v>31</v>
      </c>
      <c r="AX6230" s="13" t="s">
        <v>77</v>
      </c>
      <c r="AY6230" s="188" t="s">
        <v>574</v>
      </c>
    </row>
    <row r="6231" spans="2:51" s="13" customFormat="1" ht="12">
      <c r="B6231" s="187"/>
      <c r="D6231" s="181" t="s">
        <v>586</v>
      </c>
      <c r="E6231" s="188" t="s">
        <v>1</v>
      </c>
      <c r="F6231" s="189" t="s">
        <v>6276</v>
      </c>
      <c r="H6231" s="190">
        <v>2.339</v>
      </c>
      <c r="I6231" s="191"/>
      <c r="L6231" s="187"/>
      <c r="M6231" s="192"/>
      <c r="T6231" s="193"/>
      <c r="AT6231" s="188" t="s">
        <v>586</v>
      </c>
      <c r="AU6231" s="188" t="s">
        <v>84</v>
      </c>
      <c r="AV6231" s="13" t="s">
        <v>89</v>
      </c>
      <c r="AW6231" s="13" t="s">
        <v>31</v>
      </c>
      <c r="AX6231" s="13" t="s">
        <v>77</v>
      </c>
      <c r="AY6231" s="188" t="s">
        <v>574</v>
      </c>
    </row>
    <row r="6232" spans="2:51" s="13" customFormat="1" ht="12">
      <c r="B6232" s="187"/>
      <c r="D6232" s="181" t="s">
        <v>586</v>
      </c>
      <c r="E6232" s="188" t="s">
        <v>1</v>
      </c>
      <c r="F6232" s="189" t="s">
        <v>6277</v>
      </c>
      <c r="H6232" s="190">
        <v>3.5619999999999998</v>
      </c>
      <c r="I6232" s="191"/>
      <c r="L6232" s="187"/>
      <c r="M6232" s="192"/>
      <c r="T6232" s="193"/>
      <c r="AT6232" s="188" t="s">
        <v>586</v>
      </c>
      <c r="AU6232" s="188" t="s">
        <v>84</v>
      </c>
      <c r="AV6232" s="13" t="s">
        <v>89</v>
      </c>
      <c r="AW6232" s="13" t="s">
        <v>31</v>
      </c>
      <c r="AX6232" s="13" t="s">
        <v>77</v>
      </c>
      <c r="AY6232" s="188" t="s">
        <v>574</v>
      </c>
    </row>
    <row r="6233" spans="2:51" s="13" customFormat="1" ht="12">
      <c r="B6233" s="187"/>
      <c r="D6233" s="181" t="s">
        <v>586</v>
      </c>
      <c r="E6233" s="188" t="s">
        <v>1</v>
      </c>
      <c r="F6233" s="189" t="s">
        <v>6278</v>
      </c>
      <c r="H6233" s="190">
        <v>4.0490000000000004</v>
      </c>
      <c r="I6233" s="191"/>
      <c r="L6233" s="187"/>
      <c r="M6233" s="192"/>
      <c r="T6233" s="193"/>
      <c r="AT6233" s="188" t="s">
        <v>586</v>
      </c>
      <c r="AU6233" s="188" t="s">
        <v>84</v>
      </c>
      <c r="AV6233" s="13" t="s">
        <v>89</v>
      </c>
      <c r="AW6233" s="13" t="s">
        <v>31</v>
      </c>
      <c r="AX6233" s="13" t="s">
        <v>77</v>
      </c>
      <c r="AY6233" s="188" t="s">
        <v>574</v>
      </c>
    </row>
    <row r="6234" spans="2:51" s="13" customFormat="1" ht="12">
      <c r="B6234" s="187"/>
      <c r="D6234" s="181" t="s">
        <v>586</v>
      </c>
      <c r="E6234" s="188" t="s">
        <v>1</v>
      </c>
      <c r="F6234" s="189" t="s">
        <v>6279</v>
      </c>
      <c r="H6234" s="190">
        <v>1.5780000000000001</v>
      </c>
      <c r="I6234" s="191"/>
      <c r="L6234" s="187"/>
      <c r="M6234" s="192"/>
      <c r="T6234" s="193"/>
      <c r="AT6234" s="188" t="s">
        <v>586</v>
      </c>
      <c r="AU6234" s="188" t="s">
        <v>84</v>
      </c>
      <c r="AV6234" s="13" t="s">
        <v>89</v>
      </c>
      <c r="AW6234" s="13" t="s">
        <v>31</v>
      </c>
      <c r="AX6234" s="13" t="s">
        <v>77</v>
      </c>
      <c r="AY6234" s="188" t="s">
        <v>574</v>
      </c>
    </row>
    <row r="6235" spans="2:51" s="13" customFormat="1" ht="12">
      <c r="B6235" s="187"/>
      <c r="D6235" s="181" t="s">
        <v>586</v>
      </c>
      <c r="E6235" s="188" t="s">
        <v>1</v>
      </c>
      <c r="F6235" s="189" t="s">
        <v>6280</v>
      </c>
      <c r="H6235" s="190">
        <v>0.91700000000000004</v>
      </c>
      <c r="I6235" s="191"/>
      <c r="L6235" s="187"/>
      <c r="M6235" s="192"/>
      <c r="T6235" s="193"/>
      <c r="AT6235" s="188" t="s">
        <v>586</v>
      </c>
      <c r="AU6235" s="188" t="s">
        <v>84</v>
      </c>
      <c r="AV6235" s="13" t="s">
        <v>89</v>
      </c>
      <c r="AW6235" s="13" t="s">
        <v>31</v>
      </c>
      <c r="AX6235" s="13" t="s">
        <v>77</v>
      </c>
      <c r="AY6235" s="188" t="s">
        <v>574</v>
      </c>
    </row>
    <row r="6236" spans="2:51" s="13" customFormat="1" ht="12">
      <c r="B6236" s="187"/>
      <c r="D6236" s="181" t="s">
        <v>586</v>
      </c>
      <c r="E6236" s="188" t="s">
        <v>1</v>
      </c>
      <c r="F6236" s="189" t="s">
        <v>6281</v>
      </c>
      <c r="H6236" s="190">
        <v>2.3250000000000002</v>
      </c>
      <c r="I6236" s="191"/>
      <c r="L6236" s="187"/>
      <c r="M6236" s="192"/>
      <c r="T6236" s="193"/>
      <c r="AT6236" s="188" t="s">
        <v>586</v>
      </c>
      <c r="AU6236" s="188" t="s">
        <v>84</v>
      </c>
      <c r="AV6236" s="13" t="s">
        <v>89</v>
      </c>
      <c r="AW6236" s="13" t="s">
        <v>31</v>
      </c>
      <c r="AX6236" s="13" t="s">
        <v>77</v>
      </c>
      <c r="AY6236" s="188" t="s">
        <v>574</v>
      </c>
    </row>
    <row r="6237" spans="2:51" s="13" customFormat="1" ht="12">
      <c r="B6237" s="187"/>
      <c r="D6237" s="181" t="s">
        <v>586</v>
      </c>
      <c r="E6237" s="188" t="s">
        <v>1</v>
      </c>
      <c r="F6237" s="189" t="s">
        <v>6282</v>
      </c>
      <c r="H6237" s="190">
        <v>2.3239999999999998</v>
      </c>
      <c r="I6237" s="191"/>
      <c r="L6237" s="187"/>
      <c r="M6237" s="192"/>
      <c r="T6237" s="193"/>
      <c r="AT6237" s="188" t="s">
        <v>586</v>
      </c>
      <c r="AU6237" s="188" t="s">
        <v>84</v>
      </c>
      <c r="AV6237" s="13" t="s">
        <v>89</v>
      </c>
      <c r="AW6237" s="13" t="s">
        <v>31</v>
      </c>
      <c r="AX6237" s="13" t="s">
        <v>77</v>
      </c>
      <c r="AY6237" s="188" t="s">
        <v>574</v>
      </c>
    </row>
    <row r="6238" spans="2:51" s="13" customFormat="1" ht="12">
      <c r="B6238" s="187"/>
      <c r="D6238" s="181" t="s">
        <v>586</v>
      </c>
      <c r="E6238" s="188" t="s">
        <v>1</v>
      </c>
      <c r="F6238" s="189" t="s">
        <v>6283</v>
      </c>
      <c r="H6238" s="190">
        <v>2.2719999999999998</v>
      </c>
      <c r="I6238" s="191"/>
      <c r="L6238" s="187"/>
      <c r="M6238" s="192"/>
      <c r="T6238" s="193"/>
      <c r="AT6238" s="188" t="s">
        <v>586</v>
      </c>
      <c r="AU6238" s="188" t="s">
        <v>84</v>
      </c>
      <c r="AV6238" s="13" t="s">
        <v>89</v>
      </c>
      <c r="AW6238" s="13" t="s">
        <v>31</v>
      </c>
      <c r="AX6238" s="13" t="s">
        <v>77</v>
      </c>
      <c r="AY6238" s="188" t="s">
        <v>574</v>
      </c>
    </row>
    <row r="6239" spans="2:51" s="13" customFormat="1" ht="12">
      <c r="B6239" s="187"/>
      <c r="D6239" s="181" t="s">
        <v>586</v>
      </c>
      <c r="E6239" s="188" t="s">
        <v>1</v>
      </c>
      <c r="F6239" s="189" t="s">
        <v>6284</v>
      </c>
      <c r="H6239" s="190">
        <v>2.347</v>
      </c>
      <c r="I6239" s="191"/>
      <c r="L6239" s="187"/>
      <c r="M6239" s="192"/>
      <c r="T6239" s="193"/>
      <c r="AT6239" s="188" t="s">
        <v>586</v>
      </c>
      <c r="AU6239" s="188" t="s">
        <v>84</v>
      </c>
      <c r="AV6239" s="13" t="s">
        <v>89</v>
      </c>
      <c r="AW6239" s="13" t="s">
        <v>31</v>
      </c>
      <c r="AX6239" s="13" t="s">
        <v>77</v>
      </c>
      <c r="AY6239" s="188" t="s">
        <v>574</v>
      </c>
    </row>
    <row r="6240" spans="2:51" s="13" customFormat="1" ht="12">
      <c r="B6240" s="187"/>
      <c r="D6240" s="181" t="s">
        <v>586</v>
      </c>
      <c r="E6240" s="188" t="s">
        <v>1</v>
      </c>
      <c r="F6240" s="189" t="s">
        <v>6285</v>
      </c>
      <c r="H6240" s="190">
        <v>1.5369999999999999</v>
      </c>
      <c r="I6240" s="191"/>
      <c r="L6240" s="187"/>
      <c r="M6240" s="192"/>
      <c r="T6240" s="193"/>
      <c r="AT6240" s="188" t="s">
        <v>586</v>
      </c>
      <c r="AU6240" s="188" t="s">
        <v>84</v>
      </c>
      <c r="AV6240" s="13" t="s">
        <v>89</v>
      </c>
      <c r="AW6240" s="13" t="s">
        <v>31</v>
      </c>
      <c r="AX6240" s="13" t="s">
        <v>77</v>
      </c>
      <c r="AY6240" s="188" t="s">
        <v>574</v>
      </c>
    </row>
    <row r="6241" spans="2:51" s="13" customFormat="1" ht="12">
      <c r="B6241" s="187"/>
      <c r="D6241" s="181" t="s">
        <v>586</v>
      </c>
      <c r="E6241" s="188" t="s">
        <v>1</v>
      </c>
      <c r="F6241" s="189" t="s">
        <v>6286</v>
      </c>
      <c r="H6241" s="190">
        <v>0.65500000000000003</v>
      </c>
      <c r="I6241" s="191"/>
      <c r="L6241" s="187"/>
      <c r="M6241" s="192"/>
      <c r="T6241" s="193"/>
      <c r="AT6241" s="188" t="s">
        <v>586</v>
      </c>
      <c r="AU6241" s="188" t="s">
        <v>84</v>
      </c>
      <c r="AV6241" s="13" t="s">
        <v>89</v>
      </c>
      <c r="AW6241" s="13" t="s">
        <v>31</v>
      </c>
      <c r="AX6241" s="13" t="s">
        <v>77</v>
      </c>
      <c r="AY6241" s="188" t="s">
        <v>574</v>
      </c>
    </row>
    <row r="6242" spans="2:51" s="13" customFormat="1" ht="12">
      <c r="B6242" s="187"/>
      <c r="D6242" s="181" t="s">
        <v>586</v>
      </c>
      <c r="E6242" s="188" t="s">
        <v>1</v>
      </c>
      <c r="F6242" s="189" t="s">
        <v>6287</v>
      </c>
      <c r="H6242" s="190">
        <v>8.4540000000000006</v>
      </c>
      <c r="I6242" s="191"/>
      <c r="L6242" s="187"/>
      <c r="M6242" s="192"/>
      <c r="T6242" s="193"/>
      <c r="AT6242" s="188" t="s">
        <v>586</v>
      </c>
      <c r="AU6242" s="188" t="s">
        <v>84</v>
      </c>
      <c r="AV6242" s="13" t="s">
        <v>89</v>
      </c>
      <c r="AW6242" s="13" t="s">
        <v>31</v>
      </c>
      <c r="AX6242" s="13" t="s">
        <v>77</v>
      </c>
      <c r="AY6242" s="188" t="s">
        <v>574</v>
      </c>
    </row>
    <row r="6243" spans="2:51" s="13" customFormat="1" ht="12">
      <c r="B6243" s="187"/>
      <c r="D6243" s="181" t="s">
        <v>586</v>
      </c>
      <c r="E6243" s="188" t="s">
        <v>1</v>
      </c>
      <c r="F6243" s="189" t="s">
        <v>6288</v>
      </c>
      <c r="H6243" s="190">
        <v>2.2629999999999999</v>
      </c>
      <c r="I6243" s="191"/>
      <c r="L6243" s="187"/>
      <c r="M6243" s="192"/>
      <c r="T6243" s="193"/>
      <c r="AT6243" s="188" t="s">
        <v>586</v>
      </c>
      <c r="AU6243" s="188" t="s">
        <v>84</v>
      </c>
      <c r="AV6243" s="13" t="s">
        <v>89</v>
      </c>
      <c r="AW6243" s="13" t="s">
        <v>31</v>
      </c>
      <c r="AX6243" s="13" t="s">
        <v>77</v>
      </c>
      <c r="AY6243" s="188" t="s">
        <v>574</v>
      </c>
    </row>
    <row r="6244" spans="2:51" s="13" customFormat="1" ht="12">
      <c r="B6244" s="187"/>
      <c r="D6244" s="181" t="s">
        <v>586</v>
      </c>
      <c r="E6244" s="188" t="s">
        <v>1</v>
      </c>
      <c r="F6244" s="189" t="s">
        <v>6289</v>
      </c>
      <c r="H6244" s="190">
        <v>2.1629999999999998</v>
      </c>
      <c r="I6244" s="191"/>
      <c r="L6244" s="187"/>
      <c r="M6244" s="192"/>
      <c r="T6244" s="193"/>
      <c r="AT6244" s="188" t="s">
        <v>586</v>
      </c>
      <c r="AU6244" s="188" t="s">
        <v>84</v>
      </c>
      <c r="AV6244" s="13" t="s">
        <v>89</v>
      </c>
      <c r="AW6244" s="13" t="s">
        <v>31</v>
      </c>
      <c r="AX6244" s="13" t="s">
        <v>77</v>
      </c>
      <c r="AY6244" s="188" t="s">
        <v>574</v>
      </c>
    </row>
    <row r="6245" spans="2:51" s="13" customFormat="1" ht="12">
      <c r="B6245" s="187"/>
      <c r="D6245" s="181" t="s">
        <v>586</v>
      </c>
      <c r="E6245" s="188" t="s">
        <v>1</v>
      </c>
      <c r="F6245" s="189" t="s">
        <v>6290</v>
      </c>
      <c r="H6245" s="190">
        <v>1.982</v>
      </c>
      <c r="I6245" s="191"/>
      <c r="L6245" s="187"/>
      <c r="M6245" s="192"/>
      <c r="T6245" s="193"/>
      <c r="AT6245" s="188" t="s">
        <v>586</v>
      </c>
      <c r="AU6245" s="188" t="s">
        <v>84</v>
      </c>
      <c r="AV6245" s="13" t="s">
        <v>89</v>
      </c>
      <c r="AW6245" s="13" t="s">
        <v>31</v>
      </c>
      <c r="AX6245" s="13" t="s">
        <v>77</v>
      </c>
      <c r="AY6245" s="188" t="s">
        <v>574</v>
      </c>
    </row>
    <row r="6246" spans="2:51" s="13" customFormat="1" ht="12">
      <c r="B6246" s="187"/>
      <c r="D6246" s="181" t="s">
        <v>586</v>
      </c>
      <c r="E6246" s="188" t="s">
        <v>1</v>
      </c>
      <c r="F6246" s="189" t="s">
        <v>6291</v>
      </c>
      <c r="H6246" s="190">
        <v>2.024</v>
      </c>
      <c r="I6246" s="191"/>
      <c r="L6246" s="187"/>
      <c r="M6246" s="192"/>
      <c r="T6246" s="193"/>
      <c r="AT6246" s="188" t="s">
        <v>586</v>
      </c>
      <c r="AU6246" s="188" t="s">
        <v>84</v>
      </c>
      <c r="AV6246" s="13" t="s">
        <v>89</v>
      </c>
      <c r="AW6246" s="13" t="s">
        <v>31</v>
      </c>
      <c r="AX6246" s="13" t="s">
        <v>77</v>
      </c>
      <c r="AY6246" s="188" t="s">
        <v>574</v>
      </c>
    </row>
    <row r="6247" spans="2:51" s="13" customFormat="1" ht="12">
      <c r="B6247" s="187"/>
      <c r="D6247" s="181" t="s">
        <v>586</v>
      </c>
      <c r="E6247" s="188" t="s">
        <v>1</v>
      </c>
      <c r="F6247" s="189" t="s">
        <v>6292</v>
      </c>
      <c r="H6247" s="190">
        <v>2.0059999999999998</v>
      </c>
      <c r="I6247" s="191"/>
      <c r="L6247" s="187"/>
      <c r="M6247" s="192"/>
      <c r="T6247" s="193"/>
      <c r="AT6247" s="188" t="s">
        <v>586</v>
      </c>
      <c r="AU6247" s="188" t="s">
        <v>84</v>
      </c>
      <c r="AV6247" s="13" t="s">
        <v>89</v>
      </c>
      <c r="AW6247" s="13" t="s">
        <v>31</v>
      </c>
      <c r="AX6247" s="13" t="s">
        <v>77</v>
      </c>
      <c r="AY6247" s="188" t="s">
        <v>574</v>
      </c>
    </row>
    <row r="6248" spans="2:51" s="13" customFormat="1" ht="12">
      <c r="B6248" s="187"/>
      <c r="D6248" s="181" t="s">
        <v>586</v>
      </c>
      <c r="E6248" s="188" t="s">
        <v>1</v>
      </c>
      <c r="F6248" s="189" t="s">
        <v>6293</v>
      </c>
      <c r="H6248" s="190">
        <v>1.962</v>
      </c>
      <c r="I6248" s="191"/>
      <c r="L6248" s="187"/>
      <c r="M6248" s="192"/>
      <c r="T6248" s="193"/>
      <c r="AT6248" s="188" t="s">
        <v>586</v>
      </c>
      <c r="AU6248" s="188" t="s">
        <v>84</v>
      </c>
      <c r="AV6248" s="13" t="s">
        <v>89</v>
      </c>
      <c r="AW6248" s="13" t="s">
        <v>31</v>
      </c>
      <c r="AX6248" s="13" t="s">
        <v>77</v>
      </c>
      <c r="AY6248" s="188" t="s">
        <v>574</v>
      </c>
    </row>
    <row r="6249" spans="2:51" s="13" customFormat="1" ht="12">
      <c r="B6249" s="187"/>
      <c r="D6249" s="181" t="s">
        <v>586</v>
      </c>
      <c r="E6249" s="188" t="s">
        <v>1</v>
      </c>
      <c r="F6249" s="189" t="s">
        <v>6294</v>
      </c>
      <c r="H6249" s="190">
        <v>2.5680000000000001</v>
      </c>
      <c r="I6249" s="191"/>
      <c r="L6249" s="187"/>
      <c r="M6249" s="192"/>
      <c r="T6249" s="193"/>
      <c r="AT6249" s="188" t="s">
        <v>586</v>
      </c>
      <c r="AU6249" s="188" t="s">
        <v>84</v>
      </c>
      <c r="AV6249" s="13" t="s">
        <v>89</v>
      </c>
      <c r="AW6249" s="13" t="s">
        <v>31</v>
      </c>
      <c r="AX6249" s="13" t="s">
        <v>77</v>
      </c>
      <c r="AY6249" s="188" t="s">
        <v>574</v>
      </c>
    </row>
    <row r="6250" spans="2:51" s="13" customFormat="1" ht="12">
      <c r="B6250" s="187"/>
      <c r="D6250" s="181" t="s">
        <v>586</v>
      </c>
      <c r="E6250" s="188" t="s">
        <v>1</v>
      </c>
      <c r="F6250" s="189" t="s">
        <v>6295</v>
      </c>
      <c r="H6250" s="190">
        <v>2.0289999999999999</v>
      </c>
      <c r="I6250" s="191"/>
      <c r="L6250" s="187"/>
      <c r="M6250" s="192"/>
      <c r="T6250" s="193"/>
      <c r="AT6250" s="188" t="s">
        <v>586</v>
      </c>
      <c r="AU6250" s="188" t="s">
        <v>84</v>
      </c>
      <c r="AV6250" s="13" t="s">
        <v>89</v>
      </c>
      <c r="AW6250" s="13" t="s">
        <v>31</v>
      </c>
      <c r="AX6250" s="13" t="s">
        <v>77</v>
      </c>
      <c r="AY6250" s="188" t="s">
        <v>574</v>
      </c>
    </row>
    <row r="6251" spans="2:51" s="13" customFormat="1" ht="12">
      <c r="B6251" s="187"/>
      <c r="D6251" s="181" t="s">
        <v>586</v>
      </c>
      <c r="E6251" s="188" t="s">
        <v>1</v>
      </c>
      <c r="F6251" s="189" t="s">
        <v>6296</v>
      </c>
      <c r="H6251" s="190">
        <v>5.17</v>
      </c>
      <c r="I6251" s="191"/>
      <c r="L6251" s="187"/>
      <c r="M6251" s="192"/>
      <c r="T6251" s="193"/>
      <c r="AT6251" s="188" t="s">
        <v>586</v>
      </c>
      <c r="AU6251" s="188" t="s">
        <v>84</v>
      </c>
      <c r="AV6251" s="13" t="s">
        <v>89</v>
      </c>
      <c r="AW6251" s="13" t="s">
        <v>31</v>
      </c>
      <c r="AX6251" s="13" t="s">
        <v>77</v>
      </c>
      <c r="AY6251" s="188" t="s">
        <v>574</v>
      </c>
    </row>
    <row r="6252" spans="2:51" s="13" customFormat="1" ht="12">
      <c r="B6252" s="187"/>
      <c r="D6252" s="181" t="s">
        <v>586</v>
      </c>
      <c r="E6252" s="188" t="s">
        <v>1</v>
      </c>
      <c r="F6252" s="189" t="s">
        <v>6297</v>
      </c>
      <c r="H6252" s="190">
        <v>2.613</v>
      </c>
      <c r="I6252" s="191"/>
      <c r="L6252" s="187"/>
      <c r="M6252" s="192"/>
      <c r="T6252" s="193"/>
      <c r="AT6252" s="188" t="s">
        <v>586</v>
      </c>
      <c r="AU6252" s="188" t="s">
        <v>84</v>
      </c>
      <c r="AV6252" s="13" t="s">
        <v>89</v>
      </c>
      <c r="AW6252" s="13" t="s">
        <v>31</v>
      </c>
      <c r="AX6252" s="13" t="s">
        <v>77</v>
      </c>
      <c r="AY6252" s="188" t="s">
        <v>574</v>
      </c>
    </row>
    <row r="6253" spans="2:51" s="13" customFormat="1" ht="12">
      <c r="B6253" s="187"/>
      <c r="D6253" s="181" t="s">
        <v>586</v>
      </c>
      <c r="E6253" s="188" t="s">
        <v>1</v>
      </c>
      <c r="F6253" s="189" t="s">
        <v>6298</v>
      </c>
      <c r="H6253" s="190">
        <v>2.1230000000000002</v>
      </c>
      <c r="I6253" s="191"/>
      <c r="L6253" s="187"/>
      <c r="M6253" s="192"/>
      <c r="T6253" s="193"/>
      <c r="AT6253" s="188" t="s">
        <v>586</v>
      </c>
      <c r="AU6253" s="188" t="s">
        <v>84</v>
      </c>
      <c r="AV6253" s="13" t="s">
        <v>89</v>
      </c>
      <c r="AW6253" s="13" t="s">
        <v>31</v>
      </c>
      <c r="AX6253" s="13" t="s">
        <v>77</v>
      </c>
      <c r="AY6253" s="188" t="s">
        <v>574</v>
      </c>
    </row>
    <row r="6254" spans="2:51" s="13" customFormat="1" ht="12">
      <c r="B6254" s="187"/>
      <c r="D6254" s="181" t="s">
        <v>586</v>
      </c>
      <c r="E6254" s="188" t="s">
        <v>1</v>
      </c>
      <c r="F6254" s="189" t="s">
        <v>6299</v>
      </c>
      <c r="H6254" s="190">
        <v>2.1230000000000002</v>
      </c>
      <c r="I6254" s="191"/>
      <c r="L6254" s="187"/>
      <c r="M6254" s="192"/>
      <c r="T6254" s="193"/>
      <c r="AT6254" s="188" t="s">
        <v>586</v>
      </c>
      <c r="AU6254" s="188" t="s">
        <v>84</v>
      </c>
      <c r="AV6254" s="13" t="s">
        <v>89</v>
      </c>
      <c r="AW6254" s="13" t="s">
        <v>31</v>
      </c>
      <c r="AX6254" s="13" t="s">
        <v>77</v>
      </c>
      <c r="AY6254" s="188" t="s">
        <v>574</v>
      </c>
    </row>
    <row r="6255" spans="2:51" s="13" customFormat="1" ht="12">
      <c r="B6255" s="187"/>
      <c r="D6255" s="181" t="s">
        <v>586</v>
      </c>
      <c r="E6255" s="188" t="s">
        <v>1</v>
      </c>
      <c r="F6255" s="189" t="s">
        <v>6300</v>
      </c>
      <c r="H6255" s="190">
        <v>2.1040000000000001</v>
      </c>
      <c r="I6255" s="191"/>
      <c r="L6255" s="187"/>
      <c r="M6255" s="192"/>
      <c r="T6255" s="193"/>
      <c r="AT6255" s="188" t="s">
        <v>586</v>
      </c>
      <c r="AU6255" s="188" t="s">
        <v>84</v>
      </c>
      <c r="AV6255" s="13" t="s">
        <v>89</v>
      </c>
      <c r="AW6255" s="13" t="s">
        <v>31</v>
      </c>
      <c r="AX6255" s="13" t="s">
        <v>77</v>
      </c>
      <c r="AY6255" s="188" t="s">
        <v>574</v>
      </c>
    </row>
    <row r="6256" spans="2:51" s="13" customFormat="1" ht="12">
      <c r="B6256" s="187"/>
      <c r="D6256" s="181" t="s">
        <v>586</v>
      </c>
      <c r="E6256" s="188" t="s">
        <v>1</v>
      </c>
      <c r="F6256" s="189" t="s">
        <v>6301</v>
      </c>
      <c r="H6256" s="190">
        <v>2.0779999999999998</v>
      </c>
      <c r="I6256" s="191"/>
      <c r="L6256" s="187"/>
      <c r="M6256" s="192"/>
      <c r="T6256" s="193"/>
      <c r="AT6256" s="188" t="s">
        <v>586</v>
      </c>
      <c r="AU6256" s="188" t="s">
        <v>84</v>
      </c>
      <c r="AV6256" s="13" t="s">
        <v>89</v>
      </c>
      <c r="AW6256" s="13" t="s">
        <v>31</v>
      </c>
      <c r="AX6256" s="13" t="s">
        <v>77</v>
      </c>
      <c r="AY6256" s="188" t="s">
        <v>574</v>
      </c>
    </row>
    <row r="6257" spans="2:51" s="13" customFormat="1" ht="12">
      <c r="B6257" s="187"/>
      <c r="D6257" s="181" t="s">
        <v>586</v>
      </c>
      <c r="E6257" s="188" t="s">
        <v>1</v>
      </c>
      <c r="F6257" s="189" t="s">
        <v>6302</v>
      </c>
      <c r="H6257" s="190">
        <v>2.121</v>
      </c>
      <c r="I6257" s="191"/>
      <c r="L6257" s="187"/>
      <c r="M6257" s="192"/>
      <c r="T6257" s="193"/>
      <c r="AT6257" s="188" t="s">
        <v>586</v>
      </c>
      <c r="AU6257" s="188" t="s">
        <v>84</v>
      </c>
      <c r="AV6257" s="13" t="s">
        <v>89</v>
      </c>
      <c r="AW6257" s="13" t="s">
        <v>31</v>
      </c>
      <c r="AX6257" s="13" t="s">
        <v>77</v>
      </c>
      <c r="AY6257" s="188" t="s">
        <v>574</v>
      </c>
    </row>
    <row r="6258" spans="2:51" s="13" customFormat="1" ht="12">
      <c r="B6258" s="187"/>
      <c r="D6258" s="181" t="s">
        <v>586</v>
      </c>
      <c r="E6258" s="188" t="s">
        <v>1</v>
      </c>
      <c r="F6258" s="189" t="s">
        <v>6303</v>
      </c>
      <c r="H6258" s="190">
        <v>2.101</v>
      </c>
      <c r="I6258" s="191"/>
      <c r="L6258" s="187"/>
      <c r="M6258" s="192"/>
      <c r="T6258" s="193"/>
      <c r="AT6258" s="188" t="s">
        <v>586</v>
      </c>
      <c r="AU6258" s="188" t="s">
        <v>84</v>
      </c>
      <c r="AV6258" s="13" t="s">
        <v>89</v>
      </c>
      <c r="AW6258" s="13" t="s">
        <v>31</v>
      </c>
      <c r="AX6258" s="13" t="s">
        <v>77</v>
      </c>
      <c r="AY6258" s="188" t="s">
        <v>574</v>
      </c>
    </row>
    <row r="6259" spans="2:51" s="13" customFormat="1" ht="12">
      <c r="B6259" s="187"/>
      <c r="D6259" s="181" t="s">
        <v>586</v>
      </c>
      <c r="E6259" s="188" t="s">
        <v>1</v>
      </c>
      <c r="F6259" s="189" t="s">
        <v>6304</v>
      </c>
      <c r="H6259" s="190">
        <v>2.097</v>
      </c>
      <c r="I6259" s="191"/>
      <c r="L6259" s="187"/>
      <c r="M6259" s="192"/>
      <c r="T6259" s="193"/>
      <c r="AT6259" s="188" t="s">
        <v>586</v>
      </c>
      <c r="AU6259" s="188" t="s">
        <v>84</v>
      </c>
      <c r="AV6259" s="13" t="s">
        <v>89</v>
      </c>
      <c r="AW6259" s="13" t="s">
        <v>31</v>
      </c>
      <c r="AX6259" s="13" t="s">
        <v>77</v>
      </c>
      <c r="AY6259" s="188" t="s">
        <v>574</v>
      </c>
    </row>
    <row r="6260" spans="2:51" s="15" customFormat="1" ht="12">
      <c r="B6260" s="201"/>
      <c r="D6260" s="181" t="s">
        <v>586</v>
      </c>
      <c r="E6260" s="202" t="s">
        <v>224</v>
      </c>
      <c r="F6260" s="203" t="s">
        <v>776</v>
      </c>
      <c r="H6260" s="204">
        <v>106.715</v>
      </c>
      <c r="I6260" s="205"/>
      <c r="L6260" s="201"/>
      <c r="M6260" s="206"/>
      <c r="T6260" s="207"/>
      <c r="AT6260" s="202" t="s">
        <v>586</v>
      </c>
      <c r="AU6260" s="202" t="s">
        <v>84</v>
      </c>
      <c r="AV6260" s="15" t="s">
        <v>597</v>
      </c>
      <c r="AW6260" s="15" t="s">
        <v>31</v>
      </c>
      <c r="AX6260" s="15" t="s">
        <v>77</v>
      </c>
      <c r="AY6260" s="202" t="s">
        <v>574</v>
      </c>
    </row>
    <row r="6261" spans="2:51" s="12" customFormat="1" ht="12">
      <c r="B6261" s="180"/>
      <c r="D6261" s="181" t="s">
        <v>586</v>
      </c>
      <c r="E6261" s="182" t="s">
        <v>1</v>
      </c>
      <c r="F6261" s="183" t="s">
        <v>6305</v>
      </c>
      <c r="H6261" s="182" t="s">
        <v>1</v>
      </c>
      <c r="I6261" s="184"/>
      <c r="L6261" s="180"/>
      <c r="M6261" s="185"/>
      <c r="T6261" s="186"/>
      <c r="AT6261" s="182" t="s">
        <v>586</v>
      </c>
      <c r="AU6261" s="182" t="s">
        <v>84</v>
      </c>
      <c r="AV6261" s="12" t="s">
        <v>84</v>
      </c>
      <c r="AW6261" s="12" t="s">
        <v>31</v>
      </c>
      <c r="AX6261" s="12" t="s">
        <v>77</v>
      </c>
      <c r="AY6261" s="182" t="s">
        <v>574</v>
      </c>
    </row>
    <row r="6262" spans="2:51" s="12" customFormat="1" ht="12">
      <c r="B6262" s="180"/>
      <c r="D6262" s="181" t="s">
        <v>586</v>
      </c>
      <c r="E6262" s="182" t="s">
        <v>1</v>
      </c>
      <c r="F6262" s="183" t="s">
        <v>6180</v>
      </c>
      <c r="H6262" s="182" t="s">
        <v>1</v>
      </c>
      <c r="I6262" s="184"/>
      <c r="L6262" s="180"/>
      <c r="M6262" s="185"/>
      <c r="T6262" s="186"/>
      <c r="AT6262" s="182" t="s">
        <v>586</v>
      </c>
      <c r="AU6262" s="182" t="s">
        <v>84</v>
      </c>
      <c r="AV6262" s="12" t="s">
        <v>84</v>
      </c>
      <c r="AW6262" s="12" t="s">
        <v>31</v>
      </c>
      <c r="AX6262" s="12" t="s">
        <v>77</v>
      </c>
      <c r="AY6262" s="182" t="s">
        <v>574</v>
      </c>
    </row>
    <row r="6263" spans="2:51" s="13" customFormat="1" ht="12">
      <c r="B6263" s="187"/>
      <c r="D6263" s="181" t="s">
        <v>586</v>
      </c>
      <c r="E6263" s="188" t="s">
        <v>1</v>
      </c>
      <c r="F6263" s="189" t="s">
        <v>6306</v>
      </c>
      <c r="H6263" s="190">
        <v>2.5409999999999999</v>
      </c>
      <c r="I6263" s="191"/>
      <c r="L6263" s="187"/>
      <c r="M6263" s="192"/>
      <c r="T6263" s="193"/>
      <c r="AT6263" s="188" t="s">
        <v>586</v>
      </c>
      <c r="AU6263" s="188" t="s">
        <v>84</v>
      </c>
      <c r="AV6263" s="13" t="s">
        <v>89</v>
      </c>
      <c r="AW6263" s="13" t="s">
        <v>31</v>
      </c>
      <c r="AX6263" s="13" t="s">
        <v>77</v>
      </c>
      <c r="AY6263" s="188" t="s">
        <v>574</v>
      </c>
    </row>
    <row r="6264" spans="2:51" s="13" customFormat="1" ht="12">
      <c r="B6264" s="187"/>
      <c r="D6264" s="181" t="s">
        <v>586</v>
      </c>
      <c r="E6264" s="188" t="s">
        <v>1</v>
      </c>
      <c r="F6264" s="189" t="s">
        <v>6307</v>
      </c>
      <c r="H6264" s="190">
        <v>2.246</v>
      </c>
      <c r="I6264" s="191"/>
      <c r="L6264" s="187"/>
      <c r="M6264" s="192"/>
      <c r="T6264" s="193"/>
      <c r="AT6264" s="188" t="s">
        <v>586</v>
      </c>
      <c r="AU6264" s="188" t="s">
        <v>84</v>
      </c>
      <c r="AV6264" s="13" t="s">
        <v>89</v>
      </c>
      <c r="AW6264" s="13" t="s">
        <v>31</v>
      </c>
      <c r="AX6264" s="13" t="s">
        <v>77</v>
      </c>
      <c r="AY6264" s="188" t="s">
        <v>574</v>
      </c>
    </row>
    <row r="6265" spans="2:51" s="13" customFormat="1" ht="12">
      <c r="B6265" s="187"/>
      <c r="D6265" s="181" t="s">
        <v>586</v>
      </c>
      <c r="E6265" s="188" t="s">
        <v>1</v>
      </c>
      <c r="F6265" s="189" t="s">
        <v>6308</v>
      </c>
      <c r="H6265" s="190">
        <v>2.5409999999999999</v>
      </c>
      <c r="I6265" s="191"/>
      <c r="L6265" s="187"/>
      <c r="M6265" s="192"/>
      <c r="T6265" s="193"/>
      <c r="AT6265" s="188" t="s">
        <v>586</v>
      </c>
      <c r="AU6265" s="188" t="s">
        <v>84</v>
      </c>
      <c r="AV6265" s="13" t="s">
        <v>89</v>
      </c>
      <c r="AW6265" s="13" t="s">
        <v>31</v>
      </c>
      <c r="AX6265" s="13" t="s">
        <v>77</v>
      </c>
      <c r="AY6265" s="188" t="s">
        <v>574</v>
      </c>
    </row>
    <row r="6266" spans="2:51" s="13" customFormat="1" ht="12">
      <c r="B6266" s="187"/>
      <c r="D6266" s="181" t="s">
        <v>586</v>
      </c>
      <c r="E6266" s="188" t="s">
        <v>1</v>
      </c>
      <c r="F6266" s="189" t="s">
        <v>6309</v>
      </c>
      <c r="H6266" s="190">
        <v>3.1219999999999999</v>
      </c>
      <c r="I6266" s="191"/>
      <c r="L6266" s="187"/>
      <c r="M6266" s="192"/>
      <c r="T6266" s="193"/>
      <c r="AT6266" s="188" t="s">
        <v>586</v>
      </c>
      <c r="AU6266" s="188" t="s">
        <v>84</v>
      </c>
      <c r="AV6266" s="13" t="s">
        <v>89</v>
      </c>
      <c r="AW6266" s="13" t="s">
        <v>31</v>
      </c>
      <c r="AX6266" s="13" t="s">
        <v>77</v>
      </c>
      <c r="AY6266" s="188" t="s">
        <v>574</v>
      </c>
    </row>
    <row r="6267" spans="2:51" s="12" customFormat="1" ht="12">
      <c r="B6267" s="180"/>
      <c r="D6267" s="181" t="s">
        <v>586</v>
      </c>
      <c r="E6267" s="182" t="s">
        <v>1</v>
      </c>
      <c r="F6267" s="183" t="s">
        <v>6153</v>
      </c>
      <c r="H6267" s="182" t="s">
        <v>1</v>
      </c>
      <c r="I6267" s="184"/>
      <c r="L6267" s="180"/>
      <c r="M6267" s="185"/>
      <c r="T6267" s="186"/>
      <c r="AT6267" s="182" t="s">
        <v>586</v>
      </c>
      <c r="AU6267" s="182" t="s">
        <v>84</v>
      </c>
      <c r="AV6267" s="12" t="s">
        <v>84</v>
      </c>
      <c r="AW6267" s="12" t="s">
        <v>31</v>
      </c>
      <c r="AX6267" s="12" t="s">
        <v>77</v>
      </c>
      <c r="AY6267" s="182" t="s">
        <v>574</v>
      </c>
    </row>
    <row r="6268" spans="2:51" s="13" customFormat="1" ht="12">
      <c r="B6268" s="187"/>
      <c r="D6268" s="181" t="s">
        <v>586</v>
      </c>
      <c r="E6268" s="188" t="s">
        <v>1</v>
      </c>
      <c r="F6268" s="189" t="s">
        <v>6270</v>
      </c>
      <c r="H6268" s="190">
        <v>4.7119999999999997</v>
      </c>
      <c r="I6268" s="191"/>
      <c r="L6268" s="187"/>
      <c r="M6268" s="192"/>
      <c r="T6268" s="193"/>
      <c r="AT6268" s="188" t="s">
        <v>586</v>
      </c>
      <c r="AU6268" s="188" t="s">
        <v>84</v>
      </c>
      <c r="AV6268" s="13" t="s">
        <v>89</v>
      </c>
      <c r="AW6268" s="13" t="s">
        <v>31</v>
      </c>
      <c r="AX6268" s="13" t="s">
        <v>77</v>
      </c>
      <c r="AY6268" s="188" t="s">
        <v>574</v>
      </c>
    </row>
    <row r="6269" spans="2:51" s="13" customFormat="1" ht="12">
      <c r="B6269" s="187"/>
      <c r="D6269" s="181" t="s">
        <v>586</v>
      </c>
      <c r="E6269" s="188" t="s">
        <v>1</v>
      </c>
      <c r="F6269" s="189" t="s">
        <v>6310</v>
      </c>
      <c r="H6269" s="190">
        <v>2.895</v>
      </c>
      <c r="I6269" s="191"/>
      <c r="L6269" s="187"/>
      <c r="M6269" s="192"/>
      <c r="T6269" s="193"/>
      <c r="AT6269" s="188" t="s">
        <v>586</v>
      </c>
      <c r="AU6269" s="188" t="s">
        <v>84</v>
      </c>
      <c r="AV6269" s="13" t="s">
        <v>89</v>
      </c>
      <c r="AW6269" s="13" t="s">
        <v>31</v>
      </c>
      <c r="AX6269" s="13" t="s">
        <v>77</v>
      </c>
      <c r="AY6269" s="188" t="s">
        <v>574</v>
      </c>
    </row>
    <row r="6270" spans="2:51" s="13" customFormat="1" ht="12">
      <c r="B6270" s="187"/>
      <c r="D6270" s="181" t="s">
        <v>586</v>
      </c>
      <c r="E6270" s="188" t="s">
        <v>1</v>
      </c>
      <c r="F6270" s="189" t="s">
        <v>6311</v>
      </c>
      <c r="H6270" s="190">
        <v>3.036</v>
      </c>
      <c r="I6270" s="191"/>
      <c r="L6270" s="187"/>
      <c r="M6270" s="192"/>
      <c r="T6270" s="193"/>
      <c r="AT6270" s="188" t="s">
        <v>586</v>
      </c>
      <c r="AU6270" s="188" t="s">
        <v>84</v>
      </c>
      <c r="AV6270" s="13" t="s">
        <v>89</v>
      </c>
      <c r="AW6270" s="13" t="s">
        <v>31</v>
      </c>
      <c r="AX6270" s="13" t="s">
        <v>77</v>
      </c>
      <c r="AY6270" s="188" t="s">
        <v>574</v>
      </c>
    </row>
    <row r="6271" spans="2:51" s="13" customFormat="1" ht="12">
      <c r="B6271" s="187"/>
      <c r="D6271" s="181" t="s">
        <v>586</v>
      </c>
      <c r="E6271" s="188" t="s">
        <v>1</v>
      </c>
      <c r="F6271" s="189" t="s">
        <v>6312</v>
      </c>
      <c r="H6271" s="190">
        <v>3.036</v>
      </c>
      <c r="I6271" s="191"/>
      <c r="L6271" s="187"/>
      <c r="M6271" s="192"/>
      <c r="T6271" s="193"/>
      <c r="AT6271" s="188" t="s">
        <v>586</v>
      </c>
      <c r="AU6271" s="188" t="s">
        <v>84</v>
      </c>
      <c r="AV6271" s="13" t="s">
        <v>89</v>
      </c>
      <c r="AW6271" s="13" t="s">
        <v>31</v>
      </c>
      <c r="AX6271" s="13" t="s">
        <v>77</v>
      </c>
      <c r="AY6271" s="188" t="s">
        <v>574</v>
      </c>
    </row>
    <row r="6272" spans="2:51" s="13" customFormat="1" ht="12">
      <c r="B6272" s="187"/>
      <c r="D6272" s="181" t="s">
        <v>586</v>
      </c>
      <c r="E6272" s="188" t="s">
        <v>1</v>
      </c>
      <c r="F6272" s="189" t="s">
        <v>6313</v>
      </c>
      <c r="H6272" s="190">
        <v>2.8149999999999999</v>
      </c>
      <c r="I6272" s="191"/>
      <c r="L6272" s="187"/>
      <c r="M6272" s="192"/>
      <c r="T6272" s="193"/>
      <c r="AT6272" s="188" t="s">
        <v>586</v>
      </c>
      <c r="AU6272" s="188" t="s">
        <v>84</v>
      </c>
      <c r="AV6272" s="13" t="s">
        <v>89</v>
      </c>
      <c r="AW6272" s="13" t="s">
        <v>31</v>
      </c>
      <c r="AX6272" s="13" t="s">
        <v>77</v>
      </c>
      <c r="AY6272" s="188" t="s">
        <v>574</v>
      </c>
    </row>
    <row r="6273" spans="2:51" s="13" customFormat="1" ht="12">
      <c r="B6273" s="187"/>
      <c r="D6273" s="181" t="s">
        <v>586</v>
      </c>
      <c r="E6273" s="188" t="s">
        <v>1</v>
      </c>
      <c r="F6273" s="189" t="s">
        <v>6314</v>
      </c>
      <c r="H6273" s="190">
        <v>2.524</v>
      </c>
      <c r="I6273" s="191"/>
      <c r="L6273" s="187"/>
      <c r="M6273" s="192"/>
      <c r="T6273" s="193"/>
      <c r="AT6273" s="188" t="s">
        <v>586</v>
      </c>
      <c r="AU6273" s="188" t="s">
        <v>84</v>
      </c>
      <c r="AV6273" s="13" t="s">
        <v>89</v>
      </c>
      <c r="AW6273" s="13" t="s">
        <v>31</v>
      </c>
      <c r="AX6273" s="13" t="s">
        <v>77</v>
      </c>
      <c r="AY6273" s="188" t="s">
        <v>574</v>
      </c>
    </row>
    <row r="6274" spans="2:51" s="13" customFormat="1" ht="12">
      <c r="B6274" s="187"/>
      <c r="D6274" s="181" t="s">
        <v>586</v>
      </c>
      <c r="E6274" s="188" t="s">
        <v>1</v>
      </c>
      <c r="F6274" s="189" t="s">
        <v>6315</v>
      </c>
      <c r="H6274" s="190">
        <v>2.661</v>
      </c>
      <c r="I6274" s="191"/>
      <c r="L6274" s="187"/>
      <c r="M6274" s="192"/>
      <c r="T6274" s="193"/>
      <c r="AT6274" s="188" t="s">
        <v>586</v>
      </c>
      <c r="AU6274" s="188" t="s">
        <v>84</v>
      </c>
      <c r="AV6274" s="13" t="s">
        <v>89</v>
      </c>
      <c r="AW6274" s="13" t="s">
        <v>31</v>
      </c>
      <c r="AX6274" s="13" t="s">
        <v>77</v>
      </c>
      <c r="AY6274" s="188" t="s">
        <v>574</v>
      </c>
    </row>
    <row r="6275" spans="2:51" s="13" customFormat="1" ht="12">
      <c r="B6275" s="187"/>
      <c r="D6275" s="181" t="s">
        <v>586</v>
      </c>
      <c r="E6275" s="188" t="s">
        <v>1</v>
      </c>
      <c r="F6275" s="189" t="s">
        <v>6316</v>
      </c>
      <c r="H6275" s="190">
        <v>1.39</v>
      </c>
      <c r="I6275" s="191"/>
      <c r="L6275" s="187"/>
      <c r="M6275" s="192"/>
      <c r="T6275" s="193"/>
      <c r="AT6275" s="188" t="s">
        <v>586</v>
      </c>
      <c r="AU6275" s="188" t="s">
        <v>84</v>
      </c>
      <c r="AV6275" s="13" t="s">
        <v>89</v>
      </c>
      <c r="AW6275" s="13" t="s">
        <v>31</v>
      </c>
      <c r="AX6275" s="13" t="s">
        <v>77</v>
      </c>
      <c r="AY6275" s="188" t="s">
        <v>574</v>
      </c>
    </row>
    <row r="6276" spans="2:51" s="13" customFormat="1" ht="12">
      <c r="B6276" s="187"/>
      <c r="D6276" s="181" t="s">
        <v>586</v>
      </c>
      <c r="E6276" s="188" t="s">
        <v>1</v>
      </c>
      <c r="F6276" s="189" t="s">
        <v>6317</v>
      </c>
      <c r="H6276" s="190">
        <v>1.766</v>
      </c>
      <c r="I6276" s="191"/>
      <c r="L6276" s="187"/>
      <c r="M6276" s="192"/>
      <c r="T6276" s="193"/>
      <c r="AT6276" s="188" t="s">
        <v>586</v>
      </c>
      <c r="AU6276" s="188" t="s">
        <v>84</v>
      </c>
      <c r="AV6276" s="13" t="s">
        <v>89</v>
      </c>
      <c r="AW6276" s="13" t="s">
        <v>31</v>
      </c>
      <c r="AX6276" s="13" t="s">
        <v>77</v>
      </c>
      <c r="AY6276" s="188" t="s">
        <v>574</v>
      </c>
    </row>
    <row r="6277" spans="2:51" s="13" customFormat="1" ht="12">
      <c r="B6277" s="187"/>
      <c r="D6277" s="181" t="s">
        <v>586</v>
      </c>
      <c r="E6277" s="188" t="s">
        <v>1</v>
      </c>
      <c r="F6277" s="189" t="s">
        <v>6318</v>
      </c>
      <c r="H6277" s="190">
        <v>1.4890000000000001</v>
      </c>
      <c r="I6277" s="191"/>
      <c r="L6277" s="187"/>
      <c r="M6277" s="192"/>
      <c r="T6277" s="193"/>
      <c r="AT6277" s="188" t="s">
        <v>586</v>
      </c>
      <c r="AU6277" s="188" t="s">
        <v>84</v>
      </c>
      <c r="AV6277" s="13" t="s">
        <v>89</v>
      </c>
      <c r="AW6277" s="13" t="s">
        <v>31</v>
      </c>
      <c r="AX6277" s="13" t="s">
        <v>77</v>
      </c>
      <c r="AY6277" s="188" t="s">
        <v>574</v>
      </c>
    </row>
    <row r="6278" spans="2:51" s="13" customFormat="1" ht="12">
      <c r="B6278" s="187"/>
      <c r="D6278" s="181" t="s">
        <v>586</v>
      </c>
      <c r="E6278" s="188" t="s">
        <v>1</v>
      </c>
      <c r="F6278" s="189" t="s">
        <v>6319</v>
      </c>
      <c r="H6278" s="190">
        <v>0.95299999999999996</v>
      </c>
      <c r="I6278" s="191"/>
      <c r="L6278" s="187"/>
      <c r="M6278" s="192"/>
      <c r="T6278" s="193"/>
      <c r="AT6278" s="188" t="s">
        <v>586</v>
      </c>
      <c r="AU6278" s="188" t="s">
        <v>84</v>
      </c>
      <c r="AV6278" s="13" t="s">
        <v>89</v>
      </c>
      <c r="AW6278" s="13" t="s">
        <v>31</v>
      </c>
      <c r="AX6278" s="13" t="s">
        <v>77</v>
      </c>
      <c r="AY6278" s="188" t="s">
        <v>574</v>
      </c>
    </row>
    <row r="6279" spans="2:51" s="13" customFormat="1" ht="12">
      <c r="B6279" s="187"/>
      <c r="D6279" s="181" t="s">
        <v>586</v>
      </c>
      <c r="E6279" s="188" t="s">
        <v>1</v>
      </c>
      <c r="F6279" s="189" t="s">
        <v>6320</v>
      </c>
      <c r="H6279" s="190">
        <v>2.4510000000000001</v>
      </c>
      <c r="I6279" s="191"/>
      <c r="L6279" s="187"/>
      <c r="M6279" s="192"/>
      <c r="T6279" s="193"/>
      <c r="AT6279" s="188" t="s">
        <v>586</v>
      </c>
      <c r="AU6279" s="188" t="s">
        <v>84</v>
      </c>
      <c r="AV6279" s="13" t="s">
        <v>89</v>
      </c>
      <c r="AW6279" s="13" t="s">
        <v>31</v>
      </c>
      <c r="AX6279" s="13" t="s">
        <v>77</v>
      </c>
      <c r="AY6279" s="188" t="s">
        <v>574</v>
      </c>
    </row>
    <row r="6280" spans="2:51" s="13" customFormat="1" ht="12">
      <c r="B6280" s="187"/>
      <c r="D6280" s="181" t="s">
        <v>586</v>
      </c>
      <c r="E6280" s="188" t="s">
        <v>1</v>
      </c>
      <c r="F6280" s="189" t="s">
        <v>6321</v>
      </c>
      <c r="H6280" s="190">
        <v>2.4180000000000001</v>
      </c>
      <c r="I6280" s="191"/>
      <c r="L6280" s="187"/>
      <c r="M6280" s="192"/>
      <c r="T6280" s="193"/>
      <c r="AT6280" s="188" t="s">
        <v>586</v>
      </c>
      <c r="AU6280" s="188" t="s">
        <v>84</v>
      </c>
      <c r="AV6280" s="13" t="s">
        <v>89</v>
      </c>
      <c r="AW6280" s="13" t="s">
        <v>31</v>
      </c>
      <c r="AX6280" s="13" t="s">
        <v>77</v>
      </c>
      <c r="AY6280" s="188" t="s">
        <v>574</v>
      </c>
    </row>
    <row r="6281" spans="2:51" s="13" customFormat="1" ht="12">
      <c r="B6281" s="187"/>
      <c r="D6281" s="181" t="s">
        <v>586</v>
      </c>
      <c r="E6281" s="188" t="s">
        <v>1</v>
      </c>
      <c r="F6281" s="189" t="s">
        <v>6322</v>
      </c>
      <c r="H6281" s="190">
        <v>2.2629999999999999</v>
      </c>
      <c r="I6281" s="191"/>
      <c r="L6281" s="187"/>
      <c r="M6281" s="192"/>
      <c r="T6281" s="193"/>
      <c r="AT6281" s="188" t="s">
        <v>586</v>
      </c>
      <c r="AU6281" s="188" t="s">
        <v>84</v>
      </c>
      <c r="AV6281" s="13" t="s">
        <v>89</v>
      </c>
      <c r="AW6281" s="13" t="s">
        <v>31</v>
      </c>
      <c r="AX6281" s="13" t="s">
        <v>77</v>
      </c>
      <c r="AY6281" s="188" t="s">
        <v>574</v>
      </c>
    </row>
    <row r="6282" spans="2:51" s="13" customFormat="1" ht="12">
      <c r="B6282" s="187"/>
      <c r="D6282" s="181" t="s">
        <v>586</v>
      </c>
      <c r="E6282" s="188" t="s">
        <v>1</v>
      </c>
      <c r="F6282" s="189" t="s">
        <v>6323</v>
      </c>
      <c r="H6282" s="190">
        <v>1.6930000000000001</v>
      </c>
      <c r="I6282" s="191"/>
      <c r="L6282" s="187"/>
      <c r="M6282" s="192"/>
      <c r="T6282" s="193"/>
      <c r="AT6282" s="188" t="s">
        <v>586</v>
      </c>
      <c r="AU6282" s="188" t="s">
        <v>84</v>
      </c>
      <c r="AV6282" s="13" t="s">
        <v>89</v>
      </c>
      <c r="AW6282" s="13" t="s">
        <v>31</v>
      </c>
      <c r="AX6282" s="13" t="s">
        <v>77</v>
      </c>
      <c r="AY6282" s="188" t="s">
        <v>574</v>
      </c>
    </row>
    <row r="6283" spans="2:51" s="13" customFormat="1" ht="12">
      <c r="B6283" s="187"/>
      <c r="D6283" s="181" t="s">
        <v>586</v>
      </c>
      <c r="E6283" s="188" t="s">
        <v>1</v>
      </c>
      <c r="F6283" s="189" t="s">
        <v>6324</v>
      </c>
      <c r="H6283" s="190">
        <v>2.653</v>
      </c>
      <c r="I6283" s="191"/>
      <c r="L6283" s="187"/>
      <c r="M6283" s="192"/>
      <c r="T6283" s="193"/>
      <c r="AT6283" s="188" t="s">
        <v>586</v>
      </c>
      <c r="AU6283" s="188" t="s">
        <v>84</v>
      </c>
      <c r="AV6283" s="13" t="s">
        <v>89</v>
      </c>
      <c r="AW6283" s="13" t="s">
        <v>31</v>
      </c>
      <c r="AX6283" s="13" t="s">
        <v>77</v>
      </c>
      <c r="AY6283" s="188" t="s">
        <v>574</v>
      </c>
    </row>
    <row r="6284" spans="2:51" s="13" customFormat="1" ht="12">
      <c r="B6284" s="187"/>
      <c r="D6284" s="181" t="s">
        <v>586</v>
      </c>
      <c r="E6284" s="188" t="s">
        <v>1</v>
      </c>
      <c r="F6284" s="189" t="s">
        <v>6325</v>
      </c>
      <c r="H6284" s="190">
        <v>2.2109999999999999</v>
      </c>
      <c r="I6284" s="191"/>
      <c r="L6284" s="187"/>
      <c r="M6284" s="192"/>
      <c r="T6284" s="193"/>
      <c r="AT6284" s="188" t="s">
        <v>586</v>
      </c>
      <c r="AU6284" s="188" t="s">
        <v>84</v>
      </c>
      <c r="AV6284" s="13" t="s">
        <v>89</v>
      </c>
      <c r="AW6284" s="13" t="s">
        <v>31</v>
      </c>
      <c r="AX6284" s="13" t="s">
        <v>77</v>
      </c>
      <c r="AY6284" s="188" t="s">
        <v>574</v>
      </c>
    </row>
    <row r="6285" spans="2:51" s="13" customFormat="1" ht="12">
      <c r="B6285" s="187"/>
      <c r="D6285" s="181" t="s">
        <v>586</v>
      </c>
      <c r="E6285" s="188" t="s">
        <v>1</v>
      </c>
      <c r="F6285" s="189" t="s">
        <v>6326</v>
      </c>
      <c r="H6285" s="190">
        <v>3.996</v>
      </c>
      <c r="I6285" s="191"/>
      <c r="L6285" s="187"/>
      <c r="M6285" s="192"/>
      <c r="T6285" s="193"/>
      <c r="AT6285" s="188" t="s">
        <v>586</v>
      </c>
      <c r="AU6285" s="188" t="s">
        <v>84</v>
      </c>
      <c r="AV6285" s="13" t="s">
        <v>89</v>
      </c>
      <c r="AW6285" s="13" t="s">
        <v>31</v>
      </c>
      <c r="AX6285" s="13" t="s">
        <v>77</v>
      </c>
      <c r="AY6285" s="188" t="s">
        <v>574</v>
      </c>
    </row>
    <row r="6286" spans="2:51" s="13" customFormat="1" ht="12">
      <c r="B6286" s="187"/>
      <c r="D6286" s="181" t="s">
        <v>586</v>
      </c>
      <c r="E6286" s="188" t="s">
        <v>1</v>
      </c>
      <c r="F6286" s="189" t="s">
        <v>6327</v>
      </c>
      <c r="H6286" s="190">
        <v>2.5840000000000001</v>
      </c>
      <c r="I6286" s="191"/>
      <c r="L6286" s="187"/>
      <c r="M6286" s="192"/>
      <c r="T6286" s="193"/>
      <c r="AT6286" s="188" t="s">
        <v>586</v>
      </c>
      <c r="AU6286" s="188" t="s">
        <v>84</v>
      </c>
      <c r="AV6286" s="13" t="s">
        <v>89</v>
      </c>
      <c r="AW6286" s="13" t="s">
        <v>31</v>
      </c>
      <c r="AX6286" s="13" t="s">
        <v>77</v>
      </c>
      <c r="AY6286" s="188" t="s">
        <v>574</v>
      </c>
    </row>
    <row r="6287" spans="2:51" s="13" customFormat="1" ht="12">
      <c r="B6287" s="187"/>
      <c r="D6287" s="181" t="s">
        <v>586</v>
      </c>
      <c r="E6287" s="188" t="s">
        <v>1</v>
      </c>
      <c r="F6287" s="189" t="s">
        <v>6328</v>
      </c>
      <c r="H6287" s="190">
        <v>2.6949999999999998</v>
      </c>
      <c r="I6287" s="191"/>
      <c r="L6287" s="187"/>
      <c r="M6287" s="192"/>
      <c r="T6287" s="193"/>
      <c r="AT6287" s="188" t="s">
        <v>586</v>
      </c>
      <c r="AU6287" s="188" t="s">
        <v>84</v>
      </c>
      <c r="AV6287" s="13" t="s">
        <v>89</v>
      </c>
      <c r="AW6287" s="13" t="s">
        <v>31</v>
      </c>
      <c r="AX6287" s="13" t="s">
        <v>77</v>
      </c>
      <c r="AY6287" s="188" t="s">
        <v>574</v>
      </c>
    </row>
    <row r="6288" spans="2:51" s="13" customFormat="1" ht="12">
      <c r="B6288" s="187"/>
      <c r="D6288" s="181" t="s">
        <v>586</v>
      </c>
      <c r="E6288" s="188" t="s">
        <v>1</v>
      </c>
      <c r="F6288" s="189" t="s">
        <v>6329</v>
      </c>
      <c r="H6288" s="190">
        <v>2.8580000000000001</v>
      </c>
      <c r="I6288" s="191"/>
      <c r="L6288" s="187"/>
      <c r="M6288" s="192"/>
      <c r="T6288" s="193"/>
      <c r="AT6288" s="188" t="s">
        <v>586</v>
      </c>
      <c r="AU6288" s="188" t="s">
        <v>84</v>
      </c>
      <c r="AV6288" s="13" t="s">
        <v>89</v>
      </c>
      <c r="AW6288" s="13" t="s">
        <v>31</v>
      </c>
      <c r="AX6288" s="13" t="s">
        <v>77</v>
      </c>
      <c r="AY6288" s="188" t="s">
        <v>574</v>
      </c>
    </row>
    <row r="6289" spans="2:51" s="13" customFormat="1" ht="12">
      <c r="B6289" s="187"/>
      <c r="D6289" s="181" t="s">
        <v>586</v>
      </c>
      <c r="E6289" s="188" t="s">
        <v>1</v>
      </c>
      <c r="F6289" s="189" t="s">
        <v>6330</v>
      </c>
      <c r="H6289" s="190">
        <v>2.5920000000000001</v>
      </c>
      <c r="I6289" s="191"/>
      <c r="L6289" s="187"/>
      <c r="M6289" s="192"/>
      <c r="T6289" s="193"/>
      <c r="AT6289" s="188" t="s">
        <v>586</v>
      </c>
      <c r="AU6289" s="188" t="s">
        <v>84</v>
      </c>
      <c r="AV6289" s="13" t="s">
        <v>89</v>
      </c>
      <c r="AW6289" s="13" t="s">
        <v>31</v>
      </c>
      <c r="AX6289" s="13" t="s">
        <v>77</v>
      </c>
      <c r="AY6289" s="188" t="s">
        <v>574</v>
      </c>
    </row>
    <row r="6290" spans="2:51" s="13" customFormat="1" ht="12">
      <c r="B6290" s="187"/>
      <c r="D6290" s="181" t="s">
        <v>586</v>
      </c>
      <c r="E6290" s="188" t="s">
        <v>1</v>
      </c>
      <c r="F6290" s="189" t="s">
        <v>6331</v>
      </c>
      <c r="H6290" s="190">
        <v>2.8359999999999999</v>
      </c>
      <c r="I6290" s="191"/>
      <c r="L6290" s="187"/>
      <c r="M6290" s="192"/>
      <c r="T6290" s="193"/>
      <c r="AT6290" s="188" t="s">
        <v>586</v>
      </c>
      <c r="AU6290" s="188" t="s">
        <v>84</v>
      </c>
      <c r="AV6290" s="13" t="s">
        <v>89</v>
      </c>
      <c r="AW6290" s="13" t="s">
        <v>31</v>
      </c>
      <c r="AX6290" s="13" t="s">
        <v>77</v>
      </c>
      <c r="AY6290" s="188" t="s">
        <v>574</v>
      </c>
    </row>
    <row r="6291" spans="2:51" s="13" customFormat="1" ht="12">
      <c r="B6291" s="187"/>
      <c r="D6291" s="181" t="s">
        <v>586</v>
      </c>
      <c r="E6291" s="188" t="s">
        <v>1</v>
      </c>
      <c r="F6291" s="189" t="s">
        <v>6332</v>
      </c>
      <c r="H6291" s="190">
        <v>2.617</v>
      </c>
      <c r="I6291" s="191"/>
      <c r="L6291" s="187"/>
      <c r="M6291" s="192"/>
      <c r="T6291" s="193"/>
      <c r="AT6291" s="188" t="s">
        <v>586</v>
      </c>
      <c r="AU6291" s="188" t="s">
        <v>84</v>
      </c>
      <c r="AV6291" s="13" t="s">
        <v>89</v>
      </c>
      <c r="AW6291" s="13" t="s">
        <v>31</v>
      </c>
      <c r="AX6291" s="13" t="s">
        <v>77</v>
      </c>
      <c r="AY6291" s="188" t="s">
        <v>574</v>
      </c>
    </row>
    <row r="6292" spans="2:51" s="13" customFormat="1" ht="12">
      <c r="B6292" s="187"/>
      <c r="D6292" s="181" t="s">
        <v>586</v>
      </c>
      <c r="E6292" s="188" t="s">
        <v>1</v>
      </c>
      <c r="F6292" s="189" t="s">
        <v>6333</v>
      </c>
      <c r="H6292" s="190">
        <v>2.694</v>
      </c>
      <c r="I6292" s="191"/>
      <c r="L6292" s="187"/>
      <c r="M6292" s="192"/>
      <c r="T6292" s="193"/>
      <c r="AT6292" s="188" t="s">
        <v>586</v>
      </c>
      <c r="AU6292" s="188" t="s">
        <v>84</v>
      </c>
      <c r="AV6292" s="13" t="s">
        <v>89</v>
      </c>
      <c r="AW6292" s="13" t="s">
        <v>31</v>
      </c>
      <c r="AX6292" s="13" t="s">
        <v>77</v>
      </c>
      <c r="AY6292" s="188" t="s">
        <v>574</v>
      </c>
    </row>
    <row r="6293" spans="2:51" s="13" customFormat="1" ht="12">
      <c r="B6293" s="187"/>
      <c r="D6293" s="181" t="s">
        <v>586</v>
      </c>
      <c r="E6293" s="188" t="s">
        <v>1</v>
      </c>
      <c r="F6293" s="189" t="s">
        <v>6334</v>
      </c>
      <c r="H6293" s="190">
        <v>2.831</v>
      </c>
      <c r="I6293" s="191"/>
      <c r="L6293" s="187"/>
      <c r="M6293" s="192"/>
      <c r="T6293" s="193"/>
      <c r="AT6293" s="188" t="s">
        <v>586</v>
      </c>
      <c r="AU6293" s="188" t="s">
        <v>84</v>
      </c>
      <c r="AV6293" s="13" t="s">
        <v>89</v>
      </c>
      <c r="AW6293" s="13" t="s">
        <v>31</v>
      </c>
      <c r="AX6293" s="13" t="s">
        <v>77</v>
      </c>
      <c r="AY6293" s="188" t="s">
        <v>574</v>
      </c>
    </row>
    <row r="6294" spans="2:51" s="13" customFormat="1" ht="12">
      <c r="B6294" s="187"/>
      <c r="D6294" s="181" t="s">
        <v>586</v>
      </c>
      <c r="E6294" s="188" t="s">
        <v>1</v>
      </c>
      <c r="F6294" s="189" t="s">
        <v>6335</v>
      </c>
      <c r="H6294" s="190">
        <v>2.0270000000000001</v>
      </c>
      <c r="I6294" s="191"/>
      <c r="L6294" s="187"/>
      <c r="M6294" s="192"/>
      <c r="T6294" s="193"/>
      <c r="AT6294" s="188" t="s">
        <v>586</v>
      </c>
      <c r="AU6294" s="188" t="s">
        <v>84</v>
      </c>
      <c r="AV6294" s="13" t="s">
        <v>89</v>
      </c>
      <c r="AW6294" s="13" t="s">
        <v>31</v>
      </c>
      <c r="AX6294" s="13" t="s">
        <v>77</v>
      </c>
      <c r="AY6294" s="188" t="s">
        <v>574</v>
      </c>
    </row>
    <row r="6295" spans="2:51" s="13" customFormat="1" ht="12">
      <c r="B6295" s="187"/>
      <c r="D6295" s="181" t="s">
        <v>586</v>
      </c>
      <c r="E6295" s="188" t="s">
        <v>1</v>
      </c>
      <c r="F6295" s="189" t="s">
        <v>6336</v>
      </c>
      <c r="H6295" s="190">
        <v>2.6240000000000001</v>
      </c>
      <c r="I6295" s="191"/>
      <c r="L6295" s="187"/>
      <c r="M6295" s="192"/>
      <c r="T6295" s="193"/>
      <c r="AT6295" s="188" t="s">
        <v>586</v>
      </c>
      <c r="AU6295" s="188" t="s">
        <v>84</v>
      </c>
      <c r="AV6295" s="13" t="s">
        <v>89</v>
      </c>
      <c r="AW6295" s="13" t="s">
        <v>31</v>
      </c>
      <c r="AX6295" s="13" t="s">
        <v>77</v>
      </c>
      <c r="AY6295" s="188" t="s">
        <v>574</v>
      </c>
    </row>
    <row r="6296" spans="2:51" s="13" customFormat="1" ht="12">
      <c r="B6296" s="187"/>
      <c r="D6296" s="181" t="s">
        <v>586</v>
      </c>
      <c r="E6296" s="188" t="s">
        <v>1</v>
      </c>
      <c r="F6296" s="189" t="s">
        <v>6337</v>
      </c>
      <c r="H6296" s="190">
        <v>2.7549999999999999</v>
      </c>
      <c r="I6296" s="191"/>
      <c r="L6296" s="187"/>
      <c r="M6296" s="192"/>
      <c r="T6296" s="193"/>
      <c r="AT6296" s="188" t="s">
        <v>586</v>
      </c>
      <c r="AU6296" s="188" t="s">
        <v>84</v>
      </c>
      <c r="AV6296" s="13" t="s">
        <v>89</v>
      </c>
      <c r="AW6296" s="13" t="s">
        <v>31</v>
      </c>
      <c r="AX6296" s="13" t="s">
        <v>77</v>
      </c>
      <c r="AY6296" s="188" t="s">
        <v>574</v>
      </c>
    </row>
    <row r="6297" spans="2:51" s="13" customFormat="1" ht="12">
      <c r="B6297" s="187"/>
      <c r="D6297" s="181" t="s">
        <v>586</v>
      </c>
      <c r="E6297" s="188" t="s">
        <v>1</v>
      </c>
      <c r="F6297" s="189" t="s">
        <v>6338</v>
      </c>
      <c r="H6297" s="190">
        <v>2.7549999999999999</v>
      </c>
      <c r="I6297" s="191"/>
      <c r="L6297" s="187"/>
      <c r="M6297" s="192"/>
      <c r="T6297" s="193"/>
      <c r="AT6297" s="188" t="s">
        <v>586</v>
      </c>
      <c r="AU6297" s="188" t="s">
        <v>84</v>
      </c>
      <c r="AV6297" s="13" t="s">
        <v>89</v>
      </c>
      <c r="AW6297" s="13" t="s">
        <v>31</v>
      </c>
      <c r="AX6297" s="13" t="s">
        <v>77</v>
      </c>
      <c r="AY6297" s="188" t="s">
        <v>574</v>
      </c>
    </row>
    <row r="6298" spans="2:51" s="13" customFormat="1" ht="12">
      <c r="B6298" s="187"/>
      <c r="D6298" s="181" t="s">
        <v>586</v>
      </c>
      <c r="E6298" s="188" t="s">
        <v>1</v>
      </c>
      <c r="F6298" s="189" t="s">
        <v>6339</v>
      </c>
      <c r="H6298" s="190">
        <v>2.488</v>
      </c>
      <c r="I6298" s="191"/>
      <c r="L6298" s="187"/>
      <c r="M6298" s="192"/>
      <c r="T6298" s="193"/>
      <c r="AT6298" s="188" t="s">
        <v>586</v>
      </c>
      <c r="AU6298" s="188" t="s">
        <v>84</v>
      </c>
      <c r="AV6298" s="13" t="s">
        <v>89</v>
      </c>
      <c r="AW6298" s="13" t="s">
        <v>31</v>
      </c>
      <c r="AX6298" s="13" t="s">
        <v>77</v>
      </c>
      <c r="AY6298" s="188" t="s">
        <v>574</v>
      </c>
    </row>
    <row r="6299" spans="2:51" s="13" customFormat="1" ht="12">
      <c r="B6299" s="187"/>
      <c r="D6299" s="181" t="s">
        <v>586</v>
      </c>
      <c r="E6299" s="188" t="s">
        <v>1</v>
      </c>
      <c r="F6299" s="189" t="s">
        <v>6340</v>
      </c>
      <c r="H6299" s="190">
        <v>2.8</v>
      </c>
      <c r="I6299" s="191"/>
      <c r="L6299" s="187"/>
      <c r="M6299" s="192"/>
      <c r="T6299" s="193"/>
      <c r="AT6299" s="188" t="s">
        <v>586</v>
      </c>
      <c r="AU6299" s="188" t="s">
        <v>84</v>
      </c>
      <c r="AV6299" s="13" t="s">
        <v>89</v>
      </c>
      <c r="AW6299" s="13" t="s">
        <v>31</v>
      </c>
      <c r="AX6299" s="13" t="s">
        <v>77</v>
      </c>
      <c r="AY6299" s="188" t="s">
        <v>574</v>
      </c>
    </row>
    <row r="6300" spans="2:51" s="13" customFormat="1" ht="12">
      <c r="B6300" s="187"/>
      <c r="D6300" s="181" t="s">
        <v>586</v>
      </c>
      <c r="E6300" s="188" t="s">
        <v>1</v>
      </c>
      <c r="F6300" s="189" t="s">
        <v>6341</v>
      </c>
      <c r="H6300" s="190">
        <v>2.5510000000000002</v>
      </c>
      <c r="I6300" s="191"/>
      <c r="L6300" s="187"/>
      <c r="M6300" s="192"/>
      <c r="T6300" s="193"/>
      <c r="AT6300" s="188" t="s">
        <v>586</v>
      </c>
      <c r="AU6300" s="188" t="s">
        <v>84</v>
      </c>
      <c r="AV6300" s="13" t="s">
        <v>89</v>
      </c>
      <c r="AW6300" s="13" t="s">
        <v>31</v>
      </c>
      <c r="AX6300" s="13" t="s">
        <v>77</v>
      </c>
      <c r="AY6300" s="188" t="s">
        <v>574</v>
      </c>
    </row>
    <row r="6301" spans="2:51" s="13" customFormat="1" ht="12">
      <c r="B6301" s="187"/>
      <c r="D6301" s="181" t="s">
        <v>586</v>
      </c>
      <c r="E6301" s="188" t="s">
        <v>1</v>
      </c>
      <c r="F6301" s="189" t="s">
        <v>6342</v>
      </c>
      <c r="H6301" s="190">
        <v>2.7610000000000001</v>
      </c>
      <c r="I6301" s="191"/>
      <c r="L6301" s="187"/>
      <c r="M6301" s="192"/>
      <c r="T6301" s="193"/>
      <c r="AT6301" s="188" t="s">
        <v>586</v>
      </c>
      <c r="AU6301" s="188" t="s">
        <v>84</v>
      </c>
      <c r="AV6301" s="13" t="s">
        <v>89</v>
      </c>
      <c r="AW6301" s="13" t="s">
        <v>31</v>
      </c>
      <c r="AX6301" s="13" t="s">
        <v>77</v>
      </c>
      <c r="AY6301" s="188" t="s">
        <v>574</v>
      </c>
    </row>
    <row r="6302" spans="2:51" s="13" customFormat="1" ht="12">
      <c r="B6302" s="187"/>
      <c r="D6302" s="181" t="s">
        <v>586</v>
      </c>
      <c r="E6302" s="188" t="s">
        <v>1</v>
      </c>
      <c r="F6302" s="189" t="s">
        <v>6343</v>
      </c>
      <c r="H6302" s="190">
        <v>2.5449999999999999</v>
      </c>
      <c r="I6302" s="191"/>
      <c r="L6302" s="187"/>
      <c r="M6302" s="192"/>
      <c r="T6302" s="193"/>
      <c r="AT6302" s="188" t="s">
        <v>586</v>
      </c>
      <c r="AU6302" s="188" t="s">
        <v>84</v>
      </c>
      <c r="AV6302" s="13" t="s">
        <v>89</v>
      </c>
      <c r="AW6302" s="13" t="s">
        <v>31</v>
      </c>
      <c r="AX6302" s="13" t="s">
        <v>77</v>
      </c>
      <c r="AY6302" s="188" t="s">
        <v>574</v>
      </c>
    </row>
    <row r="6303" spans="2:51" s="15" customFormat="1" ht="12">
      <c r="B6303" s="201"/>
      <c r="D6303" s="181" t="s">
        <v>586</v>
      </c>
      <c r="E6303" s="202" t="s">
        <v>222</v>
      </c>
      <c r="F6303" s="203" t="s">
        <v>776</v>
      </c>
      <c r="H6303" s="204">
        <v>100.425</v>
      </c>
      <c r="I6303" s="205"/>
      <c r="L6303" s="201"/>
      <c r="M6303" s="206"/>
      <c r="T6303" s="207"/>
      <c r="AT6303" s="202" t="s">
        <v>586</v>
      </c>
      <c r="AU6303" s="202" t="s">
        <v>84</v>
      </c>
      <c r="AV6303" s="15" t="s">
        <v>597</v>
      </c>
      <c r="AW6303" s="15" t="s">
        <v>31</v>
      </c>
      <c r="AX6303" s="15" t="s">
        <v>77</v>
      </c>
      <c r="AY6303" s="202" t="s">
        <v>574</v>
      </c>
    </row>
    <row r="6304" spans="2:51" s="12" customFormat="1" ht="12">
      <c r="B6304" s="180"/>
      <c r="D6304" s="181" t="s">
        <v>586</v>
      </c>
      <c r="E6304" s="182" t="s">
        <v>1</v>
      </c>
      <c r="F6304" s="183" t="s">
        <v>6344</v>
      </c>
      <c r="H6304" s="182" t="s">
        <v>1</v>
      </c>
      <c r="I6304" s="184"/>
      <c r="L6304" s="180"/>
      <c r="M6304" s="185"/>
      <c r="T6304" s="186"/>
      <c r="AT6304" s="182" t="s">
        <v>586</v>
      </c>
      <c r="AU6304" s="182" t="s">
        <v>84</v>
      </c>
      <c r="AV6304" s="12" t="s">
        <v>84</v>
      </c>
      <c r="AW6304" s="12" t="s">
        <v>31</v>
      </c>
      <c r="AX6304" s="12" t="s">
        <v>77</v>
      </c>
      <c r="AY6304" s="182" t="s">
        <v>574</v>
      </c>
    </row>
    <row r="6305" spans="2:51" s="12" customFormat="1" ht="12">
      <c r="B6305" s="180"/>
      <c r="D6305" s="181" t="s">
        <v>586</v>
      </c>
      <c r="E6305" s="182" t="s">
        <v>1</v>
      </c>
      <c r="F6305" s="183" t="s">
        <v>6180</v>
      </c>
      <c r="H6305" s="182" t="s">
        <v>1</v>
      </c>
      <c r="I6305" s="184"/>
      <c r="L6305" s="180"/>
      <c r="M6305" s="185"/>
      <c r="T6305" s="186"/>
      <c r="AT6305" s="182" t="s">
        <v>586</v>
      </c>
      <c r="AU6305" s="182" t="s">
        <v>84</v>
      </c>
      <c r="AV6305" s="12" t="s">
        <v>84</v>
      </c>
      <c r="AW6305" s="12" t="s">
        <v>31</v>
      </c>
      <c r="AX6305" s="12" t="s">
        <v>77</v>
      </c>
      <c r="AY6305" s="182" t="s">
        <v>574</v>
      </c>
    </row>
    <row r="6306" spans="2:51" s="13" customFormat="1" ht="12">
      <c r="B6306" s="187"/>
      <c r="D6306" s="181" t="s">
        <v>586</v>
      </c>
      <c r="E6306" s="188" t="s">
        <v>1</v>
      </c>
      <c r="F6306" s="189" t="s">
        <v>6345</v>
      </c>
      <c r="H6306" s="190">
        <v>23.396999999999998</v>
      </c>
      <c r="I6306" s="191"/>
      <c r="L6306" s="187"/>
      <c r="M6306" s="192"/>
      <c r="T6306" s="193"/>
      <c r="AT6306" s="188" t="s">
        <v>586</v>
      </c>
      <c r="AU6306" s="188" t="s">
        <v>84</v>
      </c>
      <c r="AV6306" s="13" t="s">
        <v>89</v>
      </c>
      <c r="AW6306" s="13" t="s">
        <v>31</v>
      </c>
      <c r="AX6306" s="13" t="s">
        <v>77</v>
      </c>
      <c r="AY6306" s="188" t="s">
        <v>574</v>
      </c>
    </row>
    <row r="6307" spans="2:51" s="13" customFormat="1" ht="12">
      <c r="B6307" s="187"/>
      <c r="D6307" s="181" t="s">
        <v>586</v>
      </c>
      <c r="E6307" s="188" t="s">
        <v>1</v>
      </c>
      <c r="F6307" s="189" t="s">
        <v>6346</v>
      </c>
      <c r="H6307" s="190">
        <v>29.585000000000001</v>
      </c>
      <c r="I6307" s="191"/>
      <c r="L6307" s="187"/>
      <c r="M6307" s="192"/>
      <c r="T6307" s="193"/>
      <c r="AT6307" s="188" t="s">
        <v>586</v>
      </c>
      <c r="AU6307" s="188" t="s">
        <v>84</v>
      </c>
      <c r="AV6307" s="13" t="s">
        <v>89</v>
      </c>
      <c r="AW6307" s="13" t="s">
        <v>31</v>
      </c>
      <c r="AX6307" s="13" t="s">
        <v>77</v>
      </c>
      <c r="AY6307" s="188" t="s">
        <v>574</v>
      </c>
    </row>
    <row r="6308" spans="2:51" s="13" customFormat="1" ht="12">
      <c r="B6308" s="187"/>
      <c r="D6308" s="181" t="s">
        <v>586</v>
      </c>
      <c r="E6308" s="188" t="s">
        <v>1</v>
      </c>
      <c r="F6308" s="189" t="s">
        <v>6347</v>
      </c>
      <c r="H6308" s="190">
        <v>15.172000000000001</v>
      </c>
      <c r="I6308" s="191"/>
      <c r="L6308" s="187"/>
      <c r="M6308" s="192"/>
      <c r="T6308" s="193"/>
      <c r="AT6308" s="188" t="s">
        <v>586</v>
      </c>
      <c r="AU6308" s="188" t="s">
        <v>84</v>
      </c>
      <c r="AV6308" s="13" t="s">
        <v>89</v>
      </c>
      <c r="AW6308" s="13" t="s">
        <v>31</v>
      </c>
      <c r="AX6308" s="13" t="s">
        <v>77</v>
      </c>
      <c r="AY6308" s="188" t="s">
        <v>574</v>
      </c>
    </row>
    <row r="6309" spans="2:51" s="13" customFormat="1" ht="12">
      <c r="B6309" s="187"/>
      <c r="D6309" s="181" t="s">
        <v>586</v>
      </c>
      <c r="E6309" s="188" t="s">
        <v>1</v>
      </c>
      <c r="F6309" s="189" t="s">
        <v>6348</v>
      </c>
      <c r="H6309" s="190">
        <v>26.835000000000001</v>
      </c>
      <c r="I6309" s="191"/>
      <c r="L6309" s="187"/>
      <c r="M6309" s="192"/>
      <c r="T6309" s="193"/>
      <c r="AT6309" s="188" t="s">
        <v>586</v>
      </c>
      <c r="AU6309" s="188" t="s">
        <v>84</v>
      </c>
      <c r="AV6309" s="13" t="s">
        <v>89</v>
      </c>
      <c r="AW6309" s="13" t="s">
        <v>31</v>
      </c>
      <c r="AX6309" s="13" t="s">
        <v>77</v>
      </c>
      <c r="AY6309" s="188" t="s">
        <v>574</v>
      </c>
    </row>
    <row r="6310" spans="2:51" s="13" customFormat="1" ht="12">
      <c r="B6310" s="187"/>
      <c r="D6310" s="181" t="s">
        <v>586</v>
      </c>
      <c r="E6310" s="188" t="s">
        <v>1</v>
      </c>
      <c r="F6310" s="189" t="s">
        <v>6349</v>
      </c>
      <c r="H6310" s="190">
        <v>59.113</v>
      </c>
      <c r="I6310" s="191"/>
      <c r="L6310" s="187"/>
      <c r="M6310" s="192"/>
      <c r="T6310" s="193"/>
      <c r="AT6310" s="188" t="s">
        <v>586</v>
      </c>
      <c r="AU6310" s="188" t="s">
        <v>84</v>
      </c>
      <c r="AV6310" s="13" t="s">
        <v>89</v>
      </c>
      <c r="AW6310" s="13" t="s">
        <v>31</v>
      </c>
      <c r="AX6310" s="13" t="s">
        <v>77</v>
      </c>
      <c r="AY6310" s="188" t="s">
        <v>574</v>
      </c>
    </row>
    <row r="6311" spans="2:51" s="13" customFormat="1" ht="12">
      <c r="B6311" s="187"/>
      <c r="D6311" s="181" t="s">
        <v>586</v>
      </c>
      <c r="E6311" s="188" t="s">
        <v>1</v>
      </c>
      <c r="F6311" s="189" t="s">
        <v>6350</v>
      </c>
      <c r="H6311" s="190">
        <v>66.022000000000006</v>
      </c>
      <c r="I6311" s="191"/>
      <c r="L6311" s="187"/>
      <c r="M6311" s="192"/>
      <c r="T6311" s="193"/>
      <c r="AT6311" s="188" t="s">
        <v>586</v>
      </c>
      <c r="AU6311" s="188" t="s">
        <v>84</v>
      </c>
      <c r="AV6311" s="13" t="s">
        <v>89</v>
      </c>
      <c r="AW6311" s="13" t="s">
        <v>31</v>
      </c>
      <c r="AX6311" s="13" t="s">
        <v>77</v>
      </c>
      <c r="AY6311" s="188" t="s">
        <v>574</v>
      </c>
    </row>
    <row r="6312" spans="2:51" s="12" customFormat="1" ht="12">
      <c r="B6312" s="180"/>
      <c r="D6312" s="181" t="s">
        <v>586</v>
      </c>
      <c r="E6312" s="182" t="s">
        <v>1</v>
      </c>
      <c r="F6312" s="183" t="s">
        <v>6153</v>
      </c>
      <c r="H6312" s="182" t="s">
        <v>1</v>
      </c>
      <c r="I6312" s="184"/>
      <c r="L6312" s="180"/>
      <c r="M6312" s="185"/>
      <c r="T6312" s="186"/>
      <c r="AT6312" s="182" t="s">
        <v>586</v>
      </c>
      <c r="AU6312" s="182" t="s">
        <v>84</v>
      </c>
      <c r="AV6312" s="12" t="s">
        <v>84</v>
      </c>
      <c r="AW6312" s="12" t="s">
        <v>31</v>
      </c>
      <c r="AX6312" s="12" t="s">
        <v>77</v>
      </c>
      <c r="AY6312" s="182" t="s">
        <v>574</v>
      </c>
    </row>
    <row r="6313" spans="2:51" s="13" customFormat="1" ht="12">
      <c r="B6313" s="187"/>
      <c r="D6313" s="181" t="s">
        <v>586</v>
      </c>
      <c r="E6313" s="188" t="s">
        <v>1</v>
      </c>
      <c r="F6313" s="189" t="s">
        <v>6351</v>
      </c>
      <c r="H6313" s="190">
        <v>14.53</v>
      </c>
      <c r="I6313" s="191"/>
      <c r="L6313" s="187"/>
      <c r="M6313" s="192"/>
      <c r="T6313" s="193"/>
      <c r="AT6313" s="188" t="s">
        <v>586</v>
      </c>
      <c r="AU6313" s="188" t="s">
        <v>84</v>
      </c>
      <c r="AV6313" s="13" t="s">
        <v>89</v>
      </c>
      <c r="AW6313" s="13" t="s">
        <v>31</v>
      </c>
      <c r="AX6313" s="13" t="s">
        <v>77</v>
      </c>
      <c r="AY6313" s="188" t="s">
        <v>574</v>
      </c>
    </row>
    <row r="6314" spans="2:51" s="13" customFormat="1" ht="12">
      <c r="B6314" s="187"/>
      <c r="D6314" s="181" t="s">
        <v>586</v>
      </c>
      <c r="E6314" s="188" t="s">
        <v>1</v>
      </c>
      <c r="F6314" s="189" t="s">
        <v>6352</v>
      </c>
      <c r="H6314" s="190">
        <v>110.84699999999999</v>
      </c>
      <c r="I6314" s="191"/>
      <c r="L6314" s="187"/>
      <c r="M6314" s="192"/>
      <c r="T6314" s="193"/>
      <c r="AT6314" s="188" t="s">
        <v>586</v>
      </c>
      <c r="AU6314" s="188" t="s">
        <v>84</v>
      </c>
      <c r="AV6314" s="13" t="s">
        <v>89</v>
      </c>
      <c r="AW6314" s="13" t="s">
        <v>31</v>
      </c>
      <c r="AX6314" s="13" t="s">
        <v>77</v>
      </c>
      <c r="AY6314" s="188" t="s">
        <v>574</v>
      </c>
    </row>
    <row r="6315" spans="2:51" s="13" customFormat="1" ht="12">
      <c r="B6315" s="187"/>
      <c r="D6315" s="181" t="s">
        <v>586</v>
      </c>
      <c r="E6315" s="188" t="s">
        <v>1</v>
      </c>
      <c r="F6315" s="189" t="s">
        <v>6353</v>
      </c>
      <c r="H6315" s="190">
        <v>27.69</v>
      </c>
      <c r="I6315" s="191"/>
      <c r="L6315" s="187"/>
      <c r="M6315" s="192"/>
      <c r="T6315" s="193"/>
      <c r="AT6315" s="188" t="s">
        <v>586</v>
      </c>
      <c r="AU6315" s="188" t="s">
        <v>84</v>
      </c>
      <c r="AV6315" s="13" t="s">
        <v>89</v>
      </c>
      <c r="AW6315" s="13" t="s">
        <v>31</v>
      </c>
      <c r="AX6315" s="13" t="s">
        <v>77</v>
      </c>
      <c r="AY6315" s="188" t="s">
        <v>574</v>
      </c>
    </row>
    <row r="6316" spans="2:51" s="13" customFormat="1" ht="12">
      <c r="B6316" s="187"/>
      <c r="D6316" s="181" t="s">
        <v>586</v>
      </c>
      <c r="E6316" s="188" t="s">
        <v>1</v>
      </c>
      <c r="F6316" s="189" t="s">
        <v>6354</v>
      </c>
      <c r="H6316" s="190">
        <v>15.65</v>
      </c>
      <c r="I6316" s="191"/>
      <c r="L6316" s="187"/>
      <c r="M6316" s="192"/>
      <c r="T6316" s="193"/>
      <c r="AT6316" s="188" t="s">
        <v>586</v>
      </c>
      <c r="AU6316" s="188" t="s">
        <v>84</v>
      </c>
      <c r="AV6316" s="13" t="s">
        <v>89</v>
      </c>
      <c r="AW6316" s="13" t="s">
        <v>31</v>
      </c>
      <c r="AX6316" s="13" t="s">
        <v>77</v>
      </c>
      <c r="AY6316" s="188" t="s">
        <v>574</v>
      </c>
    </row>
    <row r="6317" spans="2:51" s="13" customFormat="1" ht="12">
      <c r="B6317" s="187"/>
      <c r="D6317" s="181" t="s">
        <v>586</v>
      </c>
      <c r="E6317" s="188" t="s">
        <v>1</v>
      </c>
      <c r="F6317" s="189" t="s">
        <v>6355</v>
      </c>
      <c r="H6317" s="190">
        <v>6.173</v>
      </c>
      <c r="I6317" s="191"/>
      <c r="L6317" s="187"/>
      <c r="M6317" s="192"/>
      <c r="T6317" s="193"/>
      <c r="AT6317" s="188" t="s">
        <v>586</v>
      </c>
      <c r="AU6317" s="188" t="s">
        <v>84</v>
      </c>
      <c r="AV6317" s="13" t="s">
        <v>89</v>
      </c>
      <c r="AW6317" s="13" t="s">
        <v>31</v>
      </c>
      <c r="AX6317" s="13" t="s">
        <v>77</v>
      </c>
      <c r="AY6317" s="188" t="s">
        <v>574</v>
      </c>
    </row>
    <row r="6318" spans="2:51" s="13" customFormat="1" ht="12">
      <c r="B6318" s="187"/>
      <c r="D6318" s="181" t="s">
        <v>586</v>
      </c>
      <c r="E6318" s="188" t="s">
        <v>1</v>
      </c>
      <c r="F6318" s="189" t="s">
        <v>6356</v>
      </c>
      <c r="H6318" s="190">
        <v>55.557000000000002</v>
      </c>
      <c r="I6318" s="191"/>
      <c r="L6318" s="187"/>
      <c r="M6318" s="192"/>
      <c r="T6318" s="193"/>
      <c r="AT6318" s="188" t="s">
        <v>586</v>
      </c>
      <c r="AU6318" s="188" t="s">
        <v>84</v>
      </c>
      <c r="AV6318" s="13" t="s">
        <v>89</v>
      </c>
      <c r="AW6318" s="13" t="s">
        <v>31</v>
      </c>
      <c r="AX6318" s="13" t="s">
        <v>77</v>
      </c>
      <c r="AY6318" s="188" t="s">
        <v>574</v>
      </c>
    </row>
    <row r="6319" spans="2:51" s="13" customFormat="1" ht="12">
      <c r="B6319" s="187"/>
      <c r="D6319" s="181" t="s">
        <v>586</v>
      </c>
      <c r="E6319" s="188" t="s">
        <v>1</v>
      </c>
      <c r="F6319" s="189" t="s">
        <v>6357</v>
      </c>
      <c r="H6319" s="190">
        <v>77.763999999999996</v>
      </c>
      <c r="I6319" s="191"/>
      <c r="L6319" s="187"/>
      <c r="M6319" s="192"/>
      <c r="T6319" s="193"/>
      <c r="AT6319" s="188" t="s">
        <v>586</v>
      </c>
      <c r="AU6319" s="188" t="s">
        <v>84</v>
      </c>
      <c r="AV6319" s="13" t="s">
        <v>89</v>
      </c>
      <c r="AW6319" s="13" t="s">
        <v>31</v>
      </c>
      <c r="AX6319" s="13" t="s">
        <v>77</v>
      </c>
      <c r="AY6319" s="188" t="s">
        <v>574</v>
      </c>
    </row>
    <row r="6320" spans="2:51" s="13" customFormat="1" ht="12">
      <c r="B6320" s="187"/>
      <c r="D6320" s="181" t="s">
        <v>586</v>
      </c>
      <c r="E6320" s="188" t="s">
        <v>1</v>
      </c>
      <c r="F6320" s="189" t="s">
        <v>6358</v>
      </c>
      <c r="H6320" s="190">
        <v>13.433</v>
      </c>
      <c r="I6320" s="191"/>
      <c r="L6320" s="187"/>
      <c r="M6320" s="192"/>
      <c r="T6320" s="193"/>
      <c r="AT6320" s="188" t="s">
        <v>586</v>
      </c>
      <c r="AU6320" s="188" t="s">
        <v>84</v>
      </c>
      <c r="AV6320" s="13" t="s">
        <v>89</v>
      </c>
      <c r="AW6320" s="13" t="s">
        <v>31</v>
      </c>
      <c r="AX6320" s="13" t="s">
        <v>77</v>
      </c>
      <c r="AY6320" s="188" t="s">
        <v>574</v>
      </c>
    </row>
    <row r="6321" spans="2:51" s="13" customFormat="1" ht="12">
      <c r="B6321" s="187"/>
      <c r="D6321" s="181" t="s">
        <v>586</v>
      </c>
      <c r="E6321" s="188" t="s">
        <v>1</v>
      </c>
      <c r="F6321" s="189" t="s">
        <v>6359</v>
      </c>
      <c r="H6321" s="190">
        <v>48.201999999999998</v>
      </c>
      <c r="I6321" s="191"/>
      <c r="L6321" s="187"/>
      <c r="M6321" s="192"/>
      <c r="T6321" s="193"/>
      <c r="AT6321" s="188" t="s">
        <v>586</v>
      </c>
      <c r="AU6321" s="188" t="s">
        <v>84</v>
      </c>
      <c r="AV6321" s="13" t="s">
        <v>89</v>
      </c>
      <c r="AW6321" s="13" t="s">
        <v>31</v>
      </c>
      <c r="AX6321" s="13" t="s">
        <v>77</v>
      </c>
      <c r="AY6321" s="188" t="s">
        <v>574</v>
      </c>
    </row>
    <row r="6322" spans="2:51" s="13" customFormat="1" ht="12">
      <c r="B6322" s="187"/>
      <c r="D6322" s="181" t="s">
        <v>586</v>
      </c>
      <c r="E6322" s="188" t="s">
        <v>1</v>
      </c>
      <c r="F6322" s="189" t="s">
        <v>6360</v>
      </c>
      <c r="H6322" s="190">
        <v>6.8780000000000001</v>
      </c>
      <c r="I6322" s="191"/>
      <c r="L6322" s="187"/>
      <c r="M6322" s="192"/>
      <c r="T6322" s="193"/>
      <c r="AT6322" s="188" t="s">
        <v>586</v>
      </c>
      <c r="AU6322" s="188" t="s">
        <v>84</v>
      </c>
      <c r="AV6322" s="13" t="s">
        <v>89</v>
      </c>
      <c r="AW6322" s="13" t="s">
        <v>31</v>
      </c>
      <c r="AX6322" s="13" t="s">
        <v>77</v>
      </c>
      <c r="AY6322" s="188" t="s">
        <v>574</v>
      </c>
    </row>
    <row r="6323" spans="2:51" s="13" customFormat="1" ht="12">
      <c r="B6323" s="187"/>
      <c r="D6323" s="181" t="s">
        <v>586</v>
      </c>
      <c r="E6323" s="188" t="s">
        <v>1</v>
      </c>
      <c r="F6323" s="189" t="s">
        <v>6361</v>
      </c>
      <c r="H6323" s="190">
        <v>20.753</v>
      </c>
      <c r="I6323" s="191"/>
      <c r="L6323" s="187"/>
      <c r="M6323" s="192"/>
      <c r="T6323" s="193"/>
      <c r="AT6323" s="188" t="s">
        <v>586</v>
      </c>
      <c r="AU6323" s="188" t="s">
        <v>84</v>
      </c>
      <c r="AV6323" s="13" t="s">
        <v>89</v>
      </c>
      <c r="AW6323" s="13" t="s">
        <v>31</v>
      </c>
      <c r="AX6323" s="13" t="s">
        <v>77</v>
      </c>
      <c r="AY6323" s="188" t="s">
        <v>574</v>
      </c>
    </row>
    <row r="6324" spans="2:51" s="15" customFormat="1" ht="12">
      <c r="B6324" s="201"/>
      <c r="D6324" s="181" t="s">
        <v>586</v>
      </c>
      <c r="E6324" s="202" t="s">
        <v>210</v>
      </c>
      <c r="F6324" s="203" t="s">
        <v>776</v>
      </c>
      <c r="H6324" s="204">
        <v>617.601</v>
      </c>
      <c r="I6324" s="205"/>
      <c r="L6324" s="201"/>
      <c r="M6324" s="206"/>
      <c r="T6324" s="207"/>
      <c r="AT6324" s="202" t="s">
        <v>586</v>
      </c>
      <c r="AU6324" s="202" t="s">
        <v>84</v>
      </c>
      <c r="AV6324" s="15" t="s">
        <v>597</v>
      </c>
      <c r="AW6324" s="15" t="s">
        <v>31</v>
      </c>
      <c r="AX6324" s="15" t="s">
        <v>77</v>
      </c>
      <c r="AY6324" s="202" t="s">
        <v>574</v>
      </c>
    </row>
    <row r="6325" spans="2:51" s="12" customFormat="1" ht="12">
      <c r="B6325" s="180"/>
      <c r="D6325" s="181" t="s">
        <v>586</v>
      </c>
      <c r="E6325" s="182" t="s">
        <v>1</v>
      </c>
      <c r="F6325" s="183" t="s">
        <v>6362</v>
      </c>
      <c r="H6325" s="182" t="s">
        <v>1</v>
      </c>
      <c r="I6325" s="184"/>
      <c r="L6325" s="180"/>
      <c r="M6325" s="185"/>
      <c r="T6325" s="186"/>
      <c r="AT6325" s="182" t="s">
        <v>586</v>
      </c>
      <c r="AU6325" s="182" t="s">
        <v>84</v>
      </c>
      <c r="AV6325" s="12" t="s">
        <v>84</v>
      </c>
      <c r="AW6325" s="12" t="s">
        <v>31</v>
      </c>
      <c r="AX6325" s="12" t="s">
        <v>77</v>
      </c>
      <c r="AY6325" s="182" t="s">
        <v>574</v>
      </c>
    </row>
    <row r="6326" spans="2:51" s="12" customFormat="1" ht="12">
      <c r="B6326" s="180"/>
      <c r="D6326" s="181" t="s">
        <v>586</v>
      </c>
      <c r="E6326" s="182" t="s">
        <v>1</v>
      </c>
      <c r="F6326" s="183" t="s">
        <v>6180</v>
      </c>
      <c r="H6326" s="182" t="s">
        <v>1</v>
      </c>
      <c r="I6326" s="184"/>
      <c r="L6326" s="180"/>
      <c r="M6326" s="185"/>
      <c r="T6326" s="186"/>
      <c r="AT6326" s="182" t="s">
        <v>586</v>
      </c>
      <c r="AU6326" s="182" t="s">
        <v>84</v>
      </c>
      <c r="AV6326" s="12" t="s">
        <v>84</v>
      </c>
      <c r="AW6326" s="12" t="s">
        <v>31</v>
      </c>
      <c r="AX6326" s="12" t="s">
        <v>77</v>
      </c>
      <c r="AY6326" s="182" t="s">
        <v>574</v>
      </c>
    </row>
    <row r="6327" spans="2:51" s="13" customFormat="1" ht="12">
      <c r="B6327" s="187"/>
      <c r="D6327" s="181" t="s">
        <v>586</v>
      </c>
      <c r="E6327" s="188" t="s">
        <v>1</v>
      </c>
      <c r="F6327" s="189" t="s">
        <v>6363</v>
      </c>
      <c r="H6327" s="190">
        <v>4.673</v>
      </c>
      <c r="I6327" s="191"/>
      <c r="L6327" s="187"/>
      <c r="M6327" s="192"/>
      <c r="T6327" s="193"/>
      <c r="AT6327" s="188" t="s">
        <v>586</v>
      </c>
      <c r="AU6327" s="188" t="s">
        <v>84</v>
      </c>
      <c r="AV6327" s="13" t="s">
        <v>89</v>
      </c>
      <c r="AW6327" s="13" t="s">
        <v>31</v>
      </c>
      <c r="AX6327" s="13" t="s">
        <v>77</v>
      </c>
      <c r="AY6327" s="188" t="s">
        <v>574</v>
      </c>
    </row>
    <row r="6328" spans="2:51" s="13" customFormat="1" ht="12">
      <c r="B6328" s="187"/>
      <c r="D6328" s="181" t="s">
        <v>586</v>
      </c>
      <c r="E6328" s="188" t="s">
        <v>1</v>
      </c>
      <c r="F6328" s="189" t="s">
        <v>6364</v>
      </c>
      <c r="H6328" s="190">
        <v>11.477</v>
      </c>
      <c r="I6328" s="191"/>
      <c r="L6328" s="187"/>
      <c r="M6328" s="192"/>
      <c r="T6328" s="193"/>
      <c r="AT6328" s="188" t="s">
        <v>586</v>
      </c>
      <c r="AU6328" s="188" t="s">
        <v>84</v>
      </c>
      <c r="AV6328" s="13" t="s">
        <v>89</v>
      </c>
      <c r="AW6328" s="13" t="s">
        <v>31</v>
      </c>
      <c r="AX6328" s="13" t="s">
        <v>77</v>
      </c>
      <c r="AY6328" s="188" t="s">
        <v>574</v>
      </c>
    </row>
    <row r="6329" spans="2:51" s="13" customFormat="1" ht="12">
      <c r="B6329" s="187"/>
      <c r="D6329" s="181" t="s">
        <v>586</v>
      </c>
      <c r="E6329" s="188" t="s">
        <v>1</v>
      </c>
      <c r="F6329" s="189" t="s">
        <v>6365</v>
      </c>
      <c r="H6329" s="190">
        <v>2.7450000000000001</v>
      </c>
      <c r="I6329" s="191"/>
      <c r="L6329" s="187"/>
      <c r="M6329" s="192"/>
      <c r="T6329" s="193"/>
      <c r="AT6329" s="188" t="s">
        <v>586</v>
      </c>
      <c r="AU6329" s="188" t="s">
        <v>84</v>
      </c>
      <c r="AV6329" s="13" t="s">
        <v>89</v>
      </c>
      <c r="AW6329" s="13" t="s">
        <v>31</v>
      </c>
      <c r="AX6329" s="13" t="s">
        <v>77</v>
      </c>
      <c r="AY6329" s="188" t="s">
        <v>574</v>
      </c>
    </row>
    <row r="6330" spans="2:51" s="13" customFormat="1" ht="12">
      <c r="B6330" s="187"/>
      <c r="D6330" s="181" t="s">
        <v>586</v>
      </c>
      <c r="E6330" s="188" t="s">
        <v>1</v>
      </c>
      <c r="F6330" s="189" t="s">
        <v>6366</v>
      </c>
      <c r="H6330" s="190">
        <v>2.097</v>
      </c>
      <c r="I6330" s="191"/>
      <c r="L6330" s="187"/>
      <c r="M6330" s="192"/>
      <c r="T6330" s="193"/>
      <c r="AT6330" s="188" t="s">
        <v>586</v>
      </c>
      <c r="AU6330" s="188" t="s">
        <v>84</v>
      </c>
      <c r="AV6330" s="13" t="s">
        <v>89</v>
      </c>
      <c r="AW6330" s="13" t="s">
        <v>31</v>
      </c>
      <c r="AX6330" s="13" t="s">
        <v>77</v>
      </c>
      <c r="AY6330" s="188" t="s">
        <v>574</v>
      </c>
    </row>
    <row r="6331" spans="2:51" s="13" customFormat="1" ht="12">
      <c r="B6331" s="187"/>
      <c r="D6331" s="181" t="s">
        <v>586</v>
      </c>
      <c r="E6331" s="188" t="s">
        <v>1</v>
      </c>
      <c r="F6331" s="189" t="s">
        <v>6367</v>
      </c>
      <c r="H6331" s="190">
        <v>2.488</v>
      </c>
      <c r="I6331" s="191"/>
      <c r="L6331" s="187"/>
      <c r="M6331" s="192"/>
      <c r="T6331" s="193"/>
      <c r="AT6331" s="188" t="s">
        <v>586</v>
      </c>
      <c r="AU6331" s="188" t="s">
        <v>84</v>
      </c>
      <c r="AV6331" s="13" t="s">
        <v>89</v>
      </c>
      <c r="AW6331" s="13" t="s">
        <v>31</v>
      </c>
      <c r="AX6331" s="13" t="s">
        <v>77</v>
      </c>
      <c r="AY6331" s="188" t="s">
        <v>574</v>
      </c>
    </row>
    <row r="6332" spans="2:51" s="12" customFormat="1" ht="12">
      <c r="B6332" s="180"/>
      <c r="D6332" s="181" t="s">
        <v>586</v>
      </c>
      <c r="E6332" s="182" t="s">
        <v>1</v>
      </c>
      <c r="F6332" s="183" t="s">
        <v>6153</v>
      </c>
      <c r="H6332" s="182" t="s">
        <v>1</v>
      </c>
      <c r="I6332" s="184"/>
      <c r="L6332" s="180"/>
      <c r="M6332" s="185"/>
      <c r="T6332" s="186"/>
      <c r="AT6332" s="182" t="s">
        <v>586</v>
      </c>
      <c r="AU6332" s="182" t="s">
        <v>84</v>
      </c>
      <c r="AV6332" s="12" t="s">
        <v>84</v>
      </c>
      <c r="AW6332" s="12" t="s">
        <v>31</v>
      </c>
      <c r="AX6332" s="12" t="s">
        <v>77</v>
      </c>
      <c r="AY6332" s="182" t="s">
        <v>574</v>
      </c>
    </row>
    <row r="6333" spans="2:51" s="13" customFormat="1" ht="12">
      <c r="B6333" s="187"/>
      <c r="D6333" s="181" t="s">
        <v>586</v>
      </c>
      <c r="E6333" s="188" t="s">
        <v>1</v>
      </c>
      <c r="F6333" s="189" t="s">
        <v>6368</v>
      </c>
      <c r="H6333" s="190">
        <v>25.366</v>
      </c>
      <c r="I6333" s="191"/>
      <c r="L6333" s="187"/>
      <c r="M6333" s="192"/>
      <c r="T6333" s="193"/>
      <c r="AT6333" s="188" t="s">
        <v>586</v>
      </c>
      <c r="AU6333" s="188" t="s">
        <v>84</v>
      </c>
      <c r="AV6333" s="13" t="s">
        <v>89</v>
      </c>
      <c r="AW6333" s="13" t="s">
        <v>31</v>
      </c>
      <c r="AX6333" s="13" t="s">
        <v>77</v>
      </c>
      <c r="AY6333" s="188" t="s">
        <v>574</v>
      </c>
    </row>
    <row r="6334" spans="2:51" s="13" customFormat="1" ht="12">
      <c r="B6334" s="187"/>
      <c r="D6334" s="181" t="s">
        <v>586</v>
      </c>
      <c r="E6334" s="188" t="s">
        <v>1</v>
      </c>
      <c r="F6334" s="189" t="s">
        <v>6369</v>
      </c>
      <c r="H6334" s="190">
        <v>6.6870000000000003</v>
      </c>
      <c r="I6334" s="191"/>
      <c r="L6334" s="187"/>
      <c r="M6334" s="192"/>
      <c r="T6334" s="193"/>
      <c r="AT6334" s="188" t="s">
        <v>586</v>
      </c>
      <c r="AU6334" s="188" t="s">
        <v>84</v>
      </c>
      <c r="AV6334" s="13" t="s">
        <v>89</v>
      </c>
      <c r="AW6334" s="13" t="s">
        <v>31</v>
      </c>
      <c r="AX6334" s="13" t="s">
        <v>77</v>
      </c>
      <c r="AY6334" s="188" t="s">
        <v>574</v>
      </c>
    </row>
    <row r="6335" spans="2:51" s="13" customFormat="1" ht="12">
      <c r="B6335" s="187"/>
      <c r="D6335" s="181" t="s">
        <v>586</v>
      </c>
      <c r="E6335" s="188" t="s">
        <v>1</v>
      </c>
      <c r="F6335" s="189" t="s">
        <v>6351</v>
      </c>
      <c r="H6335" s="190">
        <v>14.53</v>
      </c>
      <c r="I6335" s="191"/>
      <c r="L6335" s="187"/>
      <c r="M6335" s="192"/>
      <c r="T6335" s="193"/>
      <c r="AT6335" s="188" t="s">
        <v>586</v>
      </c>
      <c r="AU6335" s="188" t="s">
        <v>84</v>
      </c>
      <c r="AV6335" s="13" t="s">
        <v>89</v>
      </c>
      <c r="AW6335" s="13" t="s">
        <v>31</v>
      </c>
      <c r="AX6335" s="13" t="s">
        <v>77</v>
      </c>
      <c r="AY6335" s="188" t="s">
        <v>574</v>
      </c>
    </row>
    <row r="6336" spans="2:51" s="13" customFormat="1" ht="12">
      <c r="B6336" s="187"/>
      <c r="D6336" s="181" t="s">
        <v>586</v>
      </c>
      <c r="E6336" s="188" t="s">
        <v>1</v>
      </c>
      <c r="F6336" s="189" t="s">
        <v>6353</v>
      </c>
      <c r="H6336" s="190">
        <v>27.69</v>
      </c>
      <c r="I6336" s="191"/>
      <c r="L6336" s="187"/>
      <c r="M6336" s="192"/>
      <c r="T6336" s="193"/>
      <c r="AT6336" s="188" t="s">
        <v>586</v>
      </c>
      <c r="AU6336" s="188" t="s">
        <v>84</v>
      </c>
      <c r="AV6336" s="13" t="s">
        <v>89</v>
      </c>
      <c r="AW6336" s="13" t="s">
        <v>31</v>
      </c>
      <c r="AX6336" s="13" t="s">
        <v>77</v>
      </c>
      <c r="AY6336" s="188" t="s">
        <v>574</v>
      </c>
    </row>
    <row r="6337" spans="2:51" s="13" customFormat="1" ht="12">
      <c r="B6337" s="187"/>
      <c r="D6337" s="181" t="s">
        <v>586</v>
      </c>
      <c r="E6337" s="188" t="s">
        <v>1</v>
      </c>
      <c r="F6337" s="189" t="s">
        <v>6354</v>
      </c>
      <c r="H6337" s="190">
        <v>15.65</v>
      </c>
      <c r="I6337" s="191"/>
      <c r="L6337" s="187"/>
      <c r="M6337" s="192"/>
      <c r="T6337" s="193"/>
      <c r="AT6337" s="188" t="s">
        <v>586</v>
      </c>
      <c r="AU6337" s="188" t="s">
        <v>84</v>
      </c>
      <c r="AV6337" s="13" t="s">
        <v>89</v>
      </c>
      <c r="AW6337" s="13" t="s">
        <v>31</v>
      </c>
      <c r="AX6337" s="13" t="s">
        <v>77</v>
      </c>
      <c r="AY6337" s="188" t="s">
        <v>574</v>
      </c>
    </row>
    <row r="6338" spans="2:51" s="13" customFormat="1" ht="12">
      <c r="B6338" s="187"/>
      <c r="D6338" s="181" t="s">
        <v>586</v>
      </c>
      <c r="E6338" s="188" t="s">
        <v>1</v>
      </c>
      <c r="F6338" s="189" t="s">
        <v>6369</v>
      </c>
      <c r="H6338" s="190">
        <v>6.6870000000000003</v>
      </c>
      <c r="I6338" s="191"/>
      <c r="L6338" s="187"/>
      <c r="M6338" s="192"/>
      <c r="T6338" s="193"/>
      <c r="AT6338" s="188" t="s">
        <v>586</v>
      </c>
      <c r="AU6338" s="188" t="s">
        <v>84</v>
      </c>
      <c r="AV6338" s="13" t="s">
        <v>89</v>
      </c>
      <c r="AW6338" s="13" t="s">
        <v>31</v>
      </c>
      <c r="AX6338" s="13" t="s">
        <v>77</v>
      </c>
      <c r="AY6338" s="188" t="s">
        <v>574</v>
      </c>
    </row>
    <row r="6339" spans="2:51" s="13" customFormat="1" ht="12">
      <c r="B6339" s="187"/>
      <c r="D6339" s="181" t="s">
        <v>586</v>
      </c>
      <c r="E6339" s="188" t="s">
        <v>1</v>
      </c>
      <c r="F6339" s="189" t="s">
        <v>6370</v>
      </c>
      <c r="H6339" s="190">
        <v>24.183</v>
      </c>
      <c r="I6339" s="191"/>
      <c r="L6339" s="187"/>
      <c r="M6339" s="192"/>
      <c r="T6339" s="193"/>
      <c r="AT6339" s="188" t="s">
        <v>586</v>
      </c>
      <c r="AU6339" s="188" t="s">
        <v>84</v>
      </c>
      <c r="AV6339" s="13" t="s">
        <v>89</v>
      </c>
      <c r="AW6339" s="13" t="s">
        <v>31</v>
      </c>
      <c r="AX6339" s="13" t="s">
        <v>77</v>
      </c>
      <c r="AY6339" s="188" t="s">
        <v>574</v>
      </c>
    </row>
    <row r="6340" spans="2:51" s="13" customFormat="1" ht="12">
      <c r="B6340" s="187"/>
      <c r="D6340" s="181" t="s">
        <v>586</v>
      </c>
      <c r="E6340" s="188" t="s">
        <v>1</v>
      </c>
      <c r="F6340" s="189" t="s">
        <v>6371</v>
      </c>
      <c r="H6340" s="190">
        <v>8.6159999999999997</v>
      </c>
      <c r="I6340" s="191"/>
      <c r="L6340" s="187"/>
      <c r="M6340" s="192"/>
      <c r="T6340" s="193"/>
      <c r="AT6340" s="188" t="s">
        <v>586</v>
      </c>
      <c r="AU6340" s="188" t="s">
        <v>84</v>
      </c>
      <c r="AV6340" s="13" t="s">
        <v>89</v>
      </c>
      <c r="AW6340" s="13" t="s">
        <v>31</v>
      </c>
      <c r="AX6340" s="13" t="s">
        <v>77</v>
      </c>
      <c r="AY6340" s="188" t="s">
        <v>574</v>
      </c>
    </row>
    <row r="6341" spans="2:51" s="13" customFormat="1" ht="12">
      <c r="B6341" s="187"/>
      <c r="D6341" s="181" t="s">
        <v>586</v>
      </c>
      <c r="E6341" s="188" t="s">
        <v>1</v>
      </c>
      <c r="F6341" s="189" t="s">
        <v>6372</v>
      </c>
      <c r="H6341" s="190">
        <v>26.651</v>
      </c>
      <c r="I6341" s="191"/>
      <c r="L6341" s="187"/>
      <c r="M6341" s="192"/>
      <c r="T6341" s="193"/>
      <c r="AT6341" s="188" t="s">
        <v>586</v>
      </c>
      <c r="AU6341" s="188" t="s">
        <v>84</v>
      </c>
      <c r="AV6341" s="13" t="s">
        <v>89</v>
      </c>
      <c r="AW6341" s="13" t="s">
        <v>31</v>
      </c>
      <c r="AX6341" s="13" t="s">
        <v>77</v>
      </c>
      <c r="AY6341" s="188" t="s">
        <v>574</v>
      </c>
    </row>
    <row r="6342" spans="2:51" s="13" customFormat="1" ht="12">
      <c r="B6342" s="187"/>
      <c r="D6342" s="181" t="s">
        <v>586</v>
      </c>
      <c r="E6342" s="188" t="s">
        <v>1</v>
      </c>
      <c r="F6342" s="189" t="s">
        <v>6373</v>
      </c>
      <c r="H6342" s="190">
        <v>25.312999999999999</v>
      </c>
      <c r="I6342" s="191"/>
      <c r="L6342" s="187"/>
      <c r="M6342" s="192"/>
      <c r="T6342" s="193"/>
      <c r="AT6342" s="188" t="s">
        <v>586</v>
      </c>
      <c r="AU6342" s="188" t="s">
        <v>84</v>
      </c>
      <c r="AV6342" s="13" t="s">
        <v>89</v>
      </c>
      <c r="AW6342" s="13" t="s">
        <v>31</v>
      </c>
      <c r="AX6342" s="13" t="s">
        <v>77</v>
      </c>
      <c r="AY6342" s="188" t="s">
        <v>574</v>
      </c>
    </row>
    <row r="6343" spans="2:51" s="13" customFormat="1" ht="12">
      <c r="B6343" s="187"/>
      <c r="D6343" s="181" t="s">
        <v>586</v>
      </c>
      <c r="E6343" s="188" t="s">
        <v>1</v>
      </c>
      <c r="F6343" s="189" t="s">
        <v>6374</v>
      </c>
      <c r="H6343" s="190">
        <v>3.532</v>
      </c>
      <c r="I6343" s="191"/>
      <c r="L6343" s="187"/>
      <c r="M6343" s="192"/>
      <c r="T6343" s="193"/>
      <c r="AT6343" s="188" t="s">
        <v>586</v>
      </c>
      <c r="AU6343" s="188" t="s">
        <v>84</v>
      </c>
      <c r="AV6343" s="13" t="s">
        <v>89</v>
      </c>
      <c r="AW6343" s="13" t="s">
        <v>31</v>
      </c>
      <c r="AX6343" s="13" t="s">
        <v>77</v>
      </c>
      <c r="AY6343" s="188" t="s">
        <v>574</v>
      </c>
    </row>
    <row r="6344" spans="2:51" s="13" customFormat="1" ht="12">
      <c r="B6344" s="187"/>
      <c r="D6344" s="181" t="s">
        <v>586</v>
      </c>
      <c r="E6344" s="188" t="s">
        <v>1</v>
      </c>
      <c r="F6344" s="189" t="s">
        <v>6375</v>
      </c>
      <c r="H6344" s="190">
        <v>9.0169999999999995</v>
      </c>
      <c r="I6344" s="191"/>
      <c r="L6344" s="187"/>
      <c r="M6344" s="192"/>
      <c r="T6344" s="193"/>
      <c r="AT6344" s="188" t="s">
        <v>586</v>
      </c>
      <c r="AU6344" s="188" t="s">
        <v>84</v>
      </c>
      <c r="AV6344" s="13" t="s">
        <v>89</v>
      </c>
      <c r="AW6344" s="13" t="s">
        <v>31</v>
      </c>
      <c r="AX6344" s="13" t="s">
        <v>77</v>
      </c>
      <c r="AY6344" s="188" t="s">
        <v>574</v>
      </c>
    </row>
    <row r="6345" spans="2:51" s="15" customFormat="1" ht="12">
      <c r="B6345" s="201"/>
      <c r="D6345" s="181" t="s">
        <v>586</v>
      </c>
      <c r="E6345" s="202" t="s">
        <v>207</v>
      </c>
      <c r="F6345" s="203" t="s">
        <v>776</v>
      </c>
      <c r="H6345" s="204">
        <v>217.40199999999999</v>
      </c>
      <c r="I6345" s="205"/>
      <c r="L6345" s="201"/>
      <c r="M6345" s="206"/>
      <c r="T6345" s="207"/>
      <c r="AT6345" s="202" t="s">
        <v>586</v>
      </c>
      <c r="AU6345" s="202" t="s">
        <v>84</v>
      </c>
      <c r="AV6345" s="15" t="s">
        <v>597</v>
      </c>
      <c r="AW6345" s="15" t="s">
        <v>31</v>
      </c>
      <c r="AX6345" s="15" t="s">
        <v>77</v>
      </c>
      <c r="AY6345" s="202" t="s">
        <v>574</v>
      </c>
    </row>
    <row r="6346" spans="2:51" s="12" customFormat="1" ht="12">
      <c r="B6346" s="180"/>
      <c r="D6346" s="181" t="s">
        <v>586</v>
      </c>
      <c r="E6346" s="182" t="s">
        <v>1</v>
      </c>
      <c r="F6346" s="183" t="s">
        <v>6376</v>
      </c>
      <c r="H6346" s="182" t="s">
        <v>1</v>
      </c>
      <c r="I6346" s="184"/>
      <c r="L6346" s="180"/>
      <c r="M6346" s="185"/>
      <c r="T6346" s="186"/>
      <c r="AT6346" s="182" t="s">
        <v>586</v>
      </c>
      <c r="AU6346" s="182" t="s">
        <v>84</v>
      </c>
      <c r="AV6346" s="12" t="s">
        <v>84</v>
      </c>
      <c r="AW6346" s="12" t="s">
        <v>31</v>
      </c>
      <c r="AX6346" s="12" t="s">
        <v>77</v>
      </c>
      <c r="AY6346" s="182" t="s">
        <v>574</v>
      </c>
    </row>
    <row r="6347" spans="2:51" s="12" customFormat="1" ht="12">
      <c r="B6347" s="180"/>
      <c r="D6347" s="181" t="s">
        <v>586</v>
      </c>
      <c r="E6347" s="182" t="s">
        <v>1</v>
      </c>
      <c r="F6347" s="183" t="s">
        <v>6180</v>
      </c>
      <c r="H6347" s="182" t="s">
        <v>1</v>
      </c>
      <c r="I6347" s="184"/>
      <c r="L6347" s="180"/>
      <c r="M6347" s="185"/>
      <c r="T6347" s="186"/>
      <c r="AT6347" s="182" t="s">
        <v>586</v>
      </c>
      <c r="AU6347" s="182" t="s">
        <v>84</v>
      </c>
      <c r="AV6347" s="12" t="s">
        <v>84</v>
      </c>
      <c r="AW6347" s="12" t="s">
        <v>31</v>
      </c>
      <c r="AX6347" s="12" t="s">
        <v>77</v>
      </c>
      <c r="AY6347" s="182" t="s">
        <v>574</v>
      </c>
    </row>
    <row r="6348" spans="2:51" s="12" customFormat="1" ht="12">
      <c r="B6348" s="180"/>
      <c r="D6348" s="181" t="s">
        <v>586</v>
      </c>
      <c r="E6348" s="182" t="s">
        <v>1</v>
      </c>
      <c r="F6348" s="183" t="s">
        <v>2465</v>
      </c>
      <c r="H6348" s="182" t="s">
        <v>1</v>
      </c>
      <c r="I6348" s="184"/>
      <c r="L6348" s="180"/>
      <c r="M6348" s="185"/>
      <c r="T6348" s="186"/>
      <c r="AT6348" s="182" t="s">
        <v>586</v>
      </c>
      <c r="AU6348" s="182" t="s">
        <v>84</v>
      </c>
      <c r="AV6348" s="12" t="s">
        <v>84</v>
      </c>
      <c r="AW6348" s="12" t="s">
        <v>31</v>
      </c>
      <c r="AX6348" s="12" t="s">
        <v>77</v>
      </c>
      <c r="AY6348" s="182" t="s">
        <v>574</v>
      </c>
    </row>
    <row r="6349" spans="2:51" s="13" customFormat="1" ht="12">
      <c r="B6349" s="187"/>
      <c r="D6349" s="181" t="s">
        <v>586</v>
      </c>
      <c r="E6349" s="188" t="s">
        <v>1</v>
      </c>
      <c r="F6349" s="189" t="s">
        <v>6377</v>
      </c>
      <c r="H6349" s="190">
        <v>10.44</v>
      </c>
      <c r="I6349" s="191"/>
      <c r="L6349" s="187"/>
      <c r="M6349" s="192"/>
      <c r="T6349" s="193"/>
      <c r="AT6349" s="188" t="s">
        <v>586</v>
      </c>
      <c r="AU6349" s="188" t="s">
        <v>84</v>
      </c>
      <c r="AV6349" s="13" t="s">
        <v>89</v>
      </c>
      <c r="AW6349" s="13" t="s">
        <v>31</v>
      </c>
      <c r="AX6349" s="13" t="s">
        <v>77</v>
      </c>
      <c r="AY6349" s="188" t="s">
        <v>574</v>
      </c>
    </row>
    <row r="6350" spans="2:51" s="13" customFormat="1" ht="12">
      <c r="B6350" s="187"/>
      <c r="D6350" s="181" t="s">
        <v>586</v>
      </c>
      <c r="E6350" s="188" t="s">
        <v>1</v>
      </c>
      <c r="F6350" s="189" t="s">
        <v>6378</v>
      </c>
      <c r="H6350" s="190">
        <v>5.85</v>
      </c>
      <c r="I6350" s="191"/>
      <c r="L6350" s="187"/>
      <c r="M6350" s="192"/>
      <c r="T6350" s="193"/>
      <c r="AT6350" s="188" t="s">
        <v>586</v>
      </c>
      <c r="AU6350" s="188" t="s">
        <v>84</v>
      </c>
      <c r="AV6350" s="13" t="s">
        <v>89</v>
      </c>
      <c r="AW6350" s="13" t="s">
        <v>31</v>
      </c>
      <c r="AX6350" s="13" t="s">
        <v>77</v>
      </c>
      <c r="AY6350" s="188" t="s">
        <v>574</v>
      </c>
    </row>
    <row r="6351" spans="2:51" s="12" customFormat="1" ht="12">
      <c r="B6351" s="180"/>
      <c r="D6351" s="181" t="s">
        <v>586</v>
      </c>
      <c r="E6351" s="182" t="s">
        <v>1</v>
      </c>
      <c r="F6351" s="183" t="s">
        <v>6153</v>
      </c>
      <c r="H6351" s="182" t="s">
        <v>1</v>
      </c>
      <c r="I6351" s="184"/>
      <c r="L6351" s="180"/>
      <c r="M6351" s="185"/>
      <c r="T6351" s="186"/>
      <c r="AT6351" s="182" t="s">
        <v>586</v>
      </c>
      <c r="AU6351" s="182" t="s">
        <v>84</v>
      </c>
      <c r="AV6351" s="12" t="s">
        <v>84</v>
      </c>
      <c r="AW6351" s="12" t="s">
        <v>31</v>
      </c>
      <c r="AX6351" s="12" t="s">
        <v>77</v>
      </c>
      <c r="AY6351" s="182" t="s">
        <v>574</v>
      </c>
    </row>
    <row r="6352" spans="2:51" s="12" customFormat="1" ht="12">
      <c r="B6352" s="180"/>
      <c r="D6352" s="181" t="s">
        <v>586</v>
      </c>
      <c r="E6352" s="182" t="s">
        <v>1</v>
      </c>
      <c r="F6352" s="183" t="s">
        <v>6379</v>
      </c>
      <c r="H6352" s="182" t="s">
        <v>1</v>
      </c>
      <c r="I6352" s="184"/>
      <c r="L6352" s="180"/>
      <c r="M6352" s="185"/>
      <c r="T6352" s="186"/>
      <c r="AT6352" s="182" t="s">
        <v>586</v>
      </c>
      <c r="AU6352" s="182" t="s">
        <v>84</v>
      </c>
      <c r="AV6352" s="12" t="s">
        <v>84</v>
      </c>
      <c r="AW6352" s="12" t="s">
        <v>31</v>
      </c>
      <c r="AX6352" s="12" t="s">
        <v>77</v>
      </c>
      <c r="AY6352" s="182" t="s">
        <v>574</v>
      </c>
    </row>
    <row r="6353" spans="2:51" s="13" customFormat="1" ht="12">
      <c r="B6353" s="187"/>
      <c r="D6353" s="181" t="s">
        <v>586</v>
      </c>
      <c r="E6353" s="188" t="s">
        <v>1</v>
      </c>
      <c r="F6353" s="189" t="s">
        <v>6380</v>
      </c>
      <c r="H6353" s="190">
        <v>10.788</v>
      </c>
      <c r="I6353" s="191"/>
      <c r="L6353" s="187"/>
      <c r="M6353" s="192"/>
      <c r="T6353" s="193"/>
      <c r="AT6353" s="188" t="s">
        <v>586</v>
      </c>
      <c r="AU6353" s="188" t="s">
        <v>84</v>
      </c>
      <c r="AV6353" s="13" t="s">
        <v>89</v>
      </c>
      <c r="AW6353" s="13" t="s">
        <v>31</v>
      </c>
      <c r="AX6353" s="13" t="s">
        <v>77</v>
      </c>
      <c r="AY6353" s="188" t="s">
        <v>574</v>
      </c>
    </row>
    <row r="6354" spans="2:51" s="13" customFormat="1" ht="12">
      <c r="B6354" s="187"/>
      <c r="D6354" s="181" t="s">
        <v>586</v>
      </c>
      <c r="E6354" s="188" t="s">
        <v>1</v>
      </c>
      <c r="F6354" s="189" t="s">
        <v>6381</v>
      </c>
      <c r="H6354" s="190">
        <v>6.0449999999999999</v>
      </c>
      <c r="I6354" s="191"/>
      <c r="L6354" s="187"/>
      <c r="M6354" s="192"/>
      <c r="T6354" s="193"/>
      <c r="AT6354" s="188" t="s">
        <v>586</v>
      </c>
      <c r="AU6354" s="188" t="s">
        <v>84</v>
      </c>
      <c r="AV6354" s="13" t="s">
        <v>89</v>
      </c>
      <c r="AW6354" s="13" t="s">
        <v>31</v>
      </c>
      <c r="AX6354" s="13" t="s">
        <v>77</v>
      </c>
      <c r="AY6354" s="188" t="s">
        <v>574</v>
      </c>
    </row>
    <row r="6355" spans="2:51" s="15" customFormat="1" ht="12">
      <c r="B6355" s="201"/>
      <c r="D6355" s="181" t="s">
        <v>586</v>
      </c>
      <c r="E6355" s="202" t="s">
        <v>216</v>
      </c>
      <c r="F6355" s="203" t="s">
        <v>776</v>
      </c>
      <c r="H6355" s="204">
        <v>33.122999999999998</v>
      </c>
      <c r="I6355" s="205"/>
      <c r="L6355" s="201"/>
      <c r="M6355" s="206"/>
      <c r="T6355" s="207"/>
      <c r="AT6355" s="202" t="s">
        <v>586</v>
      </c>
      <c r="AU6355" s="202" t="s">
        <v>84</v>
      </c>
      <c r="AV6355" s="15" t="s">
        <v>597</v>
      </c>
      <c r="AW6355" s="15" t="s">
        <v>31</v>
      </c>
      <c r="AX6355" s="15" t="s">
        <v>77</v>
      </c>
      <c r="AY6355" s="202" t="s">
        <v>574</v>
      </c>
    </row>
    <row r="6356" spans="2:51" s="12" customFormat="1" ht="12">
      <c r="B6356" s="180"/>
      <c r="D6356" s="181" t="s">
        <v>586</v>
      </c>
      <c r="E6356" s="182" t="s">
        <v>1</v>
      </c>
      <c r="F6356" s="183" t="s">
        <v>6382</v>
      </c>
      <c r="H6356" s="182" t="s">
        <v>1</v>
      </c>
      <c r="I6356" s="184"/>
      <c r="L6356" s="180"/>
      <c r="M6356" s="185"/>
      <c r="T6356" s="186"/>
      <c r="AT6356" s="182" t="s">
        <v>586</v>
      </c>
      <c r="AU6356" s="182" t="s">
        <v>84</v>
      </c>
      <c r="AV6356" s="12" t="s">
        <v>84</v>
      </c>
      <c r="AW6356" s="12" t="s">
        <v>31</v>
      </c>
      <c r="AX6356" s="12" t="s">
        <v>77</v>
      </c>
      <c r="AY6356" s="182" t="s">
        <v>574</v>
      </c>
    </row>
    <row r="6357" spans="2:51" s="12" customFormat="1" ht="12">
      <c r="B6357" s="180"/>
      <c r="D6357" s="181" t="s">
        <v>586</v>
      </c>
      <c r="E6357" s="182" t="s">
        <v>1</v>
      </c>
      <c r="F6357" s="183" t="s">
        <v>6180</v>
      </c>
      <c r="H6357" s="182" t="s">
        <v>1</v>
      </c>
      <c r="I6357" s="184"/>
      <c r="L6357" s="180"/>
      <c r="M6357" s="185"/>
      <c r="T6357" s="186"/>
      <c r="AT6357" s="182" t="s">
        <v>586</v>
      </c>
      <c r="AU6357" s="182" t="s">
        <v>84</v>
      </c>
      <c r="AV6357" s="12" t="s">
        <v>84</v>
      </c>
      <c r="AW6357" s="12" t="s">
        <v>31</v>
      </c>
      <c r="AX6357" s="12" t="s">
        <v>77</v>
      </c>
      <c r="AY6357" s="182" t="s">
        <v>574</v>
      </c>
    </row>
    <row r="6358" spans="2:51" s="12" customFormat="1" ht="12">
      <c r="B6358" s="180"/>
      <c r="D6358" s="181" t="s">
        <v>586</v>
      </c>
      <c r="E6358" s="182" t="s">
        <v>1</v>
      </c>
      <c r="F6358" s="183" t="s">
        <v>6383</v>
      </c>
      <c r="H6358" s="182" t="s">
        <v>1</v>
      </c>
      <c r="I6358" s="184"/>
      <c r="L6358" s="180"/>
      <c r="M6358" s="185"/>
      <c r="T6358" s="186"/>
      <c r="AT6358" s="182" t="s">
        <v>586</v>
      </c>
      <c r="AU6358" s="182" t="s">
        <v>84</v>
      </c>
      <c r="AV6358" s="12" t="s">
        <v>84</v>
      </c>
      <c r="AW6358" s="12" t="s">
        <v>31</v>
      </c>
      <c r="AX6358" s="12" t="s">
        <v>77</v>
      </c>
      <c r="AY6358" s="182" t="s">
        <v>574</v>
      </c>
    </row>
    <row r="6359" spans="2:51" s="13" customFormat="1" ht="12">
      <c r="B6359" s="187"/>
      <c r="D6359" s="181" t="s">
        <v>586</v>
      </c>
      <c r="E6359" s="188" t="s">
        <v>1</v>
      </c>
      <c r="F6359" s="189" t="s">
        <v>6384</v>
      </c>
      <c r="H6359" s="190">
        <v>6.0339999999999998</v>
      </c>
      <c r="I6359" s="191"/>
      <c r="L6359" s="187"/>
      <c r="M6359" s="192"/>
      <c r="T6359" s="193"/>
      <c r="AT6359" s="188" t="s">
        <v>586</v>
      </c>
      <c r="AU6359" s="188" t="s">
        <v>84</v>
      </c>
      <c r="AV6359" s="13" t="s">
        <v>89</v>
      </c>
      <c r="AW6359" s="13" t="s">
        <v>31</v>
      </c>
      <c r="AX6359" s="13" t="s">
        <v>77</v>
      </c>
      <c r="AY6359" s="188" t="s">
        <v>574</v>
      </c>
    </row>
    <row r="6360" spans="2:51" s="12" customFormat="1" ht="12">
      <c r="B6360" s="180"/>
      <c r="D6360" s="181" t="s">
        <v>586</v>
      </c>
      <c r="E6360" s="182" t="s">
        <v>1</v>
      </c>
      <c r="F6360" s="183" t="s">
        <v>6153</v>
      </c>
      <c r="H6360" s="182" t="s">
        <v>1</v>
      </c>
      <c r="I6360" s="184"/>
      <c r="L6360" s="180"/>
      <c r="M6360" s="185"/>
      <c r="T6360" s="186"/>
      <c r="AT6360" s="182" t="s">
        <v>586</v>
      </c>
      <c r="AU6360" s="182" t="s">
        <v>84</v>
      </c>
      <c r="AV6360" s="12" t="s">
        <v>84</v>
      </c>
      <c r="AW6360" s="12" t="s">
        <v>31</v>
      </c>
      <c r="AX6360" s="12" t="s">
        <v>77</v>
      </c>
      <c r="AY6360" s="182" t="s">
        <v>574</v>
      </c>
    </row>
    <row r="6361" spans="2:51" s="12" customFormat="1" ht="12">
      <c r="B6361" s="180"/>
      <c r="D6361" s="181" t="s">
        <v>586</v>
      </c>
      <c r="E6361" s="182" t="s">
        <v>1</v>
      </c>
      <c r="F6361" s="183" t="s">
        <v>6385</v>
      </c>
      <c r="H6361" s="182" t="s">
        <v>1</v>
      </c>
      <c r="I6361" s="184"/>
      <c r="L6361" s="180"/>
      <c r="M6361" s="185"/>
      <c r="T6361" s="186"/>
      <c r="AT6361" s="182" t="s">
        <v>586</v>
      </c>
      <c r="AU6361" s="182" t="s">
        <v>84</v>
      </c>
      <c r="AV6361" s="12" t="s">
        <v>84</v>
      </c>
      <c r="AW6361" s="12" t="s">
        <v>31</v>
      </c>
      <c r="AX6361" s="12" t="s">
        <v>77</v>
      </c>
      <c r="AY6361" s="182" t="s">
        <v>574</v>
      </c>
    </row>
    <row r="6362" spans="2:51" s="13" customFormat="1" ht="12">
      <c r="B6362" s="187"/>
      <c r="D6362" s="181" t="s">
        <v>586</v>
      </c>
      <c r="E6362" s="188" t="s">
        <v>1</v>
      </c>
      <c r="F6362" s="189" t="s">
        <v>6386</v>
      </c>
      <c r="H6362" s="190">
        <v>6.1829999999999998</v>
      </c>
      <c r="I6362" s="191"/>
      <c r="L6362" s="187"/>
      <c r="M6362" s="192"/>
      <c r="T6362" s="193"/>
      <c r="AT6362" s="188" t="s">
        <v>586</v>
      </c>
      <c r="AU6362" s="188" t="s">
        <v>84</v>
      </c>
      <c r="AV6362" s="13" t="s">
        <v>89</v>
      </c>
      <c r="AW6362" s="13" t="s">
        <v>31</v>
      </c>
      <c r="AX6362" s="13" t="s">
        <v>77</v>
      </c>
      <c r="AY6362" s="188" t="s">
        <v>574</v>
      </c>
    </row>
    <row r="6363" spans="2:51" s="15" customFormat="1" ht="12">
      <c r="B6363" s="201"/>
      <c r="D6363" s="181" t="s">
        <v>586</v>
      </c>
      <c r="E6363" s="202" t="s">
        <v>214</v>
      </c>
      <c r="F6363" s="203" t="s">
        <v>776</v>
      </c>
      <c r="H6363" s="204">
        <v>12.217000000000001</v>
      </c>
      <c r="I6363" s="205"/>
      <c r="L6363" s="201"/>
      <c r="M6363" s="206"/>
      <c r="T6363" s="207"/>
      <c r="AT6363" s="202" t="s">
        <v>586</v>
      </c>
      <c r="AU6363" s="202" t="s">
        <v>84</v>
      </c>
      <c r="AV6363" s="15" t="s">
        <v>597</v>
      </c>
      <c r="AW6363" s="15" t="s">
        <v>31</v>
      </c>
      <c r="AX6363" s="15" t="s">
        <v>77</v>
      </c>
      <c r="AY6363" s="202" t="s">
        <v>574</v>
      </c>
    </row>
    <row r="6364" spans="2:51" s="12" customFormat="1" ht="12">
      <c r="B6364" s="180"/>
      <c r="D6364" s="181" t="s">
        <v>586</v>
      </c>
      <c r="E6364" s="182" t="s">
        <v>1</v>
      </c>
      <c r="F6364" s="183" t="s">
        <v>6387</v>
      </c>
      <c r="H6364" s="182" t="s">
        <v>1</v>
      </c>
      <c r="I6364" s="184"/>
      <c r="L6364" s="180"/>
      <c r="M6364" s="185"/>
      <c r="T6364" s="186"/>
      <c r="AT6364" s="182" t="s">
        <v>586</v>
      </c>
      <c r="AU6364" s="182" t="s">
        <v>84</v>
      </c>
      <c r="AV6364" s="12" t="s">
        <v>84</v>
      </c>
      <c r="AW6364" s="12" t="s">
        <v>31</v>
      </c>
      <c r="AX6364" s="12" t="s">
        <v>77</v>
      </c>
      <c r="AY6364" s="182" t="s">
        <v>574</v>
      </c>
    </row>
    <row r="6365" spans="2:51" s="12" customFormat="1" ht="12">
      <c r="B6365" s="180"/>
      <c r="D6365" s="181" t="s">
        <v>586</v>
      </c>
      <c r="E6365" s="182" t="s">
        <v>1</v>
      </c>
      <c r="F6365" s="183" t="s">
        <v>6180</v>
      </c>
      <c r="H6365" s="182" t="s">
        <v>1</v>
      </c>
      <c r="I6365" s="184"/>
      <c r="L6365" s="180"/>
      <c r="M6365" s="185"/>
      <c r="T6365" s="186"/>
      <c r="AT6365" s="182" t="s">
        <v>586</v>
      </c>
      <c r="AU6365" s="182" t="s">
        <v>84</v>
      </c>
      <c r="AV6365" s="12" t="s">
        <v>84</v>
      </c>
      <c r="AW6365" s="12" t="s">
        <v>31</v>
      </c>
      <c r="AX6365" s="12" t="s">
        <v>77</v>
      </c>
      <c r="AY6365" s="182" t="s">
        <v>574</v>
      </c>
    </row>
    <row r="6366" spans="2:51" s="13" customFormat="1" ht="12">
      <c r="B6366" s="187"/>
      <c r="D6366" s="181" t="s">
        <v>586</v>
      </c>
      <c r="E6366" s="188" t="s">
        <v>1</v>
      </c>
      <c r="F6366" s="189" t="s">
        <v>6388</v>
      </c>
      <c r="H6366" s="190">
        <v>13.475</v>
      </c>
      <c r="I6366" s="191"/>
      <c r="L6366" s="187"/>
      <c r="M6366" s="192"/>
      <c r="T6366" s="193"/>
      <c r="AT6366" s="188" t="s">
        <v>586</v>
      </c>
      <c r="AU6366" s="188" t="s">
        <v>84</v>
      </c>
      <c r="AV6366" s="13" t="s">
        <v>89</v>
      </c>
      <c r="AW6366" s="13" t="s">
        <v>31</v>
      </c>
      <c r="AX6366" s="13" t="s">
        <v>77</v>
      </c>
      <c r="AY6366" s="188" t="s">
        <v>574</v>
      </c>
    </row>
    <row r="6367" spans="2:51" s="13" customFormat="1" ht="12">
      <c r="B6367" s="187"/>
      <c r="D6367" s="181" t="s">
        <v>586</v>
      </c>
      <c r="E6367" s="188" t="s">
        <v>1</v>
      </c>
      <c r="F6367" s="189" t="s">
        <v>6389</v>
      </c>
      <c r="H6367" s="190">
        <v>6.36</v>
      </c>
      <c r="I6367" s="191"/>
      <c r="L6367" s="187"/>
      <c r="M6367" s="192"/>
      <c r="T6367" s="193"/>
      <c r="AT6367" s="188" t="s">
        <v>586</v>
      </c>
      <c r="AU6367" s="188" t="s">
        <v>84</v>
      </c>
      <c r="AV6367" s="13" t="s">
        <v>89</v>
      </c>
      <c r="AW6367" s="13" t="s">
        <v>31</v>
      </c>
      <c r="AX6367" s="13" t="s">
        <v>77</v>
      </c>
      <c r="AY6367" s="188" t="s">
        <v>574</v>
      </c>
    </row>
    <row r="6368" spans="2:51" s="13" customFormat="1" ht="12">
      <c r="B6368" s="187"/>
      <c r="D6368" s="181" t="s">
        <v>586</v>
      </c>
      <c r="E6368" s="188" t="s">
        <v>1</v>
      </c>
      <c r="F6368" s="189" t="s">
        <v>6390</v>
      </c>
      <c r="H6368" s="190">
        <v>1.6339999999999999</v>
      </c>
      <c r="I6368" s="191"/>
      <c r="L6368" s="187"/>
      <c r="M6368" s="192"/>
      <c r="T6368" s="193"/>
      <c r="AT6368" s="188" t="s">
        <v>586</v>
      </c>
      <c r="AU6368" s="188" t="s">
        <v>84</v>
      </c>
      <c r="AV6368" s="13" t="s">
        <v>89</v>
      </c>
      <c r="AW6368" s="13" t="s">
        <v>31</v>
      </c>
      <c r="AX6368" s="13" t="s">
        <v>77</v>
      </c>
      <c r="AY6368" s="188" t="s">
        <v>574</v>
      </c>
    </row>
    <row r="6369" spans="2:65" s="12" customFormat="1" ht="12">
      <c r="B6369" s="180"/>
      <c r="D6369" s="181" t="s">
        <v>586</v>
      </c>
      <c r="E6369" s="182" t="s">
        <v>1</v>
      </c>
      <c r="F6369" s="183" t="s">
        <v>6153</v>
      </c>
      <c r="H6369" s="182" t="s">
        <v>1</v>
      </c>
      <c r="I6369" s="184"/>
      <c r="L6369" s="180"/>
      <c r="M6369" s="185"/>
      <c r="T6369" s="186"/>
      <c r="AT6369" s="182" t="s">
        <v>586</v>
      </c>
      <c r="AU6369" s="182" t="s">
        <v>84</v>
      </c>
      <c r="AV6369" s="12" t="s">
        <v>84</v>
      </c>
      <c r="AW6369" s="12" t="s">
        <v>31</v>
      </c>
      <c r="AX6369" s="12" t="s">
        <v>77</v>
      </c>
      <c r="AY6369" s="182" t="s">
        <v>574</v>
      </c>
    </row>
    <row r="6370" spans="2:65" s="13" customFormat="1" ht="12">
      <c r="B6370" s="187"/>
      <c r="D6370" s="181" t="s">
        <v>586</v>
      </c>
      <c r="E6370" s="188" t="s">
        <v>1</v>
      </c>
      <c r="F6370" s="189" t="s">
        <v>6391</v>
      </c>
      <c r="H6370" s="190">
        <v>7.52</v>
      </c>
      <c r="I6370" s="191"/>
      <c r="L6370" s="187"/>
      <c r="M6370" s="192"/>
      <c r="T6370" s="193"/>
      <c r="AT6370" s="188" t="s">
        <v>586</v>
      </c>
      <c r="AU6370" s="188" t="s">
        <v>84</v>
      </c>
      <c r="AV6370" s="13" t="s">
        <v>89</v>
      </c>
      <c r="AW6370" s="13" t="s">
        <v>31</v>
      </c>
      <c r="AX6370" s="13" t="s">
        <v>77</v>
      </c>
      <c r="AY6370" s="188" t="s">
        <v>574</v>
      </c>
    </row>
    <row r="6371" spans="2:65" s="13" customFormat="1" ht="12">
      <c r="B6371" s="187"/>
      <c r="D6371" s="181" t="s">
        <v>586</v>
      </c>
      <c r="E6371" s="188" t="s">
        <v>1</v>
      </c>
      <c r="F6371" s="189" t="s">
        <v>6392</v>
      </c>
      <c r="H6371" s="190">
        <v>12.88</v>
      </c>
      <c r="I6371" s="191"/>
      <c r="L6371" s="187"/>
      <c r="M6371" s="192"/>
      <c r="T6371" s="193"/>
      <c r="AT6371" s="188" t="s">
        <v>586</v>
      </c>
      <c r="AU6371" s="188" t="s">
        <v>84</v>
      </c>
      <c r="AV6371" s="13" t="s">
        <v>89</v>
      </c>
      <c r="AW6371" s="13" t="s">
        <v>31</v>
      </c>
      <c r="AX6371" s="13" t="s">
        <v>77</v>
      </c>
      <c r="AY6371" s="188" t="s">
        <v>574</v>
      </c>
    </row>
    <row r="6372" spans="2:65" s="13" customFormat="1" ht="12">
      <c r="B6372" s="187"/>
      <c r="D6372" s="181" t="s">
        <v>586</v>
      </c>
      <c r="E6372" s="188" t="s">
        <v>1</v>
      </c>
      <c r="F6372" s="189" t="s">
        <v>6393</v>
      </c>
      <c r="H6372" s="190">
        <v>20.007000000000001</v>
      </c>
      <c r="I6372" s="191"/>
      <c r="L6372" s="187"/>
      <c r="M6372" s="192"/>
      <c r="T6372" s="193"/>
      <c r="AT6372" s="188" t="s">
        <v>586</v>
      </c>
      <c r="AU6372" s="188" t="s">
        <v>84</v>
      </c>
      <c r="AV6372" s="13" t="s">
        <v>89</v>
      </c>
      <c r="AW6372" s="13" t="s">
        <v>31</v>
      </c>
      <c r="AX6372" s="13" t="s">
        <v>77</v>
      </c>
      <c r="AY6372" s="188" t="s">
        <v>574</v>
      </c>
    </row>
    <row r="6373" spans="2:65" s="13" customFormat="1" ht="12">
      <c r="B6373" s="187"/>
      <c r="D6373" s="181" t="s">
        <v>586</v>
      </c>
      <c r="E6373" s="188" t="s">
        <v>1</v>
      </c>
      <c r="F6373" s="189" t="s">
        <v>6394</v>
      </c>
      <c r="H6373" s="190">
        <v>4.056</v>
      </c>
      <c r="I6373" s="191"/>
      <c r="L6373" s="187"/>
      <c r="M6373" s="192"/>
      <c r="T6373" s="193"/>
      <c r="AT6373" s="188" t="s">
        <v>586</v>
      </c>
      <c r="AU6373" s="188" t="s">
        <v>84</v>
      </c>
      <c r="AV6373" s="13" t="s">
        <v>89</v>
      </c>
      <c r="AW6373" s="13" t="s">
        <v>31</v>
      </c>
      <c r="AX6373" s="13" t="s">
        <v>77</v>
      </c>
      <c r="AY6373" s="188" t="s">
        <v>574</v>
      </c>
    </row>
    <row r="6374" spans="2:65" s="13" customFormat="1" ht="12">
      <c r="B6374" s="187"/>
      <c r="D6374" s="181" t="s">
        <v>586</v>
      </c>
      <c r="E6374" s="188" t="s">
        <v>1</v>
      </c>
      <c r="F6374" s="189" t="s">
        <v>6395</v>
      </c>
      <c r="H6374" s="190">
        <v>25.704999999999998</v>
      </c>
      <c r="I6374" s="191"/>
      <c r="L6374" s="187"/>
      <c r="M6374" s="192"/>
      <c r="T6374" s="193"/>
      <c r="AT6374" s="188" t="s">
        <v>586</v>
      </c>
      <c r="AU6374" s="188" t="s">
        <v>84</v>
      </c>
      <c r="AV6374" s="13" t="s">
        <v>89</v>
      </c>
      <c r="AW6374" s="13" t="s">
        <v>31</v>
      </c>
      <c r="AX6374" s="13" t="s">
        <v>77</v>
      </c>
      <c r="AY6374" s="188" t="s">
        <v>574</v>
      </c>
    </row>
    <row r="6375" spans="2:65" s="15" customFormat="1" ht="12">
      <c r="B6375" s="201"/>
      <c r="D6375" s="181" t="s">
        <v>586</v>
      </c>
      <c r="E6375" s="202" t="s">
        <v>212</v>
      </c>
      <c r="F6375" s="203" t="s">
        <v>776</v>
      </c>
      <c r="H6375" s="204">
        <v>91.637</v>
      </c>
      <c r="I6375" s="205"/>
      <c r="L6375" s="201"/>
      <c r="M6375" s="206"/>
      <c r="T6375" s="207"/>
      <c r="AT6375" s="202" t="s">
        <v>586</v>
      </c>
      <c r="AU6375" s="202" t="s">
        <v>84</v>
      </c>
      <c r="AV6375" s="15" t="s">
        <v>597</v>
      </c>
      <c r="AW6375" s="15" t="s">
        <v>31</v>
      </c>
      <c r="AX6375" s="15" t="s">
        <v>77</v>
      </c>
      <c r="AY6375" s="202" t="s">
        <v>574</v>
      </c>
    </row>
    <row r="6376" spans="2:65" s="12" customFormat="1" ht="12">
      <c r="B6376" s="180"/>
      <c r="D6376" s="181" t="s">
        <v>586</v>
      </c>
      <c r="E6376" s="182" t="s">
        <v>1</v>
      </c>
      <c r="F6376" s="183" t="s">
        <v>6396</v>
      </c>
      <c r="H6376" s="182" t="s">
        <v>1</v>
      </c>
      <c r="I6376" s="184"/>
      <c r="L6376" s="180"/>
      <c r="M6376" s="185"/>
      <c r="T6376" s="186"/>
      <c r="AT6376" s="182" t="s">
        <v>586</v>
      </c>
      <c r="AU6376" s="182" t="s">
        <v>84</v>
      </c>
      <c r="AV6376" s="12" t="s">
        <v>84</v>
      </c>
      <c r="AW6376" s="12" t="s">
        <v>31</v>
      </c>
      <c r="AX6376" s="12" t="s">
        <v>77</v>
      </c>
      <c r="AY6376" s="182" t="s">
        <v>574</v>
      </c>
    </row>
    <row r="6377" spans="2:65" s="13" customFormat="1" ht="12">
      <c r="B6377" s="187"/>
      <c r="D6377" s="181" t="s">
        <v>586</v>
      </c>
      <c r="E6377" s="188" t="s">
        <v>1</v>
      </c>
      <c r="F6377" s="189" t="s">
        <v>324</v>
      </c>
      <c r="H6377" s="190">
        <v>12.28</v>
      </c>
      <c r="I6377" s="191"/>
      <c r="L6377" s="187"/>
      <c r="M6377" s="192"/>
      <c r="T6377" s="193"/>
      <c r="AT6377" s="188" t="s">
        <v>586</v>
      </c>
      <c r="AU6377" s="188" t="s">
        <v>84</v>
      </c>
      <c r="AV6377" s="13" t="s">
        <v>89</v>
      </c>
      <c r="AW6377" s="13" t="s">
        <v>31</v>
      </c>
      <c r="AX6377" s="13" t="s">
        <v>77</v>
      </c>
      <c r="AY6377" s="188" t="s">
        <v>574</v>
      </c>
    </row>
    <row r="6378" spans="2:65" s="15" customFormat="1" ht="12">
      <c r="B6378" s="201"/>
      <c r="D6378" s="181" t="s">
        <v>586</v>
      </c>
      <c r="E6378" s="202" t="s">
        <v>323</v>
      </c>
      <c r="F6378" s="203" t="s">
        <v>776</v>
      </c>
      <c r="H6378" s="204">
        <v>12.28</v>
      </c>
      <c r="I6378" s="205"/>
      <c r="L6378" s="201"/>
      <c r="M6378" s="206"/>
      <c r="T6378" s="207"/>
      <c r="AT6378" s="202" t="s">
        <v>586</v>
      </c>
      <c r="AU6378" s="202" t="s">
        <v>84</v>
      </c>
      <c r="AV6378" s="15" t="s">
        <v>597</v>
      </c>
      <c r="AW6378" s="15" t="s">
        <v>31</v>
      </c>
      <c r="AX6378" s="15" t="s">
        <v>77</v>
      </c>
      <c r="AY6378" s="202" t="s">
        <v>574</v>
      </c>
    </row>
    <row r="6379" spans="2:65" s="14" customFormat="1" ht="12">
      <c r="B6379" s="194"/>
      <c r="D6379" s="181" t="s">
        <v>586</v>
      </c>
      <c r="E6379" s="195" t="s">
        <v>1</v>
      </c>
      <c r="F6379" s="196" t="s">
        <v>596</v>
      </c>
      <c r="H6379" s="197">
        <v>5027.2839999999896</v>
      </c>
      <c r="I6379" s="198"/>
      <c r="L6379" s="194"/>
      <c r="M6379" s="199"/>
      <c r="T6379" s="200"/>
      <c r="AT6379" s="195" t="s">
        <v>586</v>
      </c>
      <c r="AU6379" s="195" t="s">
        <v>84</v>
      </c>
      <c r="AV6379" s="14" t="s">
        <v>580</v>
      </c>
      <c r="AW6379" s="14" t="s">
        <v>31</v>
      </c>
      <c r="AX6379" s="14" t="s">
        <v>84</v>
      </c>
      <c r="AY6379" s="195" t="s">
        <v>574</v>
      </c>
    </row>
    <row r="6380" spans="2:65" s="1" customFormat="1" ht="21.75" customHeight="1">
      <c r="B6380" s="140"/>
      <c r="C6380" s="168" t="s">
        <v>6397</v>
      </c>
      <c r="D6380" s="168" t="s">
        <v>576</v>
      </c>
      <c r="E6380" s="169" t="s">
        <v>6398</v>
      </c>
      <c r="F6380" s="170" t="s">
        <v>6399</v>
      </c>
      <c r="G6380" s="171" t="s">
        <v>584</v>
      </c>
      <c r="H6380" s="172">
        <v>718.07500000000005</v>
      </c>
      <c r="I6380" s="173"/>
      <c r="J6380" s="174">
        <f>ROUND(I6380*H6380,2)</f>
        <v>0</v>
      </c>
      <c r="K6380" s="175"/>
      <c r="L6380" s="34"/>
      <c r="M6380" s="176" t="s">
        <v>1</v>
      </c>
      <c r="N6380" s="139" t="s">
        <v>43</v>
      </c>
      <c r="P6380" s="177">
        <f>O6380*H6380</f>
        <v>0</v>
      </c>
      <c r="Q6380" s="177">
        <v>0</v>
      </c>
      <c r="R6380" s="177">
        <f>Q6380*H6380</f>
        <v>0</v>
      </c>
      <c r="S6380" s="177">
        <v>0</v>
      </c>
      <c r="T6380" s="178">
        <f>S6380*H6380</f>
        <v>0</v>
      </c>
      <c r="AR6380" s="179" t="s">
        <v>6138</v>
      </c>
      <c r="AT6380" s="179" t="s">
        <v>576</v>
      </c>
      <c r="AU6380" s="179" t="s">
        <v>84</v>
      </c>
      <c r="AY6380" s="17" t="s">
        <v>574</v>
      </c>
      <c r="BE6380" s="102">
        <f>IF(N6380="základná",J6380,0)</f>
        <v>0</v>
      </c>
      <c r="BF6380" s="102">
        <f>IF(N6380="znížená",J6380,0)</f>
        <v>0</v>
      </c>
      <c r="BG6380" s="102">
        <f>IF(N6380="zákl. prenesená",J6380,0)</f>
        <v>0</v>
      </c>
      <c r="BH6380" s="102">
        <f>IF(N6380="zníž. prenesená",J6380,0)</f>
        <v>0</v>
      </c>
      <c r="BI6380" s="102">
        <f>IF(N6380="nulová",J6380,0)</f>
        <v>0</v>
      </c>
      <c r="BJ6380" s="17" t="s">
        <v>89</v>
      </c>
      <c r="BK6380" s="102">
        <f>ROUND(I6380*H6380,2)</f>
        <v>0</v>
      </c>
      <c r="BL6380" s="17" t="s">
        <v>6138</v>
      </c>
      <c r="BM6380" s="179" t="s">
        <v>6400</v>
      </c>
    </row>
    <row r="6381" spans="2:65" s="12" customFormat="1" ht="12">
      <c r="B6381" s="180"/>
      <c r="D6381" s="181" t="s">
        <v>586</v>
      </c>
      <c r="E6381" s="182" t="s">
        <v>1</v>
      </c>
      <c r="F6381" s="183" t="s">
        <v>6401</v>
      </c>
      <c r="H6381" s="182" t="s">
        <v>1</v>
      </c>
      <c r="I6381" s="184"/>
      <c r="L6381" s="180"/>
      <c r="M6381" s="185"/>
      <c r="T6381" s="186"/>
      <c r="AT6381" s="182" t="s">
        <v>586</v>
      </c>
      <c r="AU6381" s="182" t="s">
        <v>84</v>
      </c>
      <c r="AV6381" s="12" t="s">
        <v>84</v>
      </c>
      <c r="AW6381" s="12" t="s">
        <v>31</v>
      </c>
      <c r="AX6381" s="12" t="s">
        <v>77</v>
      </c>
      <c r="AY6381" s="182" t="s">
        <v>574</v>
      </c>
    </row>
    <row r="6382" spans="2:65" s="13" customFormat="1" ht="12">
      <c r="B6382" s="187"/>
      <c r="D6382" s="181" t="s">
        <v>586</v>
      </c>
      <c r="E6382" s="188" t="s">
        <v>1</v>
      </c>
      <c r="F6382" s="189" t="s">
        <v>240</v>
      </c>
      <c r="H6382" s="190">
        <v>127.89</v>
      </c>
      <c r="I6382" s="191"/>
      <c r="L6382" s="187"/>
      <c r="M6382" s="192"/>
      <c r="T6382" s="193"/>
      <c r="AT6382" s="188" t="s">
        <v>586</v>
      </c>
      <c r="AU6382" s="188" t="s">
        <v>84</v>
      </c>
      <c r="AV6382" s="13" t="s">
        <v>89</v>
      </c>
      <c r="AW6382" s="13" t="s">
        <v>31</v>
      </c>
      <c r="AX6382" s="13" t="s">
        <v>77</v>
      </c>
      <c r="AY6382" s="188" t="s">
        <v>574</v>
      </c>
    </row>
    <row r="6383" spans="2:65" s="15" customFormat="1" ht="12">
      <c r="B6383" s="201"/>
      <c r="D6383" s="181" t="s">
        <v>586</v>
      </c>
      <c r="E6383" s="202" t="s">
        <v>1</v>
      </c>
      <c r="F6383" s="203" t="s">
        <v>776</v>
      </c>
      <c r="H6383" s="204">
        <v>127.89</v>
      </c>
      <c r="I6383" s="205"/>
      <c r="L6383" s="201"/>
      <c r="M6383" s="206"/>
      <c r="T6383" s="207"/>
      <c r="AT6383" s="202" t="s">
        <v>586</v>
      </c>
      <c r="AU6383" s="202" t="s">
        <v>84</v>
      </c>
      <c r="AV6383" s="15" t="s">
        <v>597</v>
      </c>
      <c r="AW6383" s="15" t="s">
        <v>31</v>
      </c>
      <c r="AX6383" s="15" t="s">
        <v>77</v>
      </c>
      <c r="AY6383" s="202" t="s">
        <v>574</v>
      </c>
    </row>
    <row r="6384" spans="2:65" s="12" customFormat="1" ht="12">
      <c r="B6384" s="180"/>
      <c r="D6384" s="181" t="s">
        <v>586</v>
      </c>
      <c r="E6384" s="182" t="s">
        <v>1</v>
      </c>
      <c r="F6384" s="183" t="s">
        <v>6402</v>
      </c>
      <c r="H6384" s="182" t="s">
        <v>1</v>
      </c>
      <c r="I6384" s="184"/>
      <c r="L6384" s="180"/>
      <c r="M6384" s="185"/>
      <c r="T6384" s="186"/>
      <c r="AT6384" s="182" t="s">
        <v>586</v>
      </c>
      <c r="AU6384" s="182" t="s">
        <v>84</v>
      </c>
      <c r="AV6384" s="12" t="s">
        <v>84</v>
      </c>
      <c r="AW6384" s="12" t="s">
        <v>31</v>
      </c>
      <c r="AX6384" s="12" t="s">
        <v>77</v>
      </c>
      <c r="AY6384" s="182" t="s">
        <v>574</v>
      </c>
    </row>
    <row r="6385" spans="2:51" s="13" customFormat="1" ht="12">
      <c r="B6385" s="187"/>
      <c r="D6385" s="181" t="s">
        <v>586</v>
      </c>
      <c r="E6385" s="188" t="s">
        <v>1</v>
      </c>
      <c r="F6385" s="189" t="s">
        <v>311</v>
      </c>
      <c r="H6385" s="190">
        <v>15.17</v>
      </c>
      <c r="I6385" s="191"/>
      <c r="L6385" s="187"/>
      <c r="M6385" s="192"/>
      <c r="T6385" s="193"/>
      <c r="AT6385" s="188" t="s">
        <v>586</v>
      </c>
      <c r="AU6385" s="188" t="s">
        <v>84</v>
      </c>
      <c r="AV6385" s="13" t="s">
        <v>89</v>
      </c>
      <c r="AW6385" s="13" t="s">
        <v>31</v>
      </c>
      <c r="AX6385" s="13" t="s">
        <v>77</v>
      </c>
      <c r="AY6385" s="188" t="s">
        <v>574</v>
      </c>
    </row>
    <row r="6386" spans="2:51" s="15" customFormat="1" ht="12">
      <c r="B6386" s="201"/>
      <c r="D6386" s="181" t="s">
        <v>586</v>
      </c>
      <c r="E6386" s="202" t="s">
        <v>310</v>
      </c>
      <c r="F6386" s="203" t="s">
        <v>776</v>
      </c>
      <c r="H6386" s="204">
        <v>15.17</v>
      </c>
      <c r="I6386" s="205"/>
      <c r="L6386" s="201"/>
      <c r="M6386" s="206"/>
      <c r="T6386" s="207"/>
      <c r="AT6386" s="202" t="s">
        <v>586</v>
      </c>
      <c r="AU6386" s="202" t="s">
        <v>84</v>
      </c>
      <c r="AV6386" s="15" t="s">
        <v>597</v>
      </c>
      <c r="AW6386" s="15" t="s">
        <v>31</v>
      </c>
      <c r="AX6386" s="15" t="s">
        <v>77</v>
      </c>
      <c r="AY6386" s="202" t="s">
        <v>574</v>
      </c>
    </row>
    <row r="6387" spans="2:51" s="12" customFormat="1" ht="12">
      <c r="B6387" s="180"/>
      <c r="D6387" s="181" t="s">
        <v>586</v>
      </c>
      <c r="E6387" s="182" t="s">
        <v>1</v>
      </c>
      <c r="F6387" s="183" t="s">
        <v>6403</v>
      </c>
      <c r="H6387" s="182" t="s">
        <v>1</v>
      </c>
      <c r="I6387" s="184"/>
      <c r="L6387" s="180"/>
      <c r="M6387" s="185"/>
      <c r="T6387" s="186"/>
      <c r="AT6387" s="182" t="s">
        <v>586</v>
      </c>
      <c r="AU6387" s="182" t="s">
        <v>84</v>
      </c>
      <c r="AV6387" s="12" t="s">
        <v>84</v>
      </c>
      <c r="AW6387" s="12" t="s">
        <v>31</v>
      </c>
      <c r="AX6387" s="12" t="s">
        <v>77</v>
      </c>
      <c r="AY6387" s="182" t="s">
        <v>574</v>
      </c>
    </row>
    <row r="6388" spans="2:51" s="13" customFormat="1" ht="12">
      <c r="B6388" s="187"/>
      <c r="D6388" s="181" t="s">
        <v>586</v>
      </c>
      <c r="E6388" s="188" t="s">
        <v>1</v>
      </c>
      <c r="F6388" s="189" t="s">
        <v>6404</v>
      </c>
      <c r="H6388" s="190">
        <v>247.255</v>
      </c>
      <c r="I6388" s="191"/>
      <c r="L6388" s="187"/>
      <c r="M6388" s="192"/>
      <c r="T6388" s="193"/>
      <c r="AT6388" s="188" t="s">
        <v>586</v>
      </c>
      <c r="AU6388" s="188" t="s">
        <v>84</v>
      </c>
      <c r="AV6388" s="13" t="s">
        <v>89</v>
      </c>
      <c r="AW6388" s="13" t="s">
        <v>31</v>
      </c>
      <c r="AX6388" s="13" t="s">
        <v>77</v>
      </c>
      <c r="AY6388" s="188" t="s">
        <v>574</v>
      </c>
    </row>
    <row r="6389" spans="2:51" s="15" customFormat="1" ht="12">
      <c r="B6389" s="201"/>
      <c r="D6389" s="181" t="s">
        <v>586</v>
      </c>
      <c r="E6389" s="202" t="s">
        <v>301</v>
      </c>
      <c r="F6389" s="203" t="s">
        <v>776</v>
      </c>
      <c r="H6389" s="204">
        <v>247.255</v>
      </c>
      <c r="I6389" s="205"/>
      <c r="L6389" s="201"/>
      <c r="M6389" s="206"/>
      <c r="T6389" s="207"/>
      <c r="AT6389" s="202" t="s">
        <v>586</v>
      </c>
      <c r="AU6389" s="202" t="s">
        <v>84</v>
      </c>
      <c r="AV6389" s="15" t="s">
        <v>597</v>
      </c>
      <c r="AW6389" s="15" t="s">
        <v>31</v>
      </c>
      <c r="AX6389" s="15" t="s">
        <v>77</v>
      </c>
      <c r="AY6389" s="202" t="s">
        <v>574</v>
      </c>
    </row>
    <row r="6390" spans="2:51" s="12" customFormat="1" ht="12">
      <c r="B6390" s="180"/>
      <c r="D6390" s="181" t="s">
        <v>586</v>
      </c>
      <c r="E6390" s="182" t="s">
        <v>1</v>
      </c>
      <c r="F6390" s="183" t="s">
        <v>6405</v>
      </c>
      <c r="H6390" s="182" t="s">
        <v>1</v>
      </c>
      <c r="I6390" s="184"/>
      <c r="L6390" s="180"/>
      <c r="M6390" s="185"/>
      <c r="T6390" s="186"/>
      <c r="AT6390" s="182" t="s">
        <v>586</v>
      </c>
      <c r="AU6390" s="182" t="s">
        <v>84</v>
      </c>
      <c r="AV6390" s="12" t="s">
        <v>84</v>
      </c>
      <c r="AW6390" s="12" t="s">
        <v>31</v>
      </c>
      <c r="AX6390" s="12" t="s">
        <v>77</v>
      </c>
      <c r="AY6390" s="182" t="s">
        <v>574</v>
      </c>
    </row>
    <row r="6391" spans="2:51" s="13" customFormat="1" ht="12">
      <c r="B6391" s="187"/>
      <c r="D6391" s="181" t="s">
        <v>586</v>
      </c>
      <c r="E6391" s="188" t="s">
        <v>1</v>
      </c>
      <c r="F6391" s="189" t="s">
        <v>309</v>
      </c>
      <c r="H6391" s="190">
        <v>201.19</v>
      </c>
      <c r="I6391" s="191"/>
      <c r="L6391" s="187"/>
      <c r="M6391" s="192"/>
      <c r="T6391" s="193"/>
      <c r="AT6391" s="188" t="s">
        <v>586</v>
      </c>
      <c r="AU6391" s="188" t="s">
        <v>84</v>
      </c>
      <c r="AV6391" s="13" t="s">
        <v>89</v>
      </c>
      <c r="AW6391" s="13" t="s">
        <v>31</v>
      </c>
      <c r="AX6391" s="13" t="s">
        <v>77</v>
      </c>
      <c r="AY6391" s="188" t="s">
        <v>574</v>
      </c>
    </row>
    <row r="6392" spans="2:51" s="15" customFormat="1" ht="12">
      <c r="B6392" s="201"/>
      <c r="D6392" s="181" t="s">
        <v>586</v>
      </c>
      <c r="E6392" s="202" t="s">
        <v>307</v>
      </c>
      <c r="F6392" s="203" t="s">
        <v>776</v>
      </c>
      <c r="H6392" s="204">
        <v>201.19</v>
      </c>
      <c r="I6392" s="205"/>
      <c r="L6392" s="201"/>
      <c r="M6392" s="206"/>
      <c r="T6392" s="207"/>
      <c r="AT6392" s="202" t="s">
        <v>586</v>
      </c>
      <c r="AU6392" s="202" t="s">
        <v>84</v>
      </c>
      <c r="AV6392" s="15" t="s">
        <v>597</v>
      </c>
      <c r="AW6392" s="15" t="s">
        <v>31</v>
      </c>
      <c r="AX6392" s="15" t="s">
        <v>77</v>
      </c>
      <c r="AY6392" s="202" t="s">
        <v>574</v>
      </c>
    </row>
    <row r="6393" spans="2:51" s="12" customFormat="1" ht="12">
      <c r="B6393" s="180"/>
      <c r="D6393" s="181" t="s">
        <v>586</v>
      </c>
      <c r="E6393" s="182" t="s">
        <v>1</v>
      </c>
      <c r="F6393" s="183" t="s">
        <v>6406</v>
      </c>
      <c r="H6393" s="182" t="s">
        <v>1</v>
      </c>
      <c r="I6393" s="184"/>
      <c r="L6393" s="180"/>
      <c r="M6393" s="185"/>
      <c r="T6393" s="186"/>
      <c r="AT6393" s="182" t="s">
        <v>586</v>
      </c>
      <c r="AU6393" s="182" t="s">
        <v>84</v>
      </c>
      <c r="AV6393" s="12" t="s">
        <v>84</v>
      </c>
      <c r="AW6393" s="12" t="s">
        <v>31</v>
      </c>
      <c r="AX6393" s="12" t="s">
        <v>77</v>
      </c>
      <c r="AY6393" s="182" t="s">
        <v>574</v>
      </c>
    </row>
    <row r="6394" spans="2:51" s="13" customFormat="1" ht="12">
      <c r="B6394" s="187"/>
      <c r="D6394" s="181" t="s">
        <v>586</v>
      </c>
      <c r="E6394" s="188" t="s">
        <v>1</v>
      </c>
      <c r="F6394" s="189" t="s">
        <v>6407</v>
      </c>
      <c r="H6394" s="190">
        <v>121.03</v>
      </c>
      <c r="I6394" s="191"/>
      <c r="L6394" s="187"/>
      <c r="M6394" s="192"/>
      <c r="T6394" s="193"/>
      <c r="AT6394" s="188" t="s">
        <v>586</v>
      </c>
      <c r="AU6394" s="188" t="s">
        <v>84</v>
      </c>
      <c r="AV6394" s="13" t="s">
        <v>89</v>
      </c>
      <c r="AW6394" s="13" t="s">
        <v>31</v>
      </c>
      <c r="AX6394" s="13" t="s">
        <v>77</v>
      </c>
      <c r="AY6394" s="188" t="s">
        <v>574</v>
      </c>
    </row>
    <row r="6395" spans="2:51" s="15" customFormat="1" ht="12">
      <c r="B6395" s="201"/>
      <c r="D6395" s="181" t="s">
        <v>586</v>
      </c>
      <c r="E6395" s="202" t="s">
        <v>304</v>
      </c>
      <c r="F6395" s="203" t="s">
        <v>776</v>
      </c>
      <c r="H6395" s="204">
        <v>121.03</v>
      </c>
      <c r="I6395" s="205"/>
      <c r="L6395" s="201"/>
      <c r="M6395" s="206"/>
      <c r="T6395" s="207"/>
      <c r="AT6395" s="202" t="s">
        <v>586</v>
      </c>
      <c r="AU6395" s="202" t="s">
        <v>84</v>
      </c>
      <c r="AV6395" s="15" t="s">
        <v>597</v>
      </c>
      <c r="AW6395" s="15" t="s">
        <v>31</v>
      </c>
      <c r="AX6395" s="15" t="s">
        <v>77</v>
      </c>
      <c r="AY6395" s="202" t="s">
        <v>574</v>
      </c>
    </row>
    <row r="6396" spans="2:51" s="12" customFormat="1" ht="12">
      <c r="B6396" s="180"/>
      <c r="D6396" s="181" t="s">
        <v>586</v>
      </c>
      <c r="E6396" s="182" t="s">
        <v>1</v>
      </c>
      <c r="F6396" s="183" t="s">
        <v>6408</v>
      </c>
      <c r="H6396" s="182" t="s">
        <v>1</v>
      </c>
      <c r="I6396" s="184"/>
      <c r="L6396" s="180"/>
      <c r="M6396" s="185"/>
      <c r="T6396" s="186"/>
      <c r="AT6396" s="182" t="s">
        <v>586</v>
      </c>
      <c r="AU6396" s="182" t="s">
        <v>84</v>
      </c>
      <c r="AV6396" s="12" t="s">
        <v>84</v>
      </c>
      <c r="AW6396" s="12" t="s">
        <v>31</v>
      </c>
      <c r="AX6396" s="12" t="s">
        <v>77</v>
      </c>
      <c r="AY6396" s="182" t="s">
        <v>574</v>
      </c>
    </row>
    <row r="6397" spans="2:51" s="13" customFormat="1" ht="12">
      <c r="B6397" s="187"/>
      <c r="D6397" s="181" t="s">
        <v>586</v>
      </c>
      <c r="E6397" s="188" t="s">
        <v>1</v>
      </c>
      <c r="F6397" s="189" t="s">
        <v>317</v>
      </c>
      <c r="H6397" s="190">
        <v>4.53</v>
      </c>
      <c r="I6397" s="191"/>
      <c r="L6397" s="187"/>
      <c r="M6397" s="192"/>
      <c r="T6397" s="193"/>
      <c r="AT6397" s="188" t="s">
        <v>586</v>
      </c>
      <c r="AU6397" s="188" t="s">
        <v>84</v>
      </c>
      <c r="AV6397" s="13" t="s">
        <v>89</v>
      </c>
      <c r="AW6397" s="13" t="s">
        <v>31</v>
      </c>
      <c r="AX6397" s="13" t="s">
        <v>77</v>
      </c>
      <c r="AY6397" s="188" t="s">
        <v>574</v>
      </c>
    </row>
    <row r="6398" spans="2:51" s="15" customFormat="1" ht="12">
      <c r="B6398" s="201"/>
      <c r="D6398" s="181" t="s">
        <v>586</v>
      </c>
      <c r="E6398" s="202" t="s">
        <v>315</v>
      </c>
      <c r="F6398" s="203" t="s">
        <v>776</v>
      </c>
      <c r="H6398" s="204">
        <v>4.53</v>
      </c>
      <c r="I6398" s="205"/>
      <c r="L6398" s="201"/>
      <c r="M6398" s="206"/>
      <c r="T6398" s="207"/>
      <c r="AT6398" s="202" t="s">
        <v>586</v>
      </c>
      <c r="AU6398" s="202" t="s">
        <v>84</v>
      </c>
      <c r="AV6398" s="15" t="s">
        <v>597</v>
      </c>
      <c r="AW6398" s="15" t="s">
        <v>31</v>
      </c>
      <c r="AX6398" s="15" t="s">
        <v>77</v>
      </c>
      <c r="AY6398" s="202" t="s">
        <v>574</v>
      </c>
    </row>
    <row r="6399" spans="2:51" s="12" customFormat="1" ht="12">
      <c r="B6399" s="180"/>
      <c r="D6399" s="181" t="s">
        <v>586</v>
      </c>
      <c r="E6399" s="182" t="s">
        <v>1</v>
      </c>
      <c r="F6399" s="183" t="s">
        <v>6409</v>
      </c>
      <c r="H6399" s="182" t="s">
        <v>1</v>
      </c>
      <c r="I6399" s="184"/>
      <c r="L6399" s="180"/>
      <c r="M6399" s="185"/>
      <c r="T6399" s="186"/>
      <c r="AT6399" s="182" t="s">
        <v>586</v>
      </c>
      <c r="AU6399" s="182" t="s">
        <v>84</v>
      </c>
      <c r="AV6399" s="12" t="s">
        <v>84</v>
      </c>
      <c r="AW6399" s="12" t="s">
        <v>31</v>
      </c>
      <c r="AX6399" s="12" t="s">
        <v>77</v>
      </c>
      <c r="AY6399" s="182" t="s">
        <v>574</v>
      </c>
    </row>
    <row r="6400" spans="2:51" s="13" customFormat="1" ht="12">
      <c r="B6400" s="187"/>
      <c r="D6400" s="181" t="s">
        <v>586</v>
      </c>
      <c r="E6400" s="188" t="s">
        <v>1</v>
      </c>
      <c r="F6400" s="189" t="s">
        <v>320</v>
      </c>
      <c r="H6400" s="190">
        <v>1.01</v>
      </c>
      <c r="I6400" s="191"/>
      <c r="L6400" s="187"/>
      <c r="M6400" s="192"/>
      <c r="T6400" s="193"/>
      <c r="AT6400" s="188" t="s">
        <v>586</v>
      </c>
      <c r="AU6400" s="188" t="s">
        <v>84</v>
      </c>
      <c r="AV6400" s="13" t="s">
        <v>89</v>
      </c>
      <c r="AW6400" s="13" t="s">
        <v>31</v>
      </c>
      <c r="AX6400" s="13" t="s">
        <v>77</v>
      </c>
      <c r="AY6400" s="188" t="s">
        <v>574</v>
      </c>
    </row>
    <row r="6401" spans="2:65" s="15" customFormat="1" ht="12">
      <c r="B6401" s="201"/>
      <c r="D6401" s="181" t="s">
        <v>586</v>
      </c>
      <c r="E6401" s="202" t="s">
        <v>318</v>
      </c>
      <c r="F6401" s="203" t="s">
        <v>776</v>
      </c>
      <c r="H6401" s="204">
        <v>1.01</v>
      </c>
      <c r="I6401" s="205"/>
      <c r="L6401" s="201"/>
      <c r="M6401" s="206"/>
      <c r="T6401" s="207"/>
      <c r="AT6401" s="202" t="s">
        <v>586</v>
      </c>
      <c r="AU6401" s="202" t="s">
        <v>84</v>
      </c>
      <c r="AV6401" s="15" t="s">
        <v>597</v>
      </c>
      <c r="AW6401" s="15" t="s">
        <v>31</v>
      </c>
      <c r="AX6401" s="15" t="s">
        <v>77</v>
      </c>
      <c r="AY6401" s="202" t="s">
        <v>574</v>
      </c>
    </row>
    <row r="6402" spans="2:65" s="14" customFormat="1" ht="12">
      <c r="B6402" s="194"/>
      <c r="D6402" s="181" t="s">
        <v>586</v>
      </c>
      <c r="E6402" s="195" t="s">
        <v>1</v>
      </c>
      <c r="F6402" s="196" t="s">
        <v>596</v>
      </c>
      <c r="H6402" s="197">
        <v>718.07500000000005</v>
      </c>
      <c r="I6402" s="198"/>
      <c r="L6402" s="194"/>
      <c r="M6402" s="199"/>
      <c r="T6402" s="200"/>
      <c r="AT6402" s="195" t="s">
        <v>586</v>
      </c>
      <c r="AU6402" s="195" t="s">
        <v>84</v>
      </c>
      <c r="AV6402" s="14" t="s">
        <v>580</v>
      </c>
      <c r="AW6402" s="14" t="s">
        <v>31</v>
      </c>
      <c r="AX6402" s="14" t="s">
        <v>84</v>
      </c>
      <c r="AY6402" s="195" t="s">
        <v>574</v>
      </c>
    </row>
    <row r="6403" spans="2:65" s="1" customFormat="1" ht="16.5" customHeight="1">
      <c r="B6403" s="140"/>
      <c r="C6403" s="168" t="s">
        <v>6410</v>
      </c>
      <c r="D6403" s="168" t="s">
        <v>576</v>
      </c>
      <c r="E6403" s="169" t="s">
        <v>6411</v>
      </c>
      <c r="F6403" s="170" t="s">
        <v>6412</v>
      </c>
      <c r="G6403" s="171" t="s">
        <v>584</v>
      </c>
      <c r="H6403" s="172">
        <v>0</v>
      </c>
      <c r="I6403" s="173"/>
      <c r="J6403" s="174">
        <f>ROUND(I6403*H6403,2)</f>
        <v>0</v>
      </c>
      <c r="K6403" s="175"/>
      <c r="L6403" s="34"/>
      <c r="M6403" s="176" t="s">
        <v>1</v>
      </c>
      <c r="N6403" s="139" t="s">
        <v>43</v>
      </c>
      <c r="P6403" s="177">
        <f>O6403*H6403</f>
        <v>0</v>
      </c>
      <c r="Q6403" s="177">
        <v>0</v>
      </c>
      <c r="R6403" s="177">
        <f>Q6403*H6403</f>
        <v>0</v>
      </c>
      <c r="S6403" s="177">
        <v>0</v>
      </c>
      <c r="T6403" s="178">
        <f>S6403*H6403</f>
        <v>0</v>
      </c>
      <c r="AR6403" s="179" t="s">
        <v>6138</v>
      </c>
      <c r="AT6403" s="179" t="s">
        <v>576</v>
      </c>
      <c r="AU6403" s="179" t="s">
        <v>84</v>
      </c>
      <c r="AY6403" s="17" t="s">
        <v>574</v>
      </c>
      <c r="BE6403" s="102">
        <f>IF(N6403="základná",J6403,0)</f>
        <v>0</v>
      </c>
      <c r="BF6403" s="102">
        <f>IF(N6403="znížená",J6403,0)</f>
        <v>0</v>
      </c>
      <c r="BG6403" s="102">
        <f>IF(N6403="zákl. prenesená",J6403,0)</f>
        <v>0</v>
      </c>
      <c r="BH6403" s="102">
        <f>IF(N6403="zníž. prenesená",J6403,0)</f>
        <v>0</v>
      </c>
      <c r="BI6403" s="102">
        <f>IF(N6403="nulová",J6403,0)</f>
        <v>0</v>
      </c>
      <c r="BJ6403" s="17" t="s">
        <v>89</v>
      </c>
      <c r="BK6403" s="102">
        <f>ROUND(I6403*H6403,2)</f>
        <v>0</v>
      </c>
      <c r="BL6403" s="17" t="s">
        <v>6138</v>
      </c>
      <c r="BM6403" s="179" t="s">
        <v>6413</v>
      </c>
    </row>
    <row r="6404" spans="2:65" s="1" customFormat="1" ht="16.5" customHeight="1">
      <c r="B6404" s="140"/>
      <c r="C6404" s="168" t="s">
        <v>6414</v>
      </c>
      <c r="D6404" s="168" t="s">
        <v>576</v>
      </c>
      <c r="E6404" s="169" t="s">
        <v>6415</v>
      </c>
      <c r="F6404" s="170" t="s">
        <v>12089</v>
      </c>
      <c r="G6404" s="171" t="s">
        <v>584</v>
      </c>
      <c r="H6404" s="172">
        <v>1962.106</v>
      </c>
      <c r="I6404" s="173"/>
      <c r="J6404" s="174">
        <f>ROUND(I6404*H6404,2)</f>
        <v>0</v>
      </c>
      <c r="K6404" s="175"/>
      <c r="L6404" s="34"/>
      <c r="M6404" s="176" t="s">
        <v>1</v>
      </c>
      <c r="N6404" s="139" t="s">
        <v>43</v>
      </c>
      <c r="P6404" s="177">
        <f>O6404*H6404</f>
        <v>0</v>
      </c>
      <c r="Q6404" s="177">
        <v>1.0500000000000001E-2</v>
      </c>
      <c r="R6404" s="177">
        <f>Q6404*H6404</f>
        <v>20.602113000000003</v>
      </c>
      <c r="S6404" s="177">
        <v>0</v>
      </c>
      <c r="T6404" s="178">
        <f>S6404*H6404</f>
        <v>0</v>
      </c>
      <c r="AR6404" s="179" t="s">
        <v>6138</v>
      </c>
      <c r="AT6404" s="179" t="s">
        <v>576</v>
      </c>
      <c r="AU6404" s="179" t="s">
        <v>84</v>
      </c>
      <c r="AY6404" s="17" t="s">
        <v>574</v>
      </c>
      <c r="BE6404" s="102">
        <f>IF(N6404="základná",J6404,0)</f>
        <v>0</v>
      </c>
      <c r="BF6404" s="102">
        <f>IF(N6404="znížená",J6404,0)</f>
        <v>0</v>
      </c>
      <c r="BG6404" s="102">
        <f>IF(N6404="zákl. prenesená",J6404,0)</f>
        <v>0</v>
      </c>
      <c r="BH6404" s="102">
        <f>IF(N6404="zníž. prenesená",J6404,0)</f>
        <v>0</v>
      </c>
      <c r="BI6404" s="102">
        <f>IF(N6404="nulová",J6404,0)</f>
        <v>0</v>
      </c>
      <c r="BJ6404" s="17" t="s">
        <v>89</v>
      </c>
      <c r="BK6404" s="102">
        <f>ROUND(I6404*H6404,2)</f>
        <v>0</v>
      </c>
      <c r="BL6404" s="17" t="s">
        <v>6138</v>
      </c>
      <c r="BM6404" s="179" t="s">
        <v>6416</v>
      </c>
    </row>
    <row r="6405" spans="2:65" s="12" customFormat="1" ht="12">
      <c r="B6405" s="180"/>
      <c r="D6405" s="181" t="s">
        <v>586</v>
      </c>
      <c r="E6405" s="182" t="s">
        <v>1</v>
      </c>
      <c r="F6405" s="183" t="s">
        <v>6417</v>
      </c>
      <c r="H6405" s="182" t="s">
        <v>1</v>
      </c>
      <c r="I6405" s="184"/>
      <c r="L6405" s="180"/>
      <c r="M6405" s="185"/>
      <c r="T6405" s="186"/>
      <c r="AT6405" s="182" t="s">
        <v>586</v>
      </c>
      <c r="AU6405" s="182" t="s">
        <v>84</v>
      </c>
      <c r="AV6405" s="12" t="s">
        <v>84</v>
      </c>
      <c r="AW6405" s="12" t="s">
        <v>31</v>
      </c>
      <c r="AX6405" s="12" t="s">
        <v>77</v>
      </c>
      <c r="AY6405" s="182" t="s">
        <v>574</v>
      </c>
    </row>
    <row r="6406" spans="2:65" s="12" customFormat="1" ht="12">
      <c r="B6406" s="180"/>
      <c r="D6406" s="181" t="s">
        <v>586</v>
      </c>
      <c r="E6406" s="182" t="s">
        <v>1</v>
      </c>
      <c r="F6406" s="183" t="s">
        <v>6418</v>
      </c>
      <c r="H6406" s="182" t="s">
        <v>1</v>
      </c>
      <c r="I6406" s="184"/>
      <c r="L6406" s="180"/>
      <c r="M6406" s="185"/>
      <c r="T6406" s="186"/>
      <c r="AT6406" s="182" t="s">
        <v>586</v>
      </c>
      <c r="AU6406" s="182" t="s">
        <v>84</v>
      </c>
      <c r="AV6406" s="12" t="s">
        <v>84</v>
      </c>
      <c r="AW6406" s="12" t="s">
        <v>31</v>
      </c>
      <c r="AX6406" s="12" t="s">
        <v>77</v>
      </c>
      <c r="AY6406" s="182" t="s">
        <v>574</v>
      </c>
    </row>
    <row r="6407" spans="2:65" s="13" customFormat="1" ht="12">
      <c r="B6407" s="187"/>
      <c r="D6407" s="181" t="s">
        <v>586</v>
      </c>
      <c r="E6407" s="188" t="s">
        <v>1</v>
      </c>
      <c r="F6407" s="189" t="s">
        <v>6419</v>
      </c>
      <c r="H6407" s="190">
        <v>49.875</v>
      </c>
      <c r="I6407" s="191"/>
      <c r="L6407" s="187"/>
      <c r="M6407" s="192"/>
      <c r="T6407" s="193"/>
      <c r="AT6407" s="188" t="s">
        <v>586</v>
      </c>
      <c r="AU6407" s="188" t="s">
        <v>84</v>
      </c>
      <c r="AV6407" s="13" t="s">
        <v>89</v>
      </c>
      <c r="AW6407" s="13" t="s">
        <v>31</v>
      </c>
      <c r="AX6407" s="13" t="s">
        <v>77</v>
      </c>
      <c r="AY6407" s="188" t="s">
        <v>574</v>
      </c>
    </row>
    <row r="6408" spans="2:65" s="13" customFormat="1" ht="12">
      <c r="B6408" s="187"/>
      <c r="D6408" s="181" t="s">
        <v>586</v>
      </c>
      <c r="E6408" s="188" t="s">
        <v>1</v>
      </c>
      <c r="F6408" s="189" t="s">
        <v>6420</v>
      </c>
      <c r="H6408" s="190">
        <v>-10.073</v>
      </c>
      <c r="I6408" s="191"/>
      <c r="L6408" s="187"/>
      <c r="M6408" s="192"/>
      <c r="T6408" s="193"/>
      <c r="AT6408" s="188" t="s">
        <v>586</v>
      </c>
      <c r="AU6408" s="188" t="s">
        <v>84</v>
      </c>
      <c r="AV6408" s="13" t="s">
        <v>89</v>
      </c>
      <c r="AW6408" s="13" t="s">
        <v>31</v>
      </c>
      <c r="AX6408" s="13" t="s">
        <v>77</v>
      </c>
      <c r="AY6408" s="188" t="s">
        <v>574</v>
      </c>
    </row>
    <row r="6409" spans="2:65" s="13" customFormat="1" ht="12">
      <c r="B6409" s="187"/>
      <c r="D6409" s="181" t="s">
        <v>586</v>
      </c>
      <c r="E6409" s="188" t="s">
        <v>1</v>
      </c>
      <c r="F6409" s="189" t="s">
        <v>6421</v>
      </c>
      <c r="H6409" s="190">
        <v>-1.8</v>
      </c>
      <c r="I6409" s="191"/>
      <c r="L6409" s="187"/>
      <c r="M6409" s="192"/>
      <c r="T6409" s="193"/>
      <c r="AT6409" s="188" t="s">
        <v>586</v>
      </c>
      <c r="AU6409" s="188" t="s">
        <v>84</v>
      </c>
      <c r="AV6409" s="13" t="s">
        <v>89</v>
      </c>
      <c r="AW6409" s="13" t="s">
        <v>31</v>
      </c>
      <c r="AX6409" s="13" t="s">
        <v>77</v>
      </c>
      <c r="AY6409" s="188" t="s">
        <v>574</v>
      </c>
    </row>
    <row r="6410" spans="2:65" s="13" customFormat="1" ht="12">
      <c r="B6410" s="187"/>
      <c r="D6410" s="181" t="s">
        <v>586</v>
      </c>
      <c r="E6410" s="188" t="s">
        <v>1</v>
      </c>
      <c r="F6410" s="189" t="s">
        <v>6422</v>
      </c>
      <c r="H6410" s="190">
        <v>-2.681</v>
      </c>
      <c r="I6410" s="191"/>
      <c r="L6410" s="187"/>
      <c r="M6410" s="192"/>
      <c r="T6410" s="193"/>
      <c r="AT6410" s="188" t="s">
        <v>586</v>
      </c>
      <c r="AU6410" s="188" t="s">
        <v>84</v>
      </c>
      <c r="AV6410" s="13" t="s">
        <v>89</v>
      </c>
      <c r="AW6410" s="13" t="s">
        <v>31</v>
      </c>
      <c r="AX6410" s="13" t="s">
        <v>77</v>
      </c>
      <c r="AY6410" s="188" t="s">
        <v>574</v>
      </c>
    </row>
    <row r="6411" spans="2:65" s="12" customFormat="1" ht="12">
      <c r="B6411" s="180"/>
      <c r="D6411" s="181" t="s">
        <v>586</v>
      </c>
      <c r="E6411" s="182" t="s">
        <v>1</v>
      </c>
      <c r="F6411" s="183" t="s">
        <v>6423</v>
      </c>
      <c r="H6411" s="182" t="s">
        <v>1</v>
      </c>
      <c r="I6411" s="184"/>
      <c r="L6411" s="180"/>
      <c r="M6411" s="185"/>
      <c r="T6411" s="186"/>
      <c r="AT6411" s="182" t="s">
        <v>586</v>
      </c>
      <c r="AU6411" s="182" t="s">
        <v>84</v>
      </c>
      <c r="AV6411" s="12" t="s">
        <v>84</v>
      </c>
      <c r="AW6411" s="12" t="s">
        <v>31</v>
      </c>
      <c r="AX6411" s="12" t="s">
        <v>77</v>
      </c>
      <c r="AY6411" s="182" t="s">
        <v>574</v>
      </c>
    </row>
    <row r="6412" spans="2:65" s="13" customFormat="1" ht="12">
      <c r="B6412" s="187"/>
      <c r="D6412" s="181" t="s">
        <v>586</v>
      </c>
      <c r="E6412" s="188" t="s">
        <v>1</v>
      </c>
      <c r="F6412" s="189" t="s">
        <v>6424</v>
      </c>
      <c r="H6412" s="190">
        <v>24.14</v>
      </c>
      <c r="I6412" s="191"/>
      <c r="L6412" s="187"/>
      <c r="M6412" s="192"/>
      <c r="T6412" s="193"/>
      <c r="AT6412" s="188" t="s">
        <v>586</v>
      </c>
      <c r="AU6412" s="188" t="s">
        <v>84</v>
      </c>
      <c r="AV6412" s="13" t="s">
        <v>89</v>
      </c>
      <c r="AW6412" s="13" t="s">
        <v>31</v>
      </c>
      <c r="AX6412" s="13" t="s">
        <v>77</v>
      </c>
      <c r="AY6412" s="188" t="s">
        <v>574</v>
      </c>
    </row>
    <row r="6413" spans="2:65" s="13" customFormat="1" ht="12">
      <c r="B6413" s="187"/>
      <c r="D6413" s="181" t="s">
        <v>586</v>
      </c>
      <c r="E6413" s="188" t="s">
        <v>1</v>
      </c>
      <c r="F6413" s="189" t="s">
        <v>6421</v>
      </c>
      <c r="H6413" s="190">
        <v>-1.8</v>
      </c>
      <c r="I6413" s="191"/>
      <c r="L6413" s="187"/>
      <c r="M6413" s="192"/>
      <c r="T6413" s="193"/>
      <c r="AT6413" s="188" t="s">
        <v>586</v>
      </c>
      <c r="AU6413" s="188" t="s">
        <v>84</v>
      </c>
      <c r="AV6413" s="13" t="s">
        <v>89</v>
      </c>
      <c r="AW6413" s="13" t="s">
        <v>31</v>
      </c>
      <c r="AX6413" s="13" t="s">
        <v>77</v>
      </c>
      <c r="AY6413" s="188" t="s">
        <v>574</v>
      </c>
    </row>
    <row r="6414" spans="2:65" s="12" customFormat="1" ht="12">
      <c r="B6414" s="180"/>
      <c r="D6414" s="181" t="s">
        <v>586</v>
      </c>
      <c r="E6414" s="182" t="s">
        <v>1</v>
      </c>
      <c r="F6414" s="183" t="s">
        <v>6425</v>
      </c>
      <c r="H6414" s="182" t="s">
        <v>1</v>
      </c>
      <c r="I6414" s="184"/>
      <c r="L6414" s="180"/>
      <c r="M6414" s="185"/>
      <c r="T6414" s="186"/>
      <c r="AT6414" s="182" t="s">
        <v>586</v>
      </c>
      <c r="AU6414" s="182" t="s">
        <v>84</v>
      </c>
      <c r="AV6414" s="12" t="s">
        <v>84</v>
      </c>
      <c r="AW6414" s="12" t="s">
        <v>31</v>
      </c>
      <c r="AX6414" s="12" t="s">
        <v>77</v>
      </c>
      <c r="AY6414" s="182" t="s">
        <v>574</v>
      </c>
    </row>
    <row r="6415" spans="2:65" s="12" customFormat="1" ht="12">
      <c r="B6415" s="180"/>
      <c r="D6415" s="181" t="s">
        <v>586</v>
      </c>
      <c r="E6415" s="182" t="s">
        <v>1</v>
      </c>
      <c r="F6415" s="183" t="s">
        <v>6425</v>
      </c>
      <c r="H6415" s="182" t="s">
        <v>1</v>
      </c>
      <c r="I6415" s="184"/>
      <c r="L6415" s="180"/>
      <c r="M6415" s="185"/>
      <c r="T6415" s="186"/>
      <c r="AT6415" s="182" t="s">
        <v>586</v>
      </c>
      <c r="AU6415" s="182" t="s">
        <v>84</v>
      </c>
      <c r="AV6415" s="12" t="s">
        <v>84</v>
      </c>
      <c r="AW6415" s="12" t="s">
        <v>31</v>
      </c>
      <c r="AX6415" s="12" t="s">
        <v>77</v>
      </c>
      <c r="AY6415" s="182" t="s">
        <v>574</v>
      </c>
    </row>
    <row r="6416" spans="2:65" s="13" customFormat="1" ht="12">
      <c r="B6416" s="187"/>
      <c r="D6416" s="181" t="s">
        <v>586</v>
      </c>
      <c r="E6416" s="188" t="s">
        <v>1</v>
      </c>
      <c r="F6416" s="189" t="s">
        <v>6426</v>
      </c>
      <c r="H6416" s="190">
        <v>27.135000000000002</v>
      </c>
      <c r="I6416" s="191"/>
      <c r="L6416" s="187"/>
      <c r="M6416" s="192"/>
      <c r="T6416" s="193"/>
      <c r="AT6416" s="188" t="s">
        <v>586</v>
      </c>
      <c r="AU6416" s="188" t="s">
        <v>84</v>
      </c>
      <c r="AV6416" s="13" t="s">
        <v>89</v>
      </c>
      <c r="AW6416" s="13" t="s">
        <v>31</v>
      </c>
      <c r="AX6416" s="13" t="s">
        <v>77</v>
      </c>
      <c r="AY6416" s="188" t="s">
        <v>574</v>
      </c>
    </row>
    <row r="6417" spans="2:51" s="13" customFormat="1" ht="12">
      <c r="B6417" s="187"/>
      <c r="D6417" s="181" t="s">
        <v>586</v>
      </c>
      <c r="E6417" s="188" t="s">
        <v>1</v>
      </c>
      <c r="F6417" s="189" t="s">
        <v>6427</v>
      </c>
      <c r="H6417" s="190">
        <v>18.382999999999999</v>
      </c>
      <c r="I6417" s="191"/>
      <c r="L6417" s="187"/>
      <c r="M6417" s="192"/>
      <c r="T6417" s="193"/>
      <c r="AT6417" s="188" t="s">
        <v>586</v>
      </c>
      <c r="AU6417" s="188" t="s">
        <v>84</v>
      </c>
      <c r="AV6417" s="13" t="s">
        <v>89</v>
      </c>
      <c r="AW6417" s="13" t="s">
        <v>31</v>
      </c>
      <c r="AX6417" s="13" t="s">
        <v>77</v>
      </c>
      <c r="AY6417" s="188" t="s">
        <v>574</v>
      </c>
    </row>
    <row r="6418" spans="2:51" s="13" customFormat="1" ht="12">
      <c r="B6418" s="187"/>
      <c r="D6418" s="181" t="s">
        <v>586</v>
      </c>
      <c r="E6418" s="188" t="s">
        <v>1</v>
      </c>
      <c r="F6418" s="189" t="s">
        <v>6428</v>
      </c>
      <c r="H6418" s="190">
        <v>-2</v>
      </c>
      <c r="I6418" s="191"/>
      <c r="L6418" s="187"/>
      <c r="M6418" s="192"/>
      <c r="T6418" s="193"/>
      <c r="AT6418" s="188" t="s">
        <v>586</v>
      </c>
      <c r="AU6418" s="188" t="s">
        <v>84</v>
      </c>
      <c r="AV6418" s="13" t="s">
        <v>89</v>
      </c>
      <c r="AW6418" s="13" t="s">
        <v>31</v>
      </c>
      <c r="AX6418" s="13" t="s">
        <v>77</v>
      </c>
      <c r="AY6418" s="188" t="s">
        <v>574</v>
      </c>
    </row>
    <row r="6419" spans="2:51" s="13" customFormat="1" ht="12">
      <c r="B6419" s="187"/>
      <c r="D6419" s="181" t="s">
        <v>586</v>
      </c>
      <c r="E6419" s="188" t="s">
        <v>1</v>
      </c>
      <c r="F6419" s="189" t="s">
        <v>6429</v>
      </c>
      <c r="H6419" s="190">
        <v>-8.9250000000000007</v>
      </c>
      <c r="I6419" s="191"/>
      <c r="L6419" s="187"/>
      <c r="M6419" s="192"/>
      <c r="T6419" s="193"/>
      <c r="AT6419" s="188" t="s">
        <v>586</v>
      </c>
      <c r="AU6419" s="188" t="s">
        <v>84</v>
      </c>
      <c r="AV6419" s="13" t="s">
        <v>89</v>
      </c>
      <c r="AW6419" s="13" t="s">
        <v>31</v>
      </c>
      <c r="AX6419" s="13" t="s">
        <v>77</v>
      </c>
      <c r="AY6419" s="188" t="s">
        <v>574</v>
      </c>
    </row>
    <row r="6420" spans="2:51" s="12" customFormat="1" ht="12">
      <c r="B6420" s="180"/>
      <c r="D6420" s="181" t="s">
        <v>586</v>
      </c>
      <c r="E6420" s="182" t="s">
        <v>1</v>
      </c>
      <c r="F6420" s="183" t="s">
        <v>6430</v>
      </c>
      <c r="H6420" s="182" t="s">
        <v>1</v>
      </c>
      <c r="I6420" s="184"/>
      <c r="L6420" s="180"/>
      <c r="M6420" s="185"/>
      <c r="T6420" s="186"/>
      <c r="AT6420" s="182" t="s">
        <v>586</v>
      </c>
      <c r="AU6420" s="182" t="s">
        <v>84</v>
      </c>
      <c r="AV6420" s="12" t="s">
        <v>84</v>
      </c>
      <c r="AW6420" s="12" t="s">
        <v>31</v>
      </c>
      <c r="AX6420" s="12" t="s">
        <v>77</v>
      </c>
      <c r="AY6420" s="182" t="s">
        <v>574</v>
      </c>
    </row>
    <row r="6421" spans="2:51" s="13" customFormat="1" ht="12">
      <c r="B6421" s="187"/>
      <c r="D6421" s="181" t="s">
        <v>586</v>
      </c>
      <c r="E6421" s="188" t="s">
        <v>1</v>
      </c>
      <c r="F6421" s="189" t="s">
        <v>6431</v>
      </c>
      <c r="H6421" s="190">
        <v>29.995999999999999</v>
      </c>
      <c r="I6421" s="191"/>
      <c r="L6421" s="187"/>
      <c r="M6421" s="192"/>
      <c r="T6421" s="193"/>
      <c r="AT6421" s="188" t="s">
        <v>586</v>
      </c>
      <c r="AU6421" s="188" t="s">
        <v>84</v>
      </c>
      <c r="AV6421" s="13" t="s">
        <v>89</v>
      </c>
      <c r="AW6421" s="13" t="s">
        <v>31</v>
      </c>
      <c r="AX6421" s="13" t="s">
        <v>77</v>
      </c>
      <c r="AY6421" s="188" t="s">
        <v>574</v>
      </c>
    </row>
    <row r="6422" spans="2:51" s="13" customFormat="1" ht="12">
      <c r="B6422" s="187"/>
      <c r="D6422" s="181" t="s">
        <v>586</v>
      </c>
      <c r="E6422" s="188" t="s">
        <v>1</v>
      </c>
      <c r="F6422" s="189" t="s">
        <v>6428</v>
      </c>
      <c r="H6422" s="190">
        <v>-2</v>
      </c>
      <c r="I6422" s="191"/>
      <c r="L6422" s="187"/>
      <c r="M6422" s="192"/>
      <c r="T6422" s="193"/>
      <c r="AT6422" s="188" t="s">
        <v>586</v>
      </c>
      <c r="AU6422" s="188" t="s">
        <v>84</v>
      </c>
      <c r="AV6422" s="13" t="s">
        <v>89</v>
      </c>
      <c r="AW6422" s="13" t="s">
        <v>31</v>
      </c>
      <c r="AX6422" s="13" t="s">
        <v>77</v>
      </c>
      <c r="AY6422" s="188" t="s">
        <v>574</v>
      </c>
    </row>
    <row r="6423" spans="2:51" s="12" customFormat="1" ht="12">
      <c r="B6423" s="180"/>
      <c r="D6423" s="181" t="s">
        <v>586</v>
      </c>
      <c r="E6423" s="182" t="s">
        <v>1</v>
      </c>
      <c r="F6423" s="183" t="s">
        <v>6432</v>
      </c>
      <c r="H6423" s="182" t="s">
        <v>1</v>
      </c>
      <c r="I6423" s="184"/>
      <c r="L6423" s="180"/>
      <c r="M6423" s="185"/>
      <c r="T6423" s="186"/>
      <c r="AT6423" s="182" t="s">
        <v>586</v>
      </c>
      <c r="AU6423" s="182" t="s">
        <v>84</v>
      </c>
      <c r="AV6423" s="12" t="s">
        <v>84</v>
      </c>
      <c r="AW6423" s="12" t="s">
        <v>31</v>
      </c>
      <c r="AX6423" s="12" t="s">
        <v>77</v>
      </c>
      <c r="AY6423" s="182" t="s">
        <v>574</v>
      </c>
    </row>
    <row r="6424" spans="2:51" s="13" customFormat="1" ht="12">
      <c r="B6424" s="187"/>
      <c r="D6424" s="181" t="s">
        <v>586</v>
      </c>
      <c r="E6424" s="188" t="s">
        <v>1</v>
      </c>
      <c r="F6424" s="189" t="s">
        <v>6433</v>
      </c>
      <c r="H6424" s="190">
        <v>19.251999999999999</v>
      </c>
      <c r="I6424" s="191"/>
      <c r="L6424" s="187"/>
      <c r="M6424" s="192"/>
      <c r="T6424" s="193"/>
      <c r="AT6424" s="188" t="s">
        <v>586</v>
      </c>
      <c r="AU6424" s="188" t="s">
        <v>84</v>
      </c>
      <c r="AV6424" s="13" t="s">
        <v>89</v>
      </c>
      <c r="AW6424" s="13" t="s">
        <v>31</v>
      </c>
      <c r="AX6424" s="13" t="s">
        <v>77</v>
      </c>
      <c r="AY6424" s="188" t="s">
        <v>574</v>
      </c>
    </row>
    <row r="6425" spans="2:51" s="13" customFormat="1" ht="12">
      <c r="B6425" s="187"/>
      <c r="D6425" s="181" t="s">
        <v>586</v>
      </c>
      <c r="E6425" s="188" t="s">
        <v>1</v>
      </c>
      <c r="F6425" s="189" t="s">
        <v>6428</v>
      </c>
      <c r="H6425" s="190">
        <v>-2</v>
      </c>
      <c r="I6425" s="191"/>
      <c r="L6425" s="187"/>
      <c r="M6425" s="192"/>
      <c r="T6425" s="193"/>
      <c r="AT6425" s="188" t="s">
        <v>586</v>
      </c>
      <c r="AU6425" s="188" t="s">
        <v>84</v>
      </c>
      <c r="AV6425" s="13" t="s">
        <v>89</v>
      </c>
      <c r="AW6425" s="13" t="s">
        <v>31</v>
      </c>
      <c r="AX6425" s="13" t="s">
        <v>77</v>
      </c>
      <c r="AY6425" s="188" t="s">
        <v>574</v>
      </c>
    </row>
    <row r="6426" spans="2:51" s="12" customFormat="1" ht="12">
      <c r="B6426" s="180"/>
      <c r="D6426" s="181" t="s">
        <v>586</v>
      </c>
      <c r="E6426" s="182" t="s">
        <v>1</v>
      </c>
      <c r="F6426" s="183" t="s">
        <v>6434</v>
      </c>
      <c r="H6426" s="182" t="s">
        <v>1</v>
      </c>
      <c r="I6426" s="184"/>
      <c r="L6426" s="180"/>
      <c r="M6426" s="185"/>
      <c r="T6426" s="186"/>
      <c r="AT6426" s="182" t="s">
        <v>586</v>
      </c>
      <c r="AU6426" s="182" t="s">
        <v>84</v>
      </c>
      <c r="AV6426" s="12" t="s">
        <v>84</v>
      </c>
      <c r="AW6426" s="12" t="s">
        <v>31</v>
      </c>
      <c r="AX6426" s="12" t="s">
        <v>77</v>
      </c>
      <c r="AY6426" s="182" t="s">
        <v>574</v>
      </c>
    </row>
    <row r="6427" spans="2:51" s="13" customFormat="1" ht="12">
      <c r="B6427" s="187"/>
      <c r="D6427" s="181" t="s">
        <v>586</v>
      </c>
      <c r="E6427" s="188" t="s">
        <v>1</v>
      </c>
      <c r="F6427" s="189" t="s">
        <v>6435</v>
      </c>
      <c r="H6427" s="190">
        <v>28.984999999999999</v>
      </c>
      <c r="I6427" s="191"/>
      <c r="L6427" s="187"/>
      <c r="M6427" s="192"/>
      <c r="T6427" s="193"/>
      <c r="AT6427" s="188" t="s">
        <v>586</v>
      </c>
      <c r="AU6427" s="188" t="s">
        <v>84</v>
      </c>
      <c r="AV6427" s="13" t="s">
        <v>89</v>
      </c>
      <c r="AW6427" s="13" t="s">
        <v>31</v>
      </c>
      <c r="AX6427" s="13" t="s">
        <v>77</v>
      </c>
      <c r="AY6427" s="188" t="s">
        <v>574</v>
      </c>
    </row>
    <row r="6428" spans="2:51" s="13" customFormat="1" ht="12">
      <c r="B6428" s="187"/>
      <c r="D6428" s="181" t="s">
        <v>586</v>
      </c>
      <c r="E6428" s="188" t="s">
        <v>1</v>
      </c>
      <c r="F6428" s="189" t="s">
        <v>6428</v>
      </c>
      <c r="H6428" s="190">
        <v>-2</v>
      </c>
      <c r="I6428" s="191"/>
      <c r="L6428" s="187"/>
      <c r="M6428" s="192"/>
      <c r="T6428" s="193"/>
      <c r="AT6428" s="188" t="s">
        <v>586</v>
      </c>
      <c r="AU6428" s="188" t="s">
        <v>84</v>
      </c>
      <c r="AV6428" s="13" t="s">
        <v>89</v>
      </c>
      <c r="AW6428" s="13" t="s">
        <v>31</v>
      </c>
      <c r="AX6428" s="13" t="s">
        <v>77</v>
      </c>
      <c r="AY6428" s="188" t="s">
        <v>574</v>
      </c>
    </row>
    <row r="6429" spans="2:51" s="12" customFormat="1" ht="12">
      <c r="B6429" s="180"/>
      <c r="D6429" s="181" t="s">
        <v>586</v>
      </c>
      <c r="E6429" s="182" t="s">
        <v>1</v>
      </c>
      <c r="F6429" s="183" t="s">
        <v>6436</v>
      </c>
      <c r="H6429" s="182" t="s">
        <v>1</v>
      </c>
      <c r="I6429" s="184"/>
      <c r="L6429" s="180"/>
      <c r="M6429" s="185"/>
      <c r="T6429" s="186"/>
      <c r="AT6429" s="182" t="s">
        <v>586</v>
      </c>
      <c r="AU6429" s="182" t="s">
        <v>84</v>
      </c>
      <c r="AV6429" s="12" t="s">
        <v>84</v>
      </c>
      <c r="AW6429" s="12" t="s">
        <v>31</v>
      </c>
      <c r="AX6429" s="12" t="s">
        <v>77</v>
      </c>
      <c r="AY6429" s="182" t="s">
        <v>574</v>
      </c>
    </row>
    <row r="6430" spans="2:51" s="13" customFormat="1" ht="12">
      <c r="B6430" s="187"/>
      <c r="D6430" s="181" t="s">
        <v>586</v>
      </c>
      <c r="E6430" s="188" t="s">
        <v>1</v>
      </c>
      <c r="F6430" s="189" t="s">
        <v>6437</v>
      </c>
      <c r="H6430" s="190">
        <v>30.538</v>
      </c>
      <c r="I6430" s="191"/>
      <c r="L6430" s="187"/>
      <c r="M6430" s="192"/>
      <c r="T6430" s="193"/>
      <c r="AT6430" s="188" t="s">
        <v>586</v>
      </c>
      <c r="AU6430" s="188" t="s">
        <v>84</v>
      </c>
      <c r="AV6430" s="13" t="s">
        <v>89</v>
      </c>
      <c r="AW6430" s="13" t="s">
        <v>31</v>
      </c>
      <c r="AX6430" s="13" t="s">
        <v>77</v>
      </c>
      <c r="AY6430" s="188" t="s">
        <v>574</v>
      </c>
    </row>
    <row r="6431" spans="2:51" s="13" customFormat="1" ht="12">
      <c r="B6431" s="187"/>
      <c r="D6431" s="181" t="s">
        <v>586</v>
      </c>
      <c r="E6431" s="188" t="s">
        <v>1</v>
      </c>
      <c r="F6431" s="189" t="s">
        <v>6428</v>
      </c>
      <c r="H6431" s="190">
        <v>-2</v>
      </c>
      <c r="I6431" s="191"/>
      <c r="L6431" s="187"/>
      <c r="M6431" s="192"/>
      <c r="T6431" s="193"/>
      <c r="AT6431" s="188" t="s">
        <v>586</v>
      </c>
      <c r="AU6431" s="188" t="s">
        <v>84</v>
      </c>
      <c r="AV6431" s="13" t="s">
        <v>89</v>
      </c>
      <c r="AW6431" s="13" t="s">
        <v>31</v>
      </c>
      <c r="AX6431" s="13" t="s">
        <v>77</v>
      </c>
      <c r="AY6431" s="188" t="s">
        <v>574</v>
      </c>
    </row>
    <row r="6432" spans="2:51" s="12" customFormat="1" ht="12">
      <c r="B6432" s="180"/>
      <c r="D6432" s="181" t="s">
        <v>586</v>
      </c>
      <c r="E6432" s="182" t="s">
        <v>1</v>
      </c>
      <c r="F6432" s="183" t="s">
        <v>6438</v>
      </c>
      <c r="H6432" s="182" t="s">
        <v>1</v>
      </c>
      <c r="I6432" s="184"/>
      <c r="L6432" s="180"/>
      <c r="M6432" s="185"/>
      <c r="T6432" s="186"/>
      <c r="AT6432" s="182" t="s">
        <v>586</v>
      </c>
      <c r="AU6432" s="182" t="s">
        <v>84</v>
      </c>
      <c r="AV6432" s="12" t="s">
        <v>84</v>
      </c>
      <c r="AW6432" s="12" t="s">
        <v>31</v>
      </c>
      <c r="AX6432" s="12" t="s">
        <v>77</v>
      </c>
      <c r="AY6432" s="182" t="s">
        <v>574</v>
      </c>
    </row>
    <row r="6433" spans="2:51" s="13" customFormat="1" ht="12">
      <c r="B6433" s="187"/>
      <c r="D6433" s="181" t="s">
        <v>586</v>
      </c>
      <c r="E6433" s="188" t="s">
        <v>1</v>
      </c>
      <c r="F6433" s="189" t="s">
        <v>6439</v>
      </c>
      <c r="H6433" s="190">
        <v>31.065000000000001</v>
      </c>
      <c r="I6433" s="191"/>
      <c r="L6433" s="187"/>
      <c r="M6433" s="192"/>
      <c r="T6433" s="193"/>
      <c r="AT6433" s="188" t="s">
        <v>586</v>
      </c>
      <c r="AU6433" s="188" t="s">
        <v>84</v>
      </c>
      <c r="AV6433" s="13" t="s">
        <v>89</v>
      </c>
      <c r="AW6433" s="13" t="s">
        <v>31</v>
      </c>
      <c r="AX6433" s="13" t="s">
        <v>77</v>
      </c>
      <c r="AY6433" s="188" t="s">
        <v>574</v>
      </c>
    </row>
    <row r="6434" spans="2:51" s="13" customFormat="1" ht="12">
      <c r="B6434" s="187"/>
      <c r="D6434" s="181" t="s">
        <v>586</v>
      </c>
      <c r="E6434" s="188" t="s">
        <v>1</v>
      </c>
      <c r="F6434" s="189" t="s">
        <v>6428</v>
      </c>
      <c r="H6434" s="190">
        <v>-2</v>
      </c>
      <c r="I6434" s="191"/>
      <c r="L6434" s="187"/>
      <c r="M6434" s="192"/>
      <c r="T6434" s="193"/>
      <c r="AT6434" s="188" t="s">
        <v>586</v>
      </c>
      <c r="AU6434" s="188" t="s">
        <v>84</v>
      </c>
      <c r="AV6434" s="13" t="s">
        <v>89</v>
      </c>
      <c r="AW6434" s="13" t="s">
        <v>31</v>
      </c>
      <c r="AX6434" s="13" t="s">
        <v>77</v>
      </c>
      <c r="AY6434" s="188" t="s">
        <v>574</v>
      </c>
    </row>
    <row r="6435" spans="2:51" s="12" customFormat="1" ht="12">
      <c r="B6435" s="180"/>
      <c r="D6435" s="181" t="s">
        <v>586</v>
      </c>
      <c r="E6435" s="182" t="s">
        <v>1</v>
      </c>
      <c r="F6435" s="183" t="s">
        <v>6440</v>
      </c>
      <c r="H6435" s="182" t="s">
        <v>1</v>
      </c>
      <c r="I6435" s="184"/>
      <c r="L6435" s="180"/>
      <c r="M6435" s="185"/>
      <c r="T6435" s="186"/>
      <c r="AT6435" s="182" t="s">
        <v>586</v>
      </c>
      <c r="AU6435" s="182" t="s">
        <v>84</v>
      </c>
      <c r="AV6435" s="12" t="s">
        <v>84</v>
      </c>
      <c r="AW6435" s="12" t="s">
        <v>31</v>
      </c>
      <c r="AX6435" s="12" t="s">
        <v>77</v>
      </c>
      <c r="AY6435" s="182" t="s">
        <v>574</v>
      </c>
    </row>
    <row r="6436" spans="2:51" s="13" customFormat="1" ht="12">
      <c r="B6436" s="187"/>
      <c r="D6436" s="181" t="s">
        <v>586</v>
      </c>
      <c r="E6436" s="188" t="s">
        <v>1</v>
      </c>
      <c r="F6436" s="189" t="s">
        <v>6441</v>
      </c>
      <c r="H6436" s="190">
        <v>31.876999999999999</v>
      </c>
      <c r="I6436" s="191"/>
      <c r="L6436" s="187"/>
      <c r="M6436" s="192"/>
      <c r="T6436" s="193"/>
      <c r="AT6436" s="188" t="s">
        <v>586</v>
      </c>
      <c r="AU6436" s="188" t="s">
        <v>84</v>
      </c>
      <c r="AV6436" s="13" t="s">
        <v>89</v>
      </c>
      <c r="AW6436" s="13" t="s">
        <v>31</v>
      </c>
      <c r="AX6436" s="13" t="s">
        <v>77</v>
      </c>
      <c r="AY6436" s="188" t="s">
        <v>574</v>
      </c>
    </row>
    <row r="6437" spans="2:51" s="13" customFormat="1" ht="12">
      <c r="B6437" s="187"/>
      <c r="D6437" s="181" t="s">
        <v>586</v>
      </c>
      <c r="E6437" s="188" t="s">
        <v>1</v>
      </c>
      <c r="F6437" s="189" t="s">
        <v>6428</v>
      </c>
      <c r="H6437" s="190">
        <v>-2</v>
      </c>
      <c r="I6437" s="191"/>
      <c r="L6437" s="187"/>
      <c r="M6437" s="192"/>
      <c r="T6437" s="193"/>
      <c r="AT6437" s="188" t="s">
        <v>586</v>
      </c>
      <c r="AU6437" s="188" t="s">
        <v>84</v>
      </c>
      <c r="AV6437" s="13" t="s">
        <v>89</v>
      </c>
      <c r="AW6437" s="13" t="s">
        <v>31</v>
      </c>
      <c r="AX6437" s="13" t="s">
        <v>77</v>
      </c>
      <c r="AY6437" s="188" t="s">
        <v>574</v>
      </c>
    </row>
    <row r="6438" spans="2:51" s="12" customFormat="1" ht="12">
      <c r="B6438" s="180"/>
      <c r="D6438" s="181" t="s">
        <v>586</v>
      </c>
      <c r="E6438" s="182" t="s">
        <v>1</v>
      </c>
      <c r="F6438" s="183" t="s">
        <v>6442</v>
      </c>
      <c r="H6438" s="182" t="s">
        <v>1</v>
      </c>
      <c r="I6438" s="184"/>
      <c r="L6438" s="180"/>
      <c r="M6438" s="185"/>
      <c r="T6438" s="186"/>
      <c r="AT6438" s="182" t="s">
        <v>586</v>
      </c>
      <c r="AU6438" s="182" t="s">
        <v>84</v>
      </c>
      <c r="AV6438" s="12" t="s">
        <v>84</v>
      </c>
      <c r="AW6438" s="12" t="s">
        <v>31</v>
      </c>
      <c r="AX6438" s="12" t="s">
        <v>77</v>
      </c>
      <c r="AY6438" s="182" t="s">
        <v>574</v>
      </c>
    </row>
    <row r="6439" spans="2:51" s="12" customFormat="1" ht="12">
      <c r="B6439" s="180"/>
      <c r="D6439" s="181" t="s">
        <v>586</v>
      </c>
      <c r="E6439" s="182" t="s">
        <v>1</v>
      </c>
      <c r="F6439" s="183" t="s">
        <v>6443</v>
      </c>
      <c r="H6439" s="182" t="s">
        <v>1</v>
      </c>
      <c r="I6439" s="184"/>
      <c r="L6439" s="180"/>
      <c r="M6439" s="185"/>
      <c r="T6439" s="186"/>
      <c r="AT6439" s="182" t="s">
        <v>586</v>
      </c>
      <c r="AU6439" s="182" t="s">
        <v>84</v>
      </c>
      <c r="AV6439" s="12" t="s">
        <v>84</v>
      </c>
      <c r="AW6439" s="12" t="s">
        <v>31</v>
      </c>
      <c r="AX6439" s="12" t="s">
        <v>77</v>
      </c>
      <c r="AY6439" s="182" t="s">
        <v>574</v>
      </c>
    </row>
    <row r="6440" spans="2:51" s="13" customFormat="1" ht="12">
      <c r="B6440" s="187"/>
      <c r="D6440" s="181" t="s">
        <v>586</v>
      </c>
      <c r="E6440" s="188" t="s">
        <v>1</v>
      </c>
      <c r="F6440" s="189" t="s">
        <v>6444</v>
      </c>
      <c r="H6440" s="190">
        <v>34.365000000000002</v>
      </c>
      <c r="I6440" s="191"/>
      <c r="L6440" s="187"/>
      <c r="M6440" s="192"/>
      <c r="T6440" s="193"/>
      <c r="AT6440" s="188" t="s">
        <v>586</v>
      </c>
      <c r="AU6440" s="188" t="s">
        <v>84</v>
      </c>
      <c r="AV6440" s="13" t="s">
        <v>89</v>
      </c>
      <c r="AW6440" s="13" t="s">
        <v>31</v>
      </c>
      <c r="AX6440" s="13" t="s">
        <v>77</v>
      </c>
      <c r="AY6440" s="188" t="s">
        <v>574</v>
      </c>
    </row>
    <row r="6441" spans="2:51" s="13" customFormat="1" ht="12">
      <c r="B6441" s="187"/>
      <c r="D6441" s="181" t="s">
        <v>586</v>
      </c>
      <c r="E6441" s="188" t="s">
        <v>1</v>
      </c>
      <c r="F6441" s="189" t="s">
        <v>6445</v>
      </c>
      <c r="H6441" s="190">
        <v>-7.6379999999999999</v>
      </c>
      <c r="I6441" s="191"/>
      <c r="L6441" s="187"/>
      <c r="M6441" s="192"/>
      <c r="T6441" s="193"/>
      <c r="AT6441" s="188" t="s">
        <v>586</v>
      </c>
      <c r="AU6441" s="188" t="s">
        <v>84</v>
      </c>
      <c r="AV6441" s="13" t="s">
        <v>89</v>
      </c>
      <c r="AW6441" s="13" t="s">
        <v>31</v>
      </c>
      <c r="AX6441" s="13" t="s">
        <v>77</v>
      </c>
      <c r="AY6441" s="188" t="s">
        <v>574</v>
      </c>
    </row>
    <row r="6442" spans="2:51" s="12" customFormat="1" ht="12">
      <c r="B6442" s="180"/>
      <c r="D6442" s="181" t="s">
        <v>586</v>
      </c>
      <c r="E6442" s="182" t="s">
        <v>1</v>
      </c>
      <c r="F6442" s="183" t="s">
        <v>6446</v>
      </c>
      <c r="H6442" s="182" t="s">
        <v>1</v>
      </c>
      <c r="I6442" s="184"/>
      <c r="L6442" s="180"/>
      <c r="M6442" s="185"/>
      <c r="T6442" s="186"/>
      <c r="AT6442" s="182" t="s">
        <v>586</v>
      </c>
      <c r="AU6442" s="182" t="s">
        <v>84</v>
      </c>
      <c r="AV6442" s="12" t="s">
        <v>84</v>
      </c>
      <c r="AW6442" s="12" t="s">
        <v>31</v>
      </c>
      <c r="AX6442" s="12" t="s">
        <v>77</v>
      </c>
      <c r="AY6442" s="182" t="s">
        <v>574</v>
      </c>
    </row>
    <row r="6443" spans="2:51" s="13" customFormat="1" ht="12">
      <c r="B6443" s="187"/>
      <c r="D6443" s="181" t="s">
        <v>586</v>
      </c>
      <c r="E6443" s="188" t="s">
        <v>1</v>
      </c>
      <c r="F6443" s="189" t="s">
        <v>6447</v>
      </c>
      <c r="H6443" s="190">
        <v>22.010999999999999</v>
      </c>
      <c r="I6443" s="191"/>
      <c r="L6443" s="187"/>
      <c r="M6443" s="192"/>
      <c r="T6443" s="193"/>
      <c r="AT6443" s="188" t="s">
        <v>586</v>
      </c>
      <c r="AU6443" s="188" t="s">
        <v>84</v>
      </c>
      <c r="AV6443" s="13" t="s">
        <v>89</v>
      </c>
      <c r="AW6443" s="13" t="s">
        <v>31</v>
      </c>
      <c r="AX6443" s="13" t="s">
        <v>77</v>
      </c>
      <c r="AY6443" s="188" t="s">
        <v>574</v>
      </c>
    </row>
    <row r="6444" spans="2:51" s="13" customFormat="1" ht="12">
      <c r="B6444" s="187"/>
      <c r="D6444" s="181" t="s">
        <v>586</v>
      </c>
      <c r="E6444" s="188" t="s">
        <v>1</v>
      </c>
      <c r="F6444" s="189" t="s">
        <v>6448</v>
      </c>
      <c r="H6444" s="190">
        <v>-6.7149999999999999</v>
      </c>
      <c r="I6444" s="191"/>
      <c r="L6444" s="187"/>
      <c r="M6444" s="192"/>
      <c r="T6444" s="193"/>
      <c r="AT6444" s="188" t="s">
        <v>586</v>
      </c>
      <c r="AU6444" s="188" t="s">
        <v>84</v>
      </c>
      <c r="AV6444" s="13" t="s">
        <v>89</v>
      </c>
      <c r="AW6444" s="13" t="s">
        <v>31</v>
      </c>
      <c r="AX6444" s="13" t="s">
        <v>77</v>
      </c>
      <c r="AY6444" s="188" t="s">
        <v>574</v>
      </c>
    </row>
    <row r="6445" spans="2:51" s="12" customFormat="1" ht="12">
      <c r="B6445" s="180"/>
      <c r="D6445" s="181" t="s">
        <v>586</v>
      </c>
      <c r="E6445" s="182" t="s">
        <v>1</v>
      </c>
      <c r="F6445" s="183" t="s">
        <v>6449</v>
      </c>
      <c r="H6445" s="182" t="s">
        <v>1</v>
      </c>
      <c r="I6445" s="184"/>
      <c r="L6445" s="180"/>
      <c r="M6445" s="185"/>
      <c r="T6445" s="186"/>
      <c r="AT6445" s="182" t="s">
        <v>586</v>
      </c>
      <c r="AU6445" s="182" t="s">
        <v>84</v>
      </c>
      <c r="AV6445" s="12" t="s">
        <v>84</v>
      </c>
      <c r="AW6445" s="12" t="s">
        <v>31</v>
      </c>
      <c r="AX6445" s="12" t="s">
        <v>77</v>
      </c>
      <c r="AY6445" s="182" t="s">
        <v>574</v>
      </c>
    </row>
    <row r="6446" spans="2:51" s="13" customFormat="1" ht="12">
      <c r="B6446" s="187"/>
      <c r="D6446" s="181" t="s">
        <v>586</v>
      </c>
      <c r="E6446" s="188" t="s">
        <v>1</v>
      </c>
      <c r="F6446" s="189" t="s">
        <v>6450</v>
      </c>
      <c r="H6446" s="190">
        <v>46.98</v>
      </c>
      <c r="I6446" s="191"/>
      <c r="L6446" s="187"/>
      <c r="M6446" s="192"/>
      <c r="T6446" s="193"/>
      <c r="AT6446" s="188" t="s">
        <v>586</v>
      </c>
      <c r="AU6446" s="188" t="s">
        <v>84</v>
      </c>
      <c r="AV6446" s="13" t="s">
        <v>89</v>
      </c>
      <c r="AW6446" s="13" t="s">
        <v>31</v>
      </c>
      <c r="AX6446" s="13" t="s">
        <v>77</v>
      </c>
      <c r="AY6446" s="188" t="s">
        <v>574</v>
      </c>
    </row>
    <row r="6447" spans="2:51" s="13" customFormat="1" ht="12">
      <c r="B6447" s="187"/>
      <c r="D6447" s="181" t="s">
        <v>586</v>
      </c>
      <c r="E6447" s="188" t="s">
        <v>1</v>
      </c>
      <c r="F6447" s="189" t="s">
        <v>6451</v>
      </c>
      <c r="H6447" s="190">
        <v>-2.4</v>
      </c>
      <c r="I6447" s="191"/>
      <c r="L6447" s="187"/>
      <c r="M6447" s="192"/>
      <c r="T6447" s="193"/>
      <c r="AT6447" s="188" t="s">
        <v>586</v>
      </c>
      <c r="AU6447" s="188" t="s">
        <v>84</v>
      </c>
      <c r="AV6447" s="13" t="s">
        <v>89</v>
      </c>
      <c r="AW6447" s="13" t="s">
        <v>31</v>
      </c>
      <c r="AX6447" s="13" t="s">
        <v>77</v>
      </c>
      <c r="AY6447" s="188" t="s">
        <v>574</v>
      </c>
    </row>
    <row r="6448" spans="2:51" s="13" customFormat="1" ht="12">
      <c r="B6448" s="187"/>
      <c r="D6448" s="181" t="s">
        <v>586</v>
      </c>
      <c r="E6448" s="188" t="s">
        <v>1</v>
      </c>
      <c r="F6448" s="189" t="s">
        <v>6428</v>
      </c>
      <c r="H6448" s="190">
        <v>-2</v>
      </c>
      <c r="I6448" s="191"/>
      <c r="L6448" s="187"/>
      <c r="M6448" s="192"/>
      <c r="T6448" s="193"/>
      <c r="AT6448" s="188" t="s">
        <v>586</v>
      </c>
      <c r="AU6448" s="188" t="s">
        <v>84</v>
      </c>
      <c r="AV6448" s="13" t="s">
        <v>89</v>
      </c>
      <c r="AW6448" s="13" t="s">
        <v>31</v>
      </c>
      <c r="AX6448" s="13" t="s">
        <v>77</v>
      </c>
      <c r="AY6448" s="188" t="s">
        <v>574</v>
      </c>
    </row>
    <row r="6449" spans="2:51" s="12" customFormat="1" ht="12">
      <c r="B6449" s="180"/>
      <c r="D6449" s="181" t="s">
        <v>586</v>
      </c>
      <c r="E6449" s="182" t="s">
        <v>1</v>
      </c>
      <c r="F6449" s="183" t="s">
        <v>6452</v>
      </c>
      <c r="H6449" s="182" t="s">
        <v>1</v>
      </c>
      <c r="I6449" s="184"/>
      <c r="L6449" s="180"/>
      <c r="M6449" s="185"/>
      <c r="T6449" s="186"/>
      <c r="AT6449" s="182" t="s">
        <v>586</v>
      </c>
      <c r="AU6449" s="182" t="s">
        <v>84</v>
      </c>
      <c r="AV6449" s="12" t="s">
        <v>84</v>
      </c>
      <c r="AW6449" s="12" t="s">
        <v>31</v>
      </c>
      <c r="AX6449" s="12" t="s">
        <v>77</v>
      </c>
      <c r="AY6449" s="182" t="s">
        <v>574</v>
      </c>
    </row>
    <row r="6450" spans="2:51" s="13" customFormat="1" ht="12">
      <c r="B6450" s="187"/>
      <c r="D6450" s="181" t="s">
        <v>586</v>
      </c>
      <c r="E6450" s="188" t="s">
        <v>1</v>
      </c>
      <c r="F6450" s="189" t="s">
        <v>6453</v>
      </c>
      <c r="H6450" s="190">
        <v>31.561</v>
      </c>
      <c r="I6450" s="191"/>
      <c r="L6450" s="187"/>
      <c r="M6450" s="192"/>
      <c r="T6450" s="193"/>
      <c r="AT6450" s="188" t="s">
        <v>586</v>
      </c>
      <c r="AU6450" s="188" t="s">
        <v>84</v>
      </c>
      <c r="AV6450" s="13" t="s">
        <v>89</v>
      </c>
      <c r="AW6450" s="13" t="s">
        <v>31</v>
      </c>
      <c r="AX6450" s="13" t="s">
        <v>77</v>
      </c>
      <c r="AY6450" s="188" t="s">
        <v>574</v>
      </c>
    </row>
    <row r="6451" spans="2:51" s="13" customFormat="1" ht="12">
      <c r="B6451" s="187"/>
      <c r="D6451" s="181" t="s">
        <v>586</v>
      </c>
      <c r="E6451" s="188" t="s">
        <v>1</v>
      </c>
      <c r="F6451" s="189" t="s">
        <v>6451</v>
      </c>
      <c r="H6451" s="190">
        <v>-2.4</v>
      </c>
      <c r="I6451" s="191"/>
      <c r="L6451" s="187"/>
      <c r="M6451" s="192"/>
      <c r="T6451" s="193"/>
      <c r="AT6451" s="188" t="s">
        <v>586</v>
      </c>
      <c r="AU6451" s="188" t="s">
        <v>84</v>
      </c>
      <c r="AV6451" s="13" t="s">
        <v>89</v>
      </c>
      <c r="AW6451" s="13" t="s">
        <v>31</v>
      </c>
      <c r="AX6451" s="13" t="s">
        <v>77</v>
      </c>
      <c r="AY6451" s="188" t="s">
        <v>574</v>
      </c>
    </row>
    <row r="6452" spans="2:51" s="12" customFormat="1" ht="12">
      <c r="B6452" s="180"/>
      <c r="D6452" s="181" t="s">
        <v>586</v>
      </c>
      <c r="E6452" s="182" t="s">
        <v>1</v>
      </c>
      <c r="F6452" s="183" t="s">
        <v>6454</v>
      </c>
      <c r="H6452" s="182" t="s">
        <v>1</v>
      </c>
      <c r="I6452" s="184"/>
      <c r="L6452" s="180"/>
      <c r="M6452" s="185"/>
      <c r="T6452" s="186"/>
      <c r="AT6452" s="182" t="s">
        <v>586</v>
      </c>
      <c r="AU6452" s="182" t="s">
        <v>84</v>
      </c>
      <c r="AV6452" s="12" t="s">
        <v>84</v>
      </c>
      <c r="AW6452" s="12" t="s">
        <v>31</v>
      </c>
      <c r="AX6452" s="12" t="s">
        <v>77</v>
      </c>
      <c r="AY6452" s="182" t="s">
        <v>574</v>
      </c>
    </row>
    <row r="6453" spans="2:51" s="13" customFormat="1" ht="12">
      <c r="B6453" s="187"/>
      <c r="D6453" s="181" t="s">
        <v>586</v>
      </c>
      <c r="E6453" s="188" t="s">
        <v>1</v>
      </c>
      <c r="F6453" s="189" t="s">
        <v>6455</v>
      </c>
      <c r="H6453" s="190">
        <v>31.175000000000001</v>
      </c>
      <c r="I6453" s="191"/>
      <c r="L6453" s="187"/>
      <c r="M6453" s="192"/>
      <c r="T6453" s="193"/>
      <c r="AT6453" s="188" t="s">
        <v>586</v>
      </c>
      <c r="AU6453" s="188" t="s">
        <v>84</v>
      </c>
      <c r="AV6453" s="13" t="s">
        <v>89</v>
      </c>
      <c r="AW6453" s="13" t="s">
        <v>31</v>
      </c>
      <c r="AX6453" s="13" t="s">
        <v>77</v>
      </c>
      <c r="AY6453" s="188" t="s">
        <v>574</v>
      </c>
    </row>
    <row r="6454" spans="2:51" s="13" customFormat="1" ht="12">
      <c r="B6454" s="187"/>
      <c r="D6454" s="181" t="s">
        <v>586</v>
      </c>
      <c r="E6454" s="188" t="s">
        <v>1</v>
      </c>
      <c r="F6454" s="189" t="s">
        <v>6451</v>
      </c>
      <c r="H6454" s="190">
        <v>-2.4</v>
      </c>
      <c r="I6454" s="191"/>
      <c r="L6454" s="187"/>
      <c r="M6454" s="192"/>
      <c r="T6454" s="193"/>
      <c r="AT6454" s="188" t="s">
        <v>586</v>
      </c>
      <c r="AU6454" s="188" t="s">
        <v>84</v>
      </c>
      <c r="AV6454" s="13" t="s">
        <v>89</v>
      </c>
      <c r="AW6454" s="13" t="s">
        <v>31</v>
      </c>
      <c r="AX6454" s="13" t="s">
        <v>77</v>
      </c>
      <c r="AY6454" s="188" t="s">
        <v>574</v>
      </c>
    </row>
    <row r="6455" spans="2:51" s="13" customFormat="1" ht="12">
      <c r="B6455" s="187"/>
      <c r="D6455" s="181" t="s">
        <v>586</v>
      </c>
      <c r="E6455" s="188" t="s">
        <v>1</v>
      </c>
      <c r="F6455" s="189" t="s">
        <v>6456</v>
      </c>
      <c r="H6455" s="190">
        <v>-8</v>
      </c>
      <c r="I6455" s="191"/>
      <c r="L6455" s="187"/>
      <c r="M6455" s="192"/>
      <c r="T6455" s="193"/>
      <c r="AT6455" s="188" t="s">
        <v>586</v>
      </c>
      <c r="AU6455" s="188" t="s">
        <v>84</v>
      </c>
      <c r="AV6455" s="13" t="s">
        <v>89</v>
      </c>
      <c r="AW6455" s="13" t="s">
        <v>31</v>
      </c>
      <c r="AX6455" s="13" t="s">
        <v>77</v>
      </c>
      <c r="AY6455" s="188" t="s">
        <v>574</v>
      </c>
    </row>
    <row r="6456" spans="2:51" s="12" customFormat="1" ht="12">
      <c r="B6456" s="180"/>
      <c r="D6456" s="181" t="s">
        <v>586</v>
      </c>
      <c r="E6456" s="182" t="s">
        <v>1</v>
      </c>
      <c r="F6456" s="183" t="s">
        <v>6457</v>
      </c>
      <c r="H6456" s="182" t="s">
        <v>1</v>
      </c>
      <c r="I6456" s="184"/>
      <c r="L6456" s="180"/>
      <c r="M6456" s="185"/>
      <c r="T6456" s="186"/>
      <c r="AT6456" s="182" t="s">
        <v>586</v>
      </c>
      <c r="AU6456" s="182" t="s">
        <v>84</v>
      </c>
      <c r="AV6456" s="12" t="s">
        <v>84</v>
      </c>
      <c r="AW6456" s="12" t="s">
        <v>31</v>
      </c>
      <c r="AX6456" s="12" t="s">
        <v>77</v>
      </c>
      <c r="AY6456" s="182" t="s">
        <v>574</v>
      </c>
    </row>
    <row r="6457" spans="2:51" s="13" customFormat="1" ht="12">
      <c r="B6457" s="187"/>
      <c r="D6457" s="181" t="s">
        <v>586</v>
      </c>
      <c r="E6457" s="188" t="s">
        <v>1</v>
      </c>
      <c r="F6457" s="189" t="s">
        <v>6458</v>
      </c>
      <c r="H6457" s="190">
        <v>31.552</v>
      </c>
      <c r="I6457" s="191"/>
      <c r="L6457" s="187"/>
      <c r="M6457" s="192"/>
      <c r="T6457" s="193"/>
      <c r="AT6457" s="188" t="s">
        <v>586</v>
      </c>
      <c r="AU6457" s="188" t="s">
        <v>84</v>
      </c>
      <c r="AV6457" s="13" t="s">
        <v>89</v>
      </c>
      <c r="AW6457" s="13" t="s">
        <v>31</v>
      </c>
      <c r="AX6457" s="13" t="s">
        <v>77</v>
      </c>
      <c r="AY6457" s="188" t="s">
        <v>574</v>
      </c>
    </row>
    <row r="6458" spans="2:51" s="13" customFormat="1" ht="12">
      <c r="B6458" s="187"/>
      <c r="D6458" s="181" t="s">
        <v>586</v>
      </c>
      <c r="E6458" s="188" t="s">
        <v>1</v>
      </c>
      <c r="F6458" s="189" t="s">
        <v>6459</v>
      </c>
      <c r="H6458" s="190">
        <v>-2.2000000000000002</v>
      </c>
      <c r="I6458" s="191"/>
      <c r="L6458" s="187"/>
      <c r="M6458" s="192"/>
      <c r="T6458" s="193"/>
      <c r="AT6458" s="188" t="s">
        <v>586</v>
      </c>
      <c r="AU6458" s="188" t="s">
        <v>84</v>
      </c>
      <c r="AV6458" s="13" t="s">
        <v>89</v>
      </c>
      <c r="AW6458" s="13" t="s">
        <v>31</v>
      </c>
      <c r="AX6458" s="13" t="s">
        <v>77</v>
      </c>
      <c r="AY6458" s="188" t="s">
        <v>574</v>
      </c>
    </row>
    <row r="6459" spans="2:51" s="12" customFormat="1" ht="12">
      <c r="B6459" s="180"/>
      <c r="D6459" s="181" t="s">
        <v>586</v>
      </c>
      <c r="E6459" s="182" t="s">
        <v>1</v>
      </c>
      <c r="F6459" s="183" t="s">
        <v>6460</v>
      </c>
      <c r="H6459" s="182" t="s">
        <v>1</v>
      </c>
      <c r="I6459" s="184"/>
      <c r="L6459" s="180"/>
      <c r="M6459" s="185"/>
      <c r="T6459" s="186"/>
      <c r="AT6459" s="182" t="s">
        <v>586</v>
      </c>
      <c r="AU6459" s="182" t="s">
        <v>84</v>
      </c>
      <c r="AV6459" s="12" t="s">
        <v>84</v>
      </c>
      <c r="AW6459" s="12" t="s">
        <v>31</v>
      </c>
      <c r="AX6459" s="12" t="s">
        <v>77</v>
      </c>
      <c r="AY6459" s="182" t="s">
        <v>574</v>
      </c>
    </row>
    <row r="6460" spans="2:51" s="13" customFormat="1" ht="12">
      <c r="B6460" s="187"/>
      <c r="D6460" s="181" t="s">
        <v>586</v>
      </c>
      <c r="E6460" s="188" t="s">
        <v>1</v>
      </c>
      <c r="F6460" s="189" t="s">
        <v>6461</v>
      </c>
      <c r="H6460" s="190">
        <v>31.484999999999999</v>
      </c>
      <c r="I6460" s="191"/>
      <c r="L6460" s="187"/>
      <c r="M6460" s="192"/>
      <c r="T6460" s="193"/>
      <c r="AT6460" s="188" t="s">
        <v>586</v>
      </c>
      <c r="AU6460" s="188" t="s">
        <v>84</v>
      </c>
      <c r="AV6460" s="13" t="s">
        <v>89</v>
      </c>
      <c r="AW6460" s="13" t="s">
        <v>31</v>
      </c>
      <c r="AX6460" s="13" t="s">
        <v>77</v>
      </c>
      <c r="AY6460" s="188" t="s">
        <v>574</v>
      </c>
    </row>
    <row r="6461" spans="2:51" s="13" customFormat="1" ht="12">
      <c r="B6461" s="187"/>
      <c r="D6461" s="181" t="s">
        <v>586</v>
      </c>
      <c r="E6461" s="188" t="s">
        <v>1</v>
      </c>
      <c r="F6461" s="189" t="s">
        <v>6451</v>
      </c>
      <c r="H6461" s="190">
        <v>-2.4</v>
      </c>
      <c r="I6461" s="191"/>
      <c r="L6461" s="187"/>
      <c r="M6461" s="192"/>
      <c r="T6461" s="193"/>
      <c r="AT6461" s="188" t="s">
        <v>586</v>
      </c>
      <c r="AU6461" s="188" t="s">
        <v>84</v>
      </c>
      <c r="AV6461" s="13" t="s">
        <v>89</v>
      </c>
      <c r="AW6461" s="13" t="s">
        <v>31</v>
      </c>
      <c r="AX6461" s="13" t="s">
        <v>77</v>
      </c>
      <c r="AY6461" s="188" t="s">
        <v>574</v>
      </c>
    </row>
    <row r="6462" spans="2:51" s="12" customFormat="1" ht="12">
      <c r="B6462" s="180"/>
      <c r="D6462" s="181" t="s">
        <v>586</v>
      </c>
      <c r="E6462" s="182" t="s">
        <v>1</v>
      </c>
      <c r="F6462" s="183" t="s">
        <v>6462</v>
      </c>
      <c r="H6462" s="182" t="s">
        <v>1</v>
      </c>
      <c r="I6462" s="184"/>
      <c r="L6462" s="180"/>
      <c r="M6462" s="185"/>
      <c r="T6462" s="186"/>
      <c r="AT6462" s="182" t="s">
        <v>586</v>
      </c>
      <c r="AU6462" s="182" t="s">
        <v>84</v>
      </c>
      <c r="AV6462" s="12" t="s">
        <v>84</v>
      </c>
      <c r="AW6462" s="12" t="s">
        <v>31</v>
      </c>
      <c r="AX6462" s="12" t="s">
        <v>77</v>
      </c>
      <c r="AY6462" s="182" t="s">
        <v>574</v>
      </c>
    </row>
    <row r="6463" spans="2:51" s="13" customFormat="1" ht="12">
      <c r="B6463" s="187"/>
      <c r="D6463" s="181" t="s">
        <v>586</v>
      </c>
      <c r="E6463" s="188" t="s">
        <v>1</v>
      </c>
      <c r="F6463" s="189" t="s">
        <v>6455</v>
      </c>
      <c r="H6463" s="190">
        <v>31.175000000000001</v>
      </c>
      <c r="I6463" s="191"/>
      <c r="L6463" s="187"/>
      <c r="M6463" s="192"/>
      <c r="T6463" s="193"/>
      <c r="AT6463" s="188" t="s">
        <v>586</v>
      </c>
      <c r="AU6463" s="188" t="s">
        <v>84</v>
      </c>
      <c r="AV6463" s="13" t="s">
        <v>89</v>
      </c>
      <c r="AW6463" s="13" t="s">
        <v>31</v>
      </c>
      <c r="AX6463" s="13" t="s">
        <v>77</v>
      </c>
      <c r="AY6463" s="188" t="s">
        <v>574</v>
      </c>
    </row>
    <row r="6464" spans="2:51" s="13" customFormat="1" ht="12">
      <c r="B6464" s="187"/>
      <c r="D6464" s="181" t="s">
        <v>586</v>
      </c>
      <c r="E6464" s="188" t="s">
        <v>1</v>
      </c>
      <c r="F6464" s="189" t="s">
        <v>6463</v>
      </c>
      <c r="H6464" s="190">
        <v>-7.2</v>
      </c>
      <c r="I6464" s="191"/>
      <c r="L6464" s="187"/>
      <c r="M6464" s="192"/>
      <c r="T6464" s="193"/>
      <c r="AT6464" s="188" t="s">
        <v>586</v>
      </c>
      <c r="AU6464" s="188" t="s">
        <v>84</v>
      </c>
      <c r="AV6464" s="13" t="s">
        <v>89</v>
      </c>
      <c r="AW6464" s="13" t="s">
        <v>31</v>
      </c>
      <c r="AX6464" s="13" t="s">
        <v>77</v>
      </c>
      <c r="AY6464" s="188" t="s">
        <v>574</v>
      </c>
    </row>
    <row r="6465" spans="2:51" s="13" customFormat="1" ht="12">
      <c r="B6465" s="187"/>
      <c r="D6465" s="181" t="s">
        <v>586</v>
      </c>
      <c r="E6465" s="188" t="s">
        <v>1</v>
      </c>
      <c r="F6465" s="189" t="s">
        <v>6464</v>
      </c>
      <c r="H6465" s="190">
        <v>-4</v>
      </c>
      <c r="I6465" s="191"/>
      <c r="L6465" s="187"/>
      <c r="M6465" s="192"/>
      <c r="T6465" s="193"/>
      <c r="AT6465" s="188" t="s">
        <v>586</v>
      </c>
      <c r="AU6465" s="188" t="s">
        <v>84</v>
      </c>
      <c r="AV6465" s="13" t="s">
        <v>89</v>
      </c>
      <c r="AW6465" s="13" t="s">
        <v>31</v>
      </c>
      <c r="AX6465" s="13" t="s">
        <v>77</v>
      </c>
      <c r="AY6465" s="188" t="s">
        <v>574</v>
      </c>
    </row>
    <row r="6466" spans="2:51" s="12" customFormat="1" ht="12">
      <c r="B6466" s="180"/>
      <c r="D6466" s="181" t="s">
        <v>586</v>
      </c>
      <c r="E6466" s="182" t="s">
        <v>1</v>
      </c>
      <c r="F6466" s="183" t="s">
        <v>6465</v>
      </c>
      <c r="H6466" s="182" t="s">
        <v>1</v>
      </c>
      <c r="I6466" s="184"/>
      <c r="L6466" s="180"/>
      <c r="M6466" s="185"/>
      <c r="T6466" s="186"/>
      <c r="AT6466" s="182" t="s">
        <v>586</v>
      </c>
      <c r="AU6466" s="182" t="s">
        <v>84</v>
      </c>
      <c r="AV6466" s="12" t="s">
        <v>84</v>
      </c>
      <c r="AW6466" s="12" t="s">
        <v>31</v>
      </c>
      <c r="AX6466" s="12" t="s">
        <v>77</v>
      </c>
      <c r="AY6466" s="182" t="s">
        <v>574</v>
      </c>
    </row>
    <row r="6467" spans="2:51" s="13" customFormat="1" ht="12">
      <c r="B6467" s="187"/>
      <c r="D6467" s="181" t="s">
        <v>586</v>
      </c>
      <c r="E6467" s="188" t="s">
        <v>1</v>
      </c>
      <c r="F6467" s="189" t="s">
        <v>6466</v>
      </c>
      <c r="H6467" s="190">
        <v>31.488</v>
      </c>
      <c r="I6467" s="191"/>
      <c r="L6467" s="187"/>
      <c r="M6467" s="192"/>
      <c r="T6467" s="193"/>
      <c r="AT6467" s="188" t="s">
        <v>586</v>
      </c>
      <c r="AU6467" s="188" t="s">
        <v>84</v>
      </c>
      <c r="AV6467" s="13" t="s">
        <v>89</v>
      </c>
      <c r="AW6467" s="13" t="s">
        <v>31</v>
      </c>
      <c r="AX6467" s="13" t="s">
        <v>77</v>
      </c>
      <c r="AY6467" s="188" t="s">
        <v>574</v>
      </c>
    </row>
    <row r="6468" spans="2:51" s="13" customFormat="1" ht="12">
      <c r="B6468" s="187"/>
      <c r="D6468" s="181" t="s">
        <v>586</v>
      </c>
      <c r="E6468" s="188" t="s">
        <v>1</v>
      </c>
      <c r="F6468" s="189" t="s">
        <v>6451</v>
      </c>
      <c r="H6468" s="190">
        <v>-2.4</v>
      </c>
      <c r="I6468" s="191"/>
      <c r="L6468" s="187"/>
      <c r="M6468" s="192"/>
      <c r="T6468" s="193"/>
      <c r="AT6468" s="188" t="s">
        <v>586</v>
      </c>
      <c r="AU6468" s="188" t="s">
        <v>84</v>
      </c>
      <c r="AV6468" s="13" t="s">
        <v>89</v>
      </c>
      <c r="AW6468" s="13" t="s">
        <v>31</v>
      </c>
      <c r="AX6468" s="13" t="s">
        <v>77</v>
      </c>
      <c r="AY6468" s="188" t="s">
        <v>574</v>
      </c>
    </row>
    <row r="6469" spans="2:51" s="12" customFormat="1" ht="12">
      <c r="B6469" s="180"/>
      <c r="D6469" s="181" t="s">
        <v>586</v>
      </c>
      <c r="E6469" s="182" t="s">
        <v>1</v>
      </c>
      <c r="F6469" s="183" t="s">
        <v>6467</v>
      </c>
      <c r="H6469" s="182" t="s">
        <v>1</v>
      </c>
      <c r="I6469" s="184"/>
      <c r="L6469" s="180"/>
      <c r="M6469" s="185"/>
      <c r="T6469" s="186"/>
      <c r="AT6469" s="182" t="s">
        <v>586</v>
      </c>
      <c r="AU6469" s="182" t="s">
        <v>84</v>
      </c>
      <c r="AV6469" s="12" t="s">
        <v>84</v>
      </c>
      <c r="AW6469" s="12" t="s">
        <v>31</v>
      </c>
      <c r="AX6469" s="12" t="s">
        <v>77</v>
      </c>
      <c r="AY6469" s="182" t="s">
        <v>574</v>
      </c>
    </row>
    <row r="6470" spans="2:51" s="13" customFormat="1" ht="12">
      <c r="B6470" s="187"/>
      <c r="D6470" s="181" t="s">
        <v>586</v>
      </c>
      <c r="E6470" s="188" t="s">
        <v>1</v>
      </c>
      <c r="F6470" s="189" t="s">
        <v>6466</v>
      </c>
      <c r="H6470" s="190">
        <v>31.488</v>
      </c>
      <c r="I6470" s="191"/>
      <c r="L6470" s="187"/>
      <c r="M6470" s="192"/>
      <c r="T6470" s="193"/>
      <c r="AT6470" s="188" t="s">
        <v>586</v>
      </c>
      <c r="AU6470" s="188" t="s">
        <v>84</v>
      </c>
      <c r="AV6470" s="13" t="s">
        <v>89</v>
      </c>
      <c r="AW6470" s="13" t="s">
        <v>31</v>
      </c>
      <c r="AX6470" s="13" t="s">
        <v>77</v>
      </c>
      <c r="AY6470" s="188" t="s">
        <v>574</v>
      </c>
    </row>
    <row r="6471" spans="2:51" s="13" customFormat="1" ht="12">
      <c r="B6471" s="187"/>
      <c r="D6471" s="181" t="s">
        <v>586</v>
      </c>
      <c r="E6471" s="188" t="s">
        <v>1</v>
      </c>
      <c r="F6471" s="189" t="s">
        <v>6451</v>
      </c>
      <c r="H6471" s="190">
        <v>-2.4</v>
      </c>
      <c r="I6471" s="191"/>
      <c r="L6471" s="187"/>
      <c r="M6471" s="192"/>
      <c r="T6471" s="193"/>
      <c r="AT6471" s="188" t="s">
        <v>586</v>
      </c>
      <c r="AU6471" s="188" t="s">
        <v>84</v>
      </c>
      <c r="AV6471" s="13" t="s">
        <v>89</v>
      </c>
      <c r="AW6471" s="13" t="s">
        <v>31</v>
      </c>
      <c r="AX6471" s="13" t="s">
        <v>77</v>
      </c>
      <c r="AY6471" s="188" t="s">
        <v>574</v>
      </c>
    </row>
    <row r="6472" spans="2:51" s="12" customFormat="1" ht="12">
      <c r="B6472" s="180"/>
      <c r="D6472" s="181" t="s">
        <v>586</v>
      </c>
      <c r="E6472" s="182" t="s">
        <v>1</v>
      </c>
      <c r="F6472" s="183" t="s">
        <v>6468</v>
      </c>
      <c r="H6472" s="182" t="s">
        <v>1</v>
      </c>
      <c r="I6472" s="184"/>
      <c r="L6472" s="180"/>
      <c r="M6472" s="185"/>
      <c r="T6472" s="186"/>
      <c r="AT6472" s="182" t="s">
        <v>586</v>
      </c>
      <c r="AU6472" s="182" t="s">
        <v>84</v>
      </c>
      <c r="AV6472" s="12" t="s">
        <v>84</v>
      </c>
      <c r="AW6472" s="12" t="s">
        <v>31</v>
      </c>
      <c r="AX6472" s="12" t="s">
        <v>77</v>
      </c>
      <c r="AY6472" s="182" t="s">
        <v>574</v>
      </c>
    </row>
    <row r="6473" spans="2:51" s="13" customFormat="1" ht="12">
      <c r="B6473" s="187"/>
      <c r="D6473" s="181" t="s">
        <v>586</v>
      </c>
      <c r="E6473" s="188" t="s">
        <v>1</v>
      </c>
      <c r="F6473" s="189" t="s">
        <v>6455</v>
      </c>
      <c r="H6473" s="190">
        <v>31.175000000000001</v>
      </c>
      <c r="I6473" s="191"/>
      <c r="L6473" s="187"/>
      <c r="M6473" s="192"/>
      <c r="T6473" s="193"/>
      <c r="AT6473" s="188" t="s">
        <v>586</v>
      </c>
      <c r="AU6473" s="188" t="s">
        <v>84</v>
      </c>
      <c r="AV6473" s="13" t="s">
        <v>89</v>
      </c>
      <c r="AW6473" s="13" t="s">
        <v>31</v>
      </c>
      <c r="AX6473" s="13" t="s">
        <v>77</v>
      </c>
      <c r="AY6473" s="188" t="s">
        <v>574</v>
      </c>
    </row>
    <row r="6474" spans="2:51" s="13" customFormat="1" ht="12">
      <c r="B6474" s="187"/>
      <c r="D6474" s="181" t="s">
        <v>586</v>
      </c>
      <c r="E6474" s="188" t="s">
        <v>1</v>
      </c>
      <c r="F6474" s="189" t="s">
        <v>6463</v>
      </c>
      <c r="H6474" s="190">
        <v>-7.2</v>
      </c>
      <c r="I6474" s="191"/>
      <c r="L6474" s="187"/>
      <c r="M6474" s="192"/>
      <c r="T6474" s="193"/>
      <c r="AT6474" s="188" t="s">
        <v>586</v>
      </c>
      <c r="AU6474" s="188" t="s">
        <v>84</v>
      </c>
      <c r="AV6474" s="13" t="s">
        <v>89</v>
      </c>
      <c r="AW6474" s="13" t="s">
        <v>31</v>
      </c>
      <c r="AX6474" s="13" t="s">
        <v>77</v>
      </c>
      <c r="AY6474" s="188" t="s">
        <v>574</v>
      </c>
    </row>
    <row r="6475" spans="2:51" s="13" customFormat="1" ht="12">
      <c r="B6475" s="187"/>
      <c r="D6475" s="181" t="s">
        <v>586</v>
      </c>
      <c r="E6475" s="188" t="s">
        <v>1</v>
      </c>
      <c r="F6475" s="189" t="s">
        <v>6464</v>
      </c>
      <c r="H6475" s="190">
        <v>-4</v>
      </c>
      <c r="I6475" s="191"/>
      <c r="L6475" s="187"/>
      <c r="M6475" s="192"/>
      <c r="T6475" s="193"/>
      <c r="AT6475" s="188" t="s">
        <v>586</v>
      </c>
      <c r="AU6475" s="188" t="s">
        <v>84</v>
      </c>
      <c r="AV6475" s="13" t="s">
        <v>89</v>
      </c>
      <c r="AW6475" s="13" t="s">
        <v>31</v>
      </c>
      <c r="AX6475" s="13" t="s">
        <v>77</v>
      </c>
      <c r="AY6475" s="188" t="s">
        <v>574</v>
      </c>
    </row>
    <row r="6476" spans="2:51" s="12" customFormat="1" ht="12">
      <c r="B6476" s="180"/>
      <c r="D6476" s="181" t="s">
        <v>586</v>
      </c>
      <c r="E6476" s="182" t="s">
        <v>1</v>
      </c>
      <c r="F6476" s="183" t="s">
        <v>6469</v>
      </c>
      <c r="H6476" s="182" t="s">
        <v>1</v>
      </c>
      <c r="I6476" s="184"/>
      <c r="L6476" s="180"/>
      <c r="M6476" s="185"/>
      <c r="T6476" s="186"/>
      <c r="AT6476" s="182" t="s">
        <v>586</v>
      </c>
      <c r="AU6476" s="182" t="s">
        <v>84</v>
      </c>
      <c r="AV6476" s="12" t="s">
        <v>84</v>
      </c>
      <c r="AW6476" s="12" t="s">
        <v>31</v>
      </c>
      <c r="AX6476" s="12" t="s">
        <v>77</v>
      </c>
      <c r="AY6476" s="182" t="s">
        <v>574</v>
      </c>
    </row>
    <row r="6477" spans="2:51" s="13" customFormat="1" ht="12">
      <c r="B6477" s="187"/>
      <c r="D6477" s="181" t="s">
        <v>586</v>
      </c>
      <c r="E6477" s="188" t="s">
        <v>1</v>
      </c>
      <c r="F6477" s="189" t="s">
        <v>6470</v>
      </c>
      <c r="H6477" s="190">
        <v>31.413</v>
      </c>
      <c r="I6477" s="191"/>
      <c r="L6477" s="187"/>
      <c r="M6477" s="192"/>
      <c r="T6477" s="193"/>
      <c r="AT6477" s="188" t="s">
        <v>586</v>
      </c>
      <c r="AU6477" s="188" t="s">
        <v>84</v>
      </c>
      <c r="AV6477" s="13" t="s">
        <v>89</v>
      </c>
      <c r="AW6477" s="13" t="s">
        <v>31</v>
      </c>
      <c r="AX6477" s="13" t="s">
        <v>77</v>
      </c>
      <c r="AY6477" s="188" t="s">
        <v>574</v>
      </c>
    </row>
    <row r="6478" spans="2:51" s="13" customFormat="1" ht="12">
      <c r="B6478" s="187"/>
      <c r="D6478" s="181" t="s">
        <v>586</v>
      </c>
      <c r="E6478" s="188" t="s">
        <v>1</v>
      </c>
      <c r="F6478" s="189" t="s">
        <v>6471</v>
      </c>
      <c r="H6478" s="190">
        <v>-3.6</v>
      </c>
      <c r="I6478" s="191"/>
      <c r="L6478" s="187"/>
      <c r="M6478" s="192"/>
      <c r="T6478" s="193"/>
      <c r="AT6478" s="188" t="s">
        <v>586</v>
      </c>
      <c r="AU6478" s="188" t="s">
        <v>84</v>
      </c>
      <c r="AV6478" s="13" t="s">
        <v>89</v>
      </c>
      <c r="AW6478" s="13" t="s">
        <v>31</v>
      </c>
      <c r="AX6478" s="13" t="s">
        <v>77</v>
      </c>
      <c r="AY6478" s="188" t="s">
        <v>574</v>
      </c>
    </row>
    <row r="6479" spans="2:51" s="12" customFormat="1" ht="12">
      <c r="B6479" s="180"/>
      <c r="D6479" s="181" t="s">
        <v>586</v>
      </c>
      <c r="E6479" s="182" t="s">
        <v>1</v>
      </c>
      <c r="F6479" s="183" t="s">
        <v>6472</v>
      </c>
      <c r="H6479" s="182" t="s">
        <v>1</v>
      </c>
      <c r="I6479" s="184"/>
      <c r="L6479" s="180"/>
      <c r="M6479" s="185"/>
      <c r="T6479" s="186"/>
      <c r="AT6479" s="182" t="s">
        <v>586</v>
      </c>
      <c r="AU6479" s="182" t="s">
        <v>84</v>
      </c>
      <c r="AV6479" s="12" t="s">
        <v>84</v>
      </c>
      <c r="AW6479" s="12" t="s">
        <v>31</v>
      </c>
      <c r="AX6479" s="12" t="s">
        <v>77</v>
      </c>
      <c r="AY6479" s="182" t="s">
        <v>574</v>
      </c>
    </row>
    <row r="6480" spans="2:51" s="13" customFormat="1" ht="12">
      <c r="B6480" s="187"/>
      <c r="D6480" s="181" t="s">
        <v>586</v>
      </c>
      <c r="E6480" s="188" t="s">
        <v>1</v>
      </c>
      <c r="F6480" s="189" t="s">
        <v>6461</v>
      </c>
      <c r="H6480" s="190">
        <v>31.484999999999999</v>
      </c>
      <c r="I6480" s="191"/>
      <c r="L6480" s="187"/>
      <c r="M6480" s="192"/>
      <c r="T6480" s="193"/>
      <c r="AT6480" s="188" t="s">
        <v>586</v>
      </c>
      <c r="AU6480" s="188" t="s">
        <v>84</v>
      </c>
      <c r="AV6480" s="13" t="s">
        <v>89</v>
      </c>
      <c r="AW6480" s="13" t="s">
        <v>31</v>
      </c>
      <c r="AX6480" s="13" t="s">
        <v>77</v>
      </c>
      <c r="AY6480" s="188" t="s">
        <v>574</v>
      </c>
    </row>
    <row r="6481" spans="2:51" s="13" customFormat="1" ht="12">
      <c r="B6481" s="187"/>
      <c r="D6481" s="181" t="s">
        <v>586</v>
      </c>
      <c r="E6481" s="188" t="s">
        <v>1</v>
      </c>
      <c r="F6481" s="189" t="s">
        <v>6451</v>
      </c>
      <c r="H6481" s="190">
        <v>-2.4</v>
      </c>
      <c r="I6481" s="191"/>
      <c r="L6481" s="187"/>
      <c r="M6481" s="192"/>
      <c r="T6481" s="193"/>
      <c r="AT6481" s="188" t="s">
        <v>586</v>
      </c>
      <c r="AU6481" s="188" t="s">
        <v>84</v>
      </c>
      <c r="AV6481" s="13" t="s">
        <v>89</v>
      </c>
      <c r="AW6481" s="13" t="s">
        <v>31</v>
      </c>
      <c r="AX6481" s="13" t="s">
        <v>77</v>
      </c>
      <c r="AY6481" s="188" t="s">
        <v>574</v>
      </c>
    </row>
    <row r="6482" spans="2:51" s="12" customFormat="1" ht="12">
      <c r="B6482" s="180"/>
      <c r="D6482" s="181" t="s">
        <v>586</v>
      </c>
      <c r="E6482" s="182" t="s">
        <v>1</v>
      </c>
      <c r="F6482" s="183" t="s">
        <v>6473</v>
      </c>
      <c r="H6482" s="182" t="s">
        <v>1</v>
      </c>
      <c r="I6482" s="184"/>
      <c r="L6482" s="180"/>
      <c r="M6482" s="185"/>
      <c r="T6482" s="186"/>
      <c r="AT6482" s="182" t="s">
        <v>586</v>
      </c>
      <c r="AU6482" s="182" t="s">
        <v>84</v>
      </c>
      <c r="AV6482" s="12" t="s">
        <v>84</v>
      </c>
      <c r="AW6482" s="12" t="s">
        <v>31</v>
      </c>
      <c r="AX6482" s="12" t="s">
        <v>77</v>
      </c>
      <c r="AY6482" s="182" t="s">
        <v>574</v>
      </c>
    </row>
    <row r="6483" spans="2:51" s="13" customFormat="1" ht="12">
      <c r="B6483" s="187"/>
      <c r="D6483" s="181" t="s">
        <v>586</v>
      </c>
      <c r="E6483" s="188" t="s">
        <v>1</v>
      </c>
      <c r="F6483" s="189" t="s">
        <v>6455</v>
      </c>
      <c r="H6483" s="190">
        <v>31.175000000000001</v>
      </c>
      <c r="I6483" s="191"/>
      <c r="L6483" s="187"/>
      <c r="M6483" s="192"/>
      <c r="T6483" s="193"/>
      <c r="AT6483" s="188" t="s">
        <v>586</v>
      </c>
      <c r="AU6483" s="188" t="s">
        <v>84</v>
      </c>
      <c r="AV6483" s="13" t="s">
        <v>89</v>
      </c>
      <c r="AW6483" s="13" t="s">
        <v>31</v>
      </c>
      <c r="AX6483" s="13" t="s">
        <v>77</v>
      </c>
      <c r="AY6483" s="188" t="s">
        <v>574</v>
      </c>
    </row>
    <row r="6484" spans="2:51" s="13" customFormat="1" ht="12">
      <c r="B6484" s="187"/>
      <c r="D6484" s="181" t="s">
        <v>586</v>
      </c>
      <c r="E6484" s="188" t="s">
        <v>1</v>
      </c>
      <c r="F6484" s="189" t="s">
        <v>6463</v>
      </c>
      <c r="H6484" s="190">
        <v>-7.2</v>
      </c>
      <c r="I6484" s="191"/>
      <c r="L6484" s="187"/>
      <c r="M6484" s="192"/>
      <c r="T6484" s="193"/>
      <c r="AT6484" s="188" t="s">
        <v>586</v>
      </c>
      <c r="AU6484" s="188" t="s">
        <v>84</v>
      </c>
      <c r="AV6484" s="13" t="s">
        <v>89</v>
      </c>
      <c r="AW6484" s="13" t="s">
        <v>31</v>
      </c>
      <c r="AX6484" s="13" t="s">
        <v>77</v>
      </c>
      <c r="AY6484" s="188" t="s">
        <v>574</v>
      </c>
    </row>
    <row r="6485" spans="2:51" s="13" customFormat="1" ht="12">
      <c r="B6485" s="187"/>
      <c r="D6485" s="181" t="s">
        <v>586</v>
      </c>
      <c r="E6485" s="188" t="s">
        <v>1</v>
      </c>
      <c r="F6485" s="189" t="s">
        <v>6464</v>
      </c>
      <c r="H6485" s="190">
        <v>-4</v>
      </c>
      <c r="I6485" s="191"/>
      <c r="L6485" s="187"/>
      <c r="M6485" s="192"/>
      <c r="T6485" s="193"/>
      <c r="AT6485" s="188" t="s">
        <v>586</v>
      </c>
      <c r="AU6485" s="188" t="s">
        <v>84</v>
      </c>
      <c r="AV6485" s="13" t="s">
        <v>89</v>
      </c>
      <c r="AW6485" s="13" t="s">
        <v>31</v>
      </c>
      <c r="AX6485" s="13" t="s">
        <v>77</v>
      </c>
      <c r="AY6485" s="188" t="s">
        <v>574</v>
      </c>
    </row>
    <row r="6486" spans="2:51" s="12" customFormat="1" ht="12">
      <c r="B6486" s="180"/>
      <c r="D6486" s="181" t="s">
        <v>586</v>
      </c>
      <c r="E6486" s="182" t="s">
        <v>1</v>
      </c>
      <c r="F6486" s="183" t="s">
        <v>6474</v>
      </c>
      <c r="H6486" s="182" t="s">
        <v>1</v>
      </c>
      <c r="I6486" s="184"/>
      <c r="L6486" s="180"/>
      <c r="M6486" s="185"/>
      <c r="T6486" s="186"/>
      <c r="AT6486" s="182" t="s">
        <v>586</v>
      </c>
      <c r="AU6486" s="182" t="s">
        <v>84</v>
      </c>
      <c r="AV6486" s="12" t="s">
        <v>84</v>
      </c>
      <c r="AW6486" s="12" t="s">
        <v>31</v>
      </c>
      <c r="AX6486" s="12" t="s">
        <v>77</v>
      </c>
      <c r="AY6486" s="182" t="s">
        <v>574</v>
      </c>
    </row>
    <row r="6487" spans="2:51" s="13" customFormat="1" ht="12">
      <c r="B6487" s="187"/>
      <c r="D6487" s="181" t="s">
        <v>586</v>
      </c>
      <c r="E6487" s="188" t="s">
        <v>1</v>
      </c>
      <c r="F6487" s="189" t="s">
        <v>6475</v>
      </c>
      <c r="H6487" s="190">
        <v>21.46</v>
      </c>
      <c r="I6487" s="191"/>
      <c r="L6487" s="187"/>
      <c r="M6487" s="192"/>
      <c r="T6487" s="193"/>
      <c r="AT6487" s="188" t="s">
        <v>586</v>
      </c>
      <c r="AU6487" s="188" t="s">
        <v>84</v>
      </c>
      <c r="AV6487" s="13" t="s">
        <v>89</v>
      </c>
      <c r="AW6487" s="13" t="s">
        <v>31</v>
      </c>
      <c r="AX6487" s="13" t="s">
        <v>77</v>
      </c>
      <c r="AY6487" s="188" t="s">
        <v>574</v>
      </c>
    </row>
    <row r="6488" spans="2:51" s="13" customFormat="1" ht="12">
      <c r="B6488" s="187"/>
      <c r="D6488" s="181" t="s">
        <v>586</v>
      </c>
      <c r="E6488" s="188" t="s">
        <v>1</v>
      </c>
      <c r="F6488" s="189" t="s">
        <v>6451</v>
      </c>
      <c r="H6488" s="190">
        <v>-2.4</v>
      </c>
      <c r="I6488" s="191"/>
      <c r="L6488" s="187"/>
      <c r="M6488" s="192"/>
      <c r="T6488" s="193"/>
      <c r="AT6488" s="188" t="s">
        <v>586</v>
      </c>
      <c r="AU6488" s="188" t="s">
        <v>84</v>
      </c>
      <c r="AV6488" s="13" t="s">
        <v>89</v>
      </c>
      <c r="AW6488" s="13" t="s">
        <v>31</v>
      </c>
      <c r="AX6488" s="13" t="s">
        <v>77</v>
      </c>
      <c r="AY6488" s="188" t="s">
        <v>574</v>
      </c>
    </row>
    <row r="6489" spans="2:51" s="12" customFormat="1" ht="12">
      <c r="B6489" s="180"/>
      <c r="D6489" s="181" t="s">
        <v>586</v>
      </c>
      <c r="E6489" s="182" t="s">
        <v>1</v>
      </c>
      <c r="F6489" s="183" t="s">
        <v>6476</v>
      </c>
      <c r="H6489" s="182" t="s">
        <v>1</v>
      </c>
      <c r="I6489" s="184"/>
      <c r="L6489" s="180"/>
      <c r="M6489" s="185"/>
      <c r="T6489" s="186"/>
      <c r="AT6489" s="182" t="s">
        <v>586</v>
      </c>
      <c r="AU6489" s="182" t="s">
        <v>84</v>
      </c>
      <c r="AV6489" s="12" t="s">
        <v>84</v>
      </c>
      <c r="AW6489" s="12" t="s">
        <v>31</v>
      </c>
      <c r="AX6489" s="12" t="s">
        <v>77</v>
      </c>
      <c r="AY6489" s="182" t="s">
        <v>574</v>
      </c>
    </row>
    <row r="6490" spans="2:51" s="13" customFormat="1" ht="12">
      <c r="B6490" s="187"/>
      <c r="D6490" s="181" t="s">
        <v>586</v>
      </c>
      <c r="E6490" s="188" t="s">
        <v>1</v>
      </c>
      <c r="F6490" s="189" t="s">
        <v>6477</v>
      </c>
      <c r="H6490" s="190">
        <v>44.95</v>
      </c>
      <c r="I6490" s="191"/>
      <c r="L6490" s="187"/>
      <c r="M6490" s="192"/>
      <c r="T6490" s="193"/>
      <c r="AT6490" s="188" t="s">
        <v>586</v>
      </c>
      <c r="AU6490" s="188" t="s">
        <v>84</v>
      </c>
      <c r="AV6490" s="13" t="s">
        <v>89</v>
      </c>
      <c r="AW6490" s="13" t="s">
        <v>31</v>
      </c>
      <c r="AX6490" s="13" t="s">
        <v>77</v>
      </c>
      <c r="AY6490" s="188" t="s">
        <v>574</v>
      </c>
    </row>
    <row r="6491" spans="2:51" s="13" customFormat="1" ht="12">
      <c r="B6491" s="187"/>
      <c r="D6491" s="181" t="s">
        <v>586</v>
      </c>
      <c r="E6491" s="188" t="s">
        <v>1</v>
      </c>
      <c r="F6491" s="189" t="s">
        <v>6451</v>
      </c>
      <c r="H6491" s="190">
        <v>-2.4</v>
      </c>
      <c r="I6491" s="191"/>
      <c r="L6491" s="187"/>
      <c r="M6491" s="192"/>
      <c r="T6491" s="193"/>
      <c r="AT6491" s="188" t="s">
        <v>586</v>
      </c>
      <c r="AU6491" s="188" t="s">
        <v>84</v>
      </c>
      <c r="AV6491" s="13" t="s">
        <v>89</v>
      </c>
      <c r="AW6491" s="13" t="s">
        <v>31</v>
      </c>
      <c r="AX6491" s="13" t="s">
        <v>77</v>
      </c>
      <c r="AY6491" s="188" t="s">
        <v>574</v>
      </c>
    </row>
    <row r="6492" spans="2:51" s="12" customFormat="1" ht="12">
      <c r="B6492" s="180"/>
      <c r="D6492" s="181" t="s">
        <v>586</v>
      </c>
      <c r="E6492" s="182" t="s">
        <v>1</v>
      </c>
      <c r="F6492" s="183" t="s">
        <v>6478</v>
      </c>
      <c r="H6492" s="182" t="s">
        <v>1</v>
      </c>
      <c r="I6492" s="184"/>
      <c r="L6492" s="180"/>
      <c r="M6492" s="185"/>
      <c r="T6492" s="186"/>
      <c r="AT6492" s="182" t="s">
        <v>586</v>
      </c>
      <c r="AU6492" s="182" t="s">
        <v>84</v>
      </c>
      <c r="AV6492" s="12" t="s">
        <v>84</v>
      </c>
      <c r="AW6492" s="12" t="s">
        <v>31</v>
      </c>
      <c r="AX6492" s="12" t="s">
        <v>77</v>
      </c>
      <c r="AY6492" s="182" t="s">
        <v>574</v>
      </c>
    </row>
    <row r="6493" spans="2:51" s="13" customFormat="1" ht="12">
      <c r="B6493" s="187"/>
      <c r="D6493" s="181" t="s">
        <v>586</v>
      </c>
      <c r="E6493" s="188" t="s">
        <v>1</v>
      </c>
      <c r="F6493" s="189" t="s">
        <v>6479</v>
      </c>
      <c r="H6493" s="190">
        <v>29.87</v>
      </c>
      <c r="I6493" s="191"/>
      <c r="L6493" s="187"/>
      <c r="M6493" s="192"/>
      <c r="T6493" s="193"/>
      <c r="AT6493" s="188" t="s">
        <v>586</v>
      </c>
      <c r="AU6493" s="188" t="s">
        <v>84</v>
      </c>
      <c r="AV6493" s="13" t="s">
        <v>89</v>
      </c>
      <c r="AW6493" s="13" t="s">
        <v>31</v>
      </c>
      <c r="AX6493" s="13" t="s">
        <v>77</v>
      </c>
      <c r="AY6493" s="188" t="s">
        <v>574</v>
      </c>
    </row>
    <row r="6494" spans="2:51" s="13" customFormat="1" ht="12">
      <c r="B6494" s="187"/>
      <c r="D6494" s="181" t="s">
        <v>586</v>
      </c>
      <c r="E6494" s="188" t="s">
        <v>1</v>
      </c>
      <c r="F6494" s="189" t="s">
        <v>6463</v>
      </c>
      <c r="H6494" s="190">
        <v>-7.2</v>
      </c>
      <c r="I6494" s="191"/>
      <c r="L6494" s="187"/>
      <c r="M6494" s="192"/>
      <c r="T6494" s="193"/>
      <c r="AT6494" s="188" t="s">
        <v>586</v>
      </c>
      <c r="AU6494" s="188" t="s">
        <v>84</v>
      </c>
      <c r="AV6494" s="13" t="s">
        <v>89</v>
      </c>
      <c r="AW6494" s="13" t="s">
        <v>31</v>
      </c>
      <c r="AX6494" s="13" t="s">
        <v>77</v>
      </c>
      <c r="AY6494" s="188" t="s">
        <v>574</v>
      </c>
    </row>
    <row r="6495" spans="2:51" s="13" customFormat="1" ht="12">
      <c r="B6495" s="187"/>
      <c r="D6495" s="181" t="s">
        <v>586</v>
      </c>
      <c r="E6495" s="188" t="s">
        <v>1</v>
      </c>
      <c r="F6495" s="189" t="s">
        <v>6480</v>
      </c>
      <c r="H6495" s="190">
        <v>-4</v>
      </c>
      <c r="I6495" s="191"/>
      <c r="L6495" s="187"/>
      <c r="M6495" s="192"/>
      <c r="T6495" s="193"/>
      <c r="AT6495" s="188" t="s">
        <v>586</v>
      </c>
      <c r="AU6495" s="188" t="s">
        <v>84</v>
      </c>
      <c r="AV6495" s="13" t="s">
        <v>89</v>
      </c>
      <c r="AW6495" s="13" t="s">
        <v>31</v>
      </c>
      <c r="AX6495" s="13" t="s">
        <v>77</v>
      </c>
      <c r="AY6495" s="188" t="s">
        <v>574</v>
      </c>
    </row>
    <row r="6496" spans="2:51" s="12" customFormat="1" ht="12">
      <c r="B6496" s="180"/>
      <c r="D6496" s="181" t="s">
        <v>586</v>
      </c>
      <c r="E6496" s="182" t="s">
        <v>1</v>
      </c>
      <c r="F6496" s="183" t="s">
        <v>6481</v>
      </c>
      <c r="H6496" s="182" t="s">
        <v>1</v>
      </c>
      <c r="I6496" s="184"/>
      <c r="L6496" s="180"/>
      <c r="M6496" s="185"/>
      <c r="T6496" s="186"/>
      <c r="AT6496" s="182" t="s">
        <v>586</v>
      </c>
      <c r="AU6496" s="182" t="s">
        <v>84</v>
      </c>
      <c r="AV6496" s="12" t="s">
        <v>84</v>
      </c>
      <c r="AW6496" s="12" t="s">
        <v>31</v>
      </c>
      <c r="AX6496" s="12" t="s">
        <v>77</v>
      </c>
      <c r="AY6496" s="182" t="s">
        <v>574</v>
      </c>
    </row>
    <row r="6497" spans="2:51" s="13" customFormat="1" ht="12">
      <c r="B6497" s="187"/>
      <c r="D6497" s="181" t="s">
        <v>586</v>
      </c>
      <c r="E6497" s="188" t="s">
        <v>1</v>
      </c>
      <c r="F6497" s="189" t="s">
        <v>6477</v>
      </c>
      <c r="H6497" s="190">
        <v>44.95</v>
      </c>
      <c r="I6497" s="191"/>
      <c r="L6497" s="187"/>
      <c r="M6497" s="192"/>
      <c r="T6497" s="193"/>
      <c r="AT6497" s="188" t="s">
        <v>586</v>
      </c>
      <c r="AU6497" s="188" t="s">
        <v>84</v>
      </c>
      <c r="AV6497" s="13" t="s">
        <v>89</v>
      </c>
      <c r="AW6497" s="13" t="s">
        <v>31</v>
      </c>
      <c r="AX6497" s="13" t="s">
        <v>77</v>
      </c>
      <c r="AY6497" s="188" t="s">
        <v>574</v>
      </c>
    </row>
    <row r="6498" spans="2:51" s="13" customFormat="1" ht="12">
      <c r="B6498" s="187"/>
      <c r="D6498" s="181" t="s">
        <v>586</v>
      </c>
      <c r="E6498" s="188" t="s">
        <v>1</v>
      </c>
      <c r="F6498" s="189" t="s">
        <v>6451</v>
      </c>
      <c r="H6498" s="190">
        <v>-2.4</v>
      </c>
      <c r="I6498" s="191"/>
      <c r="L6498" s="187"/>
      <c r="M6498" s="192"/>
      <c r="T6498" s="193"/>
      <c r="AT6498" s="188" t="s">
        <v>586</v>
      </c>
      <c r="AU6498" s="188" t="s">
        <v>84</v>
      </c>
      <c r="AV6498" s="13" t="s">
        <v>89</v>
      </c>
      <c r="AW6498" s="13" t="s">
        <v>31</v>
      </c>
      <c r="AX6498" s="13" t="s">
        <v>77</v>
      </c>
      <c r="AY6498" s="188" t="s">
        <v>574</v>
      </c>
    </row>
    <row r="6499" spans="2:51" s="12" customFormat="1" ht="12">
      <c r="B6499" s="180"/>
      <c r="D6499" s="181" t="s">
        <v>586</v>
      </c>
      <c r="E6499" s="182" t="s">
        <v>1</v>
      </c>
      <c r="F6499" s="183" t="s">
        <v>6482</v>
      </c>
      <c r="H6499" s="182" t="s">
        <v>1</v>
      </c>
      <c r="I6499" s="184"/>
      <c r="L6499" s="180"/>
      <c r="M6499" s="185"/>
      <c r="T6499" s="186"/>
      <c r="AT6499" s="182" t="s">
        <v>586</v>
      </c>
      <c r="AU6499" s="182" t="s">
        <v>84</v>
      </c>
      <c r="AV6499" s="12" t="s">
        <v>84</v>
      </c>
      <c r="AW6499" s="12" t="s">
        <v>31</v>
      </c>
      <c r="AX6499" s="12" t="s">
        <v>77</v>
      </c>
      <c r="AY6499" s="182" t="s">
        <v>574</v>
      </c>
    </row>
    <row r="6500" spans="2:51" s="13" customFormat="1" ht="12">
      <c r="B6500" s="187"/>
      <c r="D6500" s="181" t="s">
        <v>586</v>
      </c>
      <c r="E6500" s="188" t="s">
        <v>1</v>
      </c>
      <c r="F6500" s="189" t="s">
        <v>6477</v>
      </c>
      <c r="H6500" s="190">
        <v>44.95</v>
      </c>
      <c r="I6500" s="191"/>
      <c r="L6500" s="187"/>
      <c r="M6500" s="192"/>
      <c r="T6500" s="193"/>
      <c r="AT6500" s="188" t="s">
        <v>586</v>
      </c>
      <c r="AU6500" s="188" t="s">
        <v>84</v>
      </c>
      <c r="AV6500" s="13" t="s">
        <v>89</v>
      </c>
      <c r="AW6500" s="13" t="s">
        <v>31</v>
      </c>
      <c r="AX6500" s="13" t="s">
        <v>77</v>
      </c>
      <c r="AY6500" s="188" t="s">
        <v>574</v>
      </c>
    </row>
    <row r="6501" spans="2:51" s="13" customFormat="1" ht="12">
      <c r="B6501" s="187"/>
      <c r="D6501" s="181" t="s">
        <v>586</v>
      </c>
      <c r="E6501" s="188" t="s">
        <v>1</v>
      </c>
      <c r="F6501" s="189" t="s">
        <v>6451</v>
      </c>
      <c r="H6501" s="190">
        <v>-2.4</v>
      </c>
      <c r="I6501" s="191"/>
      <c r="L6501" s="187"/>
      <c r="M6501" s="192"/>
      <c r="T6501" s="193"/>
      <c r="AT6501" s="188" t="s">
        <v>586</v>
      </c>
      <c r="AU6501" s="188" t="s">
        <v>84</v>
      </c>
      <c r="AV6501" s="13" t="s">
        <v>89</v>
      </c>
      <c r="AW6501" s="13" t="s">
        <v>31</v>
      </c>
      <c r="AX6501" s="13" t="s">
        <v>77</v>
      </c>
      <c r="AY6501" s="188" t="s">
        <v>574</v>
      </c>
    </row>
    <row r="6502" spans="2:51" s="12" customFormat="1" ht="12">
      <c r="B6502" s="180"/>
      <c r="D6502" s="181" t="s">
        <v>586</v>
      </c>
      <c r="E6502" s="182" t="s">
        <v>1</v>
      </c>
      <c r="F6502" s="183" t="s">
        <v>6483</v>
      </c>
      <c r="H6502" s="182" t="s">
        <v>1</v>
      </c>
      <c r="I6502" s="184"/>
      <c r="L6502" s="180"/>
      <c r="M6502" s="185"/>
      <c r="T6502" s="186"/>
      <c r="AT6502" s="182" t="s">
        <v>586</v>
      </c>
      <c r="AU6502" s="182" t="s">
        <v>84</v>
      </c>
      <c r="AV6502" s="12" t="s">
        <v>84</v>
      </c>
      <c r="AW6502" s="12" t="s">
        <v>31</v>
      </c>
      <c r="AX6502" s="12" t="s">
        <v>77</v>
      </c>
      <c r="AY6502" s="182" t="s">
        <v>574</v>
      </c>
    </row>
    <row r="6503" spans="2:51" s="13" customFormat="1" ht="12">
      <c r="B6503" s="187"/>
      <c r="D6503" s="181" t="s">
        <v>586</v>
      </c>
      <c r="E6503" s="188" t="s">
        <v>1</v>
      </c>
      <c r="F6503" s="189" t="s">
        <v>6479</v>
      </c>
      <c r="H6503" s="190">
        <v>29.87</v>
      </c>
      <c r="I6503" s="191"/>
      <c r="L6503" s="187"/>
      <c r="M6503" s="192"/>
      <c r="T6503" s="193"/>
      <c r="AT6503" s="188" t="s">
        <v>586</v>
      </c>
      <c r="AU6503" s="188" t="s">
        <v>84</v>
      </c>
      <c r="AV6503" s="13" t="s">
        <v>89</v>
      </c>
      <c r="AW6503" s="13" t="s">
        <v>31</v>
      </c>
      <c r="AX6503" s="13" t="s">
        <v>77</v>
      </c>
      <c r="AY6503" s="188" t="s">
        <v>574</v>
      </c>
    </row>
    <row r="6504" spans="2:51" s="13" customFormat="1" ht="12">
      <c r="B6504" s="187"/>
      <c r="D6504" s="181" t="s">
        <v>586</v>
      </c>
      <c r="E6504" s="188" t="s">
        <v>1</v>
      </c>
      <c r="F6504" s="189" t="s">
        <v>6463</v>
      </c>
      <c r="H6504" s="190">
        <v>-7.2</v>
      </c>
      <c r="I6504" s="191"/>
      <c r="L6504" s="187"/>
      <c r="M6504" s="192"/>
      <c r="T6504" s="193"/>
      <c r="AT6504" s="188" t="s">
        <v>586</v>
      </c>
      <c r="AU6504" s="188" t="s">
        <v>84</v>
      </c>
      <c r="AV6504" s="13" t="s">
        <v>89</v>
      </c>
      <c r="AW6504" s="13" t="s">
        <v>31</v>
      </c>
      <c r="AX6504" s="13" t="s">
        <v>77</v>
      </c>
      <c r="AY6504" s="188" t="s">
        <v>574</v>
      </c>
    </row>
    <row r="6505" spans="2:51" s="13" customFormat="1" ht="12">
      <c r="B6505" s="187"/>
      <c r="D6505" s="181" t="s">
        <v>586</v>
      </c>
      <c r="E6505" s="188" t="s">
        <v>1</v>
      </c>
      <c r="F6505" s="189" t="s">
        <v>6480</v>
      </c>
      <c r="H6505" s="190">
        <v>-4</v>
      </c>
      <c r="I6505" s="191"/>
      <c r="L6505" s="187"/>
      <c r="M6505" s="192"/>
      <c r="T6505" s="193"/>
      <c r="AT6505" s="188" t="s">
        <v>586</v>
      </c>
      <c r="AU6505" s="188" t="s">
        <v>84</v>
      </c>
      <c r="AV6505" s="13" t="s">
        <v>89</v>
      </c>
      <c r="AW6505" s="13" t="s">
        <v>31</v>
      </c>
      <c r="AX6505" s="13" t="s">
        <v>77</v>
      </c>
      <c r="AY6505" s="188" t="s">
        <v>574</v>
      </c>
    </row>
    <row r="6506" spans="2:51" s="12" customFormat="1" ht="12">
      <c r="B6506" s="180"/>
      <c r="D6506" s="181" t="s">
        <v>586</v>
      </c>
      <c r="E6506" s="182" t="s">
        <v>1</v>
      </c>
      <c r="F6506" s="183" t="s">
        <v>6484</v>
      </c>
      <c r="H6506" s="182" t="s">
        <v>1</v>
      </c>
      <c r="I6506" s="184"/>
      <c r="L6506" s="180"/>
      <c r="M6506" s="185"/>
      <c r="T6506" s="186"/>
      <c r="AT6506" s="182" t="s">
        <v>586</v>
      </c>
      <c r="AU6506" s="182" t="s">
        <v>84</v>
      </c>
      <c r="AV6506" s="12" t="s">
        <v>84</v>
      </c>
      <c r="AW6506" s="12" t="s">
        <v>31</v>
      </c>
      <c r="AX6506" s="12" t="s">
        <v>77</v>
      </c>
      <c r="AY6506" s="182" t="s">
        <v>574</v>
      </c>
    </row>
    <row r="6507" spans="2:51" s="13" customFormat="1" ht="12">
      <c r="B6507" s="187"/>
      <c r="D6507" s="181" t="s">
        <v>586</v>
      </c>
      <c r="E6507" s="188" t="s">
        <v>1</v>
      </c>
      <c r="F6507" s="189" t="s">
        <v>6477</v>
      </c>
      <c r="H6507" s="190">
        <v>44.95</v>
      </c>
      <c r="I6507" s="191"/>
      <c r="L6507" s="187"/>
      <c r="M6507" s="192"/>
      <c r="T6507" s="193"/>
      <c r="AT6507" s="188" t="s">
        <v>586</v>
      </c>
      <c r="AU6507" s="188" t="s">
        <v>84</v>
      </c>
      <c r="AV6507" s="13" t="s">
        <v>89</v>
      </c>
      <c r="AW6507" s="13" t="s">
        <v>31</v>
      </c>
      <c r="AX6507" s="13" t="s">
        <v>77</v>
      </c>
      <c r="AY6507" s="188" t="s">
        <v>574</v>
      </c>
    </row>
    <row r="6508" spans="2:51" s="13" customFormat="1" ht="12">
      <c r="B6508" s="187"/>
      <c r="D6508" s="181" t="s">
        <v>586</v>
      </c>
      <c r="E6508" s="188" t="s">
        <v>1</v>
      </c>
      <c r="F6508" s="189" t="s">
        <v>6451</v>
      </c>
      <c r="H6508" s="190">
        <v>-2.4</v>
      </c>
      <c r="I6508" s="191"/>
      <c r="L6508" s="187"/>
      <c r="M6508" s="192"/>
      <c r="T6508" s="193"/>
      <c r="AT6508" s="188" t="s">
        <v>586</v>
      </c>
      <c r="AU6508" s="188" t="s">
        <v>84</v>
      </c>
      <c r="AV6508" s="13" t="s">
        <v>89</v>
      </c>
      <c r="AW6508" s="13" t="s">
        <v>31</v>
      </c>
      <c r="AX6508" s="13" t="s">
        <v>77</v>
      </c>
      <c r="AY6508" s="188" t="s">
        <v>574</v>
      </c>
    </row>
    <row r="6509" spans="2:51" s="12" customFormat="1" ht="12">
      <c r="B6509" s="180"/>
      <c r="D6509" s="181" t="s">
        <v>586</v>
      </c>
      <c r="E6509" s="182" t="s">
        <v>1</v>
      </c>
      <c r="F6509" s="183" t="s">
        <v>6485</v>
      </c>
      <c r="H6509" s="182" t="s">
        <v>1</v>
      </c>
      <c r="I6509" s="184"/>
      <c r="L6509" s="180"/>
      <c r="M6509" s="185"/>
      <c r="T6509" s="186"/>
      <c r="AT6509" s="182" t="s">
        <v>586</v>
      </c>
      <c r="AU6509" s="182" t="s">
        <v>84</v>
      </c>
      <c r="AV6509" s="12" t="s">
        <v>84</v>
      </c>
      <c r="AW6509" s="12" t="s">
        <v>31</v>
      </c>
      <c r="AX6509" s="12" t="s">
        <v>77</v>
      </c>
      <c r="AY6509" s="182" t="s">
        <v>574</v>
      </c>
    </row>
    <row r="6510" spans="2:51" s="13" customFormat="1" ht="12">
      <c r="B6510" s="187"/>
      <c r="D6510" s="181" t="s">
        <v>586</v>
      </c>
      <c r="E6510" s="188" t="s">
        <v>1</v>
      </c>
      <c r="F6510" s="189" t="s">
        <v>6477</v>
      </c>
      <c r="H6510" s="190">
        <v>44.95</v>
      </c>
      <c r="I6510" s="191"/>
      <c r="L6510" s="187"/>
      <c r="M6510" s="192"/>
      <c r="T6510" s="193"/>
      <c r="AT6510" s="188" t="s">
        <v>586</v>
      </c>
      <c r="AU6510" s="188" t="s">
        <v>84</v>
      </c>
      <c r="AV6510" s="13" t="s">
        <v>89</v>
      </c>
      <c r="AW6510" s="13" t="s">
        <v>31</v>
      </c>
      <c r="AX6510" s="13" t="s">
        <v>77</v>
      </c>
      <c r="AY6510" s="188" t="s">
        <v>574</v>
      </c>
    </row>
    <row r="6511" spans="2:51" s="13" customFormat="1" ht="12">
      <c r="B6511" s="187"/>
      <c r="D6511" s="181" t="s">
        <v>586</v>
      </c>
      <c r="E6511" s="188" t="s">
        <v>1</v>
      </c>
      <c r="F6511" s="189" t="s">
        <v>6451</v>
      </c>
      <c r="H6511" s="190">
        <v>-2.4</v>
      </c>
      <c r="I6511" s="191"/>
      <c r="L6511" s="187"/>
      <c r="M6511" s="192"/>
      <c r="T6511" s="193"/>
      <c r="AT6511" s="188" t="s">
        <v>586</v>
      </c>
      <c r="AU6511" s="188" t="s">
        <v>84</v>
      </c>
      <c r="AV6511" s="13" t="s">
        <v>89</v>
      </c>
      <c r="AW6511" s="13" t="s">
        <v>31</v>
      </c>
      <c r="AX6511" s="13" t="s">
        <v>77</v>
      </c>
      <c r="AY6511" s="188" t="s">
        <v>574</v>
      </c>
    </row>
    <row r="6512" spans="2:51" s="12" customFormat="1" ht="12">
      <c r="B6512" s="180"/>
      <c r="D6512" s="181" t="s">
        <v>586</v>
      </c>
      <c r="E6512" s="182" t="s">
        <v>1</v>
      </c>
      <c r="F6512" s="183" t="s">
        <v>6486</v>
      </c>
      <c r="H6512" s="182" t="s">
        <v>1</v>
      </c>
      <c r="I6512" s="184"/>
      <c r="L6512" s="180"/>
      <c r="M6512" s="185"/>
      <c r="T6512" s="186"/>
      <c r="AT6512" s="182" t="s">
        <v>586</v>
      </c>
      <c r="AU6512" s="182" t="s">
        <v>84</v>
      </c>
      <c r="AV6512" s="12" t="s">
        <v>84</v>
      </c>
      <c r="AW6512" s="12" t="s">
        <v>31</v>
      </c>
      <c r="AX6512" s="12" t="s">
        <v>77</v>
      </c>
      <c r="AY6512" s="182" t="s">
        <v>574</v>
      </c>
    </row>
    <row r="6513" spans="2:51" s="13" customFormat="1" ht="12">
      <c r="B6513" s="187"/>
      <c r="D6513" s="181" t="s">
        <v>586</v>
      </c>
      <c r="E6513" s="188" t="s">
        <v>1</v>
      </c>
      <c r="F6513" s="189" t="s">
        <v>6479</v>
      </c>
      <c r="H6513" s="190">
        <v>29.87</v>
      </c>
      <c r="I6513" s="191"/>
      <c r="L6513" s="187"/>
      <c r="M6513" s="192"/>
      <c r="T6513" s="193"/>
      <c r="AT6513" s="188" t="s">
        <v>586</v>
      </c>
      <c r="AU6513" s="188" t="s">
        <v>84</v>
      </c>
      <c r="AV6513" s="13" t="s">
        <v>89</v>
      </c>
      <c r="AW6513" s="13" t="s">
        <v>31</v>
      </c>
      <c r="AX6513" s="13" t="s">
        <v>77</v>
      </c>
      <c r="AY6513" s="188" t="s">
        <v>574</v>
      </c>
    </row>
    <row r="6514" spans="2:51" s="13" customFormat="1" ht="12">
      <c r="B6514" s="187"/>
      <c r="D6514" s="181" t="s">
        <v>586</v>
      </c>
      <c r="E6514" s="188" t="s">
        <v>1</v>
      </c>
      <c r="F6514" s="189" t="s">
        <v>6463</v>
      </c>
      <c r="H6514" s="190">
        <v>-7.2</v>
      </c>
      <c r="I6514" s="191"/>
      <c r="L6514" s="187"/>
      <c r="M6514" s="192"/>
      <c r="T6514" s="193"/>
      <c r="AT6514" s="188" t="s">
        <v>586</v>
      </c>
      <c r="AU6514" s="188" t="s">
        <v>84</v>
      </c>
      <c r="AV6514" s="13" t="s">
        <v>89</v>
      </c>
      <c r="AW6514" s="13" t="s">
        <v>31</v>
      </c>
      <c r="AX6514" s="13" t="s">
        <v>77</v>
      </c>
      <c r="AY6514" s="188" t="s">
        <v>574</v>
      </c>
    </row>
    <row r="6515" spans="2:51" s="13" customFormat="1" ht="12">
      <c r="B6515" s="187"/>
      <c r="D6515" s="181" t="s">
        <v>586</v>
      </c>
      <c r="E6515" s="188" t="s">
        <v>1</v>
      </c>
      <c r="F6515" s="189" t="s">
        <v>6480</v>
      </c>
      <c r="H6515" s="190">
        <v>-4</v>
      </c>
      <c r="I6515" s="191"/>
      <c r="L6515" s="187"/>
      <c r="M6515" s="192"/>
      <c r="T6515" s="193"/>
      <c r="AT6515" s="188" t="s">
        <v>586</v>
      </c>
      <c r="AU6515" s="188" t="s">
        <v>84</v>
      </c>
      <c r="AV6515" s="13" t="s">
        <v>89</v>
      </c>
      <c r="AW6515" s="13" t="s">
        <v>31</v>
      </c>
      <c r="AX6515" s="13" t="s">
        <v>77</v>
      </c>
      <c r="AY6515" s="188" t="s">
        <v>574</v>
      </c>
    </row>
    <row r="6516" spans="2:51" s="12" customFormat="1" ht="12">
      <c r="B6516" s="180"/>
      <c r="D6516" s="181" t="s">
        <v>586</v>
      </c>
      <c r="E6516" s="182" t="s">
        <v>1</v>
      </c>
      <c r="F6516" s="183" t="s">
        <v>6487</v>
      </c>
      <c r="H6516" s="182" t="s">
        <v>1</v>
      </c>
      <c r="I6516" s="184"/>
      <c r="L6516" s="180"/>
      <c r="M6516" s="185"/>
      <c r="T6516" s="186"/>
      <c r="AT6516" s="182" t="s">
        <v>586</v>
      </c>
      <c r="AU6516" s="182" t="s">
        <v>84</v>
      </c>
      <c r="AV6516" s="12" t="s">
        <v>84</v>
      </c>
      <c r="AW6516" s="12" t="s">
        <v>31</v>
      </c>
      <c r="AX6516" s="12" t="s">
        <v>77</v>
      </c>
      <c r="AY6516" s="182" t="s">
        <v>574</v>
      </c>
    </row>
    <row r="6517" spans="2:51" s="13" customFormat="1" ht="12">
      <c r="B6517" s="187"/>
      <c r="D6517" s="181" t="s">
        <v>586</v>
      </c>
      <c r="E6517" s="188" t="s">
        <v>1</v>
      </c>
      <c r="F6517" s="189" t="s">
        <v>6477</v>
      </c>
      <c r="H6517" s="190">
        <v>44.95</v>
      </c>
      <c r="I6517" s="191"/>
      <c r="L6517" s="187"/>
      <c r="M6517" s="192"/>
      <c r="T6517" s="193"/>
      <c r="AT6517" s="188" t="s">
        <v>586</v>
      </c>
      <c r="AU6517" s="188" t="s">
        <v>84</v>
      </c>
      <c r="AV6517" s="13" t="s">
        <v>89</v>
      </c>
      <c r="AW6517" s="13" t="s">
        <v>31</v>
      </c>
      <c r="AX6517" s="13" t="s">
        <v>77</v>
      </c>
      <c r="AY6517" s="188" t="s">
        <v>574</v>
      </c>
    </row>
    <row r="6518" spans="2:51" s="13" customFormat="1" ht="12">
      <c r="B6518" s="187"/>
      <c r="D6518" s="181" t="s">
        <v>586</v>
      </c>
      <c r="E6518" s="188" t="s">
        <v>1</v>
      </c>
      <c r="F6518" s="189" t="s">
        <v>6451</v>
      </c>
      <c r="H6518" s="190">
        <v>-2.4</v>
      </c>
      <c r="I6518" s="191"/>
      <c r="L6518" s="187"/>
      <c r="M6518" s="192"/>
      <c r="T6518" s="193"/>
      <c r="AT6518" s="188" t="s">
        <v>586</v>
      </c>
      <c r="AU6518" s="188" t="s">
        <v>84</v>
      </c>
      <c r="AV6518" s="13" t="s">
        <v>89</v>
      </c>
      <c r="AW6518" s="13" t="s">
        <v>31</v>
      </c>
      <c r="AX6518" s="13" t="s">
        <v>77</v>
      </c>
      <c r="AY6518" s="188" t="s">
        <v>574</v>
      </c>
    </row>
    <row r="6519" spans="2:51" s="12" customFormat="1" ht="12">
      <c r="B6519" s="180"/>
      <c r="D6519" s="181" t="s">
        <v>586</v>
      </c>
      <c r="E6519" s="182" t="s">
        <v>1</v>
      </c>
      <c r="F6519" s="183" t="s">
        <v>6488</v>
      </c>
      <c r="H6519" s="182" t="s">
        <v>1</v>
      </c>
      <c r="I6519" s="184"/>
      <c r="L6519" s="180"/>
      <c r="M6519" s="185"/>
      <c r="T6519" s="186"/>
      <c r="AT6519" s="182" t="s">
        <v>586</v>
      </c>
      <c r="AU6519" s="182" t="s">
        <v>84</v>
      </c>
      <c r="AV6519" s="12" t="s">
        <v>84</v>
      </c>
      <c r="AW6519" s="12" t="s">
        <v>31</v>
      </c>
      <c r="AX6519" s="12" t="s">
        <v>77</v>
      </c>
      <c r="AY6519" s="182" t="s">
        <v>574</v>
      </c>
    </row>
    <row r="6520" spans="2:51" s="13" customFormat="1" ht="12">
      <c r="B6520" s="187"/>
      <c r="D6520" s="181" t="s">
        <v>586</v>
      </c>
      <c r="E6520" s="188" t="s">
        <v>1</v>
      </c>
      <c r="F6520" s="189" t="s">
        <v>6489</v>
      </c>
      <c r="H6520" s="190">
        <v>28.216999999999999</v>
      </c>
      <c r="I6520" s="191"/>
      <c r="L6520" s="187"/>
      <c r="M6520" s="192"/>
      <c r="T6520" s="193"/>
      <c r="AT6520" s="188" t="s">
        <v>586</v>
      </c>
      <c r="AU6520" s="188" t="s">
        <v>84</v>
      </c>
      <c r="AV6520" s="13" t="s">
        <v>89</v>
      </c>
      <c r="AW6520" s="13" t="s">
        <v>31</v>
      </c>
      <c r="AX6520" s="13" t="s">
        <v>77</v>
      </c>
      <c r="AY6520" s="188" t="s">
        <v>574</v>
      </c>
    </row>
    <row r="6521" spans="2:51" s="13" customFormat="1" ht="12">
      <c r="B6521" s="187"/>
      <c r="D6521" s="181" t="s">
        <v>586</v>
      </c>
      <c r="E6521" s="188" t="s">
        <v>1</v>
      </c>
      <c r="F6521" s="189" t="s">
        <v>6451</v>
      </c>
      <c r="H6521" s="190">
        <v>-2.4</v>
      </c>
      <c r="I6521" s="191"/>
      <c r="L6521" s="187"/>
      <c r="M6521" s="192"/>
      <c r="T6521" s="193"/>
      <c r="AT6521" s="188" t="s">
        <v>586</v>
      </c>
      <c r="AU6521" s="188" t="s">
        <v>84</v>
      </c>
      <c r="AV6521" s="13" t="s">
        <v>89</v>
      </c>
      <c r="AW6521" s="13" t="s">
        <v>31</v>
      </c>
      <c r="AX6521" s="13" t="s">
        <v>77</v>
      </c>
      <c r="AY6521" s="188" t="s">
        <v>574</v>
      </c>
    </row>
    <row r="6522" spans="2:51" s="12" customFormat="1" ht="12">
      <c r="B6522" s="180"/>
      <c r="D6522" s="181" t="s">
        <v>586</v>
      </c>
      <c r="E6522" s="182" t="s">
        <v>1</v>
      </c>
      <c r="F6522" s="183" t="s">
        <v>6490</v>
      </c>
      <c r="H6522" s="182" t="s">
        <v>1</v>
      </c>
      <c r="I6522" s="184"/>
      <c r="L6522" s="180"/>
      <c r="M6522" s="185"/>
      <c r="T6522" s="186"/>
      <c r="AT6522" s="182" t="s">
        <v>586</v>
      </c>
      <c r="AU6522" s="182" t="s">
        <v>84</v>
      </c>
      <c r="AV6522" s="12" t="s">
        <v>84</v>
      </c>
      <c r="AW6522" s="12" t="s">
        <v>31</v>
      </c>
      <c r="AX6522" s="12" t="s">
        <v>77</v>
      </c>
      <c r="AY6522" s="182" t="s">
        <v>574</v>
      </c>
    </row>
    <row r="6523" spans="2:51" s="13" customFormat="1" ht="12">
      <c r="B6523" s="187"/>
      <c r="D6523" s="181" t="s">
        <v>586</v>
      </c>
      <c r="E6523" s="188" t="s">
        <v>1</v>
      </c>
      <c r="F6523" s="189" t="s">
        <v>6479</v>
      </c>
      <c r="H6523" s="190">
        <v>29.87</v>
      </c>
      <c r="I6523" s="191"/>
      <c r="L6523" s="187"/>
      <c r="M6523" s="192"/>
      <c r="T6523" s="193"/>
      <c r="AT6523" s="188" t="s">
        <v>586</v>
      </c>
      <c r="AU6523" s="188" t="s">
        <v>84</v>
      </c>
      <c r="AV6523" s="13" t="s">
        <v>89</v>
      </c>
      <c r="AW6523" s="13" t="s">
        <v>31</v>
      </c>
      <c r="AX6523" s="13" t="s">
        <v>77</v>
      </c>
      <c r="AY6523" s="188" t="s">
        <v>574</v>
      </c>
    </row>
    <row r="6524" spans="2:51" s="13" customFormat="1" ht="12">
      <c r="B6524" s="187"/>
      <c r="D6524" s="181" t="s">
        <v>586</v>
      </c>
      <c r="E6524" s="188" t="s">
        <v>1</v>
      </c>
      <c r="F6524" s="189" t="s">
        <v>6463</v>
      </c>
      <c r="H6524" s="190">
        <v>-7.2</v>
      </c>
      <c r="I6524" s="191"/>
      <c r="L6524" s="187"/>
      <c r="M6524" s="192"/>
      <c r="T6524" s="193"/>
      <c r="AT6524" s="188" t="s">
        <v>586</v>
      </c>
      <c r="AU6524" s="188" t="s">
        <v>84</v>
      </c>
      <c r="AV6524" s="13" t="s">
        <v>89</v>
      </c>
      <c r="AW6524" s="13" t="s">
        <v>31</v>
      </c>
      <c r="AX6524" s="13" t="s">
        <v>77</v>
      </c>
      <c r="AY6524" s="188" t="s">
        <v>574</v>
      </c>
    </row>
    <row r="6525" spans="2:51" s="13" customFormat="1" ht="12">
      <c r="B6525" s="187"/>
      <c r="D6525" s="181" t="s">
        <v>586</v>
      </c>
      <c r="E6525" s="188" t="s">
        <v>1</v>
      </c>
      <c r="F6525" s="189" t="s">
        <v>6480</v>
      </c>
      <c r="H6525" s="190">
        <v>-4</v>
      </c>
      <c r="I6525" s="191"/>
      <c r="L6525" s="187"/>
      <c r="M6525" s="192"/>
      <c r="T6525" s="193"/>
      <c r="AT6525" s="188" t="s">
        <v>586</v>
      </c>
      <c r="AU6525" s="188" t="s">
        <v>84</v>
      </c>
      <c r="AV6525" s="13" t="s">
        <v>89</v>
      </c>
      <c r="AW6525" s="13" t="s">
        <v>31</v>
      </c>
      <c r="AX6525" s="13" t="s">
        <v>77</v>
      </c>
      <c r="AY6525" s="188" t="s">
        <v>574</v>
      </c>
    </row>
    <row r="6526" spans="2:51" s="12" customFormat="1" ht="12">
      <c r="B6526" s="180"/>
      <c r="D6526" s="181" t="s">
        <v>586</v>
      </c>
      <c r="E6526" s="182" t="s">
        <v>1</v>
      </c>
      <c r="F6526" s="183" t="s">
        <v>6491</v>
      </c>
      <c r="H6526" s="182" t="s">
        <v>1</v>
      </c>
      <c r="I6526" s="184"/>
      <c r="L6526" s="180"/>
      <c r="M6526" s="185"/>
      <c r="T6526" s="186"/>
      <c r="AT6526" s="182" t="s">
        <v>586</v>
      </c>
      <c r="AU6526" s="182" t="s">
        <v>84</v>
      </c>
      <c r="AV6526" s="12" t="s">
        <v>84</v>
      </c>
      <c r="AW6526" s="12" t="s">
        <v>31</v>
      </c>
      <c r="AX6526" s="12" t="s">
        <v>77</v>
      </c>
      <c r="AY6526" s="182" t="s">
        <v>574</v>
      </c>
    </row>
    <row r="6527" spans="2:51" s="13" customFormat="1" ht="12">
      <c r="B6527" s="187"/>
      <c r="D6527" s="181" t="s">
        <v>586</v>
      </c>
      <c r="E6527" s="188" t="s">
        <v>1</v>
      </c>
      <c r="F6527" s="189" t="s">
        <v>6477</v>
      </c>
      <c r="H6527" s="190">
        <v>44.95</v>
      </c>
      <c r="I6527" s="191"/>
      <c r="L6527" s="187"/>
      <c r="M6527" s="192"/>
      <c r="T6527" s="193"/>
      <c r="AT6527" s="188" t="s">
        <v>586</v>
      </c>
      <c r="AU6527" s="188" t="s">
        <v>84</v>
      </c>
      <c r="AV6527" s="13" t="s">
        <v>89</v>
      </c>
      <c r="AW6527" s="13" t="s">
        <v>31</v>
      </c>
      <c r="AX6527" s="13" t="s">
        <v>77</v>
      </c>
      <c r="AY6527" s="188" t="s">
        <v>574</v>
      </c>
    </row>
    <row r="6528" spans="2:51" s="13" customFormat="1" ht="12">
      <c r="B6528" s="187"/>
      <c r="D6528" s="181" t="s">
        <v>586</v>
      </c>
      <c r="E6528" s="188" t="s">
        <v>1</v>
      </c>
      <c r="F6528" s="189" t="s">
        <v>6451</v>
      </c>
      <c r="H6528" s="190">
        <v>-2.4</v>
      </c>
      <c r="I6528" s="191"/>
      <c r="L6528" s="187"/>
      <c r="M6528" s="192"/>
      <c r="T6528" s="193"/>
      <c r="AT6528" s="188" t="s">
        <v>586</v>
      </c>
      <c r="AU6528" s="188" t="s">
        <v>84</v>
      </c>
      <c r="AV6528" s="13" t="s">
        <v>89</v>
      </c>
      <c r="AW6528" s="13" t="s">
        <v>31</v>
      </c>
      <c r="AX6528" s="13" t="s">
        <v>77</v>
      </c>
      <c r="AY6528" s="188" t="s">
        <v>574</v>
      </c>
    </row>
    <row r="6529" spans="2:51" s="12" customFormat="1" ht="12">
      <c r="B6529" s="180"/>
      <c r="D6529" s="181" t="s">
        <v>586</v>
      </c>
      <c r="E6529" s="182" t="s">
        <v>1</v>
      </c>
      <c r="F6529" s="183" t="s">
        <v>6492</v>
      </c>
      <c r="H6529" s="182" t="s">
        <v>1</v>
      </c>
      <c r="I6529" s="184"/>
      <c r="L6529" s="180"/>
      <c r="M6529" s="185"/>
      <c r="T6529" s="186"/>
      <c r="AT6529" s="182" t="s">
        <v>586</v>
      </c>
      <c r="AU6529" s="182" t="s">
        <v>84</v>
      </c>
      <c r="AV6529" s="12" t="s">
        <v>84</v>
      </c>
      <c r="AW6529" s="12" t="s">
        <v>31</v>
      </c>
      <c r="AX6529" s="12" t="s">
        <v>77</v>
      </c>
      <c r="AY6529" s="182" t="s">
        <v>574</v>
      </c>
    </row>
    <row r="6530" spans="2:51" s="13" customFormat="1" ht="12">
      <c r="B6530" s="187"/>
      <c r="D6530" s="181" t="s">
        <v>586</v>
      </c>
      <c r="E6530" s="188" t="s">
        <v>1</v>
      </c>
      <c r="F6530" s="189" t="s">
        <v>6493</v>
      </c>
      <c r="H6530" s="190">
        <v>50.75</v>
      </c>
      <c r="I6530" s="191"/>
      <c r="L6530" s="187"/>
      <c r="M6530" s="192"/>
      <c r="T6530" s="193"/>
      <c r="AT6530" s="188" t="s">
        <v>586</v>
      </c>
      <c r="AU6530" s="188" t="s">
        <v>84</v>
      </c>
      <c r="AV6530" s="13" t="s">
        <v>89</v>
      </c>
      <c r="AW6530" s="13" t="s">
        <v>31</v>
      </c>
      <c r="AX6530" s="13" t="s">
        <v>77</v>
      </c>
      <c r="AY6530" s="188" t="s">
        <v>574</v>
      </c>
    </row>
    <row r="6531" spans="2:51" s="13" customFormat="1" ht="12">
      <c r="B6531" s="187"/>
      <c r="D6531" s="181" t="s">
        <v>586</v>
      </c>
      <c r="E6531" s="188" t="s">
        <v>1</v>
      </c>
      <c r="F6531" s="189" t="s">
        <v>6421</v>
      </c>
      <c r="H6531" s="190">
        <v>-1.8</v>
      </c>
      <c r="I6531" s="191"/>
      <c r="L6531" s="187"/>
      <c r="M6531" s="192"/>
      <c r="T6531" s="193"/>
      <c r="AT6531" s="188" t="s">
        <v>586</v>
      </c>
      <c r="AU6531" s="188" t="s">
        <v>84</v>
      </c>
      <c r="AV6531" s="13" t="s">
        <v>89</v>
      </c>
      <c r="AW6531" s="13" t="s">
        <v>31</v>
      </c>
      <c r="AX6531" s="13" t="s">
        <v>77</v>
      </c>
      <c r="AY6531" s="188" t="s">
        <v>574</v>
      </c>
    </row>
    <row r="6532" spans="2:51" s="12" customFormat="1" ht="12">
      <c r="B6532" s="180"/>
      <c r="D6532" s="181" t="s">
        <v>586</v>
      </c>
      <c r="E6532" s="182" t="s">
        <v>1</v>
      </c>
      <c r="F6532" s="183" t="s">
        <v>6494</v>
      </c>
      <c r="H6532" s="182" t="s">
        <v>1</v>
      </c>
      <c r="I6532" s="184"/>
      <c r="L6532" s="180"/>
      <c r="M6532" s="185"/>
      <c r="T6532" s="186"/>
      <c r="AT6532" s="182" t="s">
        <v>586</v>
      </c>
      <c r="AU6532" s="182" t="s">
        <v>84</v>
      </c>
      <c r="AV6532" s="12" t="s">
        <v>84</v>
      </c>
      <c r="AW6532" s="12" t="s">
        <v>31</v>
      </c>
      <c r="AX6532" s="12" t="s">
        <v>77</v>
      </c>
      <c r="AY6532" s="182" t="s">
        <v>574</v>
      </c>
    </row>
    <row r="6533" spans="2:51" s="13" customFormat="1" ht="12">
      <c r="B6533" s="187"/>
      <c r="D6533" s="181" t="s">
        <v>586</v>
      </c>
      <c r="E6533" s="188" t="s">
        <v>1</v>
      </c>
      <c r="F6533" s="189" t="s">
        <v>6495</v>
      </c>
      <c r="H6533" s="190">
        <v>48.43</v>
      </c>
      <c r="I6533" s="191"/>
      <c r="L6533" s="187"/>
      <c r="M6533" s="192"/>
      <c r="T6533" s="193"/>
      <c r="AT6533" s="188" t="s">
        <v>586</v>
      </c>
      <c r="AU6533" s="188" t="s">
        <v>84</v>
      </c>
      <c r="AV6533" s="13" t="s">
        <v>89</v>
      </c>
      <c r="AW6533" s="13" t="s">
        <v>31</v>
      </c>
      <c r="AX6533" s="13" t="s">
        <v>77</v>
      </c>
      <c r="AY6533" s="188" t="s">
        <v>574</v>
      </c>
    </row>
    <row r="6534" spans="2:51" s="13" customFormat="1" ht="12">
      <c r="B6534" s="187"/>
      <c r="D6534" s="181" t="s">
        <v>586</v>
      </c>
      <c r="E6534" s="188" t="s">
        <v>1</v>
      </c>
      <c r="F6534" s="189" t="s">
        <v>6421</v>
      </c>
      <c r="H6534" s="190">
        <v>-1.8</v>
      </c>
      <c r="I6534" s="191"/>
      <c r="L6534" s="187"/>
      <c r="M6534" s="192"/>
      <c r="T6534" s="193"/>
      <c r="AT6534" s="188" t="s">
        <v>586</v>
      </c>
      <c r="AU6534" s="188" t="s">
        <v>84</v>
      </c>
      <c r="AV6534" s="13" t="s">
        <v>89</v>
      </c>
      <c r="AW6534" s="13" t="s">
        <v>31</v>
      </c>
      <c r="AX6534" s="13" t="s">
        <v>77</v>
      </c>
      <c r="AY6534" s="188" t="s">
        <v>574</v>
      </c>
    </row>
    <row r="6535" spans="2:51" s="12" customFormat="1" ht="12">
      <c r="B6535" s="180"/>
      <c r="D6535" s="181" t="s">
        <v>586</v>
      </c>
      <c r="E6535" s="182" t="s">
        <v>1</v>
      </c>
      <c r="F6535" s="183" t="s">
        <v>6496</v>
      </c>
      <c r="H6535" s="182" t="s">
        <v>1</v>
      </c>
      <c r="I6535" s="184"/>
      <c r="L6535" s="180"/>
      <c r="M6535" s="185"/>
      <c r="T6535" s="186"/>
      <c r="AT6535" s="182" t="s">
        <v>586</v>
      </c>
      <c r="AU6535" s="182" t="s">
        <v>84</v>
      </c>
      <c r="AV6535" s="12" t="s">
        <v>84</v>
      </c>
      <c r="AW6535" s="12" t="s">
        <v>31</v>
      </c>
      <c r="AX6535" s="12" t="s">
        <v>77</v>
      </c>
      <c r="AY6535" s="182" t="s">
        <v>574</v>
      </c>
    </row>
    <row r="6536" spans="2:51" s="13" customFormat="1" ht="12">
      <c r="B6536" s="187"/>
      <c r="D6536" s="181" t="s">
        <v>586</v>
      </c>
      <c r="E6536" s="188" t="s">
        <v>1</v>
      </c>
      <c r="F6536" s="189" t="s">
        <v>6497</v>
      </c>
      <c r="H6536" s="190">
        <v>50.968000000000004</v>
      </c>
      <c r="I6536" s="191"/>
      <c r="L6536" s="187"/>
      <c r="M6536" s="192"/>
      <c r="T6536" s="193"/>
      <c r="AT6536" s="188" t="s">
        <v>586</v>
      </c>
      <c r="AU6536" s="188" t="s">
        <v>84</v>
      </c>
      <c r="AV6536" s="13" t="s">
        <v>89</v>
      </c>
      <c r="AW6536" s="13" t="s">
        <v>31</v>
      </c>
      <c r="AX6536" s="13" t="s">
        <v>77</v>
      </c>
      <c r="AY6536" s="188" t="s">
        <v>574</v>
      </c>
    </row>
    <row r="6537" spans="2:51" s="13" customFormat="1" ht="12">
      <c r="B6537" s="187"/>
      <c r="D6537" s="181" t="s">
        <v>586</v>
      </c>
      <c r="E6537" s="188" t="s">
        <v>1</v>
      </c>
      <c r="F6537" s="189" t="s">
        <v>6421</v>
      </c>
      <c r="H6537" s="190">
        <v>-1.8</v>
      </c>
      <c r="I6537" s="191"/>
      <c r="L6537" s="187"/>
      <c r="M6537" s="192"/>
      <c r="T6537" s="193"/>
      <c r="AT6537" s="188" t="s">
        <v>586</v>
      </c>
      <c r="AU6537" s="188" t="s">
        <v>84</v>
      </c>
      <c r="AV6537" s="13" t="s">
        <v>89</v>
      </c>
      <c r="AW6537" s="13" t="s">
        <v>31</v>
      </c>
      <c r="AX6537" s="13" t="s">
        <v>77</v>
      </c>
      <c r="AY6537" s="188" t="s">
        <v>574</v>
      </c>
    </row>
    <row r="6538" spans="2:51" s="12" customFormat="1" ht="12">
      <c r="B6538" s="180"/>
      <c r="D6538" s="181" t="s">
        <v>586</v>
      </c>
      <c r="E6538" s="182" t="s">
        <v>1</v>
      </c>
      <c r="F6538" s="183" t="s">
        <v>6498</v>
      </c>
      <c r="H6538" s="182" t="s">
        <v>1</v>
      </c>
      <c r="I6538" s="184"/>
      <c r="L6538" s="180"/>
      <c r="M6538" s="185"/>
      <c r="T6538" s="186"/>
      <c r="AT6538" s="182" t="s">
        <v>586</v>
      </c>
      <c r="AU6538" s="182" t="s">
        <v>84</v>
      </c>
      <c r="AV6538" s="12" t="s">
        <v>84</v>
      </c>
      <c r="AW6538" s="12" t="s">
        <v>31</v>
      </c>
      <c r="AX6538" s="12" t="s">
        <v>77</v>
      </c>
      <c r="AY6538" s="182" t="s">
        <v>574</v>
      </c>
    </row>
    <row r="6539" spans="2:51" s="13" customFormat="1" ht="12">
      <c r="B6539" s="187"/>
      <c r="D6539" s="181" t="s">
        <v>586</v>
      </c>
      <c r="E6539" s="188" t="s">
        <v>1</v>
      </c>
      <c r="F6539" s="189" t="s">
        <v>6499</v>
      </c>
      <c r="H6539" s="190">
        <v>49.3</v>
      </c>
      <c r="I6539" s="191"/>
      <c r="L6539" s="187"/>
      <c r="M6539" s="192"/>
      <c r="T6539" s="193"/>
      <c r="AT6539" s="188" t="s">
        <v>586</v>
      </c>
      <c r="AU6539" s="188" t="s">
        <v>84</v>
      </c>
      <c r="AV6539" s="13" t="s">
        <v>89</v>
      </c>
      <c r="AW6539" s="13" t="s">
        <v>31</v>
      </c>
      <c r="AX6539" s="13" t="s">
        <v>77</v>
      </c>
      <c r="AY6539" s="188" t="s">
        <v>574</v>
      </c>
    </row>
    <row r="6540" spans="2:51" s="13" customFormat="1" ht="12">
      <c r="B6540" s="187"/>
      <c r="D6540" s="181" t="s">
        <v>586</v>
      </c>
      <c r="E6540" s="188" t="s">
        <v>1</v>
      </c>
      <c r="F6540" s="189" t="s">
        <v>6421</v>
      </c>
      <c r="H6540" s="190">
        <v>-1.8</v>
      </c>
      <c r="I6540" s="191"/>
      <c r="L6540" s="187"/>
      <c r="M6540" s="192"/>
      <c r="T6540" s="193"/>
      <c r="AT6540" s="188" t="s">
        <v>586</v>
      </c>
      <c r="AU6540" s="188" t="s">
        <v>84</v>
      </c>
      <c r="AV6540" s="13" t="s">
        <v>89</v>
      </c>
      <c r="AW6540" s="13" t="s">
        <v>31</v>
      </c>
      <c r="AX6540" s="13" t="s">
        <v>77</v>
      </c>
      <c r="AY6540" s="188" t="s">
        <v>574</v>
      </c>
    </row>
    <row r="6541" spans="2:51" s="12" customFormat="1" ht="12">
      <c r="B6541" s="180"/>
      <c r="D6541" s="181" t="s">
        <v>586</v>
      </c>
      <c r="E6541" s="182" t="s">
        <v>1</v>
      </c>
      <c r="F6541" s="183" t="s">
        <v>6500</v>
      </c>
      <c r="H6541" s="182" t="s">
        <v>1</v>
      </c>
      <c r="I6541" s="184"/>
      <c r="L6541" s="180"/>
      <c r="M6541" s="185"/>
      <c r="T6541" s="186"/>
      <c r="AT6541" s="182" t="s">
        <v>586</v>
      </c>
      <c r="AU6541" s="182" t="s">
        <v>84</v>
      </c>
      <c r="AV6541" s="12" t="s">
        <v>84</v>
      </c>
      <c r="AW6541" s="12" t="s">
        <v>31</v>
      </c>
      <c r="AX6541" s="12" t="s">
        <v>77</v>
      </c>
      <c r="AY6541" s="182" t="s">
        <v>574</v>
      </c>
    </row>
    <row r="6542" spans="2:51" s="13" customFormat="1" ht="12">
      <c r="B6542" s="187"/>
      <c r="D6542" s="181" t="s">
        <v>586</v>
      </c>
      <c r="E6542" s="188" t="s">
        <v>1</v>
      </c>
      <c r="F6542" s="189" t="s">
        <v>6501</v>
      </c>
      <c r="H6542" s="190">
        <v>50.387999999999998</v>
      </c>
      <c r="I6542" s="191"/>
      <c r="L6542" s="187"/>
      <c r="M6542" s="192"/>
      <c r="T6542" s="193"/>
      <c r="AT6542" s="188" t="s">
        <v>586</v>
      </c>
      <c r="AU6542" s="188" t="s">
        <v>84</v>
      </c>
      <c r="AV6542" s="13" t="s">
        <v>89</v>
      </c>
      <c r="AW6542" s="13" t="s">
        <v>31</v>
      </c>
      <c r="AX6542" s="13" t="s">
        <v>77</v>
      </c>
      <c r="AY6542" s="188" t="s">
        <v>574</v>
      </c>
    </row>
    <row r="6543" spans="2:51" s="13" customFormat="1" ht="12">
      <c r="B6543" s="187"/>
      <c r="D6543" s="181" t="s">
        <v>586</v>
      </c>
      <c r="E6543" s="188" t="s">
        <v>1</v>
      </c>
      <c r="F6543" s="189" t="s">
        <v>6421</v>
      </c>
      <c r="H6543" s="190">
        <v>-1.8</v>
      </c>
      <c r="I6543" s="191"/>
      <c r="L6543" s="187"/>
      <c r="M6543" s="192"/>
      <c r="T6543" s="193"/>
      <c r="AT6543" s="188" t="s">
        <v>586</v>
      </c>
      <c r="AU6543" s="188" t="s">
        <v>84</v>
      </c>
      <c r="AV6543" s="13" t="s">
        <v>89</v>
      </c>
      <c r="AW6543" s="13" t="s">
        <v>31</v>
      </c>
      <c r="AX6543" s="13" t="s">
        <v>77</v>
      </c>
      <c r="AY6543" s="188" t="s">
        <v>574</v>
      </c>
    </row>
    <row r="6544" spans="2:51" s="12" customFormat="1" ht="12">
      <c r="B6544" s="180"/>
      <c r="D6544" s="181" t="s">
        <v>586</v>
      </c>
      <c r="E6544" s="182" t="s">
        <v>1</v>
      </c>
      <c r="F6544" s="183" t="s">
        <v>6502</v>
      </c>
      <c r="H6544" s="182" t="s">
        <v>1</v>
      </c>
      <c r="I6544" s="184"/>
      <c r="L6544" s="180"/>
      <c r="M6544" s="185"/>
      <c r="T6544" s="186"/>
      <c r="AT6544" s="182" t="s">
        <v>586</v>
      </c>
      <c r="AU6544" s="182" t="s">
        <v>84</v>
      </c>
      <c r="AV6544" s="12" t="s">
        <v>84</v>
      </c>
      <c r="AW6544" s="12" t="s">
        <v>31</v>
      </c>
      <c r="AX6544" s="12" t="s">
        <v>77</v>
      </c>
      <c r="AY6544" s="182" t="s">
        <v>574</v>
      </c>
    </row>
    <row r="6545" spans="2:51" s="13" customFormat="1" ht="12">
      <c r="B6545" s="187"/>
      <c r="D6545" s="181" t="s">
        <v>586</v>
      </c>
      <c r="E6545" s="188" t="s">
        <v>1</v>
      </c>
      <c r="F6545" s="189" t="s">
        <v>6503</v>
      </c>
      <c r="H6545" s="190">
        <v>49.357999999999997</v>
      </c>
      <c r="I6545" s="191"/>
      <c r="L6545" s="187"/>
      <c r="M6545" s="192"/>
      <c r="T6545" s="193"/>
      <c r="AT6545" s="188" t="s">
        <v>586</v>
      </c>
      <c r="AU6545" s="188" t="s">
        <v>84</v>
      </c>
      <c r="AV6545" s="13" t="s">
        <v>89</v>
      </c>
      <c r="AW6545" s="13" t="s">
        <v>31</v>
      </c>
      <c r="AX6545" s="13" t="s">
        <v>77</v>
      </c>
      <c r="AY6545" s="188" t="s">
        <v>574</v>
      </c>
    </row>
    <row r="6546" spans="2:51" s="13" customFormat="1" ht="12">
      <c r="B6546" s="187"/>
      <c r="D6546" s="181" t="s">
        <v>586</v>
      </c>
      <c r="E6546" s="188" t="s">
        <v>1</v>
      </c>
      <c r="F6546" s="189" t="s">
        <v>6421</v>
      </c>
      <c r="H6546" s="190">
        <v>-1.8</v>
      </c>
      <c r="I6546" s="191"/>
      <c r="L6546" s="187"/>
      <c r="M6546" s="192"/>
      <c r="T6546" s="193"/>
      <c r="AT6546" s="188" t="s">
        <v>586</v>
      </c>
      <c r="AU6546" s="188" t="s">
        <v>84</v>
      </c>
      <c r="AV6546" s="13" t="s">
        <v>89</v>
      </c>
      <c r="AW6546" s="13" t="s">
        <v>31</v>
      </c>
      <c r="AX6546" s="13" t="s">
        <v>77</v>
      </c>
      <c r="AY6546" s="188" t="s">
        <v>574</v>
      </c>
    </row>
    <row r="6547" spans="2:51" s="12" customFormat="1" ht="12">
      <c r="B6547" s="180"/>
      <c r="D6547" s="181" t="s">
        <v>586</v>
      </c>
      <c r="E6547" s="182" t="s">
        <v>1</v>
      </c>
      <c r="F6547" s="183" t="s">
        <v>6504</v>
      </c>
      <c r="H6547" s="182" t="s">
        <v>1</v>
      </c>
      <c r="I6547" s="184"/>
      <c r="L6547" s="180"/>
      <c r="M6547" s="185"/>
      <c r="T6547" s="186"/>
      <c r="AT6547" s="182" t="s">
        <v>586</v>
      </c>
      <c r="AU6547" s="182" t="s">
        <v>84</v>
      </c>
      <c r="AV6547" s="12" t="s">
        <v>84</v>
      </c>
      <c r="AW6547" s="12" t="s">
        <v>31</v>
      </c>
      <c r="AX6547" s="12" t="s">
        <v>77</v>
      </c>
      <c r="AY6547" s="182" t="s">
        <v>574</v>
      </c>
    </row>
    <row r="6548" spans="2:51" s="13" customFormat="1" ht="12">
      <c r="B6548" s="187"/>
      <c r="D6548" s="181" t="s">
        <v>586</v>
      </c>
      <c r="E6548" s="188" t="s">
        <v>1</v>
      </c>
      <c r="F6548" s="189" t="s">
        <v>6505</v>
      </c>
      <c r="H6548" s="190">
        <v>50.604999999999997</v>
      </c>
      <c r="I6548" s="191"/>
      <c r="L6548" s="187"/>
      <c r="M6548" s="192"/>
      <c r="T6548" s="193"/>
      <c r="AT6548" s="188" t="s">
        <v>586</v>
      </c>
      <c r="AU6548" s="188" t="s">
        <v>84</v>
      </c>
      <c r="AV6548" s="13" t="s">
        <v>89</v>
      </c>
      <c r="AW6548" s="13" t="s">
        <v>31</v>
      </c>
      <c r="AX6548" s="13" t="s">
        <v>77</v>
      </c>
      <c r="AY6548" s="188" t="s">
        <v>574</v>
      </c>
    </row>
    <row r="6549" spans="2:51" s="13" customFormat="1" ht="12">
      <c r="B6549" s="187"/>
      <c r="D6549" s="181" t="s">
        <v>586</v>
      </c>
      <c r="E6549" s="188" t="s">
        <v>1</v>
      </c>
      <c r="F6549" s="189" t="s">
        <v>6421</v>
      </c>
      <c r="H6549" s="190">
        <v>-1.8</v>
      </c>
      <c r="I6549" s="191"/>
      <c r="L6549" s="187"/>
      <c r="M6549" s="192"/>
      <c r="T6549" s="193"/>
      <c r="AT6549" s="188" t="s">
        <v>586</v>
      </c>
      <c r="AU6549" s="188" t="s">
        <v>84</v>
      </c>
      <c r="AV6549" s="13" t="s">
        <v>89</v>
      </c>
      <c r="AW6549" s="13" t="s">
        <v>31</v>
      </c>
      <c r="AX6549" s="13" t="s">
        <v>77</v>
      </c>
      <c r="AY6549" s="188" t="s">
        <v>574</v>
      </c>
    </row>
    <row r="6550" spans="2:51" s="12" customFormat="1" ht="12">
      <c r="B6550" s="180"/>
      <c r="D6550" s="181" t="s">
        <v>586</v>
      </c>
      <c r="E6550" s="182" t="s">
        <v>1</v>
      </c>
      <c r="F6550" s="183" t="s">
        <v>6506</v>
      </c>
      <c r="H6550" s="182" t="s">
        <v>1</v>
      </c>
      <c r="I6550" s="184"/>
      <c r="L6550" s="180"/>
      <c r="M6550" s="185"/>
      <c r="T6550" s="186"/>
      <c r="AT6550" s="182" t="s">
        <v>586</v>
      </c>
      <c r="AU6550" s="182" t="s">
        <v>84</v>
      </c>
      <c r="AV6550" s="12" t="s">
        <v>84</v>
      </c>
      <c r="AW6550" s="12" t="s">
        <v>31</v>
      </c>
      <c r="AX6550" s="12" t="s">
        <v>77</v>
      </c>
      <c r="AY6550" s="182" t="s">
        <v>574</v>
      </c>
    </row>
    <row r="6551" spans="2:51" s="13" customFormat="1" ht="12">
      <c r="B6551" s="187"/>
      <c r="D6551" s="181" t="s">
        <v>586</v>
      </c>
      <c r="E6551" s="188" t="s">
        <v>1</v>
      </c>
      <c r="F6551" s="189" t="s">
        <v>6507</v>
      </c>
      <c r="H6551" s="190">
        <v>19.792999999999999</v>
      </c>
      <c r="I6551" s="191"/>
      <c r="L6551" s="187"/>
      <c r="M6551" s="192"/>
      <c r="T6551" s="193"/>
      <c r="AT6551" s="188" t="s">
        <v>586</v>
      </c>
      <c r="AU6551" s="188" t="s">
        <v>84</v>
      </c>
      <c r="AV6551" s="13" t="s">
        <v>89</v>
      </c>
      <c r="AW6551" s="13" t="s">
        <v>31</v>
      </c>
      <c r="AX6551" s="13" t="s">
        <v>77</v>
      </c>
      <c r="AY6551" s="188" t="s">
        <v>574</v>
      </c>
    </row>
    <row r="6552" spans="2:51" s="13" customFormat="1" ht="12">
      <c r="B6552" s="187"/>
      <c r="D6552" s="181" t="s">
        <v>586</v>
      </c>
      <c r="E6552" s="188" t="s">
        <v>1</v>
      </c>
      <c r="F6552" s="189" t="s">
        <v>6508</v>
      </c>
      <c r="H6552" s="190">
        <v>-6.8250000000000002</v>
      </c>
      <c r="I6552" s="191"/>
      <c r="L6552" s="187"/>
      <c r="M6552" s="192"/>
      <c r="T6552" s="193"/>
      <c r="AT6552" s="188" t="s">
        <v>586</v>
      </c>
      <c r="AU6552" s="188" t="s">
        <v>84</v>
      </c>
      <c r="AV6552" s="13" t="s">
        <v>89</v>
      </c>
      <c r="AW6552" s="13" t="s">
        <v>31</v>
      </c>
      <c r="AX6552" s="13" t="s">
        <v>77</v>
      </c>
      <c r="AY6552" s="188" t="s">
        <v>574</v>
      </c>
    </row>
    <row r="6553" spans="2:51" s="12" customFormat="1" ht="12">
      <c r="B6553" s="180"/>
      <c r="D6553" s="181" t="s">
        <v>586</v>
      </c>
      <c r="E6553" s="182" t="s">
        <v>1</v>
      </c>
      <c r="F6553" s="183" t="s">
        <v>6509</v>
      </c>
      <c r="H6553" s="182" t="s">
        <v>1</v>
      </c>
      <c r="I6553" s="184"/>
      <c r="L6553" s="180"/>
      <c r="M6553" s="185"/>
      <c r="T6553" s="186"/>
      <c r="AT6553" s="182" t="s">
        <v>586</v>
      </c>
      <c r="AU6553" s="182" t="s">
        <v>84</v>
      </c>
      <c r="AV6553" s="12" t="s">
        <v>84</v>
      </c>
      <c r="AW6553" s="12" t="s">
        <v>31</v>
      </c>
      <c r="AX6553" s="12" t="s">
        <v>77</v>
      </c>
      <c r="AY6553" s="182" t="s">
        <v>574</v>
      </c>
    </row>
    <row r="6554" spans="2:51" s="13" customFormat="1" ht="12">
      <c r="B6554" s="187"/>
      <c r="D6554" s="181" t="s">
        <v>586</v>
      </c>
      <c r="E6554" s="188" t="s">
        <v>1</v>
      </c>
      <c r="F6554" s="189" t="s">
        <v>6510</v>
      </c>
      <c r="H6554" s="190">
        <v>24.577999999999999</v>
      </c>
      <c r="I6554" s="191"/>
      <c r="L6554" s="187"/>
      <c r="M6554" s="192"/>
      <c r="T6554" s="193"/>
      <c r="AT6554" s="188" t="s">
        <v>586</v>
      </c>
      <c r="AU6554" s="188" t="s">
        <v>84</v>
      </c>
      <c r="AV6554" s="13" t="s">
        <v>89</v>
      </c>
      <c r="AW6554" s="13" t="s">
        <v>31</v>
      </c>
      <c r="AX6554" s="13" t="s">
        <v>77</v>
      </c>
      <c r="AY6554" s="188" t="s">
        <v>574</v>
      </c>
    </row>
    <row r="6555" spans="2:51" s="13" customFormat="1" ht="12">
      <c r="B6555" s="187"/>
      <c r="D6555" s="181" t="s">
        <v>586</v>
      </c>
      <c r="E6555" s="188" t="s">
        <v>1</v>
      </c>
      <c r="F6555" s="189" t="s">
        <v>6511</v>
      </c>
      <c r="H6555" s="190">
        <v>11.89</v>
      </c>
      <c r="I6555" s="191"/>
      <c r="L6555" s="187"/>
      <c r="M6555" s="192"/>
      <c r="T6555" s="193"/>
      <c r="AT6555" s="188" t="s">
        <v>586</v>
      </c>
      <c r="AU6555" s="188" t="s">
        <v>84</v>
      </c>
      <c r="AV6555" s="13" t="s">
        <v>89</v>
      </c>
      <c r="AW6555" s="13" t="s">
        <v>31</v>
      </c>
      <c r="AX6555" s="13" t="s">
        <v>77</v>
      </c>
      <c r="AY6555" s="188" t="s">
        <v>574</v>
      </c>
    </row>
    <row r="6556" spans="2:51" s="13" customFormat="1" ht="12">
      <c r="B6556" s="187"/>
      <c r="D6556" s="181" t="s">
        <v>586</v>
      </c>
      <c r="E6556" s="188" t="s">
        <v>1</v>
      </c>
      <c r="F6556" s="189" t="s">
        <v>6508</v>
      </c>
      <c r="H6556" s="190">
        <v>-6.8250000000000002</v>
      </c>
      <c r="I6556" s="191"/>
      <c r="L6556" s="187"/>
      <c r="M6556" s="192"/>
      <c r="T6556" s="193"/>
      <c r="AT6556" s="188" t="s">
        <v>586</v>
      </c>
      <c r="AU6556" s="188" t="s">
        <v>84</v>
      </c>
      <c r="AV6556" s="13" t="s">
        <v>89</v>
      </c>
      <c r="AW6556" s="13" t="s">
        <v>31</v>
      </c>
      <c r="AX6556" s="13" t="s">
        <v>77</v>
      </c>
      <c r="AY6556" s="188" t="s">
        <v>574</v>
      </c>
    </row>
    <row r="6557" spans="2:51" s="12" customFormat="1" ht="12">
      <c r="B6557" s="180"/>
      <c r="D6557" s="181" t="s">
        <v>586</v>
      </c>
      <c r="E6557" s="182" t="s">
        <v>1</v>
      </c>
      <c r="F6557" s="183" t="s">
        <v>6512</v>
      </c>
      <c r="H6557" s="182" t="s">
        <v>1</v>
      </c>
      <c r="I6557" s="184"/>
      <c r="L6557" s="180"/>
      <c r="M6557" s="185"/>
      <c r="T6557" s="186"/>
      <c r="AT6557" s="182" t="s">
        <v>586</v>
      </c>
      <c r="AU6557" s="182" t="s">
        <v>84</v>
      </c>
      <c r="AV6557" s="12" t="s">
        <v>84</v>
      </c>
      <c r="AW6557" s="12" t="s">
        <v>31</v>
      </c>
      <c r="AX6557" s="12" t="s">
        <v>77</v>
      </c>
      <c r="AY6557" s="182" t="s">
        <v>574</v>
      </c>
    </row>
    <row r="6558" spans="2:51" s="13" customFormat="1" ht="12">
      <c r="B6558" s="187"/>
      <c r="D6558" s="181" t="s">
        <v>586</v>
      </c>
      <c r="E6558" s="188" t="s">
        <v>1</v>
      </c>
      <c r="F6558" s="189" t="s">
        <v>6489</v>
      </c>
      <c r="H6558" s="190">
        <v>28.216999999999999</v>
      </c>
      <c r="I6558" s="191"/>
      <c r="L6558" s="187"/>
      <c r="M6558" s="192"/>
      <c r="T6558" s="193"/>
      <c r="AT6558" s="188" t="s">
        <v>586</v>
      </c>
      <c r="AU6558" s="188" t="s">
        <v>84</v>
      </c>
      <c r="AV6558" s="13" t="s">
        <v>89</v>
      </c>
      <c r="AW6558" s="13" t="s">
        <v>31</v>
      </c>
      <c r="AX6558" s="13" t="s">
        <v>77</v>
      </c>
      <c r="AY6558" s="188" t="s">
        <v>574</v>
      </c>
    </row>
    <row r="6559" spans="2:51" s="13" customFormat="1" ht="12">
      <c r="B6559" s="187"/>
      <c r="D6559" s="181" t="s">
        <v>586</v>
      </c>
      <c r="E6559" s="188" t="s">
        <v>1</v>
      </c>
      <c r="F6559" s="189" t="s">
        <v>6459</v>
      </c>
      <c r="H6559" s="190">
        <v>-2.2000000000000002</v>
      </c>
      <c r="I6559" s="191"/>
      <c r="L6559" s="187"/>
      <c r="M6559" s="192"/>
      <c r="T6559" s="193"/>
      <c r="AT6559" s="188" t="s">
        <v>586</v>
      </c>
      <c r="AU6559" s="188" t="s">
        <v>84</v>
      </c>
      <c r="AV6559" s="13" t="s">
        <v>89</v>
      </c>
      <c r="AW6559" s="13" t="s">
        <v>31</v>
      </c>
      <c r="AX6559" s="13" t="s">
        <v>77</v>
      </c>
      <c r="AY6559" s="188" t="s">
        <v>574</v>
      </c>
    </row>
    <row r="6560" spans="2:51" s="12" customFormat="1" ht="12">
      <c r="B6560" s="180"/>
      <c r="D6560" s="181" t="s">
        <v>586</v>
      </c>
      <c r="E6560" s="182" t="s">
        <v>1</v>
      </c>
      <c r="F6560" s="183" t="s">
        <v>6513</v>
      </c>
      <c r="H6560" s="182" t="s">
        <v>1</v>
      </c>
      <c r="I6560" s="184"/>
      <c r="L6560" s="180"/>
      <c r="M6560" s="185"/>
      <c r="T6560" s="186"/>
      <c r="AT6560" s="182" t="s">
        <v>586</v>
      </c>
      <c r="AU6560" s="182" t="s">
        <v>84</v>
      </c>
      <c r="AV6560" s="12" t="s">
        <v>84</v>
      </c>
      <c r="AW6560" s="12" t="s">
        <v>31</v>
      </c>
      <c r="AX6560" s="12" t="s">
        <v>77</v>
      </c>
      <c r="AY6560" s="182" t="s">
        <v>574</v>
      </c>
    </row>
    <row r="6561" spans="2:51" s="13" customFormat="1" ht="12">
      <c r="B6561" s="187"/>
      <c r="D6561" s="181" t="s">
        <v>586</v>
      </c>
      <c r="E6561" s="188" t="s">
        <v>1</v>
      </c>
      <c r="F6561" s="189" t="s">
        <v>6479</v>
      </c>
      <c r="H6561" s="190">
        <v>29.87</v>
      </c>
      <c r="I6561" s="191"/>
      <c r="L6561" s="187"/>
      <c r="M6561" s="192"/>
      <c r="T6561" s="193"/>
      <c r="AT6561" s="188" t="s">
        <v>586</v>
      </c>
      <c r="AU6561" s="188" t="s">
        <v>84</v>
      </c>
      <c r="AV6561" s="13" t="s">
        <v>89</v>
      </c>
      <c r="AW6561" s="13" t="s">
        <v>31</v>
      </c>
      <c r="AX6561" s="13" t="s">
        <v>77</v>
      </c>
      <c r="AY6561" s="188" t="s">
        <v>574</v>
      </c>
    </row>
    <row r="6562" spans="2:51" s="13" customFormat="1" ht="12">
      <c r="B6562" s="187"/>
      <c r="D6562" s="181" t="s">
        <v>586</v>
      </c>
      <c r="E6562" s="188" t="s">
        <v>1</v>
      </c>
      <c r="F6562" s="189" t="s">
        <v>6514</v>
      </c>
      <c r="H6562" s="190">
        <v>-6.6</v>
      </c>
      <c r="I6562" s="191"/>
      <c r="L6562" s="187"/>
      <c r="M6562" s="192"/>
      <c r="T6562" s="193"/>
      <c r="AT6562" s="188" t="s">
        <v>586</v>
      </c>
      <c r="AU6562" s="188" t="s">
        <v>84</v>
      </c>
      <c r="AV6562" s="13" t="s">
        <v>89</v>
      </c>
      <c r="AW6562" s="13" t="s">
        <v>31</v>
      </c>
      <c r="AX6562" s="13" t="s">
        <v>77</v>
      </c>
      <c r="AY6562" s="188" t="s">
        <v>574</v>
      </c>
    </row>
    <row r="6563" spans="2:51" s="13" customFormat="1" ht="12">
      <c r="B6563" s="187"/>
      <c r="D6563" s="181" t="s">
        <v>586</v>
      </c>
      <c r="E6563" s="188" t="s">
        <v>1</v>
      </c>
      <c r="F6563" s="189" t="s">
        <v>6464</v>
      </c>
      <c r="H6563" s="190">
        <v>-4</v>
      </c>
      <c r="I6563" s="191"/>
      <c r="L6563" s="187"/>
      <c r="M6563" s="192"/>
      <c r="T6563" s="193"/>
      <c r="AT6563" s="188" t="s">
        <v>586</v>
      </c>
      <c r="AU6563" s="188" t="s">
        <v>84</v>
      </c>
      <c r="AV6563" s="13" t="s">
        <v>89</v>
      </c>
      <c r="AW6563" s="13" t="s">
        <v>31</v>
      </c>
      <c r="AX6563" s="13" t="s">
        <v>77</v>
      </c>
      <c r="AY6563" s="188" t="s">
        <v>574</v>
      </c>
    </row>
    <row r="6564" spans="2:51" s="12" customFormat="1" ht="12">
      <c r="B6564" s="180"/>
      <c r="D6564" s="181" t="s">
        <v>586</v>
      </c>
      <c r="E6564" s="182" t="s">
        <v>1</v>
      </c>
      <c r="F6564" s="183" t="s">
        <v>6515</v>
      </c>
      <c r="H6564" s="182" t="s">
        <v>1</v>
      </c>
      <c r="I6564" s="184"/>
      <c r="L6564" s="180"/>
      <c r="M6564" s="185"/>
      <c r="T6564" s="186"/>
      <c r="AT6564" s="182" t="s">
        <v>586</v>
      </c>
      <c r="AU6564" s="182" t="s">
        <v>84</v>
      </c>
      <c r="AV6564" s="12" t="s">
        <v>84</v>
      </c>
      <c r="AW6564" s="12" t="s">
        <v>31</v>
      </c>
      <c r="AX6564" s="12" t="s">
        <v>77</v>
      </c>
      <c r="AY6564" s="182" t="s">
        <v>574</v>
      </c>
    </row>
    <row r="6565" spans="2:51" s="13" customFormat="1" ht="12">
      <c r="B6565" s="187"/>
      <c r="D6565" s="181" t="s">
        <v>586</v>
      </c>
      <c r="E6565" s="188" t="s">
        <v>1</v>
      </c>
      <c r="F6565" s="189" t="s">
        <v>6477</v>
      </c>
      <c r="H6565" s="190">
        <v>44.95</v>
      </c>
      <c r="I6565" s="191"/>
      <c r="L6565" s="187"/>
      <c r="M6565" s="192"/>
      <c r="T6565" s="193"/>
      <c r="AT6565" s="188" t="s">
        <v>586</v>
      </c>
      <c r="AU6565" s="188" t="s">
        <v>84</v>
      </c>
      <c r="AV6565" s="13" t="s">
        <v>89</v>
      </c>
      <c r="AW6565" s="13" t="s">
        <v>31</v>
      </c>
      <c r="AX6565" s="13" t="s">
        <v>77</v>
      </c>
      <c r="AY6565" s="188" t="s">
        <v>574</v>
      </c>
    </row>
    <row r="6566" spans="2:51" s="13" customFormat="1" ht="12">
      <c r="B6566" s="187"/>
      <c r="D6566" s="181" t="s">
        <v>586</v>
      </c>
      <c r="E6566" s="188" t="s">
        <v>1</v>
      </c>
      <c r="F6566" s="189" t="s">
        <v>6451</v>
      </c>
      <c r="H6566" s="190">
        <v>-2.4</v>
      </c>
      <c r="I6566" s="191"/>
      <c r="L6566" s="187"/>
      <c r="M6566" s="192"/>
      <c r="T6566" s="193"/>
      <c r="AT6566" s="188" t="s">
        <v>586</v>
      </c>
      <c r="AU6566" s="188" t="s">
        <v>84</v>
      </c>
      <c r="AV6566" s="13" t="s">
        <v>89</v>
      </c>
      <c r="AW6566" s="13" t="s">
        <v>31</v>
      </c>
      <c r="AX6566" s="13" t="s">
        <v>77</v>
      </c>
      <c r="AY6566" s="188" t="s">
        <v>574</v>
      </c>
    </row>
    <row r="6567" spans="2:51" s="12" customFormat="1" ht="12">
      <c r="B6567" s="180"/>
      <c r="D6567" s="181" t="s">
        <v>586</v>
      </c>
      <c r="E6567" s="182" t="s">
        <v>1</v>
      </c>
      <c r="F6567" s="183" t="s">
        <v>6516</v>
      </c>
      <c r="H6567" s="182" t="s">
        <v>1</v>
      </c>
      <c r="I6567" s="184"/>
      <c r="L6567" s="180"/>
      <c r="M6567" s="185"/>
      <c r="T6567" s="186"/>
      <c r="AT6567" s="182" t="s">
        <v>586</v>
      </c>
      <c r="AU6567" s="182" t="s">
        <v>84</v>
      </c>
      <c r="AV6567" s="12" t="s">
        <v>84</v>
      </c>
      <c r="AW6567" s="12" t="s">
        <v>31</v>
      </c>
      <c r="AX6567" s="12" t="s">
        <v>77</v>
      </c>
      <c r="AY6567" s="182" t="s">
        <v>574</v>
      </c>
    </row>
    <row r="6568" spans="2:51" s="13" customFormat="1" ht="12">
      <c r="B6568" s="187"/>
      <c r="D6568" s="181" t="s">
        <v>586</v>
      </c>
      <c r="E6568" s="188" t="s">
        <v>1</v>
      </c>
      <c r="F6568" s="189" t="s">
        <v>6477</v>
      </c>
      <c r="H6568" s="190">
        <v>44.95</v>
      </c>
      <c r="I6568" s="191"/>
      <c r="L6568" s="187"/>
      <c r="M6568" s="192"/>
      <c r="T6568" s="193"/>
      <c r="AT6568" s="188" t="s">
        <v>586</v>
      </c>
      <c r="AU6568" s="188" t="s">
        <v>84</v>
      </c>
      <c r="AV6568" s="13" t="s">
        <v>89</v>
      </c>
      <c r="AW6568" s="13" t="s">
        <v>31</v>
      </c>
      <c r="AX6568" s="13" t="s">
        <v>77</v>
      </c>
      <c r="AY6568" s="188" t="s">
        <v>574</v>
      </c>
    </row>
    <row r="6569" spans="2:51" s="13" customFormat="1" ht="12">
      <c r="B6569" s="187"/>
      <c r="D6569" s="181" t="s">
        <v>586</v>
      </c>
      <c r="E6569" s="188" t="s">
        <v>1</v>
      </c>
      <c r="F6569" s="189" t="s">
        <v>6451</v>
      </c>
      <c r="H6569" s="190">
        <v>-2.4</v>
      </c>
      <c r="I6569" s="191"/>
      <c r="L6569" s="187"/>
      <c r="M6569" s="192"/>
      <c r="T6569" s="193"/>
      <c r="AT6569" s="188" t="s">
        <v>586</v>
      </c>
      <c r="AU6569" s="188" t="s">
        <v>84</v>
      </c>
      <c r="AV6569" s="13" t="s">
        <v>89</v>
      </c>
      <c r="AW6569" s="13" t="s">
        <v>31</v>
      </c>
      <c r="AX6569" s="13" t="s">
        <v>77</v>
      </c>
      <c r="AY6569" s="188" t="s">
        <v>574</v>
      </c>
    </row>
    <row r="6570" spans="2:51" s="12" customFormat="1" ht="12">
      <c r="B6570" s="180"/>
      <c r="D6570" s="181" t="s">
        <v>586</v>
      </c>
      <c r="E6570" s="182" t="s">
        <v>1</v>
      </c>
      <c r="F6570" s="183" t="s">
        <v>6517</v>
      </c>
      <c r="H6570" s="182" t="s">
        <v>1</v>
      </c>
      <c r="I6570" s="184"/>
      <c r="L6570" s="180"/>
      <c r="M6570" s="185"/>
      <c r="T6570" s="186"/>
      <c r="AT6570" s="182" t="s">
        <v>586</v>
      </c>
      <c r="AU6570" s="182" t="s">
        <v>84</v>
      </c>
      <c r="AV6570" s="12" t="s">
        <v>84</v>
      </c>
      <c r="AW6570" s="12" t="s">
        <v>31</v>
      </c>
      <c r="AX6570" s="12" t="s">
        <v>77</v>
      </c>
      <c r="AY6570" s="182" t="s">
        <v>574</v>
      </c>
    </row>
    <row r="6571" spans="2:51" s="13" customFormat="1" ht="12">
      <c r="B6571" s="187"/>
      <c r="D6571" s="181" t="s">
        <v>586</v>
      </c>
      <c r="E6571" s="188" t="s">
        <v>1</v>
      </c>
      <c r="F6571" s="189" t="s">
        <v>6479</v>
      </c>
      <c r="H6571" s="190">
        <v>29.87</v>
      </c>
      <c r="I6571" s="191"/>
      <c r="L6571" s="187"/>
      <c r="M6571" s="192"/>
      <c r="T6571" s="193"/>
      <c r="AT6571" s="188" t="s">
        <v>586</v>
      </c>
      <c r="AU6571" s="188" t="s">
        <v>84</v>
      </c>
      <c r="AV6571" s="13" t="s">
        <v>89</v>
      </c>
      <c r="AW6571" s="13" t="s">
        <v>31</v>
      </c>
      <c r="AX6571" s="13" t="s">
        <v>77</v>
      </c>
      <c r="AY6571" s="188" t="s">
        <v>574</v>
      </c>
    </row>
    <row r="6572" spans="2:51" s="13" customFormat="1" ht="12">
      <c r="B6572" s="187"/>
      <c r="D6572" s="181" t="s">
        <v>586</v>
      </c>
      <c r="E6572" s="188" t="s">
        <v>1</v>
      </c>
      <c r="F6572" s="189" t="s">
        <v>6514</v>
      </c>
      <c r="H6572" s="190">
        <v>-6.6</v>
      </c>
      <c r="I6572" s="191"/>
      <c r="L6572" s="187"/>
      <c r="M6572" s="192"/>
      <c r="T6572" s="193"/>
      <c r="AT6572" s="188" t="s">
        <v>586</v>
      </c>
      <c r="AU6572" s="188" t="s">
        <v>84</v>
      </c>
      <c r="AV6572" s="13" t="s">
        <v>89</v>
      </c>
      <c r="AW6572" s="13" t="s">
        <v>31</v>
      </c>
      <c r="AX6572" s="13" t="s">
        <v>77</v>
      </c>
      <c r="AY6572" s="188" t="s">
        <v>574</v>
      </c>
    </row>
    <row r="6573" spans="2:51" s="13" customFormat="1" ht="12">
      <c r="B6573" s="187"/>
      <c r="D6573" s="181" t="s">
        <v>586</v>
      </c>
      <c r="E6573" s="188" t="s">
        <v>1</v>
      </c>
      <c r="F6573" s="189" t="s">
        <v>6464</v>
      </c>
      <c r="H6573" s="190">
        <v>-4</v>
      </c>
      <c r="I6573" s="191"/>
      <c r="L6573" s="187"/>
      <c r="M6573" s="192"/>
      <c r="T6573" s="193"/>
      <c r="AT6573" s="188" t="s">
        <v>586</v>
      </c>
      <c r="AU6573" s="188" t="s">
        <v>84</v>
      </c>
      <c r="AV6573" s="13" t="s">
        <v>89</v>
      </c>
      <c r="AW6573" s="13" t="s">
        <v>31</v>
      </c>
      <c r="AX6573" s="13" t="s">
        <v>77</v>
      </c>
      <c r="AY6573" s="188" t="s">
        <v>574</v>
      </c>
    </row>
    <row r="6574" spans="2:51" s="12" customFormat="1" ht="12">
      <c r="B6574" s="180"/>
      <c r="D6574" s="181" t="s">
        <v>586</v>
      </c>
      <c r="E6574" s="182" t="s">
        <v>1</v>
      </c>
      <c r="F6574" s="183" t="s">
        <v>6518</v>
      </c>
      <c r="H6574" s="182" t="s">
        <v>1</v>
      </c>
      <c r="I6574" s="184"/>
      <c r="L6574" s="180"/>
      <c r="M6574" s="185"/>
      <c r="T6574" s="186"/>
      <c r="AT6574" s="182" t="s">
        <v>586</v>
      </c>
      <c r="AU6574" s="182" t="s">
        <v>84</v>
      </c>
      <c r="AV6574" s="12" t="s">
        <v>84</v>
      </c>
      <c r="AW6574" s="12" t="s">
        <v>31</v>
      </c>
      <c r="AX6574" s="12" t="s">
        <v>77</v>
      </c>
      <c r="AY6574" s="182" t="s">
        <v>574</v>
      </c>
    </row>
    <row r="6575" spans="2:51" s="13" customFormat="1" ht="12">
      <c r="B6575" s="187"/>
      <c r="D6575" s="181" t="s">
        <v>586</v>
      </c>
      <c r="E6575" s="188" t="s">
        <v>1</v>
      </c>
      <c r="F6575" s="189" t="s">
        <v>6477</v>
      </c>
      <c r="H6575" s="190">
        <v>44.95</v>
      </c>
      <c r="I6575" s="191"/>
      <c r="L6575" s="187"/>
      <c r="M6575" s="192"/>
      <c r="T6575" s="193"/>
      <c r="AT6575" s="188" t="s">
        <v>586</v>
      </c>
      <c r="AU6575" s="188" t="s">
        <v>84</v>
      </c>
      <c r="AV6575" s="13" t="s">
        <v>89</v>
      </c>
      <c r="AW6575" s="13" t="s">
        <v>31</v>
      </c>
      <c r="AX6575" s="13" t="s">
        <v>77</v>
      </c>
      <c r="AY6575" s="188" t="s">
        <v>574</v>
      </c>
    </row>
    <row r="6576" spans="2:51" s="13" customFormat="1" ht="12">
      <c r="B6576" s="187"/>
      <c r="D6576" s="181" t="s">
        <v>586</v>
      </c>
      <c r="E6576" s="188" t="s">
        <v>1</v>
      </c>
      <c r="F6576" s="189" t="s">
        <v>6451</v>
      </c>
      <c r="H6576" s="190">
        <v>-2.4</v>
      </c>
      <c r="I6576" s="191"/>
      <c r="L6576" s="187"/>
      <c r="M6576" s="192"/>
      <c r="T6576" s="193"/>
      <c r="AT6576" s="188" t="s">
        <v>586</v>
      </c>
      <c r="AU6576" s="188" t="s">
        <v>84</v>
      </c>
      <c r="AV6576" s="13" t="s">
        <v>89</v>
      </c>
      <c r="AW6576" s="13" t="s">
        <v>31</v>
      </c>
      <c r="AX6576" s="13" t="s">
        <v>77</v>
      </c>
      <c r="AY6576" s="188" t="s">
        <v>574</v>
      </c>
    </row>
    <row r="6577" spans="2:51" s="12" customFormat="1" ht="12">
      <c r="B6577" s="180"/>
      <c r="D6577" s="181" t="s">
        <v>586</v>
      </c>
      <c r="E6577" s="182" t="s">
        <v>1</v>
      </c>
      <c r="F6577" s="183" t="s">
        <v>6519</v>
      </c>
      <c r="H6577" s="182" t="s">
        <v>1</v>
      </c>
      <c r="I6577" s="184"/>
      <c r="L6577" s="180"/>
      <c r="M6577" s="185"/>
      <c r="T6577" s="186"/>
      <c r="AT6577" s="182" t="s">
        <v>586</v>
      </c>
      <c r="AU6577" s="182" t="s">
        <v>84</v>
      </c>
      <c r="AV6577" s="12" t="s">
        <v>84</v>
      </c>
      <c r="AW6577" s="12" t="s">
        <v>31</v>
      </c>
      <c r="AX6577" s="12" t="s">
        <v>77</v>
      </c>
      <c r="AY6577" s="182" t="s">
        <v>574</v>
      </c>
    </row>
    <row r="6578" spans="2:51" s="13" customFormat="1" ht="12">
      <c r="B6578" s="187"/>
      <c r="D6578" s="181" t="s">
        <v>586</v>
      </c>
      <c r="E6578" s="188" t="s">
        <v>1</v>
      </c>
      <c r="F6578" s="189" t="s">
        <v>6477</v>
      </c>
      <c r="H6578" s="190">
        <v>44.95</v>
      </c>
      <c r="I6578" s="191"/>
      <c r="L6578" s="187"/>
      <c r="M6578" s="192"/>
      <c r="T6578" s="193"/>
      <c r="AT6578" s="188" t="s">
        <v>586</v>
      </c>
      <c r="AU6578" s="188" t="s">
        <v>84</v>
      </c>
      <c r="AV6578" s="13" t="s">
        <v>89</v>
      </c>
      <c r="AW6578" s="13" t="s">
        <v>31</v>
      </c>
      <c r="AX6578" s="13" t="s">
        <v>77</v>
      </c>
      <c r="AY6578" s="188" t="s">
        <v>574</v>
      </c>
    </row>
    <row r="6579" spans="2:51" s="13" customFormat="1" ht="12">
      <c r="B6579" s="187"/>
      <c r="D6579" s="181" t="s">
        <v>586</v>
      </c>
      <c r="E6579" s="188" t="s">
        <v>1</v>
      </c>
      <c r="F6579" s="189" t="s">
        <v>6451</v>
      </c>
      <c r="H6579" s="190">
        <v>-2.4</v>
      </c>
      <c r="I6579" s="191"/>
      <c r="L6579" s="187"/>
      <c r="M6579" s="192"/>
      <c r="T6579" s="193"/>
      <c r="AT6579" s="188" t="s">
        <v>586</v>
      </c>
      <c r="AU6579" s="188" t="s">
        <v>84</v>
      </c>
      <c r="AV6579" s="13" t="s">
        <v>89</v>
      </c>
      <c r="AW6579" s="13" t="s">
        <v>31</v>
      </c>
      <c r="AX6579" s="13" t="s">
        <v>77</v>
      </c>
      <c r="AY6579" s="188" t="s">
        <v>574</v>
      </c>
    </row>
    <row r="6580" spans="2:51" s="12" customFormat="1" ht="12">
      <c r="B6580" s="180"/>
      <c r="D6580" s="181" t="s">
        <v>586</v>
      </c>
      <c r="E6580" s="182" t="s">
        <v>1</v>
      </c>
      <c r="F6580" s="183" t="s">
        <v>6520</v>
      </c>
      <c r="H6580" s="182" t="s">
        <v>1</v>
      </c>
      <c r="I6580" s="184"/>
      <c r="L6580" s="180"/>
      <c r="M6580" s="185"/>
      <c r="T6580" s="186"/>
      <c r="AT6580" s="182" t="s">
        <v>586</v>
      </c>
      <c r="AU6580" s="182" t="s">
        <v>84</v>
      </c>
      <c r="AV6580" s="12" t="s">
        <v>84</v>
      </c>
      <c r="AW6580" s="12" t="s">
        <v>31</v>
      </c>
      <c r="AX6580" s="12" t="s">
        <v>77</v>
      </c>
      <c r="AY6580" s="182" t="s">
        <v>574</v>
      </c>
    </row>
    <row r="6581" spans="2:51" s="13" customFormat="1" ht="12">
      <c r="B6581" s="187"/>
      <c r="D6581" s="181" t="s">
        <v>586</v>
      </c>
      <c r="E6581" s="188" t="s">
        <v>1</v>
      </c>
      <c r="F6581" s="189" t="s">
        <v>6479</v>
      </c>
      <c r="H6581" s="190">
        <v>29.87</v>
      </c>
      <c r="I6581" s="191"/>
      <c r="L6581" s="187"/>
      <c r="M6581" s="192"/>
      <c r="T6581" s="193"/>
      <c r="AT6581" s="188" t="s">
        <v>586</v>
      </c>
      <c r="AU6581" s="188" t="s">
        <v>84</v>
      </c>
      <c r="AV6581" s="13" t="s">
        <v>89</v>
      </c>
      <c r="AW6581" s="13" t="s">
        <v>31</v>
      </c>
      <c r="AX6581" s="13" t="s">
        <v>77</v>
      </c>
      <c r="AY6581" s="188" t="s">
        <v>574</v>
      </c>
    </row>
    <row r="6582" spans="2:51" s="13" customFormat="1" ht="12">
      <c r="B6582" s="187"/>
      <c r="D6582" s="181" t="s">
        <v>586</v>
      </c>
      <c r="E6582" s="188" t="s">
        <v>1</v>
      </c>
      <c r="F6582" s="189" t="s">
        <v>6514</v>
      </c>
      <c r="H6582" s="190">
        <v>-6.6</v>
      </c>
      <c r="I6582" s="191"/>
      <c r="L6582" s="187"/>
      <c r="M6582" s="192"/>
      <c r="T6582" s="193"/>
      <c r="AT6582" s="188" t="s">
        <v>586</v>
      </c>
      <c r="AU6582" s="188" t="s">
        <v>84</v>
      </c>
      <c r="AV6582" s="13" t="s">
        <v>89</v>
      </c>
      <c r="AW6582" s="13" t="s">
        <v>31</v>
      </c>
      <c r="AX6582" s="13" t="s">
        <v>77</v>
      </c>
      <c r="AY6582" s="188" t="s">
        <v>574</v>
      </c>
    </row>
    <row r="6583" spans="2:51" s="13" customFormat="1" ht="12">
      <c r="B6583" s="187"/>
      <c r="D6583" s="181" t="s">
        <v>586</v>
      </c>
      <c r="E6583" s="188" t="s">
        <v>1</v>
      </c>
      <c r="F6583" s="189" t="s">
        <v>6464</v>
      </c>
      <c r="H6583" s="190">
        <v>-4</v>
      </c>
      <c r="I6583" s="191"/>
      <c r="L6583" s="187"/>
      <c r="M6583" s="192"/>
      <c r="T6583" s="193"/>
      <c r="AT6583" s="188" t="s">
        <v>586</v>
      </c>
      <c r="AU6583" s="188" t="s">
        <v>84</v>
      </c>
      <c r="AV6583" s="13" t="s">
        <v>89</v>
      </c>
      <c r="AW6583" s="13" t="s">
        <v>31</v>
      </c>
      <c r="AX6583" s="13" t="s">
        <v>77</v>
      </c>
      <c r="AY6583" s="188" t="s">
        <v>574</v>
      </c>
    </row>
    <row r="6584" spans="2:51" s="12" customFormat="1" ht="12">
      <c r="B6584" s="180"/>
      <c r="D6584" s="181" t="s">
        <v>586</v>
      </c>
      <c r="E6584" s="182" t="s">
        <v>1</v>
      </c>
      <c r="F6584" s="183" t="s">
        <v>6521</v>
      </c>
      <c r="H6584" s="182" t="s">
        <v>1</v>
      </c>
      <c r="I6584" s="184"/>
      <c r="L6584" s="180"/>
      <c r="M6584" s="185"/>
      <c r="T6584" s="186"/>
      <c r="AT6584" s="182" t="s">
        <v>586</v>
      </c>
      <c r="AU6584" s="182" t="s">
        <v>84</v>
      </c>
      <c r="AV6584" s="12" t="s">
        <v>84</v>
      </c>
      <c r="AW6584" s="12" t="s">
        <v>31</v>
      </c>
      <c r="AX6584" s="12" t="s">
        <v>77</v>
      </c>
      <c r="AY6584" s="182" t="s">
        <v>574</v>
      </c>
    </row>
    <row r="6585" spans="2:51" s="13" customFormat="1" ht="12">
      <c r="B6585" s="187"/>
      <c r="D6585" s="181" t="s">
        <v>586</v>
      </c>
      <c r="E6585" s="188" t="s">
        <v>1</v>
      </c>
      <c r="F6585" s="189" t="s">
        <v>6477</v>
      </c>
      <c r="H6585" s="190">
        <v>44.95</v>
      </c>
      <c r="I6585" s="191"/>
      <c r="L6585" s="187"/>
      <c r="M6585" s="192"/>
      <c r="T6585" s="193"/>
      <c r="AT6585" s="188" t="s">
        <v>586</v>
      </c>
      <c r="AU6585" s="188" t="s">
        <v>84</v>
      </c>
      <c r="AV6585" s="13" t="s">
        <v>89</v>
      </c>
      <c r="AW6585" s="13" t="s">
        <v>31</v>
      </c>
      <c r="AX6585" s="13" t="s">
        <v>77</v>
      </c>
      <c r="AY6585" s="188" t="s">
        <v>574</v>
      </c>
    </row>
    <row r="6586" spans="2:51" s="13" customFormat="1" ht="12">
      <c r="B6586" s="187"/>
      <c r="D6586" s="181" t="s">
        <v>586</v>
      </c>
      <c r="E6586" s="188" t="s">
        <v>1</v>
      </c>
      <c r="F6586" s="189" t="s">
        <v>6451</v>
      </c>
      <c r="H6586" s="190">
        <v>-2.4</v>
      </c>
      <c r="I6586" s="191"/>
      <c r="L6586" s="187"/>
      <c r="M6586" s="192"/>
      <c r="T6586" s="193"/>
      <c r="AT6586" s="188" t="s">
        <v>586</v>
      </c>
      <c r="AU6586" s="188" t="s">
        <v>84</v>
      </c>
      <c r="AV6586" s="13" t="s">
        <v>89</v>
      </c>
      <c r="AW6586" s="13" t="s">
        <v>31</v>
      </c>
      <c r="AX6586" s="13" t="s">
        <v>77</v>
      </c>
      <c r="AY6586" s="188" t="s">
        <v>574</v>
      </c>
    </row>
    <row r="6587" spans="2:51" s="12" customFormat="1" ht="12">
      <c r="B6587" s="180"/>
      <c r="D6587" s="181" t="s">
        <v>586</v>
      </c>
      <c r="E6587" s="182" t="s">
        <v>1</v>
      </c>
      <c r="F6587" s="183" t="s">
        <v>6522</v>
      </c>
      <c r="H6587" s="182" t="s">
        <v>1</v>
      </c>
      <c r="I6587" s="184"/>
      <c r="L6587" s="180"/>
      <c r="M6587" s="185"/>
      <c r="T6587" s="186"/>
      <c r="AT6587" s="182" t="s">
        <v>586</v>
      </c>
      <c r="AU6587" s="182" t="s">
        <v>84</v>
      </c>
      <c r="AV6587" s="12" t="s">
        <v>84</v>
      </c>
      <c r="AW6587" s="12" t="s">
        <v>31</v>
      </c>
      <c r="AX6587" s="12" t="s">
        <v>77</v>
      </c>
      <c r="AY6587" s="182" t="s">
        <v>574</v>
      </c>
    </row>
    <row r="6588" spans="2:51" s="13" customFormat="1" ht="12">
      <c r="B6588" s="187"/>
      <c r="D6588" s="181" t="s">
        <v>586</v>
      </c>
      <c r="E6588" s="188" t="s">
        <v>1</v>
      </c>
      <c r="F6588" s="189" t="s">
        <v>6477</v>
      </c>
      <c r="H6588" s="190">
        <v>44.95</v>
      </c>
      <c r="I6588" s="191"/>
      <c r="L6588" s="187"/>
      <c r="M6588" s="192"/>
      <c r="T6588" s="193"/>
      <c r="AT6588" s="188" t="s">
        <v>586</v>
      </c>
      <c r="AU6588" s="188" t="s">
        <v>84</v>
      </c>
      <c r="AV6588" s="13" t="s">
        <v>89</v>
      </c>
      <c r="AW6588" s="13" t="s">
        <v>31</v>
      </c>
      <c r="AX6588" s="13" t="s">
        <v>77</v>
      </c>
      <c r="AY6588" s="188" t="s">
        <v>574</v>
      </c>
    </row>
    <row r="6589" spans="2:51" s="13" customFormat="1" ht="12">
      <c r="B6589" s="187"/>
      <c r="D6589" s="181" t="s">
        <v>586</v>
      </c>
      <c r="E6589" s="188" t="s">
        <v>1</v>
      </c>
      <c r="F6589" s="189" t="s">
        <v>6451</v>
      </c>
      <c r="H6589" s="190">
        <v>-2.4</v>
      </c>
      <c r="I6589" s="191"/>
      <c r="L6589" s="187"/>
      <c r="M6589" s="192"/>
      <c r="T6589" s="193"/>
      <c r="AT6589" s="188" t="s">
        <v>586</v>
      </c>
      <c r="AU6589" s="188" t="s">
        <v>84</v>
      </c>
      <c r="AV6589" s="13" t="s">
        <v>89</v>
      </c>
      <c r="AW6589" s="13" t="s">
        <v>31</v>
      </c>
      <c r="AX6589" s="13" t="s">
        <v>77</v>
      </c>
      <c r="AY6589" s="188" t="s">
        <v>574</v>
      </c>
    </row>
    <row r="6590" spans="2:51" s="12" customFormat="1" ht="12">
      <c r="B6590" s="180"/>
      <c r="D6590" s="181" t="s">
        <v>586</v>
      </c>
      <c r="E6590" s="182" t="s">
        <v>1</v>
      </c>
      <c r="F6590" s="183" t="s">
        <v>6523</v>
      </c>
      <c r="H6590" s="182" t="s">
        <v>1</v>
      </c>
      <c r="I6590" s="184"/>
      <c r="L6590" s="180"/>
      <c r="M6590" s="185"/>
      <c r="T6590" s="186"/>
      <c r="AT6590" s="182" t="s">
        <v>586</v>
      </c>
      <c r="AU6590" s="182" t="s">
        <v>84</v>
      </c>
      <c r="AV6590" s="12" t="s">
        <v>84</v>
      </c>
      <c r="AW6590" s="12" t="s">
        <v>31</v>
      </c>
      <c r="AX6590" s="12" t="s">
        <v>77</v>
      </c>
      <c r="AY6590" s="182" t="s">
        <v>574</v>
      </c>
    </row>
    <row r="6591" spans="2:51" s="13" customFormat="1" ht="12">
      <c r="B6591" s="187"/>
      <c r="D6591" s="181" t="s">
        <v>586</v>
      </c>
      <c r="E6591" s="188" t="s">
        <v>1</v>
      </c>
      <c r="F6591" s="189" t="s">
        <v>6479</v>
      </c>
      <c r="H6591" s="190">
        <v>29.87</v>
      </c>
      <c r="I6591" s="191"/>
      <c r="L6591" s="187"/>
      <c r="M6591" s="192"/>
      <c r="T6591" s="193"/>
      <c r="AT6591" s="188" t="s">
        <v>586</v>
      </c>
      <c r="AU6591" s="188" t="s">
        <v>84</v>
      </c>
      <c r="AV6591" s="13" t="s">
        <v>89</v>
      </c>
      <c r="AW6591" s="13" t="s">
        <v>31</v>
      </c>
      <c r="AX6591" s="13" t="s">
        <v>77</v>
      </c>
      <c r="AY6591" s="188" t="s">
        <v>574</v>
      </c>
    </row>
    <row r="6592" spans="2:51" s="13" customFormat="1" ht="12">
      <c r="B6592" s="187"/>
      <c r="D6592" s="181" t="s">
        <v>586</v>
      </c>
      <c r="E6592" s="188" t="s">
        <v>1</v>
      </c>
      <c r="F6592" s="189" t="s">
        <v>6514</v>
      </c>
      <c r="H6592" s="190">
        <v>-6.6</v>
      </c>
      <c r="I6592" s="191"/>
      <c r="L6592" s="187"/>
      <c r="M6592" s="192"/>
      <c r="T6592" s="193"/>
      <c r="AT6592" s="188" t="s">
        <v>586</v>
      </c>
      <c r="AU6592" s="188" t="s">
        <v>84</v>
      </c>
      <c r="AV6592" s="13" t="s">
        <v>89</v>
      </c>
      <c r="AW6592" s="13" t="s">
        <v>31</v>
      </c>
      <c r="AX6592" s="13" t="s">
        <v>77</v>
      </c>
      <c r="AY6592" s="188" t="s">
        <v>574</v>
      </c>
    </row>
    <row r="6593" spans="2:51" s="13" customFormat="1" ht="12">
      <c r="B6593" s="187"/>
      <c r="D6593" s="181" t="s">
        <v>586</v>
      </c>
      <c r="E6593" s="188" t="s">
        <v>1</v>
      </c>
      <c r="F6593" s="189" t="s">
        <v>6464</v>
      </c>
      <c r="H6593" s="190">
        <v>-4</v>
      </c>
      <c r="I6593" s="191"/>
      <c r="L6593" s="187"/>
      <c r="M6593" s="192"/>
      <c r="T6593" s="193"/>
      <c r="AT6593" s="188" t="s">
        <v>586</v>
      </c>
      <c r="AU6593" s="188" t="s">
        <v>84</v>
      </c>
      <c r="AV6593" s="13" t="s">
        <v>89</v>
      </c>
      <c r="AW6593" s="13" t="s">
        <v>31</v>
      </c>
      <c r="AX6593" s="13" t="s">
        <v>77</v>
      </c>
      <c r="AY6593" s="188" t="s">
        <v>574</v>
      </c>
    </row>
    <row r="6594" spans="2:51" s="12" customFormat="1" ht="12">
      <c r="B6594" s="180"/>
      <c r="D6594" s="181" t="s">
        <v>586</v>
      </c>
      <c r="E6594" s="182" t="s">
        <v>1</v>
      </c>
      <c r="F6594" s="183" t="s">
        <v>6524</v>
      </c>
      <c r="H6594" s="182" t="s">
        <v>1</v>
      </c>
      <c r="I6594" s="184"/>
      <c r="L6594" s="180"/>
      <c r="M6594" s="185"/>
      <c r="T6594" s="186"/>
      <c r="AT6594" s="182" t="s">
        <v>586</v>
      </c>
      <c r="AU6594" s="182" t="s">
        <v>84</v>
      </c>
      <c r="AV6594" s="12" t="s">
        <v>84</v>
      </c>
      <c r="AW6594" s="12" t="s">
        <v>31</v>
      </c>
      <c r="AX6594" s="12" t="s">
        <v>77</v>
      </c>
      <c r="AY6594" s="182" t="s">
        <v>574</v>
      </c>
    </row>
    <row r="6595" spans="2:51" s="13" customFormat="1" ht="12">
      <c r="B6595" s="187"/>
      <c r="D6595" s="181" t="s">
        <v>586</v>
      </c>
      <c r="E6595" s="188" t="s">
        <v>1</v>
      </c>
      <c r="F6595" s="189" t="s">
        <v>6477</v>
      </c>
      <c r="H6595" s="190">
        <v>44.95</v>
      </c>
      <c r="I6595" s="191"/>
      <c r="L6595" s="187"/>
      <c r="M6595" s="192"/>
      <c r="T6595" s="193"/>
      <c r="AT6595" s="188" t="s">
        <v>586</v>
      </c>
      <c r="AU6595" s="188" t="s">
        <v>84</v>
      </c>
      <c r="AV6595" s="13" t="s">
        <v>89</v>
      </c>
      <c r="AW6595" s="13" t="s">
        <v>31</v>
      </c>
      <c r="AX6595" s="13" t="s">
        <v>77</v>
      </c>
      <c r="AY6595" s="188" t="s">
        <v>574</v>
      </c>
    </row>
    <row r="6596" spans="2:51" s="13" customFormat="1" ht="12">
      <c r="B6596" s="187"/>
      <c r="D6596" s="181" t="s">
        <v>586</v>
      </c>
      <c r="E6596" s="188" t="s">
        <v>1</v>
      </c>
      <c r="F6596" s="189" t="s">
        <v>6451</v>
      </c>
      <c r="H6596" s="190">
        <v>-2.4</v>
      </c>
      <c r="I6596" s="191"/>
      <c r="L6596" s="187"/>
      <c r="M6596" s="192"/>
      <c r="T6596" s="193"/>
      <c r="AT6596" s="188" t="s">
        <v>586</v>
      </c>
      <c r="AU6596" s="188" t="s">
        <v>84</v>
      </c>
      <c r="AV6596" s="13" t="s">
        <v>89</v>
      </c>
      <c r="AW6596" s="13" t="s">
        <v>31</v>
      </c>
      <c r="AX6596" s="13" t="s">
        <v>77</v>
      </c>
      <c r="AY6596" s="188" t="s">
        <v>574</v>
      </c>
    </row>
    <row r="6597" spans="2:51" s="12" customFormat="1" ht="12">
      <c r="B6597" s="180"/>
      <c r="D6597" s="181" t="s">
        <v>586</v>
      </c>
      <c r="E6597" s="182" t="s">
        <v>1</v>
      </c>
      <c r="F6597" s="183" t="s">
        <v>6525</v>
      </c>
      <c r="H6597" s="182" t="s">
        <v>1</v>
      </c>
      <c r="I6597" s="184"/>
      <c r="L6597" s="180"/>
      <c r="M6597" s="185"/>
      <c r="T6597" s="186"/>
      <c r="AT6597" s="182" t="s">
        <v>586</v>
      </c>
      <c r="AU6597" s="182" t="s">
        <v>84</v>
      </c>
      <c r="AV6597" s="12" t="s">
        <v>84</v>
      </c>
      <c r="AW6597" s="12" t="s">
        <v>31</v>
      </c>
      <c r="AX6597" s="12" t="s">
        <v>77</v>
      </c>
      <c r="AY6597" s="182" t="s">
        <v>574</v>
      </c>
    </row>
    <row r="6598" spans="2:51" s="13" customFormat="1" ht="12">
      <c r="B6598" s="187"/>
      <c r="D6598" s="181" t="s">
        <v>586</v>
      </c>
      <c r="E6598" s="188" t="s">
        <v>1</v>
      </c>
      <c r="F6598" s="189" t="s">
        <v>6526</v>
      </c>
      <c r="H6598" s="190">
        <v>38.28</v>
      </c>
      <c r="I6598" s="191"/>
      <c r="L6598" s="187"/>
      <c r="M6598" s="192"/>
      <c r="T6598" s="193"/>
      <c r="AT6598" s="188" t="s">
        <v>586</v>
      </c>
      <c r="AU6598" s="188" t="s">
        <v>84</v>
      </c>
      <c r="AV6598" s="13" t="s">
        <v>89</v>
      </c>
      <c r="AW6598" s="13" t="s">
        <v>31</v>
      </c>
      <c r="AX6598" s="13" t="s">
        <v>77</v>
      </c>
      <c r="AY6598" s="188" t="s">
        <v>574</v>
      </c>
    </row>
    <row r="6599" spans="2:51" s="13" customFormat="1" ht="12">
      <c r="B6599" s="187"/>
      <c r="D6599" s="181" t="s">
        <v>586</v>
      </c>
      <c r="E6599" s="188" t="s">
        <v>1</v>
      </c>
      <c r="F6599" s="189" t="s">
        <v>6527</v>
      </c>
      <c r="H6599" s="190">
        <v>-4.5110000000000001</v>
      </c>
      <c r="I6599" s="191"/>
      <c r="L6599" s="187"/>
      <c r="M6599" s="192"/>
      <c r="T6599" s="193"/>
      <c r="AT6599" s="188" t="s">
        <v>586</v>
      </c>
      <c r="AU6599" s="188" t="s">
        <v>84</v>
      </c>
      <c r="AV6599" s="13" t="s">
        <v>89</v>
      </c>
      <c r="AW6599" s="13" t="s">
        <v>31</v>
      </c>
      <c r="AX6599" s="13" t="s">
        <v>77</v>
      </c>
      <c r="AY6599" s="188" t="s">
        <v>574</v>
      </c>
    </row>
    <row r="6600" spans="2:51" s="12" customFormat="1" ht="12">
      <c r="B6600" s="180"/>
      <c r="D6600" s="181" t="s">
        <v>586</v>
      </c>
      <c r="E6600" s="182" t="s">
        <v>1</v>
      </c>
      <c r="F6600" s="183" t="s">
        <v>6528</v>
      </c>
      <c r="H6600" s="182" t="s">
        <v>1</v>
      </c>
      <c r="I6600" s="184"/>
      <c r="L6600" s="180"/>
      <c r="M6600" s="185"/>
      <c r="T6600" s="186"/>
      <c r="AT6600" s="182" t="s">
        <v>586</v>
      </c>
      <c r="AU6600" s="182" t="s">
        <v>84</v>
      </c>
      <c r="AV6600" s="12" t="s">
        <v>84</v>
      </c>
      <c r="AW6600" s="12" t="s">
        <v>31</v>
      </c>
      <c r="AX6600" s="12" t="s">
        <v>77</v>
      </c>
      <c r="AY6600" s="182" t="s">
        <v>574</v>
      </c>
    </row>
    <row r="6601" spans="2:51" s="13" customFormat="1" ht="12">
      <c r="B6601" s="187"/>
      <c r="D6601" s="181" t="s">
        <v>586</v>
      </c>
      <c r="E6601" s="188" t="s">
        <v>1</v>
      </c>
      <c r="F6601" s="189" t="s">
        <v>6529</v>
      </c>
      <c r="H6601" s="190">
        <v>36.409999999999997</v>
      </c>
      <c r="I6601" s="191"/>
      <c r="L6601" s="187"/>
      <c r="M6601" s="192"/>
      <c r="T6601" s="193"/>
      <c r="AT6601" s="188" t="s">
        <v>586</v>
      </c>
      <c r="AU6601" s="188" t="s">
        <v>84</v>
      </c>
      <c r="AV6601" s="13" t="s">
        <v>89</v>
      </c>
      <c r="AW6601" s="13" t="s">
        <v>31</v>
      </c>
      <c r="AX6601" s="13" t="s">
        <v>77</v>
      </c>
      <c r="AY6601" s="188" t="s">
        <v>574</v>
      </c>
    </row>
    <row r="6602" spans="2:51" s="13" customFormat="1" ht="12">
      <c r="B6602" s="187"/>
      <c r="D6602" s="181" t="s">
        <v>586</v>
      </c>
      <c r="E6602" s="188" t="s">
        <v>1</v>
      </c>
      <c r="F6602" s="189" t="s">
        <v>6530</v>
      </c>
      <c r="H6602" s="190">
        <v>-6.0709999999999997</v>
      </c>
      <c r="I6602" s="191"/>
      <c r="L6602" s="187"/>
      <c r="M6602" s="192"/>
      <c r="T6602" s="193"/>
      <c r="AT6602" s="188" t="s">
        <v>586</v>
      </c>
      <c r="AU6602" s="188" t="s">
        <v>84</v>
      </c>
      <c r="AV6602" s="13" t="s">
        <v>89</v>
      </c>
      <c r="AW6602" s="13" t="s">
        <v>31</v>
      </c>
      <c r="AX6602" s="13" t="s">
        <v>77</v>
      </c>
      <c r="AY6602" s="188" t="s">
        <v>574</v>
      </c>
    </row>
    <row r="6603" spans="2:51" s="12" customFormat="1" ht="12">
      <c r="B6603" s="180"/>
      <c r="D6603" s="181" t="s">
        <v>586</v>
      </c>
      <c r="E6603" s="182" t="s">
        <v>1</v>
      </c>
      <c r="F6603" s="183" t="s">
        <v>6531</v>
      </c>
      <c r="H6603" s="182" t="s">
        <v>1</v>
      </c>
      <c r="I6603" s="184"/>
      <c r="L6603" s="180"/>
      <c r="M6603" s="185"/>
      <c r="T6603" s="186"/>
      <c r="AT6603" s="182" t="s">
        <v>586</v>
      </c>
      <c r="AU6603" s="182" t="s">
        <v>84</v>
      </c>
      <c r="AV6603" s="12" t="s">
        <v>84</v>
      </c>
      <c r="AW6603" s="12" t="s">
        <v>31</v>
      </c>
      <c r="AX6603" s="12" t="s">
        <v>77</v>
      </c>
      <c r="AY6603" s="182" t="s">
        <v>574</v>
      </c>
    </row>
    <row r="6604" spans="2:51" s="13" customFormat="1" ht="12">
      <c r="B6604" s="187"/>
      <c r="D6604" s="181" t="s">
        <v>586</v>
      </c>
      <c r="E6604" s="188" t="s">
        <v>1</v>
      </c>
      <c r="F6604" s="189" t="s">
        <v>6532</v>
      </c>
      <c r="H6604" s="190">
        <v>22.684000000000001</v>
      </c>
      <c r="I6604" s="191"/>
      <c r="L6604" s="187"/>
      <c r="M6604" s="192"/>
      <c r="T6604" s="193"/>
      <c r="AT6604" s="188" t="s">
        <v>586</v>
      </c>
      <c r="AU6604" s="188" t="s">
        <v>84</v>
      </c>
      <c r="AV6604" s="13" t="s">
        <v>89</v>
      </c>
      <c r="AW6604" s="13" t="s">
        <v>31</v>
      </c>
      <c r="AX6604" s="13" t="s">
        <v>77</v>
      </c>
      <c r="AY6604" s="188" t="s">
        <v>574</v>
      </c>
    </row>
    <row r="6605" spans="2:51" s="13" customFormat="1" ht="12">
      <c r="B6605" s="187"/>
      <c r="D6605" s="181" t="s">
        <v>586</v>
      </c>
      <c r="E6605" s="188" t="s">
        <v>1</v>
      </c>
      <c r="F6605" s="189" t="s">
        <v>6533</v>
      </c>
      <c r="H6605" s="190">
        <v>-5.5510000000000002</v>
      </c>
      <c r="I6605" s="191"/>
      <c r="L6605" s="187"/>
      <c r="M6605" s="192"/>
      <c r="T6605" s="193"/>
      <c r="AT6605" s="188" t="s">
        <v>586</v>
      </c>
      <c r="AU6605" s="188" t="s">
        <v>84</v>
      </c>
      <c r="AV6605" s="13" t="s">
        <v>89</v>
      </c>
      <c r="AW6605" s="13" t="s">
        <v>31</v>
      </c>
      <c r="AX6605" s="13" t="s">
        <v>77</v>
      </c>
      <c r="AY6605" s="188" t="s">
        <v>574</v>
      </c>
    </row>
    <row r="6606" spans="2:51" s="12" customFormat="1" ht="12">
      <c r="B6606" s="180"/>
      <c r="D6606" s="181" t="s">
        <v>586</v>
      </c>
      <c r="E6606" s="182" t="s">
        <v>1</v>
      </c>
      <c r="F6606" s="183" t="s">
        <v>6534</v>
      </c>
      <c r="H6606" s="182" t="s">
        <v>1</v>
      </c>
      <c r="I6606" s="184"/>
      <c r="L6606" s="180"/>
      <c r="M6606" s="185"/>
      <c r="T6606" s="186"/>
      <c r="AT6606" s="182" t="s">
        <v>586</v>
      </c>
      <c r="AU6606" s="182" t="s">
        <v>84</v>
      </c>
      <c r="AV6606" s="12" t="s">
        <v>84</v>
      </c>
      <c r="AW6606" s="12" t="s">
        <v>31</v>
      </c>
      <c r="AX6606" s="12" t="s">
        <v>77</v>
      </c>
      <c r="AY6606" s="182" t="s">
        <v>574</v>
      </c>
    </row>
    <row r="6607" spans="2:51" s="13" customFormat="1" ht="12">
      <c r="B6607" s="187"/>
      <c r="D6607" s="181" t="s">
        <v>586</v>
      </c>
      <c r="E6607" s="188" t="s">
        <v>1</v>
      </c>
      <c r="F6607" s="189" t="s">
        <v>6535</v>
      </c>
      <c r="H6607" s="190">
        <v>35.090000000000003</v>
      </c>
      <c r="I6607" s="191"/>
      <c r="L6607" s="187"/>
      <c r="M6607" s="192"/>
      <c r="T6607" s="193"/>
      <c r="AT6607" s="188" t="s">
        <v>586</v>
      </c>
      <c r="AU6607" s="188" t="s">
        <v>84</v>
      </c>
      <c r="AV6607" s="13" t="s">
        <v>89</v>
      </c>
      <c r="AW6607" s="13" t="s">
        <v>31</v>
      </c>
      <c r="AX6607" s="13" t="s">
        <v>77</v>
      </c>
      <c r="AY6607" s="188" t="s">
        <v>574</v>
      </c>
    </row>
    <row r="6608" spans="2:51" s="13" customFormat="1" ht="12">
      <c r="B6608" s="187"/>
      <c r="D6608" s="181" t="s">
        <v>586</v>
      </c>
      <c r="E6608" s="188" t="s">
        <v>1</v>
      </c>
      <c r="F6608" s="189" t="s">
        <v>6536</v>
      </c>
      <c r="H6608" s="190">
        <v>-7.085</v>
      </c>
      <c r="I6608" s="191"/>
      <c r="L6608" s="187"/>
      <c r="M6608" s="192"/>
      <c r="T6608" s="193"/>
      <c r="AT6608" s="188" t="s">
        <v>586</v>
      </c>
      <c r="AU6608" s="188" t="s">
        <v>84</v>
      </c>
      <c r="AV6608" s="13" t="s">
        <v>89</v>
      </c>
      <c r="AW6608" s="13" t="s">
        <v>31</v>
      </c>
      <c r="AX6608" s="13" t="s">
        <v>77</v>
      </c>
      <c r="AY6608" s="188" t="s">
        <v>574</v>
      </c>
    </row>
    <row r="6609" spans="2:65" s="12" customFormat="1" ht="12">
      <c r="B6609" s="180"/>
      <c r="D6609" s="181" t="s">
        <v>586</v>
      </c>
      <c r="E6609" s="182" t="s">
        <v>1</v>
      </c>
      <c r="F6609" s="183" t="s">
        <v>6537</v>
      </c>
      <c r="H6609" s="182" t="s">
        <v>1</v>
      </c>
      <c r="I6609" s="184"/>
      <c r="L6609" s="180"/>
      <c r="M6609" s="185"/>
      <c r="T6609" s="186"/>
      <c r="AT6609" s="182" t="s">
        <v>586</v>
      </c>
      <c r="AU6609" s="182" t="s">
        <v>84</v>
      </c>
      <c r="AV6609" s="12" t="s">
        <v>84</v>
      </c>
      <c r="AW6609" s="12" t="s">
        <v>31</v>
      </c>
      <c r="AX6609" s="12" t="s">
        <v>77</v>
      </c>
      <c r="AY6609" s="182" t="s">
        <v>574</v>
      </c>
    </row>
    <row r="6610" spans="2:65" s="13" customFormat="1" ht="12">
      <c r="B6610" s="187"/>
      <c r="D6610" s="181" t="s">
        <v>586</v>
      </c>
      <c r="E6610" s="188" t="s">
        <v>1</v>
      </c>
      <c r="F6610" s="189" t="s">
        <v>6538</v>
      </c>
      <c r="H6610" s="190">
        <v>44.738</v>
      </c>
      <c r="I6610" s="191"/>
      <c r="L6610" s="187"/>
      <c r="M6610" s="192"/>
      <c r="T6610" s="193"/>
      <c r="AT6610" s="188" t="s">
        <v>586</v>
      </c>
      <c r="AU6610" s="188" t="s">
        <v>84</v>
      </c>
      <c r="AV6610" s="13" t="s">
        <v>89</v>
      </c>
      <c r="AW6610" s="13" t="s">
        <v>31</v>
      </c>
      <c r="AX6610" s="13" t="s">
        <v>77</v>
      </c>
      <c r="AY6610" s="188" t="s">
        <v>574</v>
      </c>
    </row>
    <row r="6611" spans="2:65" s="13" customFormat="1" ht="12">
      <c r="B6611" s="187"/>
      <c r="D6611" s="181" t="s">
        <v>586</v>
      </c>
      <c r="E6611" s="188" t="s">
        <v>1</v>
      </c>
      <c r="F6611" s="189" t="s">
        <v>6539</v>
      </c>
      <c r="H6611" s="190">
        <v>-9.984</v>
      </c>
      <c r="I6611" s="191"/>
      <c r="L6611" s="187"/>
      <c r="M6611" s="192"/>
      <c r="T6611" s="193"/>
      <c r="AT6611" s="188" t="s">
        <v>586</v>
      </c>
      <c r="AU6611" s="188" t="s">
        <v>84</v>
      </c>
      <c r="AV6611" s="13" t="s">
        <v>89</v>
      </c>
      <c r="AW6611" s="13" t="s">
        <v>31</v>
      </c>
      <c r="AX6611" s="13" t="s">
        <v>77</v>
      </c>
      <c r="AY6611" s="188" t="s">
        <v>574</v>
      </c>
    </row>
    <row r="6612" spans="2:65" s="14" customFormat="1" ht="12">
      <c r="B6612" s="194"/>
      <c r="D6612" s="181" t="s">
        <v>586</v>
      </c>
      <c r="E6612" s="195" t="s">
        <v>346</v>
      </c>
      <c r="F6612" s="196" t="s">
        <v>596</v>
      </c>
      <c r="H6612" s="197">
        <v>1962.106</v>
      </c>
      <c r="I6612" s="198"/>
      <c r="L6612" s="194"/>
      <c r="M6612" s="199"/>
      <c r="T6612" s="200"/>
      <c r="AT6612" s="195" t="s">
        <v>586</v>
      </c>
      <c r="AU6612" s="195" t="s">
        <v>84</v>
      </c>
      <c r="AV6612" s="14" t="s">
        <v>580</v>
      </c>
      <c r="AW6612" s="14" t="s">
        <v>31</v>
      </c>
      <c r="AX6612" s="14" t="s">
        <v>84</v>
      </c>
      <c r="AY6612" s="195" t="s">
        <v>574</v>
      </c>
    </row>
    <row r="6613" spans="2:65" s="1" customFormat="1" ht="16.5" customHeight="1">
      <c r="B6613" s="140"/>
      <c r="C6613" s="168" t="s">
        <v>6540</v>
      </c>
      <c r="D6613" s="168" t="s">
        <v>576</v>
      </c>
      <c r="E6613" s="169" t="s">
        <v>6541</v>
      </c>
      <c r="F6613" s="170" t="s">
        <v>12090</v>
      </c>
      <c r="G6613" s="171" t="s">
        <v>584</v>
      </c>
      <c r="H6613" s="172">
        <v>2389.9250000000002</v>
      </c>
      <c r="I6613" s="173"/>
      <c r="J6613" s="174">
        <f>ROUND(I6613*H6613,2)</f>
        <v>0</v>
      </c>
      <c r="K6613" s="175"/>
      <c r="L6613" s="34"/>
      <c r="M6613" s="176" t="s">
        <v>1</v>
      </c>
      <c r="N6613" s="139" t="s">
        <v>43</v>
      </c>
      <c r="P6613" s="177">
        <f>O6613*H6613</f>
        <v>0</v>
      </c>
      <c r="Q6613" s="177">
        <v>1.0500000000000001E-2</v>
      </c>
      <c r="R6613" s="177">
        <f>Q6613*H6613</f>
        <v>25.094212500000005</v>
      </c>
      <c r="S6613" s="177">
        <v>0</v>
      </c>
      <c r="T6613" s="178">
        <f>S6613*H6613</f>
        <v>0</v>
      </c>
      <c r="AR6613" s="179" t="s">
        <v>6138</v>
      </c>
      <c r="AT6613" s="179" t="s">
        <v>576</v>
      </c>
      <c r="AU6613" s="179" t="s">
        <v>84</v>
      </c>
      <c r="AY6613" s="17" t="s">
        <v>574</v>
      </c>
      <c r="BE6613" s="102">
        <f>IF(N6613="základná",J6613,0)</f>
        <v>0</v>
      </c>
      <c r="BF6613" s="102">
        <f>IF(N6613="znížená",J6613,0)</f>
        <v>0</v>
      </c>
      <c r="BG6613" s="102">
        <f>IF(N6613="zákl. prenesená",J6613,0)</f>
        <v>0</v>
      </c>
      <c r="BH6613" s="102">
        <f>IF(N6613="zníž. prenesená",J6613,0)</f>
        <v>0</v>
      </c>
      <c r="BI6613" s="102">
        <f>IF(N6613="nulová",J6613,0)</f>
        <v>0</v>
      </c>
      <c r="BJ6613" s="17" t="s">
        <v>89</v>
      </c>
      <c r="BK6613" s="102">
        <f>ROUND(I6613*H6613,2)</f>
        <v>0</v>
      </c>
      <c r="BL6613" s="17" t="s">
        <v>6138</v>
      </c>
      <c r="BM6613" s="179" t="s">
        <v>6542</v>
      </c>
    </row>
    <row r="6614" spans="2:65" s="12" customFormat="1" ht="12">
      <c r="B6614" s="180"/>
      <c r="D6614" s="181" t="s">
        <v>586</v>
      </c>
      <c r="E6614" s="182" t="s">
        <v>1</v>
      </c>
      <c r="F6614" s="183" t="s">
        <v>6417</v>
      </c>
      <c r="H6614" s="182" t="s">
        <v>1</v>
      </c>
      <c r="I6614" s="184"/>
      <c r="L6614" s="180"/>
      <c r="M6614" s="185"/>
      <c r="T6614" s="186"/>
      <c r="AT6614" s="182" t="s">
        <v>586</v>
      </c>
      <c r="AU6614" s="182" t="s">
        <v>84</v>
      </c>
      <c r="AV6614" s="12" t="s">
        <v>84</v>
      </c>
      <c r="AW6614" s="12" t="s">
        <v>31</v>
      </c>
      <c r="AX6614" s="12" t="s">
        <v>77</v>
      </c>
      <c r="AY6614" s="182" t="s">
        <v>574</v>
      </c>
    </row>
    <row r="6615" spans="2:65" s="12" customFormat="1" ht="12">
      <c r="B6615" s="180"/>
      <c r="D6615" s="181" t="s">
        <v>586</v>
      </c>
      <c r="E6615" s="182" t="s">
        <v>1</v>
      </c>
      <c r="F6615" s="183" t="s">
        <v>6543</v>
      </c>
      <c r="H6615" s="182" t="s">
        <v>1</v>
      </c>
      <c r="I6615" s="184"/>
      <c r="L6615" s="180"/>
      <c r="M6615" s="185"/>
      <c r="T6615" s="186"/>
      <c r="AT6615" s="182" t="s">
        <v>586</v>
      </c>
      <c r="AU6615" s="182" t="s">
        <v>84</v>
      </c>
      <c r="AV6615" s="12" t="s">
        <v>84</v>
      </c>
      <c r="AW6615" s="12" t="s">
        <v>31</v>
      </c>
      <c r="AX6615" s="12" t="s">
        <v>77</v>
      </c>
      <c r="AY6615" s="182" t="s">
        <v>574</v>
      </c>
    </row>
    <row r="6616" spans="2:65" s="13" customFormat="1" ht="12">
      <c r="B6616" s="187"/>
      <c r="D6616" s="181" t="s">
        <v>586</v>
      </c>
      <c r="E6616" s="188" t="s">
        <v>1</v>
      </c>
      <c r="F6616" s="189" t="s">
        <v>6544</v>
      </c>
      <c r="H6616" s="190">
        <v>27.5</v>
      </c>
      <c r="I6616" s="191"/>
      <c r="L6616" s="187"/>
      <c r="M6616" s="192"/>
      <c r="T6616" s="193"/>
      <c r="AT6616" s="188" t="s">
        <v>586</v>
      </c>
      <c r="AU6616" s="188" t="s">
        <v>84</v>
      </c>
      <c r="AV6616" s="13" t="s">
        <v>89</v>
      </c>
      <c r="AW6616" s="13" t="s">
        <v>31</v>
      </c>
      <c r="AX6616" s="13" t="s">
        <v>77</v>
      </c>
      <c r="AY6616" s="188" t="s">
        <v>574</v>
      </c>
    </row>
    <row r="6617" spans="2:65" s="13" customFormat="1" ht="12">
      <c r="B6617" s="187"/>
      <c r="D6617" s="181" t="s">
        <v>586</v>
      </c>
      <c r="E6617" s="188" t="s">
        <v>1</v>
      </c>
      <c r="F6617" s="189" t="s">
        <v>6421</v>
      </c>
      <c r="H6617" s="190">
        <v>-1.8</v>
      </c>
      <c r="I6617" s="191"/>
      <c r="L6617" s="187"/>
      <c r="M6617" s="192"/>
      <c r="T6617" s="193"/>
      <c r="AT6617" s="188" t="s">
        <v>586</v>
      </c>
      <c r="AU6617" s="188" t="s">
        <v>84</v>
      </c>
      <c r="AV6617" s="13" t="s">
        <v>89</v>
      </c>
      <c r="AW6617" s="13" t="s">
        <v>31</v>
      </c>
      <c r="AX6617" s="13" t="s">
        <v>77</v>
      </c>
      <c r="AY6617" s="188" t="s">
        <v>574</v>
      </c>
    </row>
    <row r="6618" spans="2:65" s="13" customFormat="1" ht="12">
      <c r="B6618" s="187"/>
      <c r="D6618" s="181" t="s">
        <v>586</v>
      </c>
      <c r="E6618" s="188" t="s">
        <v>1</v>
      </c>
      <c r="F6618" s="189" t="s">
        <v>6428</v>
      </c>
      <c r="H6618" s="190">
        <v>-2</v>
      </c>
      <c r="I6618" s="191"/>
      <c r="L6618" s="187"/>
      <c r="M6618" s="192"/>
      <c r="T6618" s="193"/>
      <c r="AT6618" s="188" t="s">
        <v>586</v>
      </c>
      <c r="AU6618" s="188" t="s">
        <v>84</v>
      </c>
      <c r="AV6618" s="13" t="s">
        <v>89</v>
      </c>
      <c r="AW6618" s="13" t="s">
        <v>31</v>
      </c>
      <c r="AX6618" s="13" t="s">
        <v>77</v>
      </c>
      <c r="AY6618" s="188" t="s">
        <v>574</v>
      </c>
    </row>
    <row r="6619" spans="2:65" s="12" customFormat="1" ht="12">
      <c r="B6619" s="180"/>
      <c r="D6619" s="181" t="s">
        <v>586</v>
      </c>
      <c r="E6619" s="182" t="s">
        <v>1</v>
      </c>
      <c r="F6619" s="183" t="s">
        <v>6545</v>
      </c>
      <c r="H6619" s="182" t="s">
        <v>1</v>
      </c>
      <c r="I6619" s="184"/>
      <c r="L6619" s="180"/>
      <c r="M6619" s="185"/>
      <c r="T6619" s="186"/>
      <c r="AT6619" s="182" t="s">
        <v>586</v>
      </c>
      <c r="AU6619" s="182" t="s">
        <v>84</v>
      </c>
      <c r="AV6619" s="12" t="s">
        <v>84</v>
      </c>
      <c r="AW6619" s="12" t="s">
        <v>31</v>
      </c>
      <c r="AX6619" s="12" t="s">
        <v>77</v>
      </c>
      <c r="AY6619" s="182" t="s">
        <v>574</v>
      </c>
    </row>
    <row r="6620" spans="2:65" s="13" customFormat="1" ht="12">
      <c r="B6620" s="187"/>
      <c r="D6620" s="181" t="s">
        <v>586</v>
      </c>
      <c r="E6620" s="188" t="s">
        <v>1</v>
      </c>
      <c r="F6620" s="189" t="s">
        <v>6546</v>
      </c>
      <c r="H6620" s="190">
        <v>22.687999999999999</v>
      </c>
      <c r="I6620" s="191"/>
      <c r="L6620" s="187"/>
      <c r="M6620" s="192"/>
      <c r="T6620" s="193"/>
      <c r="AT6620" s="188" t="s">
        <v>586</v>
      </c>
      <c r="AU6620" s="188" t="s">
        <v>84</v>
      </c>
      <c r="AV6620" s="13" t="s">
        <v>89</v>
      </c>
      <c r="AW6620" s="13" t="s">
        <v>31</v>
      </c>
      <c r="AX6620" s="13" t="s">
        <v>77</v>
      </c>
      <c r="AY6620" s="188" t="s">
        <v>574</v>
      </c>
    </row>
    <row r="6621" spans="2:65" s="13" customFormat="1" ht="12">
      <c r="B6621" s="187"/>
      <c r="D6621" s="181" t="s">
        <v>586</v>
      </c>
      <c r="E6621" s="188" t="s">
        <v>1</v>
      </c>
      <c r="F6621" s="189" t="s">
        <v>6547</v>
      </c>
      <c r="H6621" s="190">
        <v>-5.4</v>
      </c>
      <c r="I6621" s="191"/>
      <c r="L6621" s="187"/>
      <c r="M6621" s="192"/>
      <c r="T6621" s="193"/>
      <c r="AT6621" s="188" t="s">
        <v>586</v>
      </c>
      <c r="AU6621" s="188" t="s">
        <v>84</v>
      </c>
      <c r="AV6621" s="13" t="s">
        <v>89</v>
      </c>
      <c r="AW6621" s="13" t="s">
        <v>31</v>
      </c>
      <c r="AX6621" s="13" t="s">
        <v>77</v>
      </c>
      <c r="AY6621" s="188" t="s">
        <v>574</v>
      </c>
    </row>
    <row r="6622" spans="2:65" s="12" customFormat="1" ht="12">
      <c r="B6622" s="180"/>
      <c r="D6622" s="181" t="s">
        <v>586</v>
      </c>
      <c r="E6622" s="182" t="s">
        <v>1</v>
      </c>
      <c r="F6622" s="183" t="s">
        <v>6548</v>
      </c>
      <c r="H6622" s="182" t="s">
        <v>1</v>
      </c>
      <c r="I6622" s="184"/>
      <c r="L6622" s="180"/>
      <c r="M6622" s="185"/>
      <c r="T6622" s="186"/>
      <c r="AT6622" s="182" t="s">
        <v>586</v>
      </c>
      <c r="AU6622" s="182" t="s">
        <v>84</v>
      </c>
      <c r="AV6622" s="12" t="s">
        <v>84</v>
      </c>
      <c r="AW6622" s="12" t="s">
        <v>31</v>
      </c>
      <c r="AX6622" s="12" t="s">
        <v>77</v>
      </c>
      <c r="AY6622" s="182" t="s">
        <v>574</v>
      </c>
    </row>
    <row r="6623" spans="2:65" s="13" customFormat="1" ht="12">
      <c r="B6623" s="187"/>
      <c r="D6623" s="181" t="s">
        <v>586</v>
      </c>
      <c r="E6623" s="188" t="s">
        <v>1</v>
      </c>
      <c r="F6623" s="189" t="s">
        <v>6549</v>
      </c>
      <c r="H6623" s="190">
        <v>25.3</v>
      </c>
      <c r="I6623" s="191"/>
      <c r="L6623" s="187"/>
      <c r="M6623" s="192"/>
      <c r="T6623" s="193"/>
      <c r="AT6623" s="188" t="s">
        <v>586</v>
      </c>
      <c r="AU6623" s="188" t="s">
        <v>84</v>
      </c>
      <c r="AV6623" s="13" t="s">
        <v>89</v>
      </c>
      <c r="AW6623" s="13" t="s">
        <v>31</v>
      </c>
      <c r="AX6623" s="13" t="s">
        <v>77</v>
      </c>
      <c r="AY6623" s="188" t="s">
        <v>574</v>
      </c>
    </row>
    <row r="6624" spans="2:65" s="13" customFormat="1" ht="12">
      <c r="B6624" s="187"/>
      <c r="D6624" s="181" t="s">
        <v>586</v>
      </c>
      <c r="E6624" s="188" t="s">
        <v>1</v>
      </c>
      <c r="F6624" s="189" t="s">
        <v>6421</v>
      </c>
      <c r="H6624" s="190">
        <v>-1.8</v>
      </c>
      <c r="I6624" s="191"/>
      <c r="L6624" s="187"/>
      <c r="M6624" s="192"/>
      <c r="T6624" s="193"/>
      <c r="AT6624" s="188" t="s">
        <v>586</v>
      </c>
      <c r="AU6624" s="188" t="s">
        <v>84</v>
      </c>
      <c r="AV6624" s="13" t="s">
        <v>89</v>
      </c>
      <c r="AW6624" s="13" t="s">
        <v>31</v>
      </c>
      <c r="AX6624" s="13" t="s">
        <v>77</v>
      </c>
      <c r="AY6624" s="188" t="s">
        <v>574</v>
      </c>
    </row>
    <row r="6625" spans="2:51" s="13" customFormat="1" ht="12">
      <c r="B6625" s="187"/>
      <c r="D6625" s="181" t="s">
        <v>586</v>
      </c>
      <c r="E6625" s="188" t="s">
        <v>1</v>
      </c>
      <c r="F6625" s="189" t="s">
        <v>6550</v>
      </c>
      <c r="H6625" s="190">
        <v>146.38</v>
      </c>
      <c r="I6625" s="191"/>
      <c r="L6625" s="187"/>
      <c r="M6625" s="192"/>
      <c r="T6625" s="193"/>
      <c r="AT6625" s="188" t="s">
        <v>586</v>
      </c>
      <c r="AU6625" s="188" t="s">
        <v>84</v>
      </c>
      <c r="AV6625" s="13" t="s">
        <v>89</v>
      </c>
      <c r="AW6625" s="13" t="s">
        <v>31</v>
      </c>
      <c r="AX6625" s="13" t="s">
        <v>77</v>
      </c>
      <c r="AY6625" s="188" t="s">
        <v>574</v>
      </c>
    </row>
    <row r="6626" spans="2:51" s="12" customFormat="1" ht="12">
      <c r="B6626" s="180"/>
      <c r="D6626" s="181" t="s">
        <v>586</v>
      </c>
      <c r="E6626" s="182" t="s">
        <v>1</v>
      </c>
      <c r="F6626" s="183" t="s">
        <v>6551</v>
      </c>
      <c r="H6626" s="182" t="s">
        <v>1</v>
      </c>
      <c r="I6626" s="184"/>
      <c r="L6626" s="180"/>
      <c r="M6626" s="185"/>
      <c r="T6626" s="186"/>
      <c r="AT6626" s="182" t="s">
        <v>586</v>
      </c>
      <c r="AU6626" s="182" t="s">
        <v>84</v>
      </c>
      <c r="AV6626" s="12" t="s">
        <v>84</v>
      </c>
      <c r="AW6626" s="12" t="s">
        <v>31</v>
      </c>
      <c r="AX6626" s="12" t="s">
        <v>77</v>
      </c>
      <c r="AY6626" s="182" t="s">
        <v>574</v>
      </c>
    </row>
    <row r="6627" spans="2:51" s="13" customFormat="1" ht="12">
      <c r="B6627" s="187"/>
      <c r="D6627" s="181" t="s">
        <v>586</v>
      </c>
      <c r="E6627" s="188" t="s">
        <v>1</v>
      </c>
      <c r="F6627" s="189" t="s">
        <v>6552</v>
      </c>
      <c r="H6627" s="190">
        <v>34.238</v>
      </c>
      <c r="I6627" s="191"/>
      <c r="L6627" s="187"/>
      <c r="M6627" s="192"/>
      <c r="T6627" s="193"/>
      <c r="AT6627" s="188" t="s">
        <v>586</v>
      </c>
      <c r="AU6627" s="188" t="s">
        <v>84</v>
      </c>
      <c r="AV6627" s="13" t="s">
        <v>89</v>
      </c>
      <c r="AW6627" s="13" t="s">
        <v>31</v>
      </c>
      <c r="AX6627" s="13" t="s">
        <v>77</v>
      </c>
      <c r="AY6627" s="188" t="s">
        <v>574</v>
      </c>
    </row>
    <row r="6628" spans="2:51" s="13" customFormat="1" ht="12">
      <c r="B6628" s="187"/>
      <c r="D6628" s="181" t="s">
        <v>586</v>
      </c>
      <c r="E6628" s="188" t="s">
        <v>1</v>
      </c>
      <c r="F6628" s="189" t="s">
        <v>6421</v>
      </c>
      <c r="H6628" s="190">
        <v>-1.8</v>
      </c>
      <c r="I6628" s="191"/>
      <c r="L6628" s="187"/>
      <c r="M6628" s="192"/>
      <c r="T6628" s="193"/>
      <c r="AT6628" s="188" t="s">
        <v>586</v>
      </c>
      <c r="AU6628" s="188" t="s">
        <v>84</v>
      </c>
      <c r="AV6628" s="13" t="s">
        <v>89</v>
      </c>
      <c r="AW6628" s="13" t="s">
        <v>31</v>
      </c>
      <c r="AX6628" s="13" t="s">
        <v>77</v>
      </c>
      <c r="AY6628" s="188" t="s">
        <v>574</v>
      </c>
    </row>
    <row r="6629" spans="2:51" s="12" customFormat="1" ht="12">
      <c r="B6629" s="180"/>
      <c r="D6629" s="181" t="s">
        <v>586</v>
      </c>
      <c r="E6629" s="182" t="s">
        <v>1</v>
      </c>
      <c r="F6629" s="183" t="s">
        <v>6553</v>
      </c>
      <c r="H6629" s="182" t="s">
        <v>1</v>
      </c>
      <c r="I6629" s="184"/>
      <c r="L6629" s="180"/>
      <c r="M6629" s="185"/>
      <c r="T6629" s="186"/>
      <c r="AT6629" s="182" t="s">
        <v>586</v>
      </c>
      <c r="AU6629" s="182" t="s">
        <v>84</v>
      </c>
      <c r="AV6629" s="12" t="s">
        <v>84</v>
      </c>
      <c r="AW6629" s="12" t="s">
        <v>31</v>
      </c>
      <c r="AX6629" s="12" t="s">
        <v>77</v>
      </c>
      <c r="AY6629" s="182" t="s">
        <v>574</v>
      </c>
    </row>
    <row r="6630" spans="2:51" s="13" customFormat="1" ht="12">
      <c r="B6630" s="187"/>
      <c r="D6630" s="181" t="s">
        <v>586</v>
      </c>
      <c r="E6630" s="188" t="s">
        <v>1</v>
      </c>
      <c r="F6630" s="189" t="s">
        <v>6554</v>
      </c>
      <c r="H6630" s="190">
        <v>34.787999999999997</v>
      </c>
      <c r="I6630" s="191"/>
      <c r="L6630" s="187"/>
      <c r="M6630" s="192"/>
      <c r="T6630" s="193"/>
      <c r="AT6630" s="188" t="s">
        <v>586</v>
      </c>
      <c r="AU6630" s="188" t="s">
        <v>84</v>
      </c>
      <c r="AV6630" s="13" t="s">
        <v>89</v>
      </c>
      <c r="AW6630" s="13" t="s">
        <v>31</v>
      </c>
      <c r="AX6630" s="13" t="s">
        <v>77</v>
      </c>
      <c r="AY6630" s="188" t="s">
        <v>574</v>
      </c>
    </row>
    <row r="6631" spans="2:51" s="13" customFormat="1" ht="12">
      <c r="B6631" s="187"/>
      <c r="D6631" s="181" t="s">
        <v>586</v>
      </c>
      <c r="E6631" s="188" t="s">
        <v>1</v>
      </c>
      <c r="F6631" s="189" t="s">
        <v>6421</v>
      </c>
      <c r="H6631" s="190">
        <v>-1.8</v>
      </c>
      <c r="I6631" s="191"/>
      <c r="L6631" s="187"/>
      <c r="M6631" s="192"/>
      <c r="T6631" s="193"/>
      <c r="AT6631" s="188" t="s">
        <v>586</v>
      </c>
      <c r="AU6631" s="188" t="s">
        <v>84</v>
      </c>
      <c r="AV6631" s="13" t="s">
        <v>89</v>
      </c>
      <c r="AW6631" s="13" t="s">
        <v>31</v>
      </c>
      <c r="AX6631" s="13" t="s">
        <v>77</v>
      </c>
      <c r="AY6631" s="188" t="s">
        <v>574</v>
      </c>
    </row>
    <row r="6632" spans="2:51" s="13" customFormat="1" ht="12">
      <c r="B6632" s="187"/>
      <c r="D6632" s="181" t="s">
        <v>586</v>
      </c>
      <c r="E6632" s="188" t="s">
        <v>1</v>
      </c>
      <c r="F6632" s="189" t="s">
        <v>6555</v>
      </c>
      <c r="H6632" s="190">
        <v>1.341</v>
      </c>
      <c r="I6632" s="191"/>
      <c r="L6632" s="187"/>
      <c r="M6632" s="192"/>
      <c r="T6632" s="193"/>
      <c r="AT6632" s="188" t="s">
        <v>586</v>
      </c>
      <c r="AU6632" s="188" t="s">
        <v>84</v>
      </c>
      <c r="AV6632" s="13" t="s">
        <v>89</v>
      </c>
      <c r="AW6632" s="13" t="s">
        <v>31</v>
      </c>
      <c r="AX6632" s="13" t="s">
        <v>77</v>
      </c>
      <c r="AY6632" s="188" t="s">
        <v>574</v>
      </c>
    </row>
    <row r="6633" spans="2:51" s="12" customFormat="1" ht="12">
      <c r="B6633" s="180"/>
      <c r="D6633" s="181" t="s">
        <v>586</v>
      </c>
      <c r="E6633" s="182" t="s">
        <v>1</v>
      </c>
      <c r="F6633" s="183" t="s">
        <v>6556</v>
      </c>
      <c r="H6633" s="182" t="s">
        <v>1</v>
      </c>
      <c r="I6633" s="184"/>
      <c r="L6633" s="180"/>
      <c r="M6633" s="185"/>
      <c r="T6633" s="186"/>
      <c r="AT6633" s="182" t="s">
        <v>586</v>
      </c>
      <c r="AU6633" s="182" t="s">
        <v>84</v>
      </c>
      <c r="AV6633" s="12" t="s">
        <v>84</v>
      </c>
      <c r="AW6633" s="12" t="s">
        <v>31</v>
      </c>
      <c r="AX6633" s="12" t="s">
        <v>77</v>
      </c>
      <c r="AY6633" s="182" t="s">
        <v>574</v>
      </c>
    </row>
    <row r="6634" spans="2:51" s="13" customFormat="1" ht="12">
      <c r="B6634" s="187"/>
      <c r="D6634" s="181" t="s">
        <v>586</v>
      </c>
      <c r="E6634" s="188" t="s">
        <v>1</v>
      </c>
      <c r="F6634" s="189" t="s">
        <v>6557</v>
      </c>
      <c r="H6634" s="190">
        <v>19.388000000000002</v>
      </c>
      <c r="I6634" s="191"/>
      <c r="L6634" s="187"/>
      <c r="M6634" s="192"/>
      <c r="T6634" s="193"/>
      <c r="AT6634" s="188" t="s">
        <v>586</v>
      </c>
      <c r="AU6634" s="188" t="s">
        <v>84</v>
      </c>
      <c r="AV6634" s="13" t="s">
        <v>89</v>
      </c>
      <c r="AW6634" s="13" t="s">
        <v>31</v>
      </c>
      <c r="AX6634" s="13" t="s">
        <v>77</v>
      </c>
      <c r="AY6634" s="188" t="s">
        <v>574</v>
      </c>
    </row>
    <row r="6635" spans="2:51" s="13" customFormat="1" ht="12">
      <c r="B6635" s="187"/>
      <c r="D6635" s="181" t="s">
        <v>586</v>
      </c>
      <c r="E6635" s="188" t="s">
        <v>1</v>
      </c>
      <c r="F6635" s="189" t="s">
        <v>6421</v>
      </c>
      <c r="H6635" s="190">
        <v>-1.8</v>
      </c>
      <c r="I6635" s="191"/>
      <c r="L6635" s="187"/>
      <c r="M6635" s="192"/>
      <c r="T6635" s="193"/>
      <c r="AT6635" s="188" t="s">
        <v>586</v>
      </c>
      <c r="AU6635" s="188" t="s">
        <v>84</v>
      </c>
      <c r="AV6635" s="13" t="s">
        <v>89</v>
      </c>
      <c r="AW6635" s="13" t="s">
        <v>31</v>
      </c>
      <c r="AX6635" s="13" t="s">
        <v>77</v>
      </c>
      <c r="AY6635" s="188" t="s">
        <v>574</v>
      </c>
    </row>
    <row r="6636" spans="2:51" s="13" customFormat="1" ht="12">
      <c r="B6636" s="187"/>
      <c r="D6636" s="181" t="s">
        <v>586</v>
      </c>
      <c r="E6636" s="188" t="s">
        <v>1</v>
      </c>
      <c r="F6636" s="189" t="s">
        <v>6558</v>
      </c>
      <c r="H6636" s="190">
        <v>0.442</v>
      </c>
      <c r="I6636" s="191"/>
      <c r="L6636" s="187"/>
      <c r="M6636" s="192"/>
      <c r="T6636" s="193"/>
      <c r="AT6636" s="188" t="s">
        <v>586</v>
      </c>
      <c r="AU6636" s="188" t="s">
        <v>84</v>
      </c>
      <c r="AV6636" s="13" t="s">
        <v>89</v>
      </c>
      <c r="AW6636" s="13" t="s">
        <v>31</v>
      </c>
      <c r="AX6636" s="13" t="s">
        <v>77</v>
      </c>
      <c r="AY6636" s="188" t="s">
        <v>574</v>
      </c>
    </row>
    <row r="6637" spans="2:51" s="12" customFormat="1" ht="12">
      <c r="B6637" s="180"/>
      <c r="D6637" s="181" t="s">
        <v>586</v>
      </c>
      <c r="E6637" s="182" t="s">
        <v>1</v>
      </c>
      <c r="F6637" s="183" t="s">
        <v>6559</v>
      </c>
      <c r="H6637" s="182" t="s">
        <v>1</v>
      </c>
      <c r="I6637" s="184"/>
      <c r="L6637" s="180"/>
      <c r="M6637" s="185"/>
      <c r="T6637" s="186"/>
      <c r="AT6637" s="182" t="s">
        <v>586</v>
      </c>
      <c r="AU6637" s="182" t="s">
        <v>84</v>
      </c>
      <c r="AV6637" s="12" t="s">
        <v>84</v>
      </c>
      <c r="AW6637" s="12" t="s">
        <v>31</v>
      </c>
      <c r="AX6637" s="12" t="s">
        <v>77</v>
      </c>
      <c r="AY6637" s="182" t="s">
        <v>574</v>
      </c>
    </row>
    <row r="6638" spans="2:51" s="13" customFormat="1" ht="12">
      <c r="B6638" s="187"/>
      <c r="D6638" s="181" t="s">
        <v>586</v>
      </c>
      <c r="E6638" s="188" t="s">
        <v>1</v>
      </c>
      <c r="F6638" s="189" t="s">
        <v>6560</v>
      </c>
      <c r="H6638" s="190">
        <v>27.074999999999999</v>
      </c>
      <c r="I6638" s="191"/>
      <c r="L6638" s="187"/>
      <c r="M6638" s="192"/>
      <c r="T6638" s="193"/>
      <c r="AT6638" s="188" t="s">
        <v>586</v>
      </c>
      <c r="AU6638" s="188" t="s">
        <v>84</v>
      </c>
      <c r="AV6638" s="13" t="s">
        <v>89</v>
      </c>
      <c r="AW6638" s="13" t="s">
        <v>31</v>
      </c>
      <c r="AX6638" s="13" t="s">
        <v>77</v>
      </c>
      <c r="AY6638" s="188" t="s">
        <v>574</v>
      </c>
    </row>
    <row r="6639" spans="2:51" s="13" customFormat="1" ht="12">
      <c r="B6639" s="187"/>
      <c r="D6639" s="181" t="s">
        <v>586</v>
      </c>
      <c r="E6639" s="188" t="s">
        <v>1</v>
      </c>
      <c r="F6639" s="189" t="s">
        <v>6428</v>
      </c>
      <c r="H6639" s="190">
        <v>-2</v>
      </c>
      <c r="I6639" s="191"/>
      <c r="L6639" s="187"/>
      <c r="M6639" s="192"/>
      <c r="T6639" s="193"/>
      <c r="AT6639" s="188" t="s">
        <v>586</v>
      </c>
      <c r="AU6639" s="188" t="s">
        <v>84</v>
      </c>
      <c r="AV6639" s="13" t="s">
        <v>89</v>
      </c>
      <c r="AW6639" s="13" t="s">
        <v>31</v>
      </c>
      <c r="AX6639" s="13" t="s">
        <v>77</v>
      </c>
      <c r="AY6639" s="188" t="s">
        <v>574</v>
      </c>
    </row>
    <row r="6640" spans="2:51" s="13" customFormat="1" ht="12">
      <c r="B6640" s="187"/>
      <c r="D6640" s="181" t="s">
        <v>586</v>
      </c>
      <c r="E6640" s="188" t="s">
        <v>1</v>
      </c>
      <c r="F6640" s="189" t="s">
        <v>6561</v>
      </c>
      <c r="H6640" s="190">
        <v>1.0900000000000001</v>
      </c>
      <c r="I6640" s="191"/>
      <c r="L6640" s="187"/>
      <c r="M6640" s="192"/>
      <c r="T6640" s="193"/>
      <c r="AT6640" s="188" t="s">
        <v>586</v>
      </c>
      <c r="AU6640" s="188" t="s">
        <v>84</v>
      </c>
      <c r="AV6640" s="13" t="s">
        <v>89</v>
      </c>
      <c r="AW6640" s="13" t="s">
        <v>31</v>
      </c>
      <c r="AX6640" s="13" t="s">
        <v>77</v>
      </c>
      <c r="AY6640" s="188" t="s">
        <v>574</v>
      </c>
    </row>
    <row r="6641" spans="2:51" s="12" customFormat="1" ht="12">
      <c r="B6641" s="180"/>
      <c r="D6641" s="181" t="s">
        <v>586</v>
      </c>
      <c r="E6641" s="182" t="s">
        <v>1</v>
      </c>
      <c r="F6641" s="183" t="s">
        <v>6562</v>
      </c>
      <c r="H6641" s="182" t="s">
        <v>1</v>
      </c>
      <c r="I6641" s="184"/>
      <c r="L6641" s="180"/>
      <c r="M6641" s="185"/>
      <c r="T6641" s="186"/>
      <c r="AT6641" s="182" t="s">
        <v>586</v>
      </c>
      <c r="AU6641" s="182" t="s">
        <v>84</v>
      </c>
      <c r="AV6641" s="12" t="s">
        <v>84</v>
      </c>
      <c r="AW6641" s="12" t="s">
        <v>31</v>
      </c>
      <c r="AX6641" s="12" t="s">
        <v>77</v>
      </c>
      <c r="AY6641" s="182" t="s">
        <v>574</v>
      </c>
    </row>
    <row r="6642" spans="2:51" s="13" customFormat="1" ht="12">
      <c r="B6642" s="187"/>
      <c r="D6642" s="181" t="s">
        <v>586</v>
      </c>
      <c r="E6642" s="188" t="s">
        <v>1</v>
      </c>
      <c r="F6642" s="189" t="s">
        <v>6563</v>
      </c>
      <c r="H6642" s="190">
        <v>32.49</v>
      </c>
      <c r="I6642" s="191"/>
      <c r="L6642" s="187"/>
      <c r="M6642" s="192"/>
      <c r="T6642" s="193"/>
      <c r="AT6642" s="188" t="s">
        <v>586</v>
      </c>
      <c r="AU6642" s="188" t="s">
        <v>84</v>
      </c>
      <c r="AV6642" s="13" t="s">
        <v>89</v>
      </c>
      <c r="AW6642" s="13" t="s">
        <v>31</v>
      </c>
      <c r="AX6642" s="13" t="s">
        <v>77</v>
      </c>
      <c r="AY6642" s="188" t="s">
        <v>574</v>
      </c>
    </row>
    <row r="6643" spans="2:51" s="13" customFormat="1" ht="12">
      <c r="B6643" s="187"/>
      <c r="D6643" s="181" t="s">
        <v>586</v>
      </c>
      <c r="E6643" s="188" t="s">
        <v>1</v>
      </c>
      <c r="F6643" s="189" t="s">
        <v>6421</v>
      </c>
      <c r="H6643" s="190">
        <v>-1.8</v>
      </c>
      <c r="I6643" s="191"/>
      <c r="L6643" s="187"/>
      <c r="M6643" s="192"/>
      <c r="T6643" s="193"/>
      <c r="AT6643" s="188" t="s">
        <v>586</v>
      </c>
      <c r="AU6643" s="188" t="s">
        <v>84</v>
      </c>
      <c r="AV6643" s="13" t="s">
        <v>89</v>
      </c>
      <c r="AW6643" s="13" t="s">
        <v>31</v>
      </c>
      <c r="AX6643" s="13" t="s">
        <v>77</v>
      </c>
      <c r="AY6643" s="188" t="s">
        <v>574</v>
      </c>
    </row>
    <row r="6644" spans="2:51" s="13" customFormat="1" ht="12">
      <c r="B6644" s="187"/>
      <c r="D6644" s="181" t="s">
        <v>586</v>
      </c>
      <c r="E6644" s="188" t="s">
        <v>1</v>
      </c>
      <c r="F6644" s="189" t="s">
        <v>6564</v>
      </c>
      <c r="H6644" s="190">
        <v>0.59099999999999997</v>
      </c>
      <c r="I6644" s="191"/>
      <c r="L6644" s="187"/>
      <c r="M6644" s="192"/>
      <c r="T6644" s="193"/>
      <c r="AT6644" s="188" t="s">
        <v>586</v>
      </c>
      <c r="AU6644" s="188" t="s">
        <v>84</v>
      </c>
      <c r="AV6644" s="13" t="s">
        <v>89</v>
      </c>
      <c r="AW6644" s="13" t="s">
        <v>31</v>
      </c>
      <c r="AX6644" s="13" t="s">
        <v>77</v>
      </c>
      <c r="AY6644" s="188" t="s">
        <v>574</v>
      </c>
    </row>
    <row r="6645" spans="2:51" s="12" customFormat="1" ht="12">
      <c r="B6645" s="180"/>
      <c r="D6645" s="181" t="s">
        <v>586</v>
      </c>
      <c r="E6645" s="182" t="s">
        <v>1</v>
      </c>
      <c r="F6645" s="183" t="s">
        <v>2818</v>
      </c>
      <c r="H6645" s="182" t="s">
        <v>1</v>
      </c>
      <c r="I6645" s="184"/>
      <c r="L6645" s="180"/>
      <c r="M6645" s="185"/>
      <c r="T6645" s="186"/>
      <c r="AT6645" s="182" t="s">
        <v>586</v>
      </c>
      <c r="AU6645" s="182" t="s">
        <v>84</v>
      </c>
      <c r="AV6645" s="12" t="s">
        <v>84</v>
      </c>
      <c r="AW6645" s="12" t="s">
        <v>31</v>
      </c>
      <c r="AX6645" s="12" t="s">
        <v>77</v>
      </c>
      <c r="AY6645" s="182" t="s">
        <v>574</v>
      </c>
    </row>
    <row r="6646" spans="2:51" s="13" customFormat="1" ht="12">
      <c r="B6646" s="187"/>
      <c r="D6646" s="181" t="s">
        <v>586</v>
      </c>
      <c r="E6646" s="188" t="s">
        <v>1</v>
      </c>
      <c r="F6646" s="189" t="s">
        <v>6565</v>
      </c>
      <c r="H6646" s="190">
        <v>23.94</v>
      </c>
      <c r="I6646" s="191"/>
      <c r="L6646" s="187"/>
      <c r="M6646" s="192"/>
      <c r="T6646" s="193"/>
      <c r="AT6646" s="188" t="s">
        <v>586</v>
      </c>
      <c r="AU6646" s="188" t="s">
        <v>84</v>
      </c>
      <c r="AV6646" s="13" t="s">
        <v>89</v>
      </c>
      <c r="AW6646" s="13" t="s">
        <v>31</v>
      </c>
      <c r="AX6646" s="13" t="s">
        <v>77</v>
      </c>
      <c r="AY6646" s="188" t="s">
        <v>574</v>
      </c>
    </row>
    <row r="6647" spans="2:51" s="13" customFormat="1" ht="12">
      <c r="B6647" s="187"/>
      <c r="D6647" s="181" t="s">
        <v>586</v>
      </c>
      <c r="E6647" s="188" t="s">
        <v>1</v>
      </c>
      <c r="F6647" s="189" t="s">
        <v>6421</v>
      </c>
      <c r="H6647" s="190">
        <v>-1.8</v>
      </c>
      <c r="I6647" s="191"/>
      <c r="L6647" s="187"/>
      <c r="M6647" s="192"/>
      <c r="T6647" s="193"/>
      <c r="AT6647" s="188" t="s">
        <v>586</v>
      </c>
      <c r="AU6647" s="188" t="s">
        <v>84</v>
      </c>
      <c r="AV6647" s="13" t="s">
        <v>89</v>
      </c>
      <c r="AW6647" s="13" t="s">
        <v>31</v>
      </c>
      <c r="AX6647" s="13" t="s">
        <v>77</v>
      </c>
      <c r="AY6647" s="188" t="s">
        <v>574</v>
      </c>
    </row>
    <row r="6648" spans="2:51" s="13" customFormat="1" ht="12">
      <c r="B6648" s="187"/>
      <c r="D6648" s="181" t="s">
        <v>586</v>
      </c>
      <c r="E6648" s="188" t="s">
        <v>1</v>
      </c>
      <c r="F6648" s="189" t="s">
        <v>6566</v>
      </c>
      <c r="H6648" s="190">
        <v>29.213000000000001</v>
      </c>
      <c r="I6648" s="191"/>
      <c r="L6648" s="187"/>
      <c r="M6648" s="192"/>
      <c r="T6648" s="193"/>
      <c r="AT6648" s="188" t="s">
        <v>586</v>
      </c>
      <c r="AU6648" s="188" t="s">
        <v>84</v>
      </c>
      <c r="AV6648" s="13" t="s">
        <v>89</v>
      </c>
      <c r="AW6648" s="13" t="s">
        <v>31</v>
      </c>
      <c r="AX6648" s="13" t="s">
        <v>77</v>
      </c>
      <c r="AY6648" s="188" t="s">
        <v>574</v>
      </c>
    </row>
    <row r="6649" spans="2:51" s="13" customFormat="1" ht="12">
      <c r="B6649" s="187"/>
      <c r="D6649" s="181" t="s">
        <v>586</v>
      </c>
      <c r="E6649" s="188" t="s">
        <v>1</v>
      </c>
      <c r="F6649" s="189" t="s">
        <v>6421</v>
      </c>
      <c r="H6649" s="190">
        <v>-1.8</v>
      </c>
      <c r="I6649" s="191"/>
      <c r="L6649" s="187"/>
      <c r="M6649" s="192"/>
      <c r="T6649" s="193"/>
      <c r="AT6649" s="188" t="s">
        <v>586</v>
      </c>
      <c r="AU6649" s="188" t="s">
        <v>84</v>
      </c>
      <c r="AV6649" s="13" t="s">
        <v>89</v>
      </c>
      <c r="AW6649" s="13" t="s">
        <v>31</v>
      </c>
      <c r="AX6649" s="13" t="s">
        <v>77</v>
      </c>
      <c r="AY6649" s="188" t="s">
        <v>574</v>
      </c>
    </row>
    <row r="6650" spans="2:51" s="12" customFormat="1" ht="12">
      <c r="B6650" s="180"/>
      <c r="D6650" s="181" t="s">
        <v>586</v>
      </c>
      <c r="E6650" s="182" t="s">
        <v>1</v>
      </c>
      <c r="F6650" s="183" t="s">
        <v>6567</v>
      </c>
      <c r="H6650" s="182" t="s">
        <v>1</v>
      </c>
      <c r="I6650" s="184"/>
      <c r="L6650" s="180"/>
      <c r="M6650" s="185"/>
      <c r="T6650" s="186"/>
      <c r="AT6650" s="182" t="s">
        <v>586</v>
      </c>
      <c r="AU6650" s="182" t="s">
        <v>84</v>
      </c>
      <c r="AV6650" s="12" t="s">
        <v>84</v>
      </c>
      <c r="AW6650" s="12" t="s">
        <v>31</v>
      </c>
      <c r="AX6650" s="12" t="s">
        <v>77</v>
      </c>
      <c r="AY6650" s="182" t="s">
        <v>574</v>
      </c>
    </row>
    <row r="6651" spans="2:51" s="13" customFormat="1" ht="12">
      <c r="B6651" s="187"/>
      <c r="D6651" s="181" t="s">
        <v>586</v>
      </c>
      <c r="E6651" s="188" t="s">
        <v>1</v>
      </c>
      <c r="F6651" s="189" t="s">
        <v>6568</v>
      </c>
      <c r="H6651" s="190">
        <v>24.937999999999999</v>
      </c>
      <c r="I6651" s="191"/>
      <c r="L6651" s="187"/>
      <c r="M6651" s="192"/>
      <c r="T6651" s="193"/>
      <c r="AT6651" s="188" t="s">
        <v>586</v>
      </c>
      <c r="AU6651" s="188" t="s">
        <v>84</v>
      </c>
      <c r="AV6651" s="13" t="s">
        <v>89</v>
      </c>
      <c r="AW6651" s="13" t="s">
        <v>31</v>
      </c>
      <c r="AX6651" s="13" t="s">
        <v>77</v>
      </c>
      <c r="AY6651" s="188" t="s">
        <v>574</v>
      </c>
    </row>
    <row r="6652" spans="2:51" s="13" customFormat="1" ht="12">
      <c r="B6652" s="187"/>
      <c r="D6652" s="181" t="s">
        <v>586</v>
      </c>
      <c r="E6652" s="188" t="s">
        <v>1</v>
      </c>
      <c r="F6652" s="189" t="s">
        <v>6428</v>
      </c>
      <c r="H6652" s="190">
        <v>-2</v>
      </c>
      <c r="I6652" s="191"/>
      <c r="L6652" s="187"/>
      <c r="M6652" s="192"/>
      <c r="T6652" s="193"/>
      <c r="AT6652" s="188" t="s">
        <v>586</v>
      </c>
      <c r="AU6652" s="188" t="s">
        <v>84</v>
      </c>
      <c r="AV6652" s="13" t="s">
        <v>89</v>
      </c>
      <c r="AW6652" s="13" t="s">
        <v>31</v>
      </c>
      <c r="AX6652" s="13" t="s">
        <v>77</v>
      </c>
      <c r="AY6652" s="188" t="s">
        <v>574</v>
      </c>
    </row>
    <row r="6653" spans="2:51" s="12" customFormat="1" ht="12">
      <c r="B6653" s="180"/>
      <c r="D6653" s="181" t="s">
        <v>586</v>
      </c>
      <c r="E6653" s="182" t="s">
        <v>1</v>
      </c>
      <c r="F6653" s="183" t="s">
        <v>6569</v>
      </c>
      <c r="H6653" s="182" t="s">
        <v>1</v>
      </c>
      <c r="I6653" s="184"/>
      <c r="L6653" s="180"/>
      <c r="M6653" s="185"/>
      <c r="T6653" s="186"/>
      <c r="AT6653" s="182" t="s">
        <v>586</v>
      </c>
      <c r="AU6653" s="182" t="s">
        <v>84</v>
      </c>
      <c r="AV6653" s="12" t="s">
        <v>84</v>
      </c>
      <c r="AW6653" s="12" t="s">
        <v>31</v>
      </c>
      <c r="AX6653" s="12" t="s">
        <v>77</v>
      </c>
      <c r="AY6653" s="182" t="s">
        <v>574</v>
      </c>
    </row>
    <row r="6654" spans="2:51" s="13" customFormat="1" ht="12">
      <c r="B6654" s="187"/>
      <c r="D6654" s="181" t="s">
        <v>586</v>
      </c>
      <c r="E6654" s="188" t="s">
        <v>1</v>
      </c>
      <c r="F6654" s="189" t="s">
        <v>6570</v>
      </c>
      <c r="H6654" s="190">
        <v>21.803000000000001</v>
      </c>
      <c r="I6654" s="191"/>
      <c r="L6654" s="187"/>
      <c r="M6654" s="192"/>
      <c r="T6654" s="193"/>
      <c r="AT6654" s="188" t="s">
        <v>586</v>
      </c>
      <c r="AU6654" s="188" t="s">
        <v>84</v>
      </c>
      <c r="AV6654" s="13" t="s">
        <v>89</v>
      </c>
      <c r="AW6654" s="13" t="s">
        <v>31</v>
      </c>
      <c r="AX6654" s="13" t="s">
        <v>77</v>
      </c>
      <c r="AY6654" s="188" t="s">
        <v>574</v>
      </c>
    </row>
    <row r="6655" spans="2:51" s="13" customFormat="1" ht="12">
      <c r="B6655" s="187"/>
      <c r="D6655" s="181" t="s">
        <v>586</v>
      </c>
      <c r="E6655" s="188" t="s">
        <v>1</v>
      </c>
      <c r="F6655" s="189" t="s">
        <v>6571</v>
      </c>
      <c r="H6655" s="190">
        <v>26.504999999999999</v>
      </c>
      <c r="I6655" s="191"/>
      <c r="L6655" s="187"/>
      <c r="M6655" s="192"/>
      <c r="T6655" s="193"/>
      <c r="AT6655" s="188" t="s">
        <v>586</v>
      </c>
      <c r="AU6655" s="188" t="s">
        <v>84</v>
      </c>
      <c r="AV6655" s="13" t="s">
        <v>89</v>
      </c>
      <c r="AW6655" s="13" t="s">
        <v>31</v>
      </c>
      <c r="AX6655" s="13" t="s">
        <v>77</v>
      </c>
      <c r="AY6655" s="188" t="s">
        <v>574</v>
      </c>
    </row>
    <row r="6656" spans="2:51" s="13" customFormat="1" ht="12">
      <c r="B6656" s="187"/>
      <c r="D6656" s="181" t="s">
        <v>586</v>
      </c>
      <c r="E6656" s="188" t="s">
        <v>1</v>
      </c>
      <c r="F6656" s="189" t="s">
        <v>6572</v>
      </c>
      <c r="H6656" s="190">
        <v>-3.6</v>
      </c>
      <c r="I6656" s="191"/>
      <c r="L6656" s="187"/>
      <c r="M6656" s="192"/>
      <c r="T6656" s="193"/>
      <c r="AT6656" s="188" t="s">
        <v>586</v>
      </c>
      <c r="AU6656" s="188" t="s">
        <v>84</v>
      </c>
      <c r="AV6656" s="13" t="s">
        <v>89</v>
      </c>
      <c r="AW6656" s="13" t="s">
        <v>31</v>
      </c>
      <c r="AX6656" s="13" t="s">
        <v>77</v>
      </c>
      <c r="AY6656" s="188" t="s">
        <v>574</v>
      </c>
    </row>
    <row r="6657" spans="2:51" s="13" customFormat="1" ht="12">
      <c r="B6657" s="187"/>
      <c r="D6657" s="181" t="s">
        <v>586</v>
      </c>
      <c r="E6657" s="188" t="s">
        <v>1</v>
      </c>
      <c r="F6657" s="189" t="s">
        <v>6421</v>
      </c>
      <c r="H6657" s="190">
        <v>-1.8</v>
      </c>
      <c r="I6657" s="191"/>
      <c r="L6657" s="187"/>
      <c r="M6657" s="192"/>
      <c r="T6657" s="193"/>
      <c r="AT6657" s="188" t="s">
        <v>586</v>
      </c>
      <c r="AU6657" s="188" t="s">
        <v>84</v>
      </c>
      <c r="AV6657" s="13" t="s">
        <v>89</v>
      </c>
      <c r="AW6657" s="13" t="s">
        <v>31</v>
      </c>
      <c r="AX6657" s="13" t="s">
        <v>77</v>
      </c>
      <c r="AY6657" s="188" t="s">
        <v>574</v>
      </c>
    </row>
    <row r="6658" spans="2:51" s="12" customFormat="1" ht="12">
      <c r="B6658" s="180"/>
      <c r="D6658" s="181" t="s">
        <v>586</v>
      </c>
      <c r="E6658" s="182" t="s">
        <v>1</v>
      </c>
      <c r="F6658" s="183" t="s">
        <v>6573</v>
      </c>
      <c r="H6658" s="182" t="s">
        <v>1</v>
      </c>
      <c r="I6658" s="184"/>
      <c r="L6658" s="180"/>
      <c r="M6658" s="185"/>
      <c r="T6658" s="186"/>
      <c r="AT6658" s="182" t="s">
        <v>586</v>
      </c>
      <c r="AU6658" s="182" t="s">
        <v>84</v>
      </c>
      <c r="AV6658" s="12" t="s">
        <v>84</v>
      </c>
      <c r="AW6658" s="12" t="s">
        <v>31</v>
      </c>
      <c r="AX6658" s="12" t="s">
        <v>77</v>
      </c>
      <c r="AY6658" s="182" t="s">
        <v>574</v>
      </c>
    </row>
    <row r="6659" spans="2:51" s="13" customFormat="1" ht="12">
      <c r="B6659" s="187"/>
      <c r="D6659" s="181" t="s">
        <v>586</v>
      </c>
      <c r="E6659" s="188" t="s">
        <v>1</v>
      </c>
      <c r="F6659" s="189" t="s">
        <v>6574</v>
      </c>
      <c r="H6659" s="190">
        <v>17.385000000000002</v>
      </c>
      <c r="I6659" s="191"/>
      <c r="L6659" s="187"/>
      <c r="M6659" s="192"/>
      <c r="T6659" s="193"/>
      <c r="AT6659" s="188" t="s">
        <v>586</v>
      </c>
      <c r="AU6659" s="188" t="s">
        <v>84</v>
      </c>
      <c r="AV6659" s="13" t="s">
        <v>89</v>
      </c>
      <c r="AW6659" s="13" t="s">
        <v>31</v>
      </c>
      <c r="AX6659" s="13" t="s">
        <v>77</v>
      </c>
      <c r="AY6659" s="188" t="s">
        <v>574</v>
      </c>
    </row>
    <row r="6660" spans="2:51" s="12" customFormat="1" ht="12">
      <c r="B6660" s="180"/>
      <c r="D6660" s="181" t="s">
        <v>586</v>
      </c>
      <c r="E6660" s="182" t="s">
        <v>1</v>
      </c>
      <c r="F6660" s="183" t="s">
        <v>6575</v>
      </c>
      <c r="H6660" s="182" t="s">
        <v>1</v>
      </c>
      <c r="I6660" s="184"/>
      <c r="L6660" s="180"/>
      <c r="M6660" s="185"/>
      <c r="T6660" s="186"/>
      <c r="AT6660" s="182" t="s">
        <v>586</v>
      </c>
      <c r="AU6660" s="182" t="s">
        <v>84</v>
      </c>
      <c r="AV6660" s="12" t="s">
        <v>84</v>
      </c>
      <c r="AW6660" s="12" t="s">
        <v>31</v>
      </c>
      <c r="AX6660" s="12" t="s">
        <v>77</v>
      </c>
      <c r="AY6660" s="182" t="s">
        <v>574</v>
      </c>
    </row>
    <row r="6661" spans="2:51" s="13" customFormat="1" ht="12">
      <c r="B6661" s="187"/>
      <c r="D6661" s="181" t="s">
        <v>586</v>
      </c>
      <c r="E6661" s="188" t="s">
        <v>1</v>
      </c>
      <c r="F6661" s="189" t="s">
        <v>6576</v>
      </c>
      <c r="H6661" s="190">
        <v>18.952999999999999</v>
      </c>
      <c r="I6661" s="191"/>
      <c r="L6661" s="187"/>
      <c r="M6661" s="192"/>
      <c r="T6661" s="193"/>
      <c r="AT6661" s="188" t="s">
        <v>586</v>
      </c>
      <c r="AU6661" s="188" t="s">
        <v>84</v>
      </c>
      <c r="AV6661" s="13" t="s">
        <v>89</v>
      </c>
      <c r="AW6661" s="13" t="s">
        <v>31</v>
      </c>
      <c r="AX6661" s="13" t="s">
        <v>77</v>
      </c>
      <c r="AY6661" s="188" t="s">
        <v>574</v>
      </c>
    </row>
    <row r="6662" spans="2:51" s="13" customFormat="1" ht="12">
      <c r="B6662" s="187"/>
      <c r="D6662" s="181" t="s">
        <v>586</v>
      </c>
      <c r="E6662" s="188" t="s">
        <v>1</v>
      </c>
      <c r="F6662" s="189" t="s">
        <v>6577</v>
      </c>
      <c r="H6662" s="190">
        <v>-1.6</v>
      </c>
      <c r="I6662" s="191"/>
      <c r="L6662" s="187"/>
      <c r="M6662" s="192"/>
      <c r="T6662" s="193"/>
      <c r="AT6662" s="188" t="s">
        <v>586</v>
      </c>
      <c r="AU6662" s="188" t="s">
        <v>84</v>
      </c>
      <c r="AV6662" s="13" t="s">
        <v>89</v>
      </c>
      <c r="AW6662" s="13" t="s">
        <v>31</v>
      </c>
      <c r="AX6662" s="13" t="s">
        <v>77</v>
      </c>
      <c r="AY6662" s="188" t="s">
        <v>574</v>
      </c>
    </row>
    <row r="6663" spans="2:51" s="12" customFormat="1" ht="12">
      <c r="B6663" s="180"/>
      <c r="D6663" s="181" t="s">
        <v>586</v>
      </c>
      <c r="E6663" s="182" t="s">
        <v>1</v>
      </c>
      <c r="F6663" s="183" t="s">
        <v>6578</v>
      </c>
      <c r="H6663" s="182" t="s">
        <v>1</v>
      </c>
      <c r="I6663" s="184"/>
      <c r="L6663" s="180"/>
      <c r="M6663" s="185"/>
      <c r="T6663" s="186"/>
      <c r="AT6663" s="182" t="s">
        <v>586</v>
      </c>
      <c r="AU6663" s="182" t="s">
        <v>84</v>
      </c>
      <c r="AV6663" s="12" t="s">
        <v>84</v>
      </c>
      <c r="AW6663" s="12" t="s">
        <v>31</v>
      </c>
      <c r="AX6663" s="12" t="s">
        <v>77</v>
      </c>
      <c r="AY6663" s="182" t="s">
        <v>574</v>
      </c>
    </row>
    <row r="6664" spans="2:51" s="13" customFormat="1" ht="12">
      <c r="B6664" s="187"/>
      <c r="D6664" s="181" t="s">
        <v>586</v>
      </c>
      <c r="E6664" s="188" t="s">
        <v>1</v>
      </c>
      <c r="F6664" s="189" t="s">
        <v>6579</v>
      </c>
      <c r="H6664" s="190">
        <v>22.943000000000001</v>
      </c>
      <c r="I6664" s="191"/>
      <c r="L6664" s="187"/>
      <c r="M6664" s="192"/>
      <c r="T6664" s="193"/>
      <c r="AT6664" s="188" t="s">
        <v>586</v>
      </c>
      <c r="AU6664" s="188" t="s">
        <v>84</v>
      </c>
      <c r="AV6664" s="13" t="s">
        <v>89</v>
      </c>
      <c r="AW6664" s="13" t="s">
        <v>31</v>
      </c>
      <c r="AX6664" s="13" t="s">
        <v>77</v>
      </c>
      <c r="AY6664" s="188" t="s">
        <v>574</v>
      </c>
    </row>
    <row r="6665" spans="2:51" s="13" customFormat="1" ht="12">
      <c r="B6665" s="187"/>
      <c r="D6665" s="181" t="s">
        <v>586</v>
      </c>
      <c r="E6665" s="188" t="s">
        <v>1</v>
      </c>
      <c r="F6665" s="189" t="s">
        <v>6428</v>
      </c>
      <c r="H6665" s="190">
        <v>-2</v>
      </c>
      <c r="I6665" s="191"/>
      <c r="L6665" s="187"/>
      <c r="M6665" s="192"/>
      <c r="T6665" s="193"/>
      <c r="AT6665" s="188" t="s">
        <v>586</v>
      </c>
      <c r="AU6665" s="188" t="s">
        <v>84</v>
      </c>
      <c r="AV6665" s="13" t="s">
        <v>89</v>
      </c>
      <c r="AW6665" s="13" t="s">
        <v>31</v>
      </c>
      <c r="AX6665" s="13" t="s">
        <v>77</v>
      </c>
      <c r="AY6665" s="188" t="s">
        <v>574</v>
      </c>
    </row>
    <row r="6666" spans="2:51" s="12" customFormat="1" ht="12">
      <c r="B6666" s="180"/>
      <c r="D6666" s="181" t="s">
        <v>586</v>
      </c>
      <c r="E6666" s="182" t="s">
        <v>1</v>
      </c>
      <c r="F6666" s="183" t="s">
        <v>6580</v>
      </c>
      <c r="H6666" s="182" t="s">
        <v>1</v>
      </c>
      <c r="I6666" s="184"/>
      <c r="L6666" s="180"/>
      <c r="M6666" s="185"/>
      <c r="T6666" s="186"/>
      <c r="AT6666" s="182" t="s">
        <v>586</v>
      </c>
      <c r="AU6666" s="182" t="s">
        <v>84</v>
      </c>
      <c r="AV6666" s="12" t="s">
        <v>84</v>
      </c>
      <c r="AW6666" s="12" t="s">
        <v>31</v>
      </c>
      <c r="AX6666" s="12" t="s">
        <v>77</v>
      </c>
      <c r="AY6666" s="182" t="s">
        <v>574</v>
      </c>
    </row>
    <row r="6667" spans="2:51" s="13" customFormat="1" ht="12">
      <c r="B6667" s="187"/>
      <c r="D6667" s="181" t="s">
        <v>586</v>
      </c>
      <c r="E6667" s="188" t="s">
        <v>1</v>
      </c>
      <c r="F6667" s="189" t="s">
        <v>6581</v>
      </c>
      <c r="H6667" s="190">
        <v>23.085000000000001</v>
      </c>
      <c r="I6667" s="191"/>
      <c r="L6667" s="187"/>
      <c r="M6667" s="192"/>
      <c r="T6667" s="193"/>
      <c r="AT6667" s="188" t="s">
        <v>586</v>
      </c>
      <c r="AU6667" s="188" t="s">
        <v>84</v>
      </c>
      <c r="AV6667" s="13" t="s">
        <v>89</v>
      </c>
      <c r="AW6667" s="13" t="s">
        <v>31</v>
      </c>
      <c r="AX6667" s="13" t="s">
        <v>77</v>
      </c>
      <c r="AY6667" s="188" t="s">
        <v>574</v>
      </c>
    </row>
    <row r="6668" spans="2:51" s="13" customFormat="1" ht="12">
      <c r="B6668" s="187"/>
      <c r="D6668" s="181" t="s">
        <v>586</v>
      </c>
      <c r="E6668" s="188" t="s">
        <v>1</v>
      </c>
      <c r="F6668" s="189" t="s">
        <v>6428</v>
      </c>
      <c r="H6668" s="190">
        <v>-2</v>
      </c>
      <c r="I6668" s="191"/>
      <c r="L6668" s="187"/>
      <c r="M6668" s="192"/>
      <c r="T6668" s="193"/>
      <c r="AT6668" s="188" t="s">
        <v>586</v>
      </c>
      <c r="AU6668" s="188" t="s">
        <v>84</v>
      </c>
      <c r="AV6668" s="13" t="s">
        <v>89</v>
      </c>
      <c r="AW6668" s="13" t="s">
        <v>31</v>
      </c>
      <c r="AX6668" s="13" t="s">
        <v>77</v>
      </c>
      <c r="AY6668" s="188" t="s">
        <v>574</v>
      </c>
    </row>
    <row r="6669" spans="2:51" s="12" customFormat="1" ht="12">
      <c r="B6669" s="180"/>
      <c r="D6669" s="181" t="s">
        <v>586</v>
      </c>
      <c r="E6669" s="182" t="s">
        <v>1</v>
      </c>
      <c r="F6669" s="183" t="s">
        <v>6582</v>
      </c>
      <c r="H6669" s="182" t="s">
        <v>1</v>
      </c>
      <c r="I6669" s="184"/>
      <c r="L6669" s="180"/>
      <c r="M6669" s="185"/>
      <c r="T6669" s="186"/>
      <c r="AT6669" s="182" t="s">
        <v>586</v>
      </c>
      <c r="AU6669" s="182" t="s">
        <v>84</v>
      </c>
      <c r="AV6669" s="12" t="s">
        <v>84</v>
      </c>
      <c r="AW6669" s="12" t="s">
        <v>31</v>
      </c>
      <c r="AX6669" s="12" t="s">
        <v>77</v>
      </c>
      <c r="AY6669" s="182" t="s">
        <v>574</v>
      </c>
    </row>
    <row r="6670" spans="2:51" s="13" customFormat="1" ht="12">
      <c r="B6670" s="187"/>
      <c r="D6670" s="181" t="s">
        <v>586</v>
      </c>
      <c r="E6670" s="188" t="s">
        <v>1</v>
      </c>
      <c r="F6670" s="189" t="s">
        <v>6583</v>
      </c>
      <c r="H6670" s="190">
        <v>29.783000000000001</v>
      </c>
      <c r="I6670" s="191"/>
      <c r="L6670" s="187"/>
      <c r="M6670" s="192"/>
      <c r="T6670" s="193"/>
      <c r="AT6670" s="188" t="s">
        <v>586</v>
      </c>
      <c r="AU6670" s="188" t="s">
        <v>84</v>
      </c>
      <c r="AV6670" s="13" t="s">
        <v>89</v>
      </c>
      <c r="AW6670" s="13" t="s">
        <v>31</v>
      </c>
      <c r="AX6670" s="13" t="s">
        <v>77</v>
      </c>
      <c r="AY6670" s="188" t="s">
        <v>574</v>
      </c>
    </row>
    <row r="6671" spans="2:51" s="13" customFormat="1" ht="12">
      <c r="B6671" s="187"/>
      <c r="D6671" s="181" t="s">
        <v>586</v>
      </c>
      <c r="E6671" s="188" t="s">
        <v>1</v>
      </c>
      <c r="F6671" s="189" t="s">
        <v>6421</v>
      </c>
      <c r="H6671" s="190">
        <v>-1.8</v>
      </c>
      <c r="I6671" s="191"/>
      <c r="L6671" s="187"/>
      <c r="M6671" s="192"/>
      <c r="T6671" s="193"/>
      <c r="AT6671" s="188" t="s">
        <v>586</v>
      </c>
      <c r="AU6671" s="188" t="s">
        <v>84</v>
      </c>
      <c r="AV6671" s="13" t="s">
        <v>89</v>
      </c>
      <c r="AW6671" s="13" t="s">
        <v>31</v>
      </c>
      <c r="AX6671" s="13" t="s">
        <v>77</v>
      </c>
      <c r="AY6671" s="188" t="s">
        <v>574</v>
      </c>
    </row>
    <row r="6672" spans="2:51" s="12" customFormat="1" ht="12">
      <c r="B6672" s="180"/>
      <c r="D6672" s="181" t="s">
        <v>586</v>
      </c>
      <c r="E6672" s="182" t="s">
        <v>1</v>
      </c>
      <c r="F6672" s="183" t="s">
        <v>6584</v>
      </c>
      <c r="H6672" s="182" t="s">
        <v>1</v>
      </c>
      <c r="I6672" s="184"/>
      <c r="L6672" s="180"/>
      <c r="M6672" s="185"/>
      <c r="T6672" s="186"/>
      <c r="AT6672" s="182" t="s">
        <v>586</v>
      </c>
      <c r="AU6672" s="182" t="s">
        <v>84</v>
      </c>
      <c r="AV6672" s="12" t="s">
        <v>84</v>
      </c>
      <c r="AW6672" s="12" t="s">
        <v>31</v>
      </c>
      <c r="AX6672" s="12" t="s">
        <v>77</v>
      </c>
      <c r="AY6672" s="182" t="s">
        <v>574</v>
      </c>
    </row>
    <row r="6673" spans="2:51" s="13" customFormat="1" ht="12">
      <c r="B6673" s="187"/>
      <c r="D6673" s="181" t="s">
        <v>586</v>
      </c>
      <c r="E6673" s="188" t="s">
        <v>1</v>
      </c>
      <c r="F6673" s="189" t="s">
        <v>6585</v>
      </c>
      <c r="H6673" s="190">
        <v>55.148000000000003</v>
      </c>
      <c r="I6673" s="191"/>
      <c r="L6673" s="187"/>
      <c r="M6673" s="192"/>
      <c r="T6673" s="193"/>
      <c r="AT6673" s="188" t="s">
        <v>586</v>
      </c>
      <c r="AU6673" s="188" t="s">
        <v>84</v>
      </c>
      <c r="AV6673" s="13" t="s">
        <v>89</v>
      </c>
      <c r="AW6673" s="13" t="s">
        <v>31</v>
      </c>
      <c r="AX6673" s="13" t="s">
        <v>77</v>
      </c>
      <c r="AY6673" s="188" t="s">
        <v>574</v>
      </c>
    </row>
    <row r="6674" spans="2:51" s="13" customFormat="1" ht="12">
      <c r="B6674" s="187"/>
      <c r="D6674" s="181" t="s">
        <v>586</v>
      </c>
      <c r="E6674" s="188" t="s">
        <v>1</v>
      </c>
      <c r="F6674" s="189" t="s">
        <v>6421</v>
      </c>
      <c r="H6674" s="190">
        <v>-1.8</v>
      </c>
      <c r="I6674" s="191"/>
      <c r="L6674" s="187"/>
      <c r="M6674" s="192"/>
      <c r="T6674" s="193"/>
      <c r="AT6674" s="188" t="s">
        <v>586</v>
      </c>
      <c r="AU6674" s="188" t="s">
        <v>84</v>
      </c>
      <c r="AV6674" s="13" t="s">
        <v>89</v>
      </c>
      <c r="AW6674" s="13" t="s">
        <v>31</v>
      </c>
      <c r="AX6674" s="13" t="s">
        <v>77</v>
      </c>
      <c r="AY6674" s="188" t="s">
        <v>574</v>
      </c>
    </row>
    <row r="6675" spans="2:51" s="12" customFormat="1" ht="12">
      <c r="B6675" s="180"/>
      <c r="D6675" s="181" t="s">
        <v>586</v>
      </c>
      <c r="E6675" s="182" t="s">
        <v>1</v>
      </c>
      <c r="F6675" s="183" t="s">
        <v>6586</v>
      </c>
      <c r="H6675" s="182" t="s">
        <v>1</v>
      </c>
      <c r="I6675" s="184"/>
      <c r="L6675" s="180"/>
      <c r="M6675" s="185"/>
      <c r="T6675" s="186"/>
      <c r="AT6675" s="182" t="s">
        <v>586</v>
      </c>
      <c r="AU6675" s="182" t="s">
        <v>84</v>
      </c>
      <c r="AV6675" s="12" t="s">
        <v>84</v>
      </c>
      <c r="AW6675" s="12" t="s">
        <v>31</v>
      </c>
      <c r="AX6675" s="12" t="s">
        <v>77</v>
      </c>
      <c r="AY6675" s="182" t="s">
        <v>574</v>
      </c>
    </row>
    <row r="6676" spans="2:51" s="13" customFormat="1" ht="12">
      <c r="B6676" s="187"/>
      <c r="D6676" s="181" t="s">
        <v>586</v>
      </c>
      <c r="E6676" s="188" t="s">
        <v>1</v>
      </c>
      <c r="F6676" s="189" t="s">
        <v>6587</v>
      </c>
      <c r="H6676" s="190">
        <v>49.448</v>
      </c>
      <c r="I6676" s="191"/>
      <c r="L6676" s="187"/>
      <c r="M6676" s="192"/>
      <c r="T6676" s="193"/>
      <c r="AT6676" s="188" t="s">
        <v>586</v>
      </c>
      <c r="AU6676" s="188" t="s">
        <v>84</v>
      </c>
      <c r="AV6676" s="13" t="s">
        <v>89</v>
      </c>
      <c r="AW6676" s="13" t="s">
        <v>31</v>
      </c>
      <c r="AX6676" s="13" t="s">
        <v>77</v>
      </c>
      <c r="AY6676" s="188" t="s">
        <v>574</v>
      </c>
    </row>
    <row r="6677" spans="2:51" s="13" customFormat="1" ht="12">
      <c r="B6677" s="187"/>
      <c r="D6677" s="181" t="s">
        <v>586</v>
      </c>
      <c r="E6677" s="188" t="s">
        <v>1</v>
      </c>
      <c r="F6677" s="189" t="s">
        <v>6421</v>
      </c>
      <c r="H6677" s="190">
        <v>-1.8</v>
      </c>
      <c r="I6677" s="191"/>
      <c r="L6677" s="187"/>
      <c r="M6677" s="192"/>
      <c r="T6677" s="193"/>
      <c r="AT6677" s="188" t="s">
        <v>586</v>
      </c>
      <c r="AU6677" s="188" t="s">
        <v>84</v>
      </c>
      <c r="AV6677" s="13" t="s">
        <v>89</v>
      </c>
      <c r="AW6677" s="13" t="s">
        <v>31</v>
      </c>
      <c r="AX6677" s="13" t="s">
        <v>77</v>
      </c>
      <c r="AY6677" s="188" t="s">
        <v>574</v>
      </c>
    </row>
    <row r="6678" spans="2:51" s="12" customFormat="1" ht="12">
      <c r="B6678" s="180"/>
      <c r="D6678" s="181" t="s">
        <v>586</v>
      </c>
      <c r="E6678" s="182" t="s">
        <v>1</v>
      </c>
      <c r="F6678" s="183" t="s">
        <v>6588</v>
      </c>
      <c r="H6678" s="182" t="s">
        <v>1</v>
      </c>
      <c r="I6678" s="184"/>
      <c r="L6678" s="180"/>
      <c r="M6678" s="185"/>
      <c r="T6678" s="186"/>
      <c r="AT6678" s="182" t="s">
        <v>586</v>
      </c>
      <c r="AU6678" s="182" t="s">
        <v>84</v>
      </c>
      <c r="AV6678" s="12" t="s">
        <v>84</v>
      </c>
      <c r="AW6678" s="12" t="s">
        <v>31</v>
      </c>
      <c r="AX6678" s="12" t="s">
        <v>77</v>
      </c>
      <c r="AY6678" s="182" t="s">
        <v>574</v>
      </c>
    </row>
    <row r="6679" spans="2:51" s="13" customFormat="1" ht="12">
      <c r="B6679" s="187"/>
      <c r="D6679" s="181" t="s">
        <v>586</v>
      </c>
      <c r="E6679" s="188" t="s">
        <v>1</v>
      </c>
      <c r="F6679" s="189" t="s">
        <v>6589</v>
      </c>
      <c r="H6679" s="190">
        <v>31.35</v>
      </c>
      <c r="I6679" s="191"/>
      <c r="L6679" s="187"/>
      <c r="M6679" s="192"/>
      <c r="T6679" s="193"/>
      <c r="AT6679" s="188" t="s">
        <v>586</v>
      </c>
      <c r="AU6679" s="188" t="s">
        <v>84</v>
      </c>
      <c r="AV6679" s="13" t="s">
        <v>89</v>
      </c>
      <c r="AW6679" s="13" t="s">
        <v>31</v>
      </c>
      <c r="AX6679" s="13" t="s">
        <v>77</v>
      </c>
      <c r="AY6679" s="188" t="s">
        <v>574</v>
      </c>
    </row>
    <row r="6680" spans="2:51" s="13" customFormat="1" ht="12">
      <c r="B6680" s="187"/>
      <c r="D6680" s="181" t="s">
        <v>586</v>
      </c>
      <c r="E6680" s="188" t="s">
        <v>1</v>
      </c>
      <c r="F6680" s="189" t="s">
        <v>6421</v>
      </c>
      <c r="H6680" s="190">
        <v>-1.8</v>
      </c>
      <c r="I6680" s="191"/>
      <c r="L6680" s="187"/>
      <c r="M6680" s="192"/>
      <c r="T6680" s="193"/>
      <c r="AT6680" s="188" t="s">
        <v>586</v>
      </c>
      <c r="AU6680" s="188" t="s">
        <v>84</v>
      </c>
      <c r="AV6680" s="13" t="s">
        <v>89</v>
      </c>
      <c r="AW6680" s="13" t="s">
        <v>31</v>
      </c>
      <c r="AX6680" s="13" t="s">
        <v>77</v>
      </c>
      <c r="AY6680" s="188" t="s">
        <v>574</v>
      </c>
    </row>
    <row r="6681" spans="2:51" s="12" customFormat="1" ht="12">
      <c r="B6681" s="180"/>
      <c r="D6681" s="181" t="s">
        <v>586</v>
      </c>
      <c r="E6681" s="182" t="s">
        <v>1</v>
      </c>
      <c r="F6681" s="183" t="s">
        <v>6590</v>
      </c>
      <c r="H6681" s="182" t="s">
        <v>1</v>
      </c>
      <c r="I6681" s="184"/>
      <c r="L6681" s="180"/>
      <c r="M6681" s="185"/>
      <c r="T6681" s="186"/>
      <c r="AT6681" s="182" t="s">
        <v>586</v>
      </c>
      <c r="AU6681" s="182" t="s">
        <v>84</v>
      </c>
      <c r="AV6681" s="12" t="s">
        <v>84</v>
      </c>
      <c r="AW6681" s="12" t="s">
        <v>31</v>
      </c>
      <c r="AX6681" s="12" t="s">
        <v>77</v>
      </c>
      <c r="AY6681" s="182" t="s">
        <v>574</v>
      </c>
    </row>
    <row r="6682" spans="2:51" s="13" customFormat="1" ht="12">
      <c r="B6682" s="187"/>
      <c r="D6682" s="181" t="s">
        <v>586</v>
      </c>
      <c r="E6682" s="188" t="s">
        <v>1</v>
      </c>
      <c r="F6682" s="189" t="s">
        <v>6591</v>
      </c>
      <c r="H6682" s="190">
        <v>46.883000000000003</v>
      </c>
      <c r="I6682" s="191"/>
      <c r="L6682" s="187"/>
      <c r="M6682" s="192"/>
      <c r="T6682" s="193"/>
      <c r="AT6682" s="188" t="s">
        <v>586</v>
      </c>
      <c r="AU6682" s="188" t="s">
        <v>84</v>
      </c>
      <c r="AV6682" s="13" t="s">
        <v>89</v>
      </c>
      <c r="AW6682" s="13" t="s">
        <v>31</v>
      </c>
      <c r="AX6682" s="13" t="s">
        <v>77</v>
      </c>
      <c r="AY6682" s="188" t="s">
        <v>574</v>
      </c>
    </row>
    <row r="6683" spans="2:51" s="13" customFormat="1" ht="12">
      <c r="B6683" s="187"/>
      <c r="D6683" s="181" t="s">
        <v>586</v>
      </c>
      <c r="E6683" s="188" t="s">
        <v>1</v>
      </c>
      <c r="F6683" s="189" t="s">
        <v>6421</v>
      </c>
      <c r="H6683" s="190">
        <v>-1.8</v>
      </c>
      <c r="I6683" s="191"/>
      <c r="L6683" s="187"/>
      <c r="M6683" s="192"/>
      <c r="T6683" s="193"/>
      <c r="AT6683" s="188" t="s">
        <v>586</v>
      </c>
      <c r="AU6683" s="188" t="s">
        <v>84</v>
      </c>
      <c r="AV6683" s="13" t="s">
        <v>89</v>
      </c>
      <c r="AW6683" s="13" t="s">
        <v>31</v>
      </c>
      <c r="AX6683" s="13" t="s">
        <v>77</v>
      </c>
      <c r="AY6683" s="188" t="s">
        <v>574</v>
      </c>
    </row>
    <row r="6684" spans="2:51" s="12" customFormat="1" ht="12">
      <c r="B6684" s="180"/>
      <c r="D6684" s="181" t="s">
        <v>586</v>
      </c>
      <c r="E6684" s="182" t="s">
        <v>1</v>
      </c>
      <c r="F6684" s="183" t="s">
        <v>6592</v>
      </c>
      <c r="H6684" s="182" t="s">
        <v>1</v>
      </c>
      <c r="I6684" s="184"/>
      <c r="L6684" s="180"/>
      <c r="M6684" s="185"/>
      <c r="T6684" s="186"/>
      <c r="AT6684" s="182" t="s">
        <v>586</v>
      </c>
      <c r="AU6684" s="182" t="s">
        <v>84</v>
      </c>
      <c r="AV6684" s="12" t="s">
        <v>84</v>
      </c>
      <c r="AW6684" s="12" t="s">
        <v>31</v>
      </c>
      <c r="AX6684" s="12" t="s">
        <v>77</v>
      </c>
      <c r="AY6684" s="182" t="s">
        <v>574</v>
      </c>
    </row>
    <row r="6685" spans="2:51" s="13" customFormat="1" ht="12">
      <c r="B6685" s="187"/>
      <c r="D6685" s="181" t="s">
        <v>586</v>
      </c>
      <c r="E6685" s="188" t="s">
        <v>1</v>
      </c>
      <c r="F6685" s="189" t="s">
        <v>6583</v>
      </c>
      <c r="H6685" s="190">
        <v>29.783000000000001</v>
      </c>
      <c r="I6685" s="191"/>
      <c r="L6685" s="187"/>
      <c r="M6685" s="192"/>
      <c r="T6685" s="193"/>
      <c r="AT6685" s="188" t="s">
        <v>586</v>
      </c>
      <c r="AU6685" s="188" t="s">
        <v>84</v>
      </c>
      <c r="AV6685" s="13" t="s">
        <v>89</v>
      </c>
      <c r="AW6685" s="13" t="s">
        <v>31</v>
      </c>
      <c r="AX6685" s="13" t="s">
        <v>77</v>
      </c>
      <c r="AY6685" s="188" t="s">
        <v>574</v>
      </c>
    </row>
    <row r="6686" spans="2:51" s="13" customFormat="1" ht="12">
      <c r="B6686" s="187"/>
      <c r="D6686" s="181" t="s">
        <v>586</v>
      </c>
      <c r="E6686" s="188" t="s">
        <v>1</v>
      </c>
      <c r="F6686" s="189" t="s">
        <v>6572</v>
      </c>
      <c r="H6686" s="190">
        <v>-3.6</v>
      </c>
      <c r="I6686" s="191"/>
      <c r="L6686" s="187"/>
      <c r="M6686" s="192"/>
      <c r="T6686" s="193"/>
      <c r="AT6686" s="188" t="s">
        <v>586</v>
      </c>
      <c r="AU6686" s="188" t="s">
        <v>84</v>
      </c>
      <c r="AV6686" s="13" t="s">
        <v>89</v>
      </c>
      <c r="AW6686" s="13" t="s">
        <v>31</v>
      </c>
      <c r="AX6686" s="13" t="s">
        <v>77</v>
      </c>
      <c r="AY6686" s="188" t="s">
        <v>574</v>
      </c>
    </row>
    <row r="6687" spans="2:51" s="13" customFormat="1" ht="12">
      <c r="B6687" s="187"/>
      <c r="D6687" s="181" t="s">
        <v>586</v>
      </c>
      <c r="E6687" s="188" t="s">
        <v>1</v>
      </c>
      <c r="F6687" s="189" t="s">
        <v>6593</v>
      </c>
      <c r="H6687" s="190">
        <v>26.648</v>
      </c>
      <c r="I6687" s="191"/>
      <c r="L6687" s="187"/>
      <c r="M6687" s="192"/>
      <c r="T6687" s="193"/>
      <c r="AT6687" s="188" t="s">
        <v>586</v>
      </c>
      <c r="AU6687" s="188" t="s">
        <v>84</v>
      </c>
      <c r="AV6687" s="13" t="s">
        <v>89</v>
      </c>
      <c r="AW6687" s="13" t="s">
        <v>31</v>
      </c>
      <c r="AX6687" s="13" t="s">
        <v>77</v>
      </c>
      <c r="AY6687" s="188" t="s">
        <v>574</v>
      </c>
    </row>
    <row r="6688" spans="2:51" s="13" customFormat="1" ht="12">
      <c r="B6688" s="187"/>
      <c r="D6688" s="181" t="s">
        <v>586</v>
      </c>
      <c r="E6688" s="188" t="s">
        <v>1</v>
      </c>
      <c r="F6688" s="189" t="s">
        <v>6421</v>
      </c>
      <c r="H6688" s="190">
        <v>-1.8</v>
      </c>
      <c r="I6688" s="191"/>
      <c r="L6688" s="187"/>
      <c r="M6688" s="192"/>
      <c r="T6688" s="193"/>
      <c r="AT6688" s="188" t="s">
        <v>586</v>
      </c>
      <c r="AU6688" s="188" t="s">
        <v>84</v>
      </c>
      <c r="AV6688" s="13" t="s">
        <v>89</v>
      </c>
      <c r="AW6688" s="13" t="s">
        <v>31</v>
      </c>
      <c r="AX6688" s="13" t="s">
        <v>77</v>
      </c>
      <c r="AY6688" s="188" t="s">
        <v>574</v>
      </c>
    </row>
    <row r="6689" spans="2:51" s="12" customFormat="1" ht="12">
      <c r="B6689" s="180"/>
      <c r="D6689" s="181" t="s">
        <v>586</v>
      </c>
      <c r="E6689" s="182" t="s">
        <v>1</v>
      </c>
      <c r="F6689" s="183" t="s">
        <v>6594</v>
      </c>
      <c r="H6689" s="182" t="s">
        <v>1</v>
      </c>
      <c r="I6689" s="184"/>
      <c r="L6689" s="180"/>
      <c r="M6689" s="185"/>
      <c r="T6689" s="186"/>
      <c r="AT6689" s="182" t="s">
        <v>586</v>
      </c>
      <c r="AU6689" s="182" t="s">
        <v>84</v>
      </c>
      <c r="AV6689" s="12" t="s">
        <v>84</v>
      </c>
      <c r="AW6689" s="12" t="s">
        <v>31</v>
      </c>
      <c r="AX6689" s="12" t="s">
        <v>77</v>
      </c>
      <c r="AY6689" s="182" t="s">
        <v>574</v>
      </c>
    </row>
    <row r="6690" spans="2:51" s="13" customFormat="1" ht="12">
      <c r="B6690" s="187"/>
      <c r="D6690" s="181" t="s">
        <v>586</v>
      </c>
      <c r="E6690" s="188" t="s">
        <v>1</v>
      </c>
      <c r="F6690" s="189" t="s">
        <v>6595</v>
      </c>
      <c r="H6690" s="190">
        <v>28.5</v>
      </c>
      <c r="I6690" s="191"/>
      <c r="L6690" s="187"/>
      <c r="M6690" s="192"/>
      <c r="T6690" s="193"/>
      <c r="AT6690" s="188" t="s">
        <v>586</v>
      </c>
      <c r="AU6690" s="188" t="s">
        <v>84</v>
      </c>
      <c r="AV6690" s="13" t="s">
        <v>89</v>
      </c>
      <c r="AW6690" s="13" t="s">
        <v>31</v>
      </c>
      <c r="AX6690" s="13" t="s">
        <v>77</v>
      </c>
      <c r="AY6690" s="188" t="s">
        <v>574</v>
      </c>
    </row>
    <row r="6691" spans="2:51" s="13" customFormat="1" ht="12">
      <c r="B6691" s="187"/>
      <c r="D6691" s="181" t="s">
        <v>586</v>
      </c>
      <c r="E6691" s="188" t="s">
        <v>1</v>
      </c>
      <c r="F6691" s="189" t="s">
        <v>6547</v>
      </c>
      <c r="H6691" s="190">
        <v>-5.4</v>
      </c>
      <c r="I6691" s="191"/>
      <c r="L6691" s="187"/>
      <c r="M6691" s="192"/>
      <c r="T6691" s="193"/>
      <c r="AT6691" s="188" t="s">
        <v>586</v>
      </c>
      <c r="AU6691" s="188" t="s">
        <v>84</v>
      </c>
      <c r="AV6691" s="13" t="s">
        <v>89</v>
      </c>
      <c r="AW6691" s="13" t="s">
        <v>31</v>
      </c>
      <c r="AX6691" s="13" t="s">
        <v>77</v>
      </c>
      <c r="AY6691" s="188" t="s">
        <v>574</v>
      </c>
    </row>
    <row r="6692" spans="2:51" s="13" customFormat="1" ht="12">
      <c r="B6692" s="187"/>
      <c r="D6692" s="181" t="s">
        <v>586</v>
      </c>
      <c r="E6692" s="188" t="s">
        <v>1</v>
      </c>
      <c r="F6692" s="189" t="s">
        <v>6596</v>
      </c>
      <c r="H6692" s="190">
        <v>26.79</v>
      </c>
      <c r="I6692" s="191"/>
      <c r="L6692" s="187"/>
      <c r="M6692" s="192"/>
      <c r="T6692" s="193"/>
      <c r="AT6692" s="188" t="s">
        <v>586</v>
      </c>
      <c r="AU6692" s="188" t="s">
        <v>84</v>
      </c>
      <c r="AV6692" s="13" t="s">
        <v>89</v>
      </c>
      <c r="AW6692" s="13" t="s">
        <v>31</v>
      </c>
      <c r="AX6692" s="13" t="s">
        <v>77</v>
      </c>
      <c r="AY6692" s="188" t="s">
        <v>574</v>
      </c>
    </row>
    <row r="6693" spans="2:51" s="12" customFormat="1" ht="12">
      <c r="B6693" s="180"/>
      <c r="D6693" s="181" t="s">
        <v>586</v>
      </c>
      <c r="E6693" s="182" t="s">
        <v>1</v>
      </c>
      <c r="F6693" s="183" t="s">
        <v>6597</v>
      </c>
      <c r="H6693" s="182" t="s">
        <v>1</v>
      </c>
      <c r="I6693" s="184"/>
      <c r="L6693" s="180"/>
      <c r="M6693" s="185"/>
      <c r="T6693" s="186"/>
      <c r="AT6693" s="182" t="s">
        <v>586</v>
      </c>
      <c r="AU6693" s="182" t="s">
        <v>84</v>
      </c>
      <c r="AV6693" s="12" t="s">
        <v>84</v>
      </c>
      <c r="AW6693" s="12" t="s">
        <v>31</v>
      </c>
      <c r="AX6693" s="12" t="s">
        <v>77</v>
      </c>
      <c r="AY6693" s="182" t="s">
        <v>574</v>
      </c>
    </row>
    <row r="6694" spans="2:51" s="13" customFormat="1" ht="12">
      <c r="B6694" s="187"/>
      <c r="D6694" s="181" t="s">
        <v>586</v>
      </c>
      <c r="E6694" s="188" t="s">
        <v>1</v>
      </c>
      <c r="F6694" s="189" t="s">
        <v>6598</v>
      </c>
      <c r="H6694" s="190">
        <v>35.996000000000002</v>
      </c>
      <c r="I6694" s="191"/>
      <c r="L6694" s="187"/>
      <c r="M6694" s="192"/>
      <c r="T6694" s="193"/>
      <c r="AT6694" s="188" t="s">
        <v>586</v>
      </c>
      <c r="AU6694" s="188" t="s">
        <v>84</v>
      </c>
      <c r="AV6694" s="13" t="s">
        <v>89</v>
      </c>
      <c r="AW6694" s="13" t="s">
        <v>31</v>
      </c>
      <c r="AX6694" s="13" t="s">
        <v>77</v>
      </c>
      <c r="AY6694" s="188" t="s">
        <v>574</v>
      </c>
    </row>
    <row r="6695" spans="2:51" s="13" customFormat="1" ht="12">
      <c r="B6695" s="187"/>
      <c r="D6695" s="181" t="s">
        <v>586</v>
      </c>
      <c r="E6695" s="188" t="s">
        <v>1</v>
      </c>
      <c r="F6695" s="189" t="s">
        <v>6428</v>
      </c>
      <c r="H6695" s="190">
        <v>-2</v>
      </c>
      <c r="I6695" s="191"/>
      <c r="L6695" s="187"/>
      <c r="M6695" s="192"/>
      <c r="T6695" s="193"/>
      <c r="AT6695" s="188" t="s">
        <v>586</v>
      </c>
      <c r="AU6695" s="188" t="s">
        <v>84</v>
      </c>
      <c r="AV6695" s="13" t="s">
        <v>89</v>
      </c>
      <c r="AW6695" s="13" t="s">
        <v>31</v>
      </c>
      <c r="AX6695" s="13" t="s">
        <v>77</v>
      </c>
      <c r="AY6695" s="188" t="s">
        <v>574</v>
      </c>
    </row>
    <row r="6696" spans="2:51" s="12" customFormat="1" ht="12">
      <c r="B6696" s="180"/>
      <c r="D6696" s="181" t="s">
        <v>586</v>
      </c>
      <c r="E6696" s="182" t="s">
        <v>1</v>
      </c>
      <c r="F6696" s="183" t="s">
        <v>6599</v>
      </c>
      <c r="H6696" s="182" t="s">
        <v>1</v>
      </c>
      <c r="I6696" s="184"/>
      <c r="L6696" s="180"/>
      <c r="M6696" s="185"/>
      <c r="T6696" s="186"/>
      <c r="AT6696" s="182" t="s">
        <v>586</v>
      </c>
      <c r="AU6696" s="182" t="s">
        <v>84</v>
      </c>
      <c r="AV6696" s="12" t="s">
        <v>84</v>
      </c>
      <c r="AW6696" s="12" t="s">
        <v>31</v>
      </c>
      <c r="AX6696" s="12" t="s">
        <v>77</v>
      </c>
      <c r="AY6696" s="182" t="s">
        <v>574</v>
      </c>
    </row>
    <row r="6697" spans="2:51" s="13" customFormat="1" ht="12">
      <c r="B6697" s="187"/>
      <c r="D6697" s="181" t="s">
        <v>586</v>
      </c>
      <c r="E6697" s="188" t="s">
        <v>1</v>
      </c>
      <c r="F6697" s="189" t="s">
        <v>6600</v>
      </c>
      <c r="H6697" s="190">
        <v>29.07</v>
      </c>
      <c r="I6697" s="191"/>
      <c r="L6697" s="187"/>
      <c r="M6697" s="192"/>
      <c r="T6697" s="193"/>
      <c r="AT6697" s="188" t="s">
        <v>586</v>
      </c>
      <c r="AU6697" s="188" t="s">
        <v>84</v>
      </c>
      <c r="AV6697" s="13" t="s">
        <v>89</v>
      </c>
      <c r="AW6697" s="13" t="s">
        <v>31</v>
      </c>
      <c r="AX6697" s="13" t="s">
        <v>77</v>
      </c>
      <c r="AY6697" s="188" t="s">
        <v>574</v>
      </c>
    </row>
    <row r="6698" spans="2:51" s="13" customFormat="1" ht="12">
      <c r="B6698" s="187"/>
      <c r="D6698" s="181" t="s">
        <v>586</v>
      </c>
      <c r="E6698" s="188" t="s">
        <v>1</v>
      </c>
      <c r="F6698" s="189" t="s">
        <v>6428</v>
      </c>
      <c r="H6698" s="190">
        <v>-2</v>
      </c>
      <c r="I6698" s="191"/>
      <c r="L6698" s="187"/>
      <c r="M6698" s="192"/>
      <c r="T6698" s="193"/>
      <c r="AT6698" s="188" t="s">
        <v>586</v>
      </c>
      <c r="AU6698" s="188" t="s">
        <v>84</v>
      </c>
      <c r="AV6698" s="13" t="s">
        <v>89</v>
      </c>
      <c r="AW6698" s="13" t="s">
        <v>31</v>
      </c>
      <c r="AX6698" s="13" t="s">
        <v>77</v>
      </c>
      <c r="AY6698" s="188" t="s">
        <v>574</v>
      </c>
    </row>
    <row r="6699" spans="2:51" s="12" customFormat="1" ht="12">
      <c r="B6699" s="180"/>
      <c r="D6699" s="181" t="s">
        <v>586</v>
      </c>
      <c r="E6699" s="182" t="s">
        <v>1</v>
      </c>
      <c r="F6699" s="183" t="s">
        <v>6601</v>
      </c>
      <c r="H6699" s="182" t="s">
        <v>1</v>
      </c>
      <c r="I6699" s="184"/>
      <c r="L6699" s="180"/>
      <c r="M6699" s="185"/>
      <c r="T6699" s="186"/>
      <c r="AT6699" s="182" t="s">
        <v>586</v>
      </c>
      <c r="AU6699" s="182" t="s">
        <v>84</v>
      </c>
      <c r="AV6699" s="12" t="s">
        <v>84</v>
      </c>
      <c r="AW6699" s="12" t="s">
        <v>31</v>
      </c>
      <c r="AX6699" s="12" t="s">
        <v>77</v>
      </c>
      <c r="AY6699" s="182" t="s">
        <v>574</v>
      </c>
    </row>
    <row r="6700" spans="2:51" s="13" customFormat="1" ht="12">
      <c r="B6700" s="187"/>
      <c r="D6700" s="181" t="s">
        <v>586</v>
      </c>
      <c r="E6700" s="188" t="s">
        <v>1</v>
      </c>
      <c r="F6700" s="189" t="s">
        <v>6596</v>
      </c>
      <c r="H6700" s="190">
        <v>26.79</v>
      </c>
      <c r="I6700" s="191"/>
      <c r="L6700" s="187"/>
      <c r="M6700" s="192"/>
      <c r="T6700" s="193"/>
      <c r="AT6700" s="188" t="s">
        <v>586</v>
      </c>
      <c r="AU6700" s="188" t="s">
        <v>84</v>
      </c>
      <c r="AV6700" s="13" t="s">
        <v>89</v>
      </c>
      <c r="AW6700" s="13" t="s">
        <v>31</v>
      </c>
      <c r="AX6700" s="13" t="s">
        <v>77</v>
      </c>
      <c r="AY6700" s="188" t="s">
        <v>574</v>
      </c>
    </row>
    <row r="6701" spans="2:51" s="13" customFormat="1" ht="12">
      <c r="B6701" s="187"/>
      <c r="D6701" s="181" t="s">
        <v>586</v>
      </c>
      <c r="E6701" s="188" t="s">
        <v>1</v>
      </c>
      <c r="F6701" s="189" t="s">
        <v>6421</v>
      </c>
      <c r="H6701" s="190">
        <v>-1.8</v>
      </c>
      <c r="I6701" s="191"/>
      <c r="L6701" s="187"/>
      <c r="M6701" s="192"/>
      <c r="T6701" s="193"/>
      <c r="AT6701" s="188" t="s">
        <v>586</v>
      </c>
      <c r="AU6701" s="188" t="s">
        <v>84</v>
      </c>
      <c r="AV6701" s="13" t="s">
        <v>89</v>
      </c>
      <c r="AW6701" s="13" t="s">
        <v>31</v>
      </c>
      <c r="AX6701" s="13" t="s">
        <v>77</v>
      </c>
      <c r="AY6701" s="188" t="s">
        <v>574</v>
      </c>
    </row>
    <row r="6702" spans="2:51" s="12" customFormat="1" ht="12">
      <c r="B6702" s="180"/>
      <c r="D6702" s="181" t="s">
        <v>586</v>
      </c>
      <c r="E6702" s="182" t="s">
        <v>1</v>
      </c>
      <c r="F6702" s="183" t="s">
        <v>6602</v>
      </c>
      <c r="H6702" s="182" t="s">
        <v>1</v>
      </c>
      <c r="I6702" s="184"/>
      <c r="L6702" s="180"/>
      <c r="M6702" s="185"/>
      <c r="T6702" s="186"/>
      <c r="AT6702" s="182" t="s">
        <v>586</v>
      </c>
      <c r="AU6702" s="182" t="s">
        <v>84</v>
      </c>
      <c r="AV6702" s="12" t="s">
        <v>84</v>
      </c>
      <c r="AW6702" s="12" t="s">
        <v>31</v>
      </c>
      <c r="AX6702" s="12" t="s">
        <v>77</v>
      </c>
      <c r="AY6702" s="182" t="s">
        <v>574</v>
      </c>
    </row>
    <row r="6703" spans="2:51" s="13" customFormat="1" ht="12">
      <c r="B6703" s="187"/>
      <c r="D6703" s="181" t="s">
        <v>586</v>
      </c>
      <c r="E6703" s="188" t="s">
        <v>1</v>
      </c>
      <c r="F6703" s="189" t="s">
        <v>6603</v>
      </c>
      <c r="H6703" s="190">
        <v>24.154</v>
      </c>
      <c r="I6703" s="191"/>
      <c r="L6703" s="187"/>
      <c r="M6703" s="192"/>
      <c r="T6703" s="193"/>
      <c r="AT6703" s="188" t="s">
        <v>586</v>
      </c>
      <c r="AU6703" s="188" t="s">
        <v>84</v>
      </c>
      <c r="AV6703" s="13" t="s">
        <v>89</v>
      </c>
      <c r="AW6703" s="13" t="s">
        <v>31</v>
      </c>
      <c r="AX6703" s="13" t="s">
        <v>77</v>
      </c>
      <c r="AY6703" s="188" t="s">
        <v>574</v>
      </c>
    </row>
    <row r="6704" spans="2:51" s="13" customFormat="1" ht="12">
      <c r="B6704" s="187"/>
      <c r="D6704" s="181" t="s">
        <v>586</v>
      </c>
      <c r="E6704" s="188" t="s">
        <v>1</v>
      </c>
      <c r="F6704" s="189" t="s">
        <v>6421</v>
      </c>
      <c r="H6704" s="190">
        <v>-1.8</v>
      </c>
      <c r="I6704" s="191"/>
      <c r="L6704" s="187"/>
      <c r="M6704" s="192"/>
      <c r="T6704" s="193"/>
      <c r="AT6704" s="188" t="s">
        <v>586</v>
      </c>
      <c r="AU6704" s="188" t="s">
        <v>84</v>
      </c>
      <c r="AV6704" s="13" t="s">
        <v>89</v>
      </c>
      <c r="AW6704" s="13" t="s">
        <v>31</v>
      </c>
      <c r="AX6704" s="13" t="s">
        <v>77</v>
      </c>
      <c r="AY6704" s="188" t="s">
        <v>574</v>
      </c>
    </row>
    <row r="6705" spans="2:51" s="12" customFormat="1" ht="12">
      <c r="B6705" s="180"/>
      <c r="D6705" s="181" t="s">
        <v>586</v>
      </c>
      <c r="E6705" s="182" t="s">
        <v>1</v>
      </c>
      <c r="F6705" s="183" t="s">
        <v>6604</v>
      </c>
      <c r="H6705" s="182" t="s">
        <v>1</v>
      </c>
      <c r="I6705" s="184"/>
      <c r="L6705" s="180"/>
      <c r="M6705" s="185"/>
      <c r="T6705" s="186"/>
      <c r="AT6705" s="182" t="s">
        <v>586</v>
      </c>
      <c r="AU6705" s="182" t="s">
        <v>84</v>
      </c>
      <c r="AV6705" s="12" t="s">
        <v>84</v>
      </c>
      <c r="AW6705" s="12" t="s">
        <v>31</v>
      </c>
      <c r="AX6705" s="12" t="s">
        <v>77</v>
      </c>
      <c r="AY6705" s="182" t="s">
        <v>574</v>
      </c>
    </row>
    <row r="6706" spans="2:51" s="13" customFormat="1" ht="12">
      <c r="B6706" s="187"/>
      <c r="D6706" s="181" t="s">
        <v>586</v>
      </c>
      <c r="E6706" s="188" t="s">
        <v>1</v>
      </c>
      <c r="F6706" s="189" t="s">
        <v>6605</v>
      </c>
      <c r="H6706" s="190">
        <v>20.378</v>
      </c>
      <c r="I6706" s="191"/>
      <c r="L6706" s="187"/>
      <c r="M6706" s="192"/>
      <c r="T6706" s="193"/>
      <c r="AT6706" s="188" t="s">
        <v>586</v>
      </c>
      <c r="AU6706" s="188" t="s">
        <v>84</v>
      </c>
      <c r="AV6706" s="13" t="s">
        <v>89</v>
      </c>
      <c r="AW6706" s="13" t="s">
        <v>31</v>
      </c>
      <c r="AX6706" s="13" t="s">
        <v>77</v>
      </c>
      <c r="AY6706" s="188" t="s">
        <v>574</v>
      </c>
    </row>
    <row r="6707" spans="2:51" s="13" customFormat="1" ht="12">
      <c r="B6707" s="187"/>
      <c r="D6707" s="181" t="s">
        <v>586</v>
      </c>
      <c r="E6707" s="188" t="s">
        <v>1</v>
      </c>
      <c r="F6707" s="189" t="s">
        <v>6606</v>
      </c>
      <c r="H6707" s="190">
        <v>-1.4</v>
      </c>
      <c r="I6707" s="191"/>
      <c r="L6707" s="187"/>
      <c r="M6707" s="192"/>
      <c r="T6707" s="193"/>
      <c r="AT6707" s="188" t="s">
        <v>586</v>
      </c>
      <c r="AU6707" s="188" t="s">
        <v>84</v>
      </c>
      <c r="AV6707" s="13" t="s">
        <v>89</v>
      </c>
      <c r="AW6707" s="13" t="s">
        <v>31</v>
      </c>
      <c r="AX6707" s="13" t="s">
        <v>77</v>
      </c>
      <c r="AY6707" s="188" t="s">
        <v>574</v>
      </c>
    </row>
    <row r="6708" spans="2:51" s="12" customFormat="1" ht="12">
      <c r="B6708" s="180"/>
      <c r="D6708" s="181" t="s">
        <v>586</v>
      </c>
      <c r="E6708" s="182" t="s">
        <v>1</v>
      </c>
      <c r="F6708" s="183" t="s">
        <v>6607</v>
      </c>
      <c r="H6708" s="182" t="s">
        <v>1</v>
      </c>
      <c r="I6708" s="184"/>
      <c r="L6708" s="180"/>
      <c r="M6708" s="185"/>
      <c r="T6708" s="186"/>
      <c r="AT6708" s="182" t="s">
        <v>586</v>
      </c>
      <c r="AU6708" s="182" t="s">
        <v>84</v>
      </c>
      <c r="AV6708" s="12" t="s">
        <v>84</v>
      </c>
      <c r="AW6708" s="12" t="s">
        <v>31</v>
      </c>
      <c r="AX6708" s="12" t="s">
        <v>77</v>
      </c>
      <c r="AY6708" s="182" t="s">
        <v>574</v>
      </c>
    </row>
    <row r="6709" spans="2:51" s="13" customFormat="1" ht="12">
      <c r="B6709" s="187"/>
      <c r="D6709" s="181" t="s">
        <v>586</v>
      </c>
      <c r="E6709" s="188" t="s">
        <v>1</v>
      </c>
      <c r="F6709" s="189" t="s">
        <v>6608</v>
      </c>
      <c r="H6709" s="190">
        <v>55.917000000000002</v>
      </c>
      <c r="I6709" s="191"/>
      <c r="L6709" s="187"/>
      <c r="M6709" s="192"/>
      <c r="T6709" s="193"/>
      <c r="AT6709" s="188" t="s">
        <v>586</v>
      </c>
      <c r="AU6709" s="188" t="s">
        <v>84</v>
      </c>
      <c r="AV6709" s="13" t="s">
        <v>89</v>
      </c>
      <c r="AW6709" s="13" t="s">
        <v>31</v>
      </c>
      <c r="AX6709" s="13" t="s">
        <v>77</v>
      </c>
      <c r="AY6709" s="188" t="s">
        <v>574</v>
      </c>
    </row>
    <row r="6710" spans="2:51" s="13" customFormat="1" ht="12">
      <c r="B6710" s="187"/>
      <c r="D6710" s="181" t="s">
        <v>586</v>
      </c>
      <c r="E6710" s="188" t="s">
        <v>1</v>
      </c>
      <c r="F6710" s="189" t="s">
        <v>6609</v>
      </c>
      <c r="H6710" s="190">
        <v>-3.3</v>
      </c>
      <c r="I6710" s="191"/>
      <c r="L6710" s="187"/>
      <c r="M6710" s="192"/>
      <c r="T6710" s="193"/>
      <c r="AT6710" s="188" t="s">
        <v>586</v>
      </c>
      <c r="AU6710" s="188" t="s">
        <v>84</v>
      </c>
      <c r="AV6710" s="13" t="s">
        <v>89</v>
      </c>
      <c r="AW6710" s="13" t="s">
        <v>31</v>
      </c>
      <c r="AX6710" s="13" t="s">
        <v>77</v>
      </c>
      <c r="AY6710" s="188" t="s">
        <v>574</v>
      </c>
    </row>
    <row r="6711" spans="2:51" s="13" customFormat="1" ht="12">
      <c r="B6711" s="187"/>
      <c r="D6711" s="181" t="s">
        <v>586</v>
      </c>
      <c r="E6711" s="188" t="s">
        <v>1</v>
      </c>
      <c r="F6711" s="189" t="s">
        <v>6428</v>
      </c>
      <c r="H6711" s="190">
        <v>-2</v>
      </c>
      <c r="I6711" s="191"/>
      <c r="L6711" s="187"/>
      <c r="M6711" s="192"/>
      <c r="T6711" s="193"/>
      <c r="AT6711" s="188" t="s">
        <v>586</v>
      </c>
      <c r="AU6711" s="188" t="s">
        <v>84</v>
      </c>
      <c r="AV6711" s="13" t="s">
        <v>89</v>
      </c>
      <c r="AW6711" s="13" t="s">
        <v>31</v>
      </c>
      <c r="AX6711" s="13" t="s">
        <v>77</v>
      </c>
      <c r="AY6711" s="188" t="s">
        <v>574</v>
      </c>
    </row>
    <row r="6712" spans="2:51" s="13" customFormat="1" ht="12">
      <c r="B6712" s="187"/>
      <c r="D6712" s="181" t="s">
        <v>586</v>
      </c>
      <c r="E6712" s="188" t="s">
        <v>1</v>
      </c>
      <c r="F6712" s="189" t="s">
        <v>6421</v>
      </c>
      <c r="H6712" s="190">
        <v>-1.8</v>
      </c>
      <c r="I6712" s="191"/>
      <c r="L6712" s="187"/>
      <c r="M6712" s="192"/>
      <c r="T6712" s="193"/>
      <c r="AT6712" s="188" t="s">
        <v>586</v>
      </c>
      <c r="AU6712" s="188" t="s">
        <v>84</v>
      </c>
      <c r="AV6712" s="13" t="s">
        <v>89</v>
      </c>
      <c r="AW6712" s="13" t="s">
        <v>31</v>
      </c>
      <c r="AX6712" s="13" t="s">
        <v>77</v>
      </c>
      <c r="AY6712" s="188" t="s">
        <v>574</v>
      </c>
    </row>
    <row r="6713" spans="2:51" s="12" customFormat="1" ht="12">
      <c r="B6713" s="180"/>
      <c r="D6713" s="181" t="s">
        <v>586</v>
      </c>
      <c r="E6713" s="182" t="s">
        <v>1</v>
      </c>
      <c r="F6713" s="183" t="s">
        <v>6610</v>
      </c>
      <c r="H6713" s="182" t="s">
        <v>1</v>
      </c>
      <c r="I6713" s="184"/>
      <c r="L6713" s="180"/>
      <c r="M6713" s="185"/>
      <c r="T6713" s="186"/>
      <c r="AT6713" s="182" t="s">
        <v>586</v>
      </c>
      <c r="AU6713" s="182" t="s">
        <v>84</v>
      </c>
      <c r="AV6713" s="12" t="s">
        <v>84</v>
      </c>
      <c r="AW6713" s="12" t="s">
        <v>31</v>
      </c>
      <c r="AX6713" s="12" t="s">
        <v>77</v>
      </c>
      <c r="AY6713" s="182" t="s">
        <v>574</v>
      </c>
    </row>
    <row r="6714" spans="2:51" s="13" customFormat="1" ht="12">
      <c r="B6714" s="187"/>
      <c r="D6714" s="181" t="s">
        <v>586</v>
      </c>
      <c r="E6714" s="188" t="s">
        <v>1</v>
      </c>
      <c r="F6714" s="189" t="s">
        <v>6611</v>
      </c>
      <c r="H6714" s="190">
        <v>26.933</v>
      </c>
      <c r="I6714" s="191"/>
      <c r="L6714" s="187"/>
      <c r="M6714" s="192"/>
      <c r="T6714" s="193"/>
      <c r="AT6714" s="188" t="s">
        <v>586</v>
      </c>
      <c r="AU6714" s="188" t="s">
        <v>84</v>
      </c>
      <c r="AV6714" s="13" t="s">
        <v>89</v>
      </c>
      <c r="AW6714" s="13" t="s">
        <v>31</v>
      </c>
      <c r="AX6714" s="13" t="s">
        <v>77</v>
      </c>
      <c r="AY6714" s="188" t="s">
        <v>574</v>
      </c>
    </row>
    <row r="6715" spans="2:51" s="13" customFormat="1" ht="12">
      <c r="B6715" s="187"/>
      <c r="D6715" s="181" t="s">
        <v>586</v>
      </c>
      <c r="E6715" s="188" t="s">
        <v>1</v>
      </c>
      <c r="F6715" s="189" t="s">
        <v>6572</v>
      </c>
      <c r="H6715" s="190">
        <v>-3.6</v>
      </c>
      <c r="I6715" s="191"/>
      <c r="L6715" s="187"/>
      <c r="M6715" s="192"/>
      <c r="T6715" s="193"/>
      <c r="AT6715" s="188" t="s">
        <v>586</v>
      </c>
      <c r="AU6715" s="188" t="s">
        <v>84</v>
      </c>
      <c r="AV6715" s="13" t="s">
        <v>89</v>
      </c>
      <c r="AW6715" s="13" t="s">
        <v>31</v>
      </c>
      <c r="AX6715" s="13" t="s">
        <v>77</v>
      </c>
      <c r="AY6715" s="188" t="s">
        <v>574</v>
      </c>
    </row>
    <row r="6716" spans="2:51" s="12" customFormat="1" ht="12">
      <c r="B6716" s="180"/>
      <c r="D6716" s="181" t="s">
        <v>586</v>
      </c>
      <c r="E6716" s="182" t="s">
        <v>1</v>
      </c>
      <c r="F6716" s="183" t="s">
        <v>6612</v>
      </c>
      <c r="H6716" s="182" t="s">
        <v>1</v>
      </c>
      <c r="I6716" s="184"/>
      <c r="L6716" s="180"/>
      <c r="M6716" s="185"/>
      <c r="T6716" s="186"/>
      <c r="AT6716" s="182" t="s">
        <v>586</v>
      </c>
      <c r="AU6716" s="182" t="s">
        <v>84</v>
      </c>
      <c r="AV6716" s="12" t="s">
        <v>84</v>
      </c>
      <c r="AW6716" s="12" t="s">
        <v>31</v>
      </c>
      <c r="AX6716" s="12" t="s">
        <v>77</v>
      </c>
      <c r="AY6716" s="182" t="s">
        <v>574</v>
      </c>
    </row>
    <row r="6717" spans="2:51" s="13" customFormat="1" ht="12">
      <c r="B6717" s="187"/>
      <c r="D6717" s="181" t="s">
        <v>586</v>
      </c>
      <c r="E6717" s="188" t="s">
        <v>1</v>
      </c>
      <c r="F6717" s="189" t="s">
        <v>6613</v>
      </c>
      <c r="H6717" s="190">
        <v>21.66</v>
      </c>
      <c r="I6717" s="191"/>
      <c r="L6717" s="187"/>
      <c r="M6717" s="192"/>
      <c r="T6717" s="193"/>
      <c r="AT6717" s="188" t="s">
        <v>586</v>
      </c>
      <c r="AU6717" s="188" t="s">
        <v>84</v>
      </c>
      <c r="AV6717" s="13" t="s">
        <v>89</v>
      </c>
      <c r="AW6717" s="13" t="s">
        <v>31</v>
      </c>
      <c r="AX6717" s="13" t="s">
        <v>77</v>
      </c>
      <c r="AY6717" s="188" t="s">
        <v>574</v>
      </c>
    </row>
    <row r="6718" spans="2:51" s="13" customFormat="1" ht="12">
      <c r="B6718" s="187"/>
      <c r="D6718" s="181" t="s">
        <v>586</v>
      </c>
      <c r="E6718" s="188" t="s">
        <v>1</v>
      </c>
      <c r="F6718" s="189" t="s">
        <v>6421</v>
      </c>
      <c r="H6718" s="190">
        <v>-1.8</v>
      </c>
      <c r="I6718" s="191"/>
      <c r="L6718" s="187"/>
      <c r="M6718" s="192"/>
      <c r="T6718" s="193"/>
      <c r="AT6718" s="188" t="s">
        <v>586</v>
      </c>
      <c r="AU6718" s="188" t="s">
        <v>84</v>
      </c>
      <c r="AV6718" s="13" t="s">
        <v>89</v>
      </c>
      <c r="AW6718" s="13" t="s">
        <v>31</v>
      </c>
      <c r="AX6718" s="13" t="s">
        <v>77</v>
      </c>
      <c r="AY6718" s="188" t="s">
        <v>574</v>
      </c>
    </row>
    <row r="6719" spans="2:51" s="12" customFormat="1" ht="12">
      <c r="B6719" s="180"/>
      <c r="D6719" s="181" t="s">
        <v>586</v>
      </c>
      <c r="E6719" s="182" t="s">
        <v>1</v>
      </c>
      <c r="F6719" s="183" t="s">
        <v>6614</v>
      </c>
      <c r="H6719" s="182" t="s">
        <v>1</v>
      </c>
      <c r="I6719" s="184"/>
      <c r="L6719" s="180"/>
      <c r="M6719" s="185"/>
      <c r="T6719" s="186"/>
      <c r="AT6719" s="182" t="s">
        <v>586</v>
      </c>
      <c r="AU6719" s="182" t="s">
        <v>84</v>
      </c>
      <c r="AV6719" s="12" t="s">
        <v>84</v>
      </c>
      <c r="AW6719" s="12" t="s">
        <v>31</v>
      </c>
      <c r="AX6719" s="12" t="s">
        <v>77</v>
      </c>
      <c r="AY6719" s="182" t="s">
        <v>574</v>
      </c>
    </row>
    <row r="6720" spans="2:51" s="13" customFormat="1" ht="12">
      <c r="B6720" s="187"/>
      <c r="D6720" s="181" t="s">
        <v>586</v>
      </c>
      <c r="E6720" s="188" t="s">
        <v>1</v>
      </c>
      <c r="F6720" s="189" t="s">
        <v>6615</v>
      </c>
      <c r="H6720" s="190">
        <v>40.755000000000003</v>
      </c>
      <c r="I6720" s="191"/>
      <c r="L6720" s="187"/>
      <c r="M6720" s="192"/>
      <c r="T6720" s="193"/>
      <c r="AT6720" s="188" t="s">
        <v>586</v>
      </c>
      <c r="AU6720" s="188" t="s">
        <v>84</v>
      </c>
      <c r="AV6720" s="13" t="s">
        <v>89</v>
      </c>
      <c r="AW6720" s="13" t="s">
        <v>31</v>
      </c>
      <c r="AX6720" s="13" t="s">
        <v>77</v>
      </c>
      <c r="AY6720" s="188" t="s">
        <v>574</v>
      </c>
    </row>
    <row r="6721" spans="2:51" s="13" customFormat="1" ht="12">
      <c r="B6721" s="187"/>
      <c r="D6721" s="181" t="s">
        <v>586</v>
      </c>
      <c r="E6721" s="188" t="s">
        <v>1</v>
      </c>
      <c r="F6721" s="189" t="s">
        <v>6547</v>
      </c>
      <c r="H6721" s="190">
        <v>-5.4</v>
      </c>
      <c r="I6721" s="191"/>
      <c r="L6721" s="187"/>
      <c r="M6721" s="192"/>
      <c r="T6721" s="193"/>
      <c r="AT6721" s="188" t="s">
        <v>586</v>
      </c>
      <c r="AU6721" s="188" t="s">
        <v>84</v>
      </c>
      <c r="AV6721" s="13" t="s">
        <v>89</v>
      </c>
      <c r="AW6721" s="13" t="s">
        <v>31</v>
      </c>
      <c r="AX6721" s="13" t="s">
        <v>77</v>
      </c>
      <c r="AY6721" s="188" t="s">
        <v>574</v>
      </c>
    </row>
    <row r="6722" spans="2:51" s="12" customFormat="1" ht="12">
      <c r="B6722" s="180"/>
      <c r="D6722" s="181" t="s">
        <v>586</v>
      </c>
      <c r="E6722" s="182" t="s">
        <v>1</v>
      </c>
      <c r="F6722" s="183" t="s">
        <v>6616</v>
      </c>
      <c r="H6722" s="182" t="s">
        <v>1</v>
      </c>
      <c r="I6722" s="184"/>
      <c r="L6722" s="180"/>
      <c r="M6722" s="185"/>
      <c r="T6722" s="186"/>
      <c r="AT6722" s="182" t="s">
        <v>586</v>
      </c>
      <c r="AU6722" s="182" t="s">
        <v>84</v>
      </c>
      <c r="AV6722" s="12" t="s">
        <v>84</v>
      </c>
      <c r="AW6722" s="12" t="s">
        <v>31</v>
      </c>
      <c r="AX6722" s="12" t="s">
        <v>77</v>
      </c>
      <c r="AY6722" s="182" t="s">
        <v>574</v>
      </c>
    </row>
    <row r="6723" spans="2:51" s="13" customFormat="1" ht="12">
      <c r="B6723" s="187"/>
      <c r="D6723" s="181" t="s">
        <v>586</v>
      </c>
      <c r="E6723" s="188" t="s">
        <v>1</v>
      </c>
      <c r="F6723" s="189" t="s">
        <v>6617</v>
      </c>
      <c r="H6723" s="190">
        <v>10.688000000000001</v>
      </c>
      <c r="I6723" s="191"/>
      <c r="L6723" s="187"/>
      <c r="M6723" s="192"/>
      <c r="T6723" s="193"/>
      <c r="AT6723" s="188" t="s">
        <v>586</v>
      </c>
      <c r="AU6723" s="188" t="s">
        <v>84</v>
      </c>
      <c r="AV6723" s="13" t="s">
        <v>89</v>
      </c>
      <c r="AW6723" s="13" t="s">
        <v>31</v>
      </c>
      <c r="AX6723" s="13" t="s">
        <v>77</v>
      </c>
      <c r="AY6723" s="188" t="s">
        <v>574</v>
      </c>
    </row>
    <row r="6724" spans="2:51" s="13" customFormat="1" ht="12">
      <c r="B6724" s="187"/>
      <c r="D6724" s="181" t="s">
        <v>586</v>
      </c>
      <c r="E6724" s="188" t="s">
        <v>1</v>
      </c>
      <c r="F6724" s="189" t="s">
        <v>6421</v>
      </c>
      <c r="H6724" s="190">
        <v>-1.8</v>
      </c>
      <c r="I6724" s="191"/>
      <c r="L6724" s="187"/>
      <c r="M6724" s="192"/>
      <c r="T6724" s="193"/>
      <c r="AT6724" s="188" t="s">
        <v>586</v>
      </c>
      <c r="AU6724" s="188" t="s">
        <v>84</v>
      </c>
      <c r="AV6724" s="13" t="s">
        <v>89</v>
      </c>
      <c r="AW6724" s="13" t="s">
        <v>31</v>
      </c>
      <c r="AX6724" s="13" t="s">
        <v>77</v>
      </c>
      <c r="AY6724" s="188" t="s">
        <v>574</v>
      </c>
    </row>
    <row r="6725" spans="2:51" s="13" customFormat="1" ht="12">
      <c r="B6725" s="187"/>
      <c r="D6725" s="181" t="s">
        <v>586</v>
      </c>
      <c r="E6725" s="188" t="s">
        <v>1</v>
      </c>
      <c r="F6725" s="189" t="s">
        <v>6618</v>
      </c>
      <c r="H6725" s="190">
        <v>-2.6</v>
      </c>
      <c r="I6725" s="191"/>
      <c r="L6725" s="187"/>
      <c r="M6725" s="192"/>
      <c r="T6725" s="193"/>
      <c r="AT6725" s="188" t="s">
        <v>586</v>
      </c>
      <c r="AU6725" s="188" t="s">
        <v>84</v>
      </c>
      <c r="AV6725" s="13" t="s">
        <v>89</v>
      </c>
      <c r="AW6725" s="13" t="s">
        <v>31</v>
      </c>
      <c r="AX6725" s="13" t="s">
        <v>77</v>
      </c>
      <c r="AY6725" s="188" t="s">
        <v>574</v>
      </c>
    </row>
    <row r="6726" spans="2:51" s="12" customFormat="1" ht="12">
      <c r="B6726" s="180"/>
      <c r="D6726" s="181" t="s">
        <v>586</v>
      </c>
      <c r="E6726" s="182" t="s">
        <v>1</v>
      </c>
      <c r="F6726" s="183" t="s">
        <v>6619</v>
      </c>
      <c r="H6726" s="182" t="s">
        <v>1</v>
      </c>
      <c r="I6726" s="184"/>
      <c r="L6726" s="180"/>
      <c r="M6726" s="185"/>
      <c r="T6726" s="186"/>
      <c r="AT6726" s="182" t="s">
        <v>586</v>
      </c>
      <c r="AU6726" s="182" t="s">
        <v>84</v>
      </c>
      <c r="AV6726" s="12" t="s">
        <v>84</v>
      </c>
      <c r="AW6726" s="12" t="s">
        <v>31</v>
      </c>
      <c r="AX6726" s="12" t="s">
        <v>77</v>
      </c>
      <c r="AY6726" s="182" t="s">
        <v>574</v>
      </c>
    </row>
    <row r="6727" spans="2:51" s="13" customFormat="1" ht="12">
      <c r="B6727" s="187"/>
      <c r="D6727" s="181" t="s">
        <v>586</v>
      </c>
      <c r="E6727" s="188" t="s">
        <v>1</v>
      </c>
      <c r="F6727" s="189" t="s">
        <v>6620</v>
      </c>
      <c r="H6727" s="190">
        <v>46.526000000000003</v>
      </c>
      <c r="I6727" s="191"/>
      <c r="L6727" s="187"/>
      <c r="M6727" s="192"/>
      <c r="T6727" s="193"/>
      <c r="AT6727" s="188" t="s">
        <v>586</v>
      </c>
      <c r="AU6727" s="188" t="s">
        <v>84</v>
      </c>
      <c r="AV6727" s="13" t="s">
        <v>89</v>
      </c>
      <c r="AW6727" s="13" t="s">
        <v>31</v>
      </c>
      <c r="AX6727" s="13" t="s">
        <v>77</v>
      </c>
      <c r="AY6727" s="188" t="s">
        <v>574</v>
      </c>
    </row>
    <row r="6728" spans="2:51" s="13" customFormat="1" ht="12">
      <c r="B6728" s="187"/>
      <c r="D6728" s="181" t="s">
        <v>586</v>
      </c>
      <c r="E6728" s="188" t="s">
        <v>1</v>
      </c>
      <c r="F6728" s="189" t="s">
        <v>6428</v>
      </c>
      <c r="H6728" s="190">
        <v>-2</v>
      </c>
      <c r="I6728" s="191"/>
      <c r="L6728" s="187"/>
      <c r="M6728" s="192"/>
      <c r="T6728" s="193"/>
      <c r="AT6728" s="188" t="s">
        <v>586</v>
      </c>
      <c r="AU6728" s="188" t="s">
        <v>84</v>
      </c>
      <c r="AV6728" s="13" t="s">
        <v>89</v>
      </c>
      <c r="AW6728" s="13" t="s">
        <v>31</v>
      </c>
      <c r="AX6728" s="13" t="s">
        <v>77</v>
      </c>
      <c r="AY6728" s="188" t="s">
        <v>574</v>
      </c>
    </row>
    <row r="6729" spans="2:51" s="13" customFormat="1" ht="12">
      <c r="B6729" s="187"/>
      <c r="D6729" s="181" t="s">
        <v>586</v>
      </c>
      <c r="E6729" s="188" t="s">
        <v>1</v>
      </c>
      <c r="F6729" s="189" t="s">
        <v>6621</v>
      </c>
      <c r="H6729" s="190">
        <v>-6.6</v>
      </c>
      <c r="I6729" s="191"/>
      <c r="L6729" s="187"/>
      <c r="M6729" s="192"/>
      <c r="T6729" s="193"/>
      <c r="AT6729" s="188" t="s">
        <v>586</v>
      </c>
      <c r="AU6729" s="188" t="s">
        <v>84</v>
      </c>
      <c r="AV6729" s="13" t="s">
        <v>89</v>
      </c>
      <c r="AW6729" s="13" t="s">
        <v>31</v>
      </c>
      <c r="AX6729" s="13" t="s">
        <v>77</v>
      </c>
      <c r="AY6729" s="188" t="s">
        <v>574</v>
      </c>
    </row>
    <row r="6730" spans="2:51" s="13" customFormat="1" ht="12">
      <c r="B6730" s="187"/>
      <c r="D6730" s="181" t="s">
        <v>586</v>
      </c>
      <c r="E6730" s="188" t="s">
        <v>1</v>
      </c>
      <c r="F6730" s="189" t="s">
        <v>6547</v>
      </c>
      <c r="H6730" s="190">
        <v>-5.4</v>
      </c>
      <c r="I6730" s="191"/>
      <c r="L6730" s="187"/>
      <c r="M6730" s="192"/>
      <c r="T6730" s="193"/>
      <c r="AT6730" s="188" t="s">
        <v>586</v>
      </c>
      <c r="AU6730" s="188" t="s">
        <v>84</v>
      </c>
      <c r="AV6730" s="13" t="s">
        <v>89</v>
      </c>
      <c r="AW6730" s="13" t="s">
        <v>31</v>
      </c>
      <c r="AX6730" s="13" t="s">
        <v>77</v>
      </c>
      <c r="AY6730" s="188" t="s">
        <v>574</v>
      </c>
    </row>
    <row r="6731" spans="2:51" s="12" customFormat="1" ht="12">
      <c r="B6731" s="180"/>
      <c r="D6731" s="181" t="s">
        <v>586</v>
      </c>
      <c r="E6731" s="182" t="s">
        <v>1</v>
      </c>
      <c r="F6731" s="183" t="s">
        <v>6622</v>
      </c>
      <c r="H6731" s="182" t="s">
        <v>1</v>
      </c>
      <c r="I6731" s="184"/>
      <c r="L6731" s="180"/>
      <c r="M6731" s="185"/>
      <c r="T6731" s="186"/>
      <c r="AT6731" s="182" t="s">
        <v>586</v>
      </c>
      <c r="AU6731" s="182" t="s">
        <v>84</v>
      </c>
      <c r="AV6731" s="12" t="s">
        <v>84</v>
      </c>
      <c r="AW6731" s="12" t="s">
        <v>31</v>
      </c>
      <c r="AX6731" s="12" t="s">
        <v>77</v>
      </c>
      <c r="AY6731" s="182" t="s">
        <v>574</v>
      </c>
    </row>
    <row r="6732" spans="2:51" s="12" customFormat="1" ht="12">
      <c r="B6732" s="180"/>
      <c r="D6732" s="181" t="s">
        <v>586</v>
      </c>
      <c r="E6732" s="182" t="s">
        <v>1</v>
      </c>
      <c r="F6732" s="183" t="s">
        <v>6623</v>
      </c>
      <c r="H6732" s="182" t="s">
        <v>1</v>
      </c>
      <c r="I6732" s="184"/>
      <c r="L6732" s="180"/>
      <c r="M6732" s="185"/>
      <c r="T6732" s="186"/>
      <c r="AT6732" s="182" t="s">
        <v>586</v>
      </c>
      <c r="AU6732" s="182" t="s">
        <v>84</v>
      </c>
      <c r="AV6732" s="12" t="s">
        <v>84</v>
      </c>
      <c r="AW6732" s="12" t="s">
        <v>31</v>
      </c>
      <c r="AX6732" s="12" t="s">
        <v>77</v>
      </c>
      <c r="AY6732" s="182" t="s">
        <v>574</v>
      </c>
    </row>
    <row r="6733" spans="2:51" s="12" customFormat="1" ht="12">
      <c r="B6733" s="180"/>
      <c r="D6733" s="181" t="s">
        <v>586</v>
      </c>
      <c r="E6733" s="182" t="s">
        <v>1</v>
      </c>
      <c r="F6733" s="183" t="s">
        <v>6624</v>
      </c>
      <c r="H6733" s="182" t="s">
        <v>1</v>
      </c>
      <c r="I6733" s="184"/>
      <c r="L6733" s="180"/>
      <c r="M6733" s="185"/>
      <c r="T6733" s="186"/>
      <c r="AT6733" s="182" t="s">
        <v>586</v>
      </c>
      <c r="AU6733" s="182" t="s">
        <v>84</v>
      </c>
      <c r="AV6733" s="12" t="s">
        <v>84</v>
      </c>
      <c r="AW6733" s="12" t="s">
        <v>31</v>
      </c>
      <c r="AX6733" s="12" t="s">
        <v>77</v>
      </c>
      <c r="AY6733" s="182" t="s">
        <v>574</v>
      </c>
    </row>
    <row r="6734" spans="2:51" s="13" customFormat="1" ht="12">
      <c r="B6734" s="187"/>
      <c r="D6734" s="181" t="s">
        <v>586</v>
      </c>
      <c r="E6734" s="188" t="s">
        <v>1</v>
      </c>
      <c r="F6734" s="189" t="s">
        <v>6625</v>
      </c>
      <c r="H6734" s="190">
        <v>36.765000000000001</v>
      </c>
      <c r="I6734" s="191"/>
      <c r="L6734" s="187"/>
      <c r="M6734" s="192"/>
      <c r="T6734" s="193"/>
      <c r="AT6734" s="188" t="s">
        <v>586</v>
      </c>
      <c r="AU6734" s="188" t="s">
        <v>84</v>
      </c>
      <c r="AV6734" s="13" t="s">
        <v>89</v>
      </c>
      <c r="AW6734" s="13" t="s">
        <v>31</v>
      </c>
      <c r="AX6734" s="13" t="s">
        <v>77</v>
      </c>
      <c r="AY6734" s="188" t="s">
        <v>574</v>
      </c>
    </row>
    <row r="6735" spans="2:51" s="13" customFormat="1" ht="12">
      <c r="B6735" s="187"/>
      <c r="D6735" s="181" t="s">
        <v>586</v>
      </c>
      <c r="E6735" s="188" t="s">
        <v>1</v>
      </c>
      <c r="F6735" s="189" t="s">
        <v>6464</v>
      </c>
      <c r="H6735" s="190">
        <v>-4</v>
      </c>
      <c r="I6735" s="191"/>
      <c r="L6735" s="187"/>
      <c r="M6735" s="192"/>
      <c r="T6735" s="193"/>
      <c r="AT6735" s="188" t="s">
        <v>586</v>
      </c>
      <c r="AU6735" s="188" t="s">
        <v>84</v>
      </c>
      <c r="AV6735" s="13" t="s">
        <v>89</v>
      </c>
      <c r="AW6735" s="13" t="s">
        <v>31</v>
      </c>
      <c r="AX6735" s="13" t="s">
        <v>77</v>
      </c>
      <c r="AY6735" s="188" t="s">
        <v>574</v>
      </c>
    </row>
    <row r="6736" spans="2:51" s="12" customFormat="1" ht="12">
      <c r="B6736" s="180"/>
      <c r="D6736" s="181" t="s">
        <v>586</v>
      </c>
      <c r="E6736" s="182" t="s">
        <v>1</v>
      </c>
      <c r="F6736" s="183" t="s">
        <v>6626</v>
      </c>
      <c r="H6736" s="182" t="s">
        <v>1</v>
      </c>
      <c r="I6736" s="184"/>
      <c r="L6736" s="180"/>
      <c r="M6736" s="185"/>
      <c r="T6736" s="186"/>
      <c r="AT6736" s="182" t="s">
        <v>586</v>
      </c>
      <c r="AU6736" s="182" t="s">
        <v>84</v>
      </c>
      <c r="AV6736" s="12" t="s">
        <v>84</v>
      </c>
      <c r="AW6736" s="12" t="s">
        <v>31</v>
      </c>
      <c r="AX6736" s="12" t="s">
        <v>77</v>
      </c>
      <c r="AY6736" s="182" t="s">
        <v>574</v>
      </c>
    </row>
    <row r="6737" spans="2:51" s="13" customFormat="1" ht="12">
      <c r="B6737" s="187"/>
      <c r="D6737" s="181" t="s">
        <v>586</v>
      </c>
      <c r="E6737" s="188" t="s">
        <v>1</v>
      </c>
      <c r="F6737" s="189" t="s">
        <v>6627</v>
      </c>
      <c r="H6737" s="190">
        <v>33.344999999999999</v>
      </c>
      <c r="I6737" s="191"/>
      <c r="L6737" s="187"/>
      <c r="M6737" s="192"/>
      <c r="T6737" s="193"/>
      <c r="AT6737" s="188" t="s">
        <v>586</v>
      </c>
      <c r="AU6737" s="188" t="s">
        <v>84</v>
      </c>
      <c r="AV6737" s="13" t="s">
        <v>89</v>
      </c>
      <c r="AW6737" s="13" t="s">
        <v>31</v>
      </c>
      <c r="AX6737" s="13" t="s">
        <v>77</v>
      </c>
      <c r="AY6737" s="188" t="s">
        <v>574</v>
      </c>
    </row>
    <row r="6738" spans="2:51" s="13" customFormat="1" ht="12">
      <c r="B6738" s="187"/>
      <c r="D6738" s="181" t="s">
        <v>586</v>
      </c>
      <c r="E6738" s="188" t="s">
        <v>1</v>
      </c>
      <c r="F6738" s="189" t="s">
        <v>6428</v>
      </c>
      <c r="H6738" s="190">
        <v>-2</v>
      </c>
      <c r="I6738" s="191"/>
      <c r="L6738" s="187"/>
      <c r="M6738" s="192"/>
      <c r="T6738" s="193"/>
      <c r="AT6738" s="188" t="s">
        <v>586</v>
      </c>
      <c r="AU6738" s="188" t="s">
        <v>84</v>
      </c>
      <c r="AV6738" s="13" t="s">
        <v>89</v>
      </c>
      <c r="AW6738" s="13" t="s">
        <v>31</v>
      </c>
      <c r="AX6738" s="13" t="s">
        <v>77</v>
      </c>
      <c r="AY6738" s="188" t="s">
        <v>574</v>
      </c>
    </row>
    <row r="6739" spans="2:51" s="12" customFormat="1" ht="12">
      <c r="B6739" s="180"/>
      <c r="D6739" s="181" t="s">
        <v>586</v>
      </c>
      <c r="E6739" s="182" t="s">
        <v>1</v>
      </c>
      <c r="F6739" s="183" t="s">
        <v>6628</v>
      </c>
      <c r="H6739" s="182" t="s">
        <v>1</v>
      </c>
      <c r="I6739" s="184"/>
      <c r="L6739" s="180"/>
      <c r="M6739" s="185"/>
      <c r="T6739" s="186"/>
      <c r="AT6739" s="182" t="s">
        <v>586</v>
      </c>
      <c r="AU6739" s="182" t="s">
        <v>84</v>
      </c>
      <c r="AV6739" s="12" t="s">
        <v>84</v>
      </c>
      <c r="AW6739" s="12" t="s">
        <v>31</v>
      </c>
      <c r="AX6739" s="12" t="s">
        <v>77</v>
      </c>
      <c r="AY6739" s="182" t="s">
        <v>574</v>
      </c>
    </row>
    <row r="6740" spans="2:51" s="13" customFormat="1" ht="12">
      <c r="B6740" s="187"/>
      <c r="D6740" s="181" t="s">
        <v>586</v>
      </c>
      <c r="E6740" s="188" t="s">
        <v>1</v>
      </c>
      <c r="F6740" s="189" t="s">
        <v>6629</v>
      </c>
      <c r="H6740" s="190">
        <v>26.077999999999999</v>
      </c>
      <c r="I6740" s="191"/>
      <c r="L6740" s="187"/>
      <c r="M6740" s="192"/>
      <c r="T6740" s="193"/>
      <c r="AT6740" s="188" t="s">
        <v>586</v>
      </c>
      <c r="AU6740" s="188" t="s">
        <v>84</v>
      </c>
      <c r="AV6740" s="13" t="s">
        <v>89</v>
      </c>
      <c r="AW6740" s="13" t="s">
        <v>31</v>
      </c>
      <c r="AX6740" s="13" t="s">
        <v>77</v>
      </c>
      <c r="AY6740" s="188" t="s">
        <v>574</v>
      </c>
    </row>
    <row r="6741" spans="2:51" s="13" customFormat="1" ht="12">
      <c r="B6741" s="187"/>
      <c r="D6741" s="181" t="s">
        <v>586</v>
      </c>
      <c r="E6741" s="188" t="s">
        <v>1</v>
      </c>
      <c r="F6741" s="189" t="s">
        <v>6421</v>
      </c>
      <c r="H6741" s="190">
        <v>-1.8</v>
      </c>
      <c r="I6741" s="191"/>
      <c r="L6741" s="187"/>
      <c r="M6741" s="192"/>
      <c r="T6741" s="193"/>
      <c r="AT6741" s="188" t="s">
        <v>586</v>
      </c>
      <c r="AU6741" s="188" t="s">
        <v>84</v>
      </c>
      <c r="AV6741" s="13" t="s">
        <v>89</v>
      </c>
      <c r="AW6741" s="13" t="s">
        <v>31</v>
      </c>
      <c r="AX6741" s="13" t="s">
        <v>77</v>
      </c>
      <c r="AY6741" s="188" t="s">
        <v>574</v>
      </c>
    </row>
    <row r="6742" spans="2:51" s="12" customFormat="1" ht="12">
      <c r="B6742" s="180"/>
      <c r="D6742" s="181" t="s">
        <v>586</v>
      </c>
      <c r="E6742" s="182" t="s">
        <v>1</v>
      </c>
      <c r="F6742" s="183" t="s">
        <v>6630</v>
      </c>
      <c r="H6742" s="182" t="s">
        <v>1</v>
      </c>
      <c r="I6742" s="184"/>
      <c r="L6742" s="180"/>
      <c r="M6742" s="185"/>
      <c r="T6742" s="186"/>
      <c r="AT6742" s="182" t="s">
        <v>586</v>
      </c>
      <c r="AU6742" s="182" t="s">
        <v>84</v>
      </c>
      <c r="AV6742" s="12" t="s">
        <v>84</v>
      </c>
      <c r="AW6742" s="12" t="s">
        <v>31</v>
      </c>
      <c r="AX6742" s="12" t="s">
        <v>77</v>
      </c>
      <c r="AY6742" s="182" t="s">
        <v>574</v>
      </c>
    </row>
    <row r="6743" spans="2:51" s="13" customFormat="1" ht="12">
      <c r="B6743" s="187"/>
      <c r="D6743" s="181" t="s">
        <v>586</v>
      </c>
      <c r="E6743" s="188" t="s">
        <v>1</v>
      </c>
      <c r="F6743" s="189" t="s">
        <v>6631</v>
      </c>
      <c r="H6743" s="190">
        <v>23.513000000000002</v>
      </c>
      <c r="I6743" s="191"/>
      <c r="L6743" s="187"/>
      <c r="M6743" s="192"/>
      <c r="T6743" s="193"/>
      <c r="AT6743" s="188" t="s">
        <v>586</v>
      </c>
      <c r="AU6743" s="188" t="s">
        <v>84</v>
      </c>
      <c r="AV6743" s="13" t="s">
        <v>89</v>
      </c>
      <c r="AW6743" s="13" t="s">
        <v>31</v>
      </c>
      <c r="AX6743" s="13" t="s">
        <v>77</v>
      </c>
      <c r="AY6743" s="188" t="s">
        <v>574</v>
      </c>
    </row>
    <row r="6744" spans="2:51" s="13" customFormat="1" ht="12">
      <c r="B6744" s="187"/>
      <c r="D6744" s="181" t="s">
        <v>586</v>
      </c>
      <c r="E6744" s="188" t="s">
        <v>1</v>
      </c>
      <c r="F6744" s="189" t="s">
        <v>6428</v>
      </c>
      <c r="H6744" s="190">
        <v>-2</v>
      </c>
      <c r="I6744" s="191"/>
      <c r="L6744" s="187"/>
      <c r="M6744" s="192"/>
      <c r="T6744" s="193"/>
      <c r="AT6744" s="188" t="s">
        <v>586</v>
      </c>
      <c r="AU6744" s="188" t="s">
        <v>84</v>
      </c>
      <c r="AV6744" s="13" t="s">
        <v>89</v>
      </c>
      <c r="AW6744" s="13" t="s">
        <v>31</v>
      </c>
      <c r="AX6744" s="13" t="s">
        <v>77</v>
      </c>
      <c r="AY6744" s="188" t="s">
        <v>574</v>
      </c>
    </row>
    <row r="6745" spans="2:51" s="15" customFormat="1" ht="12">
      <c r="B6745" s="201"/>
      <c r="D6745" s="181" t="s">
        <v>586</v>
      </c>
      <c r="E6745" s="202" t="s">
        <v>1</v>
      </c>
      <c r="F6745" s="203" t="s">
        <v>776</v>
      </c>
      <c r="H6745" s="204">
        <v>1253.277</v>
      </c>
      <c r="I6745" s="205"/>
      <c r="L6745" s="201"/>
      <c r="M6745" s="206"/>
      <c r="T6745" s="207"/>
      <c r="AT6745" s="202" t="s">
        <v>586</v>
      </c>
      <c r="AU6745" s="202" t="s">
        <v>84</v>
      </c>
      <c r="AV6745" s="15" t="s">
        <v>597</v>
      </c>
      <c r="AW6745" s="15" t="s">
        <v>31</v>
      </c>
      <c r="AX6745" s="15" t="s">
        <v>77</v>
      </c>
      <c r="AY6745" s="202" t="s">
        <v>574</v>
      </c>
    </row>
    <row r="6746" spans="2:51" s="12" customFormat="1" ht="12">
      <c r="B6746" s="180"/>
      <c r="D6746" s="181" t="s">
        <v>586</v>
      </c>
      <c r="E6746" s="182" t="s">
        <v>1</v>
      </c>
      <c r="F6746" s="183" t="s">
        <v>6442</v>
      </c>
      <c r="H6746" s="182" t="s">
        <v>1</v>
      </c>
      <c r="I6746" s="184"/>
      <c r="L6746" s="180"/>
      <c r="M6746" s="185"/>
      <c r="T6746" s="186"/>
      <c r="AT6746" s="182" t="s">
        <v>586</v>
      </c>
      <c r="AU6746" s="182" t="s">
        <v>84</v>
      </c>
      <c r="AV6746" s="12" t="s">
        <v>84</v>
      </c>
      <c r="AW6746" s="12" t="s">
        <v>31</v>
      </c>
      <c r="AX6746" s="12" t="s">
        <v>77</v>
      </c>
      <c r="AY6746" s="182" t="s">
        <v>574</v>
      </c>
    </row>
    <row r="6747" spans="2:51" s="12" customFormat="1" ht="12">
      <c r="B6747" s="180"/>
      <c r="D6747" s="181" t="s">
        <v>586</v>
      </c>
      <c r="E6747" s="182" t="s">
        <v>1</v>
      </c>
      <c r="F6747" s="183" t="s">
        <v>6632</v>
      </c>
      <c r="H6747" s="182" t="s">
        <v>1</v>
      </c>
      <c r="I6747" s="184"/>
      <c r="L6747" s="180"/>
      <c r="M6747" s="185"/>
      <c r="T6747" s="186"/>
      <c r="AT6747" s="182" t="s">
        <v>586</v>
      </c>
      <c r="AU6747" s="182" t="s">
        <v>84</v>
      </c>
      <c r="AV6747" s="12" t="s">
        <v>84</v>
      </c>
      <c r="AW6747" s="12" t="s">
        <v>31</v>
      </c>
      <c r="AX6747" s="12" t="s">
        <v>77</v>
      </c>
      <c r="AY6747" s="182" t="s">
        <v>574</v>
      </c>
    </row>
    <row r="6748" spans="2:51" s="13" customFormat="1" ht="12">
      <c r="B6748" s="187"/>
      <c r="D6748" s="181" t="s">
        <v>586</v>
      </c>
      <c r="E6748" s="188" t="s">
        <v>1</v>
      </c>
      <c r="F6748" s="189" t="s">
        <v>6633</v>
      </c>
      <c r="H6748" s="190">
        <v>22.765000000000001</v>
      </c>
      <c r="I6748" s="191"/>
      <c r="L6748" s="187"/>
      <c r="M6748" s="192"/>
      <c r="T6748" s="193"/>
      <c r="AT6748" s="188" t="s">
        <v>586</v>
      </c>
      <c r="AU6748" s="188" t="s">
        <v>84</v>
      </c>
      <c r="AV6748" s="13" t="s">
        <v>89</v>
      </c>
      <c r="AW6748" s="13" t="s">
        <v>31</v>
      </c>
      <c r="AX6748" s="13" t="s">
        <v>77</v>
      </c>
      <c r="AY6748" s="188" t="s">
        <v>574</v>
      </c>
    </row>
    <row r="6749" spans="2:51" s="13" customFormat="1" ht="12">
      <c r="B6749" s="187"/>
      <c r="D6749" s="181" t="s">
        <v>586</v>
      </c>
      <c r="E6749" s="188" t="s">
        <v>1</v>
      </c>
      <c r="F6749" s="189" t="s">
        <v>6428</v>
      </c>
      <c r="H6749" s="190">
        <v>-2</v>
      </c>
      <c r="I6749" s="191"/>
      <c r="L6749" s="187"/>
      <c r="M6749" s="192"/>
      <c r="T6749" s="193"/>
      <c r="AT6749" s="188" t="s">
        <v>586</v>
      </c>
      <c r="AU6749" s="188" t="s">
        <v>84</v>
      </c>
      <c r="AV6749" s="13" t="s">
        <v>89</v>
      </c>
      <c r="AW6749" s="13" t="s">
        <v>31</v>
      </c>
      <c r="AX6749" s="13" t="s">
        <v>77</v>
      </c>
      <c r="AY6749" s="188" t="s">
        <v>574</v>
      </c>
    </row>
    <row r="6750" spans="2:51" s="12" customFormat="1" ht="12">
      <c r="B6750" s="180"/>
      <c r="D6750" s="181" t="s">
        <v>586</v>
      </c>
      <c r="E6750" s="182" t="s">
        <v>1</v>
      </c>
      <c r="F6750" s="183" t="s">
        <v>6634</v>
      </c>
      <c r="H6750" s="182" t="s">
        <v>1</v>
      </c>
      <c r="I6750" s="184"/>
      <c r="L6750" s="180"/>
      <c r="M6750" s="185"/>
      <c r="T6750" s="186"/>
      <c r="AT6750" s="182" t="s">
        <v>586</v>
      </c>
      <c r="AU6750" s="182" t="s">
        <v>84</v>
      </c>
      <c r="AV6750" s="12" t="s">
        <v>84</v>
      </c>
      <c r="AW6750" s="12" t="s">
        <v>31</v>
      </c>
      <c r="AX6750" s="12" t="s">
        <v>77</v>
      </c>
      <c r="AY6750" s="182" t="s">
        <v>574</v>
      </c>
    </row>
    <row r="6751" spans="2:51" s="13" customFormat="1" ht="12">
      <c r="B6751" s="187"/>
      <c r="D6751" s="181" t="s">
        <v>586</v>
      </c>
      <c r="E6751" s="188" t="s">
        <v>1</v>
      </c>
      <c r="F6751" s="189" t="s">
        <v>6633</v>
      </c>
      <c r="H6751" s="190">
        <v>22.765000000000001</v>
      </c>
      <c r="I6751" s="191"/>
      <c r="L6751" s="187"/>
      <c r="M6751" s="192"/>
      <c r="T6751" s="193"/>
      <c r="AT6751" s="188" t="s">
        <v>586</v>
      </c>
      <c r="AU6751" s="188" t="s">
        <v>84</v>
      </c>
      <c r="AV6751" s="13" t="s">
        <v>89</v>
      </c>
      <c r="AW6751" s="13" t="s">
        <v>31</v>
      </c>
      <c r="AX6751" s="13" t="s">
        <v>77</v>
      </c>
      <c r="AY6751" s="188" t="s">
        <v>574</v>
      </c>
    </row>
    <row r="6752" spans="2:51" s="13" customFormat="1" ht="12">
      <c r="B6752" s="187"/>
      <c r="D6752" s="181" t="s">
        <v>586</v>
      </c>
      <c r="E6752" s="188" t="s">
        <v>1</v>
      </c>
      <c r="F6752" s="189" t="s">
        <v>6428</v>
      </c>
      <c r="H6752" s="190">
        <v>-2</v>
      </c>
      <c r="I6752" s="191"/>
      <c r="L6752" s="187"/>
      <c r="M6752" s="192"/>
      <c r="T6752" s="193"/>
      <c r="AT6752" s="188" t="s">
        <v>586</v>
      </c>
      <c r="AU6752" s="188" t="s">
        <v>84</v>
      </c>
      <c r="AV6752" s="13" t="s">
        <v>89</v>
      </c>
      <c r="AW6752" s="13" t="s">
        <v>31</v>
      </c>
      <c r="AX6752" s="13" t="s">
        <v>77</v>
      </c>
      <c r="AY6752" s="188" t="s">
        <v>574</v>
      </c>
    </row>
    <row r="6753" spans="2:51" s="12" customFormat="1" ht="12">
      <c r="B6753" s="180"/>
      <c r="D6753" s="181" t="s">
        <v>586</v>
      </c>
      <c r="E6753" s="182" t="s">
        <v>1</v>
      </c>
      <c r="F6753" s="183" t="s">
        <v>6635</v>
      </c>
      <c r="H6753" s="182" t="s">
        <v>1</v>
      </c>
      <c r="I6753" s="184"/>
      <c r="L6753" s="180"/>
      <c r="M6753" s="185"/>
      <c r="T6753" s="186"/>
      <c r="AT6753" s="182" t="s">
        <v>586</v>
      </c>
      <c r="AU6753" s="182" t="s">
        <v>84</v>
      </c>
      <c r="AV6753" s="12" t="s">
        <v>84</v>
      </c>
      <c r="AW6753" s="12" t="s">
        <v>31</v>
      </c>
      <c r="AX6753" s="12" t="s">
        <v>77</v>
      </c>
      <c r="AY6753" s="182" t="s">
        <v>574</v>
      </c>
    </row>
    <row r="6754" spans="2:51" s="13" customFormat="1" ht="12">
      <c r="B6754" s="187"/>
      <c r="D6754" s="181" t="s">
        <v>586</v>
      </c>
      <c r="E6754" s="188" t="s">
        <v>1</v>
      </c>
      <c r="F6754" s="189" t="s">
        <v>6633</v>
      </c>
      <c r="H6754" s="190">
        <v>22.765000000000001</v>
      </c>
      <c r="I6754" s="191"/>
      <c r="L6754" s="187"/>
      <c r="M6754" s="192"/>
      <c r="T6754" s="193"/>
      <c r="AT6754" s="188" t="s">
        <v>586</v>
      </c>
      <c r="AU6754" s="188" t="s">
        <v>84</v>
      </c>
      <c r="AV6754" s="13" t="s">
        <v>89</v>
      </c>
      <c r="AW6754" s="13" t="s">
        <v>31</v>
      </c>
      <c r="AX6754" s="13" t="s">
        <v>77</v>
      </c>
      <c r="AY6754" s="188" t="s">
        <v>574</v>
      </c>
    </row>
    <row r="6755" spans="2:51" s="13" customFormat="1" ht="12">
      <c r="B6755" s="187"/>
      <c r="D6755" s="181" t="s">
        <v>586</v>
      </c>
      <c r="E6755" s="188" t="s">
        <v>1</v>
      </c>
      <c r="F6755" s="189" t="s">
        <v>6428</v>
      </c>
      <c r="H6755" s="190">
        <v>-2</v>
      </c>
      <c r="I6755" s="191"/>
      <c r="L6755" s="187"/>
      <c r="M6755" s="192"/>
      <c r="T6755" s="193"/>
      <c r="AT6755" s="188" t="s">
        <v>586</v>
      </c>
      <c r="AU6755" s="188" t="s">
        <v>84</v>
      </c>
      <c r="AV6755" s="13" t="s">
        <v>89</v>
      </c>
      <c r="AW6755" s="13" t="s">
        <v>31</v>
      </c>
      <c r="AX6755" s="13" t="s">
        <v>77</v>
      </c>
      <c r="AY6755" s="188" t="s">
        <v>574</v>
      </c>
    </row>
    <row r="6756" spans="2:51" s="12" customFormat="1" ht="12">
      <c r="B6756" s="180"/>
      <c r="D6756" s="181" t="s">
        <v>586</v>
      </c>
      <c r="E6756" s="182" t="s">
        <v>1</v>
      </c>
      <c r="F6756" s="183" t="s">
        <v>6636</v>
      </c>
      <c r="H6756" s="182" t="s">
        <v>1</v>
      </c>
      <c r="I6756" s="184"/>
      <c r="L6756" s="180"/>
      <c r="M6756" s="185"/>
      <c r="T6756" s="186"/>
      <c r="AT6756" s="182" t="s">
        <v>586</v>
      </c>
      <c r="AU6756" s="182" t="s">
        <v>84</v>
      </c>
      <c r="AV6756" s="12" t="s">
        <v>84</v>
      </c>
      <c r="AW6756" s="12" t="s">
        <v>31</v>
      </c>
      <c r="AX6756" s="12" t="s">
        <v>77</v>
      </c>
      <c r="AY6756" s="182" t="s">
        <v>574</v>
      </c>
    </row>
    <row r="6757" spans="2:51" s="13" customFormat="1" ht="12">
      <c r="B6757" s="187"/>
      <c r="D6757" s="181" t="s">
        <v>586</v>
      </c>
      <c r="E6757" s="188" t="s">
        <v>1</v>
      </c>
      <c r="F6757" s="189" t="s">
        <v>6633</v>
      </c>
      <c r="H6757" s="190">
        <v>22.765000000000001</v>
      </c>
      <c r="I6757" s="191"/>
      <c r="L6757" s="187"/>
      <c r="M6757" s="192"/>
      <c r="T6757" s="193"/>
      <c r="AT6757" s="188" t="s">
        <v>586</v>
      </c>
      <c r="AU6757" s="188" t="s">
        <v>84</v>
      </c>
      <c r="AV6757" s="13" t="s">
        <v>89</v>
      </c>
      <c r="AW6757" s="13" t="s">
        <v>31</v>
      </c>
      <c r="AX6757" s="13" t="s">
        <v>77</v>
      </c>
      <c r="AY6757" s="188" t="s">
        <v>574</v>
      </c>
    </row>
    <row r="6758" spans="2:51" s="13" customFormat="1" ht="12">
      <c r="B6758" s="187"/>
      <c r="D6758" s="181" t="s">
        <v>586</v>
      </c>
      <c r="E6758" s="188" t="s">
        <v>1</v>
      </c>
      <c r="F6758" s="189" t="s">
        <v>6428</v>
      </c>
      <c r="H6758" s="190">
        <v>-2</v>
      </c>
      <c r="I6758" s="191"/>
      <c r="L6758" s="187"/>
      <c r="M6758" s="192"/>
      <c r="T6758" s="193"/>
      <c r="AT6758" s="188" t="s">
        <v>586</v>
      </c>
      <c r="AU6758" s="188" t="s">
        <v>84</v>
      </c>
      <c r="AV6758" s="13" t="s">
        <v>89</v>
      </c>
      <c r="AW6758" s="13" t="s">
        <v>31</v>
      </c>
      <c r="AX6758" s="13" t="s">
        <v>77</v>
      </c>
      <c r="AY6758" s="188" t="s">
        <v>574</v>
      </c>
    </row>
    <row r="6759" spans="2:51" s="12" customFormat="1" ht="12">
      <c r="B6759" s="180"/>
      <c r="D6759" s="181" t="s">
        <v>586</v>
      </c>
      <c r="E6759" s="182" t="s">
        <v>1</v>
      </c>
      <c r="F6759" s="183" t="s">
        <v>6637</v>
      </c>
      <c r="H6759" s="182" t="s">
        <v>1</v>
      </c>
      <c r="I6759" s="184"/>
      <c r="L6759" s="180"/>
      <c r="M6759" s="185"/>
      <c r="T6759" s="186"/>
      <c r="AT6759" s="182" t="s">
        <v>586</v>
      </c>
      <c r="AU6759" s="182" t="s">
        <v>84</v>
      </c>
      <c r="AV6759" s="12" t="s">
        <v>84</v>
      </c>
      <c r="AW6759" s="12" t="s">
        <v>31</v>
      </c>
      <c r="AX6759" s="12" t="s">
        <v>77</v>
      </c>
      <c r="AY6759" s="182" t="s">
        <v>574</v>
      </c>
    </row>
    <row r="6760" spans="2:51" s="13" customFormat="1" ht="12">
      <c r="B6760" s="187"/>
      <c r="D6760" s="181" t="s">
        <v>586</v>
      </c>
      <c r="E6760" s="188" t="s">
        <v>1</v>
      </c>
      <c r="F6760" s="189" t="s">
        <v>6633</v>
      </c>
      <c r="H6760" s="190">
        <v>22.765000000000001</v>
      </c>
      <c r="I6760" s="191"/>
      <c r="L6760" s="187"/>
      <c r="M6760" s="192"/>
      <c r="T6760" s="193"/>
      <c r="AT6760" s="188" t="s">
        <v>586</v>
      </c>
      <c r="AU6760" s="188" t="s">
        <v>84</v>
      </c>
      <c r="AV6760" s="13" t="s">
        <v>89</v>
      </c>
      <c r="AW6760" s="13" t="s">
        <v>31</v>
      </c>
      <c r="AX6760" s="13" t="s">
        <v>77</v>
      </c>
      <c r="AY6760" s="188" t="s">
        <v>574</v>
      </c>
    </row>
    <row r="6761" spans="2:51" s="13" customFormat="1" ht="12">
      <c r="B6761" s="187"/>
      <c r="D6761" s="181" t="s">
        <v>586</v>
      </c>
      <c r="E6761" s="188" t="s">
        <v>1</v>
      </c>
      <c r="F6761" s="189" t="s">
        <v>6428</v>
      </c>
      <c r="H6761" s="190">
        <v>-2</v>
      </c>
      <c r="I6761" s="191"/>
      <c r="L6761" s="187"/>
      <c r="M6761" s="192"/>
      <c r="T6761" s="193"/>
      <c r="AT6761" s="188" t="s">
        <v>586</v>
      </c>
      <c r="AU6761" s="188" t="s">
        <v>84</v>
      </c>
      <c r="AV6761" s="13" t="s">
        <v>89</v>
      </c>
      <c r="AW6761" s="13" t="s">
        <v>31</v>
      </c>
      <c r="AX6761" s="13" t="s">
        <v>77</v>
      </c>
      <c r="AY6761" s="188" t="s">
        <v>574</v>
      </c>
    </row>
    <row r="6762" spans="2:51" s="12" customFormat="1" ht="12">
      <c r="B6762" s="180"/>
      <c r="D6762" s="181" t="s">
        <v>586</v>
      </c>
      <c r="E6762" s="182" t="s">
        <v>1</v>
      </c>
      <c r="F6762" s="183" t="s">
        <v>6638</v>
      </c>
      <c r="H6762" s="182" t="s">
        <v>1</v>
      </c>
      <c r="I6762" s="184"/>
      <c r="L6762" s="180"/>
      <c r="M6762" s="185"/>
      <c r="T6762" s="186"/>
      <c r="AT6762" s="182" t="s">
        <v>586</v>
      </c>
      <c r="AU6762" s="182" t="s">
        <v>84</v>
      </c>
      <c r="AV6762" s="12" t="s">
        <v>84</v>
      </c>
      <c r="AW6762" s="12" t="s">
        <v>31</v>
      </c>
      <c r="AX6762" s="12" t="s">
        <v>77</v>
      </c>
      <c r="AY6762" s="182" t="s">
        <v>574</v>
      </c>
    </row>
    <row r="6763" spans="2:51" s="13" customFormat="1" ht="12">
      <c r="B6763" s="187"/>
      <c r="D6763" s="181" t="s">
        <v>586</v>
      </c>
      <c r="E6763" s="188" t="s">
        <v>1</v>
      </c>
      <c r="F6763" s="189" t="s">
        <v>6633</v>
      </c>
      <c r="H6763" s="190">
        <v>22.765000000000001</v>
      </c>
      <c r="I6763" s="191"/>
      <c r="L6763" s="187"/>
      <c r="M6763" s="192"/>
      <c r="T6763" s="193"/>
      <c r="AT6763" s="188" t="s">
        <v>586</v>
      </c>
      <c r="AU6763" s="188" t="s">
        <v>84</v>
      </c>
      <c r="AV6763" s="13" t="s">
        <v>89</v>
      </c>
      <c r="AW6763" s="13" t="s">
        <v>31</v>
      </c>
      <c r="AX6763" s="13" t="s">
        <v>77</v>
      </c>
      <c r="AY6763" s="188" t="s">
        <v>574</v>
      </c>
    </row>
    <row r="6764" spans="2:51" s="13" customFormat="1" ht="12">
      <c r="B6764" s="187"/>
      <c r="D6764" s="181" t="s">
        <v>586</v>
      </c>
      <c r="E6764" s="188" t="s">
        <v>1</v>
      </c>
      <c r="F6764" s="189" t="s">
        <v>6428</v>
      </c>
      <c r="H6764" s="190">
        <v>-2</v>
      </c>
      <c r="I6764" s="191"/>
      <c r="L6764" s="187"/>
      <c r="M6764" s="192"/>
      <c r="T6764" s="193"/>
      <c r="AT6764" s="188" t="s">
        <v>586</v>
      </c>
      <c r="AU6764" s="188" t="s">
        <v>84</v>
      </c>
      <c r="AV6764" s="13" t="s">
        <v>89</v>
      </c>
      <c r="AW6764" s="13" t="s">
        <v>31</v>
      </c>
      <c r="AX6764" s="13" t="s">
        <v>77</v>
      </c>
      <c r="AY6764" s="188" t="s">
        <v>574</v>
      </c>
    </row>
    <row r="6765" spans="2:51" s="12" customFormat="1" ht="12">
      <c r="B6765" s="180"/>
      <c r="D6765" s="181" t="s">
        <v>586</v>
      </c>
      <c r="E6765" s="182" t="s">
        <v>1</v>
      </c>
      <c r="F6765" s="183" t="s">
        <v>6639</v>
      </c>
      <c r="H6765" s="182" t="s">
        <v>1</v>
      </c>
      <c r="I6765" s="184"/>
      <c r="L6765" s="180"/>
      <c r="M6765" s="185"/>
      <c r="T6765" s="186"/>
      <c r="AT6765" s="182" t="s">
        <v>586</v>
      </c>
      <c r="AU6765" s="182" t="s">
        <v>84</v>
      </c>
      <c r="AV6765" s="12" t="s">
        <v>84</v>
      </c>
      <c r="AW6765" s="12" t="s">
        <v>31</v>
      </c>
      <c r="AX6765" s="12" t="s">
        <v>77</v>
      </c>
      <c r="AY6765" s="182" t="s">
        <v>574</v>
      </c>
    </row>
    <row r="6766" spans="2:51" s="13" customFormat="1" ht="12">
      <c r="B6766" s="187"/>
      <c r="D6766" s="181" t="s">
        <v>586</v>
      </c>
      <c r="E6766" s="188" t="s">
        <v>1</v>
      </c>
      <c r="F6766" s="189" t="s">
        <v>6633</v>
      </c>
      <c r="H6766" s="190">
        <v>22.765000000000001</v>
      </c>
      <c r="I6766" s="191"/>
      <c r="L6766" s="187"/>
      <c r="M6766" s="192"/>
      <c r="T6766" s="193"/>
      <c r="AT6766" s="188" t="s">
        <v>586</v>
      </c>
      <c r="AU6766" s="188" t="s">
        <v>84</v>
      </c>
      <c r="AV6766" s="13" t="s">
        <v>89</v>
      </c>
      <c r="AW6766" s="13" t="s">
        <v>31</v>
      </c>
      <c r="AX6766" s="13" t="s">
        <v>77</v>
      </c>
      <c r="AY6766" s="188" t="s">
        <v>574</v>
      </c>
    </row>
    <row r="6767" spans="2:51" s="13" customFormat="1" ht="12">
      <c r="B6767" s="187"/>
      <c r="D6767" s="181" t="s">
        <v>586</v>
      </c>
      <c r="E6767" s="188" t="s">
        <v>1</v>
      </c>
      <c r="F6767" s="189" t="s">
        <v>6428</v>
      </c>
      <c r="H6767" s="190">
        <v>-2</v>
      </c>
      <c r="I6767" s="191"/>
      <c r="L6767" s="187"/>
      <c r="M6767" s="192"/>
      <c r="T6767" s="193"/>
      <c r="AT6767" s="188" t="s">
        <v>586</v>
      </c>
      <c r="AU6767" s="188" t="s">
        <v>84</v>
      </c>
      <c r="AV6767" s="13" t="s">
        <v>89</v>
      </c>
      <c r="AW6767" s="13" t="s">
        <v>31</v>
      </c>
      <c r="AX6767" s="13" t="s">
        <v>77</v>
      </c>
      <c r="AY6767" s="188" t="s">
        <v>574</v>
      </c>
    </row>
    <row r="6768" spans="2:51" s="12" customFormat="1" ht="12">
      <c r="B6768" s="180"/>
      <c r="D6768" s="181" t="s">
        <v>586</v>
      </c>
      <c r="E6768" s="182" t="s">
        <v>1</v>
      </c>
      <c r="F6768" s="183" t="s">
        <v>6640</v>
      </c>
      <c r="H6768" s="182" t="s">
        <v>1</v>
      </c>
      <c r="I6768" s="184"/>
      <c r="L6768" s="180"/>
      <c r="M6768" s="185"/>
      <c r="T6768" s="186"/>
      <c r="AT6768" s="182" t="s">
        <v>586</v>
      </c>
      <c r="AU6768" s="182" t="s">
        <v>84</v>
      </c>
      <c r="AV6768" s="12" t="s">
        <v>84</v>
      </c>
      <c r="AW6768" s="12" t="s">
        <v>31</v>
      </c>
      <c r="AX6768" s="12" t="s">
        <v>77</v>
      </c>
      <c r="AY6768" s="182" t="s">
        <v>574</v>
      </c>
    </row>
    <row r="6769" spans="2:51" s="13" customFormat="1" ht="12">
      <c r="B6769" s="187"/>
      <c r="D6769" s="181" t="s">
        <v>586</v>
      </c>
      <c r="E6769" s="188" t="s">
        <v>1</v>
      </c>
      <c r="F6769" s="189" t="s">
        <v>6633</v>
      </c>
      <c r="H6769" s="190">
        <v>22.765000000000001</v>
      </c>
      <c r="I6769" s="191"/>
      <c r="L6769" s="187"/>
      <c r="M6769" s="192"/>
      <c r="T6769" s="193"/>
      <c r="AT6769" s="188" t="s">
        <v>586</v>
      </c>
      <c r="AU6769" s="188" t="s">
        <v>84</v>
      </c>
      <c r="AV6769" s="13" t="s">
        <v>89</v>
      </c>
      <c r="AW6769" s="13" t="s">
        <v>31</v>
      </c>
      <c r="AX6769" s="13" t="s">
        <v>77</v>
      </c>
      <c r="AY6769" s="188" t="s">
        <v>574</v>
      </c>
    </row>
    <row r="6770" spans="2:51" s="13" customFormat="1" ht="12">
      <c r="B6770" s="187"/>
      <c r="D6770" s="181" t="s">
        <v>586</v>
      </c>
      <c r="E6770" s="188" t="s">
        <v>1</v>
      </c>
      <c r="F6770" s="189" t="s">
        <v>6428</v>
      </c>
      <c r="H6770" s="190">
        <v>-2</v>
      </c>
      <c r="I6770" s="191"/>
      <c r="L6770" s="187"/>
      <c r="M6770" s="192"/>
      <c r="T6770" s="193"/>
      <c r="AT6770" s="188" t="s">
        <v>586</v>
      </c>
      <c r="AU6770" s="188" t="s">
        <v>84</v>
      </c>
      <c r="AV6770" s="13" t="s">
        <v>89</v>
      </c>
      <c r="AW6770" s="13" t="s">
        <v>31</v>
      </c>
      <c r="AX6770" s="13" t="s">
        <v>77</v>
      </c>
      <c r="AY6770" s="188" t="s">
        <v>574</v>
      </c>
    </row>
    <row r="6771" spans="2:51" s="12" customFormat="1" ht="12">
      <c r="B6771" s="180"/>
      <c r="D6771" s="181" t="s">
        <v>586</v>
      </c>
      <c r="E6771" s="182" t="s">
        <v>1</v>
      </c>
      <c r="F6771" s="183" t="s">
        <v>6641</v>
      </c>
      <c r="H6771" s="182" t="s">
        <v>1</v>
      </c>
      <c r="I6771" s="184"/>
      <c r="L6771" s="180"/>
      <c r="M6771" s="185"/>
      <c r="T6771" s="186"/>
      <c r="AT6771" s="182" t="s">
        <v>586</v>
      </c>
      <c r="AU6771" s="182" t="s">
        <v>84</v>
      </c>
      <c r="AV6771" s="12" t="s">
        <v>84</v>
      </c>
      <c r="AW6771" s="12" t="s">
        <v>31</v>
      </c>
      <c r="AX6771" s="12" t="s">
        <v>77</v>
      </c>
      <c r="AY6771" s="182" t="s">
        <v>574</v>
      </c>
    </row>
    <row r="6772" spans="2:51" s="13" customFormat="1" ht="12">
      <c r="B6772" s="187"/>
      <c r="D6772" s="181" t="s">
        <v>586</v>
      </c>
      <c r="E6772" s="188" t="s">
        <v>1</v>
      </c>
      <c r="F6772" s="189" t="s">
        <v>6633</v>
      </c>
      <c r="H6772" s="190">
        <v>22.765000000000001</v>
      </c>
      <c r="I6772" s="191"/>
      <c r="L6772" s="187"/>
      <c r="M6772" s="192"/>
      <c r="T6772" s="193"/>
      <c r="AT6772" s="188" t="s">
        <v>586</v>
      </c>
      <c r="AU6772" s="188" t="s">
        <v>84</v>
      </c>
      <c r="AV6772" s="13" t="s">
        <v>89</v>
      </c>
      <c r="AW6772" s="13" t="s">
        <v>31</v>
      </c>
      <c r="AX6772" s="13" t="s">
        <v>77</v>
      </c>
      <c r="AY6772" s="188" t="s">
        <v>574</v>
      </c>
    </row>
    <row r="6773" spans="2:51" s="13" customFormat="1" ht="12">
      <c r="B6773" s="187"/>
      <c r="D6773" s="181" t="s">
        <v>586</v>
      </c>
      <c r="E6773" s="188" t="s">
        <v>1</v>
      </c>
      <c r="F6773" s="189" t="s">
        <v>6428</v>
      </c>
      <c r="H6773" s="190">
        <v>-2</v>
      </c>
      <c r="I6773" s="191"/>
      <c r="L6773" s="187"/>
      <c r="M6773" s="192"/>
      <c r="T6773" s="193"/>
      <c r="AT6773" s="188" t="s">
        <v>586</v>
      </c>
      <c r="AU6773" s="188" t="s">
        <v>84</v>
      </c>
      <c r="AV6773" s="13" t="s">
        <v>89</v>
      </c>
      <c r="AW6773" s="13" t="s">
        <v>31</v>
      </c>
      <c r="AX6773" s="13" t="s">
        <v>77</v>
      </c>
      <c r="AY6773" s="188" t="s">
        <v>574</v>
      </c>
    </row>
    <row r="6774" spans="2:51" s="12" customFormat="1" ht="12">
      <c r="B6774" s="180"/>
      <c r="D6774" s="181" t="s">
        <v>586</v>
      </c>
      <c r="E6774" s="182" t="s">
        <v>1</v>
      </c>
      <c r="F6774" s="183" t="s">
        <v>6642</v>
      </c>
      <c r="H6774" s="182" t="s">
        <v>1</v>
      </c>
      <c r="I6774" s="184"/>
      <c r="L6774" s="180"/>
      <c r="M6774" s="185"/>
      <c r="T6774" s="186"/>
      <c r="AT6774" s="182" t="s">
        <v>586</v>
      </c>
      <c r="AU6774" s="182" t="s">
        <v>84</v>
      </c>
      <c r="AV6774" s="12" t="s">
        <v>84</v>
      </c>
      <c r="AW6774" s="12" t="s">
        <v>31</v>
      </c>
      <c r="AX6774" s="12" t="s">
        <v>77</v>
      </c>
      <c r="AY6774" s="182" t="s">
        <v>574</v>
      </c>
    </row>
    <row r="6775" spans="2:51" s="13" customFormat="1" ht="12">
      <c r="B6775" s="187"/>
      <c r="D6775" s="181" t="s">
        <v>586</v>
      </c>
      <c r="E6775" s="188" t="s">
        <v>1</v>
      </c>
      <c r="F6775" s="189" t="s">
        <v>6643</v>
      </c>
      <c r="H6775" s="190">
        <v>10.223000000000001</v>
      </c>
      <c r="I6775" s="191"/>
      <c r="L6775" s="187"/>
      <c r="M6775" s="192"/>
      <c r="T6775" s="193"/>
      <c r="AT6775" s="188" t="s">
        <v>586</v>
      </c>
      <c r="AU6775" s="188" t="s">
        <v>84</v>
      </c>
      <c r="AV6775" s="13" t="s">
        <v>89</v>
      </c>
      <c r="AW6775" s="13" t="s">
        <v>31</v>
      </c>
      <c r="AX6775" s="13" t="s">
        <v>77</v>
      </c>
      <c r="AY6775" s="188" t="s">
        <v>574</v>
      </c>
    </row>
    <row r="6776" spans="2:51" s="13" customFormat="1" ht="12">
      <c r="B6776" s="187"/>
      <c r="D6776" s="181" t="s">
        <v>586</v>
      </c>
      <c r="E6776" s="188" t="s">
        <v>1</v>
      </c>
      <c r="F6776" s="189" t="s">
        <v>6644</v>
      </c>
      <c r="H6776" s="190">
        <v>10.875</v>
      </c>
      <c r="I6776" s="191"/>
      <c r="L6776" s="187"/>
      <c r="M6776" s="192"/>
      <c r="T6776" s="193"/>
      <c r="AT6776" s="188" t="s">
        <v>586</v>
      </c>
      <c r="AU6776" s="188" t="s">
        <v>84</v>
      </c>
      <c r="AV6776" s="13" t="s">
        <v>89</v>
      </c>
      <c r="AW6776" s="13" t="s">
        <v>31</v>
      </c>
      <c r="AX6776" s="13" t="s">
        <v>77</v>
      </c>
      <c r="AY6776" s="188" t="s">
        <v>574</v>
      </c>
    </row>
    <row r="6777" spans="2:51" s="12" customFormat="1" ht="12">
      <c r="B6777" s="180"/>
      <c r="D6777" s="181" t="s">
        <v>586</v>
      </c>
      <c r="E6777" s="182" t="s">
        <v>1</v>
      </c>
      <c r="F6777" s="183" t="s">
        <v>6645</v>
      </c>
      <c r="H6777" s="182" t="s">
        <v>1</v>
      </c>
      <c r="I6777" s="184"/>
      <c r="L6777" s="180"/>
      <c r="M6777" s="185"/>
      <c r="T6777" s="186"/>
      <c r="AT6777" s="182" t="s">
        <v>586</v>
      </c>
      <c r="AU6777" s="182" t="s">
        <v>84</v>
      </c>
      <c r="AV6777" s="12" t="s">
        <v>84</v>
      </c>
      <c r="AW6777" s="12" t="s">
        <v>31</v>
      </c>
      <c r="AX6777" s="12" t="s">
        <v>77</v>
      </c>
      <c r="AY6777" s="182" t="s">
        <v>574</v>
      </c>
    </row>
    <row r="6778" spans="2:51" s="13" customFormat="1" ht="12">
      <c r="B6778" s="187"/>
      <c r="D6778" s="181" t="s">
        <v>586</v>
      </c>
      <c r="E6778" s="188" t="s">
        <v>1</v>
      </c>
      <c r="F6778" s="189" t="s">
        <v>6646</v>
      </c>
      <c r="H6778" s="190">
        <v>17.98</v>
      </c>
      <c r="I6778" s="191"/>
      <c r="L6778" s="187"/>
      <c r="M6778" s="192"/>
      <c r="T6778" s="193"/>
      <c r="AT6778" s="188" t="s">
        <v>586</v>
      </c>
      <c r="AU6778" s="188" t="s">
        <v>84</v>
      </c>
      <c r="AV6778" s="13" t="s">
        <v>89</v>
      </c>
      <c r="AW6778" s="13" t="s">
        <v>31</v>
      </c>
      <c r="AX6778" s="13" t="s">
        <v>77</v>
      </c>
      <c r="AY6778" s="188" t="s">
        <v>574</v>
      </c>
    </row>
    <row r="6779" spans="2:51" s="13" customFormat="1" ht="12">
      <c r="B6779" s="187"/>
      <c r="D6779" s="181" t="s">
        <v>586</v>
      </c>
      <c r="E6779" s="188" t="s">
        <v>1</v>
      </c>
      <c r="F6779" s="189" t="s">
        <v>6421</v>
      </c>
      <c r="H6779" s="190">
        <v>-1.8</v>
      </c>
      <c r="I6779" s="191"/>
      <c r="L6779" s="187"/>
      <c r="M6779" s="192"/>
      <c r="T6779" s="193"/>
      <c r="AT6779" s="188" t="s">
        <v>586</v>
      </c>
      <c r="AU6779" s="188" t="s">
        <v>84</v>
      </c>
      <c r="AV6779" s="13" t="s">
        <v>89</v>
      </c>
      <c r="AW6779" s="13" t="s">
        <v>31</v>
      </c>
      <c r="AX6779" s="13" t="s">
        <v>77</v>
      </c>
      <c r="AY6779" s="188" t="s">
        <v>574</v>
      </c>
    </row>
    <row r="6780" spans="2:51" s="12" customFormat="1" ht="12">
      <c r="B6780" s="180"/>
      <c r="D6780" s="181" t="s">
        <v>586</v>
      </c>
      <c r="E6780" s="182" t="s">
        <v>1</v>
      </c>
      <c r="F6780" s="183" t="s">
        <v>6647</v>
      </c>
      <c r="H6780" s="182" t="s">
        <v>1</v>
      </c>
      <c r="I6780" s="184"/>
      <c r="L6780" s="180"/>
      <c r="M6780" s="185"/>
      <c r="T6780" s="186"/>
      <c r="AT6780" s="182" t="s">
        <v>586</v>
      </c>
      <c r="AU6780" s="182" t="s">
        <v>84</v>
      </c>
      <c r="AV6780" s="12" t="s">
        <v>84</v>
      </c>
      <c r="AW6780" s="12" t="s">
        <v>31</v>
      </c>
      <c r="AX6780" s="12" t="s">
        <v>77</v>
      </c>
      <c r="AY6780" s="182" t="s">
        <v>574</v>
      </c>
    </row>
    <row r="6781" spans="2:51" s="13" customFormat="1" ht="12">
      <c r="B6781" s="187"/>
      <c r="D6781" s="181" t="s">
        <v>586</v>
      </c>
      <c r="E6781" s="188" t="s">
        <v>1</v>
      </c>
      <c r="F6781" s="189" t="s">
        <v>6648</v>
      </c>
      <c r="H6781" s="190">
        <v>16.225999999999999</v>
      </c>
      <c r="I6781" s="191"/>
      <c r="L6781" s="187"/>
      <c r="M6781" s="192"/>
      <c r="T6781" s="193"/>
      <c r="AT6781" s="188" t="s">
        <v>586</v>
      </c>
      <c r="AU6781" s="188" t="s">
        <v>84</v>
      </c>
      <c r="AV6781" s="13" t="s">
        <v>89</v>
      </c>
      <c r="AW6781" s="13" t="s">
        <v>31</v>
      </c>
      <c r="AX6781" s="13" t="s">
        <v>77</v>
      </c>
      <c r="AY6781" s="188" t="s">
        <v>574</v>
      </c>
    </row>
    <row r="6782" spans="2:51" s="13" customFormat="1" ht="12">
      <c r="B6782" s="187"/>
      <c r="D6782" s="181" t="s">
        <v>586</v>
      </c>
      <c r="E6782" s="188" t="s">
        <v>1</v>
      </c>
      <c r="F6782" s="189" t="s">
        <v>6428</v>
      </c>
      <c r="H6782" s="190">
        <v>-2</v>
      </c>
      <c r="I6782" s="191"/>
      <c r="L6782" s="187"/>
      <c r="M6782" s="192"/>
      <c r="T6782" s="193"/>
      <c r="AT6782" s="188" t="s">
        <v>586</v>
      </c>
      <c r="AU6782" s="188" t="s">
        <v>84</v>
      </c>
      <c r="AV6782" s="13" t="s">
        <v>89</v>
      </c>
      <c r="AW6782" s="13" t="s">
        <v>31</v>
      </c>
      <c r="AX6782" s="13" t="s">
        <v>77</v>
      </c>
      <c r="AY6782" s="188" t="s">
        <v>574</v>
      </c>
    </row>
    <row r="6783" spans="2:51" s="12" customFormat="1" ht="12">
      <c r="B6783" s="180"/>
      <c r="D6783" s="181" t="s">
        <v>586</v>
      </c>
      <c r="E6783" s="182" t="s">
        <v>1</v>
      </c>
      <c r="F6783" s="183" t="s">
        <v>6649</v>
      </c>
      <c r="H6783" s="182" t="s">
        <v>1</v>
      </c>
      <c r="I6783" s="184"/>
      <c r="L6783" s="180"/>
      <c r="M6783" s="185"/>
      <c r="T6783" s="186"/>
      <c r="AT6783" s="182" t="s">
        <v>586</v>
      </c>
      <c r="AU6783" s="182" t="s">
        <v>84</v>
      </c>
      <c r="AV6783" s="12" t="s">
        <v>84</v>
      </c>
      <c r="AW6783" s="12" t="s">
        <v>31</v>
      </c>
      <c r="AX6783" s="12" t="s">
        <v>77</v>
      </c>
      <c r="AY6783" s="182" t="s">
        <v>574</v>
      </c>
    </row>
    <row r="6784" spans="2:51" s="13" customFormat="1" ht="12">
      <c r="B6784" s="187"/>
      <c r="D6784" s="181" t="s">
        <v>586</v>
      </c>
      <c r="E6784" s="188" t="s">
        <v>1</v>
      </c>
      <c r="F6784" s="189" t="s">
        <v>6650</v>
      </c>
      <c r="H6784" s="190">
        <v>22.402999999999999</v>
      </c>
      <c r="I6784" s="191"/>
      <c r="L6784" s="187"/>
      <c r="M6784" s="192"/>
      <c r="T6784" s="193"/>
      <c r="AT6784" s="188" t="s">
        <v>586</v>
      </c>
      <c r="AU6784" s="188" t="s">
        <v>84</v>
      </c>
      <c r="AV6784" s="13" t="s">
        <v>89</v>
      </c>
      <c r="AW6784" s="13" t="s">
        <v>31</v>
      </c>
      <c r="AX6784" s="13" t="s">
        <v>77</v>
      </c>
      <c r="AY6784" s="188" t="s">
        <v>574</v>
      </c>
    </row>
    <row r="6785" spans="2:51" s="13" customFormat="1" ht="12">
      <c r="B6785" s="187"/>
      <c r="D6785" s="181" t="s">
        <v>586</v>
      </c>
      <c r="E6785" s="188" t="s">
        <v>1</v>
      </c>
      <c r="F6785" s="189" t="s">
        <v>6421</v>
      </c>
      <c r="H6785" s="190">
        <v>-1.8</v>
      </c>
      <c r="I6785" s="191"/>
      <c r="L6785" s="187"/>
      <c r="M6785" s="192"/>
      <c r="T6785" s="193"/>
      <c r="AT6785" s="188" t="s">
        <v>586</v>
      </c>
      <c r="AU6785" s="188" t="s">
        <v>84</v>
      </c>
      <c r="AV6785" s="13" t="s">
        <v>89</v>
      </c>
      <c r="AW6785" s="13" t="s">
        <v>31</v>
      </c>
      <c r="AX6785" s="13" t="s">
        <v>77</v>
      </c>
      <c r="AY6785" s="188" t="s">
        <v>574</v>
      </c>
    </row>
    <row r="6786" spans="2:51" s="12" customFormat="1" ht="12">
      <c r="B6786" s="180"/>
      <c r="D6786" s="181" t="s">
        <v>586</v>
      </c>
      <c r="E6786" s="182" t="s">
        <v>1</v>
      </c>
      <c r="F6786" s="183" t="s">
        <v>6651</v>
      </c>
      <c r="H6786" s="182" t="s">
        <v>1</v>
      </c>
      <c r="I6786" s="184"/>
      <c r="L6786" s="180"/>
      <c r="M6786" s="185"/>
      <c r="T6786" s="186"/>
      <c r="AT6786" s="182" t="s">
        <v>586</v>
      </c>
      <c r="AU6786" s="182" t="s">
        <v>84</v>
      </c>
      <c r="AV6786" s="12" t="s">
        <v>84</v>
      </c>
      <c r="AW6786" s="12" t="s">
        <v>31</v>
      </c>
      <c r="AX6786" s="12" t="s">
        <v>77</v>
      </c>
      <c r="AY6786" s="182" t="s">
        <v>574</v>
      </c>
    </row>
    <row r="6787" spans="2:51" s="13" customFormat="1" ht="12">
      <c r="B6787" s="187"/>
      <c r="D6787" s="181" t="s">
        <v>586</v>
      </c>
      <c r="E6787" s="188" t="s">
        <v>1</v>
      </c>
      <c r="F6787" s="189" t="s">
        <v>6652</v>
      </c>
      <c r="H6787" s="190">
        <v>22.547999999999998</v>
      </c>
      <c r="I6787" s="191"/>
      <c r="L6787" s="187"/>
      <c r="M6787" s="192"/>
      <c r="T6787" s="193"/>
      <c r="AT6787" s="188" t="s">
        <v>586</v>
      </c>
      <c r="AU6787" s="188" t="s">
        <v>84</v>
      </c>
      <c r="AV6787" s="13" t="s">
        <v>89</v>
      </c>
      <c r="AW6787" s="13" t="s">
        <v>31</v>
      </c>
      <c r="AX6787" s="13" t="s">
        <v>77</v>
      </c>
      <c r="AY6787" s="188" t="s">
        <v>574</v>
      </c>
    </row>
    <row r="6788" spans="2:51" s="13" customFormat="1" ht="12">
      <c r="B6788" s="187"/>
      <c r="D6788" s="181" t="s">
        <v>586</v>
      </c>
      <c r="E6788" s="188" t="s">
        <v>1</v>
      </c>
      <c r="F6788" s="189" t="s">
        <v>6421</v>
      </c>
      <c r="H6788" s="190">
        <v>-1.8</v>
      </c>
      <c r="I6788" s="191"/>
      <c r="L6788" s="187"/>
      <c r="M6788" s="192"/>
      <c r="T6788" s="193"/>
      <c r="AT6788" s="188" t="s">
        <v>586</v>
      </c>
      <c r="AU6788" s="188" t="s">
        <v>84</v>
      </c>
      <c r="AV6788" s="13" t="s">
        <v>89</v>
      </c>
      <c r="AW6788" s="13" t="s">
        <v>31</v>
      </c>
      <c r="AX6788" s="13" t="s">
        <v>77</v>
      </c>
      <c r="AY6788" s="188" t="s">
        <v>574</v>
      </c>
    </row>
    <row r="6789" spans="2:51" s="12" customFormat="1" ht="12">
      <c r="B6789" s="180"/>
      <c r="D6789" s="181" t="s">
        <v>586</v>
      </c>
      <c r="E6789" s="182" t="s">
        <v>1</v>
      </c>
      <c r="F6789" s="183" t="s">
        <v>6653</v>
      </c>
      <c r="H6789" s="182" t="s">
        <v>1</v>
      </c>
      <c r="I6789" s="184"/>
      <c r="L6789" s="180"/>
      <c r="M6789" s="185"/>
      <c r="T6789" s="186"/>
      <c r="AT6789" s="182" t="s">
        <v>586</v>
      </c>
      <c r="AU6789" s="182" t="s">
        <v>84</v>
      </c>
      <c r="AV6789" s="12" t="s">
        <v>84</v>
      </c>
      <c r="AW6789" s="12" t="s">
        <v>31</v>
      </c>
      <c r="AX6789" s="12" t="s">
        <v>77</v>
      </c>
      <c r="AY6789" s="182" t="s">
        <v>574</v>
      </c>
    </row>
    <row r="6790" spans="2:51" s="13" customFormat="1" ht="12">
      <c r="B6790" s="187"/>
      <c r="D6790" s="181" t="s">
        <v>586</v>
      </c>
      <c r="E6790" s="188" t="s">
        <v>1</v>
      </c>
      <c r="F6790" s="189" t="s">
        <v>6654</v>
      </c>
      <c r="H6790" s="190">
        <v>24.215</v>
      </c>
      <c r="I6790" s="191"/>
      <c r="L6790" s="187"/>
      <c r="M6790" s="192"/>
      <c r="T6790" s="193"/>
      <c r="AT6790" s="188" t="s">
        <v>586</v>
      </c>
      <c r="AU6790" s="188" t="s">
        <v>84</v>
      </c>
      <c r="AV6790" s="13" t="s">
        <v>89</v>
      </c>
      <c r="AW6790" s="13" t="s">
        <v>31</v>
      </c>
      <c r="AX6790" s="13" t="s">
        <v>77</v>
      </c>
      <c r="AY6790" s="188" t="s">
        <v>574</v>
      </c>
    </row>
    <row r="6791" spans="2:51" s="13" customFormat="1" ht="12">
      <c r="B6791" s="187"/>
      <c r="D6791" s="181" t="s">
        <v>586</v>
      </c>
      <c r="E6791" s="188" t="s">
        <v>1</v>
      </c>
      <c r="F6791" s="189" t="s">
        <v>6421</v>
      </c>
      <c r="H6791" s="190">
        <v>-1.8</v>
      </c>
      <c r="I6791" s="191"/>
      <c r="L6791" s="187"/>
      <c r="M6791" s="192"/>
      <c r="T6791" s="193"/>
      <c r="AT6791" s="188" t="s">
        <v>586</v>
      </c>
      <c r="AU6791" s="188" t="s">
        <v>84</v>
      </c>
      <c r="AV6791" s="13" t="s">
        <v>89</v>
      </c>
      <c r="AW6791" s="13" t="s">
        <v>31</v>
      </c>
      <c r="AX6791" s="13" t="s">
        <v>77</v>
      </c>
      <c r="AY6791" s="188" t="s">
        <v>574</v>
      </c>
    </row>
    <row r="6792" spans="2:51" s="12" customFormat="1" ht="12">
      <c r="B6792" s="180"/>
      <c r="D6792" s="181" t="s">
        <v>586</v>
      </c>
      <c r="E6792" s="182" t="s">
        <v>1</v>
      </c>
      <c r="F6792" s="183" t="s">
        <v>6655</v>
      </c>
      <c r="H6792" s="182" t="s">
        <v>1</v>
      </c>
      <c r="I6792" s="184"/>
      <c r="L6792" s="180"/>
      <c r="M6792" s="185"/>
      <c r="T6792" s="186"/>
      <c r="AT6792" s="182" t="s">
        <v>586</v>
      </c>
      <c r="AU6792" s="182" t="s">
        <v>84</v>
      </c>
      <c r="AV6792" s="12" t="s">
        <v>84</v>
      </c>
      <c r="AW6792" s="12" t="s">
        <v>31</v>
      </c>
      <c r="AX6792" s="12" t="s">
        <v>77</v>
      </c>
      <c r="AY6792" s="182" t="s">
        <v>574</v>
      </c>
    </row>
    <row r="6793" spans="2:51" s="13" customFormat="1" ht="12">
      <c r="B6793" s="187"/>
      <c r="D6793" s="181" t="s">
        <v>586</v>
      </c>
      <c r="E6793" s="188" t="s">
        <v>1</v>
      </c>
      <c r="F6793" s="189" t="s">
        <v>6656</v>
      </c>
      <c r="H6793" s="190">
        <v>32.914999999999999</v>
      </c>
      <c r="I6793" s="191"/>
      <c r="L6793" s="187"/>
      <c r="M6793" s="192"/>
      <c r="T6793" s="193"/>
      <c r="AT6793" s="188" t="s">
        <v>586</v>
      </c>
      <c r="AU6793" s="188" t="s">
        <v>84</v>
      </c>
      <c r="AV6793" s="13" t="s">
        <v>89</v>
      </c>
      <c r="AW6793" s="13" t="s">
        <v>31</v>
      </c>
      <c r="AX6793" s="13" t="s">
        <v>77</v>
      </c>
      <c r="AY6793" s="188" t="s">
        <v>574</v>
      </c>
    </row>
    <row r="6794" spans="2:51" s="13" customFormat="1" ht="12">
      <c r="B6794" s="187"/>
      <c r="D6794" s="181" t="s">
        <v>586</v>
      </c>
      <c r="E6794" s="188" t="s">
        <v>1</v>
      </c>
      <c r="F6794" s="189" t="s">
        <v>6657</v>
      </c>
      <c r="H6794" s="190">
        <v>-10.465</v>
      </c>
      <c r="I6794" s="191"/>
      <c r="L6794" s="187"/>
      <c r="M6794" s="192"/>
      <c r="T6794" s="193"/>
      <c r="AT6794" s="188" t="s">
        <v>586</v>
      </c>
      <c r="AU6794" s="188" t="s">
        <v>84</v>
      </c>
      <c r="AV6794" s="13" t="s">
        <v>89</v>
      </c>
      <c r="AW6794" s="13" t="s">
        <v>31</v>
      </c>
      <c r="AX6794" s="13" t="s">
        <v>77</v>
      </c>
      <c r="AY6794" s="188" t="s">
        <v>574</v>
      </c>
    </row>
    <row r="6795" spans="2:51" s="13" customFormat="1" ht="12">
      <c r="B6795" s="187"/>
      <c r="D6795" s="181" t="s">
        <v>586</v>
      </c>
      <c r="E6795" s="188" t="s">
        <v>1</v>
      </c>
      <c r="F6795" s="189" t="s">
        <v>6658</v>
      </c>
      <c r="H6795" s="190">
        <v>-4.8099999999999996</v>
      </c>
      <c r="I6795" s="191"/>
      <c r="L6795" s="187"/>
      <c r="M6795" s="192"/>
      <c r="T6795" s="193"/>
      <c r="AT6795" s="188" t="s">
        <v>586</v>
      </c>
      <c r="AU6795" s="188" t="s">
        <v>84</v>
      </c>
      <c r="AV6795" s="13" t="s">
        <v>89</v>
      </c>
      <c r="AW6795" s="13" t="s">
        <v>31</v>
      </c>
      <c r="AX6795" s="13" t="s">
        <v>77</v>
      </c>
      <c r="AY6795" s="188" t="s">
        <v>574</v>
      </c>
    </row>
    <row r="6796" spans="2:51" s="12" customFormat="1" ht="12">
      <c r="B6796" s="180"/>
      <c r="D6796" s="181" t="s">
        <v>586</v>
      </c>
      <c r="E6796" s="182" t="s">
        <v>1</v>
      </c>
      <c r="F6796" s="183" t="s">
        <v>6659</v>
      </c>
      <c r="H6796" s="182" t="s">
        <v>1</v>
      </c>
      <c r="I6796" s="184"/>
      <c r="L6796" s="180"/>
      <c r="M6796" s="185"/>
      <c r="T6796" s="186"/>
      <c r="AT6796" s="182" t="s">
        <v>586</v>
      </c>
      <c r="AU6796" s="182" t="s">
        <v>84</v>
      </c>
      <c r="AV6796" s="12" t="s">
        <v>84</v>
      </c>
      <c r="AW6796" s="12" t="s">
        <v>31</v>
      </c>
      <c r="AX6796" s="12" t="s">
        <v>77</v>
      </c>
      <c r="AY6796" s="182" t="s">
        <v>574</v>
      </c>
    </row>
    <row r="6797" spans="2:51" s="13" customFormat="1" ht="12">
      <c r="B6797" s="187"/>
      <c r="D6797" s="181" t="s">
        <v>586</v>
      </c>
      <c r="E6797" s="188" t="s">
        <v>1</v>
      </c>
      <c r="F6797" s="189" t="s">
        <v>6660</v>
      </c>
      <c r="H6797" s="190">
        <v>43.354999999999997</v>
      </c>
      <c r="I6797" s="191"/>
      <c r="L6797" s="187"/>
      <c r="M6797" s="192"/>
      <c r="T6797" s="193"/>
      <c r="AT6797" s="188" t="s">
        <v>586</v>
      </c>
      <c r="AU6797" s="188" t="s">
        <v>84</v>
      </c>
      <c r="AV6797" s="13" t="s">
        <v>89</v>
      </c>
      <c r="AW6797" s="13" t="s">
        <v>31</v>
      </c>
      <c r="AX6797" s="13" t="s">
        <v>77</v>
      </c>
      <c r="AY6797" s="188" t="s">
        <v>574</v>
      </c>
    </row>
    <row r="6798" spans="2:51" s="13" customFormat="1" ht="12">
      <c r="B6798" s="187"/>
      <c r="D6798" s="181" t="s">
        <v>586</v>
      </c>
      <c r="E6798" s="188" t="s">
        <v>1</v>
      </c>
      <c r="F6798" s="189" t="s">
        <v>6572</v>
      </c>
      <c r="H6798" s="190">
        <v>-3.6</v>
      </c>
      <c r="I6798" s="191"/>
      <c r="L6798" s="187"/>
      <c r="M6798" s="192"/>
      <c r="T6798" s="193"/>
      <c r="AT6798" s="188" t="s">
        <v>586</v>
      </c>
      <c r="AU6798" s="188" t="s">
        <v>84</v>
      </c>
      <c r="AV6798" s="13" t="s">
        <v>89</v>
      </c>
      <c r="AW6798" s="13" t="s">
        <v>31</v>
      </c>
      <c r="AX6798" s="13" t="s">
        <v>77</v>
      </c>
      <c r="AY6798" s="188" t="s">
        <v>574</v>
      </c>
    </row>
    <row r="6799" spans="2:51" s="12" customFormat="1" ht="12">
      <c r="B6799" s="180"/>
      <c r="D6799" s="181" t="s">
        <v>586</v>
      </c>
      <c r="E6799" s="182" t="s">
        <v>1</v>
      </c>
      <c r="F6799" s="183" t="s">
        <v>6661</v>
      </c>
      <c r="H6799" s="182" t="s">
        <v>1</v>
      </c>
      <c r="I6799" s="184"/>
      <c r="L6799" s="180"/>
      <c r="M6799" s="185"/>
      <c r="T6799" s="186"/>
      <c r="AT6799" s="182" t="s">
        <v>586</v>
      </c>
      <c r="AU6799" s="182" t="s">
        <v>84</v>
      </c>
      <c r="AV6799" s="12" t="s">
        <v>84</v>
      </c>
      <c r="AW6799" s="12" t="s">
        <v>31</v>
      </c>
      <c r="AX6799" s="12" t="s">
        <v>77</v>
      </c>
      <c r="AY6799" s="182" t="s">
        <v>574</v>
      </c>
    </row>
    <row r="6800" spans="2:51" s="13" customFormat="1" ht="12">
      <c r="B6800" s="187"/>
      <c r="D6800" s="181" t="s">
        <v>586</v>
      </c>
      <c r="E6800" s="188" t="s">
        <v>1</v>
      </c>
      <c r="F6800" s="189" t="s">
        <v>6662</v>
      </c>
      <c r="H6800" s="190">
        <v>20.155000000000001</v>
      </c>
      <c r="I6800" s="191"/>
      <c r="L6800" s="187"/>
      <c r="M6800" s="192"/>
      <c r="T6800" s="193"/>
      <c r="AT6800" s="188" t="s">
        <v>586</v>
      </c>
      <c r="AU6800" s="188" t="s">
        <v>84</v>
      </c>
      <c r="AV6800" s="13" t="s">
        <v>89</v>
      </c>
      <c r="AW6800" s="13" t="s">
        <v>31</v>
      </c>
      <c r="AX6800" s="13" t="s">
        <v>77</v>
      </c>
      <c r="AY6800" s="188" t="s">
        <v>574</v>
      </c>
    </row>
    <row r="6801" spans="2:51" s="13" customFormat="1" ht="12">
      <c r="B6801" s="187"/>
      <c r="D6801" s="181" t="s">
        <v>586</v>
      </c>
      <c r="E6801" s="188" t="s">
        <v>1</v>
      </c>
      <c r="F6801" s="189" t="s">
        <v>6663</v>
      </c>
      <c r="H6801" s="190">
        <v>-0.9</v>
      </c>
      <c r="I6801" s="191"/>
      <c r="L6801" s="187"/>
      <c r="M6801" s="192"/>
      <c r="T6801" s="193"/>
      <c r="AT6801" s="188" t="s">
        <v>586</v>
      </c>
      <c r="AU6801" s="188" t="s">
        <v>84</v>
      </c>
      <c r="AV6801" s="13" t="s">
        <v>89</v>
      </c>
      <c r="AW6801" s="13" t="s">
        <v>31</v>
      </c>
      <c r="AX6801" s="13" t="s">
        <v>77</v>
      </c>
      <c r="AY6801" s="188" t="s">
        <v>574</v>
      </c>
    </row>
    <row r="6802" spans="2:51" s="12" customFormat="1" ht="12">
      <c r="B6802" s="180"/>
      <c r="D6802" s="181" t="s">
        <v>586</v>
      </c>
      <c r="E6802" s="182" t="s">
        <v>1</v>
      </c>
      <c r="F6802" s="183" t="s">
        <v>6664</v>
      </c>
      <c r="H6802" s="182" t="s">
        <v>1</v>
      </c>
      <c r="I6802" s="184"/>
      <c r="L6802" s="180"/>
      <c r="M6802" s="185"/>
      <c r="T6802" s="186"/>
      <c r="AT6802" s="182" t="s">
        <v>586</v>
      </c>
      <c r="AU6802" s="182" t="s">
        <v>84</v>
      </c>
      <c r="AV6802" s="12" t="s">
        <v>84</v>
      </c>
      <c r="AW6802" s="12" t="s">
        <v>31</v>
      </c>
      <c r="AX6802" s="12" t="s">
        <v>77</v>
      </c>
      <c r="AY6802" s="182" t="s">
        <v>574</v>
      </c>
    </row>
    <row r="6803" spans="2:51" s="13" customFormat="1" ht="12">
      <c r="B6803" s="187"/>
      <c r="D6803" s="181" t="s">
        <v>586</v>
      </c>
      <c r="E6803" s="188" t="s">
        <v>1</v>
      </c>
      <c r="F6803" s="189" t="s">
        <v>6665</v>
      </c>
      <c r="H6803" s="190">
        <v>43.79</v>
      </c>
      <c r="I6803" s="191"/>
      <c r="L6803" s="187"/>
      <c r="M6803" s="192"/>
      <c r="T6803" s="193"/>
      <c r="AT6803" s="188" t="s">
        <v>586</v>
      </c>
      <c r="AU6803" s="188" t="s">
        <v>84</v>
      </c>
      <c r="AV6803" s="13" t="s">
        <v>89</v>
      </c>
      <c r="AW6803" s="13" t="s">
        <v>31</v>
      </c>
      <c r="AX6803" s="13" t="s">
        <v>77</v>
      </c>
      <c r="AY6803" s="188" t="s">
        <v>574</v>
      </c>
    </row>
    <row r="6804" spans="2:51" s="13" customFormat="1" ht="12">
      <c r="B6804" s="187"/>
      <c r="D6804" s="181" t="s">
        <v>586</v>
      </c>
      <c r="E6804" s="188" t="s">
        <v>1</v>
      </c>
      <c r="F6804" s="189" t="s">
        <v>6572</v>
      </c>
      <c r="H6804" s="190">
        <v>-3.6</v>
      </c>
      <c r="I6804" s="191"/>
      <c r="L6804" s="187"/>
      <c r="M6804" s="192"/>
      <c r="T6804" s="193"/>
      <c r="AT6804" s="188" t="s">
        <v>586</v>
      </c>
      <c r="AU6804" s="188" t="s">
        <v>84</v>
      </c>
      <c r="AV6804" s="13" t="s">
        <v>89</v>
      </c>
      <c r="AW6804" s="13" t="s">
        <v>31</v>
      </c>
      <c r="AX6804" s="13" t="s">
        <v>77</v>
      </c>
      <c r="AY6804" s="188" t="s">
        <v>574</v>
      </c>
    </row>
    <row r="6805" spans="2:51" s="12" customFormat="1" ht="12">
      <c r="B6805" s="180"/>
      <c r="D6805" s="181" t="s">
        <v>586</v>
      </c>
      <c r="E6805" s="182" t="s">
        <v>1</v>
      </c>
      <c r="F6805" s="183" t="s">
        <v>6666</v>
      </c>
      <c r="H6805" s="182" t="s">
        <v>1</v>
      </c>
      <c r="I6805" s="184"/>
      <c r="L6805" s="180"/>
      <c r="M6805" s="185"/>
      <c r="T6805" s="186"/>
      <c r="AT6805" s="182" t="s">
        <v>586</v>
      </c>
      <c r="AU6805" s="182" t="s">
        <v>84</v>
      </c>
      <c r="AV6805" s="12" t="s">
        <v>84</v>
      </c>
      <c r="AW6805" s="12" t="s">
        <v>31</v>
      </c>
      <c r="AX6805" s="12" t="s">
        <v>77</v>
      </c>
      <c r="AY6805" s="182" t="s">
        <v>574</v>
      </c>
    </row>
    <row r="6806" spans="2:51" s="13" customFormat="1" ht="12">
      <c r="B6806" s="187"/>
      <c r="D6806" s="181" t="s">
        <v>586</v>
      </c>
      <c r="E6806" s="188" t="s">
        <v>1</v>
      </c>
      <c r="F6806" s="189" t="s">
        <v>6667</v>
      </c>
      <c r="H6806" s="190">
        <v>20.734999999999999</v>
      </c>
      <c r="I6806" s="191"/>
      <c r="L6806" s="187"/>
      <c r="M6806" s="192"/>
      <c r="T6806" s="193"/>
      <c r="AT6806" s="188" t="s">
        <v>586</v>
      </c>
      <c r="AU6806" s="188" t="s">
        <v>84</v>
      </c>
      <c r="AV6806" s="13" t="s">
        <v>89</v>
      </c>
      <c r="AW6806" s="13" t="s">
        <v>31</v>
      </c>
      <c r="AX6806" s="13" t="s">
        <v>77</v>
      </c>
      <c r="AY6806" s="188" t="s">
        <v>574</v>
      </c>
    </row>
    <row r="6807" spans="2:51" s="13" customFormat="1" ht="12">
      <c r="B6807" s="187"/>
      <c r="D6807" s="181" t="s">
        <v>586</v>
      </c>
      <c r="E6807" s="188" t="s">
        <v>1</v>
      </c>
      <c r="F6807" s="189" t="s">
        <v>6421</v>
      </c>
      <c r="H6807" s="190">
        <v>-1.8</v>
      </c>
      <c r="I6807" s="191"/>
      <c r="L6807" s="187"/>
      <c r="M6807" s="192"/>
      <c r="T6807" s="193"/>
      <c r="AT6807" s="188" t="s">
        <v>586</v>
      </c>
      <c r="AU6807" s="188" t="s">
        <v>84</v>
      </c>
      <c r="AV6807" s="13" t="s">
        <v>89</v>
      </c>
      <c r="AW6807" s="13" t="s">
        <v>31</v>
      </c>
      <c r="AX6807" s="13" t="s">
        <v>77</v>
      </c>
      <c r="AY6807" s="188" t="s">
        <v>574</v>
      </c>
    </row>
    <row r="6808" spans="2:51" s="12" customFormat="1" ht="12">
      <c r="B6808" s="180"/>
      <c r="D6808" s="181" t="s">
        <v>586</v>
      </c>
      <c r="E6808" s="182" t="s">
        <v>1</v>
      </c>
      <c r="F6808" s="183" t="s">
        <v>6668</v>
      </c>
      <c r="H6808" s="182" t="s">
        <v>1</v>
      </c>
      <c r="I6808" s="184"/>
      <c r="L6808" s="180"/>
      <c r="M6808" s="185"/>
      <c r="T6808" s="186"/>
      <c r="AT6808" s="182" t="s">
        <v>586</v>
      </c>
      <c r="AU6808" s="182" t="s">
        <v>84</v>
      </c>
      <c r="AV6808" s="12" t="s">
        <v>84</v>
      </c>
      <c r="AW6808" s="12" t="s">
        <v>31</v>
      </c>
      <c r="AX6808" s="12" t="s">
        <v>77</v>
      </c>
      <c r="AY6808" s="182" t="s">
        <v>574</v>
      </c>
    </row>
    <row r="6809" spans="2:51" s="13" customFormat="1" ht="12">
      <c r="B6809" s="187"/>
      <c r="D6809" s="181" t="s">
        <v>586</v>
      </c>
      <c r="E6809" s="188" t="s">
        <v>1</v>
      </c>
      <c r="F6809" s="189" t="s">
        <v>6669</v>
      </c>
      <c r="H6809" s="190">
        <v>17.254999999999999</v>
      </c>
      <c r="I6809" s="191"/>
      <c r="L6809" s="187"/>
      <c r="M6809" s="192"/>
      <c r="T6809" s="193"/>
      <c r="AT6809" s="188" t="s">
        <v>586</v>
      </c>
      <c r="AU6809" s="188" t="s">
        <v>84</v>
      </c>
      <c r="AV6809" s="13" t="s">
        <v>89</v>
      </c>
      <c r="AW6809" s="13" t="s">
        <v>31</v>
      </c>
      <c r="AX6809" s="13" t="s">
        <v>77</v>
      </c>
      <c r="AY6809" s="188" t="s">
        <v>574</v>
      </c>
    </row>
    <row r="6810" spans="2:51" s="13" customFormat="1" ht="12">
      <c r="B6810" s="187"/>
      <c r="D6810" s="181" t="s">
        <v>586</v>
      </c>
      <c r="E6810" s="188" t="s">
        <v>1</v>
      </c>
      <c r="F6810" s="189" t="s">
        <v>6421</v>
      </c>
      <c r="H6810" s="190">
        <v>-1.8</v>
      </c>
      <c r="I6810" s="191"/>
      <c r="L6810" s="187"/>
      <c r="M6810" s="192"/>
      <c r="T6810" s="193"/>
      <c r="AT6810" s="188" t="s">
        <v>586</v>
      </c>
      <c r="AU6810" s="188" t="s">
        <v>84</v>
      </c>
      <c r="AV6810" s="13" t="s">
        <v>89</v>
      </c>
      <c r="AW6810" s="13" t="s">
        <v>31</v>
      </c>
      <c r="AX6810" s="13" t="s">
        <v>77</v>
      </c>
      <c r="AY6810" s="188" t="s">
        <v>574</v>
      </c>
    </row>
    <row r="6811" spans="2:51" s="12" customFormat="1" ht="12">
      <c r="B6811" s="180"/>
      <c r="D6811" s="181" t="s">
        <v>586</v>
      </c>
      <c r="E6811" s="182" t="s">
        <v>1</v>
      </c>
      <c r="F6811" s="183" t="s">
        <v>6670</v>
      </c>
      <c r="H6811" s="182" t="s">
        <v>1</v>
      </c>
      <c r="I6811" s="184"/>
      <c r="L6811" s="180"/>
      <c r="M6811" s="185"/>
      <c r="T6811" s="186"/>
      <c r="AT6811" s="182" t="s">
        <v>586</v>
      </c>
      <c r="AU6811" s="182" t="s">
        <v>84</v>
      </c>
      <c r="AV6811" s="12" t="s">
        <v>84</v>
      </c>
      <c r="AW6811" s="12" t="s">
        <v>31</v>
      </c>
      <c r="AX6811" s="12" t="s">
        <v>77</v>
      </c>
      <c r="AY6811" s="182" t="s">
        <v>574</v>
      </c>
    </row>
    <row r="6812" spans="2:51" s="13" customFormat="1" ht="12">
      <c r="B6812" s="187"/>
      <c r="D6812" s="181" t="s">
        <v>586</v>
      </c>
      <c r="E6812" s="188" t="s">
        <v>1</v>
      </c>
      <c r="F6812" s="189" t="s">
        <v>6671</v>
      </c>
      <c r="H6812" s="190">
        <v>41.47</v>
      </c>
      <c r="I6812" s="191"/>
      <c r="L6812" s="187"/>
      <c r="M6812" s="192"/>
      <c r="T6812" s="193"/>
      <c r="AT6812" s="188" t="s">
        <v>586</v>
      </c>
      <c r="AU6812" s="188" t="s">
        <v>84</v>
      </c>
      <c r="AV6812" s="13" t="s">
        <v>89</v>
      </c>
      <c r="AW6812" s="13" t="s">
        <v>31</v>
      </c>
      <c r="AX6812" s="13" t="s">
        <v>77</v>
      </c>
      <c r="AY6812" s="188" t="s">
        <v>574</v>
      </c>
    </row>
    <row r="6813" spans="2:51" s="13" customFormat="1" ht="12">
      <c r="B6813" s="187"/>
      <c r="D6813" s="181" t="s">
        <v>586</v>
      </c>
      <c r="E6813" s="188" t="s">
        <v>1</v>
      </c>
      <c r="F6813" s="189" t="s">
        <v>6451</v>
      </c>
      <c r="H6813" s="190">
        <v>-2.4</v>
      </c>
      <c r="I6813" s="191"/>
      <c r="L6813" s="187"/>
      <c r="M6813" s="192"/>
      <c r="T6813" s="193"/>
      <c r="AT6813" s="188" t="s">
        <v>586</v>
      </c>
      <c r="AU6813" s="188" t="s">
        <v>84</v>
      </c>
      <c r="AV6813" s="13" t="s">
        <v>89</v>
      </c>
      <c r="AW6813" s="13" t="s">
        <v>31</v>
      </c>
      <c r="AX6813" s="13" t="s">
        <v>77</v>
      </c>
      <c r="AY6813" s="188" t="s">
        <v>574</v>
      </c>
    </row>
    <row r="6814" spans="2:51" s="12" customFormat="1" ht="12">
      <c r="B6814" s="180"/>
      <c r="D6814" s="181" t="s">
        <v>586</v>
      </c>
      <c r="E6814" s="182" t="s">
        <v>1</v>
      </c>
      <c r="F6814" s="183" t="s">
        <v>6672</v>
      </c>
      <c r="H6814" s="182" t="s">
        <v>1</v>
      </c>
      <c r="I6814" s="184"/>
      <c r="L6814" s="180"/>
      <c r="M6814" s="185"/>
      <c r="T6814" s="186"/>
      <c r="AT6814" s="182" t="s">
        <v>586</v>
      </c>
      <c r="AU6814" s="182" t="s">
        <v>84</v>
      </c>
      <c r="AV6814" s="12" t="s">
        <v>84</v>
      </c>
      <c r="AW6814" s="12" t="s">
        <v>31</v>
      </c>
      <c r="AX6814" s="12" t="s">
        <v>77</v>
      </c>
      <c r="AY6814" s="182" t="s">
        <v>574</v>
      </c>
    </row>
    <row r="6815" spans="2:51" s="13" customFormat="1" ht="12">
      <c r="B6815" s="187"/>
      <c r="D6815" s="181" t="s">
        <v>586</v>
      </c>
      <c r="E6815" s="188" t="s">
        <v>1</v>
      </c>
      <c r="F6815" s="189" t="s">
        <v>6673</v>
      </c>
      <c r="H6815" s="190">
        <v>22.33</v>
      </c>
      <c r="I6815" s="191"/>
      <c r="L6815" s="187"/>
      <c r="M6815" s="192"/>
      <c r="T6815" s="193"/>
      <c r="AT6815" s="188" t="s">
        <v>586</v>
      </c>
      <c r="AU6815" s="188" t="s">
        <v>84</v>
      </c>
      <c r="AV6815" s="13" t="s">
        <v>89</v>
      </c>
      <c r="AW6815" s="13" t="s">
        <v>31</v>
      </c>
      <c r="AX6815" s="13" t="s">
        <v>77</v>
      </c>
      <c r="AY6815" s="188" t="s">
        <v>574</v>
      </c>
    </row>
    <row r="6816" spans="2:51" s="13" customFormat="1" ht="12">
      <c r="B6816" s="187"/>
      <c r="D6816" s="181" t="s">
        <v>586</v>
      </c>
      <c r="E6816" s="188" t="s">
        <v>1</v>
      </c>
      <c r="F6816" s="189" t="s">
        <v>6421</v>
      </c>
      <c r="H6816" s="190">
        <v>-1.8</v>
      </c>
      <c r="I6816" s="191"/>
      <c r="L6816" s="187"/>
      <c r="M6816" s="192"/>
      <c r="T6816" s="193"/>
      <c r="AT6816" s="188" t="s">
        <v>586</v>
      </c>
      <c r="AU6816" s="188" t="s">
        <v>84</v>
      </c>
      <c r="AV6816" s="13" t="s">
        <v>89</v>
      </c>
      <c r="AW6816" s="13" t="s">
        <v>31</v>
      </c>
      <c r="AX6816" s="13" t="s">
        <v>77</v>
      </c>
      <c r="AY6816" s="188" t="s">
        <v>574</v>
      </c>
    </row>
    <row r="6817" spans="2:51" s="12" customFormat="1" ht="12">
      <c r="B6817" s="180"/>
      <c r="D6817" s="181" t="s">
        <v>586</v>
      </c>
      <c r="E6817" s="182" t="s">
        <v>1</v>
      </c>
      <c r="F6817" s="183" t="s">
        <v>6674</v>
      </c>
      <c r="H6817" s="182" t="s">
        <v>1</v>
      </c>
      <c r="I6817" s="184"/>
      <c r="L6817" s="180"/>
      <c r="M6817" s="185"/>
      <c r="T6817" s="186"/>
      <c r="AT6817" s="182" t="s">
        <v>586</v>
      </c>
      <c r="AU6817" s="182" t="s">
        <v>84</v>
      </c>
      <c r="AV6817" s="12" t="s">
        <v>84</v>
      </c>
      <c r="AW6817" s="12" t="s">
        <v>31</v>
      </c>
      <c r="AX6817" s="12" t="s">
        <v>77</v>
      </c>
      <c r="AY6817" s="182" t="s">
        <v>574</v>
      </c>
    </row>
    <row r="6818" spans="2:51" s="13" customFormat="1" ht="12">
      <c r="B6818" s="187"/>
      <c r="D6818" s="181" t="s">
        <v>586</v>
      </c>
      <c r="E6818" s="188" t="s">
        <v>1</v>
      </c>
      <c r="F6818" s="189" t="s">
        <v>6673</v>
      </c>
      <c r="H6818" s="190">
        <v>22.33</v>
      </c>
      <c r="I6818" s="191"/>
      <c r="L6818" s="187"/>
      <c r="M6818" s="192"/>
      <c r="T6818" s="193"/>
      <c r="AT6818" s="188" t="s">
        <v>586</v>
      </c>
      <c r="AU6818" s="188" t="s">
        <v>84</v>
      </c>
      <c r="AV6818" s="13" t="s">
        <v>89</v>
      </c>
      <c r="AW6818" s="13" t="s">
        <v>31</v>
      </c>
      <c r="AX6818" s="13" t="s">
        <v>77</v>
      </c>
      <c r="AY6818" s="188" t="s">
        <v>574</v>
      </c>
    </row>
    <row r="6819" spans="2:51" s="13" customFormat="1" ht="12">
      <c r="B6819" s="187"/>
      <c r="D6819" s="181" t="s">
        <v>586</v>
      </c>
      <c r="E6819" s="188" t="s">
        <v>1</v>
      </c>
      <c r="F6819" s="189" t="s">
        <v>6421</v>
      </c>
      <c r="H6819" s="190">
        <v>-1.8</v>
      </c>
      <c r="I6819" s="191"/>
      <c r="L6819" s="187"/>
      <c r="M6819" s="192"/>
      <c r="T6819" s="193"/>
      <c r="AT6819" s="188" t="s">
        <v>586</v>
      </c>
      <c r="AU6819" s="188" t="s">
        <v>84</v>
      </c>
      <c r="AV6819" s="13" t="s">
        <v>89</v>
      </c>
      <c r="AW6819" s="13" t="s">
        <v>31</v>
      </c>
      <c r="AX6819" s="13" t="s">
        <v>77</v>
      </c>
      <c r="AY6819" s="188" t="s">
        <v>574</v>
      </c>
    </row>
    <row r="6820" spans="2:51" s="12" customFormat="1" ht="12">
      <c r="B6820" s="180"/>
      <c r="D6820" s="181" t="s">
        <v>586</v>
      </c>
      <c r="E6820" s="182" t="s">
        <v>1</v>
      </c>
      <c r="F6820" s="183" t="s">
        <v>6675</v>
      </c>
      <c r="H6820" s="182" t="s">
        <v>1</v>
      </c>
      <c r="I6820" s="184"/>
      <c r="L6820" s="180"/>
      <c r="M6820" s="185"/>
      <c r="T6820" s="186"/>
      <c r="AT6820" s="182" t="s">
        <v>586</v>
      </c>
      <c r="AU6820" s="182" t="s">
        <v>84</v>
      </c>
      <c r="AV6820" s="12" t="s">
        <v>84</v>
      </c>
      <c r="AW6820" s="12" t="s">
        <v>31</v>
      </c>
      <c r="AX6820" s="12" t="s">
        <v>77</v>
      </c>
      <c r="AY6820" s="182" t="s">
        <v>574</v>
      </c>
    </row>
    <row r="6821" spans="2:51" s="13" customFormat="1" ht="12">
      <c r="B6821" s="187"/>
      <c r="D6821" s="181" t="s">
        <v>586</v>
      </c>
      <c r="E6821" s="188" t="s">
        <v>1</v>
      </c>
      <c r="F6821" s="189" t="s">
        <v>6673</v>
      </c>
      <c r="H6821" s="190">
        <v>22.33</v>
      </c>
      <c r="I6821" s="191"/>
      <c r="L6821" s="187"/>
      <c r="M6821" s="192"/>
      <c r="T6821" s="193"/>
      <c r="AT6821" s="188" t="s">
        <v>586</v>
      </c>
      <c r="AU6821" s="188" t="s">
        <v>84</v>
      </c>
      <c r="AV6821" s="13" t="s">
        <v>89</v>
      </c>
      <c r="AW6821" s="13" t="s">
        <v>31</v>
      </c>
      <c r="AX6821" s="13" t="s">
        <v>77</v>
      </c>
      <c r="AY6821" s="188" t="s">
        <v>574</v>
      </c>
    </row>
    <row r="6822" spans="2:51" s="13" customFormat="1" ht="12">
      <c r="B6822" s="187"/>
      <c r="D6822" s="181" t="s">
        <v>586</v>
      </c>
      <c r="E6822" s="188" t="s">
        <v>1</v>
      </c>
      <c r="F6822" s="189" t="s">
        <v>6421</v>
      </c>
      <c r="H6822" s="190">
        <v>-1.8</v>
      </c>
      <c r="I6822" s="191"/>
      <c r="L6822" s="187"/>
      <c r="M6822" s="192"/>
      <c r="T6822" s="193"/>
      <c r="AT6822" s="188" t="s">
        <v>586</v>
      </c>
      <c r="AU6822" s="188" t="s">
        <v>84</v>
      </c>
      <c r="AV6822" s="13" t="s">
        <v>89</v>
      </c>
      <c r="AW6822" s="13" t="s">
        <v>31</v>
      </c>
      <c r="AX6822" s="13" t="s">
        <v>77</v>
      </c>
      <c r="AY6822" s="188" t="s">
        <v>574</v>
      </c>
    </row>
    <row r="6823" spans="2:51" s="12" customFormat="1" ht="12">
      <c r="B6823" s="180"/>
      <c r="D6823" s="181" t="s">
        <v>586</v>
      </c>
      <c r="E6823" s="182" t="s">
        <v>1</v>
      </c>
      <c r="F6823" s="183" t="s">
        <v>6676</v>
      </c>
      <c r="H6823" s="182" t="s">
        <v>1</v>
      </c>
      <c r="I6823" s="184"/>
      <c r="L6823" s="180"/>
      <c r="M6823" s="185"/>
      <c r="T6823" s="186"/>
      <c r="AT6823" s="182" t="s">
        <v>586</v>
      </c>
      <c r="AU6823" s="182" t="s">
        <v>84</v>
      </c>
      <c r="AV6823" s="12" t="s">
        <v>84</v>
      </c>
      <c r="AW6823" s="12" t="s">
        <v>31</v>
      </c>
      <c r="AX6823" s="12" t="s">
        <v>77</v>
      </c>
      <c r="AY6823" s="182" t="s">
        <v>574</v>
      </c>
    </row>
    <row r="6824" spans="2:51" s="13" customFormat="1" ht="12">
      <c r="B6824" s="187"/>
      <c r="D6824" s="181" t="s">
        <v>586</v>
      </c>
      <c r="E6824" s="188" t="s">
        <v>1</v>
      </c>
      <c r="F6824" s="189" t="s">
        <v>6673</v>
      </c>
      <c r="H6824" s="190">
        <v>22.33</v>
      </c>
      <c r="I6824" s="191"/>
      <c r="L6824" s="187"/>
      <c r="M6824" s="192"/>
      <c r="T6824" s="193"/>
      <c r="AT6824" s="188" t="s">
        <v>586</v>
      </c>
      <c r="AU6824" s="188" t="s">
        <v>84</v>
      </c>
      <c r="AV6824" s="13" t="s">
        <v>89</v>
      </c>
      <c r="AW6824" s="13" t="s">
        <v>31</v>
      </c>
      <c r="AX6824" s="13" t="s">
        <v>77</v>
      </c>
      <c r="AY6824" s="188" t="s">
        <v>574</v>
      </c>
    </row>
    <row r="6825" spans="2:51" s="13" customFormat="1" ht="12">
      <c r="B6825" s="187"/>
      <c r="D6825" s="181" t="s">
        <v>586</v>
      </c>
      <c r="E6825" s="188" t="s">
        <v>1</v>
      </c>
      <c r="F6825" s="189" t="s">
        <v>6421</v>
      </c>
      <c r="H6825" s="190">
        <v>-1.8</v>
      </c>
      <c r="I6825" s="191"/>
      <c r="L6825" s="187"/>
      <c r="M6825" s="192"/>
      <c r="T6825" s="193"/>
      <c r="AT6825" s="188" t="s">
        <v>586</v>
      </c>
      <c r="AU6825" s="188" t="s">
        <v>84</v>
      </c>
      <c r="AV6825" s="13" t="s">
        <v>89</v>
      </c>
      <c r="AW6825" s="13" t="s">
        <v>31</v>
      </c>
      <c r="AX6825" s="13" t="s">
        <v>77</v>
      </c>
      <c r="AY6825" s="188" t="s">
        <v>574</v>
      </c>
    </row>
    <row r="6826" spans="2:51" s="12" customFormat="1" ht="12">
      <c r="B6826" s="180"/>
      <c r="D6826" s="181" t="s">
        <v>586</v>
      </c>
      <c r="E6826" s="182" t="s">
        <v>1</v>
      </c>
      <c r="F6826" s="183" t="s">
        <v>6677</v>
      </c>
      <c r="H6826" s="182" t="s">
        <v>1</v>
      </c>
      <c r="I6826" s="184"/>
      <c r="L6826" s="180"/>
      <c r="M6826" s="185"/>
      <c r="T6826" s="186"/>
      <c r="AT6826" s="182" t="s">
        <v>586</v>
      </c>
      <c r="AU6826" s="182" t="s">
        <v>84</v>
      </c>
      <c r="AV6826" s="12" t="s">
        <v>84</v>
      </c>
      <c r="AW6826" s="12" t="s">
        <v>31</v>
      </c>
      <c r="AX6826" s="12" t="s">
        <v>77</v>
      </c>
      <c r="AY6826" s="182" t="s">
        <v>574</v>
      </c>
    </row>
    <row r="6827" spans="2:51" s="13" customFormat="1" ht="12">
      <c r="B6827" s="187"/>
      <c r="D6827" s="181" t="s">
        <v>586</v>
      </c>
      <c r="E6827" s="188" t="s">
        <v>1</v>
      </c>
      <c r="F6827" s="189" t="s">
        <v>6673</v>
      </c>
      <c r="H6827" s="190">
        <v>22.33</v>
      </c>
      <c r="I6827" s="191"/>
      <c r="L6827" s="187"/>
      <c r="M6827" s="192"/>
      <c r="T6827" s="193"/>
      <c r="AT6827" s="188" t="s">
        <v>586</v>
      </c>
      <c r="AU6827" s="188" t="s">
        <v>84</v>
      </c>
      <c r="AV6827" s="13" t="s">
        <v>89</v>
      </c>
      <c r="AW6827" s="13" t="s">
        <v>31</v>
      </c>
      <c r="AX6827" s="13" t="s">
        <v>77</v>
      </c>
      <c r="AY6827" s="188" t="s">
        <v>574</v>
      </c>
    </row>
    <row r="6828" spans="2:51" s="13" customFormat="1" ht="12">
      <c r="B6828" s="187"/>
      <c r="D6828" s="181" t="s">
        <v>586</v>
      </c>
      <c r="E6828" s="188" t="s">
        <v>1</v>
      </c>
      <c r="F6828" s="189" t="s">
        <v>6421</v>
      </c>
      <c r="H6828" s="190">
        <v>-1.8</v>
      </c>
      <c r="I6828" s="191"/>
      <c r="L6828" s="187"/>
      <c r="M6828" s="192"/>
      <c r="T6828" s="193"/>
      <c r="AT6828" s="188" t="s">
        <v>586</v>
      </c>
      <c r="AU6828" s="188" t="s">
        <v>84</v>
      </c>
      <c r="AV6828" s="13" t="s">
        <v>89</v>
      </c>
      <c r="AW6828" s="13" t="s">
        <v>31</v>
      </c>
      <c r="AX6828" s="13" t="s">
        <v>77</v>
      </c>
      <c r="AY6828" s="188" t="s">
        <v>574</v>
      </c>
    </row>
    <row r="6829" spans="2:51" s="12" customFormat="1" ht="12">
      <c r="B6829" s="180"/>
      <c r="D6829" s="181" t="s">
        <v>586</v>
      </c>
      <c r="E6829" s="182" t="s">
        <v>1</v>
      </c>
      <c r="F6829" s="183" t="s">
        <v>6678</v>
      </c>
      <c r="H6829" s="182" t="s">
        <v>1</v>
      </c>
      <c r="I6829" s="184"/>
      <c r="L6829" s="180"/>
      <c r="M6829" s="185"/>
      <c r="T6829" s="186"/>
      <c r="AT6829" s="182" t="s">
        <v>586</v>
      </c>
      <c r="AU6829" s="182" t="s">
        <v>84</v>
      </c>
      <c r="AV6829" s="12" t="s">
        <v>84</v>
      </c>
      <c r="AW6829" s="12" t="s">
        <v>31</v>
      </c>
      <c r="AX6829" s="12" t="s">
        <v>77</v>
      </c>
      <c r="AY6829" s="182" t="s">
        <v>574</v>
      </c>
    </row>
    <row r="6830" spans="2:51" s="13" customFormat="1" ht="12">
      <c r="B6830" s="187"/>
      <c r="D6830" s="181" t="s">
        <v>586</v>
      </c>
      <c r="E6830" s="188" t="s">
        <v>1</v>
      </c>
      <c r="F6830" s="189" t="s">
        <v>6673</v>
      </c>
      <c r="H6830" s="190">
        <v>22.33</v>
      </c>
      <c r="I6830" s="191"/>
      <c r="L6830" s="187"/>
      <c r="M6830" s="192"/>
      <c r="T6830" s="193"/>
      <c r="AT6830" s="188" t="s">
        <v>586</v>
      </c>
      <c r="AU6830" s="188" t="s">
        <v>84</v>
      </c>
      <c r="AV6830" s="13" t="s">
        <v>89</v>
      </c>
      <c r="AW6830" s="13" t="s">
        <v>31</v>
      </c>
      <c r="AX6830" s="13" t="s">
        <v>77</v>
      </c>
      <c r="AY6830" s="188" t="s">
        <v>574</v>
      </c>
    </row>
    <row r="6831" spans="2:51" s="13" customFormat="1" ht="12">
      <c r="B6831" s="187"/>
      <c r="D6831" s="181" t="s">
        <v>586</v>
      </c>
      <c r="E6831" s="188" t="s">
        <v>1</v>
      </c>
      <c r="F6831" s="189" t="s">
        <v>6421</v>
      </c>
      <c r="H6831" s="190">
        <v>-1.8</v>
      </c>
      <c r="I6831" s="191"/>
      <c r="L6831" s="187"/>
      <c r="M6831" s="192"/>
      <c r="T6831" s="193"/>
      <c r="AT6831" s="188" t="s">
        <v>586</v>
      </c>
      <c r="AU6831" s="188" t="s">
        <v>84</v>
      </c>
      <c r="AV6831" s="13" t="s">
        <v>89</v>
      </c>
      <c r="AW6831" s="13" t="s">
        <v>31</v>
      </c>
      <c r="AX6831" s="13" t="s">
        <v>77</v>
      </c>
      <c r="AY6831" s="188" t="s">
        <v>574</v>
      </c>
    </row>
    <row r="6832" spans="2:51" s="12" customFormat="1" ht="12">
      <c r="B6832" s="180"/>
      <c r="D6832" s="181" t="s">
        <v>586</v>
      </c>
      <c r="E6832" s="182" t="s">
        <v>1</v>
      </c>
      <c r="F6832" s="183" t="s">
        <v>6679</v>
      </c>
      <c r="H6832" s="182" t="s">
        <v>1</v>
      </c>
      <c r="I6832" s="184"/>
      <c r="L6832" s="180"/>
      <c r="M6832" s="185"/>
      <c r="T6832" s="186"/>
      <c r="AT6832" s="182" t="s">
        <v>586</v>
      </c>
      <c r="AU6832" s="182" t="s">
        <v>84</v>
      </c>
      <c r="AV6832" s="12" t="s">
        <v>84</v>
      </c>
      <c r="AW6832" s="12" t="s">
        <v>31</v>
      </c>
      <c r="AX6832" s="12" t="s">
        <v>77</v>
      </c>
      <c r="AY6832" s="182" t="s">
        <v>574</v>
      </c>
    </row>
    <row r="6833" spans="2:51" s="13" customFormat="1" ht="12">
      <c r="B6833" s="187"/>
      <c r="D6833" s="181" t="s">
        <v>586</v>
      </c>
      <c r="E6833" s="188" t="s">
        <v>1</v>
      </c>
      <c r="F6833" s="189" t="s">
        <v>6673</v>
      </c>
      <c r="H6833" s="190">
        <v>22.33</v>
      </c>
      <c r="I6833" s="191"/>
      <c r="L6833" s="187"/>
      <c r="M6833" s="192"/>
      <c r="T6833" s="193"/>
      <c r="AT6833" s="188" t="s">
        <v>586</v>
      </c>
      <c r="AU6833" s="188" t="s">
        <v>84</v>
      </c>
      <c r="AV6833" s="13" t="s">
        <v>89</v>
      </c>
      <c r="AW6833" s="13" t="s">
        <v>31</v>
      </c>
      <c r="AX6833" s="13" t="s">
        <v>77</v>
      </c>
      <c r="AY6833" s="188" t="s">
        <v>574</v>
      </c>
    </row>
    <row r="6834" spans="2:51" s="13" customFormat="1" ht="12">
      <c r="B6834" s="187"/>
      <c r="D6834" s="181" t="s">
        <v>586</v>
      </c>
      <c r="E6834" s="188" t="s">
        <v>1</v>
      </c>
      <c r="F6834" s="189" t="s">
        <v>6421</v>
      </c>
      <c r="H6834" s="190">
        <v>-1.8</v>
      </c>
      <c r="I6834" s="191"/>
      <c r="L6834" s="187"/>
      <c r="M6834" s="192"/>
      <c r="T6834" s="193"/>
      <c r="AT6834" s="188" t="s">
        <v>586</v>
      </c>
      <c r="AU6834" s="188" t="s">
        <v>84</v>
      </c>
      <c r="AV6834" s="13" t="s">
        <v>89</v>
      </c>
      <c r="AW6834" s="13" t="s">
        <v>31</v>
      </c>
      <c r="AX6834" s="13" t="s">
        <v>77</v>
      </c>
      <c r="AY6834" s="188" t="s">
        <v>574</v>
      </c>
    </row>
    <row r="6835" spans="2:51" s="12" customFormat="1" ht="12">
      <c r="B6835" s="180"/>
      <c r="D6835" s="181" t="s">
        <v>586</v>
      </c>
      <c r="E6835" s="182" t="s">
        <v>1</v>
      </c>
      <c r="F6835" s="183" t="s">
        <v>6680</v>
      </c>
      <c r="H6835" s="182" t="s">
        <v>1</v>
      </c>
      <c r="I6835" s="184"/>
      <c r="L6835" s="180"/>
      <c r="M6835" s="185"/>
      <c r="T6835" s="186"/>
      <c r="AT6835" s="182" t="s">
        <v>586</v>
      </c>
      <c r="AU6835" s="182" t="s">
        <v>84</v>
      </c>
      <c r="AV6835" s="12" t="s">
        <v>84</v>
      </c>
      <c r="AW6835" s="12" t="s">
        <v>31</v>
      </c>
      <c r="AX6835" s="12" t="s">
        <v>77</v>
      </c>
      <c r="AY6835" s="182" t="s">
        <v>574</v>
      </c>
    </row>
    <row r="6836" spans="2:51" s="13" customFormat="1" ht="12">
      <c r="B6836" s="187"/>
      <c r="D6836" s="181" t="s">
        <v>586</v>
      </c>
      <c r="E6836" s="188" t="s">
        <v>1</v>
      </c>
      <c r="F6836" s="189" t="s">
        <v>6673</v>
      </c>
      <c r="H6836" s="190">
        <v>22.33</v>
      </c>
      <c r="I6836" s="191"/>
      <c r="L6836" s="187"/>
      <c r="M6836" s="192"/>
      <c r="T6836" s="193"/>
      <c r="AT6836" s="188" t="s">
        <v>586</v>
      </c>
      <c r="AU6836" s="188" t="s">
        <v>84</v>
      </c>
      <c r="AV6836" s="13" t="s">
        <v>89</v>
      </c>
      <c r="AW6836" s="13" t="s">
        <v>31</v>
      </c>
      <c r="AX6836" s="13" t="s">
        <v>77</v>
      </c>
      <c r="AY6836" s="188" t="s">
        <v>574</v>
      </c>
    </row>
    <row r="6837" spans="2:51" s="13" customFormat="1" ht="12">
      <c r="B6837" s="187"/>
      <c r="D6837" s="181" t="s">
        <v>586</v>
      </c>
      <c r="E6837" s="188" t="s">
        <v>1</v>
      </c>
      <c r="F6837" s="189" t="s">
        <v>6421</v>
      </c>
      <c r="H6837" s="190">
        <v>-1.8</v>
      </c>
      <c r="I6837" s="191"/>
      <c r="L6837" s="187"/>
      <c r="M6837" s="192"/>
      <c r="T6837" s="193"/>
      <c r="AT6837" s="188" t="s">
        <v>586</v>
      </c>
      <c r="AU6837" s="188" t="s">
        <v>84</v>
      </c>
      <c r="AV6837" s="13" t="s">
        <v>89</v>
      </c>
      <c r="AW6837" s="13" t="s">
        <v>31</v>
      </c>
      <c r="AX6837" s="13" t="s">
        <v>77</v>
      </c>
      <c r="AY6837" s="188" t="s">
        <v>574</v>
      </c>
    </row>
    <row r="6838" spans="2:51" s="12" customFormat="1" ht="12">
      <c r="B6838" s="180"/>
      <c r="D6838" s="181" t="s">
        <v>586</v>
      </c>
      <c r="E6838" s="182" t="s">
        <v>1</v>
      </c>
      <c r="F6838" s="183" t="s">
        <v>6681</v>
      </c>
      <c r="H6838" s="182" t="s">
        <v>1</v>
      </c>
      <c r="I6838" s="184"/>
      <c r="L6838" s="180"/>
      <c r="M6838" s="185"/>
      <c r="T6838" s="186"/>
      <c r="AT6838" s="182" t="s">
        <v>586</v>
      </c>
      <c r="AU6838" s="182" t="s">
        <v>84</v>
      </c>
      <c r="AV6838" s="12" t="s">
        <v>84</v>
      </c>
      <c r="AW6838" s="12" t="s">
        <v>31</v>
      </c>
      <c r="AX6838" s="12" t="s">
        <v>77</v>
      </c>
      <c r="AY6838" s="182" t="s">
        <v>574</v>
      </c>
    </row>
    <row r="6839" spans="2:51" s="13" customFormat="1" ht="12">
      <c r="B6839" s="187"/>
      <c r="D6839" s="181" t="s">
        <v>586</v>
      </c>
      <c r="E6839" s="188" t="s">
        <v>1</v>
      </c>
      <c r="F6839" s="189" t="s">
        <v>6682</v>
      </c>
      <c r="H6839" s="190">
        <v>33.784999999999997</v>
      </c>
      <c r="I6839" s="191"/>
      <c r="L6839" s="187"/>
      <c r="M6839" s="192"/>
      <c r="T6839" s="193"/>
      <c r="AT6839" s="188" t="s">
        <v>586</v>
      </c>
      <c r="AU6839" s="188" t="s">
        <v>84</v>
      </c>
      <c r="AV6839" s="13" t="s">
        <v>89</v>
      </c>
      <c r="AW6839" s="13" t="s">
        <v>31</v>
      </c>
      <c r="AX6839" s="13" t="s">
        <v>77</v>
      </c>
      <c r="AY6839" s="188" t="s">
        <v>574</v>
      </c>
    </row>
    <row r="6840" spans="2:51" s="13" customFormat="1" ht="12">
      <c r="B6840" s="187"/>
      <c r="D6840" s="181" t="s">
        <v>586</v>
      </c>
      <c r="E6840" s="188" t="s">
        <v>1</v>
      </c>
      <c r="F6840" s="189" t="s">
        <v>6421</v>
      </c>
      <c r="H6840" s="190">
        <v>-1.8</v>
      </c>
      <c r="I6840" s="191"/>
      <c r="L6840" s="187"/>
      <c r="M6840" s="192"/>
      <c r="T6840" s="193"/>
      <c r="AT6840" s="188" t="s">
        <v>586</v>
      </c>
      <c r="AU6840" s="188" t="s">
        <v>84</v>
      </c>
      <c r="AV6840" s="13" t="s">
        <v>89</v>
      </c>
      <c r="AW6840" s="13" t="s">
        <v>31</v>
      </c>
      <c r="AX6840" s="13" t="s">
        <v>77</v>
      </c>
      <c r="AY6840" s="188" t="s">
        <v>574</v>
      </c>
    </row>
    <row r="6841" spans="2:51" s="12" customFormat="1" ht="12">
      <c r="B6841" s="180"/>
      <c r="D6841" s="181" t="s">
        <v>586</v>
      </c>
      <c r="E6841" s="182" t="s">
        <v>1</v>
      </c>
      <c r="F6841" s="183" t="s">
        <v>6683</v>
      </c>
      <c r="H6841" s="182" t="s">
        <v>1</v>
      </c>
      <c r="I6841" s="184"/>
      <c r="L6841" s="180"/>
      <c r="M6841" s="185"/>
      <c r="T6841" s="186"/>
      <c r="AT6841" s="182" t="s">
        <v>586</v>
      </c>
      <c r="AU6841" s="182" t="s">
        <v>84</v>
      </c>
      <c r="AV6841" s="12" t="s">
        <v>84</v>
      </c>
      <c r="AW6841" s="12" t="s">
        <v>31</v>
      </c>
      <c r="AX6841" s="12" t="s">
        <v>77</v>
      </c>
      <c r="AY6841" s="182" t="s">
        <v>574</v>
      </c>
    </row>
    <row r="6842" spans="2:51" s="13" customFormat="1" ht="12">
      <c r="B6842" s="187"/>
      <c r="D6842" s="181" t="s">
        <v>586</v>
      </c>
      <c r="E6842" s="188" t="s">
        <v>1</v>
      </c>
      <c r="F6842" s="189" t="s">
        <v>6684</v>
      </c>
      <c r="H6842" s="190">
        <v>54.81</v>
      </c>
      <c r="I6842" s="191"/>
      <c r="L6842" s="187"/>
      <c r="M6842" s="192"/>
      <c r="T6842" s="193"/>
      <c r="AT6842" s="188" t="s">
        <v>586</v>
      </c>
      <c r="AU6842" s="188" t="s">
        <v>84</v>
      </c>
      <c r="AV6842" s="13" t="s">
        <v>89</v>
      </c>
      <c r="AW6842" s="13" t="s">
        <v>31</v>
      </c>
      <c r="AX6842" s="13" t="s">
        <v>77</v>
      </c>
      <c r="AY6842" s="188" t="s">
        <v>574</v>
      </c>
    </row>
    <row r="6843" spans="2:51" s="13" customFormat="1" ht="12">
      <c r="B6843" s="187"/>
      <c r="D6843" s="181" t="s">
        <v>586</v>
      </c>
      <c r="E6843" s="188" t="s">
        <v>1</v>
      </c>
      <c r="F6843" s="189" t="s">
        <v>6685</v>
      </c>
      <c r="H6843" s="190">
        <v>15.66</v>
      </c>
      <c r="I6843" s="191"/>
      <c r="L6843" s="187"/>
      <c r="M6843" s="192"/>
      <c r="T6843" s="193"/>
      <c r="AT6843" s="188" t="s">
        <v>586</v>
      </c>
      <c r="AU6843" s="188" t="s">
        <v>84</v>
      </c>
      <c r="AV6843" s="13" t="s">
        <v>89</v>
      </c>
      <c r="AW6843" s="13" t="s">
        <v>31</v>
      </c>
      <c r="AX6843" s="13" t="s">
        <v>77</v>
      </c>
      <c r="AY6843" s="188" t="s">
        <v>574</v>
      </c>
    </row>
    <row r="6844" spans="2:51" s="12" customFormat="1" ht="12">
      <c r="B6844" s="180"/>
      <c r="D6844" s="181" t="s">
        <v>586</v>
      </c>
      <c r="E6844" s="182" t="s">
        <v>1</v>
      </c>
      <c r="F6844" s="183" t="s">
        <v>6686</v>
      </c>
      <c r="H6844" s="182" t="s">
        <v>1</v>
      </c>
      <c r="I6844" s="184"/>
      <c r="L6844" s="180"/>
      <c r="M6844" s="185"/>
      <c r="T6844" s="186"/>
      <c r="AT6844" s="182" t="s">
        <v>586</v>
      </c>
      <c r="AU6844" s="182" t="s">
        <v>84</v>
      </c>
      <c r="AV6844" s="12" t="s">
        <v>84</v>
      </c>
      <c r="AW6844" s="12" t="s">
        <v>31</v>
      </c>
      <c r="AX6844" s="12" t="s">
        <v>77</v>
      </c>
      <c r="AY6844" s="182" t="s">
        <v>574</v>
      </c>
    </row>
    <row r="6845" spans="2:51" s="13" customFormat="1" ht="12">
      <c r="B6845" s="187"/>
      <c r="D6845" s="181" t="s">
        <v>586</v>
      </c>
      <c r="E6845" s="188" t="s">
        <v>1</v>
      </c>
      <c r="F6845" s="189" t="s">
        <v>6687</v>
      </c>
      <c r="H6845" s="190">
        <v>19.14</v>
      </c>
      <c r="I6845" s="191"/>
      <c r="L6845" s="187"/>
      <c r="M6845" s="192"/>
      <c r="T6845" s="193"/>
      <c r="AT6845" s="188" t="s">
        <v>586</v>
      </c>
      <c r="AU6845" s="188" t="s">
        <v>84</v>
      </c>
      <c r="AV6845" s="13" t="s">
        <v>89</v>
      </c>
      <c r="AW6845" s="13" t="s">
        <v>31</v>
      </c>
      <c r="AX6845" s="13" t="s">
        <v>77</v>
      </c>
      <c r="AY6845" s="188" t="s">
        <v>574</v>
      </c>
    </row>
    <row r="6846" spans="2:51" s="13" customFormat="1" ht="12">
      <c r="B6846" s="187"/>
      <c r="D6846" s="181" t="s">
        <v>586</v>
      </c>
      <c r="E6846" s="188" t="s">
        <v>1</v>
      </c>
      <c r="F6846" s="189" t="s">
        <v>6428</v>
      </c>
      <c r="H6846" s="190">
        <v>-2</v>
      </c>
      <c r="I6846" s="191"/>
      <c r="L6846" s="187"/>
      <c r="M6846" s="192"/>
      <c r="T6846" s="193"/>
      <c r="AT6846" s="188" t="s">
        <v>586</v>
      </c>
      <c r="AU6846" s="188" t="s">
        <v>84</v>
      </c>
      <c r="AV6846" s="13" t="s">
        <v>89</v>
      </c>
      <c r="AW6846" s="13" t="s">
        <v>31</v>
      </c>
      <c r="AX6846" s="13" t="s">
        <v>77</v>
      </c>
      <c r="AY6846" s="188" t="s">
        <v>574</v>
      </c>
    </row>
    <row r="6847" spans="2:51" s="12" customFormat="1" ht="12">
      <c r="B6847" s="180"/>
      <c r="D6847" s="181" t="s">
        <v>586</v>
      </c>
      <c r="E6847" s="182" t="s">
        <v>1</v>
      </c>
      <c r="F6847" s="183" t="s">
        <v>6688</v>
      </c>
      <c r="H6847" s="182" t="s">
        <v>1</v>
      </c>
      <c r="I6847" s="184"/>
      <c r="L6847" s="180"/>
      <c r="M6847" s="185"/>
      <c r="T6847" s="186"/>
      <c r="AT6847" s="182" t="s">
        <v>586</v>
      </c>
      <c r="AU6847" s="182" t="s">
        <v>84</v>
      </c>
      <c r="AV6847" s="12" t="s">
        <v>84</v>
      </c>
      <c r="AW6847" s="12" t="s">
        <v>31</v>
      </c>
      <c r="AX6847" s="12" t="s">
        <v>77</v>
      </c>
      <c r="AY6847" s="182" t="s">
        <v>574</v>
      </c>
    </row>
    <row r="6848" spans="2:51" s="13" customFormat="1" ht="12">
      <c r="B6848" s="187"/>
      <c r="D6848" s="181" t="s">
        <v>586</v>
      </c>
      <c r="E6848" s="188" t="s">
        <v>1</v>
      </c>
      <c r="F6848" s="189" t="s">
        <v>6673</v>
      </c>
      <c r="H6848" s="190">
        <v>22.33</v>
      </c>
      <c r="I6848" s="191"/>
      <c r="L6848" s="187"/>
      <c r="M6848" s="192"/>
      <c r="T6848" s="193"/>
      <c r="AT6848" s="188" t="s">
        <v>586</v>
      </c>
      <c r="AU6848" s="188" t="s">
        <v>84</v>
      </c>
      <c r="AV6848" s="13" t="s">
        <v>89</v>
      </c>
      <c r="AW6848" s="13" t="s">
        <v>31</v>
      </c>
      <c r="AX6848" s="13" t="s">
        <v>77</v>
      </c>
      <c r="AY6848" s="188" t="s">
        <v>574</v>
      </c>
    </row>
    <row r="6849" spans="2:51" s="13" customFormat="1" ht="12">
      <c r="B6849" s="187"/>
      <c r="D6849" s="181" t="s">
        <v>586</v>
      </c>
      <c r="E6849" s="188" t="s">
        <v>1</v>
      </c>
      <c r="F6849" s="189" t="s">
        <v>6428</v>
      </c>
      <c r="H6849" s="190">
        <v>-2</v>
      </c>
      <c r="I6849" s="191"/>
      <c r="L6849" s="187"/>
      <c r="M6849" s="192"/>
      <c r="T6849" s="193"/>
      <c r="AT6849" s="188" t="s">
        <v>586</v>
      </c>
      <c r="AU6849" s="188" t="s">
        <v>84</v>
      </c>
      <c r="AV6849" s="13" t="s">
        <v>89</v>
      </c>
      <c r="AW6849" s="13" t="s">
        <v>31</v>
      </c>
      <c r="AX6849" s="13" t="s">
        <v>77</v>
      </c>
      <c r="AY6849" s="188" t="s">
        <v>574</v>
      </c>
    </row>
    <row r="6850" spans="2:51" s="12" customFormat="1" ht="12">
      <c r="B6850" s="180"/>
      <c r="D6850" s="181" t="s">
        <v>586</v>
      </c>
      <c r="E6850" s="182" t="s">
        <v>1</v>
      </c>
      <c r="F6850" s="183" t="s">
        <v>6689</v>
      </c>
      <c r="H6850" s="182" t="s">
        <v>1</v>
      </c>
      <c r="I6850" s="184"/>
      <c r="L6850" s="180"/>
      <c r="M6850" s="185"/>
      <c r="T6850" s="186"/>
      <c r="AT6850" s="182" t="s">
        <v>586</v>
      </c>
      <c r="AU6850" s="182" t="s">
        <v>84</v>
      </c>
      <c r="AV6850" s="12" t="s">
        <v>84</v>
      </c>
      <c r="AW6850" s="12" t="s">
        <v>31</v>
      </c>
      <c r="AX6850" s="12" t="s">
        <v>77</v>
      </c>
      <c r="AY6850" s="182" t="s">
        <v>574</v>
      </c>
    </row>
    <row r="6851" spans="2:51" s="13" customFormat="1" ht="12">
      <c r="B6851" s="187"/>
      <c r="D6851" s="181" t="s">
        <v>586</v>
      </c>
      <c r="E6851" s="188" t="s">
        <v>1</v>
      </c>
      <c r="F6851" s="189" t="s">
        <v>6673</v>
      </c>
      <c r="H6851" s="190">
        <v>22.33</v>
      </c>
      <c r="I6851" s="191"/>
      <c r="L6851" s="187"/>
      <c r="M6851" s="192"/>
      <c r="T6851" s="193"/>
      <c r="AT6851" s="188" t="s">
        <v>586</v>
      </c>
      <c r="AU6851" s="188" t="s">
        <v>84</v>
      </c>
      <c r="AV6851" s="13" t="s">
        <v>89</v>
      </c>
      <c r="AW6851" s="13" t="s">
        <v>31</v>
      </c>
      <c r="AX6851" s="13" t="s">
        <v>77</v>
      </c>
      <c r="AY6851" s="188" t="s">
        <v>574</v>
      </c>
    </row>
    <row r="6852" spans="2:51" s="13" customFormat="1" ht="12">
      <c r="B6852" s="187"/>
      <c r="D6852" s="181" t="s">
        <v>586</v>
      </c>
      <c r="E6852" s="188" t="s">
        <v>1</v>
      </c>
      <c r="F6852" s="189" t="s">
        <v>6428</v>
      </c>
      <c r="H6852" s="190">
        <v>-2</v>
      </c>
      <c r="I6852" s="191"/>
      <c r="L6852" s="187"/>
      <c r="M6852" s="192"/>
      <c r="T6852" s="193"/>
      <c r="AT6852" s="188" t="s">
        <v>586</v>
      </c>
      <c r="AU6852" s="188" t="s">
        <v>84</v>
      </c>
      <c r="AV6852" s="13" t="s">
        <v>89</v>
      </c>
      <c r="AW6852" s="13" t="s">
        <v>31</v>
      </c>
      <c r="AX6852" s="13" t="s">
        <v>77</v>
      </c>
      <c r="AY6852" s="188" t="s">
        <v>574</v>
      </c>
    </row>
    <row r="6853" spans="2:51" s="12" customFormat="1" ht="12">
      <c r="B6853" s="180"/>
      <c r="D6853" s="181" t="s">
        <v>586</v>
      </c>
      <c r="E6853" s="182" t="s">
        <v>1</v>
      </c>
      <c r="F6853" s="183" t="s">
        <v>6690</v>
      </c>
      <c r="H6853" s="182" t="s">
        <v>1</v>
      </c>
      <c r="I6853" s="184"/>
      <c r="L6853" s="180"/>
      <c r="M6853" s="185"/>
      <c r="T6853" s="186"/>
      <c r="AT6853" s="182" t="s">
        <v>586</v>
      </c>
      <c r="AU6853" s="182" t="s">
        <v>84</v>
      </c>
      <c r="AV6853" s="12" t="s">
        <v>84</v>
      </c>
      <c r="AW6853" s="12" t="s">
        <v>31</v>
      </c>
      <c r="AX6853" s="12" t="s">
        <v>77</v>
      </c>
      <c r="AY6853" s="182" t="s">
        <v>574</v>
      </c>
    </row>
    <row r="6854" spans="2:51" s="13" customFormat="1" ht="12">
      <c r="B6854" s="187"/>
      <c r="D6854" s="181" t="s">
        <v>586</v>
      </c>
      <c r="E6854" s="188" t="s">
        <v>1</v>
      </c>
      <c r="F6854" s="189" t="s">
        <v>6673</v>
      </c>
      <c r="H6854" s="190">
        <v>22.33</v>
      </c>
      <c r="I6854" s="191"/>
      <c r="L6854" s="187"/>
      <c r="M6854" s="192"/>
      <c r="T6854" s="193"/>
      <c r="AT6854" s="188" t="s">
        <v>586</v>
      </c>
      <c r="AU6854" s="188" t="s">
        <v>84</v>
      </c>
      <c r="AV6854" s="13" t="s">
        <v>89</v>
      </c>
      <c r="AW6854" s="13" t="s">
        <v>31</v>
      </c>
      <c r="AX6854" s="13" t="s">
        <v>77</v>
      </c>
      <c r="AY6854" s="188" t="s">
        <v>574</v>
      </c>
    </row>
    <row r="6855" spans="2:51" s="13" customFormat="1" ht="12">
      <c r="B6855" s="187"/>
      <c r="D6855" s="181" t="s">
        <v>586</v>
      </c>
      <c r="E6855" s="188" t="s">
        <v>1</v>
      </c>
      <c r="F6855" s="189" t="s">
        <v>6428</v>
      </c>
      <c r="H6855" s="190">
        <v>-2</v>
      </c>
      <c r="I6855" s="191"/>
      <c r="L6855" s="187"/>
      <c r="M6855" s="192"/>
      <c r="T6855" s="193"/>
      <c r="AT6855" s="188" t="s">
        <v>586</v>
      </c>
      <c r="AU6855" s="188" t="s">
        <v>84</v>
      </c>
      <c r="AV6855" s="13" t="s">
        <v>89</v>
      </c>
      <c r="AW6855" s="13" t="s">
        <v>31</v>
      </c>
      <c r="AX6855" s="13" t="s">
        <v>77</v>
      </c>
      <c r="AY6855" s="188" t="s">
        <v>574</v>
      </c>
    </row>
    <row r="6856" spans="2:51" s="12" customFormat="1" ht="12">
      <c r="B6856" s="180"/>
      <c r="D6856" s="181" t="s">
        <v>586</v>
      </c>
      <c r="E6856" s="182" t="s">
        <v>1</v>
      </c>
      <c r="F6856" s="183" t="s">
        <v>6691</v>
      </c>
      <c r="H6856" s="182" t="s">
        <v>1</v>
      </c>
      <c r="I6856" s="184"/>
      <c r="L6856" s="180"/>
      <c r="M6856" s="185"/>
      <c r="T6856" s="186"/>
      <c r="AT6856" s="182" t="s">
        <v>586</v>
      </c>
      <c r="AU6856" s="182" t="s">
        <v>84</v>
      </c>
      <c r="AV6856" s="12" t="s">
        <v>84</v>
      </c>
      <c r="AW6856" s="12" t="s">
        <v>31</v>
      </c>
      <c r="AX6856" s="12" t="s">
        <v>77</v>
      </c>
      <c r="AY6856" s="182" t="s">
        <v>574</v>
      </c>
    </row>
    <row r="6857" spans="2:51" s="13" customFormat="1" ht="12">
      <c r="B6857" s="187"/>
      <c r="D6857" s="181" t="s">
        <v>586</v>
      </c>
      <c r="E6857" s="188" t="s">
        <v>1</v>
      </c>
      <c r="F6857" s="189" t="s">
        <v>6673</v>
      </c>
      <c r="H6857" s="190">
        <v>22.33</v>
      </c>
      <c r="I6857" s="191"/>
      <c r="L6857" s="187"/>
      <c r="M6857" s="192"/>
      <c r="T6857" s="193"/>
      <c r="AT6857" s="188" t="s">
        <v>586</v>
      </c>
      <c r="AU6857" s="188" t="s">
        <v>84</v>
      </c>
      <c r="AV6857" s="13" t="s">
        <v>89</v>
      </c>
      <c r="AW6857" s="13" t="s">
        <v>31</v>
      </c>
      <c r="AX6857" s="13" t="s">
        <v>77</v>
      </c>
      <c r="AY6857" s="188" t="s">
        <v>574</v>
      </c>
    </row>
    <row r="6858" spans="2:51" s="13" customFormat="1" ht="12">
      <c r="B6858" s="187"/>
      <c r="D6858" s="181" t="s">
        <v>586</v>
      </c>
      <c r="E6858" s="188" t="s">
        <v>1</v>
      </c>
      <c r="F6858" s="189" t="s">
        <v>6428</v>
      </c>
      <c r="H6858" s="190">
        <v>-2</v>
      </c>
      <c r="I6858" s="191"/>
      <c r="L6858" s="187"/>
      <c r="M6858" s="192"/>
      <c r="T6858" s="193"/>
      <c r="AT6858" s="188" t="s">
        <v>586</v>
      </c>
      <c r="AU6858" s="188" t="s">
        <v>84</v>
      </c>
      <c r="AV6858" s="13" t="s">
        <v>89</v>
      </c>
      <c r="AW6858" s="13" t="s">
        <v>31</v>
      </c>
      <c r="AX6858" s="13" t="s">
        <v>77</v>
      </c>
      <c r="AY6858" s="188" t="s">
        <v>574</v>
      </c>
    </row>
    <row r="6859" spans="2:51" s="12" customFormat="1" ht="12">
      <c r="B6859" s="180"/>
      <c r="D6859" s="181" t="s">
        <v>586</v>
      </c>
      <c r="E6859" s="182" t="s">
        <v>1</v>
      </c>
      <c r="F6859" s="183" t="s">
        <v>6692</v>
      </c>
      <c r="H6859" s="182" t="s">
        <v>1</v>
      </c>
      <c r="I6859" s="184"/>
      <c r="L6859" s="180"/>
      <c r="M6859" s="185"/>
      <c r="T6859" s="186"/>
      <c r="AT6859" s="182" t="s">
        <v>586</v>
      </c>
      <c r="AU6859" s="182" t="s">
        <v>84</v>
      </c>
      <c r="AV6859" s="12" t="s">
        <v>84</v>
      </c>
      <c r="AW6859" s="12" t="s">
        <v>31</v>
      </c>
      <c r="AX6859" s="12" t="s">
        <v>77</v>
      </c>
      <c r="AY6859" s="182" t="s">
        <v>574</v>
      </c>
    </row>
    <row r="6860" spans="2:51" s="13" customFormat="1" ht="12">
      <c r="B6860" s="187"/>
      <c r="D6860" s="181" t="s">
        <v>586</v>
      </c>
      <c r="E6860" s="188" t="s">
        <v>1</v>
      </c>
      <c r="F6860" s="189" t="s">
        <v>6673</v>
      </c>
      <c r="H6860" s="190">
        <v>22.33</v>
      </c>
      <c r="I6860" s="191"/>
      <c r="L6860" s="187"/>
      <c r="M6860" s="192"/>
      <c r="T6860" s="193"/>
      <c r="AT6860" s="188" t="s">
        <v>586</v>
      </c>
      <c r="AU6860" s="188" t="s">
        <v>84</v>
      </c>
      <c r="AV6860" s="13" t="s">
        <v>89</v>
      </c>
      <c r="AW6860" s="13" t="s">
        <v>31</v>
      </c>
      <c r="AX6860" s="13" t="s">
        <v>77</v>
      </c>
      <c r="AY6860" s="188" t="s">
        <v>574</v>
      </c>
    </row>
    <row r="6861" spans="2:51" s="13" customFormat="1" ht="12">
      <c r="B6861" s="187"/>
      <c r="D6861" s="181" t="s">
        <v>586</v>
      </c>
      <c r="E6861" s="188" t="s">
        <v>1</v>
      </c>
      <c r="F6861" s="189" t="s">
        <v>6428</v>
      </c>
      <c r="H6861" s="190">
        <v>-2</v>
      </c>
      <c r="I6861" s="191"/>
      <c r="L6861" s="187"/>
      <c r="M6861" s="192"/>
      <c r="T6861" s="193"/>
      <c r="AT6861" s="188" t="s">
        <v>586</v>
      </c>
      <c r="AU6861" s="188" t="s">
        <v>84</v>
      </c>
      <c r="AV6861" s="13" t="s">
        <v>89</v>
      </c>
      <c r="AW6861" s="13" t="s">
        <v>31</v>
      </c>
      <c r="AX6861" s="13" t="s">
        <v>77</v>
      </c>
      <c r="AY6861" s="188" t="s">
        <v>574</v>
      </c>
    </row>
    <row r="6862" spans="2:51" s="12" customFormat="1" ht="12">
      <c r="B6862" s="180"/>
      <c r="D6862" s="181" t="s">
        <v>586</v>
      </c>
      <c r="E6862" s="182" t="s">
        <v>1</v>
      </c>
      <c r="F6862" s="183" t="s">
        <v>6693</v>
      </c>
      <c r="H6862" s="182" t="s">
        <v>1</v>
      </c>
      <c r="I6862" s="184"/>
      <c r="L6862" s="180"/>
      <c r="M6862" s="185"/>
      <c r="T6862" s="186"/>
      <c r="AT6862" s="182" t="s">
        <v>586</v>
      </c>
      <c r="AU6862" s="182" t="s">
        <v>84</v>
      </c>
      <c r="AV6862" s="12" t="s">
        <v>84</v>
      </c>
      <c r="AW6862" s="12" t="s">
        <v>31</v>
      </c>
      <c r="AX6862" s="12" t="s">
        <v>77</v>
      </c>
      <c r="AY6862" s="182" t="s">
        <v>574</v>
      </c>
    </row>
    <row r="6863" spans="2:51" s="13" customFormat="1" ht="12">
      <c r="B6863" s="187"/>
      <c r="D6863" s="181" t="s">
        <v>586</v>
      </c>
      <c r="E6863" s="188" t="s">
        <v>1</v>
      </c>
      <c r="F6863" s="189" t="s">
        <v>6673</v>
      </c>
      <c r="H6863" s="190">
        <v>22.33</v>
      </c>
      <c r="I6863" s="191"/>
      <c r="L6863" s="187"/>
      <c r="M6863" s="192"/>
      <c r="T6863" s="193"/>
      <c r="AT6863" s="188" t="s">
        <v>586</v>
      </c>
      <c r="AU6863" s="188" t="s">
        <v>84</v>
      </c>
      <c r="AV6863" s="13" t="s">
        <v>89</v>
      </c>
      <c r="AW6863" s="13" t="s">
        <v>31</v>
      </c>
      <c r="AX6863" s="13" t="s">
        <v>77</v>
      </c>
      <c r="AY6863" s="188" t="s">
        <v>574</v>
      </c>
    </row>
    <row r="6864" spans="2:51" s="13" customFormat="1" ht="12">
      <c r="B6864" s="187"/>
      <c r="D6864" s="181" t="s">
        <v>586</v>
      </c>
      <c r="E6864" s="188" t="s">
        <v>1</v>
      </c>
      <c r="F6864" s="189" t="s">
        <v>6428</v>
      </c>
      <c r="H6864" s="190">
        <v>-2</v>
      </c>
      <c r="I6864" s="191"/>
      <c r="L6864" s="187"/>
      <c r="M6864" s="192"/>
      <c r="T6864" s="193"/>
      <c r="AT6864" s="188" t="s">
        <v>586</v>
      </c>
      <c r="AU6864" s="188" t="s">
        <v>84</v>
      </c>
      <c r="AV6864" s="13" t="s">
        <v>89</v>
      </c>
      <c r="AW6864" s="13" t="s">
        <v>31</v>
      </c>
      <c r="AX6864" s="13" t="s">
        <v>77</v>
      </c>
      <c r="AY6864" s="188" t="s">
        <v>574</v>
      </c>
    </row>
    <row r="6865" spans="2:51" s="12" customFormat="1" ht="12">
      <c r="B6865" s="180"/>
      <c r="D6865" s="181" t="s">
        <v>586</v>
      </c>
      <c r="E6865" s="182" t="s">
        <v>1</v>
      </c>
      <c r="F6865" s="183" t="s">
        <v>6694</v>
      </c>
      <c r="H6865" s="182" t="s">
        <v>1</v>
      </c>
      <c r="I6865" s="184"/>
      <c r="L6865" s="180"/>
      <c r="M6865" s="185"/>
      <c r="T6865" s="186"/>
      <c r="AT6865" s="182" t="s">
        <v>586</v>
      </c>
      <c r="AU6865" s="182" t="s">
        <v>84</v>
      </c>
      <c r="AV6865" s="12" t="s">
        <v>84</v>
      </c>
      <c r="AW6865" s="12" t="s">
        <v>31</v>
      </c>
      <c r="AX6865" s="12" t="s">
        <v>77</v>
      </c>
      <c r="AY6865" s="182" t="s">
        <v>574</v>
      </c>
    </row>
    <row r="6866" spans="2:51" s="13" customFormat="1" ht="12">
      <c r="B6866" s="187"/>
      <c r="D6866" s="181" t="s">
        <v>586</v>
      </c>
      <c r="E6866" s="188" t="s">
        <v>1</v>
      </c>
      <c r="F6866" s="189" t="s">
        <v>6673</v>
      </c>
      <c r="H6866" s="190">
        <v>22.33</v>
      </c>
      <c r="I6866" s="191"/>
      <c r="L6866" s="187"/>
      <c r="M6866" s="192"/>
      <c r="T6866" s="193"/>
      <c r="AT6866" s="188" t="s">
        <v>586</v>
      </c>
      <c r="AU6866" s="188" t="s">
        <v>84</v>
      </c>
      <c r="AV6866" s="13" t="s">
        <v>89</v>
      </c>
      <c r="AW6866" s="13" t="s">
        <v>31</v>
      </c>
      <c r="AX6866" s="13" t="s">
        <v>77</v>
      </c>
      <c r="AY6866" s="188" t="s">
        <v>574</v>
      </c>
    </row>
    <row r="6867" spans="2:51" s="13" customFormat="1" ht="12">
      <c r="B6867" s="187"/>
      <c r="D6867" s="181" t="s">
        <v>586</v>
      </c>
      <c r="E6867" s="188" t="s">
        <v>1</v>
      </c>
      <c r="F6867" s="189" t="s">
        <v>6428</v>
      </c>
      <c r="H6867" s="190">
        <v>-2</v>
      </c>
      <c r="I6867" s="191"/>
      <c r="L6867" s="187"/>
      <c r="M6867" s="192"/>
      <c r="T6867" s="193"/>
      <c r="AT6867" s="188" t="s">
        <v>586</v>
      </c>
      <c r="AU6867" s="188" t="s">
        <v>84</v>
      </c>
      <c r="AV6867" s="13" t="s">
        <v>89</v>
      </c>
      <c r="AW6867" s="13" t="s">
        <v>31</v>
      </c>
      <c r="AX6867" s="13" t="s">
        <v>77</v>
      </c>
      <c r="AY6867" s="188" t="s">
        <v>574</v>
      </c>
    </row>
    <row r="6868" spans="2:51" s="12" customFormat="1" ht="12">
      <c r="B6868" s="180"/>
      <c r="D6868" s="181" t="s">
        <v>586</v>
      </c>
      <c r="E6868" s="182" t="s">
        <v>1</v>
      </c>
      <c r="F6868" s="183" t="s">
        <v>6695</v>
      </c>
      <c r="H6868" s="182" t="s">
        <v>1</v>
      </c>
      <c r="I6868" s="184"/>
      <c r="L6868" s="180"/>
      <c r="M6868" s="185"/>
      <c r="T6868" s="186"/>
      <c r="AT6868" s="182" t="s">
        <v>586</v>
      </c>
      <c r="AU6868" s="182" t="s">
        <v>84</v>
      </c>
      <c r="AV6868" s="12" t="s">
        <v>84</v>
      </c>
      <c r="AW6868" s="12" t="s">
        <v>31</v>
      </c>
      <c r="AX6868" s="12" t="s">
        <v>77</v>
      </c>
      <c r="AY6868" s="182" t="s">
        <v>574</v>
      </c>
    </row>
    <row r="6869" spans="2:51" s="13" customFormat="1" ht="12">
      <c r="B6869" s="187"/>
      <c r="D6869" s="181" t="s">
        <v>586</v>
      </c>
      <c r="E6869" s="188" t="s">
        <v>1</v>
      </c>
      <c r="F6869" s="189" t="s">
        <v>6696</v>
      </c>
      <c r="H6869" s="190">
        <v>19.574999999999999</v>
      </c>
      <c r="I6869" s="191"/>
      <c r="L6869" s="187"/>
      <c r="M6869" s="192"/>
      <c r="T6869" s="193"/>
      <c r="AT6869" s="188" t="s">
        <v>586</v>
      </c>
      <c r="AU6869" s="188" t="s">
        <v>84</v>
      </c>
      <c r="AV6869" s="13" t="s">
        <v>89</v>
      </c>
      <c r="AW6869" s="13" t="s">
        <v>31</v>
      </c>
      <c r="AX6869" s="13" t="s">
        <v>77</v>
      </c>
      <c r="AY6869" s="188" t="s">
        <v>574</v>
      </c>
    </row>
    <row r="6870" spans="2:51" s="13" customFormat="1" ht="12">
      <c r="B6870" s="187"/>
      <c r="D6870" s="181" t="s">
        <v>586</v>
      </c>
      <c r="E6870" s="188" t="s">
        <v>1</v>
      </c>
      <c r="F6870" s="189" t="s">
        <v>6428</v>
      </c>
      <c r="H6870" s="190">
        <v>-2</v>
      </c>
      <c r="I6870" s="191"/>
      <c r="L6870" s="187"/>
      <c r="M6870" s="192"/>
      <c r="T6870" s="193"/>
      <c r="AT6870" s="188" t="s">
        <v>586</v>
      </c>
      <c r="AU6870" s="188" t="s">
        <v>84</v>
      </c>
      <c r="AV6870" s="13" t="s">
        <v>89</v>
      </c>
      <c r="AW6870" s="13" t="s">
        <v>31</v>
      </c>
      <c r="AX6870" s="13" t="s">
        <v>77</v>
      </c>
      <c r="AY6870" s="188" t="s">
        <v>574</v>
      </c>
    </row>
    <row r="6871" spans="2:51" s="12" customFormat="1" ht="12">
      <c r="B6871" s="180"/>
      <c r="D6871" s="181" t="s">
        <v>586</v>
      </c>
      <c r="E6871" s="182" t="s">
        <v>1</v>
      </c>
      <c r="F6871" s="183" t="s">
        <v>6697</v>
      </c>
      <c r="H6871" s="182" t="s">
        <v>1</v>
      </c>
      <c r="I6871" s="184"/>
      <c r="L6871" s="180"/>
      <c r="M6871" s="185"/>
      <c r="T6871" s="186"/>
      <c r="AT6871" s="182" t="s">
        <v>586</v>
      </c>
      <c r="AU6871" s="182" t="s">
        <v>84</v>
      </c>
      <c r="AV6871" s="12" t="s">
        <v>84</v>
      </c>
      <c r="AW6871" s="12" t="s">
        <v>31</v>
      </c>
      <c r="AX6871" s="12" t="s">
        <v>77</v>
      </c>
      <c r="AY6871" s="182" t="s">
        <v>574</v>
      </c>
    </row>
    <row r="6872" spans="2:51" s="13" customFormat="1" ht="12">
      <c r="B6872" s="187"/>
      <c r="D6872" s="181" t="s">
        <v>586</v>
      </c>
      <c r="E6872" s="188" t="s">
        <v>1</v>
      </c>
      <c r="F6872" s="189" t="s">
        <v>6698</v>
      </c>
      <c r="H6872" s="190">
        <v>23.49</v>
      </c>
      <c r="I6872" s="191"/>
      <c r="L6872" s="187"/>
      <c r="M6872" s="192"/>
      <c r="T6872" s="193"/>
      <c r="AT6872" s="188" t="s">
        <v>586</v>
      </c>
      <c r="AU6872" s="188" t="s">
        <v>84</v>
      </c>
      <c r="AV6872" s="13" t="s">
        <v>89</v>
      </c>
      <c r="AW6872" s="13" t="s">
        <v>31</v>
      </c>
      <c r="AX6872" s="13" t="s">
        <v>77</v>
      </c>
      <c r="AY6872" s="188" t="s">
        <v>574</v>
      </c>
    </row>
    <row r="6873" spans="2:51" s="13" customFormat="1" ht="12">
      <c r="B6873" s="187"/>
      <c r="D6873" s="181" t="s">
        <v>586</v>
      </c>
      <c r="E6873" s="188" t="s">
        <v>1</v>
      </c>
      <c r="F6873" s="189" t="s">
        <v>6428</v>
      </c>
      <c r="H6873" s="190">
        <v>-2</v>
      </c>
      <c r="I6873" s="191"/>
      <c r="L6873" s="187"/>
      <c r="M6873" s="192"/>
      <c r="T6873" s="193"/>
      <c r="AT6873" s="188" t="s">
        <v>586</v>
      </c>
      <c r="AU6873" s="188" t="s">
        <v>84</v>
      </c>
      <c r="AV6873" s="13" t="s">
        <v>89</v>
      </c>
      <c r="AW6873" s="13" t="s">
        <v>31</v>
      </c>
      <c r="AX6873" s="13" t="s">
        <v>77</v>
      </c>
      <c r="AY6873" s="188" t="s">
        <v>574</v>
      </c>
    </row>
    <row r="6874" spans="2:51" s="12" customFormat="1" ht="12">
      <c r="B6874" s="180"/>
      <c r="D6874" s="181" t="s">
        <v>586</v>
      </c>
      <c r="E6874" s="182" t="s">
        <v>1</v>
      </c>
      <c r="F6874" s="183" t="s">
        <v>6699</v>
      </c>
      <c r="H6874" s="182" t="s">
        <v>1</v>
      </c>
      <c r="I6874" s="184"/>
      <c r="L6874" s="180"/>
      <c r="M6874" s="185"/>
      <c r="T6874" s="186"/>
      <c r="AT6874" s="182" t="s">
        <v>586</v>
      </c>
      <c r="AU6874" s="182" t="s">
        <v>84</v>
      </c>
      <c r="AV6874" s="12" t="s">
        <v>84</v>
      </c>
      <c r="AW6874" s="12" t="s">
        <v>31</v>
      </c>
      <c r="AX6874" s="12" t="s">
        <v>77</v>
      </c>
      <c r="AY6874" s="182" t="s">
        <v>574</v>
      </c>
    </row>
    <row r="6875" spans="2:51" s="13" customFormat="1" ht="12">
      <c r="B6875" s="187"/>
      <c r="D6875" s="181" t="s">
        <v>586</v>
      </c>
      <c r="E6875" s="188" t="s">
        <v>1</v>
      </c>
      <c r="F6875" s="189" t="s">
        <v>6700</v>
      </c>
      <c r="H6875" s="190">
        <v>61.48</v>
      </c>
      <c r="I6875" s="191"/>
      <c r="L6875" s="187"/>
      <c r="M6875" s="192"/>
      <c r="T6875" s="193"/>
      <c r="AT6875" s="188" t="s">
        <v>586</v>
      </c>
      <c r="AU6875" s="188" t="s">
        <v>84</v>
      </c>
      <c r="AV6875" s="13" t="s">
        <v>89</v>
      </c>
      <c r="AW6875" s="13" t="s">
        <v>31</v>
      </c>
      <c r="AX6875" s="13" t="s">
        <v>77</v>
      </c>
      <c r="AY6875" s="188" t="s">
        <v>574</v>
      </c>
    </row>
    <row r="6876" spans="2:51" s="13" customFormat="1" ht="12">
      <c r="B6876" s="187"/>
      <c r="D6876" s="181" t="s">
        <v>586</v>
      </c>
      <c r="E6876" s="188" t="s">
        <v>1</v>
      </c>
      <c r="F6876" s="189" t="s">
        <v>6572</v>
      </c>
      <c r="H6876" s="190">
        <v>-3.6</v>
      </c>
      <c r="I6876" s="191"/>
      <c r="L6876" s="187"/>
      <c r="M6876" s="192"/>
      <c r="T6876" s="193"/>
      <c r="AT6876" s="188" t="s">
        <v>586</v>
      </c>
      <c r="AU6876" s="188" t="s">
        <v>84</v>
      </c>
      <c r="AV6876" s="13" t="s">
        <v>89</v>
      </c>
      <c r="AW6876" s="13" t="s">
        <v>31</v>
      </c>
      <c r="AX6876" s="13" t="s">
        <v>77</v>
      </c>
      <c r="AY6876" s="188" t="s">
        <v>574</v>
      </c>
    </row>
    <row r="6877" spans="2:51" s="12" customFormat="1" ht="12">
      <c r="B6877" s="180"/>
      <c r="D6877" s="181" t="s">
        <v>586</v>
      </c>
      <c r="E6877" s="182" t="s">
        <v>1</v>
      </c>
      <c r="F6877" s="183" t="s">
        <v>6701</v>
      </c>
      <c r="H6877" s="182" t="s">
        <v>1</v>
      </c>
      <c r="I6877" s="184"/>
      <c r="L6877" s="180"/>
      <c r="M6877" s="185"/>
      <c r="T6877" s="186"/>
      <c r="AT6877" s="182" t="s">
        <v>586</v>
      </c>
      <c r="AU6877" s="182" t="s">
        <v>84</v>
      </c>
      <c r="AV6877" s="12" t="s">
        <v>84</v>
      </c>
      <c r="AW6877" s="12" t="s">
        <v>31</v>
      </c>
      <c r="AX6877" s="12" t="s">
        <v>77</v>
      </c>
      <c r="AY6877" s="182" t="s">
        <v>574</v>
      </c>
    </row>
    <row r="6878" spans="2:51" s="13" customFormat="1" ht="12">
      <c r="B6878" s="187"/>
      <c r="D6878" s="181" t="s">
        <v>586</v>
      </c>
      <c r="E6878" s="188" t="s">
        <v>1</v>
      </c>
      <c r="F6878" s="189" t="s">
        <v>6702</v>
      </c>
      <c r="H6878" s="190">
        <v>14.282999999999999</v>
      </c>
      <c r="I6878" s="191"/>
      <c r="L6878" s="187"/>
      <c r="M6878" s="192"/>
      <c r="T6878" s="193"/>
      <c r="AT6878" s="188" t="s">
        <v>586</v>
      </c>
      <c r="AU6878" s="188" t="s">
        <v>84</v>
      </c>
      <c r="AV6878" s="13" t="s">
        <v>89</v>
      </c>
      <c r="AW6878" s="13" t="s">
        <v>31</v>
      </c>
      <c r="AX6878" s="13" t="s">
        <v>77</v>
      </c>
      <c r="AY6878" s="188" t="s">
        <v>574</v>
      </c>
    </row>
    <row r="6879" spans="2:51" s="13" customFormat="1" ht="12">
      <c r="B6879" s="187"/>
      <c r="D6879" s="181" t="s">
        <v>586</v>
      </c>
      <c r="E6879" s="188" t="s">
        <v>1</v>
      </c>
      <c r="F6879" s="189" t="s">
        <v>6428</v>
      </c>
      <c r="H6879" s="190">
        <v>-2</v>
      </c>
      <c r="I6879" s="191"/>
      <c r="L6879" s="187"/>
      <c r="M6879" s="192"/>
      <c r="T6879" s="193"/>
      <c r="AT6879" s="188" t="s">
        <v>586</v>
      </c>
      <c r="AU6879" s="188" t="s">
        <v>84</v>
      </c>
      <c r="AV6879" s="13" t="s">
        <v>89</v>
      </c>
      <c r="AW6879" s="13" t="s">
        <v>31</v>
      </c>
      <c r="AX6879" s="13" t="s">
        <v>77</v>
      </c>
      <c r="AY6879" s="188" t="s">
        <v>574</v>
      </c>
    </row>
    <row r="6880" spans="2:51" s="12" customFormat="1" ht="12">
      <c r="B6880" s="180"/>
      <c r="D6880" s="181" t="s">
        <v>586</v>
      </c>
      <c r="E6880" s="182" t="s">
        <v>1</v>
      </c>
      <c r="F6880" s="183" t="s">
        <v>6703</v>
      </c>
      <c r="H6880" s="182" t="s">
        <v>1</v>
      </c>
      <c r="I6880" s="184"/>
      <c r="L6880" s="180"/>
      <c r="M6880" s="185"/>
      <c r="T6880" s="186"/>
      <c r="AT6880" s="182" t="s">
        <v>586</v>
      </c>
      <c r="AU6880" s="182" t="s">
        <v>84</v>
      </c>
      <c r="AV6880" s="12" t="s">
        <v>84</v>
      </c>
      <c r="AW6880" s="12" t="s">
        <v>31</v>
      </c>
      <c r="AX6880" s="12" t="s">
        <v>77</v>
      </c>
      <c r="AY6880" s="182" t="s">
        <v>574</v>
      </c>
    </row>
    <row r="6881" spans="2:51" s="13" customFormat="1" ht="12">
      <c r="B6881" s="187"/>
      <c r="D6881" s="181" t="s">
        <v>586</v>
      </c>
      <c r="E6881" s="188" t="s">
        <v>1</v>
      </c>
      <c r="F6881" s="189" t="s">
        <v>6704</v>
      </c>
      <c r="H6881" s="190">
        <v>23.925000000000001</v>
      </c>
      <c r="I6881" s="191"/>
      <c r="L6881" s="187"/>
      <c r="M6881" s="192"/>
      <c r="T6881" s="193"/>
      <c r="AT6881" s="188" t="s">
        <v>586</v>
      </c>
      <c r="AU6881" s="188" t="s">
        <v>84</v>
      </c>
      <c r="AV6881" s="13" t="s">
        <v>89</v>
      </c>
      <c r="AW6881" s="13" t="s">
        <v>31</v>
      </c>
      <c r="AX6881" s="13" t="s">
        <v>77</v>
      </c>
      <c r="AY6881" s="188" t="s">
        <v>574</v>
      </c>
    </row>
    <row r="6882" spans="2:51" s="13" customFormat="1" ht="12">
      <c r="B6882" s="187"/>
      <c r="D6882" s="181" t="s">
        <v>586</v>
      </c>
      <c r="E6882" s="188" t="s">
        <v>1</v>
      </c>
      <c r="F6882" s="189" t="s">
        <v>6428</v>
      </c>
      <c r="H6882" s="190">
        <v>-2</v>
      </c>
      <c r="I6882" s="191"/>
      <c r="L6882" s="187"/>
      <c r="M6882" s="192"/>
      <c r="T6882" s="193"/>
      <c r="AT6882" s="188" t="s">
        <v>586</v>
      </c>
      <c r="AU6882" s="188" t="s">
        <v>84</v>
      </c>
      <c r="AV6882" s="13" t="s">
        <v>89</v>
      </c>
      <c r="AW6882" s="13" t="s">
        <v>31</v>
      </c>
      <c r="AX6882" s="13" t="s">
        <v>77</v>
      </c>
      <c r="AY6882" s="188" t="s">
        <v>574</v>
      </c>
    </row>
    <row r="6883" spans="2:51" s="12" customFormat="1" ht="12">
      <c r="B6883" s="180"/>
      <c r="D6883" s="181" t="s">
        <v>586</v>
      </c>
      <c r="E6883" s="182" t="s">
        <v>1</v>
      </c>
      <c r="F6883" s="183" t="s">
        <v>6705</v>
      </c>
      <c r="H6883" s="182" t="s">
        <v>1</v>
      </c>
      <c r="I6883" s="184"/>
      <c r="L6883" s="180"/>
      <c r="M6883" s="185"/>
      <c r="T6883" s="186"/>
      <c r="AT6883" s="182" t="s">
        <v>586</v>
      </c>
      <c r="AU6883" s="182" t="s">
        <v>84</v>
      </c>
      <c r="AV6883" s="12" t="s">
        <v>84</v>
      </c>
      <c r="AW6883" s="12" t="s">
        <v>31</v>
      </c>
      <c r="AX6883" s="12" t="s">
        <v>77</v>
      </c>
      <c r="AY6883" s="182" t="s">
        <v>574</v>
      </c>
    </row>
    <row r="6884" spans="2:51" s="13" customFormat="1" ht="12">
      <c r="B6884" s="187"/>
      <c r="D6884" s="181" t="s">
        <v>586</v>
      </c>
      <c r="E6884" s="188" t="s">
        <v>1</v>
      </c>
      <c r="F6884" s="189" t="s">
        <v>6669</v>
      </c>
      <c r="H6884" s="190">
        <v>17.254999999999999</v>
      </c>
      <c r="I6884" s="191"/>
      <c r="L6884" s="187"/>
      <c r="M6884" s="192"/>
      <c r="T6884" s="193"/>
      <c r="AT6884" s="188" t="s">
        <v>586</v>
      </c>
      <c r="AU6884" s="188" t="s">
        <v>84</v>
      </c>
      <c r="AV6884" s="13" t="s">
        <v>89</v>
      </c>
      <c r="AW6884" s="13" t="s">
        <v>31</v>
      </c>
      <c r="AX6884" s="13" t="s">
        <v>77</v>
      </c>
      <c r="AY6884" s="188" t="s">
        <v>574</v>
      </c>
    </row>
    <row r="6885" spans="2:51" s="13" customFormat="1" ht="12">
      <c r="B6885" s="187"/>
      <c r="D6885" s="181" t="s">
        <v>586</v>
      </c>
      <c r="E6885" s="188" t="s">
        <v>1</v>
      </c>
      <c r="F6885" s="189" t="s">
        <v>6421</v>
      </c>
      <c r="H6885" s="190">
        <v>-1.8</v>
      </c>
      <c r="I6885" s="191"/>
      <c r="L6885" s="187"/>
      <c r="M6885" s="192"/>
      <c r="T6885" s="193"/>
      <c r="AT6885" s="188" t="s">
        <v>586</v>
      </c>
      <c r="AU6885" s="188" t="s">
        <v>84</v>
      </c>
      <c r="AV6885" s="13" t="s">
        <v>89</v>
      </c>
      <c r="AW6885" s="13" t="s">
        <v>31</v>
      </c>
      <c r="AX6885" s="13" t="s">
        <v>77</v>
      </c>
      <c r="AY6885" s="188" t="s">
        <v>574</v>
      </c>
    </row>
    <row r="6886" spans="2:51" s="12" customFormat="1" ht="12">
      <c r="B6886" s="180"/>
      <c r="D6886" s="181" t="s">
        <v>586</v>
      </c>
      <c r="E6886" s="182" t="s">
        <v>1</v>
      </c>
      <c r="F6886" s="183" t="s">
        <v>6706</v>
      </c>
      <c r="H6886" s="182" t="s">
        <v>1</v>
      </c>
      <c r="I6886" s="184"/>
      <c r="L6886" s="180"/>
      <c r="M6886" s="185"/>
      <c r="T6886" s="186"/>
      <c r="AT6886" s="182" t="s">
        <v>586</v>
      </c>
      <c r="AU6886" s="182" t="s">
        <v>84</v>
      </c>
      <c r="AV6886" s="12" t="s">
        <v>84</v>
      </c>
      <c r="AW6886" s="12" t="s">
        <v>31</v>
      </c>
      <c r="AX6886" s="12" t="s">
        <v>77</v>
      </c>
      <c r="AY6886" s="182" t="s">
        <v>574</v>
      </c>
    </row>
    <row r="6887" spans="2:51" s="13" customFormat="1" ht="12">
      <c r="B6887" s="187"/>
      <c r="D6887" s="181" t="s">
        <v>586</v>
      </c>
      <c r="E6887" s="188" t="s">
        <v>1</v>
      </c>
      <c r="F6887" s="189" t="s">
        <v>6707</v>
      </c>
      <c r="H6887" s="190">
        <v>23.055</v>
      </c>
      <c r="I6887" s="191"/>
      <c r="L6887" s="187"/>
      <c r="M6887" s="192"/>
      <c r="T6887" s="193"/>
      <c r="AT6887" s="188" t="s">
        <v>586</v>
      </c>
      <c r="AU6887" s="188" t="s">
        <v>84</v>
      </c>
      <c r="AV6887" s="13" t="s">
        <v>89</v>
      </c>
      <c r="AW6887" s="13" t="s">
        <v>31</v>
      </c>
      <c r="AX6887" s="13" t="s">
        <v>77</v>
      </c>
      <c r="AY6887" s="188" t="s">
        <v>574</v>
      </c>
    </row>
    <row r="6888" spans="2:51" s="13" customFormat="1" ht="12">
      <c r="B6888" s="187"/>
      <c r="D6888" s="181" t="s">
        <v>586</v>
      </c>
      <c r="E6888" s="188" t="s">
        <v>1</v>
      </c>
      <c r="F6888" s="189" t="s">
        <v>6708</v>
      </c>
      <c r="H6888" s="190">
        <v>-3.2</v>
      </c>
      <c r="I6888" s="191"/>
      <c r="L6888" s="187"/>
      <c r="M6888" s="192"/>
      <c r="T6888" s="193"/>
      <c r="AT6888" s="188" t="s">
        <v>586</v>
      </c>
      <c r="AU6888" s="188" t="s">
        <v>84</v>
      </c>
      <c r="AV6888" s="13" t="s">
        <v>89</v>
      </c>
      <c r="AW6888" s="13" t="s">
        <v>31</v>
      </c>
      <c r="AX6888" s="13" t="s">
        <v>77</v>
      </c>
      <c r="AY6888" s="188" t="s">
        <v>574</v>
      </c>
    </row>
    <row r="6889" spans="2:51" s="12" customFormat="1" ht="12">
      <c r="B6889" s="180"/>
      <c r="D6889" s="181" t="s">
        <v>586</v>
      </c>
      <c r="E6889" s="182" t="s">
        <v>1</v>
      </c>
      <c r="F6889" s="183" t="s">
        <v>6709</v>
      </c>
      <c r="H6889" s="182" t="s">
        <v>1</v>
      </c>
      <c r="I6889" s="184"/>
      <c r="L6889" s="180"/>
      <c r="M6889" s="185"/>
      <c r="T6889" s="186"/>
      <c r="AT6889" s="182" t="s">
        <v>586</v>
      </c>
      <c r="AU6889" s="182" t="s">
        <v>84</v>
      </c>
      <c r="AV6889" s="12" t="s">
        <v>84</v>
      </c>
      <c r="AW6889" s="12" t="s">
        <v>31</v>
      </c>
      <c r="AX6889" s="12" t="s">
        <v>77</v>
      </c>
      <c r="AY6889" s="182" t="s">
        <v>574</v>
      </c>
    </row>
    <row r="6890" spans="2:51" s="13" customFormat="1" ht="12">
      <c r="B6890" s="187"/>
      <c r="D6890" s="181" t="s">
        <v>586</v>
      </c>
      <c r="E6890" s="188" t="s">
        <v>1</v>
      </c>
      <c r="F6890" s="189" t="s">
        <v>6710</v>
      </c>
      <c r="H6890" s="190">
        <v>16.82</v>
      </c>
      <c r="I6890" s="191"/>
      <c r="L6890" s="187"/>
      <c r="M6890" s="192"/>
      <c r="T6890" s="193"/>
      <c r="AT6890" s="188" t="s">
        <v>586</v>
      </c>
      <c r="AU6890" s="188" t="s">
        <v>84</v>
      </c>
      <c r="AV6890" s="13" t="s">
        <v>89</v>
      </c>
      <c r="AW6890" s="13" t="s">
        <v>31</v>
      </c>
      <c r="AX6890" s="13" t="s">
        <v>77</v>
      </c>
      <c r="AY6890" s="188" t="s">
        <v>574</v>
      </c>
    </row>
    <row r="6891" spans="2:51" s="13" customFormat="1" ht="12">
      <c r="B6891" s="187"/>
      <c r="D6891" s="181" t="s">
        <v>586</v>
      </c>
      <c r="E6891" s="188" t="s">
        <v>1</v>
      </c>
      <c r="F6891" s="189" t="s">
        <v>6421</v>
      </c>
      <c r="H6891" s="190">
        <v>-1.8</v>
      </c>
      <c r="I6891" s="191"/>
      <c r="L6891" s="187"/>
      <c r="M6891" s="192"/>
      <c r="T6891" s="193"/>
      <c r="AT6891" s="188" t="s">
        <v>586</v>
      </c>
      <c r="AU6891" s="188" t="s">
        <v>84</v>
      </c>
      <c r="AV6891" s="13" t="s">
        <v>89</v>
      </c>
      <c r="AW6891" s="13" t="s">
        <v>31</v>
      </c>
      <c r="AX6891" s="13" t="s">
        <v>77</v>
      </c>
      <c r="AY6891" s="188" t="s">
        <v>574</v>
      </c>
    </row>
    <row r="6892" spans="2:51" s="12" customFormat="1" ht="12">
      <c r="B6892" s="180"/>
      <c r="D6892" s="181" t="s">
        <v>586</v>
      </c>
      <c r="E6892" s="182" t="s">
        <v>1</v>
      </c>
      <c r="F6892" s="183" t="s">
        <v>6711</v>
      </c>
      <c r="H6892" s="182" t="s">
        <v>1</v>
      </c>
      <c r="I6892" s="184"/>
      <c r="L6892" s="180"/>
      <c r="M6892" s="185"/>
      <c r="T6892" s="186"/>
      <c r="AT6892" s="182" t="s">
        <v>586</v>
      </c>
      <c r="AU6892" s="182" t="s">
        <v>84</v>
      </c>
      <c r="AV6892" s="12" t="s">
        <v>84</v>
      </c>
      <c r="AW6892" s="12" t="s">
        <v>31</v>
      </c>
      <c r="AX6892" s="12" t="s">
        <v>77</v>
      </c>
      <c r="AY6892" s="182" t="s">
        <v>574</v>
      </c>
    </row>
    <row r="6893" spans="2:51" s="13" customFormat="1" ht="12">
      <c r="B6893" s="187"/>
      <c r="D6893" s="181" t="s">
        <v>586</v>
      </c>
      <c r="E6893" s="188" t="s">
        <v>1</v>
      </c>
      <c r="F6893" s="189" t="s">
        <v>6704</v>
      </c>
      <c r="H6893" s="190">
        <v>23.925000000000001</v>
      </c>
      <c r="I6893" s="191"/>
      <c r="L6893" s="187"/>
      <c r="M6893" s="192"/>
      <c r="T6893" s="193"/>
      <c r="AT6893" s="188" t="s">
        <v>586</v>
      </c>
      <c r="AU6893" s="188" t="s">
        <v>84</v>
      </c>
      <c r="AV6893" s="13" t="s">
        <v>89</v>
      </c>
      <c r="AW6893" s="13" t="s">
        <v>31</v>
      </c>
      <c r="AX6893" s="13" t="s">
        <v>77</v>
      </c>
      <c r="AY6893" s="188" t="s">
        <v>574</v>
      </c>
    </row>
    <row r="6894" spans="2:51" s="13" customFormat="1" ht="12">
      <c r="B6894" s="187"/>
      <c r="D6894" s="181" t="s">
        <v>586</v>
      </c>
      <c r="E6894" s="188" t="s">
        <v>1</v>
      </c>
      <c r="F6894" s="189" t="s">
        <v>6421</v>
      </c>
      <c r="H6894" s="190">
        <v>-1.8</v>
      </c>
      <c r="I6894" s="191"/>
      <c r="L6894" s="187"/>
      <c r="M6894" s="192"/>
      <c r="T6894" s="193"/>
      <c r="AT6894" s="188" t="s">
        <v>586</v>
      </c>
      <c r="AU6894" s="188" t="s">
        <v>84</v>
      </c>
      <c r="AV6894" s="13" t="s">
        <v>89</v>
      </c>
      <c r="AW6894" s="13" t="s">
        <v>31</v>
      </c>
      <c r="AX6894" s="13" t="s">
        <v>77</v>
      </c>
      <c r="AY6894" s="188" t="s">
        <v>574</v>
      </c>
    </row>
    <row r="6895" spans="2:51" s="12" customFormat="1" ht="12">
      <c r="B6895" s="180"/>
      <c r="D6895" s="181" t="s">
        <v>586</v>
      </c>
      <c r="E6895" s="182" t="s">
        <v>1</v>
      </c>
      <c r="F6895" s="183" t="s">
        <v>6712</v>
      </c>
      <c r="H6895" s="182" t="s">
        <v>1</v>
      </c>
      <c r="I6895" s="184"/>
      <c r="L6895" s="180"/>
      <c r="M6895" s="185"/>
      <c r="T6895" s="186"/>
      <c r="AT6895" s="182" t="s">
        <v>586</v>
      </c>
      <c r="AU6895" s="182" t="s">
        <v>84</v>
      </c>
      <c r="AV6895" s="12" t="s">
        <v>84</v>
      </c>
      <c r="AW6895" s="12" t="s">
        <v>31</v>
      </c>
      <c r="AX6895" s="12" t="s">
        <v>77</v>
      </c>
      <c r="AY6895" s="182" t="s">
        <v>574</v>
      </c>
    </row>
    <row r="6896" spans="2:51" s="13" customFormat="1" ht="12">
      <c r="B6896" s="187"/>
      <c r="D6896" s="181" t="s">
        <v>586</v>
      </c>
      <c r="E6896" s="188" t="s">
        <v>1</v>
      </c>
      <c r="F6896" s="189" t="s">
        <v>6713</v>
      </c>
      <c r="H6896" s="190">
        <v>16.239999999999998</v>
      </c>
      <c r="I6896" s="191"/>
      <c r="L6896" s="187"/>
      <c r="M6896" s="192"/>
      <c r="T6896" s="193"/>
      <c r="AT6896" s="188" t="s">
        <v>586</v>
      </c>
      <c r="AU6896" s="188" t="s">
        <v>84</v>
      </c>
      <c r="AV6896" s="13" t="s">
        <v>89</v>
      </c>
      <c r="AW6896" s="13" t="s">
        <v>31</v>
      </c>
      <c r="AX6896" s="13" t="s">
        <v>77</v>
      </c>
      <c r="AY6896" s="188" t="s">
        <v>574</v>
      </c>
    </row>
    <row r="6897" spans="2:65" s="13" customFormat="1" ht="12">
      <c r="B6897" s="187"/>
      <c r="D6897" s="181" t="s">
        <v>586</v>
      </c>
      <c r="E6897" s="188" t="s">
        <v>1</v>
      </c>
      <c r="F6897" s="189" t="s">
        <v>6421</v>
      </c>
      <c r="H6897" s="190">
        <v>-1.8</v>
      </c>
      <c r="I6897" s="191"/>
      <c r="L6897" s="187"/>
      <c r="M6897" s="192"/>
      <c r="T6897" s="193"/>
      <c r="AT6897" s="188" t="s">
        <v>586</v>
      </c>
      <c r="AU6897" s="188" t="s">
        <v>84</v>
      </c>
      <c r="AV6897" s="13" t="s">
        <v>89</v>
      </c>
      <c r="AW6897" s="13" t="s">
        <v>31</v>
      </c>
      <c r="AX6897" s="13" t="s">
        <v>77</v>
      </c>
      <c r="AY6897" s="188" t="s">
        <v>574</v>
      </c>
    </row>
    <row r="6898" spans="2:65" s="14" customFormat="1" ht="12">
      <c r="B6898" s="194"/>
      <c r="D6898" s="181" t="s">
        <v>586</v>
      </c>
      <c r="E6898" s="195" t="s">
        <v>349</v>
      </c>
      <c r="F6898" s="196" t="s">
        <v>596</v>
      </c>
      <c r="H6898" s="197">
        <v>2389.9250000000002</v>
      </c>
      <c r="I6898" s="198"/>
      <c r="L6898" s="194"/>
      <c r="M6898" s="199"/>
      <c r="T6898" s="200"/>
      <c r="AT6898" s="195" t="s">
        <v>586</v>
      </c>
      <c r="AU6898" s="195" t="s">
        <v>84</v>
      </c>
      <c r="AV6898" s="14" t="s">
        <v>580</v>
      </c>
      <c r="AW6898" s="14" t="s">
        <v>31</v>
      </c>
      <c r="AX6898" s="14" t="s">
        <v>84</v>
      </c>
      <c r="AY6898" s="195" t="s">
        <v>574</v>
      </c>
    </row>
    <row r="6899" spans="2:65" s="1" customFormat="1" ht="16.5" customHeight="1">
      <c r="B6899" s="140"/>
      <c r="C6899" s="168" t="s">
        <v>6714</v>
      </c>
      <c r="D6899" s="168" t="s">
        <v>576</v>
      </c>
      <c r="E6899" s="169" t="s">
        <v>6715</v>
      </c>
      <c r="F6899" s="170" t="s">
        <v>12091</v>
      </c>
      <c r="G6899" s="171" t="s">
        <v>584</v>
      </c>
      <c r="H6899" s="172">
        <v>1827.396</v>
      </c>
      <c r="I6899" s="173"/>
      <c r="J6899" s="174">
        <f>ROUND(I6899*H6899,2)</f>
        <v>0</v>
      </c>
      <c r="K6899" s="175"/>
      <c r="L6899" s="34"/>
      <c r="M6899" s="176" t="s">
        <v>1</v>
      </c>
      <c r="N6899" s="139" t="s">
        <v>43</v>
      </c>
      <c r="P6899" s="177">
        <f>O6899*H6899</f>
        <v>0</v>
      </c>
      <c r="Q6899" s="177">
        <v>1.0500000000000001E-2</v>
      </c>
      <c r="R6899" s="177">
        <f>Q6899*H6899</f>
        <v>19.187657999999999</v>
      </c>
      <c r="S6899" s="177">
        <v>0</v>
      </c>
      <c r="T6899" s="178">
        <f>S6899*H6899</f>
        <v>0</v>
      </c>
      <c r="AR6899" s="179" t="s">
        <v>6138</v>
      </c>
      <c r="AT6899" s="179" t="s">
        <v>576</v>
      </c>
      <c r="AU6899" s="179" t="s">
        <v>84</v>
      </c>
      <c r="AY6899" s="17" t="s">
        <v>574</v>
      </c>
      <c r="BE6899" s="102">
        <f>IF(N6899="základná",J6899,0)</f>
        <v>0</v>
      </c>
      <c r="BF6899" s="102">
        <f>IF(N6899="znížená",J6899,0)</f>
        <v>0</v>
      </c>
      <c r="BG6899" s="102">
        <f>IF(N6899="zákl. prenesená",J6899,0)</f>
        <v>0</v>
      </c>
      <c r="BH6899" s="102">
        <f>IF(N6899="zníž. prenesená",J6899,0)</f>
        <v>0</v>
      </c>
      <c r="BI6899" s="102">
        <f>IF(N6899="nulová",J6899,0)</f>
        <v>0</v>
      </c>
      <c r="BJ6899" s="17" t="s">
        <v>89</v>
      </c>
      <c r="BK6899" s="102">
        <f>ROUND(I6899*H6899,2)</f>
        <v>0</v>
      </c>
      <c r="BL6899" s="17" t="s">
        <v>6138</v>
      </c>
      <c r="BM6899" s="179" t="s">
        <v>6716</v>
      </c>
    </row>
    <row r="6900" spans="2:65" s="12" customFormat="1" ht="12">
      <c r="B6900" s="180"/>
      <c r="D6900" s="181" t="s">
        <v>586</v>
      </c>
      <c r="E6900" s="182" t="s">
        <v>1</v>
      </c>
      <c r="F6900" s="183" t="s">
        <v>6417</v>
      </c>
      <c r="H6900" s="182" t="s">
        <v>1</v>
      </c>
      <c r="I6900" s="184"/>
      <c r="L6900" s="180"/>
      <c r="M6900" s="185"/>
      <c r="T6900" s="186"/>
      <c r="AT6900" s="182" t="s">
        <v>586</v>
      </c>
      <c r="AU6900" s="182" t="s">
        <v>84</v>
      </c>
      <c r="AV6900" s="12" t="s">
        <v>84</v>
      </c>
      <c r="AW6900" s="12" t="s">
        <v>31</v>
      </c>
      <c r="AX6900" s="12" t="s">
        <v>77</v>
      </c>
      <c r="AY6900" s="182" t="s">
        <v>574</v>
      </c>
    </row>
    <row r="6901" spans="2:65" s="12" customFormat="1" ht="12">
      <c r="B6901" s="180"/>
      <c r="D6901" s="181" t="s">
        <v>586</v>
      </c>
      <c r="E6901" s="182" t="s">
        <v>1</v>
      </c>
      <c r="F6901" s="183" t="s">
        <v>6717</v>
      </c>
      <c r="H6901" s="182" t="s">
        <v>1</v>
      </c>
      <c r="I6901" s="184"/>
      <c r="L6901" s="180"/>
      <c r="M6901" s="185"/>
      <c r="T6901" s="186"/>
      <c r="AT6901" s="182" t="s">
        <v>586</v>
      </c>
      <c r="AU6901" s="182" t="s">
        <v>84</v>
      </c>
      <c r="AV6901" s="12" t="s">
        <v>84</v>
      </c>
      <c r="AW6901" s="12" t="s">
        <v>31</v>
      </c>
      <c r="AX6901" s="12" t="s">
        <v>77</v>
      </c>
      <c r="AY6901" s="182" t="s">
        <v>574</v>
      </c>
    </row>
    <row r="6902" spans="2:65" s="13" customFormat="1" ht="12">
      <c r="B6902" s="187"/>
      <c r="D6902" s="181" t="s">
        <v>586</v>
      </c>
      <c r="E6902" s="188" t="s">
        <v>1</v>
      </c>
      <c r="F6902" s="189" t="s">
        <v>6718</v>
      </c>
      <c r="H6902" s="190">
        <v>48.606000000000002</v>
      </c>
      <c r="I6902" s="191"/>
      <c r="L6902" s="187"/>
      <c r="M6902" s="192"/>
      <c r="T6902" s="193"/>
      <c r="AT6902" s="188" t="s">
        <v>586</v>
      </c>
      <c r="AU6902" s="188" t="s">
        <v>84</v>
      </c>
      <c r="AV6902" s="13" t="s">
        <v>89</v>
      </c>
      <c r="AW6902" s="13" t="s">
        <v>31</v>
      </c>
      <c r="AX6902" s="13" t="s">
        <v>77</v>
      </c>
      <c r="AY6902" s="188" t="s">
        <v>574</v>
      </c>
    </row>
    <row r="6903" spans="2:65" s="12" customFormat="1" ht="12">
      <c r="B6903" s="180"/>
      <c r="D6903" s="181" t="s">
        <v>586</v>
      </c>
      <c r="E6903" s="182" t="s">
        <v>1</v>
      </c>
      <c r="F6903" s="183" t="s">
        <v>6719</v>
      </c>
      <c r="H6903" s="182" t="s">
        <v>1</v>
      </c>
      <c r="I6903" s="184"/>
      <c r="L6903" s="180"/>
      <c r="M6903" s="185"/>
      <c r="T6903" s="186"/>
      <c r="AT6903" s="182" t="s">
        <v>586</v>
      </c>
      <c r="AU6903" s="182" t="s">
        <v>84</v>
      </c>
      <c r="AV6903" s="12" t="s">
        <v>84</v>
      </c>
      <c r="AW6903" s="12" t="s">
        <v>31</v>
      </c>
      <c r="AX6903" s="12" t="s">
        <v>77</v>
      </c>
      <c r="AY6903" s="182" t="s">
        <v>574</v>
      </c>
    </row>
    <row r="6904" spans="2:65" s="13" customFormat="1" ht="12">
      <c r="B6904" s="187"/>
      <c r="D6904" s="181" t="s">
        <v>586</v>
      </c>
      <c r="E6904" s="188" t="s">
        <v>1</v>
      </c>
      <c r="F6904" s="189" t="s">
        <v>6720</v>
      </c>
      <c r="H6904" s="190">
        <v>5.1680000000000001</v>
      </c>
      <c r="I6904" s="191"/>
      <c r="L6904" s="187"/>
      <c r="M6904" s="192"/>
      <c r="T6904" s="193"/>
      <c r="AT6904" s="188" t="s">
        <v>586</v>
      </c>
      <c r="AU6904" s="188" t="s">
        <v>84</v>
      </c>
      <c r="AV6904" s="13" t="s">
        <v>89</v>
      </c>
      <c r="AW6904" s="13" t="s">
        <v>31</v>
      </c>
      <c r="AX6904" s="13" t="s">
        <v>77</v>
      </c>
      <c r="AY6904" s="188" t="s">
        <v>574</v>
      </c>
    </row>
    <row r="6905" spans="2:65" s="13" customFormat="1" ht="12">
      <c r="B6905" s="187"/>
      <c r="D6905" s="181" t="s">
        <v>586</v>
      </c>
      <c r="E6905" s="188" t="s">
        <v>1</v>
      </c>
      <c r="F6905" s="189" t="s">
        <v>6421</v>
      </c>
      <c r="H6905" s="190">
        <v>-1.8</v>
      </c>
      <c r="I6905" s="191"/>
      <c r="L6905" s="187"/>
      <c r="M6905" s="192"/>
      <c r="T6905" s="193"/>
      <c r="AT6905" s="188" t="s">
        <v>586</v>
      </c>
      <c r="AU6905" s="188" t="s">
        <v>84</v>
      </c>
      <c r="AV6905" s="13" t="s">
        <v>89</v>
      </c>
      <c r="AW6905" s="13" t="s">
        <v>31</v>
      </c>
      <c r="AX6905" s="13" t="s">
        <v>77</v>
      </c>
      <c r="AY6905" s="188" t="s">
        <v>574</v>
      </c>
    </row>
    <row r="6906" spans="2:65" s="13" customFormat="1" ht="12">
      <c r="B6906" s="187"/>
      <c r="D6906" s="181" t="s">
        <v>586</v>
      </c>
      <c r="E6906" s="188" t="s">
        <v>1</v>
      </c>
      <c r="F6906" s="189" t="s">
        <v>6428</v>
      </c>
      <c r="H6906" s="190">
        <v>-2</v>
      </c>
      <c r="I6906" s="191"/>
      <c r="L6906" s="187"/>
      <c r="M6906" s="192"/>
      <c r="T6906" s="193"/>
      <c r="AT6906" s="188" t="s">
        <v>586</v>
      </c>
      <c r="AU6906" s="188" t="s">
        <v>84</v>
      </c>
      <c r="AV6906" s="13" t="s">
        <v>89</v>
      </c>
      <c r="AW6906" s="13" t="s">
        <v>31</v>
      </c>
      <c r="AX6906" s="13" t="s">
        <v>77</v>
      </c>
      <c r="AY6906" s="188" t="s">
        <v>574</v>
      </c>
    </row>
    <row r="6907" spans="2:65" s="12" customFormat="1" ht="12">
      <c r="B6907" s="180"/>
      <c r="D6907" s="181" t="s">
        <v>586</v>
      </c>
      <c r="E6907" s="182" t="s">
        <v>1</v>
      </c>
      <c r="F6907" s="183" t="s">
        <v>6721</v>
      </c>
      <c r="H6907" s="182" t="s">
        <v>1</v>
      </c>
      <c r="I6907" s="184"/>
      <c r="L6907" s="180"/>
      <c r="M6907" s="185"/>
      <c r="T6907" s="186"/>
      <c r="AT6907" s="182" t="s">
        <v>586</v>
      </c>
      <c r="AU6907" s="182" t="s">
        <v>84</v>
      </c>
      <c r="AV6907" s="12" t="s">
        <v>84</v>
      </c>
      <c r="AW6907" s="12" t="s">
        <v>31</v>
      </c>
      <c r="AX6907" s="12" t="s">
        <v>77</v>
      </c>
      <c r="AY6907" s="182" t="s">
        <v>574</v>
      </c>
    </row>
    <row r="6908" spans="2:65" s="13" customFormat="1" ht="12">
      <c r="B6908" s="187"/>
      <c r="D6908" s="181" t="s">
        <v>586</v>
      </c>
      <c r="E6908" s="188" t="s">
        <v>1</v>
      </c>
      <c r="F6908" s="189" t="s">
        <v>6722</v>
      </c>
      <c r="H6908" s="190">
        <v>38.485999999999997</v>
      </c>
      <c r="I6908" s="191"/>
      <c r="L6908" s="187"/>
      <c r="M6908" s="192"/>
      <c r="T6908" s="193"/>
      <c r="AT6908" s="188" t="s">
        <v>586</v>
      </c>
      <c r="AU6908" s="188" t="s">
        <v>84</v>
      </c>
      <c r="AV6908" s="13" t="s">
        <v>89</v>
      </c>
      <c r="AW6908" s="13" t="s">
        <v>31</v>
      </c>
      <c r="AX6908" s="13" t="s">
        <v>77</v>
      </c>
      <c r="AY6908" s="188" t="s">
        <v>574</v>
      </c>
    </row>
    <row r="6909" spans="2:65" s="13" customFormat="1" ht="12">
      <c r="B6909" s="187"/>
      <c r="D6909" s="181" t="s">
        <v>586</v>
      </c>
      <c r="E6909" s="188" t="s">
        <v>1</v>
      </c>
      <c r="F6909" s="189" t="s">
        <v>6723</v>
      </c>
      <c r="H6909" s="190">
        <v>11.824999999999999</v>
      </c>
      <c r="I6909" s="191"/>
      <c r="L6909" s="187"/>
      <c r="M6909" s="192"/>
      <c r="T6909" s="193"/>
      <c r="AT6909" s="188" t="s">
        <v>586</v>
      </c>
      <c r="AU6909" s="188" t="s">
        <v>84</v>
      </c>
      <c r="AV6909" s="13" t="s">
        <v>89</v>
      </c>
      <c r="AW6909" s="13" t="s">
        <v>31</v>
      </c>
      <c r="AX6909" s="13" t="s">
        <v>77</v>
      </c>
      <c r="AY6909" s="188" t="s">
        <v>574</v>
      </c>
    </row>
    <row r="6910" spans="2:65" s="12" customFormat="1" ht="12">
      <c r="B6910" s="180"/>
      <c r="D6910" s="181" t="s">
        <v>586</v>
      </c>
      <c r="E6910" s="182" t="s">
        <v>1</v>
      </c>
      <c r="F6910" s="183" t="s">
        <v>6719</v>
      </c>
      <c r="H6910" s="182" t="s">
        <v>1</v>
      </c>
      <c r="I6910" s="184"/>
      <c r="L6910" s="180"/>
      <c r="M6910" s="185"/>
      <c r="T6910" s="186"/>
      <c r="AT6910" s="182" t="s">
        <v>586</v>
      </c>
      <c r="AU6910" s="182" t="s">
        <v>84</v>
      </c>
      <c r="AV6910" s="12" t="s">
        <v>84</v>
      </c>
      <c r="AW6910" s="12" t="s">
        <v>31</v>
      </c>
      <c r="AX6910" s="12" t="s">
        <v>77</v>
      </c>
      <c r="AY6910" s="182" t="s">
        <v>574</v>
      </c>
    </row>
    <row r="6911" spans="2:65" s="13" customFormat="1" ht="12">
      <c r="B6911" s="187"/>
      <c r="D6911" s="181" t="s">
        <v>586</v>
      </c>
      <c r="E6911" s="188" t="s">
        <v>1</v>
      </c>
      <c r="F6911" s="189" t="s">
        <v>6724</v>
      </c>
      <c r="H6911" s="190">
        <v>2.6309999999999998</v>
      </c>
      <c r="I6911" s="191"/>
      <c r="L6911" s="187"/>
      <c r="M6911" s="192"/>
      <c r="T6911" s="193"/>
      <c r="AT6911" s="188" t="s">
        <v>586</v>
      </c>
      <c r="AU6911" s="188" t="s">
        <v>84</v>
      </c>
      <c r="AV6911" s="13" t="s">
        <v>89</v>
      </c>
      <c r="AW6911" s="13" t="s">
        <v>31</v>
      </c>
      <c r="AX6911" s="13" t="s">
        <v>77</v>
      </c>
      <c r="AY6911" s="188" t="s">
        <v>574</v>
      </c>
    </row>
    <row r="6912" spans="2:65" s="12" customFormat="1" ht="12">
      <c r="B6912" s="180"/>
      <c r="D6912" s="181" t="s">
        <v>586</v>
      </c>
      <c r="E6912" s="182" t="s">
        <v>1</v>
      </c>
      <c r="F6912" s="183" t="s">
        <v>6725</v>
      </c>
      <c r="H6912" s="182" t="s">
        <v>1</v>
      </c>
      <c r="I6912" s="184"/>
      <c r="L6912" s="180"/>
      <c r="M6912" s="185"/>
      <c r="T6912" s="186"/>
      <c r="AT6912" s="182" t="s">
        <v>586</v>
      </c>
      <c r="AU6912" s="182" t="s">
        <v>84</v>
      </c>
      <c r="AV6912" s="12" t="s">
        <v>84</v>
      </c>
      <c r="AW6912" s="12" t="s">
        <v>31</v>
      </c>
      <c r="AX6912" s="12" t="s">
        <v>77</v>
      </c>
      <c r="AY6912" s="182" t="s">
        <v>574</v>
      </c>
    </row>
    <row r="6913" spans="2:51" s="13" customFormat="1" ht="12">
      <c r="B6913" s="187"/>
      <c r="D6913" s="181" t="s">
        <v>586</v>
      </c>
      <c r="E6913" s="188" t="s">
        <v>1</v>
      </c>
      <c r="F6913" s="189" t="s">
        <v>6726</v>
      </c>
      <c r="H6913" s="190">
        <v>35.75</v>
      </c>
      <c r="I6913" s="191"/>
      <c r="L6913" s="187"/>
      <c r="M6913" s="192"/>
      <c r="T6913" s="193"/>
      <c r="AT6913" s="188" t="s">
        <v>586</v>
      </c>
      <c r="AU6913" s="188" t="s">
        <v>84</v>
      </c>
      <c r="AV6913" s="13" t="s">
        <v>89</v>
      </c>
      <c r="AW6913" s="13" t="s">
        <v>31</v>
      </c>
      <c r="AX6913" s="13" t="s">
        <v>77</v>
      </c>
      <c r="AY6913" s="188" t="s">
        <v>574</v>
      </c>
    </row>
    <row r="6914" spans="2:51" s="13" customFormat="1" ht="12">
      <c r="B6914" s="187"/>
      <c r="D6914" s="181" t="s">
        <v>586</v>
      </c>
      <c r="E6914" s="188" t="s">
        <v>1</v>
      </c>
      <c r="F6914" s="189" t="s">
        <v>6727</v>
      </c>
      <c r="H6914" s="190">
        <v>-3.6</v>
      </c>
      <c r="I6914" s="191"/>
      <c r="L6914" s="187"/>
      <c r="M6914" s="192"/>
      <c r="T6914" s="193"/>
      <c r="AT6914" s="188" t="s">
        <v>586</v>
      </c>
      <c r="AU6914" s="188" t="s">
        <v>84</v>
      </c>
      <c r="AV6914" s="13" t="s">
        <v>89</v>
      </c>
      <c r="AW6914" s="13" t="s">
        <v>31</v>
      </c>
      <c r="AX6914" s="13" t="s">
        <v>77</v>
      </c>
      <c r="AY6914" s="188" t="s">
        <v>574</v>
      </c>
    </row>
    <row r="6915" spans="2:51" s="12" customFormat="1" ht="12">
      <c r="B6915" s="180"/>
      <c r="D6915" s="181" t="s">
        <v>586</v>
      </c>
      <c r="E6915" s="182" t="s">
        <v>1</v>
      </c>
      <c r="F6915" s="183" t="s">
        <v>6728</v>
      </c>
      <c r="H6915" s="182" t="s">
        <v>1</v>
      </c>
      <c r="I6915" s="184"/>
      <c r="L6915" s="180"/>
      <c r="M6915" s="185"/>
      <c r="T6915" s="186"/>
      <c r="AT6915" s="182" t="s">
        <v>586</v>
      </c>
      <c r="AU6915" s="182" t="s">
        <v>84</v>
      </c>
      <c r="AV6915" s="12" t="s">
        <v>84</v>
      </c>
      <c r="AW6915" s="12" t="s">
        <v>31</v>
      </c>
      <c r="AX6915" s="12" t="s">
        <v>77</v>
      </c>
      <c r="AY6915" s="182" t="s">
        <v>574</v>
      </c>
    </row>
    <row r="6916" spans="2:51" s="13" customFormat="1" ht="12">
      <c r="B6916" s="187"/>
      <c r="D6916" s="181" t="s">
        <v>586</v>
      </c>
      <c r="E6916" s="188" t="s">
        <v>1</v>
      </c>
      <c r="F6916" s="189" t="s">
        <v>6729</v>
      </c>
      <c r="H6916" s="190">
        <v>53.529000000000003</v>
      </c>
      <c r="I6916" s="191"/>
      <c r="L6916" s="187"/>
      <c r="M6916" s="192"/>
      <c r="T6916" s="193"/>
      <c r="AT6916" s="188" t="s">
        <v>586</v>
      </c>
      <c r="AU6916" s="188" t="s">
        <v>84</v>
      </c>
      <c r="AV6916" s="13" t="s">
        <v>89</v>
      </c>
      <c r="AW6916" s="13" t="s">
        <v>31</v>
      </c>
      <c r="AX6916" s="13" t="s">
        <v>77</v>
      </c>
      <c r="AY6916" s="188" t="s">
        <v>574</v>
      </c>
    </row>
    <row r="6917" spans="2:51" s="13" customFormat="1" ht="12">
      <c r="B6917" s="187"/>
      <c r="D6917" s="181" t="s">
        <v>586</v>
      </c>
      <c r="E6917" s="188" t="s">
        <v>1</v>
      </c>
      <c r="F6917" s="189" t="s">
        <v>6730</v>
      </c>
      <c r="H6917" s="190">
        <v>-3.9359999999999999</v>
      </c>
      <c r="I6917" s="191"/>
      <c r="L6917" s="187"/>
      <c r="M6917" s="192"/>
      <c r="T6917" s="193"/>
      <c r="AT6917" s="188" t="s">
        <v>586</v>
      </c>
      <c r="AU6917" s="188" t="s">
        <v>84</v>
      </c>
      <c r="AV6917" s="13" t="s">
        <v>89</v>
      </c>
      <c r="AW6917" s="13" t="s">
        <v>31</v>
      </c>
      <c r="AX6917" s="13" t="s">
        <v>77</v>
      </c>
      <c r="AY6917" s="188" t="s">
        <v>574</v>
      </c>
    </row>
    <row r="6918" spans="2:51" s="13" customFormat="1" ht="12">
      <c r="B6918" s="187"/>
      <c r="D6918" s="181" t="s">
        <v>586</v>
      </c>
      <c r="E6918" s="188" t="s">
        <v>1</v>
      </c>
      <c r="F6918" s="189" t="s">
        <v>6731</v>
      </c>
      <c r="H6918" s="190">
        <v>-11.22</v>
      </c>
      <c r="I6918" s="191"/>
      <c r="L6918" s="187"/>
      <c r="M6918" s="192"/>
      <c r="T6918" s="193"/>
      <c r="AT6918" s="188" t="s">
        <v>586</v>
      </c>
      <c r="AU6918" s="188" t="s">
        <v>84</v>
      </c>
      <c r="AV6918" s="13" t="s">
        <v>89</v>
      </c>
      <c r="AW6918" s="13" t="s">
        <v>31</v>
      </c>
      <c r="AX6918" s="13" t="s">
        <v>77</v>
      </c>
      <c r="AY6918" s="188" t="s">
        <v>574</v>
      </c>
    </row>
    <row r="6919" spans="2:51" s="12" customFormat="1" ht="12">
      <c r="B6919" s="180"/>
      <c r="D6919" s="181" t="s">
        <v>586</v>
      </c>
      <c r="E6919" s="182" t="s">
        <v>1</v>
      </c>
      <c r="F6919" s="183" t="s">
        <v>6732</v>
      </c>
      <c r="H6919" s="182" t="s">
        <v>1</v>
      </c>
      <c r="I6919" s="184"/>
      <c r="L6919" s="180"/>
      <c r="M6919" s="185"/>
      <c r="T6919" s="186"/>
      <c r="AT6919" s="182" t="s">
        <v>586</v>
      </c>
      <c r="AU6919" s="182" t="s">
        <v>84</v>
      </c>
      <c r="AV6919" s="12" t="s">
        <v>84</v>
      </c>
      <c r="AW6919" s="12" t="s">
        <v>31</v>
      </c>
      <c r="AX6919" s="12" t="s">
        <v>77</v>
      </c>
      <c r="AY6919" s="182" t="s">
        <v>574</v>
      </c>
    </row>
    <row r="6920" spans="2:51" s="13" customFormat="1" ht="12">
      <c r="B6920" s="187"/>
      <c r="D6920" s="181" t="s">
        <v>586</v>
      </c>
      <c r="E6920" s="188" t="s">
        <v>1</v>
      </c>
      <c r="F6920" s="189" t="s">
        <v>6733</v>
      </c>
      <c r="H6920" s="190">
        <v>234.71299999999999</v>
      </c>
      <c r="I6920" s="191"/>
      <c r="L6920" s="187"/>
      <c r="M6920" s="192"/>
      <c r="T6920" s="193"/>
      <c r="AT6920" s="188" t="s">
        <v>586</v>
      </c>
      <c r="AU6920" s="188" t="s">
        <v>84</v>
      </c>
      <c r="AV6920" s="13" t="s">
        <v>89</v>
      </c>
      <c r="AW6920" s="13" t="s">
        <v>31</v>
      </c>
      <c r="AX6920" s="13" t="s">
        <v>77</v>
      </c>
      <c r="AY6920" s="188" t="s">
        <v>574</v>
      </c>
    </row>
    <row r="6921" spans="2:51" s="13" customFormat="1" ht="12">
      <c r="B6921" s="187"/>
      <c r="D6921" s="181" t="s">
        <v>586</v>
      </c>
      <c r="E6921" s="188" t="s">
        <v>1</v>
      </c>
      <c r="F6921" s="189" t="s">
        <v>6734</v>
      </c>
      <c r="H6921" s="190">
        <v>-3</v>
      </c>
      <c r="I6921" s="191"/>
      <c r="L6921" s="187"/>
      <c r="M6921" s="192"/>
      <c r="T6921" s="193"/>
      <c r="AT6921" s="188" t="s">
        <v>586</v>
      </c>
      <c r="AU6921" s="188" t="s">
        <v>84</v>
      </c>
      <c r="AV6921" s="13" t="s">
        <v>89</v>
      </c>
      <c r="AW6921" s="13" t="s">
        <v>31</v>
      </c>
      <c r="AX6921" s="13" t="s">
        <v>77</v>
      </c>
      <c r="AY6921" s="188" t="s">
        <v>574</v>
      </c>
    </row>
    <row r="6922" spans="2:51" s="13" customFormat="1" ht="12">
      <c r="B6922" s="187"/>
      <c r="D6922" s="181" t="s">
        <v>586</v>
      </c>
      <c r="E6922" s="188" t="s">
        <v>1</v>
      </c>
      <c r="F6922" s="189" t="s">
        <v>6735</v>
      </c>
      <c r="H6922" s="190">
        <v>-12.6</v>
      </c>
      <c r="I6922" s="191"/>
      <c r="L6922" s="187"/>
      <c r="M6922" s="192"/>
      <c r="T6922" s="193"/>
      <c r="AT6922" s="188" t="s">
        <v>586</v>
      </c>
      <c r="AU6922" s="188" t="s">
        <v>84</v>
      </c>
      <c r="AV6922" s="13" t="s">
        <v>89</v>
      </c>
      <c r="AW6922" s="13" t="s">
        <v>31</v>
      </c>
      <c r="AX6922" s="13" t="s">
        <v>77</v>
      </c>
      <c r="AY6922" s="188" t="s">
        <v>574</v>
      </c>
    </row>
    <row r="6923" spans="2:51" s="13" customFormat="1" ht="12">
      <c r="B6923" s="187"/>
      <c r="D6923" s="181" t="s">
        <v>586</v>
      </c>
      <c r="E6923" s="188" t="s">
        <v>1</v>
      </c>
      <c r="F6923" s="189" t="s">
        <v>6736</v>
      </c>
      <c r="H6923" s="190">
        <v>-16</v>
      </c>
      <c r="I6923" s="191"/>
      <c r="L6923" s="187"/>
      <c r="M6923" s="192"/>
      <c r="T6923" s="193"/>
      <c r="AT6923" s="188" t="s">
        <v>586</v>
      </c>
      <c r="AU6923" s="188" t="s">
        <v>84</v>
      </c>
      <c r="AV6923" s="13" t="s">
        <v>89</v>
      </c>
      <c r="AW6923" s="13" t="s">
        <v>31</v>
      </c>
      <c r="AX6923" s="13" t="s">
        <v>77</v>
      </c>
      <c r="AY6923" s="188" t="s">
        <v>574</v>
      </c>
    </row>
    <row r="6924" spans="2:51" s="12" customFormat="1" ht="12">
      <c r="B6924" s="180"/>
      <c r="D6924" s="181" t="s">
        <v>586</v>
      </c>
      <c r="E6924" s="182" t="s">
        <v>1</v>
      </c>
      <c r="F6924" s="183" t="s">
        <v>6737</v>
      </c>
      <c r="H6924" s="182" t="s">
        <v>1</v>
      </c>
      <c r="I6924" s="184"/>
      <c r="L6924" s="180"/>
      <c r="M6924" s="185"/>
      <c r="T6924" s="186"/>
      <c r="AT6924" s="182" t="s">
        <v>586</v>
      </c>
      <c r="AU6924" s="182" t="s">
        <v>84</v>
      </c>
      <c r="AV6924" s="12" t="s">
        <v>84</v>
      </c>
      <c r="AW6924" s="12" t="s">
        <v>31</v>
      </c>
      <c r="AX6924" s="12" t="s">
        <v>77</v>
      </c>
      <c r="AY6924" s="182" t="s">
        <v>574</v>
      </c>
    </row>
    <row r="6925" spans="2:51" s="13" customFormat="1" ht="12">
      <c r="B6925" s="187"/>
      <c r="D6925" s="181" t="s">
        <v>586</v>
      </c>
      <c r="E6925" s="188" t="s">
        <v>1</v>
      </c>
      <c r="F6925" s="189" t="s">
        <v>6738</v>
      </c>
      <c r="H6925" s="190">
        <v>-6.5659999999999998</v>
      </c>
      <c r="I6925" s="191"/>
      <c r="L6925" s="187"/>
      <c r="M6925" s="192"/>
      <c r="T6925" s="193"/>
      <c r="AT6925" s="188" t="s">
        <v>586</v>
      </c>
      <c r="AU6925" s="188" t="s">
        <v>84</v>
      </c>
      <c r="AV6925" s="13" t="s">
        <v>89</v>
      </c>
      <c r="AW6925" s="13" t="s">
        <v>31</v>
      </c>
      <c r="AX6925" s="13" t="s">
        <v>77</v>
      </c>
      <c r="AY6925" s="188" t="s">
        <v>574</v>
      </c>
    </row>
    <row r="6926" spans="2:51" s="13" customFormat="1" ht="12">
      <c r="B6926" s="187"/>
      <c r="D6926" s="181" t="s">
        <v>586</v>
      </c>
      <c r="E6926" s="188" t="s">
        <v>1</v>
      </c>
      <c r="F6926" s="189" t="s">
        <v>6739</v>
      </c>
      <c r="H6926" s="190">
        <v>-12.494999999999999</v>
      </c>
      <c r="I6926" s="191"/>
      <c r="L6926" s="187"/>
      <c r="M6926" s="192"/>
      <c r="T6926" s="193"/>
      <c r="AT6926" s="188" t="s">
        <v>586</v>
      </c>
      <c r="AU6926" s="188" t="s">
        <v>84</v>
      </c>
      <c r="AV6926" s="13" t="s">
        <v>89</v>
      </c>
      <c r="AW6926" s="13" t="s">
        <v>31</v>
      </c>
      <c r="AX6926" s="13" t="s">
        <v>77</v>
      </c>
      <c r="AY6926" s="188" t="s">
        <v>574</v>
      </c>
    </row>
    <row r="6927" spans="2:51" s="13" customFormat="1" ht="12">
      <c r="B6927" s="187"/>
      <c r="D6927" s="181" t="s">
        <v>586</v>
      </c>
      <c r="E6927" s="188" t="s">
        <v>1</v>
      </c>
      <c r="F6927" s="189" t="s">
        <v>6740</v>
      </c>
      <c r="H6927" s="190">
        <v>-12.878</v>
      </c>
      <c r="I6927" s="191"/>
      <c r="L6927" s="187"/>
      <c r="M6927" s="192"/>
      <c r="T6927" s="193"/>
      <c r="AT6927" s="188" t="s">
        <v>586</v>
      </c>
      <c r="AU6927" s="188" t="s">
        <v>84</v>
      </c>
      <c r="AV6927" s="13" t="s">
        <v>89</v>
      </c>
      <c r="AW6927" s="13" t="s">
        <v>31</v>
      </c>
      <c r="AX6927" s="13" t="s">
        <v>77</v>
      </c>
      <c r="AY6927" s="188" t="s">
        <v>574</v>
      </c>
    </row>
    <row r="6928" spans="2:51" s="13" customFormat="1" ht="12">
      <c r="B6928" s="187"/>
      <c r="D6928" s="181" t="s">
        <v>586</v>
      </c>
      <c r="E6928" s="188" t="s">
        <v>1</v>
      </c>
      <c r="F6928" s="189" t="s">
        <v>6741</v>
      </c>
      <c r="H6928" s="190">
        <v>-15.81</v>
      </c>
      <c r="I6928" s="191"/>
      <c r="L6928" s="187"/>
      <c r="M6928" s="192"/>
      <c r="T6928" s="193"/>
      <c r="AT6928" s="188" t="s">
        <v>586</v>
      </c>
      <c r="AU6928" s="188" t="s">
        <v>84</v>
      </c>
      <c r="AV6928" s="13" t="s">
        <v>89</v>
      </c>
      <c r="AW6928" s="13" t="s">
        <v>31</v>
      </c>
      <c r="AX6928" s="13" t="s">
        <v>77</v>
      </c>
      <c r="AY6928" s="188" t="s">
        <v>574</v>
      </c>
    </row>
    <row r="6929" spans="2:51" s="13" customFormat="1" ht="12">
      <c r="B6929" s="187"/>
      <c r="D6929" s="181" t="s">
        <v>586</v>
      </c>
      <c r="E6929" s="188" t="s">
        <v>1</v>
      </c>
      <c r="F6929" s="189" t="s">
        <v>6742</v>
      </c>
      <c r="H6929" s="190">
        <v>-6.8209999999999997</v>
      </c>
      <c r="I6929" s="191"/>
      <c r="L6929" s="187"/>
      <c r="M6929" s="192"/>
      <c r="T6929" s="193"/>
      <c r="AT6929" s="188" t="s">
        <v>586</v>
      </c>
      <c r="AU6929" s="188" t="s">
        <v>84</v>
      </c>
      <c r="AV6929" s="13" t="s">
        <v>89</v>
      </c>
      <c r="AW6929" s="13" t="s">
        <v>31</v>
      </c>
      <c r="AX6929" s="13" t="s">
        <v>77</v>
      </c>
      <c r="AY6929" s="188" t="s">
        <v>574</v>
      </c>
    </row>
    <row r="6930" spans="2:51" s="13" customFormat="1" ht="12">
      <c r="B6930" s="187"/>
      <c r="D6930" s="181" t="s">
        <v>586</v>
      </c>
      <c r="E6930" s="188" t="s">
        <v>1</v>
      </c>
      <c r="F6930" s="189" t="s">
        <v>6743</v>
      </c>
      <c r="H6930" s="190">
        <v>-6.8849999999999998</v>
      </c>
      <c r="I6930" s="191"/>
      <c r="L6930" s="187"/>
      <c r="M6930" s="192"/>
      <c r="T6930" s="193"/>
      <c r="AT6930" s="188" t="s">
        <v>586</v>
      </c>
      <c r="AU6930" s="188" t="s">
        <v>84</v>
      </c>
      <c r="AV6930" s="13" t="s">
        <v>89</v>
      </c>
      <c r="AW6930" s="13" t="s">
        <v>31</v>
      </c>
      <c r="AX6930" s="13" t="s">
        <v>77</v>
      </c>
      <c r="AY6930" s="188" t="s">
        <v>574</v>
      </c>
    </row>
    <row r="6931" spans="2:51" s="13" customFormat="1" ht="12">
      <c r="B6931" s="187"/>
      <c r="D6931" s="181" t="s">
        <v>586</v>
      </c>
      <c r="E6931" s="188" t="s">
        <v>1</v>
      </c>
      <c r="F6931" s="189" t="s">
        <v>6744</v>
      </c>
      <c r="H6931" s="190">
        <v>4.8810000000000002</v>
      </c>
      <c r="I6931" s="191"/>
      <c r="L6931" s="187"/>
      <c r="M6931" s="192"/>
      <c r="T6931" s="193"/>
      <c r="AT6931" s="188" t="s">
        <v>586</v>
      </c>
      <c r="AU6931" s="188" t="s">
        <v>84</v>
      </c>
      <c r="AV6931" s="13" t="s">
        <v>89</v>
      </c>
      <c r="AW6931" s="13" t="s">
        <v>31</v>
      </c>
      <c r="AX6931" s="13" t="s">
        <v>77</v>
      </c>
      <c r="AY6931" s="188" t="s">
        <v>574</v>
      </c>
    </row>
    <row r="6932" spans="2:51" s="12" customFormat="1" ht="12">
      <c r="B6932" s="180"/>
      <c r="D6932" s="181" t="s">
        <v>586</v>
      </c>
      <c r="E6932" s="182" t="s">
        <v>1</v>
      </c>
      <c r="F6932" s="183" t="s">
        <v>6745</v>
      </c>
      <c r="H6932" s="182" t="s">
        <v>1</v>
      </c>
      <c r="I6932" s="184"/>
      <c r="L6932" s="180"/>
      <c r="M6932" s="185"/>
      <c r="T6932" s="186"/>
      <c r="AT6932" s="182" t="s">
        <v>586</v>
      </c>
      <c r="AU6932" s="182" t="s">
        <v>84</v>
      </c>
      <c r="AV6932" s="12" t="s">
        <v>84</v>
      </c>
      <c r="AW6932" s="12" t="s">
        <v>31</v>
      </c>
      <c r="AX6932" s="12" t="s">
        <v>77</v>
      </c>
      <c r="AY6932" s="182" t="s">
        <v>574</v>
      </c>
    </row>
    <row r="6933" spans="2:51" s="13" customFormat="1" ht="12">
      <c r="B6933" s="187"/>
      <c r="D6933" s="181" t="s">
        <v>586</v>
      </c>
      <c r="E6933" s="188" t="s">
        <v>1</v>
      </c>
      <c r="F6933" s="189" t="s">
        <v>6746</v>
      </c>
      <c r="H6933" s="190">
        <v>57.2</v>
      </c>
      <c r="I6933" s="191"/>
      <c r="L6933" s="187"/>
      <c r="M6933" s="192"/>
      <c r="T6933" s="193"/>
      <c r="AT6933" s="188" t="s">
        <v>586</v>
      </c>
      <c r="AU6933" s="188" t="s">
        <v>84</v>
      </c>
      <c r="AV6933" s="13" t="s">
        <v>89</v>
      </c>
      <c r="AW6933" s="13" t="s">
        <v>31</v>
      </c>
      <c r="AX6933" s="13" t="s">
        <v>77</v>
      </c>
      <c r="AY6933" s="188" t="s">
        <v>574</v>
      </c>
    </row>
    <row r="6934" spans="2:51" s="13" customFormat="1" ht="12">
      <c r="B6934" s="187"/>
      <c r="D6934" s="181" t="s">
        <v>586</v>
      </c>
      <c r="E6934" s="188" t="s">
        <v>1</v>
      </c>
      <c r="F6934" s="189" t="s">
        <v>6747</v>
      </c>
      <c r="H6934" s="190">
        <v>-10.32</v>
      </c>
      <c r="I6934" s="191"/>
      <c r="L6934" s="187"/>
      <c r="M6934" s="192"/>
      <c r="T6934" s="193"/>
      <c r="AT6934" s="188" t="s">
        <v>586</v>
      </c>
      <c r="AU6934" s="188" t="s">
        <v>84</v>
      </c>
      <c r="AV6934" s="13" t="s">
        <v>89</v>
      </c>
      <c r="AW6934" s="13" t="s">
        <v>31</v>
      </c>
      <c r="AX6934" s="13" t="s">
        <v>77</v>
      </c>
      <c r="AY6934" s="188" t="s">
        <v>574</v>
      </c>
    </row>
    <row r="6935" spans="2:51" s="12" customFormat="1" ht="12">
      <c r="B6935" s="180"/>
      <c r="D6935" s="181" t="s">
        <v>586</v>
      </c>
      <c r="E6935" s="182" t="s">
        <v>1</v>
      </c>
      <c r="F6935" s="183" t="s">
        <v>6748</v>
      </c>
      <c r="H6935" s="182" t="s">
        <v>1</v>
      </c>
      <c r="I6935" s="184"/>
      <c r="L6935" s="180"/>
      <c r="M6935" s="185"/>
      <c r="T6935" s="186"/>
      <c r="AT6935" s="182" t="s">
        <v>586</v>
      </c>
      <c r="AU6935" s="182" t="s">
        <v>84</v>
      </c>
      <c r="AV6935" s="12" t="s">
        <v>84</v>
      </c>
      <c r="AW6935" s="12" t="s">
        <v>31</v>
      </c>
      <c r="AX6935" s="12" t="s">
        <v>77</v>
      </c>
      <c r="AY6935" s="182" t="s">
        <v>574</v>
      </c>
    </row>
    <row r="6936" spans="2:51" s="13" customFormat="1" ht="12">
      <c r="B6936" s="187"/>
      <c r="D6936" s="181" t="s">
        <v>586</v>
      </c>
      <c r="E6936" s="188" t="s">
        <v>1</v>
      </c>
      <c r="F6936" s="189" t="s">
        <v>6749</v>
      </c>
      <c r="H6936" s="190">
        <v>1.425</v>
      </c>
      <c r="I6936" s="191"/>
      <c r="L6936" s="187"/>
      <c r="M6936" s="192"/>
      <c r="T6936" s="193"/>
      <c r="AT6936" s="188" t="s">
        <v>586</v>
      </c>
      <c r="AU6936" s="188" t="s">
        <v>84</v>
      </c>
      <c r="AV6936" s="13" t="s">
        <v>89</v>
      </c>
      <c r="AW6936" s="13" t="s">
        <v>31</v>
      </c>
      <c r="AX6936" s="13" t="s">
        <v>77</v>
      </c>
      <c r="AY6936" s="188" t="s">
        <v>574</v>
      </c>
    </row>
    <row r="6937" spans="2:51" s="13" customFormat="1" ht="12">
      <c r="B6937" s="187"/>
      <c r="D6937" s="181" t="s">
        <v>586</v>
      </c>
      <c r="E6937" s="188" t="s">
        <v>1</v>
      </c>
      <c r="F6937" s="189" t="s">
        <v>6750</v>
      </c>
      <c r="H6937" s="190">
        <v>3.4</v>
      </c>
      <c r="I6937" s="191"/>
      <c r="L6937" s="187"/>
      <c r="M6937" s="192"/>
      <c r="T6937" s="193"/>
      <c r="AT6937" s="188" t="s">
        <v>586</v>
      </c>
      <c r="AU6937" s="188" t="s">
        <v>84</v>
      </c>
      <c r="AV6937" s="13" t="s">
        <v>89</v>
      </c>
      <c r="AW6937" s="13" t="s">
        <v>31</v>
      </c>
      <c r="AX6937" s="13" t="s">
        <v>77</v>
      </c>
      <c r="AY6937" s="188" t="s">
        <v>574</v>
      </c>
    </row>
    <row r="6938" spans="2:51" s="12" customFormat="1" ht="12">
      <c r="B6938" s="180"/>
      <c r="D6938" s="181" t="s">
        <v>586</v>
      </c>
      <c r="E6938" s="182" t="s">
        <v>1</v>
      </c>
      <c r="F6938" s="183" t="s">
        <v>3963</v>
      </c>
      <c r="H6938" s="182" t="s">
        <v>1</v>
      </c>
      <c r="I6938" s="184"/>
      <c r="L6938" s="180"/>
      <c r="M6938" s="185"/>
      <c r="T6938" s="186"/>
      <c r="AT6938" s="182" t="s">
        <v>586</v>
      </c>
      <c r="AU6938" s="182" t="s">
        <v>84</v>
      </c>
      <c r="AV6938" s="12" t="s">
        <v>84</v>
      </c>
      <c r="AW6938" s="12" t="s">
        <v>31</v>
      </c>
      <c r="AX6938" s="12" t="s">
        <v>77</v>
      </c>
      <c r="AY6938" s="182" t="s">
        <v>574</v>
      </c>
    </row>
    <row r="6939" spans="2:51" s="13" customFormat="1" ht="12">
      <c r="B6939" s="187"/>
      <c r="D6939" s="181" t="s">
        <v>586</v>
      </c>
      <c r="E6939" s="188" t="s">
        <v>1</v>
      </c>
      <c r="F6939" s="189" t="s">
        <v>6751</v>
      </c>
      <c r="H6939" s="190">
        <v>94.256</v>
      </c>
      <c r="I6939" s="191"/>
      <c r="L6939" s="187"/>
      <c r="M6939" s="192"/>
      <c r="T6939" s="193"/>
      <c r="AT6939" s="188" t="s">
        <v>586</v>
      </c>
      <c r="AU6939" s="188" t="s">
        <v>84</v>
      </c>
      <c r="AV6939" s="13" t="s">
        <v>89</v>
      </c>
      <c r="AW6939" s="13" t="s">
        <v>31</v>
      </c>
      <c r="AX6939" s="13" t="s">
        <v>77</v>
      </c>
      <c r="AY6939" s="188" t="s">
        <v>574</v>
      </c>
    </row>
    <row r="6940" spans="2:51" s="13" customFormat="1" ht="12">
      <c r="B6940" s="187"/>
      <c r="D6940" s="181" t="s">
        <v>586</v>
      </c>
      <c r="E6940" s="188" t="s">
        <v>1</v>
      </c>
      <c r="F6940" s="189" t="s">
        <v>6743</v>
      </c>
      <c r="H6940" s="190">
        <v>-6.8849999999999998</v>
      </c>
      <c r="I6940" s="191"/>
      <c r="L6940" s="187"/>
      <c r="M6940" s="192"/>
      <c r="T6940" s="193"/>
      <c r="AT6940" s="188" t="s">
        <v>586</v>
      </c>
      <c r="AU6940" s="188" t="s">
        <v>84</v>
      </c>
      <c r="AV6940" s="13" t="s">
        <v>89</v>
      </c>
      <c r="AW6940" s="13" t="s">
        <v>31</v>
      </c>
      <c r="AX6940" s="13" t="s">
        <v>77</v>
      </c>
      <c r="AY6940" s="188" t="s">
        <v>574</v>
      </c>
    </row>
    <row r="6941" spans="2:51" s="13" customFormat="1" ht="12">
      <c r="B6941" s="187"/>
      <c r="D6941" s="181" t="s">
        <v>586</v>
      </c>
      <c r="E6941" s="188" t="s">
        <v>1</v>
      </c>
      <c r="F6941" s="189" t="s">
        <v>6742</v>
      </c>
      <c r="H6941" s="190">
        <v>-6.8209999999999997</v>
      </c>
      <c r="I6941" s="191"/>
      <c r="L6941" s="187"/>
      <c r="M6941" s="192"/>
      <c r="T6941" s="193"/>
      <c r="AT6941" s="188" t="s">
        <v>586</v>
      </c>
      <c r="AU6941" s="188" t="s">
        <v>84</v>
      </c>
      <c r="AV6941" s="13" t="s">
        <v>89</v>
      </c>
      <c r="AW6941" s="13" t="s">
        <v>31</v>
      </c>
      <c r="AX6941" s="13" t="s">
        <v>77</v>
      </c>
      <c r="AY6941" s="188" t="s">
        <v>574</v>
      </c>
    </row>
    <row r="6942" spans="2:51" s="13" customFormat="1" ht="12">
      <c r="B6942" s="187"/>
      <c r="D6942" s="181" t="s">
        <v>586</v>
      </c>
      <c r="E6942" s="188" t="s">
        <v>1</v>
      </c>
      <c r="F6942" s="189" t="s">
        <v>6752</v>
      </c>
      <c r="H6942" s="190">
        <v>-7.65</v>
      </c>
      <c r="I6942" s="191"/>
      <c r="L6942" s="187"/>
      <c r="M6942" s="192"/>
      <c r="T6942" s="193"/>
      <c r="AT6942" s="188" t="s">
        <v>586</v>
      </c>
      <c r="AU6942" s="188" t="s">
        <v>84</v>
      </c>
      <c r="AV6942" s="13" t="s">
        <v>89</v>
      </c>
      <c r="AW6942" s="13" t="s">
        <v>31</v>
      </c>
      <c r="AX6942" s="13" t="s">
        <v>77</v>
      </c>
      <c r="AY6942" s="188" t="s">
        <v>574</v>
      </c>
    </row>
    <row r="6943" spans="2:51" s="12" customFormat="1" ht="12">
      <c r="B6943" s="180"/>
      <c r="D6943" s="181" t="s">
        <v>586</v>
      </c>
      <c r="E6943" s="182" t="s">
        <v>1</v>
      </c>
      <c r="F6943" s="183" t="s">
        <v>2816</v>
      </c>
      <c r="H6943" s="182" t="s">
        <v>1</v>
      </c>
      <c r="I6943" s="184"/>
      <c r="L6943" s="180"/>
      <c r="M6943" s="185"/>
      <c r="T6943" s="186"/>
      <c r="AT6943" s="182" t="s">
        <v>586</v>
      </c>
      <c r="AU6943" s="182" t="s">
        <v>84</v>
      </c>
      <c r="AV6943" s="12" t="s">
        <v>84</v>
      </c>
      <c r="AW6943" s="12" t="s">
        <v>31</v>
      </c>
      <c r="AX6943" s="12" t="s">
        <v>77</v>
      </c>
      <c r="AY6943" s="182" t="s">
        <v>574</v>
      </c>
    </row>
    <row r="6944" spans="2:51" s="13" customFormat="1" ht="12">
      <c r="B6944" s="187"/>
      <c r="D6944" s="181" t="s">
        <v>586</v>
      </c>
      <c r="E6944" s="188" t="s">
        <v>1</v>
      </c>
      <c r="F6944" s="189" t="s">
        <v>6753</v>
      </c>
      <c r="H6944" s="190">
        <v>52.552999999999997</v>
      </c>
      <c r="I6944" s="191"/>
      <c r="L6944" s="187"/>
      <c r="M6944" s="192"/>
      <c r="T6944" s="193"/>
      <c r="AT6944" s="188" t="s">
        <v>586</v>
      </c>
      <c r="AU6944" s="188" t="s">
        <v>84</v>
      </c>
      <c r="AV6944" s="13" t="s">
        <v>89</v>
      </c>
      <c r="AW6944" s="13" t="s">
        <v>31</v>
      </c>
      <c r="AX6944" s="13" t="s">
        <v>77</v>
      </c>
      <c r="AY6944" s="188" t="s">
        <v>574</v>
      </c>
    </row>
    <row r="6945" spans="2:51" s="13" customFormat="1" ht="12">
      <c r="B6945" s="187"/>
      <c r="D6945" s="181" t="s">
        <v>586</v>
      </c>
      <c r="E6945" s="188" t="s">
        <v>1</v>
      </c>
      <c r="F6945" s="189" t="s">
        <v>6738</v>
      </c>
      <c r="H6945" s="190">
        <v>-6.5659999999999998</v>
      </c>
      <c r="I6945" s="191"/>
      <c r="L6945" s="187"/>
      <c r="M6945" s="192"/>
      <c r="T6945" s="193"/>
      <c r="AT6945" s="188" t="s">
        <v>586</v>
      </c>
      <c r="AU6945" s="188" t="s">
        <v>84</v>
      </c>
      <c r="AV6945" s="13" t="s">
        <v>89</v>
      </c>
      <c r="AW6945" s="13" t="s">
        <v>31</v>
      </c>
      <c r="AX6945" s="13" t="s">
        <v>77</v>
      </c>
      <c r="AY6945" s="188" t="s">
        <v>574</v>
      </c>
    </row>
    <row r="6946" spans="2:51" s="13" customFormat="1" ht="12">
      <c r="B6946" s="187"/>
      <c r="D6946" s="181" t="s">
        <v>586</v>
      </c>
      <c r="E6946" s="188" t="s">
        <v>1</v>
      </c>
      <c r="F6946" s="189" t="s">
        <v>6754</v>
      </c>
      <c r="H6946" s="190">
        <v>-10.726000000000001</v>
      </c>
      <c r="I6946" s="191"/>
      <c r="L6946" s="187"/>
      <c r="M6946" s="192"/>
      <c r="T6946" s="193"/>
      <c r="AT6946" s="188" t="s">
        <v>586</v>
      </c>
      <c r="AU6946" s="188" t="s">
        <v>84</v>
      </c>
      <c r="AV6946" s="13" t="s">
        <v>89</v>
      </c>
      <c r="AW6946" s="13" t="s">
        <v>31</v>
      </c>
      <c r="AX6946" s="13" t="s">
        <v>77</v>
      </c>
      <c r="AY6946" s="188" t="s">
        <v>574</v>
      </c>
    </row>
    <row r="6947" spans="2:51" s="13" customFormat="1" ht="12">
      <c r="B6947" s="187"/>
      <c r="D6947" s="181" t="s">
        <v>586</v>
      </c>
      <c r="E6947" s="188" t="s">
        <v>1</v>
      </c>
      <c r="F6947" s="189" t="s">
        <v>6755</v>
      </c>
      <c r="H6947" s="190">
        <v>1.0649999999999999</v>
      </c>
      <c r="I6947" s="191"/>
      <c r="L6947" s="187"/>
      <c r="M6947" s="192"/>
      <c r="T6947" s="193"/>
      <c r="AT6947" s="188" t="s">
        <v>586</v>
      </c>
      <c r="AU6947" s="188" t="s">
        <v>84</v>
      </c>
      <c r="AV6947" s="13" t="s">
        <v>89</v>
      </c>
      <c r="AW6947" s="13" t="s">
        <v>31</v>
      </c>
      <c r="AX6947" s="13" t="s">
        <v>77</v>
      </c>
      <c r="AY6947" s="188" t="s">
        <v>574</v>
      </c>
    </row>
    <row r="6948" spans="2:51" s="12" customFormat="1" ht="12">
      <c r="B6948" s="180"/>
      <c r="D6948" s="181" t="s">
        <v>586</v>
      </c>
      <c r="E6948" s="182" t="s">
        <v>1</v>
      </c>
      <c r="F6948" s="183" t="s">
        <v>6756</v>
      </c>
      <c r="H6948" s="182" t="s">
        <v>1</v>
      </c>
      <c r="I6948" s="184"/>
      <c r="L6948" s="180"/>
      <c r="M6948" s="185"/>
      <c r="T6948" s="186"/>
      <c r="AT6948" s="182" t="s">
        <v>586</v>
      </c>
      <c r="AU6948" s="182" t="s">
        <v>84</v>
      </c>
      <c r="AV6948" s="12" t="s">
        <v>84</v>
      </c>
      <c r="AW6948" s="12" t="s">
        <v>31</v>
      </c>
      <c r="AX6948" s="12" t="s">
        <v>77</v>
      </c>
      <c r="AY6948" s="182" t="s">
        <v>574</v>
      </c>
    </row>
    <row r="6949" spans="2:51" s="13" customFormat="1" ht="12">
      <c r="B6949" s="187"/>
      <c r="D6949" s="181" t="s">
        <v>586</v>
      </c>
      <c r="E6949" s="188" t="s">
        <v>1</v>
      </c>
      <c r="F6949" s="189" t="s">
        <v>6757</v>
      </c>
      <c r="H6949" s="190">
        <v>44.192999999999998</v>
      </c>
      <c r="I6949" s="191"/>
      <c r="L6949" s="187"/>
      <c r="M6949" s="192"/>
      <c r="T6949" s="193"/>
      <c r="AT6949" s="188" t="s">
        <v>586</v>
      </c>
      <c r="AU6949" s="188" t="s">
        <v>84</v>
      </c>
      <c r="AV6949" s="13" t="s">
        <v>89</v>
      </c>
      <c r="AW6949" s="13" t="s">
        <v>31</v>
      </c>
      <c r="AX6949" s="13" t="s">
        <v>77</v>
      </c>
      <c r="AY6949" s="188" t="s">
        <v>574</v>
      </c>
    </row>
    <row r="6950" spans="2:51" s="13" customFormat="1" ht="12">
      <c r="B6950" s="187"/>
      <c r="D6950" s="181" t="s">
        <v>586</v>
      </c>
      <c r="E6950" s="188" t="s">
        <v>1</v>
      </c>
      <c r="F6950" s="189" t="s">
        <v>6739</v>
      </c>
      <c r="H6950" s="190">
        <v>-12.494999999999999</v>
      </c>
      <c r="I6950" s="191"/>
      <c r="L6950" s="187"/>
      <c r="M6950" s="192"/>
      <c r="T6950" s="193"/>
      <c r="AT6950" s="188" t="s">
        <v>586</v>
      </c>
      <c r="AU6950" s="188" t="s">
        <v>84</v>
      </c>
      <c r="AV6950" s="13" t="s">
        <v>89</v>
      </c>
      <c r="AW6950" s="13" t="s">
        <v>31</v>
      </c>
      <c r="AX6950" s="13" t="s">
        <v>77</v>
      </c>
      <c r="AY6950" s="188" t="s">
        <v>574</v>
      </c>
    </row>
    <row r="6951" spans="2:51" s="12" customFormat="1" ht="12">
      <c r="B6951" s="180"/>
      <c r="D6951" s="181" t="s">
        <v>586</v>
      </c>
      <c r="E6951" s="182" t="s">
        <v>1</v>
      </c>
      <c r="F6951" s="183" t="s">
        <v>6758</v>
      </c>
      <c r="H6951" s="182" t="s">
        <v>1</v>
      </c>
      <c r="I6951" s="184"/>
      <c r="L6951" s="180"/>
      <c r="M6951" s="185"/>
      <c r="T6951" s="186"/>
      <c r="AT6951" s="182" t="s">
        <v>586</v>
      </c>
      <c r="AU6951" s="182" t="s">
        <v>84</v>
      </c>
      <c r="AV6951" s="12" t="s">
        <v>84</v>
      </c>
      <c r="AW6951" s="12" t="s">
        <v>31</v>
      </c>
      <c r="AX6951" s="12" t="s">
        <v>77</v>
      </c>
      <c r="AY6951" s="182" t="s">
        <v>574</v>
      </c>
    </row>
    <row r="6952" spans="2:51" s="13" customFormat="1" ht="12">
      <c r="B6952" s="187"/>
      <c r="D6952" s="181" t="s">
        <v>586</v>
      </c>
      <c r="E6952" s="188" t="s">
        <v>1</v>
      </c>
      <c r="F6952" s="189" t="s">
        <v>6759</v>
      </c>
      <c r="H6952" s="190">
        <v>45.360999999999997</v>
      </c>
      <c r="I6952" s="191"/>
      <c r="L6952" s="187"/>
      <c r="M6952" s="192"/>
      <c r="T6952" s="193"/>
      <c r="AT6952" s="188" t="s">
        <v>586</v>
      </c>
      <c r="AU6952" s="188" t="s">
        <v>84</v>
      </c>
      <c r="AV6952" s="13" t="s">
        <v>89</v>
      </c>
      <c r="AW6952" s="13" t="s">
        <v>31</v>
      </c>
      <c r="AX6952" s="13" t="s">
        <v>77</v>
      </c>
      <c r="AY6952" s="188" t="s">
        <v>574</v>
      </c>
    </row>
    <row r="6953" spans="2:51" s="13" customFormat="1" ht="12">
      <c r="B6953" s="187"/>
      <c r="D6953" s="181" t="s">
        <v>586</v>
      </c>
      <c r="E6953" s="188" t="s">
        <v>1</v>
      </c>
      <c r="F6953" s="189" t="s">
        <v>6760</v>
      </c>
      <c r="H6953" s="190">
        <v>-14.025</v>
      </c>
      <c r="I6953" s="191"/>
      <c r="L6953" s="187"/>
      <c r="M6953" s="192"/>
      <c r="T6953" s="193"/>
      <c r="AT6953" s="188" t="s">
        <v>586</v>
      </c>
      <c r="AU6953" s="188" t="s">
        <v>84</v>
      </c>
      <c r="AV6953" s="13" t="s">
        <v>89</v>
      </c>
      <c r="AW6953" s="13" t="s">
        <v>31</v>
      </c>
      <c r="AX6953" s="13" t="s">
        <v>77</v>
      </c>
      <c r="AY6953" s="188" t="s">
        <v>574</v>
      </c>
    </row>
    <row r="6954" spans="2:51" s="12" customFormat="1" ht="12">
      <c r="B6954" s="180"/>
      <c r="D6954" s="181" t="s">
        <v>586</v>
      </c>
      <c r="E6954" s="182" t="s">
        <v>1</v>
      </c>
      <c r="F6954" s="183" t="s">
        <v>6761</v>
      </c>
      <c r="H6954" s="182" t="s">
        <v>1</v>
      </c>
      <c r="I6954" s="184"/>
      <c r="L6954" s="180"/>
      <c r="M6954" s="185"/>
      <c r="T6954" s="186"/>
      <c r="AT6954" s="182" t="s">
        <v>586</v>
      </c>
      <c r="AU6954" s="182" t="s">
        <v>84</v>
      </c>
      <c r="AV6954" s="12" t="s">
        <v>84</v>
      </c>
      <c r="AW6954" s="12" t="s">
        <v>31</v>
      </c>
      <c r="AX6954" s="12" t="s">
        <v>77</v>
      </c>
      <c r="AY6954" s="182" t="s">
        <v>574</v>
      </c>
    </row>
    <row r="6955" spans="2:51" s="13" customFormat="1" ht="12">
      <c r="B6955" s="187"/>
      <c r="D6955" s="181" t="s">
        <v>586</v>
      </c>
      <c r="E6955" s="188" t="s">
        <v>1</v>
      </c>
      <c r="F6955" s="189" t="s">
        <v>6762</v>
      </c>
      <c r="H6955" s="190">
        <v>32.985999999999997</v>
      </c>
      <c r="I6955" s="191"/>
      <c r="L6955" s="187"/>
      <c r="M6955" s="192"/>
      <c r="T6955" s="193"/>
      <c r="AT6955" s="188" t="s">
        <v>586</v>
      </c>
      <c r="AU6955" s="188" t="s">
        <v>84</v>
      </c>
      <c r="AV6955" s="13" t="s">
        <v>89</v>
      </c>
      <c r="AW6955" s="13" t="s">
        <v>31</v>
      </c>
      <c r="AX6955" s="13" t="s">
        <v>77</v>
      </c>
      <c r="AY6955" s="188" t="s">
        <v>574</v>
      </c>
    </row>
    <row r="6956" spans="2:51" s="13" customFormat="1" ht="12">
      <c r="B6956" s="187"/>
      <c r="D6956" s="181" t="s">
        <v>586</v>
      </c>
      <c r="E6956" s="188" t="s">
        <v>1</v>
      </c>
      <c r="F6956" s="189" t="s">
        <v>6741</v>
      </c>
      <c r="H6956" s="190">
        <v>-15.81</v>
      </c>
      <c r="I6956" s="191"/>
      <c r="L6956" s="187"/>
      <c r="M6956" s="192"/>
      <c r="T6956" s="193"/>
      <c r="AT6956" s="188" t="s">
        <v>586</v>
      </c>
      <c r="AU6956" s="188" t="s">
        <v>84</v>
      </c>
      <c r="AV6956" s="13" t="s">
        <v>89</v>
      </c>
      <c r="AW6956" s="13" t="s">
        <v>31</v>
      </c>
      <c r="AX6956" s="13" t="s">
        <v>77</v>
      </c>
      <c r="AY6956" s="188" t="s">
        <v>574</v>
      </c>
    </row>
    <row r="6957" spans="2:51" s="12" customFormat="1" ht="12">
      <c r="B6957" s="180"/>
      <c r="D6957" s="181" t="s">
        <v>586</v>
      </c>
      <c r="E6957" s="182" t="s">
        <v>1</v>
      </c>
      <c r="F6957" s="183" t="s">
        <v>6763</v>
      </c>
      <c r="H6957" s="182" t="s">
        <v>1</v>
      </c>
      <c r="I6957" s="184"/>
      <c r="L6957" s="180"/>
      <c r="M6957" s="185"/>
      <c r="T6957" s="186"/>
      <c r="AT6957" s="182" t="s">
        <v>586</v>
      </c>
      <c r="AU6957" s="182" t="s">
        <v>84</v>
      </c>
      <c r="AV6957" s="12" t="s">
        <v>84</v>
      </c>
      <c r="AW6957" s="12" t="s">
        <v>31</v>
      </c>
      <c r="AX6957" s="12" t="s">
        <v>77</v>
      </c>
      <c r="AY6957" s="182" t="s">
        <v>574</v>
      </c>
    </row>
    <row r="6958" spans="2:51" s="13" customFormat="1" ht="12">
      <c r="B6958" s="187"/>
      <c r="D6958" s="181" t="s">
        <v>586</v>
      </c>
      <c r="E6958" s="188" t="s">
        <v>1</v>
      </c>
      <c r="F6958" s="189" t="s">
        <v>6764</v>
      </c>
      <c r="H6958" s="190">
        <v>25.85</v>
      </c>
      <c r="I6958" s="191"/>
      <c r="L6958" s="187"/>
      <c r="M6958" s="192"/>
      <c r="T6958" s="193"/>
      <c r="AT6958" s="188" t="s">
        <v>586</v>
      </c>
      <c r="AU6958" s="188" t="s">
        <v>84</v>
      </c>
      <c r="AV6958" s="13" t="s">
        <v>89</v>
      </c>
      <c r="AW6958" s="13" t="s">
        <v>31</v>
      </c>
      <c r="AX6958" s="13" t="s">
        <v>77</v>
      </c>
      <c r="AY6958" s="188" t="s">
        <v>574</v>
      </c>
    </row>
    <row r="6959" spans="2:51" s="13" customFormat="1" ht="12">
      <c r="B6959" s="187"/>
      <c r="D6959" s="181" t="s">
        <v>586</v>
      </c>
      <c r="E6959" s="188" t="s">
        <v>1</v>
      </c>
      <c r="F6959" s="189" t="s">
        <v>6765</v>
      </c>
      <c r="H6959" s="190">
        <v>-6.9359999999999999</v>
      </c>
      <c r="I6959" s="191"/>
      <c r="L6959" s="187"/>
      <c r="M6959" s="192"/>
      <c r="T6959" s="193"/>
      <c r="AT6959" s="188" t="s">
        <v>586</v>
      </c>
      <c r="AU6959" s="188" t="s">
        <v>84</v>
      </c>
      <c r="AV6959" s="13" t="s">
        <v>89</v>
      </c>
      <c r="AW6959" s="13" t="s">
        <v>31</v>
      </c>
      <c r="AX6959" s="13" t="s">
        <v>77</v>
      </c>
      <c r="AY6959" s="188" t="s">
        <v>574</v>
      </c>
    </row>
    <row r="6960" spans="2:51" s="12" customFormat="1" ht="12">
      <c r="B6960" s="180"/>
      <c r="D6960" s="181" t="s">
        <v>586</v>
      </c>
      <c r="E6960" s="182" t="s">
        <v>1</v>
      </c>
      <c r="F6960" s="183" t="s">
        <v>6766</v>
      </c>
      <c r="H6960" s="182" t="s">
        <v>1</v>
      </c>
      <c r="I6960" s="184"/>
      <c r="L6960" s="180"/>
      <c r="M6960" s="185"/>
      <c r="T6960" s="186"/>
      <c r="AT6960" s="182" t="s">
        <v>586</v>
      </c>
      <c r="AU6960" s="182" t="s">
        <v>84</v>
      </c>
      <c r="AV6960" s="12" t="s">
        <v>84</v>
      </c>
      <c r="AW6960" s="12" t="s">
        <v>31</v>
      </c>
      <c r="AX6960" s="12" t="s">
        <v>77</v>
      </c>
      <c r="AY6960" s="182" t="s">
        <v>574</v>
      </c>
    </row>
    <row r="6961" spans="2:51" s="13" customFormat="1" ht="12">
      <c r="B6961" s="187"/>
      <c r="D6961" s="181" t="s">
        <v>586</v>
      </c>
      <c r="E6961" s="188" t="s">
        <v>1</v>
      </c>
      <c r="F6961" s="189" t="s">
        <v>6767</v>
      </c>
      <c r="H6961" s="190">
        <v>37.363999999999997</v>
      </c>
      <c r="I6961" s="191"/>
      <c r="L6961" s="187"/>
      <c r="M6961" s="192"/>
      <c r="T6961" s="193"/>
      <c r="AT6961" s="188" t="s">
        <v>586</v>
      </c>
      <c r="AU6961" s="188" t="s">
        <v>84</v>
      </c>
      <c r="AV6961" s="13" t="s">
        <v>89</v>
      </c>
      <c r="AW6961" s="13" t="s">
        <v>31</v>
      </c>
      <c r="AX6961" s="13" t="s">
        <v>77</v>
      </c>
      <c r="AY6961" s="188" t="s">
        <v>574</v>
      </c>
    </row>
    <row r="6962" spans="2:51" s="13" customFormat="1" ht="12">
      <c r="B6962" s="187"/>
      <c r="D6962" s="181" t="s">
        <v>586</v>
      </c>
      <c r="E6962" s="188" t="s">
        <v>1</v>
      </c>
      <c r="F6962" s="189" t="s">
        <v>6765</v>
      </c>
      <c r="H6962" s="190">
        <v>-6.9359999999999999</v>
      </c>
      <c r="I6962" s="191"/>
      <c r="L6962" s="187"/>
      <c r="M6962" s="192"/>
      <c r="T6962" s="193"/>
      <c r="AT6962" s="188" t="s">
        <v>586</v>
      </c>
      <c r="AU6962" s="188" t="s">
        <v>84</v>
      </c>
      <c r="AV6962" s="13" t="s">
        <v>89</v>
      </c>
      <c r="AW6962" s="13" t="s">
        <v>31</v>
      </c>
      <c r="AX6962" s="13" t="s">
        <v>77</v>
      </c>
      <c r="AY6962" s="188" t="s">
        <v>574</v>
      </c>
    </row>
    <row r="6963" spans="2:51" s="13" customFormat="1" ht="12">
      <c r="B6963" s="187"/>
      <c r="D6963" s="181" t="s">
        <v>586</v>
      </c>
      <c r="E6963" s="188" t="s">
        <v>1</v>
      </c>
      <c r="F6963" s="189" t="s">
        <v>6572</v>
      </c>
      <c r="H6963" s="190">
        <v>-3.6</v>
      </c>
      <c r="I6963" s="191"/>
      <c r="L6963" s="187"/>
      <c r="M6963" s="192"/>
      <c r="T6963" s="193"/>
      <c r="AT6963" s="188" t="s">
        <v>586</v>
      </c>
      <c r="AU6963" s="188" t="s">
        <v>84</v>
      </c>
      <c r="AV6963" s="13" t="s">
        <v>89</v>
      </c>
      <c r="AW6963" s="13" t="s">
        <v>31</v>
      </c>
      <c r="AX6963" s="13" t="s">
        <v>77</v>
      </c>
      <c r="AY6963" s="188" t="s">
        <v>574</v>
      </c>
    </row>
    <row r="6964" spans="2:51" s="12" customFormat="1" ht="12">
      <c r="B6964" s="180"/>
      <c r="D6964" s="181" t="s">
        <v>586</v>
      </c>
      <c r="E6964" s="182" t="s">
        <v>1</v>
      </c>
      <c r="F6964" s="183" t="s">
        <v>6768</v>
      </c>
      <c r="H6964" s="182" t="s">
        <v>1</v>
      </c>
      <c r="I6964" s="184"/>
      <c r="L6964" s="180"/>
      <c r="M6964" s="185"/>
      <c r="T6964" s="186"/>
      <c r="AT6964" s="182" t="s">
        <v>586</v>
      </c>
      <c r="AU6964" s="182" t="s">
        <v>84</v>
      </c>
      <c r="AV6964" s="12" t="s">
        <v>84</v>
      </c>
      <c r="AW6964" s="12" t="s">
        <v>31</v>
      </c>
      <c r="AX6964" s="12" t="s">
        <v>77</v>
      </c>
      <c r="AY6964" s="182" t="s">
        <v>574</v>
      </c>
    </row>
    <row r="6965" spans="2:51" s="13" customFormat="1" ht="12">
      <c r="B6965" s="187"/>
      <c r="D6965" s="181" t="s">
        <v>586</v>
      </c>
      <c r="E6965" s="188" t="s">
        <v>1</v>
      </c>
      <c r="F6965" s="189" t="s">
        <v>6769</v>
      </c>
      <c r="H6965" s="190">
        <v>14.548</v>
      </c>
      <c r="I6965" s="191"/>
      <c r="L6965" s="187"/>
      <c r="M6965" s="192"/>
      <c r="T6965" s="193"/>
      <c r="AT6965" s="188" t="s">
        <v>586</v>
      </c>
      <c r="AU6965" s="188" t="s">
        <v>84</v>
      </c>
      <c r="AV6965" s="13" t="s">
        <v>89</v>
      </c>
      <c r="AW6965" s="13" t="s">
        <v>31</v>
      </c>
      <c r="AX6965" s="13" t="s">
        <v>77</v>
      </c>
      <c r="AY6965" s="188" t="s">
        <v>574</v>
      </c>
    </row>
    <row r="6966" spans="2:51" s="13" customFormat="1" ht="12">
      <c r="B6966" s="187"/>
      <c r="D6966" s="181" t="s">
        <v>586</v>
      </c>
      <c r="E6966" s="188" t="s">
        <v>1</v>
      </c>
      <c r="F6966" s="189" t="s">
        <v>6421</v>
      </c>
      <c r="H6966" s="190">
        <v>-1.8</v>
      </c>
      <c r="I6966" s="191"/>
      <c r="L6966" s="187"/>
      <c r="M6966" s="192"/>
      <c r="T6966" s="193"/>
      <c r="AT6966" s="188" t="s">
        <v>586</v>
      </c>
      <c r="AU6966" s="188" t="s">
        <v>84</v>
      </c>
      <c r="AV6966" s="13" t="s">
        <v>89</v>
      </c>
      <c r="AW6966" s="13" t="s">
        <v>31</v>
      </c>
      <c r="AX6966" s="13" t="s">
        <v>77</v>
      </c>
      <c r="AY6966" s="188" t="s">
        <v>574</v>
      </c>
    </row>
    <row r="6967" spans="2:51" s="12" customFormat="1" ht="12">
      <c r="B6967" s="180"/>
      <c r="D6967" s="181" t="s">
        <v>586</v>
      </c>
      <c r="E6967" s="182" t="s">
        <v>1</v>
      </c>
      <c r="F6967" s="183" t="s">
        <v>6770</v>
      </c>
      <c r="H6967" s="182" t="s">
        <v>1</v>
      </c>
      <c r="I6967" s="184"/>
      <c r="L6967" s="180"/>
      <c r="M6967" s="185"/>
      <c r="T6967" s="186"/>
      <c r="AT6967" s="182" t="s">
        <v>586</v>
      </c>
      <c r="AU6967" s="182" t="s">
        <v>84</v>
      </c>
      <c r="AV6967" s="12" t="s">
        <v>84</v>
      </c>
      <c r="AW6967" s="12" t="s">
        <v>31</v>
      </c>
      <c r="AX6967" s="12" t="s">
        <v>77</v>
      </c>
      <c r="AY6967" s="182" t="s">
        <v>574</v>
      </c>
    </row>
    <row r="6968" spans="2:51" s="13" customFormat="1" ht="12">
      <c r="B6968" s="187"/>
      <c r="D6968" s="181" t="s">
        <v>586</v>
      </c>
      <c r="E6968" s="188" t="s">
        <v>1</v>
      </c>
      <c r="F6968" s="189" t="s">
        <v>6771</v>
      </c>
      <c r="H6968" s="190">
        <v>165.41300000000001</v>
      </c>
      <c r="I6968" s="191"/>
      <c r="L6968" s="187"/>
      <c r="M6968" s="192"/>
      <c r="T6968" s="193"/>
      <c r="AT6968" s="188" t="s">
        <v>586</v>
      </c>
      <c r="AU6968" s="188" t="s">
        <v>84</v>
      </c>
      <c r="AV6968" s="13" t="s">
        <v>89</v>
      </c>
      <c r="AW6968" s="13" t="s">
        <v>31</v>
      </c>
      <c r="AX6968" s="13" t="s">
        <v>77</v>
      </c>
      <c r="AY6968" s="188" t="s">
        <v>574</v>
      </c>
    </row>
    <row r="6969" spans="2:51" s="13" customFormat="1" ht="12">
      <c r="B6969" s="187"/>
      <c r="D6969" s="181" t="s">
        <v>586</v>
      </c>
      <c r="E6969" s="188" t="s">
        <v>1</v>
      </c>
      <c r="F6969" s="189" t="s">
        <v>6772</v>
      </c>
      <c r="H6969" s="190">
        <v>-10.8</v>
      </c>
      <c r="I6969" s="191"/>
      <c r="L6969" s="187"/>
      <c r="M6969" s="192"/>
      <c r="T6969" s="193"/>
      <c r="AT6969" s="188" t="s">
        <v>586</v>
      </c>
      <c r="AU6969" s="188" t="s">
        <v>84</v>
      </c>
      <c r="AV6969" s="13" t="s">
        <v>89</v>
      </c>
      <c r="AW6969" s="13" t="s">
        <v>31</v>
      </c>
      <c r="AX6969" s="13" t="s">
        <v>77</v>
      </c>
      <c r="AY6969" s="188" t="s">
        <v>574</v>
      </c>
    </row>
    <row r="6970" spans="2:51" s="13" customFormat="1" ht="12">
      <c r="B6970" s="187"/>
      <c r="D6970" s="181" t="s">
        <v>586</v>
      </c>
      <c r="E6970" s="188" t="s">
        <v>1</v>
      </c>
      <c r="F6970" s="189" t="s">
        <v>6459</v>
      </c>
      <c r="H6970" s="190">
        <v>-2.2000000000000002</v>
      </c>
      <c r="I6970" s="191"/>
      <c r="L6970" s="187"/>
      <c r="M6970" s="192"/>
      <c r="T6970" s="193"/>
      <c r="AT6970" s="188" t="s">
        <v>586</v>
      </c>
      <c r="AU6970" s="188" t="s">
        <v>84</v>
      </c>
      <c r="AV6970" s="13" t="s">
        <v>89</v>
      </c>
      <c r="AW6970" s="13" t="s">
        <v>31</v>
      </c>
      <c r="AX6970" s="13" t="s">
        <v>77</v>
      </c>
      <c r="AY6970" s="188" t="s">
        <v>574</v>
      </c>
    </row>
    <row r="6971" spans="2:51" s="13" customFormat="1" ht="12">
      <c r="B6971" s="187"/>
      <c r="D6971" s="181" t="s">
        <v>586</v>
      </c>
      <c r="E6971" s="188" t="s">
        <v>1</v>
      </c>
      <c r="F6971" s="189" t="s">
        <v>6773</v>
      </c>
      <c r="H6971" s="190">
        <v>-2.9</v>
      </c>
      <c r="I6971" s="191"/>
      <c r="L6971" s="187"/>
      <c r="M6971" s="192"/>
      <c r="T6971" s="193"/>
      <c r="AT6971" s="188" t="s">
        <v>586</v>
      </c>
      <c r="AU6971" s="188" t="s">
        <v>84</v>
      </c>
      <c r="AV6971" s="13" t="s">
        <v>89</v>
      </c>
      <c r="AW6971" s="13" t="s">
        <v>31</v>
      </c>
      <c r="AX6971" s="13" t="s">
        <v>77</v>
      </c>
      <c r="AY6971" s="188" t="s">
        <v>574</v>
      </c>
    </row>
    <row r="6972" spans="2:51" s="12" customFormat="1" ht="12">
      <c r="B6972" s="180"/>
      <c r="D6972" s="181" t="s">
        <v>586</v>
      </c>
      <c r="E6972" s="182" t="s">
        <v>1</v>
      </c>
      <c r="F6972" s="183" t="s">
        <v>6774</v>
      </c>
      <c r="H6972" s="182" t="s">
        <v>1</v>
      </c>
      <c r="I6972" s="184"/>
      <c r="L6972" s="180"/>
      <c r="M6972" s="185"/>
      <c r="T6972" s="186"/>
      <c r="AT6972" s="182" t="s">
        <v>586</v>
      </c>
      <c r="AU6972" s="182" t="s">
        <v>84</v>
      </c>
      <c r="AV6972" s="12" t="s">
        <v>84</v>
      </c>
      <c r="AW6972" s="12" t="s">
        <v>31</v>
      </c>
      <c r="AX6972" s="12" t="s">
        <v>77</v>
      </c>
      <c r="AY6972" s="182" t="s">
        <v>574</v>
      </c>
    </row>
    <row r="6973" spans="2:51" s="13" customFormat="1" ht="12">
      <c r="B6973" s="187"/>
      <c r="D6973" s="181" t="s">
        <v>586</v>
      </c>
      <c r="E6973" s="188" t="s">
        <v>1</v>
      </c>
      <c r="F6973" s="189" t="s">
        <v>6775</v>
      </c>
      <c r="H6973" s="190">
        <v>28.221</v>
      </c>
      <c r="I6973" s="191"/>
      <c r="L6973" s="187"/>
      <c r="M6973" s="192"/>
      <c r="T6973" s="193"/>
      <c r="AT6973" s="188" t="s">
        <v>586</v>
      </c>
      <c r="AU6973" s="188" t="s">
        <v>84</v>
      </c>
      <c r="AV6973" s="13" t="s">
        <v>89</v>
      </c>
      <c r="AW6973" s="13" t="s">
        <v>31</v>
      </c>
      <c r="AX6973" s="13" t="s">
        <v>77</v>
      </c>
      <c r="AY6973" s="188" t="s">
        <v>574</v>
      </c>
    </row>
    <row r="6974" spans="2:51" s="13" customFormat="1" ht="12">
      <c r="B6974" s="187"/>
      <c r="D6974" s="181" t="s">
        <v>586</v>
      </c>
      <c r="E6974" s="188" t="s">
        <v>1</v>
      </c>
      <c r="F6974" s="189" t="s">
        <v>6421</v>
      </c>
      <c r="H6974" s="190">
        <v>-1.8</v>
      </c>
      <c r="I6974" s="191"/>
      <c r="L6974" s="187"/>
      <c r="M6974" s="192"/>
      <c r="T6974" s="193"/>
      <c r="AT6974" s="188" t="s">
        <v>586</v>
      </c>
      <c r="AU6974" s="188" t="s">
        <v>84</v>
      </c>
      <c r="AV6974" s="13" t="s">
        <v>89</v>
      </c>
      <c r="AW6974" s="13" t="s">
        <v>31</v>
      </c>
      <c r="AX6974" s="13" t="s">
        <v>77</v>
      </c>
      <c r="AY6974" s="188" t="s">
        <v>574</v>
      </c>
    </row>
    <row r="6975" spans="2:51" s="12" customFormat="1" ht="12">
      <c r="B6975" s="180"/>
      <c r="D6975" s="181" t="s">
        <v>586</v>
      </c>
      <c r="E6975" s="182" t="s">
        <v>1</v>
      </c>
      <c r="F6975" s="183" t="s">
        <v>6776</v>
      </c>
      <c r="H6975" s="182" t="s">
        <v>1</v>
      </c>
      <c r="I6975" s="184"/>
      <c r="L6975" s="180"/>
      <c r="M6975" s="185"/>
      <c r="T6975" s="186"/>
      <c r="AT6975" s="182" t="s">
        <v>586</v>
      </c>
      <c r="AU6975" s="182" t="s">
        <v>84</v>
      </c>
      <c r="AV6975" s="12" t="s">
        <v>84</v>
      </c>
      <c r="AW6975" s="12" t="s">
        <v>31</v>
      </c>
      <c r="AX6975" s="12" t="s">
        <v>77</v>
      </c>
      <c r="AY6975" s="182" t="s">
        <v>574</v>
      </c>
    </row>
    <row r="6976" spans="2:51" s="13" customFormat="1" ht="12">
      <c r="B6976" s="187"/>
      <c r="D6976" s="181" t="s">
        <v>586</v>
      </c>
      <c r="E6976" s="188" t="s">
        <v>1</v>
      </c>
      <c r="F6976" s="189" t="s">
        <v>6777</v>
      </c>
      <c r="H6976" s="190">
        <v>22.632999999999999</v>
      </c>
      <c r="I6976" s="191"/>
      <c r="L6976" s="187"/>
      <c r="M6976" s="192"/>
      <c r="T6976" s="193"/>
      <c r="AT6976" s="188" t="s">
        <v>586</v>
      </c>
      <c r="AU6976" s="188" t="s">
        <v>84</v>
      </c>
      <c r="AV6976" s="13" t="s">
        <v>89</v>
      </c>
      <c r="AW6976" s="13" t="s">
        <v>31</v>
      </c>
      <c r="AX6976" s="13" t="s">
        <v>77</v>
      </c>
      <c r="AY6976" s="188" t="s">
        <v>574</v>
      </c>
    </row>
    <row r="6977" spans="2:51" s="13" customFormat="1" ht="12">
      <c r="B6977" s="187"/>
      <c r="D6977" s="181" t="s">
        <v>586</v>
      </c>
      <c r="E6977" s="188" t="s">
        <v>1</v>
      </c>
      <c r="F6977" s="189" t="s">
        <v>6421</v>
      </c>
      <c r="H6977" s="190">
        <v>-1.8</v>
      </c>
      <c r="I6977" s="191"/>
      <c r="L6977" s="187"/>
      <c r="M6977" s="192"/>
      <c r="T6977" s="193"/>
      <c r="AT6977" s="188" t="s">
        <v>586</v>
      </c>
      <c r="AU6977" s="188" t="s">
        <v>84</v>
      </c>
      <c r="AV6977" s="13" t="s">
        <v>89</v>
      </c>
      <c r="AW6977" s="13" t="s">
        <v>31</v>
      </c>
      <c r="AX6977" s="13" t="s">
        <v>77</v>
      </c>
      <c r="AY6977" s="188" t="s">
        <v>574</v>
      </c>
    </row>
    <row r="6978" spans="2:51" s="12" customFormat="1" ht="12">
      <c r="B6978" s="180"/>
      <c r="D6978" s="181" t="s">
        <v>586</v>
      </c>
      <c r="E6978" s="182" t="s">
        <v>1</v>
      </c>
      <c r="F6978" s="183" t="s">
        <v>6778</v>
      </c>
      <c r="H6978" s="182" t="s">
        <v>1</v>
      </c>
      <c r="I6978" s="184"/>
      <c r="L6978" s="180"/>
      <c r="M6978" s="185"/>
      <c r="T6978" s="186"/>
      <c r="AT6978" s="182" t="s">
        <v>586</v>
      </c>
      <c r="AU6978" s="182" t="s">
        <v>84</v>
      </c>
      <c r="AV6978" s="12" t="s">
        <v>84</v>
      </c>
      <c r="AW6978" s="12" t="s">
        <v>31</v>
      </c>
      <c r="AX6978" s="12" t="s">
        <v>77</v>
      </c>
      <c r="AY6978" s="182" t="s">
        <v>574</v>
      </c>
    </row>
    <row r="6979" spans="2:51" s="13" customFormat="1" ht="12">
      <c r="B6979" s="187"/>
      <c r="D6979" s="181" t="s">
        <v>586</v>
      </c>
      <c r="E6979" s="188" t="s">
        <v>1</v>
      </c>
      <c r="F6979" s="189" t="s">
        <v>6779</v>
      </c>
      <c r="H6979" s="190">
        <v>33.137999999999998</v>
      </c>
      <c r="I6979" s="191"/>
      <c r="L6979" s="187"/>
      <c r="M6979" s="192"/>
      <c r="T6979" s="193"/>
      <c r="AT6979" s="188" t="s">
        <v>586</v>
      </c>
      <c r="AU6979" s="188" t="s">
        <v>84</v>
      </c>
      <c r="AV6979" s="13" t="s">
        <v>89</v>
      </c>
      <c r="AW6979" s="13" t="s">
        <v>31</v>
      </c>
      <c r="AX6979" s="13" t="s">
        <v>77</v>
      </c>
      <c r="AY6979" s="188" t="s">
        <v>574</v>
      </c>
    </row>
    <row r="6980" spans="2:51" s="13" customFormat="1" ht="12">
      <c r="B6980" s="187"/>
      <c r="D6980" s="181" t="s">
        <v>586</v>
      </c>
      <c r="E6980" s="188" t="s">
        <v>1</v>
      </c>
      <c r="F6980" s="189" t="s">
        <v>6421</v>
      </c>
      <c r="H6980" s="190">
        <v>-1.8</v>
      </c>
      <c r="I6980" s="191"/>
      <c r="L6980" s="187"/>
      <c r="M6980" s="192"/>
      <c r="T6980" s="193"/>
      <c r="AT6980" s="188" t="s">
        <v>586</v>
      </c>
      <c r="AU6980" s="188" t="s">
        <v>84</v>
      </c>
      <c r="AV6980" s="13" t="s">
        <v>89</v>
      </c>
      <c r="AW6980" s="13" t="s">
        <v>31</v>
      </c>
      <c r="AX6980" s="13" t="s">
        <v>77</v>
      </c>
      <c r="AY6980" s="188" t="s">
        <v>574</v>
      </c>
    </row>
    <row r="6981" spans="2:51" s="12" customFormat="1" ht="12">
      <c r="B6981" s="180"/>
      <c r="D6981" s="181" t="s">
        <v>586</v>
      </c>
      <c r="E6981" s="182" t="s">
        <v>1</v>
      </c>
      <c r="F6981" s="183" t="s">
        <v>6780</v>
      </c>
      <c r="H6981" s="182" t="s">
        <v>1</v>
      </c>
      <c r="I6981" s="184"/>
      <c r="L6981" s="180"/>
      <c r="M6981" s="185"/>
      <c r="T6981" s="186"/>
      <c r="AT6981" s="182" t="s">
        <v>586</v>
      </c>
      <c r="AU6981" s="182" t="s">
        <v>84</v>
      </c>
      <c r="AV6981" s="12" t="s">
        <v>84</v>
      </c>
      <c r="AW6981" s="12" t="s">
        <v>31</v>
      </c>
      <c r="AX6981" s="12" t="s">
        <v>77</v>
      </c>
      <c r="AY6981" s="182" t="s">
        <v>574</v>
      </c>
    </row>
    <row r="6982" spans="2:51" s="13" customFormat="1" ht="12">
      <c r="B6982" s="187"/>
      <c r="D6982" s="181" t="s">
        <v>586</v>
      </c>
      <c r="E6982" s="188" t="s">
        <v>1</v>
      </c>
      <c r="F6982" s="189" t="s">
        <v>6781</v>
      </c>
      <c r="H6982" s="190">
        <v>33.963000000000001</v>
      </c>
      <c r="I6982" s="191"/>
      <c r="L6982" s="187"/>
      <c r="M6982" s="192"/>
      <c r="T6982" s="193"/>
      <c r="AT6982" s="188" t="s">
        <v>586</v>
      </c>
      <c r="AU6982" s="188" t="s">
        <v>84</v>
      </c>
      <c r="AV6982" s="13" t="s">
        <v>89</v>
      </c>
      <c r="AW6982" s="13" t="s">
        <v>31</v>
      </c>
      <c r="AX6982" s="13" t="s">
        <v>77</v>
      </c>
      <c r="AY6982" s="188" t="s">
        <v>574</v>
      </c>
    </row>
    <row r="6983" spans="2:51" s="13" customFormat="1" ht="12">
      <c r="B6983" s="187"/>
      <c r="D6983" s="181" t="s">
        <v>586</v>
      </c>
      <c r="E6983" s="188" t="s">
        <v>1</v>
      </c>
      <c r="F6983" s="189" t="s">
        <v>6421</v>
      </c>
      <c r="H6983" s="190">
        <v>-1.8</v>
      </c>
      <c r="I6983" s="191"/>
      <c r="L6983" s="187"/>
      <c r="M6983" s="192"/>
      <c r="T6983" s="193"/>
      <c r="AT6983" s="188" t="s">
        <v>586</v>
      </c>
      <c r="AU6983" s="188" t="s">
        <v>84</v>
      </c>
      <c r="AV6983" s="13" t="s">
        <v>89</v>
      </c>
      <c r="AW6983" s="13" t="s">
        <v>31</v>
      </c>
      <c r="AX6983" s="13" t="s">
        <v>77</v>
      </c>
      <c r="AY6983" s="188" t="s">
        <v>574</v>
      </c>
    </row>
    <row r="6984" spans="2:51" s="12" customFormat="1" ht="12">
      <c r="B6984" s="180"/>
      <c r="D6984" s="181" t="s">
        <v>586</v>
      </c>
      <c r="E6984" s="182" t="s">
        <v>1</v>
      </c>
      <c r="F6984" s="183" t="s">
        <v>6782</v>
      </c>
      <c r="H6984" s="182" t="s">
        <v>1</v>
      </c>
      <c r="I6984" s="184"/>
      <c r="L6984" s="180"/>
      <c r="M6984" s="185"/>
      <c r="T6984" s="186"/>
      <c r="AT6984" s="182" t="s">
        <v>586</v>
      </c>
      <c r="AU6984" s="182" t="s">
        <v>84</v>
      </c>
      <c r="AV6984" s="12" t="s">
        <v>84</v>
      </c>
      <c r="AW6984" s="12" t="s">
        <v>31</v>
      </c>
      <c r="AX6984" s="12" t="s">
        <v>77</v>
      </c>
      <c r="AY6984" s="182" t="s">
        <v>574</v>
      </c>
    </row>
    <row r="6985" spans="2:51" s="13" customFormat="1" ht="12">
      <c r="B6985" s="187"/>
      <c r="D6985" s="181" t="s">
        <v>586</v>
      </c>
      <c r="E6985" s="188" t="s">
        <v>1</v>
      </c>
      <c r="F6985" s="189" t="s">
        <v>6783</v>
      </c>
      <c r="H6985" s="190">
        <v>43.174999999999997</v>
      </c>
      <c r="I6985" s="191"/>
      <c r="L6985" s="187"/>
      <c r="M6985" s="192"/>
      <c r="T6985" s="193"/>
      <c r="AT6985" s="188" t="s">
        <v>586</v>
      </c>
      <c r="AU6985" s="188" t="s">
        <v>84</v>
      </c>
      <c r="AV6985" s="13" t="s">
        <v>89</v>
      </c>
      <c r="AW6985" s="13" t="s">
        <v>31</v>
      </c>
      <c r="AX6985" s="13" t="s">
        <v>77</v>
      </c>
      <c r="AY6985" s="188" t="s">
        <v>574</v>
      </c>
    </row>
    <row r="6986" spans="2:51" s="13" customFormat="1" ht="12">
      <c r="B6986" s="187"/>
      <c r="D6986" s="181" t="s">
        <v>586</v>
      </c>
      <c r="E6986" s="188" t="s">
        <v>1</v>
      </c>
      <c r="F6986" s="189" t="s">
        <v>6421</v>
      </c>
      <c r="H6986" s="190">
        <v>-1.8</v>
      </c>
      <c r="I6986" s="191"/>
      <c r="L6986" s="187"/>
      <c r="M6986" s="192"/>
      <c r="T6986" s="193"/>
      <c r="AT6986" s="188" t="s">
        <v>586</v>
      </c>
      <c r="AU6986" s="188" t="s">
        <v>84</v>
      </c>
      <c r="AV6986" s="13" t="s">
        <v>89</v>
      </c>
      <c r="AW6986" s="13" t="s">
        <v>31</v>
      </c>
      <c r="AX6986" s="13" t="s">
        <v>77</v>
      </c>
      <c r="AY6986" s="188" t="s">
        <v>574</v>
      </c>
    </row>
    <row r="6987" spans="2:51" s="13" customFormat="1" ht="12">
      <c r="B6987" s="187"/>
      <c r="D6987" s="181" t="s">
        <v>586</v>
      </c>
      <c r="E6987" s="188" t="s">
        <v>1</v>
      </c>
      <c r="F6987" s="189" t="s">
        <v>6459</v>
      </c>
      <c r="H6987" s="190">
        <v>-2.2000000000000002</v>
      </c>
      <c r="I6987" s="191"/>
      <c r="L6987" s="187"/>
      <c r="M6987" s="192"/>
      <c r="T6987" s="193"/>
      <c r="AT6987" s="188" t="s">
        <v>586</v>
      </c>
      <c r="AU6987" s="188" t="s">
        <v>84</v>
      </c>
      <c r="AV6987" s="13" t="s">
        <v>89</v>
      </c>
      <c r="AW6987" s="13" t="s">
        <v>31</v>
      </c>
      <c r="AX6987" s="13" t="s">
        <v>77</v>
      </c>
      <c r="AY6987" s="188" t="s">
        <v>574</v>
      </c>
    </row>
    <row r="6988" spans="2:51" s="13" customFormat="1" ht="12">
      <c r="B6988" s="187"/>
      <c r="D6988" s="181" t="s">
        <v>586</v>
      </c>
      <c r="E6988" s="188" t="s">
        <v>1</v>
      </c>
      <c r="F6988" s="189" t="s">
        <v>6784</v>
      </c>
      <c r="H6988" s="190">
        <v>8.9380000000000006</v>
      </c>
      <c r="I6988" s="191"/>
      <c r="L6988" s="187"/>
      <c r="M6988" s="192"/>
      <c r="T6988" s="193"/>
      <c r="AT6988" s="188" t="s">
        <v>586</v>
      </c>
      <c r="AU6988" s="188" t="s">
        <v>84</v>
      </c>
      <c r="AV6988" s="13" t="s">
        <v>89</v>
      </c>
      <c r="AW6988" s="13" t="s">
        <v>31</v>
      </c>
      <c r="AX6988" s="13" t="s">
        <v>77</v>
      </c>
      <c r="AY6988" s="188" t="s">
        <v>574</v>
      </c>
    </row>
    <row r="6989" spans="2:51" s="13" customFormat="1" ht="12">
      <c r="B6989" s="187"/>
      <c r="D6989" s="181" t="s">
        <v>586</v>
      </c>
      <c r="E6989" s="188" t="s">
        <v>1</v>
      </c>
      <c r="F6989" s="189" t="s">
        <v>6785</v>
      </c>
      <c r="H6989" s="190">
        <v>13.516</v>
      </c>
      <c r="I6989" s="191"/>
      <c r="L6989" s="187"/>
      <c r="M6989" s="192"/>
      <c r="T6989" s="193"/>
      <c r="AT6989" s="188" t="s">
        <v>586</v>
      </c>
      <c r="AU6989" s="188" t="s">
        <v>84</v>
      </c>
      <c r="AV6989" s="13" t="s">
        <v>89</v>
      </c>
      <c r="AW6989" s="13" t="s">
        <v>31</v>
      </c>
      <c r="AX6989" s="13" t="s">
        <v>77</v>
      </c>
      <c r="AY6989" s="188" t="s">
        <v>574</v>
      </c>
    </row>
    <row r="6990" spans="2:51" s="13" customFormat="1" ht="12">
      <c r="B6990" s="187"/>
      <c r="D6990" s="181" t="s">
        <v>586</v>
      </c>
      <c r="E6990" s="188" t="s">
        <v>1</v>
      </c>
      <c r="F6990" s="189" t="s">
        <v>6786</v>
      </c>
      <c r="H6990" s="190">
        <v>2.0630000000000002</v>
      </c>
      <c r="I6990" s="191"/>
      <c r="L6990" s="187"/>
      <c r="M6990" s="192"/>
      <c r="T6990" s="193"/>
      <c r="AT6990" s="188" t="s">
        <v>586</v>
      </c>
      <c r="AU6990" s="188" t="s">
        <v>84</v>
      </c>
      <c r="AV6990" s="13" t="s">
        <v>89</v>
      </c>
      <c r="AW6990" s="13" t="s">
        <v>31</v>
      </c>
      <c r="AX6990" s="13" t="s">
        <v>77</v>
      </c>
      <c r="AY6990" s="188" t="s">
        <v>574</v>
      </c>
    </row>
    <row r="6991" spans="2:51" s="12" customFormat="1" ht="12">
      <c r="B6991" s="180"/>
      <c r="D6991" s="181" t="s">
        <v>586</v>
      </c>
      <c r="E6991" s="182" t="s">
        <v>1</v>
      </c>
      <c r="F6991" s="183" t="s">
        <v>6787</v>
      </c>
      <c r="H6991" s="182" t="s">
        <v>1</v>
      </c>
      <c r="I6991" s="184"/>
      <c r="L6991" s="180"/>
      <c r="M6991" s="185"/>
      <c r="T6991" s="186"/>
      <c r="AT6991" s="182" t="s">
        <v>586</v>
      </c>
      <c r="AU6991" s="182" t="s">
        <v>84</v>
      </c>
      <c r="AV6991" s="12" t="s">
        <v>84</v>
      </c>
      <c r="AW6991" s="12" t="s">
        <v>31</v>
      </c>
      <c r="AX6991" s="12" t="s">
        <v>77</v>
      </c>
      <c r="AY6991" s="182" t="s">
        <v>574</v>
      </c>
    </row>
    <row r="6992" spans="2:51" s="13" customFormat="1" ht="12">
      <c r="B6992" s="187"/>
      <c r="D6992" s="181" t="s">
        <v>586</v>
      </c>
      <c r="E6992" s="188" t="s">
        <v>1</v>
      </c>
      <c r="F6992" s="189" t="s">
        <v>6788</v>
      </c>
      <c r="H6992" s="190">
        <v>67.787999999999997</v>
      </c>
      <c r="I6992" s="191"/>
      <c r="L6992" s="187"/>
      <c r="M6992" s="192"/>
      <c r="T6992" s="193"/>
      <c r="AT6992" s="188" t="s">
        <v>586</v>
      </c>
      <c r="AU6992" s="188" t="s">
        <v>84</v>
      </c>
      <c r="AV6992" s="13" t="s">
        <v>89</v>
      </c>
      <c r="AW6992" s="13" t="s">
        <v>31</v>
      </c>
      <c r="AX6992" s="13" t="s">
        <v>77</v>
      </c>
      <c r="AY6992" s="188" t="s">
        <v>574</v>
      </c>
    </row>
    <row r="6993" spans="2:51" s="13" customFormat="1" ht="12">
      <c r="B6993" s="187"/>
      <c r="D6993" s="181" t="s">
        <v>586</v>
      </c>
      <c r="E6993" s="188" t="s">
        <v>1</v>
      </c>
      <c r="F6993" s="189" t="s">
        <v>6428</v>
      </c>
      <c r="H6993" s="190">
        <v>-2</v>
      </c>
      <c r="I6993" s="191"/>
      <c r="L6993" s="187"/>
      <c r="M6993" s="192"/>
      <c r="T6993" s="193"/>
      <c r="AT6993" s="188" t="s">
        <v>586</v>
      </c>
      <c r="AU6993" s="188" t="s">
        <v>84</v>
      </c>
      <c r="AV6993" s="13" t="s">
        <v>89</v>
      </c>
      <c r="AW6993" s="13" t="s">
        <v>31</v>
      </c>
      <c r="AX6993" s="13" t="s">
        <v>77</v>
      </c>
      <c r="AY6993" s="188" t="s">
        <v>574</v>
      </c>
    </row>
    <row r="6994" spans="2:51" s="13" customFormat="1" ht="12">
      <c r="B6994" s="187"/>
      <c r="D6994" s="181" t="s">
        <v>586</v>
      </c>
      <c r="E6994" s="188" t="s">
        <v>1</v>
      </c>
      <c r="F6994" s="189" t="s">
        <v>6606</v>
      </c>
      <c r="H6994" s="190">
        <v>-1.4</v>
      </c>
      <c r="I6994" s="191"/>
      <c r="L6994" s="187"/>
      <c r="M6994" s="192"/>
      <c r="T6994" s="193"/>
      <c r="AT6994" s="188" t="s">
        <v>586</v>
      </c>
      <c r="AU6994" s="188" t="s">
        <v>84</v>
      </c>
      <c r="AV6994" s="13" t="s">
        <v>89</v>
      </c>
      <c r="AW6994" s="13" t="s">
        <v>31</v>
      </c>
      <c r="AX6994" s="13" t="s">
        <v>77</v>
      </c>
      <c r="AY6994" s="188" t="s">
        <v>574</v>
      </c>
    </row>
    <row r="6995" spans="2:51" s="12" customFormat="1" ht="12">
      <c r="B6995" s="180"/>
      <c r="D6995" s="181" t="s">
        <v>586</v>
      </c>
      <c r="E6995" s="182" t="s">
        <v>1</v>
      </c>
      <c r="F6995" s="183" t="s">
        <v>6789</v>
      </c>
      <c r="H6995" s="182" t="s">
        <v>1</v>
      </c>
      <c r="I6995" s="184"/>
      <c r="L6995" s="180"/>
      <c r="M6995" s="185"/>
      <c r="T6995" s="186"/>
      <c r="AT6995" s="182" t="s">
        <v>586</v>
      </c>
      <c r="AU6995" s="182" t="s">
        <v>84</v>
      </c>
      <c r="AV6995" s="12" t="s">
        <v>84</v>
      </c>
      <c r="AW6995" s="12" t="s">
        <v>31</v>
      </c>
      <c r="AX6995" s="12" t="s">
        <v>77</v>
      </c>
      <c r="AY6995" s="182" t="s">
        <v>574</v>
      </c>
    </row>
    <row r="6996" spans="2:51" s="13" customFormat="1" ht="12">
      <c r="B6996" s="187"/>
      <c r="D6996" s="181" t="s">
        <v>586</v>
      </c>
      <c r="E6996" s="188" t="s">
        <v>1</v>
      </c>
      <c r="F6996" s="189" t="s">
        <v>6790</v>
      </c>
      <c r="H6996" s="190">
        <v>24.167999999999999</v>
      </c>
      <c r="I6996" s="191"/>
      <c r="L6996" s="187"/>
      <c r="M6996" s="192"/>
      <c r="T6996" s="193"/>
      <c r="AT6996" s="188" t="s">
        <v>586</v>
      </c>
      <c r="AU6996" s="188" t="s">
        <v>84</v>
      </c>
      <c r="AV6996" s="13" t="s">
        <v>89</v>
      </c>
      <c r="AW6996" s="13" t="s">
        <v>31</v>
      </c>
      <c r="AX6996" s="13" t="s">
        <v>77</v>
      </c>
      <c r="AY6996" s="188" t="s">
        <v>574</v>
      </c>
    </row>
    <row r="6997" spans="2:51" s="13" customFormat="1" ht="12">
      <c r="B6997" s="187"/>
      <c r="D6997" s="181" t="s">
        <v>586</v>
      </c>
      <c r="E6997" s="188" t="s">
        <v>1</v>
      </c>
      <c r="F6997" s="189" t="s">
        <v>6609</v>
      </c>
      <c r="H6997" s="190">
        <v>-3.3</v>
      </c>
      <c r="I6997" s="191"/>
      <c r="L6997" s="187"/>
      <c r="M6997" s="192"/>
      <c r="T6997" s="193"/>
      <c r="AT6997" s="188" t="s">
        <v>586</v>
      </c>
      <c r="AU6997" s="188" t="s">
        <v>84</v>
      </c>
      <c r="AV6997" s="13" t="s">
        <v>89</v>
      </c>
      <c r="AW6997" s="13" t="s">
        <v>31</v>
      </c>
      <c r="AX6997" s="13" t="s">
        <v>77</v>
      </c>
      <c r="AY6997" s="188" t="s">
        <v>574</v>
      </c>
    </row>
    <row r="6998" spans="2:51" s="12" customFormat="1" ht="12">
      <c r="B6998" s="180"/>
      <c r="D6998" s="181" t="s">
        <v>586</v>
      </c>
      <c r="E6998" s="182" t="s">
        <v>1</v>
      </c>
      <c r="F6998" s="183" t="s">
        <v>6791</v>
      </c>
      <c r="H6998" s="182" t="s">
        <v>1</v>
      </c>
      <c r="I6998" s="184"/>
      <c r="L6998" s="180"/>
      <c r="M6998" s="185"/>
      <c r="T6998" s="186"/>
      <c r="AT6998" s="182" t="s">
        <v>586</v>
      </c>
      <c r="AU6998" s="182" t="s">
        <v>84</v>
      </c>
      <c r="AV6998" s="12" t="s">
        <v>84</v>
      </c>
      <c r="AW6998" s="12" t="s">
        <v>31</v>
      </c>
      <c r="AX6998" s="12" t="s">
        <v>77</v>
      </c>
      <c r="AY6998" s="182" t="s">
        <v>574</v>
      </c>
    </row>
    <row r="6999" spans="2:51" s="13" customFormat="1" ht="12">
      <c r="B6999" s="187"/>
      <c r="D6999" s="181" t="s">
        <v>586</v>
      </c>
      <c r="E6999" s="188" t="s">
        <v>1</v>
      </c>
      <c r="F6999" s="189" t="s">
        <v>6617</v>
      </c>
      <c r="H6999" s="190">
        <v>10.688000000000001</v>
      </c>
      <c r="I6999" s="191"/>
      <c r="L6999" s="187"/>
      <c r="M6999" s="192"/>
      <c r="T6999" s="193"/>
      <c r="AT6999" s="188" t="s">
        <v>586</v>
      </c>
      <c r="AU6999" s="188" t="s">
        <v>84</v>
      </c>
      <c r="AV6999" s="13" t="s">
        <v>89</v>
      </c>
      <c r="AW6999" s="13" t="s">
        <v>31</v>
      </c>
      <c r="AX6999" s="13" t="s">
        <v>77</v>
      </c>
      <c r="AY6999" s="188" t="s">
        <v>574</v>
      </c>
    </row>
    <row r="7000" spans="2:51" s="13" customFormat="1" ht="12">
      <c r="B7000" s="187"/>
      <c r="D7000" s="181" t="s">
        <v>586</v>
      </c>
      <c r="E7000" s="188" t="s">
        <v>1</v>
      </c>
      <c r="F7000" s="189" t="s">
        <v>6792</v>
      </c>
      <c r="H7000" s="190">
        <v>-7.875</v>
      </c>
      <c r="I7000" s="191"/>
      <c r="L7000" s="187"/>
      <c r="M7000" s="192"/>
      <c r="T7000" s="193"/>
      <c r="AT7000" s="188" t="s">
        <v>586</v>
      </c>
      <c r="AU7000" s="188" t="s">
        <v>84</v>
      </c>
      <c r="AV7000" s="13" t="s">
        <v>89</v>
      </c>
      <c r="AW7000" s="13" t="s">
        <v>31</v>
      </c>
      <c r="AX7000" s="13" t="s">
        <v>77</v>
      </c>
      <c r="AY7000" s="188" t="s">
        <v>574</v>
      </c>
    </row>
    <row r="7001" spans="2:51" s="12" customFormat="1" ht="12">
      <c r="B7001" s="180"/>
      <c r="D7001" s="181" t="s">
        <v>586</v>
      </c>
      <c r="E7001" s="182" t="s">
        <v>1</v>
      </c>
      <c r="F7001" s="183" t="s">
        <v>6793</v>
      </c>
      <c r="H7001" s="182" t="s">
        <v>1</v>
      </c>
      <c r="I7001" s="184"/>
      <c r="L7001" s="180"/>
      <c r="M7001" s="185"/>
      <c r="T7001" s="186"/>
      <c r="AT7001" s="182" t="s">
        <v>586</v>
      </c>
      <c r="AU7001" s="182" t="s">
        <v>84</v>
      </c>
      <c r="AV7001" s="12" t="s">
        <v>84</v>
      </c>
      <c r="AW7001" s="12" t="s">
        <v>31</v>
      </c>
      <c r="AX7001" s="12" t="s">
        <v>77</v>
      </c>
      <c r="AY7001" s="182" t="s">
        <v>574</v>
      </c>
    </row>
    <row r="7002" spans="2:51" s="13" customFormat="1" ht="12">
      <c r="B7002" s="187"/>
      <c r="D7002" s="181" t="s">
        <v>586</v>
      </c>
      <c r="E7002" s="188" t="s">
        <v>1</v>
      </c>
      <c r="F7002" s="189" t="s">
        <v>6794</v>
      </c>
      <c r="H7002" s="190">
        <v>18.7</v>
      </c>
      <c r="I7002" s="191"/>
      <c r="L7002" s="187"/>
      <c r="M7002" s="192"/>
      <c r="T7002" s="193"/>
      <c r="AT7002" s="188" t="s">
        <v>586</v>
      </c>
      <c r="AU7002" s="188" t="s">
        <v>84</v>
      </c>
      <c r="AV7002" s="13" t="s">
        <v>89</v>
      </c>
      <c r="AW7002" s="13" t="s">
        <v>31</v>
      </c>
      <c r="AX7002" s="13" t="s">
        <v>77</v>
      </c>
      <c r="AY7002" s="188" t="s">
        <v>574</v>
      </c>
    </row>
    <row r="7003" spans="2:51" s="12" customFormat="1" ht="12">
      <c r="B7003" s="180"/>
      <c r="D7003" s="181" t="s">
        <v>586</v>
      </c>
      <c r="E7003" s="182" t="s">
        <v>1</v>
      </c>
      <c r="F7003" s="183" t="s">
        <v>6795</v>
      </c>
      <c r="H7003" s="182" t="s">
        <v>1</v>
      </c>
      <c r="I7003" s="184"/>
      <c r="L7003" s="180"/>
      <c r="M7003" s="185"/>
      <c r="T7003" s="186"/>
      <c r="AT7003" s="182" t="s">
        <v>586</v>
      </c>
      <c r="AU7003" s="182" t="s">
        <v>84</v>
      </c>
      <c r="AV7003" s="12" t="s">
        <v>84</v>
      </c>
      <c r="AW7003" s="12" t="s">
        <v>31</v>
      </c>
      <c r="AX7003" s="12" t="s">
        <v>77</v>
      </c>
      <c r="AY7003" s="182" t="s">
        <v>574</v>
      </c>
    </row>
    <row r="7004" spans="2:51" s="13" customFormat="1" ht="12">
      <c r="B7004" s="187"/>
      <c r="D7004" s="181" t="s">
        <v>586</v>
      </c>
      <c r="E7004" s="188" t="s">
        <v>1</v>
      </c>
      <c r="F7004" s="189" t="s">
        <v>6796</v>
      </c>
      <c r="H7004" s="190">
        <v>17.847999999999999</v>
      </c>
      <c r="I7004" s="191"/>
      <c r="L7004" s="187"/>
      <c r="M7004" s="192"/>
      <c r="T7004" s="193"/>
      <c r="AT7004" s="188" t="s">
        <v>586</v>
      </c>
      <c r="AU7004" s="188" t="s">
        <v>84</v>
      </c>
      <c r="AV7004" s="13" t="s">
        <v>89</v>
      </c>
      <c r="AW7004" s="13" t="s">
        <v>31</v>
      </c>
      <c r="AX7004" s="13" t="s">
        <v>77</v>
      </c>
      <c r="AY7004" s="188" t="s">
        <v>574</v>
      </c>
    </row>
    <row r="7005" spans="2:51" s="15" customFormat="1" ht="12">
      <c r="B7005" s="201"/>
      <c r="D7005" s="181" t="s">
        <v>586</v>
      </c>
      <c r="E7005" s="202" t="s">
        <v>1</v>
      </c>
      <c r="F7005" s="203" t="s">
        <v>776</v>
      </c>
      <c r="H7005" s="204">
        <v>1068.1859999999999</v>
      </c>
      <c r="I7005" s="205"/>
      <c r="L7005" s="201"/>
      <c r="M7005" s="206"/>
      <c r="T7005" s="207"/>
      <c r="AT7005" s="202" t="s">
        <v>586</v>
      </c>
      <c r="AU7005" s="202" t="s">
        <v>84</v>
      </c>
      <c r="AV7005" s="15" t="s">
        <v>597</v>
      </c>
      <c r="AW7005" s="15" t="s">
        <v>31</v>
      </c>
      <c r="AX7005" s="15" t="s">
        <v>77</v>
      </c>
      <c r="AY7005" s="202" t="s">
        <v>574</v>
      </c>
    </row>
    <row r="7006" spans="2:51" s="12" customFormat="1" ht="12">
      <c r="B7006" s="180"/>
      <c r="D7006" s="181" t="s">
        <v>586</v>
      </c>
      <c r="E7006" s="182" t="s">
        <v>1</v>
      </c>
      <c r="F7006" s="183" t="s">
        <v>6442</v>
      </c>
      <c r="H7006" s="182" t="s">
        <v>1</v>
      </c>
      <c r="I7006" s="184"/>
      <c r="L7006" s="180"/>
      <c r="M7006" s="185"/>
      <c r="T7006" s="186"/>
      <c r="AT7006" s="182" t="s">
        <v>586</v>
      </c>
      <c r="AU7006" s="182" t="s">
        <v>84</v>
      </c>
      <c r="AV7006" s="12" t="s">
        <v>84</v>
      </c>
      <c r="AW7006" s="12" t="s">
        <v>31</v>
      </c>
      <c r="AX7006" s="12" t="s">
        <v>77</v>
      </c>
      <c r="AY7006" s="182" t="s">
        <v>574</v>
      </c>
    </row>
    <row r="7007" spans="2:51" s="12" customFormat="1" ht="12">
      <c r="B7007" s="180"/>
      <c r="D7007" s="181" t="s">
        <v>586</v>
      </c>
      <c r="E7007" s="182" t="s">
        <v>1</v>
      </c>
      <c r="F7007" s="183" t="s">
        <v>6797</v>
      </c>
      <c r="H7007" s="182" t="s">
        <v>1</v>
      </c>
      <c r="I7007" s="184"/>
      <c r="L7007" s="180"/>
      <c r="M7007" s="185"/>
      <c r="T7007" s="186"/>
      <c r="AT7007" s="182" t="s">
        <v>586</v>
      </c>
      <c r="AU7007" s="182" t="s">
        <v>84</v>
      </c>
      <c r="AV7007" s="12" t="s">
        <v>84</v>
      </c>
      <c r="AW7007" s="12" t="s">
        <v>31</v>
      </c>
      <c r="AX7007" s="12" t="s">
        <v>77</v>
      </c>
      <c r="AY7007" s="182" t="s">
        <v>574</v>
      </c>
    </row>
    <row r="7008" spans="2:51" s="13" customFormat="1" ht="12">
      <c r="B7008" s="187"/>
      <c r="D7008" s="181" t="s">
        <v>586</v>
      </c>
      <c r="E7008" s="188" t="s">
        <v>1</v>
      </c>
      <c r="F7008" s="189" t="s">
        <v>6798</v>
      </c>
      <c r="H7008" s="190">
        <v>195.75</v>
      </c>
      <c r="I7008" s="191"/>
      <c r="L7008" s="187"/>
      <c r="M7008" s="192"/>
      <c r="T7008" s="193"/>
      <c r="AT7008" s="188" t="s">
        <v>586</v>
      </c>
      <c r="AU7008" s="188" t="s">
        <v>84</v>
      </c>
      <c r="AV7008" s="13" t="s">
        <v>89</v>
      </c>
      <c r="AW7008" s="13" t="s">
        <v>31</v>
      </c>
      <c r="AX7008" s="13" t="s">
        <v>77</v>
      </c>
      <c r="AY7008" s="188" t="s">
        <v>574</v>
      </c>
    </row>
    <row r="7009" spans="2:51" s="13" customFormat="1" ht="12">
      <c r="B7009" s="187"/>
      <c r="D7009" s="181" t="s">
        <v>586</v>
      </c>
      <c r="E7009" s="188" t="s">
        <v>1</v>
      </c>
      <c r="F7009" s="189" t="s">
        <v>6445</v>
      </c>
      <c r="H7009" s="190">
        <v>-7.6379999999999999</v>
      </c>
      <c r="I7009" s="191"/>
      <c r="L7009" s="187"/>
      <c r="M7009" s="192"/>
      <c r="T7009" s="193"/>
      <c r="AT7009" s="188" t="s">
        <v>586</v>
      </c>
      <c r="AU7009" s="188" t="s">
        <v>84</v>
      </c>
      <c r="AV7009" s="13" t="s">
        <v>89</v>
      </c>
      <c r="AW7009" s="13" t="s">
        <v>31</v>
      </c>
      <c r="AX7009" s="13" t="s">
        <v>77</v>
      </c>
      <c r="AY7009" s="188" t="s">
        <v>574</v>
      </c>
    </row>
    <row r="7010" spans="2:51" s="13" customFormat="1" ht="12">
      <c r="B7010" s="187"/>
      <c r="D7010" s="181" t="s">
        <v>586</v>
      </c>
      <c r="E7010" s="188" t="s">
        <v>1</v>
      </c>
      <c r="F7010" s="189" t="s">
        <v>6448</v>
      </c>
      <c r="H7010" s="190">
        <v>-6.7149999999999999</v>
      </c>
      <c r="I7010" s="191"/>
      <c r="L7010" s="187"/>
      <c r="M7010" s="192"/>
      <c r="T7010" s="193"/>
      <c r="AT7010" s="188" t="s">
        <v>586</v>
      </c>
      <c r="AU7010" s="188" t="s">
        <v>84</v>
      </c>
      <c r="AV7010" s="13" t="s">
        <v>89</v>
      </c>
      <c r="AW7010" s="13" t="s">
        <v>31</v>
      </c>
      <c r="AX7010" s="13" t="s">
        <v>77</v>
      </c>
      <c r="AY7010" s="188" t="s">
        <v>574</v>
      </c>
    </row>
    <row r="7011" spans="2:51" s="13" customFormat="1" ht="12">
      <c r="B7011" s="187"/>
      <c r="D7011" s="181" t="s">
        <v>586</v>
      </c>
      <c r="E7011" s="188" t="s">
        <v>1</v>
      </c>
      <c r="F7011" s="189" t="s">
        <v>6799</v>
      </c>
      <c r="H7011" s="190">
        <v>-4.4000000000000004</v>
      </c>
      <c r="I7011" s="191"/>
      <c r="L7011" s="187"/>
      <c r="M7011" s="192"/>
      <c r="T7011" s="193"/>
      <c r="AT7011" s="188" t="s">
        <v>586</v>
      </c>
      <c r="AU7011" s="188" t="s">
        <v>84</v>
      </c>
      <c r="AV7011" s="13" t="s">
        <v>89</v>
      </c>
      <c r="AW7011" s="13" t="s">
        <v>31</v>
      </c>
      <c r="AX7011" s="13" t="s">
        <v>77</v>
      </c>
      <c r="AY7011" s="188" t="s">
        <v>574</v>
      </c>
    </row>
    <row r="7012" spans="2:51" s="13" customFormat="1" ht="12">
      <c r="B7012" s="187"/>
      <c r="D7012" s="181" t="s">
        <v>586</v>
      </c>
      <c r="E7012" s="188" t="s">
        <v>1</v>
      </c>
      <c r="F7012" s="189" t="s">
        <v>6800</v>
      </c>
      <c r="H7012" s="190">
        <v>-10.875</v>
      </c>
      <c r="I7012" s="191"/>
      <c r="L7012" s="187"/>
      <c r="M7012" s="192"/>
      <c r="T7012" s="193"/>
      <c r="AT7012" s="188" t="s">
        <v>586</v>
      </c>
      <c r="AU7012" s="188" t="s">
        <v>84</v>
      </c>
      <c r="AV7012" s="13" t="s">
        <v>89</v>
      </c>
      <c r="AW7012" s="13" t="s">
        <v>31</v>
      </c>
      <c r="AX7012" s="13" t="s">
        <v>77</v>
      </c>
      <c r="AY7012" s="188" t="s">
        <v>574</v>
      </c>
    </row>
    <row r="7013" spans="2:51" s="13" customFormat="1" ht="12">
      <c r="B7013" s="187"/>
      <c r="D7013" s="181" t="s">
        <v>586</v>
      </c>
      <c r="E7013" s="188" t="s">
        <v>1</v>
      </c>
      <c r="F7013" s="189" t="s">
        <v>6801</v>
      </c>
      <c r="H7013" s="190">
        <v>-3.12</v>
      </c>
      <c r="I7013" s="191"/>
      <c r="L7013" s="187"/>
      <c r="M7013" s="192"/>
      <c r="T7013" s="193"/>
      <c r="AT7013" s="188" t="s">
        <v>586</v>
      </c>
      <c r="AU7013" s="188" t="s">
        <v>84</v>
      </c>
      <c r="AV7013" s="13" t="s">
        <v>89</v>
      </c>
      <c r="AW7013" s="13" t="s">
        <v>31</v>
      </c>
      <c r="AX7013" s="13" t="s">
        <v>77</v>
      </c>
      <c r="AY7013" s="188" t="s">
        <v>574</v>
      </c>
    </row>
    <row r="7014" spans="2:51" s="13" customFormat="1" ht="12">
      <c r="B7014" s="187"/>
      <c r="D7014" s="181" t="s">
        <v>586</v>
      </c>
      <c r="E7014" s="188" t="s">
        <v>1</v>
      </c>
      <c r="F7014" s="189" t="s">
        <v>6428</v>
      </c>
      <c r="H7014" s="190">
        <v>-2</v>
      </c>
      <c r="I7014" s="191"/>
      <c r="L7014" s="187"/>
      <c r="M7014" s="192"/>
      <c r="T7014" s="193"/>
      <c r="AT7014" s="188" t="s">
        <v>586</v>
      </c>
      <c r="AU7014" s="188" t="s">
        <v>84</v>
      </c>
      <c r="AV7014" s="13" t="s">
        <v>89</v>
      </c>
      <c r="AW7014" s="13" t="s">
        <v>31</v>
      </c>
      <c r="AX7014" s="13" t="s">
        <v>77</v>
      </c>
      <c r="AY7014" s="188" t="s">
        <v>574</v>
      </c>
    </row>
    <row r="7015" spans="2:51" s="13" customFormat="1" ht="12">
      <c r="B7015" s="187"/>
      <c r="D7015" s="181" t="s">
        <v>586</v>
      </c>
      <c r="E7015" s="188" t="s">
        <v>1</v>
      </c>
      <c r="F7015" s="189" t="s">
        <v>6421</v>
      </c>
      <c r="H7015" s="190">
        <v>-1.8</v>
      </c>
      <c r="I7015" s="191"/>
      <c r="L7015" s="187"/>
      <c r="M7015" s="192"/>
      <c r="T7015" s="193"/>
      <c r="AT7015" s="188" t="s">
        <v>586</v>
      </c>
      <c r="AU7015" s="188" t="s">
        <v>84</v>
      </c>
      <c r="AV7015" s="13" t="s">
        <v>89</v>
      </c>
      <c r="AW7015" s="13" t="s">
        <v>31</v>
      </c>
      <c r="AX7015" s="13" t="s">
        <v>77</v>
      </c>
      <c r="AY7015" s="188" t="s">
        <v>574</v>
      </c>
    </row>
    <row r="7016" spans="2:51" s="13" customFormat="1" ht="12">
      <c r="B7016" s="187"/>
      <c r="D7016" s="181" t="s">
        <v>586</v>
      </c>
      <c r="E7016" s="188" t="s">
        <v>1</v>
      </c>
      <c r="F7016" s="189" t="s">
        <v>6421</v>
      </c>
      <c r="H7016" s="190">
        <v>-1.8</v>
      </c>
      <c r="I7016" s="191"/>
      <c r="L7016" s="187"/>
      <c r="M7016" s="192"/>
      <c r="T7016" s="193"/>
      <c r="AT7016" s="188" t="s">
        <v>586</v>
      </c>
      <c r="AU7016" s="188" t="s">
        <v>84</v>
      </c>
      <c r="AV7016" s="13" t="s">
        <v>89</v>
      </c>
      <c r="AW7016" s="13" t="s">
        <v>31</v>
      </c>
      <c r="AX7016" s="13" t="s">
        <v>77</v>
      </c>
      <c r="AY7016" s="188" t="s">
        <v>574</v>
      </c>
    </row>
    <row r="7017" spans="2:51" s="13" customFormat="1" ht="12">
      <c r="B7017" s="187"/>
      <c r="D7017" s="181" t="s">
        <v>586</v>
      </c>
      <c r="E7017" s="188" t="s">
        <v>1</v>
      </c>
      <c r="F7017" s="189" t="s">
        <v>6428</v>
      </c>
      <c r="H7017" s="190">
        <v>-2</v>
      </c>
      <c r="I7017" s="191"/>
      <c r="L7017" s="187"/>
      <c r="M7017" s="192"/>
      <c r="T7017" s="193"/>
      <c r="AT7017" s="188" t="s">
        <v>586</v>
      </c>
      <c r="AU7017" s="188" t="s">
        <v>84</v>
      </c>
      <c r="AV7017" s="13" t="s">
        <v>89</v>
      </c>
      <c r="AW7017" s="13" t="s">
        <v>31</v>
      </c>
      <c r="AX7017" s="13" t="s">
        <v>77</v>
      </c>
      <c r="AY7017" s="188" t="s">
        <v>574</v>
      </c>
    </row>
    <row r="7018" spans="2:51" s="13" customFormat="1" ht="12">
      <c r="B7018" s="187"/>
      <c r="D7018" s="181" t="s">
        <v>586</v>
      </c>
      <c r="E7018" s="188" t="s">
        <v>1</v>
      </c>
      <c r="F7018" s="189" t="s">
        <v>6802</v>
      </c>
      <c r="H7018" s="190">
        <v>-7.9950000000000001</v>
      </c>
      <c r="I7018" s="191"/>
      <c r="L7018" s="187"/>
      <c r="M7018" s="192"/>
      <c r="T7018" s="193"/>
      <c r="AT7018" s="188" t="s">
        <v>586</v>
      </c>
      <c r="AU7018" s="188" t="s">
        <v>84</v>
      </c>
      <c r="AV7018" s="13" t="s">
        <v>89</v>
      </c>
      <c r="AW7018" s="13" t="s">
        <v>31</v>
      </c>
      <c r="AX7018" s="13" t="s">
        <v>77</v>
      </c>
      <c r="AY7018" s="188" t="s">
        <v>574</v>
      </c>
    </row>
    <row r="7019" spans="2:51" s="13" customFormat="1" ht="12">
      <c r="B7019" s="187"/>
      <c r="D7019" s="181" t="s">
        <v>586</v>
      </c>
      <c r="E7019" s="188" t="s">
        <v>1</v>
      </c>
      <c r="F7019" s="189" t="s">
        <v>6803</v>
      </c>
      <c r="H7019" s="190">
        <v>-4.2080000000000002</v>
      </c>
      <c r="I7019" s="191"/>
      <c r="L7019" s="187"/>
      <c r="M7019" s="192"/>
      <c r="T7019" s="193"/>
      <c r="AT7019" s="188" t="s">
        <v>586</v>
      </c>
      <c r="AU7019" s="188" t="s">
        <v>84</v>
      </c>
      <c r="AV7019" s="13" t="s">
        <v>89</v>
      </c>
      <c r="AW7019" s="13" t="s">
        <v>31</v>
      </c>
      <c r="AX7019" s="13" t="s">
        <v>77</v>
      </c>
      <c r="AY7019" s="188" t="s">
        <v>574</v>
      </c>
    </row>
    <row r="7020" spans="2:51" s="13" customFormat="1" ht="12">
      <c r="B7020" s="187"/>
      <c r="D7020" s="181" t="s">
        <v>586</v>
      </c>
      <c r="E7020" s="188" t="s">
        <v>1</v>
      </c>
      <c r="F7020" s="189" t="s">
        <v>6804</v>
      </c>
      <c r="H7020" s="190">
        <v>-8.61</v>
      </c>
      <c r="I7020" s="191"/>
      <c r="L7020" s="187"/>
      <c r="M7020" s="192"/>
      <c r="T7020" s="193"/>
      <c r="AT7020" s="188" t="s">
        <v>586</v>
      </c>
      <c r="AU7020" s="188" t="s">
        <v>84</v>
      </c>
      <c r="AV7020" s="13" t="s">
        <v>89</v>
      </c>
      <c r="AW7020" s="13" t="s">
        <v>31</v>
      </c>
      <c r="AX7020" s="13" t="s">
        <v>77</v>
      </c>
      <c r="AY7020" s="188" t="s">
        <v>574</v>
      </c>
    </row>
    <row r="7021" spans="2:51" s="13" customFormat="1" ht="12">
      <c r="B7021" s="187"/>
      <c r="D7021" s="181" t="s">
        <v>586</v>
      </c>
      <c r="E7021" s="188" t="s">
        <v>1</v>
      </c>
      <c r="F7021" s="189" t="s">
        <v>6805</v>
      </c>
      <c r="H7021" s="190">
        <v>-6.72</v>
      </c>
      <c r="I7021" s="191"/>
      <c r="L7021" s="187"/>
      <c r="M7021" s="192"/>
      <c r="T7021" s="193"/>
      <c r="AT7021" s="188" t="s">
        <v>586</v>
      </c>
      <c r="AU7021" s="188" t="s">
        <v>84</v>
      </c>
      <c r="AV7021" s="13" t="s">
        <v>89</v>
      </c>
      <c r="AW7021" s="13" t="s">
        <v>31</v>
      </c>
      <c r="AX7021" s="13" t="s">
        <v>77</v>
      </c>
      <c r="AY7021" s="188" t="s">
        <v>574</v>
      </c>
    </row>
    <row r="7022" spans="2:51" s="13" customFormat="1" ht="12">
      <c r="B7022" s="187"/>
      <c r="D7022" s="181" t="s">
        <v>586</v>
      </c>
      <c r="E7022" s="188" t="s">
        <v>1</v>
      </c>
      <c r="F7022" s="189" t="s">
        <v>6806</v>
      </c>
      <c r="H7022" s="190">
        <v>-12.05</v>
      </c>
      <c r="I7022" s="191"/>
      <c r="L7022" s="187"/>
      <c r="M7022" s="192"/>
      <c r="T7022" s="193"/>
      <c r="AT7022" s="188" t="s">
        <v>586</v>
      </c>
      <c r="AU7022" s="188" t="s">
        <v>84</v>
      </c>
      <c r="AV7022" s="13" t="s">
        <v>89</v>
      </c>
      <c r="AW7022" s="13" t="s">
        <v>31</v>
      </c>
      <c r="AX7022" s="13" t="s">
        <v>77</v>
      </c>
      <c r="AY7022" s="188" t="s">
        <v>574</v>
      </c>
    </row>
    <row r="7023" spans="2:51" s="13" customFormat="1" ht="12">
      <c r="B7023" s="187"/>
      <c r="D7023" s="181" t="s">
        <v>586</v>
      </c>
      <c r="E7023" s="188" t="s">
        <v>1</v>
      </c>
      <c r="F7023" s="189" t="s">
        <v>6807</v>
      </c>
      <c r="H7023" s="190">
        <v>-12.064</v>
      </c>
      <c r="I7023" s="191"/>
      <c r="L7023" s="187"/>
      <c r="M7023" s="192"/>
      <c r="T7023" s="193"/>
      <c r="AT7023" s="188" t="s">
        <v>586</v>
      </c>
      <c r="AU7023" s="188" t="s">
        <v>84</v>
      </c>
      <c r="AV7023" s="13" t="s">
        <v>89</v>
      </c>
      <c r="AW7023" s="13" t="s">
        <v>31</v>
      </c>
      <c r="AX7023" s="13" t="s">
        <v>77</v>
      </c>
      <c r="AY7023" s="188" t="s">
        <v>574</v>
      </c>
    </row>
    <row r="7024" spans="2:51" s="12" customFormat="1" ht="12">
      <c r="B7024" s="180"/>
      <c r="D7024" s="181" t="s">
        <v>586</v>
      </c>
      <c r="E7024" s="182" t="s">
        <v>1</v>
      </c>
      <c r="F7024" s="183" t="s">
        <v>6808</v>
      </c>
      <c r="H7024" s="182" t="s">
        <v>1</v>
      </c>
      <c r="I7024" s="184"/>
      <c r="L7024" s="180"/>
      <c r="M7024" s="185"/>
      <c r="T7024" s="186"/>
      <c r="AT7024" s="182" t="s">
        <v>586</v>
      </c>
      <c r="AU7024" s="182" t="s">
        <v>84</v>
      </c>
      <c r="AV7024" s="12" t="s">
        <v>84</v>
      </c>
      <c r="AW7024" s="12" t="s">
        <v>31</v>
      </c>
      <c r="AX7024" s="12" t="s">
        <v>77</v>
      </c>
      <c r="AY7024" s="182" t="s">
        <v>574</v>
      </c>
    </row>
    <row r="7025" spans="2:51" s="13" customFormat="1" ht="12">
      <c r="B7025" s="187"/>
      <c r="D7025" s="181" t="s">
        <v>586</v>
      </c>
      <c r="E7025" s="188" t="s">
        <v>1</v>
      </c>
      <c r="F7025" s="189" t="s">
        <v>6809</v>
      </c>
      <c r="H7025" s="190">
        <v>97.561999999999998</v>
      </c>
      <c r="I7025" s="191"/>
      <c r="L7025" s="187"/>
      <c r="M7025" s="192"/>
      <c r="T7025" s="193"/>
      <c r="AT7025" s="188" t="s">
        <v>586</v>
      </c>
      <c r="AU7025" s="188" t="s">
        <v>84</v>
      </c>
      <c r="AV7025" s="13" t="s">
        <v>89</v>
      </c>
      <c r="AW7025" s="13" t="s">
        <v>31</v>
      </c>
      <c r="AX7025" s="13" t="s">
        <v>77</v>
      </c>
      <c r="AY7025" s="188" t="s">
        <v>574</v>
      </c>
    </row>
    <row r="7026" spans="2:51" s="13" customFormat="1" ht="12">
      <c r="B7026" s="187"/>
      <c r="D7026" s="181" t="s">
        <v>586</v>
      </c>
      <c r="E7026" s="188" t="s">
        <v>1</v>
      </c>
      <c r="F7026" s="189" t="s">
        <v>6459</v>
      </c>
      <c r="H7026" s="190">
        <v>-2.2000000000000002</v>
      </c>
      <c r="I7026" s="191"/>
      <c r="L7026" s="187"/>
      <c r="M7026" s="192"/>
      <c r="T7026" s="193"/>
      <c r="AT7026" s="188" t="s">
        <v>586</v>
      </c>
      <c r="AU7026" s="188" t="s">
        <v>84</v>
      </c>
      <c r="AV7026" s="13" t="s">
        <v>89</v>
      </c>
      <c r="AW7026" s="13" t="s">
        <v>31</v>
      </c>
      <c r="AX7026" s="13" t="s">
        <v>77</v>
      </c>
      <c r="AY7026" s="188" t="s">
        <v>574</v>
      </c>
    </row>
    <row r="7027" spans="2:51" s="13" customFormat="1" ht="12">
      <c r="B7027" s="187"/>
      <c r="D7027" s="181" t="s">
        <v>586</v>
      </c>
      <c r="E7027" s="188" t="s">
        <v>1</v>
      </c>
      <c r="F7027" s="189" t="s">
        <v>6459</v>
      </c>
      <c r="H7027" s="190">
        <v>-2.2000000000000002</v>
      </c>
      <c r="I7027" s="191"/>
      <c r="L7027" s="187"/>
      <c r="M7027" s="192"/>
      <c r="T7027" s="193"/>
      <c r="AT7027" s="188" t="s">
        <v>586</v>
      </c>
      <c r="AU7027" s="188" t="s">
        <v>84</v>
      </c>
      <c r="AV7027" s="13" t="s">
        <v>89</v>
      </c>
      <c r="AW7027" s="13" t="s">
        <v>31</v>
      </c>
      <c r="AX7027" s="13" t="s">
        <v>77</v>
      </c>
      <c r="AY7027" s="188" t="s">
        <v>574</v>
      </c>
    </row>
    <row r="7028" spans="2:51" s="13" customFormat="1" ht="12">
      <c r="B7028" s="187"/>
      <c r="D7028" s="181" t="s">
        <v>586</v>
      </c>
      <c r="E7028" s="188" t="s">
        <v>1</v>
      </c>
      <c r="F7028" s="189" t="s">
        <v>6609</v>
      </c>
      <c r="H7028" s="190">
        <v>-3.3</v>
      </c>
      <c r="I7028" s="191"/>
      <c r="L7028" s="187"/>
      <c r="M7028" s="192"/>
      <c r="T7028" s="193"/>
      <c r="AT7028" s="188" t="s">
        <v>586</v>
      </c>
      <c r="AU7028" s="188" t="s">
        <v>84</v>
      </c>
      <c r="AV7028" s="13" t="s">
        <v>89</v>
      </c>
      <c r="AW7028" s="13" t="s">
        <v>31</v>
      </c>
      <c r="AX7028" s="13" t="s">
        <v>77</v>
      </c>
      <c r="AY7028" s="188" t="s">
        <v>574</v>
      </c>
    </row>
    <row r="7029" spans="2:51" s="13" customFormat="1" ht="12">
      <c r="B7029" s="187"/>
      <c r="D7029" s="181" t="s">
        <v>586</v>
      </c>
      <c r="E7029" s="188" t="s">
        <v>1</v>
      </c>
      <c r="F7029" s="189" t="s">
        <v>6421</v>
      </c>
      <c r="H7029" s="190">
        <v>-1.8</v>
      </c>
      <c r="I7029" s="191"/>
      <c r="L7029" s="187"/>
      <c r="M7029" s="192"/>
      <c r="T7029" s="193"/>
      <c r="AT7029" s="188" t="s">
        <v>586</v>
      </c>
      <c r="AU7029" s="188" t="s">
        <v>84</v>
      </c>
      <c r="AV7029" s="13" t="s">
        <v>89</v>
      </c>
      <c r="AW7029" s="13" t="s">
        <v>31</v>
      </c>
      <c r="AX7029" s="13" t="s">
        <v>77</v>
      </c>
      <c r="AY7029" s="188" t="s">
        <v>574</v>
      </c>
    </row>
    <row r="7030" spans="2:51" s="13" customFormat="1" ht="12">
      <c r="B7030" s="187"/>
      <c r="D7030" s="181" t="s">
        <v>586</v>
      </c>
      <c r="E7030" s="188" t="s">
        <v>1</v>
      </c>
      <c r="F7030" s="189" t="s">
        <v>6810</v>
      </c>
      <c r="H7030" s="190">
        <v>-9.57</v>
      </c>
      <c r="I7030" s="191"/>
      <c r="L7030" s="187"/>
      <c r="M7030" s="192"/>
      <c r="T7030" s="193"/>
      <c r="AT7030" s="188" t="s">
        <v>586</v>
      </c>
      <c r="AU7030" s="188" t="s">
        <v>84</v>
      </c>
      <c r="AV7030" s="13" t="s">
        <v>89</v>
      </c>
      <c r="AW7030" s="13" t="s">
        <v>31</v>
      </c>
      <c r="AX7030" s="13" t="s">
        <v>77</v>
      </c>
      <c r="AY7030" s="188" t="s">
        <v>574</v>
      </c>
    </row>
    <row r="7031" spans="2:51" s="13" customFormat="1" ht="12">
      <c r="B7031" s="187"/>
      <c r="D7031" s="181" t="s">
        <v>586</v>
      </c>
      <c r="E7031" s="188" t="s">
        <v>1</v>
      </c>
      <c r="F7031" s="189" t="s">
        <v>6811</v>
      </c>
      <c r="H7031" s="190">
        <v>-18.72</v>
      </c>
      <c r="I7031" s="191"/>
      <c r="L7031" s="187"/>
      <c r="M7031" s="192"/>
      <c r="T7031" s="193"/>
      <c r="AT7031" s="188" t="s">
        <v>586</v>
      </c>
      <c r="AU7031" s="188" t="s">
        <v>84</v>
      </c>
      <c r="AV7031" s="13" t="s">
        <v>89</v>
      </c>
      <c r="AW7031" s="13" t="s">
        <v>31</v>
      </c>
      <c r="AX7031" s="13" t="s">
        <v>77</v>
      </c>
      <c r="AY7031" s="188" t="s">
        <v>574</v>
      </c>
    </row>
    <row r="7032" spans="2:51" s="12" customFormat="1" ht="12">
      <c r="B7032" s="180"/>
      <c r="D7032" s="181" t="s">
        <v>586</v>
      </c>
      <c r="E7032" s="182" t="s">
        <v>1</v>
      </c>
      <c r="F7032" s="183" t="s">
        <v>6812</v>
      </c>
      <c r="H7032" s="182" t="s">
        <v>1</v>
      </c>
      <c r="I7032" s="184"/>
      <c r="L7032" s="180"/>
      <c r="M7032" s="185"/>
      <c r="T7032" s="186"/>
      <c r="AT7032" s="182" t="s">
        <v>586</v>
      </c>
      <c r="AU7032" s="182" t="s">
        <v>84</v>
      </c>
      <c r="AV7032" s="12" t="s">
        <v>84</v>
      </c>
      <c r="AW7032" s="12" t="s">
        <v>31</v>
      </c>
      <c r="AX7032" s="12" t="s">
        <v>77</v>
      </c>
      <c r="AY7032" s="182" t="s">
        <v>574</v>
      </c>
    </row>
    <row r="7033" spans="2:51" s="13" customFormat="1" ht="12">
      <c r="B7033" s="187"/>
      <c r="D7033" s="181" t="s">
        <v>586</v>
      </c>
      <c r="E7033" s="188" t="s">
        <v>1</v>
      </c>
      <c r="F7033" s="189" t="s">
        <v>6813</v>
      </c>
      <c r="H7033" s="190">
        <v>27.187999999999999</v>
      </c>
      <c r="I7033" s="191"/>
      <c r="L7033" s="187"/>
      <c r="M7033" s="192"/>
      <c r="T7033" s="193"/>
      <c r="AT7033" s="188" t="s">
        <v>586</v>
      </c>
      <c r="AU7033" s="188" t="s">
        <v>84</v>
      </c>
      <c r="AV7033" s="13" t="s">
        <v>89</v>
      </c>
      <c r="AW7033" s="13" t="s">
        <v>31</v>
      </c>
      <c r="AX7033" s="13" t="s">
        <v>77</v>
      </c>
      <c r="AY7033" s="188" t="s">
        <v>574</v>
      </c>
    </row>
    <row r="7034" spans="2:51" s="13" customFormat="1" ht="12">
      <c r="B7034" s="187"/>
      <c r="D7034" s="181" t="s">
        <v>586</v>
      </c>
      <c r="E7034" s="188" t="s">
        <v>1</v>
      </c>
      <c r="F7034" s="189" t="s">
        <v>6811</v>
      </c>
      <c r="H7034" s="190">
        <v>-18.72</v>
      </c>
      <c r="I7034" s="191"/>
      <c r="L7034" s="187"/>
      <c r="M7034" s="192"/>
      <c r="T7034" s="193"/>
      <c r="AT7034" s="188" t="s">
        <v>586</v>
      </c>
      <c r="AU7034" s="188" t="s">
        <v>84</v>
      </c>
      <c r="AV7034" s="13" t="s">
        <v>89</v>
      </c>
      <c r="AW7034" s="13" t="s">
        <v>31</v>
      </c>
      <c r="AX7034" s="13" t="s">
        <v>77</v>
      </c>
      <c r="AY7034" s="188" t="s">
        <v>574</v>
      </c>
    </row>
    <row r="7035" spans="2:51" s="12" customFormat="1" ht="12">
      <c r="B7035" s="180"/>
      <c r="D7035" s="181" t="s">
        <v>586</v>
      </c>
      <c r="E7035" s="182" t="s">
        <v>1</v>
      </c>
      <c r="F7035" s="183" t="s">
        <v>6814</v>
      </c>
      <c r="H7035" s="182" t="s">
        <v>1</v>
      </c>
      <c r="I7035" s="184"/>
      <c r="L7035" s="180"/>
      <c r="M7035" s="185"/>
      <c r="T7035" s="186"/>
      <c r="AT7035" s="182" t="s">
        <v>586</v>
      </c>
      <c r="AU7035" s="182" t="s">
        <v>84</v>
      </c>
      <c r="AV7035" s="12" t="s">
        <v>84</v>
      </c>
      <c r="AW7035" s="12" t="s">
        <v>31</v>
      </c>
      <c r="AX7035" s="12" t="s">
        <v>77</v>
      </c>
      <c r="AY7035" s="182" t="s">
        <v>574</v>
      </c>
    </row>
    <row r="7036" spans="2:51" s="13" customFormat="1" ht="12">
      <c r="B7036" s="187"/>
      <c r="D7036" s="181" t="s">
        <v>586</v>
      </c>
      <c r="E7036" s="188" t="s">
        <v>1</v>
      </c>
      <c r="F7036" s="189" t="s">
        <v>6815</v>
      </c>
      <c r="H7036" s="190">
        <v>32.045000000000002</v>
      </c>
      <c r="I7036" s="191"/>
      <c r="L7036" s="187"/>
      <c r="M7036" s="192"/>
      <c r="T7036" s="193"/>
      <c r="AT7036" s="188" t="s">
        <v>586</v>
      </c>
      <c r="AU7036" s="188" t="s">
        <v>84</v>
      </c>
      <c r="AV7036" s="13" t="s">
        <v>89</v>
      </c>
      <c r="AW7036" s="13" t="s">
        <v>31</v>
      </c>
      <c r="AX7036" s="13" t="s">
        <v>77</v>
      </c>
      <c r="AY7036" s="188" t="s">
        <v>574</v>
      </c>
    </row>
    <row r="7037" spans="2:51" s="13" customFormat="1" ht="12">
      <c r="B7037" s="187"/>
      <c r="D7037" s="181" t="s">
        <v>586</v>
      </c>
      <c r="E7037" s="188" t="s">
        <v>1</v>
      </c>
      <c r="F7037" s="189" t="s">
        <v>6609</v>
      </c>
      <c r="H7037" s="190">
        <v>-3.3</v>
      </c>
      <c r="I7037" s="191"/>
      <c r="L7037" s="187"/>
      <c r="M7037" s="192"/>
      <c r="T7037" s="193"/>
      <c r="AT7037" s="188" t="s">
        <v>586</v>
      </c>
      <c r="AU7037" s="188" t="s">
        <v>84</v>
      </c>
      <c r="AV7037" s="13" t="s">
        <v>89</v>
      </c>
      <c r="AW7037" s="13" t="s">
        <v>31</v>
      </c>
      <c r="AX7037" s="13" t="s">
        <v>77</v>
      </c>
      <c r="AY7037" s="188" t="s">
        <v>574</v>
      </c>
    </row>
    <row r="7038" spans="2:51" s="13" customFormat="1" ht="12">
      <c r="B7038" s="187"/>
      <c r="D7038" s="181" t="s">
        <v>586</v>
      </c>
      <c r="E7038" s="188" t="s">
        <v>1</v>
      </c>
      <c r="F7038" s="189" t="s">
        <v>6459</v>
      </c>
      <c r="H7038" s="190">
        <v>-2.2000000000000002</v>
      </c>
      <c r="I7038" s="191"/>
      <c r="L7038" s="187"/>
      <c r="M7038" s="192"/>
      <c r="T7038" s="193"/>
      <c r="AT7038" s="188" t="s">
        <v>586</v>
      </c>
      <c r="AU7038" s="188" t="s">
        <v>84</v>
      </c>
      <c r="AV7038" s="13" t="s">
        <v>89</v>
      </c>
      <c r="AW7038" s="13" t="s">
        <v>31</v>
      </c>
      <c r="AX7038" s="13" t="s">
        <v>77</v>
      </c>
      <c r="AY7038" s="188" t="s">
        <v>574</v>
      </c>
    </row>
    <row r="7039" spans="2:51" s="12" customFormat="1" ht="12">
      <c r="B7039" s="180"/>
      <c r="D7039" s="181" t="s">
        <v>586</v>
      </c>
      <c r="E7039" s="182" t="s">
        <v>1</v>
      </c>
      <c r="F7039" s="183" t="s">
        <v>6816</v>
      </c>
      <c r="H7039" s="182" t="s">
        <v>1</v>
      </c>
      <c r="I7039" s="184"/>
      <c r="L7039" s="180"/>
      <c r="M7039" s="185"/>
      <c r="T7039" s="186"/>
      <c r="AT7039" s="182" t="s">
        <v>586</v>
      </c>
      <c r="AU7039" s="182" t="s">
        <v>84</v>
      </c>
      <c r="AV7039" s="12" t="s">
        <v>84</v>
      </c>
      <c r="AW7039" s="12" t="s">
        <v>31</v>
      </c>
      <c r="AX7039" s="12" t="s">
        <v>77</v>
      </c>
      <c r="AY7039" s="182" t="s">
        <v>574</v>
      </c>
    </row>
    <row r="7040" spans="2:51" s="13" customFormat="1" ht="12">
      <c r="B7040" s="187"/>
      <c r="D7040" s="181" t="s">
        <v>586</v>
      </c>
      <c r="E7040" s="188" t="s">
        <v>1</v>
      </c>
      <c r="F7040" s="189" t="s">
        <v>6817</v>
      </c>
      <c r="H7040" s="190">
        <v>84.608000000000004</v>
      </c>
      <c r="I7040" s="191"/>
      <c r="L7040" s="187"/>
      <c r="M7040" s="192"/>
      <c r="T7040" s="193"/>
      <c r="AT7040" s="188" t="s">
        <v>586</v>
      </c>
      <c r="AU7040" s="188" t="s">
        <v>84</v>
      </c>
      <c r="AV7040" s="13" t="s">
        <v>89</v>
      </c>
      <c r="AW7040" s="13" t="s">
        <v>31</v>
      </c>
      <c r="AX7040" s="13" t="s">
        <v>77</v>
      </c>
      <c r="AY7040" s="188" t="s">
        <v>574</v>
      </c>
    </row>
    <row r="7041" spans="2:51" s="13" customFormat="1" ht="12">
      <c r="B7041" s="187"/>
      <c r="D7041" s="181" t="s">
        <v>586</v>
      </c>
      <c r="E7041" s="188" t="s">
        <v>1</v>
      </c>
      <c r="F7041" s="189" t="s">
        <v>6818</v>
      </c>
      <c r="H7041" s="190">
        <v>10.44</v>
      </c>
      <c r="I7041" s="191"/>
      <c r="L7041" s="187"/>
      <c r="M7041" s="192"/>
      <c r="T7041" s="193"/>
      <c r="AT7041" s="188" t="s">
        <v>586</v>
      </c>
      <c r="AU7041" s="188" t="s">
        <v>84</v>
      </c>
      <c r="AV7041" s="13" t="s">
        <v>89</v>
      </c>
      <c r="AW7041" s="13" t="s">
        <v>31</v>
      </c>
      <c r="AX7041" s="13" t="s">
        <v>77</v>
      </c>
      <c r="AY7041" s="188" t="s">
        <v>574</v>
      </c>
    </row>
    <row r="7042" spans="2:51" s="13" customFormat="1" ht="12">
      <c r="B7042" s="187"/>
      <c r="D7042" s="181" t="s">
        <v>586</v>
      </c>
      <c r="E7042" s="188" t="s">
        <v>1</v>
      </c>
      <c r="F7042" s="189" t="s">
        <v>6801</v>
      </c>
      <c r="H7042" s="190">
        <v>-3.12</v>
      </c>
      <c r="I7042" s="191"/>
      <c r="L7042" s="187"/>
      <c r="M7042" s="192"/>
      <c r="T7042" s="193"/>
      <c r="AT7042" s="188" t="s">
        <v>586</v>
      </c>
      <c r="AU7042" s="188" t="s">
        <v>84</v>
      </c>
      <c r="AV7042" s="13" t="s">
        <v>89</v>
      </c>
      <c r="AW7042" s="13" t="s">
        <v>31</v>
      </c>
      <c r="AX7042" s="13" t="s">
        <v>77</v>
      </c>
      <c r="AY7042" s="188" t="s">
        <v>574</v>
      </c>
    </row>
    <row r="7043" spans="2:51" s="13" customFormat="1" ht="12">
      <c r="B7043" s="187"/>
      <c r="D7043" s="181" t="s">
        <v>586</v>
      </c>
      <c r="E7043" s="188" t="s">
        <v>1</v>
      </c>
      <c r="F7043" s="189" t="s">
        <v>6819</v>
      </c>
      <c r="H7043" s="190">
        <v>4.6399999999999997</v>
      </c>
      <c r="I7043" s="191"/>
      <c r="L7043" s="187"/>
      <c r="M7043" s="192"/>
      <c r="T7043" s="193"/>
      <c r="AT7043" s="188" t="s">
        <v>586</v>
      </c>
      <c r="AU7043" s="188" t="s">
        <v>84</v>
      </c>
      <c r="AV7043" s="13" t="s">
        <v>89</v>
      </c>
      <c r="AW7043" s="13" t="s">
        <v>31</v>
      </c>
      <c r="AX7043" s="13" t="s">
        <v>77</v>
      </c>
      <c r="AY7043" s="188" t="s">
        <v>574</v>
      </c>
    </row>
    <row r="7044" spans="2:51" s="13" customFormat="1" ht="12">
      <c r="B7044" s="187"/>
      <c r="D7044" s="181" t="s">
        <v>586</v>
      </c>
      <c r="E7044" s="188" t="s">
        <v>1</v>
      </c>
      <c r="F7044" s="189" t="s">
        <v>6820</v>
      </c>
      <c r="H7044" s="190">
        <v>6.38</v>
      </c>
      <c r="I7044" s="191"/>
      <c r="L7044" s="187"/>
      <c r="M7044" s="192"/>
      <c r="T7044" s="193"/>
      <c r="AT7044" s="188" t="s">
        <v>586</v>
      </c>
      <c r="AU7044" s="188" t="s">
        <v>84</v>
      </c>
      <c r="AV7044" s="13" t="s">
        <v>89</v>
      </c>
      <c r="AW7044" s="13" t="s">
        <v>31</v>
      </c>
      <c r="AX7044" s="13" t="s">
        <v>77</v>
      </c>
      <c r="AY7044" s="188" t="s">
        <v>574</v>
      </c>
    </row>
    <row r="7045" spans="2:51" s="12" customFormat="1" ht="12">
      <c r="B7045" s="180"/>
      <c r="D7045" s="181" t="s">
        <v>586</v>
      </c>
      <c r="E7045" s="182" t="s">
        <v>1</v>
      </c>
      <c r="F7045" s="183" t="s">
        <v>6821</v>
      </c>
      <c r="H7045" s="182" t="s">
        <v>1</v>
      </c>
      <c r="I7045" s="184"/>
      <c r="L7045" s="180"/>
      <c r="M7045" s="185"/>
      <c r="T7045" s="186"/>
      <c r="AT7045" s="182" t="s">
        <v>586</v>
      </c>
      <c r="AU7045" s="182" t="s">
        <v>84</v>
      </c>
      <c r="AV7045" s="12" t="s">
        <v>84</v>
      </c>
      <c r="AW7045" s="12" t="s">
        <v>31</v>
      </c>
      <c r="AX7045" s="12" t="s">
        <v>77</v>
      </c>
      <c r="AY7045" s="182" t="s">
        <v>574</v>
      </c>
    </row>
    <row r="7046" spans="2:51" s="13" customFormat="1" ht="12">
      <c r="B7046" s="187"/>
      <c r="D7046" s="181" t="s">
        <v>586</v>
      </c>
      <c r="E7046" s="188" t="s">
        <v>1</v>
      </c>
      <c r="F7046" s="189" t="s">
        <v>6822</v>
      </c>
      <c r="H7046" s="190">
        <v>130.79</v>
      </c>
      <c r="I7046" s="191"/>
      <c r="L7046" s="187"/>
      <c r="M7046" s="192"/>
      <c r="T7046" s="193"/>
      <c r="AT7046" s="188" t="s">
        <v>586</v>
      </c>
      <c r="AU7046" s="188" t="s">
        <v>84</v>
      </c>
      <c r="AV7046" s="13" t="s">
        <v>89</v>
      </c>
      <c r="AW7046" s="13" t="s">
        <v>31</v>
      </c>
      <c r="AX7046" s="13" t="s">
        <v>77</v>
      </c>
      <c r="AY7046" s="188" t="s">
        <v>574</v>
      </c>
    </row>
    <row r="7047" spans="2:51" s="13" customFormat="1" ht="12">
      <c r="B7047" s="187"/>
      <c r="D7047" s="181" t="s">
        <v>586</v>
      </c>
      <c r="E7047" s="188" t="s">
        <v>1</v>
      </c>
      <c r="F7047" s="189" t="s">
        <v>6803</v>
      </c>
      <c r="H7047" s="190">
        <v>-4.2080000000000002</v>
      </c>
      <c r="I7047" s="191"/>
      <c r="L7047" s="187"/>
      <c r="M7047" s="192"/>
      <c r="T7047" s="193"/>
      <c r="AT7047" s="188" t="s">
        <v>586</v>
      </c>
      <c r="AU7047" s="188" t="s">
        <v>84</v>
      </c>
      <c r="AV7047" s="13" t="s">
        <v>89</v>
      </c>
      <c r="AW7047" s="13" t="s">
        <v>31</v>
      </c>
      <c r="AX7047" s="13" t="s">
        <v>77</v>
      </c>
      <c r="AY7047" s="188" t="s">
        <v>574</v>
      </c>
    </row>
    <row r="7048" spans="2:51" s="13" customFormat="1" ht="12">
      <c r="B7048" s="187"/>
      <c r="D7048" s="181" t="s">
        <v>586</v>
      </c>
      <c r="E7048" s="188" t="s">
        <v>1</v>
      </c>
      <c r="F7048" s="189" t="s">
        <v>6735</v>
      </c>
      <c r="H7048" s="190">
        <v>-12.6</v>
      </c>
      <c r="I7048" s="191"/>
      <c r="L7048" s="187"/>
      <c r="M7048" s="192"/>
      <c r="T7048" s="193"/>
      <c r="AT7048" s="188" t="s">
        <v>586</v>
      </c>
      <c r="AU7048" s="188" t="s">
        <v>84</v>
      </c>
      <c r="AV7048" s="13" t="s">
        <v>89</v>
      </c>
      <c r="AW7048" s="13" t="s">
        <v>31</v>
      </c>
      <c r="AX7048" s="13" t="s">
        <v>77</v>
      </c>
      <c r="AY7048" s="188" t="s">
        <v>574</v>
      </c>
    </row>
    <row r="7049" spans="2:51" s="13" customFormat="1" ht="12">
      <c r="B7049" s="187"/>
      <c r="D7049" s="181" t="s">
        <v>586</v>
      </c>
      <c r="E7049" s="188" t="s">
        <v>1</v>
      </c>
      <c r="F7049" s="189" t="s">
        <v>6428</v>
      </c>
      <c r="H7049" s="190">
        <v>-2</v>
      </c>
      <c r="I7049" s="191"/>
      <c r="L7049" s="187"/>
      <c r="M7049" s="192"/>
      <c r="T7049" s="193"/>
      <c r="AT7049" s="188" t="s">
        <v>586</v>
      </c>
      <c r="AU7049" s="188" t="s">
        <v>84</v>
      </c>
      <c r="AV7049" s="13" t="s">
        <v>89</v>
      </c>
      <c r="AW7049" s="13" t="s">
        <v>31</v>
      </c>
      <c r="AX7049" s="13" t="s">
        <v>77</v>
      </c>
      <c r="AY7049" s="188" t="s">
        <v>574</v>
      </c>
    </row>
    <row r="7050" spans="2:51" s="13" customFormat="1" ht="12">
      <c r="B7050" s="187"/>
      <c r="D7050" s="181" t="s">
        <v>586</v>
      </c>
      <c r="E7050" s="188" t="s">
        <v>1</v>
      </c>
      <c r="F7050" s="189" t="s">
        <v>6658</v>
      </c>
      <c r="H7050" s="190">
        <v>-4.8099999999999996</v>
      </c>
      <c r="I7050" s="191"/>
      <c r="L7050" s="187"/>
      <c r="M7050" s="192"/>
      <c r="T7050" s="193"/>
      <c r="AT7050" s="188" t="s">
        <v>586</v>
      </c>
      <c r="AU7050" s="188" t="s">
        <v>84</v>
      </c>
      <c r="AV7050" s="13" t="s">
        <v>89</v>
      </c>
      <c r="AW7050" s="13" t="s">
        <v>31</v>
      </c>
      <c r="AX7050" s="13" t="s">
        <v>77</v>
      </c>
      <c r="AY7050" s="188" t="s">
        <v>574</v>
      </c>
    </row>
    <row r="7051" spans="2:51" s="13" customFormat="1" ht="12">
      <c r="B7051" s="187"/>
      <c r="D7051" s="181" t="s">
        <v>586</v>
      </c>
      <c r="E7051" s="188" t="s">
        <v>1</v>
      </c>
      <c r="F7051" s="189" t="s">
        <v>6823</v>
      </c>
      <c r="H7051" s="190">
        <v>-4.3499999999999996</v>
      </c>
      <c r="I7051" s="191"/>
      <c r="L7051" s="187"/>
      <c r="M7051" s="192"/>
      <c r="T7051" s="193"/>
      <c r="AT7051" s="188" t="s">
        <v>586</v>
      </c>
      <c r="AU7051" s="188" t="s">
        <v>84</v>
      </c>
      <c r="AV7051" s="13" t="s">
        <v>89</v>
      </c>
      <c r="AW7051" s="13" t="s">
        <v>31</v>
      </c>
      <c r="AX7051" s="13" t="s">
        <v>77</v>
      </c>
      <c r="AY7051" s="188" t="s">
        <v>574</v>
      </c>
    </row>
    <row r="7052" spans="2:51" s="12" customFormat="1" ht="12">
      <c r="B7052" s="180"/>
      <c r="D7052" s="181" t="s">
        <v>586</v>
      </c>
      <c r="E7052" s="182" t="s">
        <v>1</v>
      </c>
      <c r="F7052" s="183" t="s">
        <v>6824</v>
      </c>
      <c r="H7052" s="182" t="s">
        <v>1</v>
      </c>
      <c r="I7052" s="184"/>
      <c r="L7052" s="180"/>
      <c r="M7052" s="185"/>
      <c r="T7052" s="186"/>
      <c r="AT7052" s="182" t="s">
        <v>586</v>
      </c>
      <c r="AU7052" s="182" t="s">
        <v>84</v>
      </c>
      <c r="AV7052" s="12" t="s">
        <v>84</v>
      </c>
      <c r="AW7052" s="12" t="s">
        <v>31</v>
      </c>
      <c r="AX7052" s="12" t="s">
        <v>77</v>
      </c>
      <c r="AY7052" s="182" t="s">
        <v>574</v>
      </c>
    </row>
    <row r="7053" spans="2:51" s="13" customFormat="1" ht="12">
      <c r="B7053" s="187"/>
      <c r="D7053" s="181" t="s">
        <v>586</v>
      </c>
      <c r="E7053" s="188" t="s">
        <v>1</v>
      </c>
      <c r="F7053" s="189" t="s">
        <v>6825</v>
      </c>
      <c r="H7053" s="190">
        <v>145</v>
      </c>
      <c r="I7053" s="191"/>
      <c r="L7053" s="187"/>
      <c r="M7053" s="192"/>
      <c r="T7053" s="193"/>
      <c r="AT7053" s="188" t="s">
        <v>586</v>
      </c>
      <c r="AU7053" s="188" t="s">
        <v>84</v>
      </c>
      <c r="AV7053" s="13" t="s">
        <v>89</v>
      </c>
      <c r="AW7053" s="13" t="s">
        <v>31</v>
      </c>
      <c r="AX7053" s="13" t="s">
        <v>77</v>
      </c>
      <c r="AY7053" s="188" t="s">
        <v>574</v>
      </c>
    </row>
    <row r="7054" spans="2:51" s="13" customFormat="1" ht="12">
      <c r="B7054" s="187"/>
      <c r="D7054" s="181" t="s">
        <v>586</v>
      </c>
      <c r="E7054" s="188" t="s">
        <v>1</v>
      </c>
      <c r="F7054" s="189" t="s">
        <v>6803</v>
      </c>
      <c r="H7054" s="190">
        <v>-4.2080000000000002</v>
      </c>
      <c r="I7054" s="191"/>
      <c r="L7054" s="187"/>
      <c r="M7054" s="192"/>
      <c r="T7054" s="193"/>
      <c r="AT7054" s="188" t="s">
        <v>586</v>
      </c>
      <c r="AU7054" s="188" t="s">
        <v>84</v>
      </c>
      <c r="AV7054" s="13" t="s">
        <v>89</v>
      </c>
      <c r="AW7054" s="13" t="s">
        <v>31</v>
      </c>
      <c r="AX7054" s="13" t="s">
        <v>77</v>
      </c>
      <c r="AY7054" s="188" t="s">
        <v>574</v>
      </c>
    </row>
    <row r="7055" spans="2:51" s="13" customFormat="1" ht="12">
      <c r="B7055" s="187"/>
      <c r="D7055" s="181" t="s">
        <v>586</v>
      </c>
      <c r="E7055" s="188" t="s">
        <v>1</v>
      </c>
      <c r="F7055" s="189" t="s">
        <v>6547</v>
      </c>
      <c r="H7055" s="190">
        <v>-5.4</v>
      </c>
      <c r="I7055" s="191"/>
      <c r="L7055" s="187"/>
      <c r="M7055" s="192"/>
      <c r="T7055" s="193"/>
      <c r="AT7055" s="188" t="s">
        <v>586</v>
      </c>
      <c r="AU7055" s="188" t="s">
        <v>84</v>
      </c>
      <c r="AV7055" s="13" t="s">
        <v>89</v>
      </c>
      <c r="AW7055" s="13" t="s">
        <v>31</v>
      </c>
      <c r="AX7055" s="13" t="s">
        <v>77</v>
      </c>
      <c r="AY7055" s="188" t="s">
        <v>574</v>
      </c>
    </row>
    <row r="7056" spans="2:51" s="13" customFormat="1" ht="12">
      <c r="B7056" s="187"/>
      <c r="D7056" s="181" t="s">
        <v>586</v>
      </c>
      <c r="E7056" s="188" t="s">
        <v>1</v>
      </c>
      <c r="F7056" s="189" t="s">
        <v>6657</v>
      </c>
      <c r="H7056" s="190">
        <v>-10.465</v>
      </c>
      <c r="I7056" s="191"/>
      <c r="L7056" s="187"/>
      <c r="M7056" s="192"/>
      <c r="T7056" s="193"/>
      <c r="AT7056" s="188" t="s">
        <v>586</v>
      </c>
      <c r="AU7056" s="188" t="s">
        <v>84</v>
      </c>
      <c r="AV7056" s="13" t="s">
        <v>89</v>
      </c>
      <c r="AW7056" s="13" t="s">
        <v>31</v>
      </c>
      <c r="AX7056" s="13" t="s">
        <v>77</v>
      </c>
      <c r="AY7056" s="188" t="s">
        <v>574</v>
      </c>
    </row>
    <row r="7057" spans="2:51" s="13" customFormat="1" ht="12">
      <c r="B7057" s="187"/>
      <c r="D7057" s="181" t="s">
        <v>586</v>
      </c>
      <c r="E7057" s="188" t="s">
        <v>1</v>
      </c>
      <c r="F7057" s="189" t="s">
        <v>6658</v>
      </c>
      <c r="H7057" s="190">
        <v>-4.8099999999999996</v>
      </c>
      <c r="I7057" s="191"/>
      <c r="L7057" s="187"/>
      <c r="M7057" s="192"/>
      <c r="T7057" s="193"/>
      <c r="AT7057" s="188" t="s">
        <v>586</v>
      </c>
      <c r="AU7057" s="188" t="s">
        <v>84</v>
      </c>
      <c r="AV7057" s="13" t="s">
        <v>89</v>
      </c>
      <c r="AW7057" s="13" t="s">
        <v>31</v>
      </c>
      <c r="AX7057" s="13" t="s">
        <v>77</v>
      </c>
      <c r="AY7057" s="188" t="s">
        <v>574</v>
      </c>
    </row>
    <row r="7058" spans="2:51" s="13" customFormat="1" ht="12">
      <c r="B7058" s="187"/>
      <c r="D7058" s="181" t="s">
        <v>586</v>
      </c>
      <c r="E7058" s="188" t="s">
        <v>1</v>
      </c>
      <c r="F7058" s="189" t="s">
        <v>6451</v>
      </c>
      <c r="H7058" s="190">
        <v>-2.4</v>
      </c>
      <c r="I7058" s="191"/>
      <c r="L7058" s="187"/>
      <c r="M7058" s="192"/>
      <c r="T7058" s="193"/>
      <c r="AT7058" s="188" t="s">
        <v>586</v>
      </c>
      <c r="AU7058" s="188" t="s">
        <v>84</v>
      </c>
      <c r="AV7058" s="13" t="s">
        <v>89</v>
      </c>
      <c r="AW7058" s="13" t="s">
        <v>31</v>
      </c>
      <c r="AX7058" s="13" t="s">
        <v>77</v>
      </c>
      <c r="AY7058" s="188" t="s">
        <v>574</v>
      </c>
    </row>
    <row r="7059" spans="2:51" s="13" customFormat="1" ht="12">
      <c r="B7059" s="187"/>
      <c r="D7059" s="181" t="s">
        <v>586</v>
      </c>
      <c r="E7059" s="188" t="s">
        <v>1</v>
      </c>
      <c r="F7059" s="189" t="s">
        <v>6451</v>
      </c>
      <c r="H7059" s="190">
        <v>-2.4</v>
      </c>
      <c r="I7059" s="191"/>
      <c r="L7059" s="187"/>
      <c r="M7059" s="192"/>
      <c r="T7059" s="193"/>
      <c r="AT7059" s="188" t="s">
        <v>586</v>
      </c>
      <c r="AU7059" s="188" t="s">
        <v>84</v>
      </c>
      <c r="AV7059" s="13" t="s">
        <v>89</v>
      </c>
      <c r="AW7059" s="13" t="s">
        <v>31</v>
      </c>
      <c r="AX7059" s="13" t="s">
        <v>77</v>
      </c>
      <c r="AY7059" s="188" t="s">
        <v>574</v>
      </c>
    </row>
    <row r="7060" spans="2:51" s="13" customFormat="1" ht="12">
      <c r="B7060" s="187"/>
      <c r="D7060" s="181" t="s">
        <v>586</v>
      </c>
      <c r="E7060" s="188" t="s">
        <v>1</v>
      </c>
      <c r="F7060" s="189" t="s">
        <v>6451</v>
      </c>
      <c r="H7060" s="190">
        <v>-2.4</v>
      </c>
      <c r="I7060" s="191"/>
      <c r="L7060" s="187"/>
      <c r="M7060" s="192"/>
      <c r="T7060" s="193"/>
      <c r="AT7060" s="188" t="s">
        <v>586</v>
      </c>
      <c r="AU7060" s="188" t="s">
        <v>84</v>
      </c>
      <c r="AV7060" s="13" t="s">
        <v>89</v>
      </c>
      <c r="AW7060" s="13" t="s">
        <v>31</v>
      </c>
      <c r="AX7060" s="13" t="s">
        <v>77</v>
      </c>
      <c r="AY7060" s="188" t="s">
        <v>574</v>
      </c>
    </row>
    <row r="7061" spans="2:51" s="13" customFormat="1" ht="12">
      <c r="B7061" s="187"/>
      <c r="D7061" s="181" t="s">
        <v>586</v>
      </c>
      <c r="E7061" s="188" t="s">
        <v>1</v>
      </c>
      <c r="F7061" s="189" t="s">
        <v>6826</v>
      </c>
      <c r="H7061" s="190">
        <v>-4.8</v>
      </c>
      <c r="I7061" s="191"/>
      <c r="L7061" s="187"/>
      <c r="M7061" s="192"/>
      <c r="T7061" s="193"/>
      <c r="AT7061" s="188" t="s">
        <v>586</v>
      </c>
      <c r="AU7061" s="188" t="s">
        <v>84</v>
      </c>
      <c r="AV7061" s="13" t="s">
        <v>89</v>
      </c>
      <c r="AW7061" s="13" t="s">
        <v>31</v>
      </c>
      <c r="AX7061" s="13" t="s">
        <v>77</v>
      </c>
      <c r="AY7061" s="188" t="s">
        <v>574</v>
      </c>
    </row>
    <row r="7062" spans="2:51" s="13" customFormat="1" ht="12">
      <c r="B7062" s="187"/>
      <c r="D7062" s="181" t="s">
        <v>586</v>
      </c>
      <c r="E7062" s="188" t="s">
        <v>1</v>
      </c>
      <c r="F7062" s="189" t="s">
        <v>6827</v>
      </c>
      <c r="H7062" s="190">
        <v>-3.5510000000000002</v>
      </c>
      <c r="I7062" s="191"/>
      <c r="L7062" s="187"/>
      <c r="M7062" s="192"/>
      <c r="T7062" s="193"/>
      <c r="AT7062" s="188" t="s">
        <v>586</v>
      </c>
      <c r="AU7062" s="188" t="s">
        <v>84</v>
      </c>
      <c r="AV7062" s="13" t="s">
        <v>89</v>
      </c>
      <c r="AW7062" s="13" t="s">
        <v>31</v>
      </c>
      <c r="AX7062" s="13" t="s">
        <v>77</v>
      </c>
      <c r="AY7062" s="188" t="s">
        <v>574</v>
      </c>
    </row>
    <row r="7063" spans="2:51" s="13" customFormat="1" ht="12">
      <c r="B7063" s="187"/>
      <c r="D7063" s="181" t="s">
        <v>586</v>
      </c>
      <c r="E7063" s="188" t="s">
        <v>1</v>
      </c>
      <c r="F7063" s="189" t="s">
        <v>6828</v>
      </c>
      <c r="H7063" s="190">
        <v>17.399999999999999</v>
      </c>
      <c r="I7063" s="191"/>
      <c r="L7063" s="187"/>
      <c r="M7063" s="192"/>
      <c r="T7063" s="193"/>
      <c r="AT7063" s="188" t="s">
        <v>586</v>
      </c>
      <c r="AU7063" s="188" t="s">
        <v>84</v>
      </c>
      <c r="AV7063" s="13" t="s">
        <v>89</v>
      </c>
      <c r="AW7063" s="13" t="s">
        <v>31</v>
      </c>
      <c r="AX7063" s="13" t="s">
        <v>77</v>
      </c>
      <c r="AY7063" s="188" t="s">
        <v>574</v>
      </c>
    </row>
    <row r="7064" spans="2:51" s="12" customFormat="1" ht="12">
      <c r="B7064" s="180"/>
      <c r="D7064" s="181" t="s">
        <v>586</v>
      </c>
      <c r="E7064" s="182" t="s">
        <v>1</v>
      </c>
      <c r="F7064" s="183" t="s">
        <v>6829</v>
      </c>
      <c r="H7064" s="182" t="s">
        <v>1</v>
      </c>
      <c r="I7064" s="184"/>
      <c r="L7064" s="180"/>
      <c r="M7064" s="185"/>
      <c r="T7064" s="186"/>
      <c r="AT7064" s="182" t="s">
        <v>586</v>
      </c>
      <c r="AU7064" s="182" t="s">
        <v>84</v>
      </c>
      <c r="AV7064" s="12" t="s">
        <v>84</v>
      </c>
      <c r="AW7064" s="12" t="s">
        <v>31</v>
      </c>
      <c r="AX7064" s="12" t="s">
        <v>77</v>
      </c>
      <c r="AY7064" s="182" t="s">
        <v>574</v>
      </c>
    </row>
    <row r="7065" spans="2:51" s="12" customFormat="1" ht="12">
      <c r="B7065" s="180"/>
      <c r="D7065" s="181" t="s">
        <v>586</v>
      </c>
      <c r="E7065" s="182" t="s">
        <v>1</v>
      </c>
      <c r="F7065" s="183" t="s">
        <v>6830</v>
      </c>
      <c r="H7065" s="182" t="s">
        <v>1</v>
      </c>
      <c r="I7065" s="184"/>
      <c r="L7065" s="180"/>
      <c r="M7065" s="185"/>
      <c r="T7065" s="186"/>
      <c r="AT7065" s="182" t="s">
        <v>586</v>
      </c>
      <c r="AU7065" s="182" t="s">
        <v>84</v>
      </c>
      <c r="AV7065" s="12" t="s">
        <v>84</v>
      </c>
      <c r="AW7065" s="12" t="s">
        <v>31</v>
      </c>
      <c r="AX7065" s="12" t="s">
        <v>77</v>
      </c>
      <c r="AY7065" s="182" t="s">
        <v>574</v>
      </c>
    </row>
    <row r="7066" spans="2:51" s="12" customFormat="1" ht="12">
      <c r="B7066" s="180"/>
      <c r="D7066" s="181" t="s">
        <v>586</v>
      </c>
      <c r="E7066" s="182" t="s">
        <v>1</v>
      </c>
      <c r="F7066" s="183" t="s">
        <v>6831</v>
      </c>
      <c r="H7066" s="182" t="s">
        <v>1</v>
      </c>
      <c r="I7066" s="184"/>
      <c r="L7066" s="180"/>
      <c r="M7066" s="185"/>
      <c r="T7066" s="186"/>
      <c r="AT7066" s="182" t="s">
        <v>586</v>
      </c>
      <c r="AU7066" s="182" t="s">
        <v>84</v>
      </c>
      <c r="AV7066" s="12" t="s">
        <v>84</v>
      </c>
      <c r="AW7066" s="12" t="s">
        <v>31</v>
      </c>
      <c r="AX7066" s="12" t="s">
        <v>77</v>
      </c>
      <c r="AY7066" s="182" t="s">
        <v>574</v>
      </c>
    </row>
    <row r="7067" spans="2:51" s="12" customFormat="1" ht="12">
      <c r="B7067" s="180"/>
      <c r="D7067" s="181" t="s">
        <v>586</v>
      </c>
      <c r="E7067" s="182" t="s">
        <v>1</v>
      </c>
      <c r="F7067" s="183" t="s">
        <v>6832</v>
      </c>
      <c r="H7067" s="182" t="s">
        <v>1</v>
      </c>
      <c r="I7067" s="184"/>
      <c r="L7067" s="180"/>
      <c r="M7067" s="185"/>
      <c r="T7067" s="186"/>
      <c r="AT7067" s="182" t="s">
        <v>586</v>
      </c>
      <c r="AU7067" s="182" t="s">
        <v>84</v>
      </c>
      <c r="AV7067" s="12" t="s">
        <v>84</v>
      </c>
      <c r="AW7067" s="12" t="s">
        <v>31</v>
      </c>
      <c r="AX7067" s="12" t="s">
        <v>77</v>
      </c>
      <c r="AY7067" s="182" t="s">
        <v>574</v>
      </c>
    </row>
    <row r="7068" spans="2:51" s="13" customFormat="1" ht="12">
      <c r="B7068" s="187"/>
      <c r="D7068" s="181" t="s">
        <v>586</v>
      </c>
      <c r="E7068" s="188" t="s">
        <v>1</v>
      </c>
      <c r="F7068" s="189" t="s">
        <v>6833</v>
      </c>
      <c r="H7068" s="190">
        <v>61.978000000000002</v>
      </c>
      <c r="I7068" s="191"/>
      <c r="L7068" s="187"/>
      <c r="M7068" s="192"/>
      <c r="T7068" s="193"/>
      <c r="AT7068" s="188" t="s">
        <v>586</v>
      </c>
      <c r="AU7068" s="188" t="s">
        <v>84</v>
      </c>
      <c r="AV7068" s="13" t="s">
        <v>89</v>
      </c>
      <c r="AW7068" s="13" t="s">
        <v>31</v>
      </c>
      <c r="AX7068" s="13" t="s">
        <v>77</v>
      </c>
      <c r="AY7068" s="188" t="s">
        <v>574</v>
      </c>
    </row>
    <row r="7069" spans="2:51" s="13" customFormat="1" ht="12">
      <c r="B7069" s="187"/>
      <c r="D7069" s="181" t="s">
        <v>586</v>
      </c>
      <c r="E7069" s="188" t="s">
        <v>1</v>
      </c>
      <c r="F7069" s="189" t="s">
        <v>6834</v>
      </c>
      <c r="H7069" s="190">
        <v>-4.1399999999999997</v>
      </c>
      <c r="I7069" s="191"/>
      <c r="L7069" s="187"/>
      <c r="M7069" s="192"/>
      <c r="T7069" s="193"/>
      <c r="AT7069" s="188" t="s">
        <v>586</v>
      </c>
      <c r="AU7069" s="188" t="s">
        <v>84</v>
      </c>
      <c r="AV7069" s="13" t="s">
        <v>89</v>
      </c>
      <c r="AW7069" s="13" t="s">
        <v>31</v>
      </c>
      <c r="AX7069" s="13" t="s">
        <v>77</v>
      </c>
      <c r="AY7069" s="188" t="s">
        <v>574</v>
      </c>
    </row>
    <row r="7070" spans="2:51" s="13" customFormat="1" ht="12">
      <c r="B7070" s="187"/>
      <c r="D7070" s="181" t="s">
        <v>586</v>
      </c>
      <c r="E7070" s="188" t="s">
        <v>1</v>
      </c>
      <c r="F7070" s="189" t="s">
        <v>6464</v>
      </c>
      <c r="H7070" s="190">
        <v>-4</v>
      </c>
      <c r="I7070" s="191"/>
      <c r="L7070" s="187"/>
      <c r="M7070" s="192"/>
      <c r="T7070" s="193"/>
      <c r="AT7070" s="188" t="s">
        <v>586</v>
      </c>
      <c r="AU7070" s="188" t="s">
        <v>84</v>
      </c>
      <c r="AV7070" s="13" t="s">
        <v>89</v>
      </c>
      <c r="AW7070" s="13" t="s">
        <v>31</v>
      </c>
      <c r="AX7070" s="13" t="s">
        <v>77</v>
      </c>
      <c r="AY7070" s="188" t="s">
        <v>574</v>
      </c>
    </row>
    <row r="7071" spans="2:51" s="13" customFormat="1" ht="12">
      <c r="B7071" s="187"/>
      <c r="D7071" s="181" t="s">
        <v>586</v>
      </c>
      <c r="E7071" s="188" t="s">
        <v>1</v>
      </c>
      <c r="F7071" s="189" t="s">
        <v>6835</v>
      </c>
      <c r="H7071" s="190">
        <v>-5.22</v>
      </c>
      <c r="I7071" s="191"/>
      <c r="L7071" s="187"/>
      <c r="M7071" s="192"/>
      <c r="T7071" s="193"/>
      <c r="AT7071" s="188" t="s">
        <v>586</v>
      </c>
      <c r="AU7071" s="188" t="s">
        <v>84</v>
      </c>
      <c r="AV7071" s="13" t="s">
        <v>89</v>
      </c>
      <c r="AW7071" s="13" t="s">
        <v>31</v>
      </c>
      <c r="AX7071" s="13" t="s">
        <v>77</v>
      </c>
      <c r="AY7071" s="188" t="s">
        <v>574</v>
      </c>
    </row>
    <row r="7072" spans="2:51" s="13" customFormat="1" ht="12">
      <c r="B7072" s="187"/>
      <c r="D7072" s="181" t="s">
        <v>586</v>
      </c>
      <c r="E7072" s="188" t="s">
        <v>1</v>
      </c>
      <c r="F7072" s="189" t="s">
        <v>6527</v>
      </c>
      <c r="H7072" s="190">
        <v>-4.5110000000000001</v>
      </c>
      <c r="I7072" s="191"/>
      <c r="L7072" s="187"/>
      <c r="M7072" s="192"/>
      <c r="T7072" s="193"/>
      <c r="AT7072" s="188" t="s">
        <v>586</v>
      </c>
      <c r="AU7072" s="188" t="s">
        <v>84</v>
      </c>
      <c r="AV7072" s="13" t="s">
        <v>89</v>
      </c>
      <c r="AW7072" s="13" t="s">
        <v>31</v>
      </c>
      <c r="AX7072" s="13" t="s">
        <v>77</v>
      </c>
      <c r="AY7072" s="188" t="s">
        <v>574</v>
      </c>
    </row>
    <row r="7073" spans="2:51" s="13" customFormat="1" ht="12">
      <c r="B7073" s="187"/>
      <c r="D7073" s="181" t="s">
        <v>586</v>
      </c>
      <c r="E7073" s="188" t="s">
        <v>1</v>
      </c>
      <c r="F7073" s="189" t="s">
        <v>6536</v>
      </c>
      <c r="H7073" s="190">
        <v>-7.085</v>
      </c>
      <c r="I7073" s="191"/>
      <c r="L7073" s="187"/>
      <c r="M7073" s="192"/>
      <c r="T7073" s="193"/>
      <c r="AT7073" s="188" t="s">
        <v>586</v>
      </c>
      <c r="AU7073" s="188" t="s">
        <v>84</v>
      </c>
      <c r="AV7073" s="13" t="s">
        <v>89</v>
      </c>
      <c r="AW7073" s="13" t="s">
        <v>31</v>
      </c>
      <c r="AX7073" s="13" t="s">
        <v>77</v>
      </c>
      <c r="AY7073" s="188" t="s">
        <v>574</v>
      </c>
    </row>
    <row r="7074" spans="2:51" s="13" customFormat="1" ht="12">
      <c r="B7074" s="187"/>
      <c r="D7074" s="181" t="s">
        <v>586</v>
      </c>
      <c r="E7074" s="188" t="s">
        <v>1</v>
      </c>
      <c r="F7074" s="189" t="s">
        <v>6533</v>
      </c>
      <c r="H7074" s="190">
        <v>-5.5510000000000002</v>
      </c>
      <c r="I7074" s="191"/>
      <c r="L7074" s="187"/>
      <c r="M7074" s="192"/>
      <c r="T7074" s="193"/>
      <c r="AT7074" s="188" t="s">
        <v>586</v>
      </c>
      <c r="AU7074" s="188" t="s">
        <v>84</v>
      </c>
      <c r="AV7074" s="13" t="s">
        <v>89</v>
      </c>
      <c r="AW7074" s="13" t="s">
        <v>31</v>
      </c>
      <c r="AX7074" s="13" t="s">
        <v>77</v>
      </c>
      <c r="AY7074" s="188" t="s">
        <v>574</v>
      </c>
    </row>
    <row r="7075" spans="2:51" s="12" customFormat="1" ht="12">
      <c r="B7075" s="180"/>
      <c r="D7075" s="181" t="s">
        <v>586</v>
      </c>
      <c r="E7075" s="182" t="s">
        <v>1</v>
      </c>
      <c r="F7075" s="183" t="s">
        <v>6836</v>
      </c>
      <c r="H7075" s="182" t="s">
        <v>1</v>
      </c>
      <c r="I7075" s="184"/>
      <c r="L7075" s="180"/>
      <c r="M7075" s="185"/>
      <c r="T7075" s="186"/>
      <c r="AT7075" s="182" t="s">
        <v>586</v>
      </c>
      <c r="AU7075" s="182" t="s">
        <v>84</v>
      </c>
      <c r="AV7075" s="12" t="s">
        <v>84</v>
      </c>
      <c r="AW7075" s="12" t="s">
        <v>31</v>
      </c>
      <c r="AX7075" s="12" t="s">
        <v>77</v>
      </c>
      <c r="AY7075" s="182" t="s">
        <v>574</v>
      </c>
    </row>
    <row r="7076" spans="2:51" s="13" customFormat="1" ht="12">
      <c r="B7076" s="187"/>
      <c r="D7076" s="181" t="s">
        <v>586</v>
      </c>
      <c r="E7076" s="188" t="s">
        <v>1</v>
      </c>
      <c r="F7076" s="189" t="s">
        <v>6837</v>
      </c>
      <c r="H7076" s="190">
        <v>62.094999999999999</v>
      </c>
      <c r="I7076" s="191"/>
      <c r="L7076" s="187"/>
      <c r="M7076" s="192"/>
      <c r="T7076" s="193"/>
      <c r="AT7076" s="188" t="s">
        <v>586</v>
      </c>
      <c r="AU7076" s="188" t="s">
        <v>84</v>
      </c>
      <c r="AV7076" s="13" t="s">
        <v>89</v>
      </c>
      <c r="AW7076" s="13" t="s">
        <v>31</v>
      </c>
      <c r="AX7076" s="13" t="s">
        <v>77</v>
      </c>
      <c r="AY7076" s="188" t="s">
        <v>574</v>
      </c>
    </row>
    <row r="7077" spans="2:51" s="13" customFormat="1" ht="12">
      <c r="B7077" s="187"/>
      <c r="D7077" s="181" t="s">
        <v>586</v>
      </c>
      <c r="E7077" s="188" t="s">
        <v>1</v>
      </c>
      <c r="F7077" s="189" t="s">
        <v>6572</v>
      </c>
      <c r="H7077" s="190">
        <v>-3.6</v>
      </c>
      <c r="I7077" s="191"/>
      <c r="L7077" s="187"/>
      <c r="M7077" s="192"/>
      <c r="T7077" s="193"/>
      <c r="AT7077" s="188" t="s">
        <v>586</v>
      </c>
      <c r="AU7077" s="188" t="s">
        <v>84</v>
      </c>
      <c r="AV7077" s="13" t="s">
        <v>89</v>
      </c>
      <c r="AW7077" s="13" t="s">
        <v>31</v>
      </c>
      <c r="AX7077" s="13" t="s">
        <v>77</v>
      </c>
      <c r="AY7077" s="188" t="s">
        <v>574</v>
      </c>
    </row>
    <row r="7078" spans="2:51" s="13" customFormat="1" ht="12">
      <c r="B7078" s="187"/>
      <c r="D7078" s="181" t="s">
        <v>586</v>
      </c>
      <c r="E7078" s="188" t="s">
        <v>1</v>
      </c>
      <c r="F7078" s="189" t="s">
        <v>6834</v>
      </c>
      <c r="H7078" s="190">
        <v>-4.1399999999999997</v>
      </c>
      <c r="I7078" s="191"/>
      <c r="L7078" s="187"/>
      <c r="M7078" s="192"/>
      <c r="T7078" s="193"/>
      <c r="AT7078" s="188" t="s">
        <v>586</v>
      </c>
      <c r="AU7078" s="188" t="s">
        <v>84</v>
      </c>
      <c r="AV7078" s="13" t="s">
        <v>89</v>
      </c>
      <c r="AW7078" s="13" t="s">
        <v>31</v>
      </c>
      <c r="AX7078" s="13" t="s">
        <v>77</v>
      </c>
      <c r="AY7078" s="188" t="s">
        <v>574</v>
      </c>
    </row>
    <row r="7079" spans="2:51" s="12" customFormat="1" ht="12">
      <c r="B7079" s="180"/>
      <c r="D7079" s="181" t="s">
        <v>586</v>
      </c>
      <c r="E7079" s="182" t="s">
        <v>1</v>
      </c>
      <c r="F7079" s="183" t="s">
        <v>6838</v>
      </c>
      <c r="H7079" s="182" t="s">
        <v>1</v>
      </c>
      <c r="I7079" s="184"/>
      <c r="L7079" s="180"/>
      <c r="M7079" s="185"/>
      <c r="T7079" s="186"/>
      <c r="AT7079" s="182" t="s">
        <v>586</v>
      </c>
      <c r="AU7079" s="182" t="s">
        <v>84</v>
      </c>
      <c r="AV7079" s="12" t="s">
        <v>84</v>
      </c>
      <c r="AW7079" s="12" t="s">
        <v>31</v>
      </c>
      <c r="AX7079" s="12" t="s">
        <v>77</v>
      </c>
      <c r="AY7079" s="182" t="s">
        <v>574</v>
      </c>
    </row>
    <row r="7080" spans="2:51" s="13" customFormat="1" ht="12">
      <c r="B7080" s="187"/>
      <c r="D7080" s="181" t="s">
        <v>586</v>
      </c>
      <c r="E7080" s="188" t="s">
        <v>1</v>
      </c>
      <c r="F7080" s="189" t="s">
        <v>6839</v>
      </c>
      <c r="H7080" s="190">
        <v>84.173000000000002</v>
      </c>
      <c r="I7080" s="191"/>
      <c r="L7080" s="187"/>
      <c r="M7080" s="192"/>
      <c r="T7080" s="193"/>
      <c r="AT7080" s="188" t="s">
        <v>586</v>
      </c>
      <c r="AU7080" s="188" t="s">
        <v>84</v>
      </c>
      <c r="AV7080" s="13" t="s">
        <v>89</v>
      </c>
      <c r="AW7080" s="13" t="s">
        <v>31</v>
      </c>
      <c r="AX7080" s="13" t="s">
        <v>77</v>
      </c>
      <c r="AY7080" s="188" t="s">
        <v>574</v>
      </c>
    </row>
    <row r="7081" spans="2:51" s="13" customFormat="1" ht="12">
      <c r="B7081" s="187"/>
      <c r="D7081" s="181" t="s">
        <v>586</v>
      </c>
      <c r="E7081" s="188" t="s">
        <v>1</v>
      </c>
      <c r="F7081" s="189" t="s">
        <v>6464</v>
      </c>
      <c r="H7081" s="190">
        <v>-4</v>
      </c>
      <c r="I7081" s="191"/>
      <c r="L7081" s="187"/>
      <c r="M7081" s="192"/>
      <c r="T7081" s="193"/>
      <c r="AT7081" s="188" t="s">
        <v>586</v>
      </c>
      <c r="AU7081" s="188" t="s">
        <v>84</v>
      </c>
      <c r="AV7081" s="13" t="s">
        <v>89</v>
      </c>
      <c r="AW7081" s="13" t="s">
        <v>31</v>
      </c>
      <c r="AX7081" s="13" t="s">
        <v>77</v>
      </c>
      <c r="AY7081" s="188" t="s">
        <v>574</v>
      </c>
    </row>
    <row r="7082" spans="2:51" s="13" customFormat="1" ht="12">
      <c r="B7082" s="187"/>
      <c r="D7082" s="181" t="s">
        <v>586</v>
      </c>
      <c r="E7082" s="188" t="s">
        <v>1</v>
      </c>
      <c r="F7082" s="189" t="s">
        <v>6727</v>
      </c>
      <c r="H7082" s="190">
        <v>-3.6</v>
      </c>
      <c r="I7082" s="191"/>
      <c r="L7082" s="187"/>
      <c r="M7082" s="192"/>
      <c r="T7082" s="193"/>
      <c r="AT7082" s="188" t="s">
        <v>586</v>
      </c>
      <c r="AU7082" s="188" t="s">
        <v>84</v>
      </c>
      <c r="AV7082" s="13" t="s">
        <v>89</v>
      </c>
      <c r="AW7082" s="13" t="s">
        <v>31</v>
      </c>
      <c r="AX7082" s="13" t="s">
        <v>77</v>
      </c>
      <c r="AY7082" s="188" t="s">
        <v>574</v>
      </c>
    </row>
    <row r="7083" spans="2:51" s="13" customFormat="1" ht="12">
      <c r="B7083" s="187"/>
      <c r="D7083" s="181" t="s">
        <v>586</v>
      </c>
      <c r="E7083" s="188" t="s">
        <v>1</v>
      </c>
      <c r="F7083" s="189" t="s">
        <v>6539</v>
      </c>
      <c r="H7083" s="190">
        <v>-9.984</v>
      </c>
      <c r="I7083" s="191"/>
      <c r="L7083" s="187"/>
      <c r="M7083" s="192"/>
      <c r="T7083" s="193"/>
      <c r="AT7083" s="188" t="s">
        <v>586</v>
      </c>
      <c r="AU7083" s="188" t="s">
        <v>84</v>
      </c>
      <c r="AV7083" s="13" t="s">
        <v>89</v>
      </c>
      <c r="AW7083" s="13" t="s">
        <v>31</v>
      </c>
      <c r="AX7083" s="13" t="s">
        <v>77</v>
      </c>
      <c r="AY7083" s="188" t="s">
        <v>574</v>
      </c>
    </row>
    <row r="7084" spans="2:51" s="13" customFormat="1" ht="12">
      <c r="B7084" s="187"/>
      <c r="D7084" s="181" t="s">
        <v>586</v>
      </c>
      <c r="E7084" s="188" t="s">
        <v>1</v>
      </c>
      <c r="F7084" s="189" t="s">
        <v>6530</v>
      </c>
      <c r="H7084" s="190">
        <v>-6.0709999999999997</v>
      </c>
      <c r="I7084" s="191"/>
      <c r="L7084" s="187"/>
      <c r="M7084" s="192"/>
      <c r="T7084" s="193"/>
      <c r="AT7084" s="188" t="s">
        <v>586</v>
      </c>
      <c r="AU7084" s="188" t="s">
        <v>84</v>
      </c>
      <c r="AV7084" s="13" t="s">
        <v>89</v>
      </c>
      <c r="AW7084" s="13" t="s">
        <v>31</v>
      </c>
      <c r="AX7084" s="13" t="s">
        <v>77</v>
      </c>
      <c r="AY7084" s="188" t="s">
        <v>574</v>
      </c>
    </row>
    <row r="7085" spans="2:51" s="13" customFormat="1" ht="12">
      <c r="B7085" s="187"/>
      <c r="D7085" s="181" t="s">
        <v>586</v>
      </c>
      <c r="E7085" s="188" t="s">
        <v>1</v>
      </c>
      <c r="F7085" s="189" t="s">
        <v>6840</v>
      </c>
      <c r="H7085" s="190">
        <v>-3.726</v>
      </c>
      <c r="I7085" s="191"/>
      <c r="L7085" s="187"/>
      <c r="M7085" s="192"/>
      <c r="T7085" s="193"/>
      <c r="AT7085" s="188" t="s">
        <v>586</v>
      </c>
      <c r="AU7085" s="188" t="s">
        <v>84</v>
      </c>
      <c r="AV7085" s="13" t="s">
        <v>89</v>
      </c>
      <c r="AW7085" s="13" t="s">
        <v>31</v>
      </c>
      <c r="AX7085" s="13" t="s">
        <v>77</v>
      </c>
      <c r="AY7085" s="188" t="s">
        <v>574</v>
      </c>
    </row>
    <row r="7086" spans="2:51" s="13" customFormat="1" ht="12">
      <c r="B7086" s="187"/>
      <c r="D7086" s="181" t="s">
        <v>586</v>
      </c>
      <c r="E7086" s="188" t="s">
        <v>1</v>
      </c>
      <c r="F7086" s="189" t="s">
        <v>6841</v>
      </c>
      <c r="H7086" s="190">
        <v>-2.7</v>
      </c>
      <c r="I7086" s="191"/>
      <c r="L7086" s="187"/>
      <c r="M7086" s="192"/>
      <c r="T7086" s="193"/>
      <c r="AT7086" s="188" t="s">
        <v>586</v>
      </c>
      <c r="AU7086" s="188" t="s">
        <v>84</v>
      </c>
      <c r="AV7086" s="13" t="s">
        <v>89</v>
      </c>
      <c r="AW7086" s="13" t="s">
        <v>31</v>
      </c>
      <c r="AX7086" s="13" t="s">
        <v>77</v>
      </c>
      <c r="AY7086" s="188" t="s">
        <v>574</v>
      </c>
    </row>
    <row r="7087" spans="2:51" s="12" customFormat="1" ht="12">
      <c r="B7087" s="180"/>
      <c r="D7087" s="181" t="s">
        <v>586</v>
      </c>
      <c r="E7087" s="182" t="s">
        <v>1</v>
      </c>
      <c r="F7087" s="183" t="s">
        <v>6842</v>
      </c>
      <c r="H7087" s="182" t="s">
        <v>1</v>
      </c>
      <c r="I7087" s="184"/>
      <c r="L7087" s="180"/>
      <c r="M7087" s="185"/>
      <c r="T7087" s="186"/>
      <c r="AT7087" s="182" t="s">
        <v>586</v>
      </c>
      <c r="AU7087" s="182" t="s">
        <v>84</v>
      </c>
      <c r="AV7087" s="12" t="s">
        <v>84</v>
      </c>
      <c r="AW7087" s="12" t="s">
        <v>31</v>
      </c>
      <c r="AX7087" s="12" t="s">
        <v>77</v>
      </c>
      <c r="AY7087" s="182" t="s">
        <v>574</v>
      </c>
    </row>
    <row r="7088" spans="2:51" s="13" customFormat="1" ht="12">
      <c r="B7088" s="187"/>
      <c r="D7088" s="181" t="s">
        <v>586</v>
      </c>
      <c r="E7088" s="188" t="s">
        <v>1</v>
      </c>
      <c r="F7088" s="189" t="s">
        <v>6843</v>
      </c>
      <c r="H7088" s="190">
        <v>31.61</v>
      </c>
      <c r="I7088" s="191"/>
      <c r="L7088" s="187"/>
      <c r="M7088" s="192"/>
      <c r="T7088" s="193"/>
      <c r="AT7088" s="188" t="s">
        <v>586</v>
      </c>
      <c r="AU7088" s="188" t="s">
        <v>84</v>
      </c>
      <c r="AV7088" s="13" t="s">
        <v>89</v>
      </c>
      <c r="AW7088" s="13" t="s">
        <v>31</v>
      </c>
      <c r="AX7088" s="13" t="s">
        <v>77</v>
      </c>
      <c r="AY7088" s="188" t="s">
        <v>574</v>
      </c>
    </row>
    <row r="7089" spans="2:65" s="13" customFormat="1" ht="12">
      <c r="B7089" s="187"/>
      <c r="D7089" s="181" t="s">
        <v>586</v>
      </c>
      <c r="E7089" s="188" t="s">
        <v>1</v>
      </c>
      <c r="F7089" s="189" t="s">
        <v>6727</v>
      </c>
      <c r="H7089" s="190">
        <v>-3.6</v>
      </c>
      <c r="I7089" s="191"/>
      <c r="L7089" s="187"/>
      <c r="M7089" s="192"/>
      <c r="T7089" s="193"/>
      <c r="AT7089" s="188" t="s">
        <v>586</v>
      </c>
      <c r="AU7089" s="188" t="s">
        <v>84</v>
      </c>
      <c r="AV7089" s="13" t="s">
        <v>89</v>
      </c>
      <c r="AW7089" s="13" t="s">
        <v>31</v>
      </c>
      <c r="AX7089" s="13" t="s">
        <v>77</v>
      </c>
      <c r="AY7089" s="188" t="s">
        <v>574</v>
      </c>
    </row>
    <row r="7090" spans="2:65" s="13" customFormat="1" ht="12">
      <c r="B7090" s="187"/>
      <c r="D7090" s="181" t="s">
        <v>586</v>
      </c>
      <c r="E7090" s="188" t="s">
        <v>1</v>
      </c>
      <c r="F7090" s="189" t="s">
        <v>6844</v>
      </c>
      <c r="H7090" s="190">
        <v>36.104999999999997</v>
      </c>
      <c r="I7090" s="191"/>
      <c r="L7090" s="187"/>
      <c r="M7090" s="192"/>
      <c r="T7090" s="193"/>
      <c r="AT7090" s="188" t="s">
        <v>586</v>
      </c>
      <c r="AU7090" s="188" t="s">
        <v>84</v>
      </c>
      <c r="AV7090" s="13" t="s">
        <v>89</v>
      </c>
      <c r="AW7090" s="13" t="s">
        <v>31</v>
      </c>
      <c r="AX7090" s="13" t="s">
        <v>77</v>
      </c>
      <c r="AY7090" s="188" t="s">
        <v>574</v>
      </c>
    </row>
    <row r="7091" spans="2:65" s="13" customFormat="1" ht="12">
      <c r="B7091" s="187"/>
      <c r="D7091" s="181" t="s">
        <v>586</v>
      </c>
      <c r="E7091" s="188" t="s">
        <v>1</v>
      </c>
      <c r="F7091" s="189" t="s">
        <v>6727</v>
      </c>
      <c r="H7091" s="190">
        <v>-3.6</v>
      </c>
      <c r="I7091" s="191"/>
      <c r="L7091" s="187"/>
      <c r="M7091" s="192"/>
      <c r="T7091" s="193"/>
      <c r="AT7091" s="188" t="s">
        <v>586</v>
      </c>
      <c r="AU7091" s="188" t="s">
        <v>84</v>
      </c>
      <c r="AV7091" s="13" t="s">
        <v>89</v>
      </c>
      <c r="AW7091" s="13" t="s">
        <v>31</v>
      </c>
      <c r="AX7091" s="13" t="s">
        <v>77</v>
      </c>
      <c r="AY7091" s="188" t="s">
        <v>574</v>
      </c>
    </row>
    <row r="7092" spans="2:65" s="13" customFormat="1" ht="12">
      <c r="B7092" s="187"/>
      <c r="D7092" s="181" t="s">
        <v>586</v>
      </c>
      <c r="E7092" s="188" t="s">
        <v>1</v>
      </c>
      <c r="F7092" s="189" t="s">
        <v>6845</v>
      </c>
      <c r="H7092" s="190">
        <v>2.4</v>
      </c>
      <c r="I7092" s="191"/>
      <c r="L7092" s="187"/>
      <c r="M7092" s="192"/>
      <c r="T7092" s="193"/>
      <c r="AT7092" s="188" t="s">
        <v>586</v>
      </c>
      <c r="AU7092" s="188" t="s">
        <v>84</v>
      </c>
      <c r="AV7092" s="13" t="s">
        <v>89</v>
      </c>
      <c r="AW7092" s="13" t="s">
        <v>31</v>
      </c>
      <c r="AX7092" s="13" t="s">
        <v>77</v>
      </c>
      <c r="AY7092" s="188" t="s">
        <v>574</v>
      </c>
    </row>
    <row r="7093" spans="2:65" s="12" customFormat="1" ht="12">
      <c r="B7093" s="180"/>
      <c r="D7093" s="181" t="s">
        <v>586</v>
      </c>
      <c r="E7093" s="182" t="s">
        <v>1</v>
      </c>
      <c r="F7093" s="183" t="s">
        <v>6846</v>
      </c>
      <c r="H7093" s="182" t="s">
        <v>1</v>
      </c>
      <c r="I7093" s="184"/>
      <c r="L7093" s="180"/>
      <c r="M7093" s="185"/>
      <c r="T7093" s="186"/>
      <c r="AT7093" s="182" t="s">
        <v>586</v>
      </c>
      <c r="AU7093" s="182" t="s">
        <v>84</v>
      </c>
      <c r="AV7093" s="12" t="s">
        <v>84</v>
      </c>
      <c r="AW7093" s="12" t="s">
        <v>31</v>
      </c>
      <c r="AX7093" s="12" t="s">
        <v>77</v>
      </c>
      <c r="AY7093" s="182" t="s">
        <v>574</v>
      </c>
    </row>
    <row r="7094" spans="2:65" s="13" customFormat="1" ht="12">
      <c r="B7094" s="187"/>
      <c r="D7094" s="181" t="s">
        <v>586</v>
      </c>
      <c r="E7094" s="188" t="s">
        <v>1</v>
      </c>
      <c r="F7094" s="189" t="s">
        <v>6847</v>
      </c>
      <c r="H7094" s="190">
        <v>31.725999999999999</v>
      </c>
      <c r="I7094" s="191"/>
      <c r="L7094" s="187"/>
      <c r="M7094" s="192"/>
      <c r="T7094" s="193"/>
      <c r="AT7094" s="188" t="s">
        <v>586</v>
      </c>
      <c r="AU7094" s="188" t="s">
        <v>84</v>
      </c>
      <c r="AV7094" s="13" t="s">
        <v>89</v>
      </c>
      <c r="AW7094" s="13" t="s">
        <v>31</v>
      </c>
      <c r="AX7094" s="13" t="s">
        <v>77</v>
      </c>
      <c r="AY7094" s="188" t="s">
        <v>574</v>
      </c>
    </row>
    <row r="7095" spans="2:65" s="13" customFormat="1" ht="12">
      <c r="B7095" s="187"/>
      <c r="D7095" s="181" t="s">
        <v>586</v>
      </c>
      <c r="E7095" s="188" t="s">
        <v>1</v>
      </c>
      <c r="F7095" s="189" t="s">
        <v>6848</v>
      </c>
      <c r="H7095" s="190">
        <v>-3.8</v>
      </c>
      <c r="I7095" s="191"/>
      <c r="L7095" s="187"/>
      <c r="M7095" s="192"/>
      <c r="T7095" s="193"/>
      <c r="AT7095" s="188" t="s">
        <v>586</v>
      </c>
      <c r="AU7095" s="188" t="s">
        <v>84</v>
      </c>
      <c r="AV7095" s="13" t="s">
        <v>89</v>
      </c>
      <c r="AW7095" s="13" t="s">
        <v>31</v>
      </c>
      <c r="AX7095" s="13" t="s">
        <v>77</v>
      </c>
      <c r="AY7095" s="188" t="s">
        <v>574</v>
      </c>
    </row>
    <row r="7096" spans="2:65" s="13" customFormat="1" ht="12">
      <c r="B7096" s="187"/>
      <c r="D7096" s="181" t="s">
        <v>586</v>
      </c>
      <c r="E7096" s="188" t="s">
        <v>1</v>
      </c>
      <c r="F7096" s="189" t="s">
        <v>6849</v>
      </c>
      <c r="H7096" s="190">
        <v>2.1749999999999998</v>
      </c>
      <c r="I7096" s="191"/>
      <c r="L7096" s="187"/>
      <c r="M7096" s="192"/>
      <c r="T7096" s="193"/>
      <c r="AT7096" s="188" t="s">
        <v>586</v>
      </c>
      <c r="AU7096" s="188" t="s">
        <v>84</v>
      </c>
      <c r="AV7096" s="13" t="s">
        <v>89</v>
      </c>
      <c r="AW7096" s="13" t="s">
        <v>31</v>
      </c>
      <c r="AX7096" s="13" t="s">
        <v>77</v>
      </c>
      <c r="AY7096" s="188" t="s">
        <v>574</v>
      </c>
    </row>
    <row r="7097" spans="2:65" s="15" customFormat="1" ht="12">
      <c r="B7097" s="201"/>
      <c r="D7097" s="181" t="s">
        <v>586</v>
      </c>
      <c r="E7097" s="202" t="s">
        <v>1</v>
      </c>
      <c r="F7097" s="203" t="s">
        <v>776</v>
      </c>
      <c r="H7097" s="204">
        <v>759.21</v>
      </c>
      <c r="I7097" s="205"/>
      <c r="L7097" s="201"/>
      <c r="M7097" s="206"/>
      <c r="T7097" s="207"/>
      <c r="AT7097" s="202" t="s">
        <v>586</v>
      </c>
      <c r="AU7097" s="202" t="s">
        <v>84</v>
      </c>
      <c r="AV7097" s="15" t="s">
        <v>597</v>
      </c>
      <c r="AW7097" s="15" t="s">
        <v>31</v>
      </c>
      <c r="AX7097" s="15" t="s">
        <v>77</v>
      </c>
      <c r="AY7097" s="202" t="s">
        <v>574</v>
      </c>
    </row>
    <row r="7098" spans="2:65" s="14" customFormat="1" ht="12">
      <c r="B7098" s="194"/>
      <c r="D7098" s="181" t="s">
        <v>586</v>
      </c>
      <c r="E7098" s="195" t="s">
        <v>340</v>
      </c>
      <c r="F7098" s="196" t="s">
        <v>596</v>
      </c>
      <c r="H7098" s="197">
        <v>1827.396</v>
      </c>
      <c r="I7098" s="198"/>
      <c r="L7098" s="194"/>
      <c r="M7098" s="199"/>
      <c r="T7098" s="200"/>
      <c r="AT7098" s="195" t="s">
        <v>586</v>
      </c>
      <c r="AU7098" s="195" t="s">
        <v>84</v>
      </c>
      <c r="AV7098" s="14" t="s">
        <v>580</v>
      </c>
      <c r="AW7098" s="14" t="s">
        <v>31</v>
      </c>
      <c r="AX7098" s="14" t="s">
        <v>84</v>
      </c>
      <c r="AY7098" s="195" t="s">
        <v>574</v>
      </c>
    </row>
    <row r="7099" spans="2:65" s="1" customFormat="1" ht="16.5" customHeight="1">
      <c r="B7099" s="140"/>
      <c r="C7099" s="168" t="s">
        <v>6850</v>
      </c>
      <c r="D7099" s="168" t="s">
        <v>576</v>
      </c>
      <c r="E7099" s="169" t="s">
        <v>6851</v>
      </c>
      <c r="F7099" s="170" t="s">
        <v>12092</v>
      </c>
      <c r="G7099" s="171" t="s">
        <v>584</v>
      </c>
      <c r="H7099" s="172">
        <v>956.51400000000001</v>
      </c>
      <c r="I7099" s="173"/>
      <c r="J7099" s="174">
        <f>ROUND(I7099*H7099,2)</f>
        <v>0</v>
      </c>
      <c r="K7099" s="175"/>
      <c r="L7099" s="34"/>
      <c r="M7099" s="176" t="s">
        <v>1</v>
      </c>
      <c r="N7099" s="139" t="s">
        <v>43</v>
      </c>
      <c r="P7099" s="177">
        <f>O7099*H7099</f>
        <v>0</v>
      </c>
      <c r="Q7099" s="177">
        <v>1.0500000000000001E-2</v>
      </c>
      <c r="R7099" s="177">
        <f>Q7099*H7099</f>
        <v>10.043397000000001</v>
      </c>
      <c r="S7099" s="177">
        <v>0</v>
      </c>
      <c r="T7099" s="178">
        <f>S7099*H7099</f>
        <v>0</v>
      </c>
      <c r="AR7099" s="179" t="s">
        <v>6138</v>
      </c>
      <c r="AT7099" s="179" t="s">
        <v>576</v>
      </c>
      <c r="AU7099" s="179" t="s">
        <v>84</v>
      </c>
      <c r="AY7099" s="17" t="s">
        <v>574</v>
      </c>
      <c r="BE7099" s="102">
        <f>IF(N7099="základná",J7099,0)</f>
        <v>0</v>
      </c>
      <c r="BF7099" s="102">
        <f>IF(N7099="znížená",J7099,0)</f>
        <v>0</v>
      </c>
      <c r="BG7099" s="102">
        <f>IF(N7099="zákl. prenesená",J7099,0)</f>
        <v>0</v>
      </c>
      <c r="BH7099" s="102">
        <f>IF(N7099="zníž. prenesená",J7099,0)</f>
        <v>0</v>
      </c>
      <c r="BI7099" s="102">
        <f>IF(N7099="nulová",J7099,0)</f>
        <v>0</v>
      </c>
      <c r="BJ7099" s="17" t="s">
        <v>89</v>
      </c>
      <c r="BK7099" s="102">
        <f>ROUND(I7099*H7099,2)</f>
        <v>0</v>
      </c>
      <c r="BL7099" s="17" t="s">
        <v>6138</v>
      </c>
      <c r="BM7099" s="179" t="s">
        <v>6852</v>
      </c>
    </row>
    <row r="7100" spans="2:65" s="12" customFormat="1" ht="12">
      <c r="B7100" s="180"/>
      <c r="D7100" s="181" t="s">
        <v>586</v>
      </c>
      <c r="E7100" s="182" t="s">
        <v>1</v>
      </c>
      <c r="F7100" s="183" t="s">
        <v>6853</v>
      </c>
      <c r="H7100" s="182" t="s">
        <v>1</v>
      </c>
      <c r="I7100" s="184"/>
      <c r="L7100" s="180"/>
      <c r="M7100" s="185"/>
      <c r="T7100" s="186"/>
      <c r="AT7100" s="182" t="s">
        <v>586</v>
      </c>
      <c r="AU7100" s="182" t="s">
        <v>84</v>
      </c>
      <c r="AV7100" s="12" t="s">
        <v>84</v>
      </c>
      <c r="AW7100" s="12" t="s">
        <v>31</v>
      </c>
      <c r="AX7100" s="12" t="s">
        <v>77</v>
      </c>
      <c r="AY7100" s="182" t="s">
        <v>574</v>
      </c>
    </row>
    <row r="7101" spans="2:65" s="12" customFormat="1" ht="12">
      <c r="B7101" s="180"/>
      <c r="D7101" s="181" t="s">
        <v>586</v>
      </c>
      <c r="E7101" s="182" t="s">
        <v>1</v>
      </c>
      <c r="F7101" s="183" t="s">
        <v>6854</v>
      </c>
      <c r="H7101" s="182" t="s">
        <v>1</v>
      </c>
      <c r="I7101" s="184"/>
      <c r="L7101" s="180"/>
      <c r="M7101" s="185"/>
      <c r="T7101" s="186"/>
      <c r="AT7101" s="182" t="s">
        <v>586</v>
      </c>
      <c r="AU7101" s="182" t="s">
        <v>84</v>
      </c>
      <c r="AV7101" s="12" t="s">
        <v>84</v>
      </c>
      <c r="AW7101" s="12" t="s">
        <v>31</v>
      </c>
      <c r="AX7101" s="12" t="s">
        <v>77</v>
      </c>
      <c r="AY7101" s="182" t="s">
        <v>574</v>
      </c>
    </row>
    <row r="7102" spans="2:65" s="13" customFormat="1" ht="12">
      <c r="B7102" s="187"/>
      <c r="D7102" s="181" t="s">
        <v>586</v>
      </c>
      <c r="E7102" s="188" t="s">
        <v>1</v>
      </c>
      <c r="F7102" s="189" t="s">
        <v>6855</v>
      </c>
      <c r="H7102" s="190">
        <v>15.336</v>
      </c>
      <c r="I7102" s="191"/>
      <c r="L7102" s="187"/>
      <c r="M7102" s="192"/>
      <c r="T7102" s="193"/>
      <c r="AT7102" s="188" t="s">
        <v>586</v>
      </c>
      <c r="AU7102" s="188" t="s">
        <v>84</v>
      </c>
      <c r="AV7102" s="13" t="s">
        <v>89</v>
      </c>
      <c r="AW7102" s="13" t="s">
        <v>31</v>
      </c>
      <c r="AX7102" s="13" t="s">
        <v>77</v>
      </c>
      <c r="AY7102" s="188" t="s">
        <v>574</v>
      </c>
    </row>
    <row r="7103" spans="2:65" s="13" customFormat="1" ht="12">
      <c r="B7103" s="187"/>
      <c r="D7103" s="181" t="s">
        <v>586</v>
      </c>
      <c r="E7103" s="188" t="s">
        <v>1</v>
      </c>
      <c r="F7103" s="189" t="s">
        <v>6856</v>
      </c>
      <c r="H7103" s="190">
        <v>-7.07</v>
      </c>
      <c r="I7103" s="191"/>
      <c r="L7103" s="187"/>
      <c r="M7103" s="192"/>
      <c r="T7103" s="193"/>
      <c r="AT7103" s="188" t="s">
        <v>586</v>
      </c>
      <c r="AU7103" s="188" t="s">
        <v>84</v>
      </c>
      <c r="AV7103" s="13" t="s">
        <v>89</v>
      </c>
      <c r="AW7103" s="13" t="s">
        <v>31</v>
      </c>
      <c r="AX7103" s="13" t="s">
        <v>77</v>
      </c>
      <c r="AY7103" s="188" t="s">
        <v>574</v>
      </c>
    </row>
    <row r="7104" spans="2:65" s="12" customFormat="1" ht="12">
      <c r="B7104" s="180"/>
      <c r="D7104" s="181" t="s">
        <v>586</v>
      </c>
      <c r="E7104" s="182" t="s">
        <v>1</v>
      </c>
      <c r="F7104" s="183" t="s">
        <v>6857</v>
      </c>
      <c r="H7104" s="182" t="s">
        <v>1</v>
      </c>
      <c r="I7104" s="184"/>
      <c r="L7104" s="180"/>
      <c r="M7104" s="185"/>
      <c r="T7104" s="186"/>
      <c r="AT7104" s="182" t="s">
        <v>586</v>
      </c>
      <c r="AU7104" s="182" t="s">
        <v>84</v>
      </c>
      <c r="AV7104" s="12" t="s">
        <v>84</v>
      </c>
      <c r="AW7104" s="12" t="s">
        <v>31</v>
      </c>
      <c r="AX7104" s="12" t="s">
        <v>77</v>
      </c>
      <c r="AY7104" s="182" t="s">
        <v>574</v>
      </c>
    </row>
    <row r="7105" spans="2:51" s="13" customFormat="1" ht="12">
      <c r="B7105" s="187"/>
      <c r="D7105" s="181" t="s">
        <v>586</v>
      </c>
      <c r="E7105" s="188" t="s">
        <v>1</v>
      </c>
      <c r="F7105" s="189" t="s">
        <v>6858</v>
      </c>
      <c r="H7105" s="190">
        <v>23.4</v>
      </c>
      <c r="I7105" s="191"/>
      <c r="L7105" s="187"/>
      <c r="M7105" s="192"/>
      <c r="T7105" s="193"/>
      <c r="AT7105" s="188" t="s">
        <v>586</v>
      </c>
      <c r="AU7105" s="188" t="s">
        <v>84</v>
      </c>
      <c r="AV7105" s="13" t="s">
        <v>89</v>
      </c>
      <c r="AW7105" s="13" t="s">
        <v>31</v>
      </c>
      <c r="AX7105" s="13" t="s">
        <v>77</v>
      </c>
      <c r="AY7105" s="188" t="s">
        <v>574</v>
      </c>
    </row>
    <row r="7106" spans="2:51" s="13" customFormat="1" ht="12">
      <c r="B7106" s="187"/>
      <c r="D7106" s="181" t="s">
        <v>586</v>
      </c>
      <c r="E7106" s="188" t="s">
        <v>1</v>
      </c>
      <c r="F7106" s="189" t="s">
        <v>6859</v>
      </c>
      <c r="H7106" s="190">
        <v>-12.12</v>
      </c>
      <c r="I7106" s="191"/>
      <c r="L7106" s="187"/>
      <c r="M7106" s="192"/>
      <c r="T7106" s="193"/>
      <c r="AT7106" s="188" t="s">
        <v>586</v>
      </c>
      <c r="AU7106" s="188" t="s">
        <v>84</v>
      </c>
      <c r="AV7106" s="13" t="s">
        <v>89</v>
      </c>
      <c r="AW7106" s="13" t="s">
        <v>31</v>
      </c>
      <c r="AX7106" s="13" t="s">
        <v>77</v>
      </c>
      <c r="AY7106" s="188" t="s">
        <v>574</v>
      </c>
    </row>
    <row r="7107" spans="2:51" s="12" customFormat="1" ht="12">
      <c r="B7107" s="180"/>
      <c r="D7107" s="181" t="s">
        <v>586</v>
      </c>
      <c r="E7107" s="182" t="s">
        <v>1</v>
      </c>
      <c r="F7107" s="183" t="s">
        <v>6860</v>
      </c>
      <c r="H7107" s="182" t="s">
        <v>1</v>
      </c>
      <c r="I7107" s="184"/>
      <c r="L7107" s="180"/>
      <c r="M7107" s="185"/>
      <c r="T7107" s="186"/>
      <c r="AT7107" s="182" t="s">
        <v>586</v>
      </c>
      <c r="AU7107" s="182" t="s">
        <v>84</v>
      </c>
      <c r="AV7107" s="12" t="s">
        <v>84</v>
      </c>
      <c r="AW7107" s="12" t="s">
        <v>31</v>
      </c>
      <c r="AX7107" s="12" t="s">
        <v>77</v>
      </c>
      <c r="AY7107" s="182" t="s">
        <v>574</v>
      </c>
    </row>
    <row r="7108" spans="2:51" s="13" customFormat="1" ht="12">
      <c r="B7108" s="187"/>
      <c r="D7108" s="181" t="s">
        <v>586</v>
      </c>
      <c r="E7108" s="188" t="s">
        <v>1</v>
      </c>
      <c r="F7108" s="189" t="s">
        <v>6861</v>
      </c>
      <c r="H7108" s="190">
        <v>13.44</v>
      </c>
      <c r="I7108" s="191"/>
      <c r="L7108" s="187"/>
      <c r="M7108" s="192"/>
      <c r="T7108" s="193"/>
      <c r="AT7108" s="188" t="s">
        <v>586</v>
      </c>
      <c r="AU7108" s="188" t="s">
        <v>84</v>
      </c>
      <c r="AV7108" s="13" t="s">
        <v>89</v>
      </c>
      <c r="AW7108" s="13" t="s">
        <v>31</v>
      </c>
      <c r="AX7108" s="13" t="s">
        <v>77</v>
      </c>
      <c r="AY7108" s="188" t="s">
        <v>574</v>
      </c>
    </row>
    <row r="7109" spans="2:51" s="13" customFormat="1" ht="12">
      <c r="B7109" s="187"/>
      <c r="D7109" s="181" t="s">
        <v>586</v>
      </c>
      <c r="E7109" s="188" t="s">
        <v>1</v>
      </c>
      <c r="F7109" s="189" t="s">
        <v>1413</v>
      </c>
      <c r="H7109" s="190">
        <v>-1.6160000000000001</v>
      </c>
      <c r="I7109" s="191"/>
      <c r="L7109" s="187"/>
      <c r="M7109" s="192"/>
      <c r="T7109" s="193"/>
      <c r="AT7109" s="188" t="s">
        <v>586</v>
      </c>
      <c r="AU7109" s="188" t="s">
        <v>84</v>
      </c>
      <c r="AV7109" s="13" t="s">
        <v>89</v>
      </c>
      <c r="AW7109" s="13" t="s">
        <v>31</v>
      </c>
      <c r="AX7109" s="13" t="s">
        <v>77</v>
      </c>
      <c r="AY7109" s="188" t="s">
        <v>574</v>
      </c>
    </row>
    <row r="7110" spans="2:51" s="12" customFormat="1" ht="12">
      <c r="B7110" s="180"/>
      <c r="D7110" s="181" t="s">
        <v>586</v>
      </c>
      <c r="E7110" s="182" t="s">
        <v>1</v>
      </c>
      <c r="F7110" s="183" t="s">
        <v>6862</v>
      </c>
      <c r="H7110" s="182" t="s">
        <v>1</v>
      </c>
      <c r="I7110" s="184"/>
      <c r="L7110" s="180"/>
      <c r="M7110" s="185"/>
      <c r="T7110" s="186"/>
      <c r="AT7110" s="182" t="s">
        <v>586</v>
      </c>
      <c r="AU7110" s="182" t="s">
        <v>84</v>
      </c>
      <c r="AV7110" s="12" t="s">
        <v>84</v>
      </c>
      <c r="AW7110" s="12" t="s">
        <v>31</v>
      </c>
      <c r="AX7110" s="12" t="s">
        <v>77</v>
      </c>
      <c r="AY7110" s="182" t="s">
        <v>574</v>
      </c>
    </row>
    <row r="7111" spans="2:51" s="13" customFormat="1" ht="12">
      <c r="B7111" s="187"/>
      <c r="D7111" s="181" t="s">
        <v>586</v>
      </c>
      <c r="E7111" s="188" t="s">
        <v>1</v>
      </c>
      <c r="F7111" s="189" t="s">
        <v>6863</v>
      </c>
      <c r="H7111" s="190">
        <v>8.6999999999999993</v>
      </c>
      <c r="I7111" s="191"/>
      <c r="L7111" s="187"/>
      <c r="M7111" s="192"/>
      <c r="T7111" s="193"/>
      <c r="AT7111" s="188" t="s">
        <v>586</v>
      </c>
      <c r="AU7111" s="188" t="s">
        <v>84</v>
      </c>
      <c r="AV7111" s="13" t="s">
        <v>89</v>
      </c>
      <c r="AW7111" s="13" t="s">
        <v>31</v>
      </c>
      <c r="AX7111" s="13" t="s">
        <v>77</v>
      </c>
      <c r="AY7111" s="188" t="s">
        <v>574</v>
      </c>
    </row>
    <row r="7112" spans="2:51" s="13" customFormat="1" ht="12">
      <c r="B7112" s="187"/>
      <c r="D7112" s="181" t="s">
        <v>586</v>
      </c>
      <c r="E7112" s="188" t="s">
        <v>1</v>
      </c>
      <c r="F7112" s="189" t="s">
        <v>1413</v>
      </c>
      <c r="H7112" s="190">
        <v>-1.6160000000000001</v>
      </c>
      <c r="I7112" s="191"/>
      <c r="L7112" s="187"/>
      <c r="M7112" s="192"/>
      <c r="T7112" s="193"/>
      <c r="AT7112" s="188" t="s">
        <v>586</v>
      </c>
      <c r="AU7112" s="188" t="s">
        <v>84</v>
      </c>
      <c r="AV7112" s="13" t="s">
        <v>89</v>
      </c>
      <c r="AW7112" s="13" t="s">
        <v>31</v>
      </c>
      <c r="AX7112" s="13" t="s">
        <v>77</v>
      </c>
      <c r="AY7112" s="188" t="s">
        <v>574</v>
      </c>
    </row>
    <row r="7113" spans="2:51" s="12" customFormat="1" ht="12">
      <c r="B7113" s="180"/>
      <c r="D7113" s="181" t="s">
        <v>586</v>
      </c>
      <c r="E7113" s="182" t="s">
        <v>1</v>
      </c>
      <c r="F7113" s="183" t="s">
        <v>6864</v>
      </c>
      <c r="H7113" s="182" t="s">
        <v>1</v>
      </c>
      <c r="I7113" s="184"/>
      <c r="L7113" s="180"/>
      <c r="M7113" s="185"/>
      <c r="T7113" s="186"/>
      <c r="AT7113" s="182" t="s">
        <v>586</v>
      </c>
      <c r="AU7113" s="182" t="s">
        <v>84</v>
      </c>
      <c r="AV7113" s="12" t="s">
        <v>84</v>
      </c>
      <c r="AW7113" s="12" t="s">
        <v>31</v>
      </c>
      <c r="AX7113" s="12" t="s">
        <v>77</v>
      </c>
      <c r="AY7113" s="182" t="s">
        <v>574</v>
      </c>
    </row>
    <row r="7114" spans="2:51" s="13" customFormat="1" ht="12">
      <c r="B7114" s="187"/>
      <c r="D7114" s="181" t="s">
        <v>586</v>
      </c>
      <c r="E7114" s="188" t="s">
        <v>1</v>
      </c>
      <c r="F7114" s="189" t="s">
        <v>6865</v>
      </c>
      <c r="H7114" s="190">
        <v>13.92</v>
      </c>
      <c r="I7114" s="191"/>
      <c r="L7114" s="187"/>
      <c r="M7114" s="192"/>
      <c r="T7114" s="193"/>
      <c r="AT7114" s="188" t="s">
        <v>586</v>
      </c>
      <c r="AU7114" s="188" t="s">
        <v>84</v>
      </c>
      <c r="AV7114" s="13" t="s">
        <v>89</v>
      </c>
      <c r="AW7114" s="13" t="s">
        <v>31</v>
      </c>
      <c r="AX7114" s="13" t="s">
        <v>77</v>
      </c>
      <c r="AY7114" s="188" t="s">
        <v>574</v>
      </c>
    </row>
    <row r="7115" spans="2:51" s="13" customFormat="1" ht="12">
      <c r="B7115" s="187"/>
      <c r="D7115" s="181" t="s">
        <v>586</v>
      </c>
      <c r="E7115" s="188" t="s">
        <v>1</v>
      </c>
      <c r="F7115" s="189" t="s">
        <v>1413</v>
      </c>
      <c r="H7115" s="190">
        <v>-1.6160000000000001</v>
      </c>
      <c r="I7115" s="191"/>
      <c r="L7115" s="187"/>
      <c r="M7115" s="192"/>
      <c r="T7115" s="193"/>
      <c r="AT7115" s="188" t="s">
        <v>586</v>
      </c>
      <c r="AU7115" s="188" t="s">
        <v>84</v>
      </c>
      <c r="AV7115" s="13" t="s">
        <v>89</v>
      </c>
      <c r="AW7115" s="13" t="s">
        <v>31</v>
      </c>
      <c r="AX7115" s="13" t="s">
        <v>77</v>
      </c>
      <c r="AY7115" s="188" t="s">
        <v>574</v>
      </c>
    </row>
    <row r="7116" spans="2:51" s="12" customFormat="1" ht="12">
      <c r="B7116" s="180"/>
      <c r="D7116" s="181" t="s">
        <v>586</v>
      </c>
      <c r="E7116" s="182" t="s">
        <v>1</v>
      </c>
      <c r="F7116" s="183" t="s">
        <v>6866</v>
      </c>
      <c r="H7116" s="182" t="s">
        <v>1</v>
      </c>
      <c r="I7116" s="184"/>
      <c r="L7116" s="180"/>
      <c r="M7116" s="185"/>
      <c r="T7116" s="186"/>
      <c r="AT7116" s="182" t="s">
        <v>586</v>
      </c>
      <c r="AU7116" s="182" t="s">
        <v>84</v>
      </c>
      <c r="AV7116" s="12" t="s">
        <v>84</v>
      </c>
      <c r="AW7116" s="12" t="s">
        <v>31</v>
      </c>
      <c r="AX7116" s="12" t="s">
        <v>77</v>
      </c>
      <c r="AY7116" s="182" t="s">
        <v>574</v>
      </c>
    </row>
    <row r="7117" spans="2:51" s="13" customFormat="1" ht="12">
      <c r="B7117" s="187"/>
      <c r="D7117" s="181" t="s">
        <v>586</v>
      </c>
      <c r="E7117" s="188" t="s">
        <v>1</v>
      </c>
      <c r="F7117" s="189" t="s">
        <v>6867</v>
      </c>
      <c r="H7117" s="190">
        <v>10.92</v>
      </c>
      <c r="I7117" s="191"/>
      <c r="L7117" s="187"/>
      <c r="M7117" s="192"/>
      <c r="T7117" s="193"/>
      <c r="AT7117" s="188" t="s">
        <v>586</v>
      </c>
      <c r="AU7117" s="188" t="s">
        <v>84</v>
      </c>
      <c r="AV7117" s="13" t="s">
        <v>89</v>
      </c>
      <c r="AW7117" s="13" t="s">
        <v>31</v>
      </c>
      <c r="AX7117" s="13" t="s">
        <v>77</v>
      </c>
      <c r="AY7117" s="188" t="s">
        <v>574</v>
      </c>
    </row>
    <row r="7118" spans="2:51" s="13" customFormat="1" ht="12">
      <c r="B7118" s="187"/>
      <c r="D7118" s="181" t="s">
        <v>586</v>
      </c>
      <c r="E7118" s="188" t="s">
        <v>1</v>
      </c>
      <c r="F7118" s="189" t="s">
        <v>1413</v>
      </c>
      <c r="H7118" s="190">
        <v>-1.6160000000000001</v>
      </c>
      <c r="I7118" s="191"/>
      <c r="L7118" s="187"/>
      <c r="M7118" s="192"/>
      <c r="T7118" s="193"/>
      <c r="AT7118" s="188" t="s">
        <v>586</v>
      </c>
      <c r="AU7118" s="188" t="s">
        <v>84</v>
      </c>
      <c r="AV7118" s="13" t="s">
        <v>89</v>
      </c>
      <c r="AW7118" s="13" t="s">
        <v>31</v>
      </c>
      <c r="AX7118" s="13" t="s">
        <v>77</v>
      </c>
      <c r="AY7118" s="188" t="s">
        <v>574</v>
      </c>
    </row>
    <row r="7119" spans="2:51" s="12" customFormat="1" ht="12">
      <c r="B7119" s="180"/>
      <c r="D7119" s="181" t="s">
        <v>586</v>
      </c>
      <c r="E7119" s="182" t="s">
        <v>1</v>
      </c>
      <c r="F7119" s="183" t="s">
        <v>6868</v>
      </c>
      <c r="H7119" s="182" t="s">
        <v>1</v>
      </c>
      <c r="I7119" s="184"/>
      <c r="L7119" s="180"/>
      <c r="M7119" s="185"/>
      <c r="T7119" s="186"/>
      <c r="AT7119" s="182" t="s">
        <v>586</v>
      </c>
      <c r="AU7119" s="182" t="s">
        <v>84</v>
      </c>
      <c r="AV7119" s="12" t="s">
        <v>84</v>
      </c>
      <c r="AW7119" s="12" t="s">
        <v>31</v>
      </c>
      <c r="AX7119" s="12" t="s">
        <v>77</v>
      </c>
      <c r="AY7119" s="182" t="s">
        <v>574</v>
      </c>
    </row>
    <row r="7120" spans="2:51" s="13" customFormat="1" ht="12">
      <c r="B7120" s="187"/>
      <c r="D7120" s="181" t="s">
        <v>586</v>
      </c>
      <c r="E7120" s="188" t="s">
        <v>1</v>
      </c>
      <c r="F7120" s="189" t="s">
        <v>6869</v>
      </c>
      <c r="H7120" s="190">
        <v>27.024000000000001</v>
      </c>
      <c r="I7120" s="191"/>
      <c r="L7120" s="187"/>
      <c r="M7120" s="192"/>
      <c r="T7120" s="193"/>
      <c r="AT7120" s="188" t="s">
        <v>586</v>
      </c>
      <c r="AU7120" s="188" t="s">
        <v>84</v>
      </c>
      <c r="AV7120" s="13" t="s">
        <v>89</v>
      </c>
      <c r="AW7120" s="13" t="s">
        <v>31</v>
      </c>
      <c r="AX7120" s="13" t="s">
        <v>77</v>
      </c>
      <c r="AY7120" s="188" t="s">
        <v>574</v>
      </c>
    </row>
    <row r="7121" spans="2:51" s="13" customFormat="1" ht="12">
      <c r="B7121" s="187"/>
      <c r="D7121" s="181" t="s">
        <v>586</v>
      </c>
      <c r="E7121" s="188" t="s">
        <v>1</v>
      </c>
      <c r="F7121" s="189" t="s">
        <v>6870</v>
      </c>
      <c r="H7121" s="190">
        <v>1.3089999999999999</v>
      </c>
      <c r="I7121" s="191"/>
      <c r="L7121" s="187"/>
      <c r="M7121" s="192"/>
      <c r="T7121" s="193"/>
      <c r="AT7121" s="188" t="s">
        <v>586</v>
      </c>
      <c r="AU7121" s="188" t="s">
        <v>84</v>
      </c>
      <c r="AV7121" s="13" t="s">
        <v>89</v>
      </c>
      <c r="AW7121" s="13" t="s">
        <v>31</v>
      </c>
      <c r="AX7121" s="13" t="s">
        <v>77</v>
      </c>
      <c r="AY7121" s="188" t="s">
        <v>574</v>
      </c>
    </row>
    <row r="7122" spans="2:51" s="13" customFormat="1" ht="12">
      <c r="B7122" s="187"/>
      <c r="D7122" s="181" t="s">
        <v>586</v>
      </c>
      <c r="E7122" s="188" t="s">
        <v>1</v>
      </c>
      <c r="F7122" s="189" t="s">
        <v>6871</v>
      </c>
      <c r="H7122" s="190">
        <v>-2.02</v>
      </c>
      <c r="I7122" s="191"/>
      <c r="L7122" s="187"/>
      <c r="M7122" s="192"/>
      <c r="T7122" s="193"/>
      <c r="AT7122" s="188" t="s">
        <v>586</v>
      </c>
      <c r="AU7122" s="188" t="s">
        <v>84</v>
      </c>
      <c r="AV7122" s="13" t="s">
        <v>89</v>
      </c>
      <c r="AW7122" s="13" t="s">
        <v>31</v>
      </c>
      <c r="AX7122" s="13" t="s">
        <v>77</v>
      </c>
      <c r="AY7122" s="188" t="s">
        <v>574</v>
      </c>
    </row>
    <row r="7123" spans="2:51" s="12" customFormat="1" ht="12">
      <c r="B7123" s="180"/>
      <c r="D7123" s="181" t="s">
        <v>586</v>
      </c>
      <c r="E7123" s="182" t="s">
        <v>1</v>
      </c>
      <c r="F7123" s="183" t="s">
        <v>6872</v>
      </c>
      <c r="H7123" s="182" t="s">
        <v>1</v>
      </c>
      <c r="I7123" s="184"/>
      <c r="L7123" s="180"/>
      <c r="M7123" s="185"/>
      <c r="T7123" s="186"/>
      <c r="AT7123" s="182" t="s">
        <v>586</v>
      </c>
      <c r="AU7123" s="182" t="s">
        <v>84</v>
      </c>
      <c r="AV7123" s="12" t="s">
        <v>84</v>
      </c>
      <c r="AW7123" s="12" t="s">
        <v>31</v>
      </c>
      <c r="AX7123" s="12" t="s">
        <v>77</v>
      </c>
      <c r="AY7123" s="182" t="s">
        <v>574</v>
      </c>
    </row>
    <row r="7124" spans="2:51" s="13" customFormat="1" ht="12">
      <c r="B7124" s="187"/>
      <c r="D7124" s="181" t="s">
        <v>586</v>
      </c>
      <c r="E7124" s="188" t="s">
        <v>1</v>
      </c>
      <c r="F7124" s="189" t="s">
        <v>6873</v>
      </c>
      <c r="H7124" s="190">
        <v>20.76</v>
      </c>
      <c r="I7124" s="191"/>
      <c r="L7124" s="187"/>
      <c r="M7124" s="192"/>
      <c r="T7124" s="193"/>
      <c r="AT7124" s="188" t="s">
        <v>586</v>
      </c>
      <c r="AU7124" s="188" t="s">
        <v>84</v>
      </c>
      <c r="AV7124" s="13" t="s">
        <v>89</v>
      </c>
      <c r="AW7124" s="13" t="s">
        <v>31</v>
      </c>
      <c r="AX7124" s="13" t="s">
        <v>77</v>
      </c>
      <c r="AY7124" s="188" t="s">
        <v>574</v>
      </c>
    </row>
    <row r="7125" spans="2:51" s="13" customFormat="1" ht="12">
      <c r="B7125" s="187"/>
      <c r="D7125" s="181" t="s">
        <v>586</v>
      </c>
      <c r="E7125" s="188" t="s">
        <v>1</v>
      </c>
      <c r="F7125" s="189" t="s">
        <v>6874</v>
      </c>
      <c r="H7125" s="190">
        <v>5.76</v>
      </c>
      <c r="I7125" s="191"/>
      <c r="L7125" s="187"/>
      <c r="M7125" s="192"/>
      <c r="T7125" s="193"/>
      <c r="AT7125" s="188" t="s">
        <v>586</v>
      </c>
      <c r="AU7125" s="188" t="s">
        <v>84</v>
      </c>
      <c r="AV7125" s="13" t="s">
        <v>89</v>
      </c>
      <c r="AW7125" s="13" t="s">
        <v>31</v>
      </c>
      <c r="AX7125" s="13" t="s">
        <v>77</v>
      </c>
      <c r="AY7125" s="188" t="s">
        <v>574</v>
      </c>
    </row>
    <row r="7126" spans="2:51" s="13" customFormat="1" ht="12">
      <c r="B7126" s="187"/>
      <c r="D7126" s="181" t="s">
        <v>586</v>
      </c>
      <c r="E7126" s="188" t="s">
        <v>1</v>
      </c>
      <c r="F7126" s="189" t="s">
        <v>6875</v>
      </c>
      <c r="H7126" s="190">
        <v>5.76</v>
      </c>
      <c r="I7126" s="191"/>
      <c r="L7126" s="187"/>
      <c r="M7126" s="192"/>
      <c r="T7126" s="193"/>
      <c r="AT7126" s="188" t="s">
        <v>586</v>
      </c>
      <c r="AU7126" s="188" t="s">
        <v>84</v>
      </c>
      <c r="AV7126" s="13" t="s">
        <v>89</v>
      </c>
      <c r="AW7126" s="13" t="s">
        <v>31</v>
      </c>
      <c r="AX7126" s="13" t="s">
        <v>77</v>
      </c>
      <c r="AY7126" s="188" t="s">
        <v>574</v>
      </c>
    </row>
    <row r="7127" spans="2:51" s="12" customFormat="1" ht="12">
      <c r="B7127" s="180"/>
      <c r="D7127" s="181" t="s">
        <v>586</v>
      </c>
      <c r="E7127" s="182" t="s">
        <v>1</v>
      </c>
      <c r="F7127" s="183" t="s">
        <v>6876</v>
      </c>
      <c r="H7127" s="182" t="s">
        <v>1</v>
      </c>
      <c r="I7127" s="184"/>
      <c r="L7127" s="180"/>
      <c r="M7127" s="185"/>
      <c r="T7127" s="186"/>
      <c r="AT7127" s="182" t="s">
        <v>586</v>
      </c>
      <c r="AU7127" s="182" t="s">
        <v>84</v>
      </c>
      <c r="AV7127" s="12" t="s">
        <v>84</v>
      </c>
      <c r="AW7127" s="12" t="s">
        <v>31</v>
      </c>
      <c r="AX7127" s="12" t="s">
        <v>77</v>
      </c>
      <c r="AY7127" s="182" t="s">
        <v>574</v>
      </c>
    </row>
    <row r="7128" spans="2:51" s="13" customFormat="1" ht="12">
      <c r="B7128" s="187"/>
      <c r="D7128" s="181" t="s">
        <v>586</v>
      </c>
      <c r="E7128" s="188" t="s">
        <v>1</v>
      </c>
      <c r="F7128" s="189" t="s">
        <v>6877</v>
      </c>
      <c r="H7128" s="190">
        <v>50.04</v>
      </c>
      <c r="I7128" s="191"/>
      <c r="L7128" s="187"/>
      <c r="M7128" s="192"/>
      <c r="T7128" s="193"/>
      <c r="AT7128" s="188" t="s">
        <v>586</v>
      </c>
      <c r="AU7128" s="188" t="s">
        <v>84</v>
      </c>
      <c r="AV7128" s="13" t="s">
        <v>89</v>
      </c>
      <c r="AW7128" s="13" t="s">
        <v>31</v>
      </c>
      <c r="AX7128" s="13" t="s">
        <v>77</v>
      </c>
      <c r="AY7128" s="188" t="s">
        <v>574</v>
      </c>
    </row>
    <row r="7129" spans="2:51" s="13" customFormat="1" ht="12">
      <c r="B7129" s="187"/>
      <c r="D7129" s="181" t="s">
        <v>586</v>
      </c>
      <c r="E7129" s="188" t="s">
        <v>1</v>
      </c>
      <c r="F7129" s="189" t="s">
        <v>6878</v>
      </c>
      <c r="H7129" s="190">
        <v>-3.391</v>
      </c>
      <c r="I7129" s="191"/>
      <c r="L7129" s="187"/>
      <c r="M7129" s="192"/>
      <c r="T7129" s="193"/>
      <c r="AT7129" s="188" t="s">
        <v>586</v>
      </c>
      <c r="AU7129" s="188" t="s">
        <v>84</v>
      </c>
      <c r="AV7129" s="13" t="s">
        <v>89</v>
      </c>
      <c r="AW7129" s="13" t="s">
        <v>31</v>
      </c>
      <c r="AX7129" s="13" t="s">
        <v>77</v>
      </c>
      <c r="AY7129" s="188" t="s">
        <v>574</v>
      </c>
    </row>
    <row r="7130" spans="2:51" s="15" customFormat="1" ht="12">
      <c r="B7130" s="201"/>
      <c r="D7130" s="181" t="s">
        <v>586</v>
      </c>
      <c r="E7130" s="202" t="s">
        <v>1</v>
      </c>
      <c r="F7130" s="203" t="s">
        <v>4365</v>
      </c>
      <c r="H7130" s="204">
        <v>165.304</v>
      </c>
      <c r="I7130" s="205"/>
      <c r="L7130" s="201"/>
      <c r="M7130" s="206"/>
      <c r="T7130" s="207"/>
      <c r="AT7130" s="202" t="s">
        <v>586</v>
      </c>
      <c r="AU7130" s="202" t="s">
        <v>84</v>
      </c>
      <c r="AV7130" s="15" t="s">
        <v>597</v>
      </c>
      <c r="AW7130" s="15" t="s">
        <v>31</v>
      </c>
      <c r="AX7130" s="15" t="s">
        <v>77</v>
      </c>
      <c r="AY7130" s="202" t="s">
        <v>574</v>
      </c>
    </row>
    <row r="7131" spans="2:51" s="12" customFormat="1" ht="12">
      <c r="B7131" s="180"/>
      <c r="D7131" s="181" t="s">
        <v>586</v>
      </c>
      <c r="E7131" s="182" t="s">
        <v>1</v>
      </c>
      <c r="F7131" s="183" t="s">
        <v>6417</v>
      </c>
      <c r="H7131" s="182" t="s">
        <v>1</v>
      </c>
      <c r="I7131" s="184"/>
      <c r="L7131" s="180"/>
      <c r="M7131" s="185"/>
      <c r="T7131" s="186"/>
      <c r="AT7131" s="182" t="s">
        <v>586</v>
      </c>
      <c r="AU7131" s="182" t="s">
        <v>84</v>
      </c>
      <c r="AV7131" s="12" t="s">
        <v>84</v>
      </c>
      <c r="AW7131" s="12" t="s">
        <v>31</v>
      </c>
      <c r="AX7131" s="12" t="s">
        <v>77</v>
      </c>
      <c r="AY7131" s="182" t="s">
        <v>574</v>
      </c>
    </row>
    <row r="7132" spans="2:51" s="12" customFormat="1" ht="12">
      <c r="B7132" s="180"/>
      <c r="D7132" s="181" t="s">
        <v>586</v>
      </c>
      <c r="E7132" s="182" t="s">
        <v>1</v>
      </c>
      <c r="F7132" s="183" t="s">
        <v>6879</v>
      </c>
      <c r="H7132" s="182" t="s">
        <v>1</v>
      </c>
      <c r="I7132" s="184"/>
      <c r="L7132" s="180"/>
      <c r="M7132" s="185"/>
      <c r="T7132" s="186"/>
      <c r="AT7132" s="182" t="s">
        <v>586</v>
      </c>
      <c r="AU7132" s="182" t="s">
        <v>84</v>
      </c>
      <c r="AV7132" s="12" t="s">
        <v>84</v>
      </c>
      <c r="AW7132" s="12" t="s">
        <v>31</v>
      </c>
      <c r="AX7132" s="12" t="s">
        <v>77</v>
      </c>
      <c r="AY7132" s="182" t="s">
        <v>574</v>
      </c>
    </row>
    <row r="7133" spans="2:51" s="13" customFormat="1" ht="12">
      <c r="B7133" s="187"/>
      <c r="D7133" s="181" t="s">
        <v>586</v>
      </c>
      <c r="E7133" s="188" t="s">
        <v>1</v>
      </c>
      <c r="F7133" s="189" t="s">
        <v>6880</v>
      </c>
      <c r="H7133" s="190">
        <v>100.505</v>
      </c>
      <c r="I7133" s="191"/>
      <c r="L7133" s="187"/>
      <c r="M7133" s="192"/>
      <c r="T7133" s="193"/>
      <c r="AT7133" s="188" t="s">
        <v>586</v>
      </c>
      <c r="AU7133" s="188" t="s">
        <v>84</v>
      </c>
      <c r="AV7133" s="13" t="s">
        <v>89</v>
      </c>
      <c r="AW7133" s="13" t="s">
        <v>31</v>
      </c>
      <c r="AX7133" s="13" t="s">
        <v>77</v>
      </c>
      <c r="AY7133" s="188" t="s">
        <v>574</v>
      </c>
    </row>
    <row r="7134" spans="2:51" s="12" customFormat="1" ht="12">
      <c r="B7134" s="180"/>
      <c r="D7134" s="181" t="s">
        <v>586</v>
      </c>
      <c r="E7134" s="182" t="s">
        <v>1</v>
      </c>
      <c r="F7134" s="183" t="s">
        <v>6881</v>
      </c>
      <c r="H7134" s="182" t="s">
        <v>1</v>
      </c>
      <c r="I7134" s="184"/>
      <c r="L7134" s="180"/>
      <c r="M7134" s="185"/>
      <c r="T7134" s="186"/>
      <c r="AT7134" s="182" t="s">
        <v>586</v>
      </c>
      <c r="AU7134" s="182" t="s">
        <v>84</v>
      </c>
      <c r="AV7134" s="12" t="s">
        <v>84</v>
      </c>
      <c r="AW7134" s="12" t="s">
        <v>31</v>
      </c>
      <c r="AX7134" s="12" t="s">
        <v>77</v>
      </c>
      <c r="AY7134" s="182" t="s">
        <v>574</v>
      </c>
    </row>
    <row r="7135" spans="2:51" s="13" customFormat="1" ht="12">
      <c r="B7135" s="187"/>
      <c r="D7135" s="181" t="s">
        <v>586</v>
      </c>
      <c r="E7135" s="188" t="s">
        <v>1</v>
      </c>
      <c r="F7135" s="189" t="s">
        <v>6882</v>
      </c>
      <c r="H7135" s="190">
        <v>20.449000000000002</v>
      </c>
      <c r="I7135" s="191"/>
      <c r="L7135" s="187"/>
      <c r="M7135" s="192"/>
      <c r="T7135" s="193"/>
      <c r="AT7135" s="188" t="s">
        <v>586</v>
      </c>
      <c r="AU7135" s="188" t="s">
        <v>84</v>
      </c>
      <c r="AV7135" s="13" t="s">
        <v>89</v>
      </c>
      <c r="AW7135" s="13" t="s">
        <v>31</v>
      </c>
      <c r="AX7135" s="13" t="s">
        <v>77</v>
      </c>
      <c r="AY7135" s="188" t="s">
        <v>574</v>
      </c>
    </row>
    <row r="7136" spans="2:51" s="13" customFormat="1" ht="12">
      <c r="B7136" s="187"/>
      <c r="D7136" s="181" t="s">
        <v>586</v>
      </c>
      <c r="E7136" s="188" t="s">
        <v>1</v>
      </c>
      <c r="F7136" s="189" t="s">
        <v>6883</v>
      </c>
      <c r="H7136" s="190">
        <v>-7.4390000000000001</v>
      </c>
      <c r="I7136" s="191"/>
      <c r="L7136" s="187"/>
      <c r="M7136" s="192"/>
      <c r="T7136" s="193"/>
      <c r="AT7136" s="188" t="s">
        <v>586</v>
      </c>
      <c r="AU7136" s="188" t="s">
        <v>84</v>
      </c>
      <c r="AV7136" s="13" t="s">
        <v>89</v>
      </c>
      <c r="AW7136" s="13" t="s">
        <v>31</v>
      </c>
      <c r="AX7136" s="13" t="s">
        <v>77</v>
      </c>
      <c r="AY7136" s="188" t="s">
        <v>574</v>
      </c>
    </row>
    <row r="7137" spans="2:51" s="12" customFormat="1" ht="12">
      <c r="B7137" s="180"/>
      <c r="D7137" s="181" t="s">
        <v>586</v>
      </c>
      <c r="E7137" s="182" t="s">
        <v>1</v>
      </c>
      <c r="F7137" s="183" t="s">
        <v>6748</v>
      </c>
      <c r="H7137" s="182" t="s">
        <v>1</v>
      </c>
      <c r="I7137" s="184"/>
      <c r="L7137" s="180"/>
      <c r="M7137" s="185"/>
      <c r="T7137" s="186"/>
      <c r="AT7137" s="182" t="s">
        <v>586</v>
      </c>
      <c r="AU7137" s="182" t="s">
        <v>84</v>
      </c>
      <c r="AV7137" s="12" t="s">
        <v>84</v>
      </c>
      <c r="AW7137" s="12" t="s">
        <v>31</v>
      </c>
      <c r="AX7137" s="12" t="s">
        <v>77</v>
      </c>
      <c r="AY7137" s="182" t="s">
        <v>574</v>
      </c>
    </row>
    <row r="7138" spans="2:51" s="13" customFormat="1" ht="12">
      <c r="B7138" s="187"/>
      <c r="D7138" s="181" t="s">
        <v>586</v>
      </c>
      <c r="E7138" s="188" t="s">
        <v>1</v>
      </c>
      <c r="F7138" s="189" t="s">
        <v>6884</v>
      </c>
      <c r="H7138" s="190">
        <v>1.1759999999999999</v>
      </c>
      <c r="I7138" s="191"/>
      <c r="L7138" s="187"/>
      <c r="M7138" s="192"/>
      <c r="T7138" s="193"/>
      <c r="AT7138" s="188" t="s">
        <v>586</v>
      </c>
      <c r="AU7138" s="188" t="s">
        <v>84</v>
      </c>
      <c r="AV7138" s="13" t="s">
        <v>89</v>
      </c>
      <c r="AW7138" s="13" t="s">
        <v>31</v>
      </c>
      <c r="AX7138" s="13" t="s">
        <v>77</v>
      </c>
      <c r="AY7138" s="188" t="s">
        <v>574</v>
      </c>
    </row>
    <row r="7139" spans="2:51" s="13" customFormat="1" ht="12">
      <c r="B7139" s="187"/>
      <c r="D7139" s="181" t="s">
        <v>586</v>
      </c>
      <c r="E7139" s="188" t="s">
        <v>1</v>
      </c>
      <c r="F7139" s="189" t="s">
        <v>6885</v>
      </c>
      <c r="H7139" s="190">
        <v>0.73099999999999998</v>
      </c>
      <c r="I7139" s="191"/>
      <c r="L7139" s="187"/>
      <c r="M7139" s="192"/>
      <c r="T7139" s="193"/>
      <c r="AT7139" s="188" t="s">
        <v>586</v>
      </c>
      <c r="AU7139" s="188" t="s">
        <v>84</v>
      </c>
      <c r="AV7139" s="13" t="s">
        <v>89</v>
      </c>
      <c r="AW7139" s="13" t="s">
        <v>31</v>
      </c>
      <c r="AX7139" s="13" t="s">
        <v>77</v>
      </c>
      <c r="AY7139" s="188" t="s">
        <v>574</v>
      </c>
    </row>
    <row r="7140" spans="2:51" s="12" customFormat="1" ht="12">
      <c r="B7140" s="180"/>
      <c r="D7140" s="181" t="s">
        <v>586</v>
      </c>
      <c r="E7140" s="182" t="s">
        <v>1</v>
      </c>
      <c r="F7140" s="183" t="s">
        <v>6886</v>
      </c>
      <c r="H7140" s="182" t="s">
        <v>1</v>
      </c>
      <c r="I7140" s="184"/>
      <c r="L7140" s="180"/>
      <c r="M7140" s="185"/>
      <c r="T7140" s="186"/>
      <c r="AT7140" s="182" t="s">
        <v>586</v>
      </c>
      <c r="AU7140" s="182" t="s">
        <v>84</v>
      </c>
      <c r="AV7140" s="12" t="s">
        <v>84</v>
      </c>
      <c r="AW7140" s="12" t="s">
        <v>31</v>
      </c>
      <c r="AX7140" s="12" t="s">
        <v>77</v>
      </c>
      <c r="AY7140" s="182" t="s">
        <v>574</v>
      </c>
    </row>
    <row r="7141" spans="2:51" s="13" customFormat="1" ht="12">
      <c r="B7141" s="187"/>
      <c r="D7141" s="181" t="s">
        <v>586</v>
      </c>
      <c r="E7141" s="188" t="s">
        <v>1</v>
      </c>
      <c r="F7141" s="189" t="s">
        <v>6887</v>
      </c>
      <c r="H7141" s="190">
        <v>95.033000000000001</v>
      </c>
      <c r="I7141" s="191"/>
      <c r="L7141" s="187"/>
      <c r="M7141" s="192"/>
      <c r="T7141" s="193"/>
      <c r="AT7141" s="188" t="s">
        <v>586</v>
      </c>
      <c r="AU7141" s="188" t="s">
        <v>84</v>
      </c>
      <c r="AV7141" s="13" t="s">
        <v>89</v>
      </c>
      <c r="AW7141" s="13" t="s">
        <v>31</v>
      </c>
      <c r="AX7141" s="13" t="s">
        <v>77</v>
      </c>
      <c r="AY7141" s="188" t="s">
        <v>574</v>
      </c>
    </row>
    <row r="7142" spans="2:51" s="13" customFormat="1" ht="12">
      <c r="B7142" s="187"/>
      <c r="D7142" s="181" t="s">
        <v>586</v>
      </c>
      <c r="E7142" s="188" t="s">
        <v>1</v>
      </c>
      <c r="F7142" s="189" t="s">
        <v>6888</v>
      </c>
      <c r="H7142" s="190">
        <v>-32.177999999999997</v>
      </c>
      <c r="I7142" s="191"/>
      <c r="L7142" s="187"/>
      <c r="M7142" s="192"/>
      <c r="T7142" s="193"/>
      <c r="AT7142" s="188" t="s">
        <v>586</v>
      </c>
      <c r="AU7142" s="188" t="s">
        <v>84</v>
      </c>
      <c r="AV7142" s="13" t="s">
        <v>89</v>
      </c>
      <c r="AW7142" s="13" t="s">
        <v>31</v>
      </c>
      <c r="AX7142" s="13" t="s">
        <v>77</v>
      </c>
      <c r="AY7142" s="188" t="s">
        <v>574</v>
      </c>
    </row>
    <row r="7143" spans="2:51" s="13" customFormat="1" ht="12">
      <c r="B7143" s="187"/>
      <c r="D7143" s="181" t="s">
        <v>586</v>
      </c>
      <c r="E7143" s="188" t="s">
        <v>1</v>
      </c>
      <c r="F7143" s="189" t="s">
        <v>6889</v>
      </c>
      <c r="H7143" s="190">
        <v>-11.936999999999999</v>
      </c>
      <c r="I7143" s="191"/>
      <c r="L7143" s="187"/>
      <c r="M7143" s="192"/>
      <c r="T7143" s="193"/>
      <c r="AT7143" s="188" t="s">
        <v>586</v>
      </c>
      <c r="AU7143" s="188" t="s">
        <v>84</v>
      </c>
      <c r="AV7143" s="13" t="s">
        <v>89</v>
      </c>
      <c r="AW7143" s="13" t="s">
        <v>31</v>
      </c>
      <c r="AX7143" s="13" t="s">
        <v>77</v>
      </c>
      <c r="AY7143" s="188" t="s">
        <v>574</v>
      </c>
    </row>
    <row r="7144" spans="2:51" s="12" customFormat="1" ht="12">
      <c r="B7144" s="180"/>
      <c r="D7144" s="181" t="s">
        <v>586</v>
      </c>
      <c r="E7144" s="182" t="s">
        <v>1</v>
      </c>
      <c r="F7144" s="183" t="s">
        <v>6748</v>
      </c>
      <c r="H7144" s="182" t="s">
        <v>1</v>
      </c>
      <c r="I7144" s="184"/>
      <c r="L7144" s="180"/>
      <c r="M7144" s="185"/>
      <c r="T7144" s="186"/>
      <c r="AT7144" s="182" t="s">
        <v>586</v>
      </c>
      <c r="AU7144" s="182" t="s">
        <v>84</v>
      </c>
      <c r="AV7144" s="12" t="s">
        <v>84</v>
      </c>
      <c r="AW7144" s="12" t="s">
        <v>31</v>
      </c>
      <c r="AX7144" s="12" t="s">
        <v>77</v>
      </c>
      <c r="AY7144" s="182" t="s">
        <v>574</v>
      </c>
    </row>
    <row r="7145" spans="2:51" s="13" customFormat="1" ht="12">
      <c r="B7145" s="187"/>
      <c r="D7145" s="181" t="s">
        <v>586</v>
      </c>
      <c r="E7145" s="188" t="s">
        <v>1</v>
      </c>
      <c r="F7145" s="189" t="s">
        <v>6890</v>
      </c>
      <c r="H7145" s="190">
        <v>2.3530000000000002</v>
      </c>
      <c r="I7145" s="191"/>
      <c r="L7145" s="187"/>
      <c r="M7145" s="192"/>
      <c r="T7145" s="193"/>
      <c r="AT7145" s="188" t="s">
        <v>586</v>
      </c>
      <c r="AU7145" s="188" t="s">
        <v>84</v>
      </c>
      <c r="AV7145" s="13" t="s">
        <v>89</v>
      </c>
      <c r="AW7145" s="13" t="s">
        <v>31</v>
      </c>
      <c r="AX7145" s="13" t="s">
        <v>77</v>
      </c>
      <c r="AY7145" s="188" t="s">
        <v>574</v>
      </c>
    </row>
    <row r="7146" spans="2:51" s="13" customFormat="1" ht="12">
      <c r="B7146" s="187"/>
      <c r="D7146" s="181" t="s">
        <v>586</v>
      </c>
      <c r="E7146" s="188" t="s">
        <v>1</v>
      </c>
      <c r="F7146" s="189" t="s">
        <v>6891</v>
      </c>
      <c r="H7146" s="190">
        <v>3.1619999999999999</v>
      </c>
      <c r="I7146" s="191"/>
      <c r="L7146" s="187"/>
      <c r="M7146" s="192"/>
      <c r="T7146" s="193"/>
      <c r="AT7146" s="188" t="s">
        <v>586</v>
      </c>
      <c r="AU7146" s="188" t="s">
        <v>84</v>
      </c>
      <c r="AV7146" s="13" t="s">
        <v>89</v>
      </c>
      <c r="AW7146" s="13" t="s">
        <v>31</v>
      </c>
      <c r="AX7146" s="13" t="s">
        <v>77</v>
      </c>
      <c r="AY7146" s="188" t="s">
        <v>574</v>
      </c>
    </row>
    <row r="7147" spans="2:51" s="13" customFormat="1" ht="12">
      <c r="B7147" s="187"/>
      <c r="D7147" s="181" t="s">
        <v>586</v>
      </c>
      <c r="E7147" s="188" t="s">
        <v>1</v>
      </c>
      <c r="F7147" s="189" t="s">
        <v>6892</v>
      </c>
      <c r="H7147" s="190">
        <v>1.173</v>
      </c>
      <c r="I7147" s="191"/>
      <c r="L7147" s="187"/>
      <c r="M7147" s="192"/>
      <c r="T7147" s="193"/>
      <c r="AT7147" s="188" t="s">
        <v>586</v>
      </c>
      <c r="AU7147" s="188" t="s">
        <v>84</v>
      </c>
      <c r="AV7147" s="13" t="s">
        <v>89</v>
      </c>
      <c r="AW7147" s="13" t="s">
        <v>31</v>
      </c>
      <c r="AX7147" s="13" t="s">
        <v>77</v>
      </c>
      <c r="AY7147" s="188" t="s">
        <v>574</v>
      </c>
    </row>
    <row r="7148" spans="2:51" s="12" customFormat="1" ht="12">
      <c r="B7148" s="180"/>
      <c r="D7148" s="181" t="s">
        <v>586</v>
      </c>
      <c r="E7148" s="182" t="s">
        <v>1</v>
      </c>
      <c r="F7148" s="183" t="s">
        <v>6893</v>
      </c>
      <c r="H7148" s="182" t="s">
        <v>1</v>
      </c>
      <c r="I7148" s="184"/>
      <c r="L7148" s="180"/>
      <c r="M7148" s="185"/>
      <c r="T7148" s="186"/>
      <c r="AT7148" s="182" t="s">
        <v>586</v>
      </c>
      <c r="AU7148" s="182" t="s">
        <v>84</v>
      </c>
      <c r="AV7148" s="12" t="s">
        <v>84</v>
      </c>
      <c r="AW7148" s="12" t="s">
        <v>31</v>
      </c>
      <c r="AX7148" s="12" t="s">
        <v>77</v>
      </c>
      <c r="AY7148" s="182" t="s">
        <v>574</v>
      </c>
    </row>
    <row r="7149" spans="2:51" s="13" customFormat="1" ht="12">
      <c r="B7149" s="187"/>
      <c r="D7149" s="181" t="s">
        <v>586</v>
      </c>
      <c r="E7149" s="188" t="s">
        <v>1</v>
      </c>
      <c r="F7149" s="189" t="s">
        <v>6894</v>
      </c>
      <c r="H7149" s="190">
        <v>39.340000000000003</v>
      </c>
      <c r="I7149" s="191"/>
      <c r="L7149" s="187"/>
      <c r="M7149" s="192"/>
      <c r="T7149" s="193"/>
      <c r="AT7149" s="188" t="s">
        <v>586</v>
      </c>
      <c r="AU7149" s="188" t="s">
        <v>84</v>
      </c>
      <c r="AV7149" s="13" t="s">
        <v>89</v>
      </c>
      <c r="AW7149" s="13" t="s">
        <v>31</v>
      </c>
      <c r="AX7149" s="13" t="s">
        <v>77</v>
      </c>
      <c r="AY7149" s="188" t="s">
        <v>574</v>
      </c>
    </row>
    <row r="7150" spans="2:51" s="13" customFormat="1" ht="12">
      <c r="B7150" s="187"/>
      <c r="D7150" s="181" t="s">
        <v>586</v>
      </c>
      <c r="E7150" s="188" t="s">
        <v>1</v>
      </c>
      <c r="F7150" s="189" t="s">
        <v>6895</v>
      </c>
      <c r="H7150" s="190">
        <v>-2.6469999999999998</v>
      </c>
      <c r="I7150" s="191"/>
      <c r="L7150" s="187"/>
      <c r="M7150" s="192"/>
      <c r="T7150" s="193"/>
      <c r="AT7150" s="188" t="s">
        <v>586</v>
      </c>
      <c r="AU7150" s="188" t="s">
        <v>84</v>
      </c>
      <c r="AV7150" s="13" t="s">
        <v>89</v>
      </c>
      <c r="AW7150" s="13" t="s">
        <v>31</v>
      </c>
      <c r="AX7150" s="13" t="s">
        <v>77</v>
      </c>
      <c r="AY7150" s="188" t="s">
        <v>574</v>
      </c>
    </row>
    <row r="7151" spans="2:51" s="13" customFormat="1" ht="12">
      <c r="B7151" s="187"/>
      <c r="D7151" s="181" t="s">
        <v>586</v>
      </c>
      <c r="E7151" s="188" t="s">
        <v>1</v>
      </c>
      <c r="F7151" s="189" t="s">
        <v>6896</v>
      </c>
      <c r="H7151" s="190">
        <v>-4.3250000000000002</v>
      </c>
      <c r="I7151" s="191"/>
      <c r="L7151" s="187"/>
      <c r="M7151" s="192"/>
      <c r="T7151" s="193"/>
      <c r="AT7151" s="188" t="s">
        <v>586</v>
      </c>
      <c r="AU7151" s="188" t="s">
        <v>84</v>
      </c>
      <c r="AV7151" s="13" t="s">
        <v>89</v>
      </c>
      <c r="AW7151" s="13" t="s">
        <v>31</v>
      </c>
      <c r="AX7151" s="13" t="s">
        <v>77</v>
      </c>
      <c r="AY7151" s="188" t="s">
        <v>574</v>
      </c>
    </row>
    <row r="7152" spans="2:51" s="13" customFormat="1" ht="12">
      <c r="B7152" s="187"/>
      <c r="D7152" s="181" t="s">
        <v>586</v>
      </c>
      <c r="E7152" s="188" t="s">
        <v>1</v>
      </c>
      <c r="F7152" s="189" t="s">
        <v>6897</v>
      </c>
      <c r="H7152" s="190">
        <v>-4.0659999999999998</v>
      </c>
      <c r="I7152" s="191"/>
      <c r="L7152" s="187"/>
      <c r="M7152" s="192"/>
      <c r="T7152" s="193"/>
      <c r="AT7152" s="188" t="s">
        <v>586</v>
      </c>
      <c r="AU7152" s="188" t="s">
        <v>84</v>
      </c>
      <c r="AV7152" s="13" t="s">
        <v>89</v>
      </c>
      <c r="AW7152" s="13" t="s">
        <v>31</v>
      </c>
      <c r="AX7152" s="13" t="s">
        <v>77</v>
      </c>
      <c r="AY7152" s="188" t="s">
        <v>574</v>
      </c>
    </row>
    <row r="7153" spans="2:51" s="13" customFormat="1" ht="12">
      <c r="B7153" s="187"/>
      <c r="D7153" s="181" t="s">
        <v>586</v>
      </c>
      <c r="E7153" s="188" t="s">
        <v>1</v>
      </c>
      <c r="F7153" s="189" t="s">
        <v>6898</v>
      </c>
      <c r="H7153" s="190">
        <v>-3.806</v>
      </c>
      <c r="I7153" s="191"/>
      <c r="L7153" s="187"/>
      <c r="M7153" s="192"/>
      <c r="T7153" s="193"/>
      <c r="AT7153" s="188" t="s">
        <v>586</v>
      </c>
      <c r="AU7153" s="188" t="s">
        <v>84</v>
      </c>
      <c r="AV7153" s="13" t="s">
        <v>89</v>
      </c>
      <c r="AW7153" s="13" t="s">
        <v>31</v>
      </c>
      <c r="AX7153" s="13" t="s">
        <v>77</v>
      </c>
      <c r="AY7153" s="188" t="s">
        <v>574</v>
      </c>
    </row>
    <row r="7154" spans="2:51" s="13" customFormat="1" ht="12">
      <c r="B7154" s="187"/>
      <c r="D7154" s="181" t="s">
        <v>586</v>
      </c>
      <c r="E7154" s="188" t="s">
        <v>1</v>
      </c>
      <c r="F7154" s="189" t="s">
        <v>6899</v>
      </c>
      <c r="H7154" s="190">
        <v>-3.6850000000000001</v>
      </c>
      <c r="I7154" s="191"/>
      <c r="L7154" s="187"/>
      <c r="M7154" s="192"/>
      <c r="T7154" s="193"/>
      <c r="AT7154" s="188" t="s">
        <v>586</v>
      </c>
      <c r="AU7154" s="188" t="s">
        <v>84</v>
      </c>
      <c r="AV7154" s="13" t="s">
        <v>89</v>
      </c>
      <c r="AW7154" s="13" t="s">
        <v>31</v>
      </c>
      <c r="AX7154" s="13" t="s">
        <v>77</v>
      </c>
      <c r="AY7154" s="188" t="s">
        <v>574</v>
      </c>
    </row>
    <row r="7155" spans="2:51" s="13" customFormat="1" ht="12">
      <c r="B7155" s="187"/>
      <c r="D7155" s="181" t="s">
        <v>586</v>
      </c>
      <c r="E7155" s="188" t="s">
        <v>1</v>
      </c>
      <c r="F7155" s="189" t="s">
        <v>6900</v>
      </c>
      <c r="H7155" s="190">
        <v>-2.7080000000000002</v>
      </c>
      <c r="I7155" s="191"/>
      <c r="L7155" s="187"/>
      <c r="M7155" s="192"/>
      <c r="T7155" s="193"/>
      <c r="AT7155" s="188" t="s">
        <v>586</v>
      </c>
      <c r="AU7155" s="188" t="s">
        <v>84</v>
      </c>
      <c r="AV7155" s="13" t="s">
        <v>89</v>
      </c>
      <c r="AW7155" s="13" t="s">
        <v>31</v>
      </c>
      <c r="AX7155" s="13" t="s">
        <v>77</v>
      </c>
      <c r="AY7155" s="188" t="s">
        <v>574</v>
      </c>
    </row>
    <row r="7156" spans="2:51" s="13" customFormat="1" ht="12">
      <c r="B7156" s="187"/>
      <c r="D7156" s="181" t="s">
        <v>586</v>
      </c>
      <c r="E7156" s="188" t="s">
        <v>1</v>
      </c>
      <c r="F7156" s="189" t="s">
        <v>6901</v>
      </c>
      <c r="H7156" s="190">
        <v>-2.85</v>
      </c>
      <c r="I7156" s="191"/>
      <c r="L7156" s="187"/>
      <c r="M7156" s="192"/>
      <c r="T7156" s="193"/>
      <c r="AT7156" s="188" t="s">
        <v>586</v>
      </c>
      <c r="AU7156" s="188" t="s">
        <v>84</v>
      </c>
      <c r="AV7156" s="13" t="s">
        <v>89</v>
      </c>
      <c r="AW7156" s="13" t="s">
        <v>31</v>
      </c>
      <c r="AX7156" s="13" t="s">
        <v>77</v>
      </c>
      <c r="AY7156" s="188" t="s">
        <v>574</v>
      </c>
    </row>
    <row r="7157" spans="2:51" s="12" customFormat="1" ht="12">
      <c r="B7157" s="180"/>
      <c r="D7157" s="181" t="s">
        <v>586</v>
      </c>
      <c r="E7157" s="182" t="s">
        <v>1</v>
      </c>
      <c r="F7157" s="183" t="s">
        <v>6748</v>
      </c>
      <c r="H7157" s="182" t="s">
        <v>1</v>
      </c>
      <c r="I7157" s="184"/>
      <c r="L7157" s="180"/>
      <c r="M7157" s="185"/>
      <c r="T7157" s="186"/>
      <c r="AT7157" s="182" t="s">
        <v>586</v>
      </c>
      <c r="AU7157" s="182" t="s">
        <v>84</v>
      </c>
      <c r="AV7157" s="12" t="s">
        <v>84</v>
      </c>
      <c r="AW7157" s="12" t="s">
        <v>31</v>
      </c>
      <c r="AX7157" s="12" t="s">
        <v>77</v>
      </c>
      <c r="AY7157" s="182" t="s">
        <v>574</v>
      </c>
    </row>
    <row r="7158" spans="2:51" s="13" customFormat="1" ht="12">
      <c r="B7158" s="187"/>
      <c r="D7158" s="181" t="s">
        <v>586</v>
      </c>
      <c r="E7158" s="188" t="s">
        <v>1</v>
      </c>
      <c r="F7158" s="189" t="s">
        <v>6902</v>
      </c>
      <c r="H7158" s="190">
        <v>0.877</v>
      </c>
      <c r="I7158" s="191"/>
      <c r="L7158" s="187"/>
      <c r="M7158" s="192"/>
      <c r="T7158" s="193"/>
      <c r="AT7158" s="188" t="s">
        <v>586</v>
      </c>
      <c r="AU7158" s="188" t="s">
        <v>84</v>
      </c>
      <c r="AV7158" s="13" t="s">
        <v>89</v>
      </c>
      <c r="AW7158" s="13" t="s">
        <v>31</v>
      </c>
      <c r="AX7158" s="13" t="s">
        <v>77</v>
      </c>
      <c r="AY7158" s="188" t="s">
        <v>574</v>
      </c>
    </row>
    <row r="7159" spans="2:51" s="13" customFormat="1" ht="12">
      <c r="B7159" s="187"/>
      <c r="D7159" s="181" t="s">
        <v>586</v>
      </c>
      <c r="E7159" s="188" t="s">
        <v>1</v>
      </c>
      <c r="F7159" s="189" t="s">
        <v>6903</v>
      </c>
      <c r="H7159" s="190">
        <v>0.33200000000000002</v>
      </c>
      <c r="I7159" s="191"/>
      <c r="L7159" s="187"/>
      <c r="M7159" s="192"/>
      <c r="T7159" s="193"/>
      <c r="AT7159" s="188" t="s">
        <v>586</v>
      </c>
      <c r="AU7159" s="188" t="s">
        <v>84</v>
      </c>
      <c r="AV7159" s="13" t="s">
        <v>89</v>
      </c>
      <c r="AW7159" s="13" t="s">
        <v>31</v>
      </c>
      <c r="AX7159" s="13" t="s">
        <v>77</v>
      </c>
      <c r="AY7159" s="188" t="s">
        <v>574</v>
      </c>
    </row>
    <row r="7160" spans="2:51" s="13" customFormat="1" ht="12">
      <c r="B7160" s="187"/>
      <c r="D7160" s="181" t="s">
        <v>586</v>
      </c>
      <c r="E7160" s="188" t="s">
        <v>1</v>
      </c>
      <c r="F7160" s="189" t="s">
        <v>6904</v>
      </c>
      <c r="H7160" s="190">
        <v>2.9409999999999998</v>
      </c>
      <c r="I7160" s="191"/>
      <c r="L7160" s="187"/>
      <c r="M7160" s="192"/>
      <c r="T7160" s="193"/>
      <c r="AT7160" s="188" t="s">
        <v>586</v>
      </c>
      <c r="AU7160" s="188" t="s">
        <v>84</v>
      </c>
      <c r="AV7160" s="13" t="s">
        <v>89</v>
      </c>
      <c r="AW7160" s="13" t="s">
        <v>31</v>
      </c>
      <c r="AX7160" s="13" t="s">
        <v>77</v>
      </c>
      <c r="AY7160" s="188" t="s">
        <v>574</v>
      </c>
    </row>
    <row r="7161" spans="2:51" s="13" customFormat="1" ht="12">
      <c r="B7161" s="187"/>
      <c r="D7161" s="181" t="s">
        <v>586</v>
      </c>
      <c r="E7161" s="188" t="s">
        <v>1</v>
      </c>
      <c r="F7161" s="189" t="s">
        <v>6905</v>
      </c>
      <c r="H7161" s="190">
        <v>0.26</v>
      </c>
      <c r="I7161" s="191"/>
      <c r="L7161" s="187"/>
      <c r="M7161" s="192"/>
      <c r="T7161" s="193"/>
      <c r="AT7161" s="188" t="s">
        <v>586</v>
      </c>
      <c r="AU7161" s="188" t="s">
        <v>84</v>
      </c>
      <c r="AV7161" s="13" t="s">
        <v>89</v>
      </c>
      <c r="AW7161" s="13" t="s">
        <v>31</v>
      </c>
      <c r="AX7161" s="13" t="s">
        <v>77</v>
      </c>
      <c r="AY7161" s="188" t="s">
        <v>574</v>
      </c>
    </row>
    <row r="7162" spans="2:51" s="13" customFormat="1" ht="12">
      <c r="B7162" s="187"/>
      <c r="D7162" s="181" t="s">
        <v>586</v>
      </c>
      <c r="E7162" s="188" t="s">
        <v>1</v>
      </c>
      <c r="F7162" s="189" t="s">
        <v>6906</v>
      </c>
      <c r="H7162" s="190">
        <v>0.42499999999999999</v>
      </c>
      <c r="I7162" s="191"/>
      <c r="L7162" s="187"/>
      <c r="M7162" s="192"/>
      <c r="T7162" s="193"/>
      <c r="AT7162" s="188" t="s">
        <v>586</v>
      </c>
      <c r="AU7162" s="188" t="s">
        <v>84</v>
      </c>
      <c r="AV7162" s="13" t="s">
        <v>89</v>
      </c>
      <c r="AW7162" s="13" t="s">
        <v>31</v>
      </c>
      <c r="AX7162" s="13" t="s">
        <v>77</v>
      </c>
      <c r="AY7162" s="188" t="s">
        <v>574</v>
      </c>
    </row>
    <row r="7163" spans="2:51" s="13" customFormat="1" ht="12">
      <c r="B7163" s="187"/>
      <c r="D7163" s="181" t="s">
        <v>586</v>
      </c>
      <c r="E7163" s="188" t="s">
        <v>1</v>
      </c>
      <c r="F7163" s="189" t="s">
        <v>6907</v>
      </c>
      <c r="H7163" s="190">
        <v>0.4</v>
      </c>
      <c r="I7163" s="191"/>
      <c r="L7163" s="187"/>
      <c r="M7163" s="192"/>
      <c r="T7163" s="193"/>
      <c r="AT7163" s="188" t="s">
        <v>586</v>
      </c>
      <c r="AU7163" s="188" t="s">
        <v>84</v>
      </c>
      <c r="AV7163" s="13" t="s">
        <v>89</v>
      </c>
      <c r="AW7163" s="13" t="s">
        <v>31</v>
      </c>
      <c r="AX7163" s="13" t="s">
        <v>77</v>
      </c>
      <c r="AY7163" s="188" t="s">
        <v>574</v>
      </c>
    </row>
    <row r="7164" spans="2:51" s="13" customFormat="1" ht="12">
      <c r="B7164" s="187"/>
      <c r="D7164" s="181" t="s">
        <v>586</v>
      </c>
      <c r="E7164" s="188" t="s">
        <v>1</v>
      </c>
      <c r="F7164" s="189" t="s">
        <v>6908</v>
      </c>
      <c r="H7164" s="190">
        <v>0.374</v>
      </c>
      <c r="I7164" s="191"/>
      <c r="L7164" s="187"/>
      <c r="M7164" s="192"/>
      <c r="T7164" s="193"/>
      <c r="AT7164" s="188" t="s">
        <v>586</v>
      </c>
      <c r="AU7164" s="188" t="s">
        <v>84</v>
      </c>
      <c r="AV7164" s="13" t="s">
        <v>89</v>
      </c>
      <c r="AW7164" s="13" t="s">
        <v>31</v>
      </c>
      <c r="AX7164" s="13" t="s">
        <v>77</v>
      </c>
      <c r="AY7164" s="188" t="s">
        <v>574</v>
      </c>
    </row>
    <row r="7165" spans="2:51" s="13" customFormat="1" ht="12">
      <c r="B7165" s="187"/>
      <c r="D7165" s="181" t="s">
        <v>586</v>
      </c>
      <c r="E7165" s="188" t="s">
        <v>1</v>
      </c>
      <c r="F7165" s="189" t="s">
        <v>6909</v>
      </c>
      <c r="H7165" s="190">
        <v>0.36199999999999999</v>
      </c>
      <c r="I7165" s="191"/>
      <c r="L7165" s="187"/>
      <c r="M7165" s="192"/>
      <c r="T7165" s="193"/>
      <c r="AT7165" s="188" t="s">
        <v>586</v>
      </c>
      <c r="AU7165" s="188" t="s">
        <v>84</v>
      </c>
      <c r="AV7165" s="13" t="s">
        <v>89</v>
      </c>
      <c r="AW7165" s="13" t="s">
        <v>31</v>
      </c>
      <c r="AX7165" s="13" t="s">
        <v>77</v>
      </c>
      <c r="AY7165" s="188" t="s">
        <v>574</v>
      </c>
    </row>
    <row r="7166" spans="2:51" s="12" customFormat="1" ht="12">
      <c r="B7166" s="180"/>
      <c r="D7166" s="181" t="s">
        <v>586</v>
      </c>
      <c r="E7166" s="182" t="s">
        <v>1</v>
      </c>
      <c r="F7166" s="183" t="s">
        <v>6910</v>
      </c>
      <c r="H7166" s="182" t="s">
        <v>1</v>
      </c>
      <c r="I7166" s="184"/>
      <c r="L7166" s="180"/>
      <c r="M7166" s="185"/>
      <c r="T7166" s="186"/>
      <c r="AT7166" s="182" t="s">
        <v>586</v>
      </c>
      <c r="AU7166" s="182" t="s">
        <v>84</v>
      </c>
      <c r="AV7166" s="12" t="s">
        <v>84</v>
      </c>
      <c r="AW7166" s="12" t="s">
        <v>31</v>
      </c>
      <c r="AX7166" s="12" t="s">
        <v>77</v>
      </c>
      <c r="AY7166" s="182" t="s">
        <v>574</v>
      </c>
    </row>
    <row r="7167" spans="2:51" s="13" customFormat="1" ht="12">
      <c r="B7167" s="187"/>
      <c r="D7167" s="181" t="s">
        <v>586</v>
      </c>
      <c r="E7167" s="188" t="s">
        <v>1</v>
      </c>
      <c r="F7167" s="189" t="s">
        <v>6911</v>
      </c>
      <c r="H7167" s="190">
        <v>67.117999999999995</v>
      </c>
      <c r="I7167" s="191"/>
      <c r="L7167" s="187"/>
      <c r="M7167" s="192"/>
      <c r="T7167" s="193"/>
      <c r="AT7167" s="188" t="s">
        <v>586</v>
      </c>
      <c r="AU7167" s="188" t="s">
        <v>84</v>
      </c>
      <c r="AV7167" s="13" t="s">
        <v>89</v>
      </c>
      <c r="AW7167" s="13" t="s">
        <v>31</v>
      </c>
      <c r="AX7167" s="13" t="s">
        <v>77</v>
      </c>
      <c r="AY7167" s="188" t="s">
        <v>574</v>
      </c>
    </row>
    <row r="7168" spans="2:51" s="13" customFormat="1" ht="12">
      <c r="B7168" s="187"/>
      <c r="D7168" s="181" t="s">
        <v>586</v>
      </c>
      <c r="E7168" s="188" t="s">
        <v>1</v>
      </c>
      <c r="F7168" s="189" t="s">
        <v>6912</v>
      </c>
      <c r="H7168" s="190">
        <v>-7.92</v>
      </c>
      <c r="I7168" s="191"/>
      <c r="L7168" s="187"/>
      <c r="M7168" s="192"/>
      <c r="T7168" s="193"/>
      <c r="AT7168" s="188" t="s">
        <v>586</v>
      </c>
      <c r="AU7168" s="188" t="s">
        <v>84</v>
      </c>
      <c r="AV7168" s="13" t="s">
        <v>89</v>
      </c>
      <c r="AW7168" s="13" t="s">
        <v>31</v>
      </c>
      <c r="AX7168" s="13" t="s">
        <v>77</v>
      </c>
      <c r="AY7168" s="188" t="s">
        <v>574</v>
      </c>
    </row>
    <row r="7169" spans="2:51" s="13" customFormat="1" ht="12">
      <c r="B7169" s="187"/>
      <c r="D7169" s="181" t="s">
        <v>586</v>
      </c>
      <c r="E7169" s="188" t="s">
        <v>1</v>
      </c>
      <c r="F7169" s="189" t="s">
        <v>6913</v>
      </c>
      <c r="H7169" s="190">
        <v>-13.029</v>
      </c>
      <c r="I7169" s="191"/>
      <c r="L7169" s="187"/>
      <c r="M7169" s="192"/>
      <c r="T7169" s="193"/>
      <c r="AT7169" s="188" t="s">
        <v>586</v>
      </c>
      <c r="AU7169" s="188" t="s">
        <v>84</v>
      </c>
      <c r="AV7169" s="13" t="s">
        <v>89</v>
      </c>
      <c r="AW7169" s="13" t="s">
        <v>31</v>
      </c>
      <c r="AX7169" s="13" t="s">
        <v>77</v>
      </c>
      <c r="AY7169" s="188" t="s">
        <v>574</v>
      </c>
    </row>
    <row r="7170" spans="2:51" s="13" customFormat="1" ht="12">
      <c r="B7170" s="187"/>
      <c r="D7170" s="181" t="s">
        <v>586</v>
      </c>
      <c r="E7170" s="188" t="s">
        <v>1</v>
      </c>
      <c r="F7170" s="189" t="s">
        <v>6747</v>
      </c>
      <c r="H7170" s="190">
        <v>-10.32</v>
      </c>
      <c r="I7170" s="191"/>
      <c r="L7170" s="187"/>
      <c r="M7170" s="192"/>
      <c r="T7170" s="193"/>
      <c r="AT7170" s="188" t="s">
        <v>586</v>
      </c>
      <c r="AU7170" s="188" t="s">
        <v>84</v>
      </c>
      <c r="AV7170" s="13" t="s">
        <v>89</v>
      </c>
      <c r="AW7170" s="13" t="s">
        <v>31</v>
      </c>
      <c r="AX7170" s="13" t="s">
        <v>77</v>
      </c>
      <c r="AY7170" s="188" t="s">
        <v>574</v>
      </c>
    </row>
    <row r="7171" spans="2:51" s="13" customFormat="1" ht="12">
      <c r="B7171" s="187"/>
      <c r="D7171" s="181" t="s">
        <v>586</v>
      </c>
      <c r="E7171" s="188" t="s">
        <v>1</v>
      </c>
      <c r="F7171" s="189" t="s">
        <v>6914</v>
      </c>
      <c r="H7171" s="190">
        <v>-27.36</v>
      </c>
      <c r="I7171" s="191"/>
      <c r="L7171" s="187"/>
      <c r="M7171" s="192"/>
      <c r="T7171" s="193"/>
      <c r="AT7171" s="188" t="s">
        <v>586</v>
      </c>
      <c r="AU7171" s="188" t="s">
        <v>84</v>
      </c>
      <c r="AV7171" s="13" t="s">
        <v>89</v>
      </c>
      <c r="AW7171" s="13" t="s">
        <v>31</v>
      </c>
      <c r="AX7171" s="13" t="s">
        <v>77</v>
      </c>
      <c r="AY7171" s="188" t="s">
        <v>574</v>
      </c>
    </row>
    <row r="7172" spans="2:51" s="12" customFormat="1" ht="12">
      <c r="B7172" s="180"/>
      <c r="D7172" s="181" t="s">
        <v>586</v>
      </c>
      <c r="E7172" s="182" t="s">
        <v>1</v>
      </c>
      <c r="F7172" s="183" t="s">
        <v>6748</v>
      </c>
      <c r="H7172" s="182" t="s">
        <v>1</v>
      </c>
      <c r="I7172" s="184"/>
      <c r="L7172" s="180"/>
      <c r="M7172" s="185"/>
      <c r="T7172" s="186"/>
      <c r="AT7172" s="182" t="s">
        <v>586</v>
      </c>
      <c r="AU7172" s="182" t="s">
        <v>84</v>
      </c>
      <c r="AV7172" s="12" t="s">
        <v>84</v>
      </c>
      <c r="AW7172" s="12" t="s">
        <v>31</v>
      </c>
      <c r="AX7172" s="12" t="s">
        <v>77</v>
      </c>
      <c r="AY7172" s="182" t="s">
        <v>574</v>
      </c>
    </row>
    <row r="7173" spans="2:51" s="13" customFormat="1" ht="12">
      <c r="B7173" s="187"/>
      <c r="D7173" s="181" t="s">
        <v>586</v>
      </c>
      <c r="E7173" s="188" t="s">
        <v>1</v>
      </c>
      <c r="F7173" s="189" t="s">
        <v>6915</v>
      </c>
      <c r="H7173" s="190">
        <v>2.907</v>
      </c>
      <c r="I7173" s="191"/>
      <c r="L7173" s="187"/>
      <c r="M7173" s="192"/>
      <c r="T7173" s="193"/>
      <c r="AT7173" s="188" t="s">
        <v>586</v>
      </c>
      <c r="AU7173" s="188" t="s">
        <v>84</v>
      </c>
      <c r="AV7173" s="13" t="s">
        <v>89</v>
      </c>
      <c r="AW7173" s="13" t="s">
        <v>31</v>
      </c>
      <c r="AX7173" s="13" t="s">
        <v>77</v>
      </c>
      <c r="AY7173" s="188" t="s">
        <v>574</v>
      </c>
    </row>
    <row r="7174" spans="2:51" s="13" customFormat="1" ht="12">
      <c r="B7174" s="187"/>
      <c r="D7174" s="181" t="s">
        <v>586</v>
      </c>
      <c r="E7174" s="188" t="s">
        <v>1</v>
      </c>
      <c r="F7174" s="189" t="s">
        <v>6916</v>
      </c>
      <c r="H7174" s="190">
        <v>1.36</v>
      </c>
      <c r="I7174" s="191"/>
      <c r="L7174" s="187"/>
      <c r="M7174" s="192"/>
      <c r="T7174" s="193"/>
      <c r="AT7174" s="188" t="s">
        <v>586</v>
      </c>
      <c r="AU7174" s="188" t="s">
        <v>84</v>
      </c>
      <c r="AV7174" s="13" t="s">
        <v>89</v>
      </c>
      <c r="AW7174" s="13" t="s">
        <v>31</v>
      </c>
      <c r="AX7174" s="13" t="s">
        <v>77</v>
      </c>
      <c r="AY7174" s="188" t="s">
        <v>574</v>
      </c>
    </row>
    <row r="7175" spans="2:51" s="13" customFormat="1" ht="12">
      <c r="B7175" s="187"/>
      <c r="D7175" s="181" t="s">
        <v>586</v>
      </c>
      <c r="E7175" s="188" t="s">
        <v>1</v>
      </c>
      <c r="F7175" s="189" t="s">
        <v>6917</v>
      </c>
      <c r="H7175" s="190">
        <v>0.82499999999999996</v>
      </c>
      <c r="I7175" s="191"/>
      <c r="L7175" s="187"/>
      <c r="M7175" s="192"/>
      <c r="T7175" s="193"/>
      <c r="AT7175" s="188" t="s">
        <v>586</v>
      </c>
      <c r="AU7175" s="188" t="s">
        <v>84</v>
      </c>
      <c r="AV7175" s="13" t="s">
        <v>89</v>
      </c>
      <c r="AW7175" s="13" t="s">
        <v>31</v>
      </c>
      <c r="AX7175" s="13" t="s">
        <v>77</v>
      </c>
      <c r="AY7175" s="188" t="s">
        <v>574</v>
      </c>
    </row>
    <row r="7176" spans="2:51" s="12" customFormat="1" ht="12">
      <c r="B7176" s="180"/>
      <c r="D7176" s="181" t="s">
        <v>586</v>
      </c>
      <c r="E7176" s="182" t="s">
        <v>1</v>
      </c>
      <c r="F7176" s="183" t="s">
        <v>6918</v>
      </c>
      <c r="H7176" s="182" t="s">
        <v>1</v>
      </c>
      <c r="I7176" s="184"/>
      <c r="L7176" s="180"/>
      <c r="M7176" s="185"/>
      <c r="T7176" s="186"/>
      <c r="AT7176" s="182" t="s">
        <v>586</v>
      </c>
      <c r="AU7176" s="182" t="s">
        <v>84</v>
      </c>
      <c r="AV7176" s="12" t="s">
        <v>84</v>
      </c>
      <c r="AW7176" s="12" t="s">
        <v>31</v>
      </c>
      <c r="AX7176" s="12" t="s">
        <v>77</v>
      </c>
      <c r="AY7176" s="182" t="s">
        <v>574</v>
      </c>
    </row>
    <row r="7177" spans="2:51" s="13" customFormat="1" ht="12">
      <c r="B7177" s="187"/>
      <c r="D7177" s="181" t="s">
        <v>586</v>
      </c>
      <c r="E7177" s="188" t="s">
        <v>1</v>
      </c>
      <c r="F7177" s="189" t="s">
        <v>6919</v>
      </c>
      <c r="H7177" s="190">
        <v>39.9</v>
      </c>
      <c r="I7177" s="191"/>
      <c r="L7177" s="187"/>
      <c r="M7177" s="192"/>
      <c r="T7177" s="193"/>
      <c r="AT7177" s="188" t="s">
        <v>586</v>
      </c>
      <c r="AU7177" s="188" t="s">
        <v>84</v>
      </c>
      <c r="AV7177" s="13" t="s">
        <v>89</v>
      </c>
      <c r="AW7177" s="13" t="s">
        <v>31</v>
      </c>
      <c r="AX7177" s="13" t="s">
        <v>77</v>
      </c>
      <c r="AY7177" s="188" t="s">
        <v>574</v>
      </c>
    </row>
    <row r="7178" spans="2:51" s="13" customFormat="1" ht="12">
      <c r="B7178" s="187"/>
      <c r="D7178" s="181" t="s">
        <v>586</v>
      </c>
      <c r="E7178" s="188" t="s">
        <v>1</v>
      </c>
      <c r="F7178" s="189" t="s">
        <v>6920</v>
      </c>
      <c r="H7178" s="190">
        <v>-15.351000000000001</v>
      </c>
      <c r="I7178" s="191"/>
      <c r="L7178" s="187"/>
      <c r="M7178" s="192"/>
      <c r="T7178" s="193"/>
      <c r="AT7178" s="188" t="s">
        <v>586</v>
      </c>
      <c r="AU7178" s="188" t="s">
        <v>84</v>
      </c>
      <c r="AV7178" s="13" t="s">
        <v>89</v>
      </c>
      <c r="AW7178" s="13" t="s">
        <v>31</v>
      </c>
      <c r="AX7178" s="13" t="s">
        <v>77</v>
      </c>
      <c r="AY7178" s="188" t="s">
        <v>574</v>
      </c>
    </row>
    <row r="7179" spans="2:51" s="13" customFormat="1" ht="12">
      <c r="B7179" s="187"/>
      <c r="D7179" s="181" t="s">
        <v>586</v>
      </c>
      <c r="E7179" s="188" t="s">
        <v>1</v>
      </c>
      <c r="F7179" s="189" t="s">
        <v>6921</v>
      </c>
      <c r="H7179" s="190">
        <v>-15.932</v>
      </c>
      <c r="I7179" s="191"/>
      <c r="L7179" s="187"/>
      <c r="M7179" s="192"/>
      <c r="T7179" s="193"/>
      <c r="AT7179" s="188" t="s">
        <v>586</v>
      </c>
      <c r="AU7179" s="188" t="s">
        <v>84</v>
      </c>
      <c r="AV7179" s="13" t="s">
        <v>89</v>
      </c>
      <c r="AW7179" s="13" t="s">
        <v>31</v>
      </c>
      <c r="AX7179" s="13" t="s">
        <v>77</v>
      </c>
      <c r="AY7179" s="188" t="s">
        <v>574</v>
      </c>
    </row>
    <row r="7180" spans="2:51" s="12" customFormat="1" ht="12">
      <c r="B7180" s="180"/>
      <c r="D7180" s="181" t="s">
        <v>586</v>
      </c>
      <c r="E7180" s="182" t="s">
        <v>1</v>
      </c>
      <c r="F7180" s="183" t="s">
        <v>6748</v>
      </c>
      <c r="H7180" s="182" t="s">
        <v>1</v>
      </c>
      <c r="I7180" s="184"/>
      <c r="L7180" s="180"/>
      <c r="M7180" s="185"/>
      <c r="T7180" s="186"/>
      <c r="AT7180" s="182" t="s">
        <v>586</v>
      </c>
      <c r="AU7180" s="182" t="s">
        <v>84</v>
      </c>
      <c r="AV7180" s="12" t="s">
        <v>84</v>
      </c>
      <c r="AW7180" s="12" t="s">
        <v>31</v>
      </c>
      <c r="AX7180" s="12" t="s">
        <v>77</v>
      </c>
      <c r="AY7180" s="182" t="s">
        <v>574</v>
      </c>
    </row>
    <row r="7181" spans="2:51" s="13" customFormat="1" ht="12">
      <c r="B7181" s="187"/>
      <c r="D7181" s="181" t="s">
        <v>586</v>
      </c>
      <c r="E7181" s="188" t="s">
        <v>1</v>
      </c>
      <c r="F7181" s="189" t="s">
        <v>6922</v>
      </c>
      <c r="H7181" s="190">
        <v>1.9379999999999999</v>
      </c>
      <c r="I7181" s="191"/>
      <c r="L7181" s="187"/>
      <c r="M7181" s="192"/>
      <c r="T7181" s="193"/>
      <c r="AT7181" s="188" t="s">
        <v>586</v>
      </c>
      <c r="AU7181" s="188" t="s">
        <v>84</v>
      </c>
      <c r="AV7181" s="13" t="s">
        <v>89</v>
      </c>
      <c r="AW7181" s="13" t="s">
        <v>31</v>
      </c>
      <c r="AX7181" s="13" t="s">
        <v>77</v>
      </c>
      <c r="AY7181" s="188" t="s">
        <v>574</v>
      </c>
    </row>
    <row r="7182" spans="2:51" s="13" customFormat="1" ht="12">
      <c r="B7182" s="187"/>
      <c r="D7182" s="181" t="s">
        <v>586</v>
      </c>
      <c r="E7182" s="188" t="s">
        <v>1</v>
      </c>
      <c r="F7182" s="189" t="s">
        <v>6923</v>
      </c>
      <c r="H7182" s="190">
        <v>2.0230000000000001</v>
      </c>
      <c r="I7182" s="191"/>
      <c r="L7182" s="187"/>
      <c r="M7182" s="192"/>
      <c r="T7182" s="193"/>
      <c r="AT7182" s="188" t="s">
        <v>586</v>
      </c>
      <c r="AU7182" s="188" t="s">
        <v>84</v>
      </c>
      <c r="AV7182" s="13" t="s">
        <v>89</v>
      </c>
      <c r="AW7182" s="13" t="s">
        <v>31</v>
      </c>
      <c r="AX7182" s="13" t="s">
        <v>77</v>
      </c>
      <c r="AY7182" s="188" t="s">
        <v>574</v>
      </c>
    </row>
    <row r="7183" spans="2:51" s="12" customFormat="1" ht="12">
      <c r="B7183" s="180"/>
      <c r="D7183" s="181" t="s">
        <v>586</v>
      </c>
      <c r="E7183" s="182" t="s">
        <v>1</v>
      </c>
      <c r="F7183" s="183" t="s">
        <v>6924</v>
      </c>
      <c r="H7183" s="182" t="s">
        <v>1</v>
      </c>
      <c r="I7183" s="184"/>
      <c r="L7183" s="180"/>
      <c r="M7183" s="185"/>
      <c r="T7183" s="186"/>
      <c r="AT7183" s="182" t="s">
        <v>586</v>
      </c>
      <c r="AU7183" s="182" t="s">
        <v>84</v>
      </c>
      <c r="AV7183" s="12" t="s">
        <v>84</v>
      </c>
      <c r="AW7183" s="12" t="s">
        <v>31</v>
      </c>
      <c r="AX7183" s="12" t="s">
        <v>77</v>
      </c>
      <c r="AY7183" s="182" t="s">
        <v>574</v>
      </c>
    </row>
    <row r="7184" spans="2:51" s="13" customFormat="1" ht="12">
      <c r="B7184" s="187"/>
      <c r="D7184" s="181" t="s">
        <v>586</v>
      </c>
      <c r="E7184" s="188" t="s">
        <v>1</v>
      </c>
      <c r="F7184" s="189" t="s">
        <v>6925</v>
      </c>
      <c r="H7184" s="190">
        <v>122.265</v>
      </c>
      <c r="I7184" s="191"/>
      <c r="L7184" s="187"/>
      <c r="M7184" s="192"/>
      <c r="T7184" s="193"/>
      <c r="AT7184" s="188" t="s">
        <v>586</v>
      </c>
      <c r="AU7184" s="188" t="s">
        <v>84</v>
      </c>
      <c r="AV7184" s="13" t="s">
        <v>89</v>
      </c>
      <c r="AW7184" s="13" t="s">
        <v>31</v>
      </c>
      <c r="AX7184" s="13" t="s">
        <v>77</v>
      </c>
      <c r="AY7184" s="188" t="s">
        <v>574</v>
      </c>
    </row>
    <row r="7185" spans="2:51" s="13" customFormat="1" ht="12">
      <c r="B7185" s="187"/>
      <c r="D7185" s="181" t="s">
        <v>586</v>
      </c>
      <c r="E7185" s="188" t="s">
        <v>1</v>
      </c>
      <c r="F7185" s="189" t="s">
        <v>6926</v>
      </c>
      <c r="H7185" s="190">
        <v>-7.0819999999999999</v>
      </c>
      <c r="I7185" s="191"/>
      <c r="L7185" s="187"/>
      <c r="M7185" s="192"/>
      <c r="T7185" s="193"/>
      <c r="AT7185" s="188" t="s">
        <v>586</v>
      </c>
      <c r="AU7185" s="188" t="s">
        <v>84</v>
      </c>
      <c r="AV7185" s="13" t="s">
        <v>89</v>
      </c>
      <c r="AW7185" s="13" t="s">
        <v>31</v>
      </c>
      <c r="AX7185" s="13" t="s">
        <v>77</v>
      </c>
      <c r="AY7185" s="188" t="s">
        <v>574</v>
      </c>
    </row>
    <row r="7186" spans="2:51" s="13" customFormat="1" ht="12">
      <c r="B7186" s="187"/>
      <c r="D7186" s="181" t="s">
        <v>586</v>
      </c>
      <c r="E7186" s="188" t="s">
        <v>1</v>
      </c>
      <c r="F7186" s="189" t="s">
        <v>6927</v>
      </c>
      <c r="H7186" s="190">
        <v>-13.157999999999999</v>
      </c>
      <c r="I7186" s="191"/>
      <c r="L7186" s="187"/>
      <c r="M7186" s="192"/>
      <c r="T7186" s="193"/>
      <c r="AT7186" s="188" t="s">
        <v>586</v>
      </c>
      <c r="AU7186" s="188" t="s">
        <v>84</v>
      </c>
      <c r="AV7186" s="13" t="s">
        <v>89</v>
      </c>
      <c r="AW7186" s="13" t="s">
        <v>31</v>
      </c>
      <c r="AX7186" s="13" t="s">
        <v>77</v>
      </c>
      <c r="AY7186" s="188" t="s">
        <v>574</v>
      </c>
    </row>
    <row r="7187" spans="2:51" s="13" customFormat="1" ht="12">
      <c r="B7187" s="187"/>
      <c r="D7187" s="181" t="s">
        <v>586</v>
      </c>
      <c r="E7187" s="188" t="s">
        <v>1</v>
      </c>
      <c r="F7187" s="189" t="s">
        <v>6928</v>
      </c>
      <c r="H7187" s="190">
        <v>-17.802</v>
      </c>
      <c r="I7187" s="191"/>
      <c r="L7187" s="187"/>
      <c r="M7187" s="192"/>
      <c r="T7187" s="193"/>
      <c r="AT7187" s="188" t="s">
        <v>586</v>
      </c>
      <c r="AU7187" s="188" t="s">
        <v>84</v>
      </c>
      <c r="AV7187" s="13" t="s">
        <v>89</v>
      </c>
      <c r="AW7187" s="13" t="s">
        <v>31</v>
      </c>
      <c r="AX7187" s="13" t="s">
        <v>77</v>
      </c>
      <c r="AY7187" s="188" t="s">
        <v>574</v>
      </c>
    </row>
    <row r="7188" spans="2:51" s="13" customFormat="1" ht="12">
      <c r="B7188" s="187"/>
      <c r="D7188" s="181" t="s">
        <v>586</v>
      </c>
      <c r="E7188" s="188" t="s">
        <v>1</v>
      </c>
      <c r="F7188" s="189" t="s">
        <v>6928</v>
      </c>
      <c r="H7188" s="190">
        <v>-17.802</v>
      </c>
      <c r="I7188" s="191"/>
      <c r="L7188" s="187"/>
      <c r="M7188" s="192"/>
      <c r="T7188" s="193"/>
      <c r="AT7188" s="188" t="s">
        <v>586</v>
      </c>
      <c r="AU7188" s="188" t="s">
        <v>84</v>
      </c>
      <c r="AV7188" s="13" t="s">
        <v>89</v>
      </c>
      <c r="AW7188" s="13" t="s">
        <v>31</v>
      </c>
      <c r="AX7188" s="13" t="s">
        <v>77</v>
      </c>
      <c r="AY7188" s="188" t="s">
        <v>574</v>
      </c>
    </row>
    <row r="7189" spans="2:51" s="13" customFormat="1" ht="12">
      <c r="B7189" s="187"/>
      <c r="D7189" s="181" t="s">
        <v>586</v>
      </c>
      <c r="E7189" s="188" t="s">
        <v>1</v>
      </c>
      <c r="F7189" s="189" t="s">
        <v>6928</v>
      </c>
      <c r="H7189" s="190">
        <v>-17.802</v>
      </c>
      <c r="I7189" s="191"/>
      <c r="L7189" s="187"/>
      <c r="M7189" s="192"/>
      <c r="T7189" s="193"/>
      <c r="AT7189" s="188" t="s">
        <v>586</v>
      </c>
      <c r="AU7189" s="188" t="s">
        <v>84</v>
      </c>
      <c r="AV7189" s="13" t="s">
        <v>89</v>
      </c>
      <c r="AW7189" s="13" t="s">
        <v>31</v>
      </c>
      <c r="AX7189" s="13" t="s">
        <v>77</v>
      </c>
      <c r="AY7189" s="188" t="s">
        <v>574</v>
      </c>
    </row>
    <row r="7190" spans="2:51" s="13" customFormat="1" ht="12">
      <c r="B7190" s="187"/>
      <c r="D7190" s="181" t="s">
        <v>586</v>
      </c>
      <c r="E7190" s="188" t="s">
        <v>1</v>
      </c>
      <c r="F7190" s="189" t="s">
        <v>6929</v>
      </c>
      <c r="H7190" s="190">
        <v>-17.100000000000001</v>
      </c>
      <c r="I7190" s="191"/>
      <c r="L7190" s="187"/>
      <c r="M7190" s="192"/>
      <c r="T7190" s="193"/>
      <c r="AT7190" s="188" t="s">
        <v>586</v>
      </c>
      <c r="AU7190" s="188" t="s">
        <v>84</v>
      </c>
      <c r="AV7190" s="13" t="s">
        <v>89</v>
      </c>
      <c r="AW7190" s="13" t="s">
        <v>31</v>
      </c>
      <c r="AX7190" s="13" t="s">
        <v>77</v>
      </c>
      <c r="AY7190" s="188" t="s">
        <v>574</v>
      </c>
    </row>
    <row r="7191" spans="2:51" s="12" customFormat="1" ht="12">
      <c r="B7191" s="180"/>
      <c r="D7191" s="181" t="s">
        <v>586</v>
      </c>
      <c r="E7191" s="182" t="s">
        <v>1</v>
      </c>
      <c r="F7191" s="183" t="s">
        <v>6748</v>
      </c>
      <c r="H7191" s="182" t="s">
        <v>1</v>
      </c>
      <c r="I7191" s="184"/>
      <c r="L7191" s="180"/>
      <c r="M7191" s="185"/>
      <c r="T7191" s="186"/>
      <c r="AT7191" s="182" t="s">
        <v>586</v>
      </c>
      <c r="AU7191" s="182" t="s">
        <v>84</v>
      </c>
      <c r="AV7191" s="12" t="s">
        <v>84</v>
      </c>
      <c r="AW7191" s="12" t="s">
        <v>31</v>
      </c>
      <c r="AX7191" s="12" t="s">
        <v>77</v>
      </c>
      <c r="AY7191" s="182" t="s">
        <v>574</v>
      </c>
    </row>
    <row r="7192" spans="2:51" s="13" customFormat="1" ht="12">
      <c r="B7192" s="187"/>
      <c r="D7192" s="181" t="s">
        <v>586</v>
      </c>
      <c r="E7192" s="188" t="s">
        <v>1</v>
      </c>
      <c r="F7192" s="189" t="s">
        <v>6930</v>
      </c>
      <c r="H7192" s="190">
        <v>5.8140000000000001</v>
      </c>
      <c r="I7192" s="191"/>
      <c r="L7192" s="187"/>
      <c r="M7192" s="192"/>
      <c r="T7192" s="193"/>
      <c r="AT7192" s="188" t="s">
        <v>586</v>
      </c>
      <c r="AU7192" s="188" t="s">
        <v>84</v>
      </c>
      <c r="AV7192" s="13" t="s">
        <v>89</v>
      </c>
      <c r="AW7192" s="13" t="s">
        <v>31</v>
      </c>
      <c r="AX7192" s="13" t="s">
        <v>77</v>
      </c>
      <c r="AY7192" s="188" t="s">
        <v>574</v>
      </c>
    </row>
    <row r="7193" spans="2:51" s="13" customFormat="1" ht="12">
      <c r="B7193" s="187"/>
      <c r="D7193" s="181" t="s">
        <v>586</v>
      </c>
      <c r="E7193" s="188" t="s">
        <v>1</v>
      </c>
      <c r="F7193" s="189" t="s">
        <v>6931</v>
      </c>
      <c r="H7193" s="190">
        <v>0.86699999999999999</v>
      </c>
      <c r="I7193" s="191"/>
      <c r="L7193" s="187"/>
      <c r="M7193" s="192"/>
      <c r="T7193" s="193"/>
      <c r="AT7193" s="188" t="s">
        <v>586</v>
      </c>
      <c r="AU7193" s="188" t="s">
        <v>84</v>
      </c>
      <c r="AV7193" s="13" t="s">
        <v>89</v>
      </c>
      <c r="AW7193" s="13" t="s">
        <v>31</v>
      </c>
      <c r="AX7193" s="13" t="s">
        <v>77</v>
      </c>
      <c r="AY7193" s="188" t="s">
        <v>574</v>
      </c>
    </row>
    <row r="7194" spans="2:51" s="13" customFormat="1" ht="12">
      <c r="B7194" s="187"/>
      <c r="D7194" s="181" t="s">
        <v>586</v>
      </c>
      <c r="E7194" s="188" t="s">
        <v>1</v>
      </c>
      <c r="F7194" s="189" t="s">
        <v>6892</v>
      </c>
      <c r="H7194" s="190">
        <v>1.173</v>
      </c>
      <c r="I7194" s="191"/>
      <c r="L7194" s="187"/>
      <c r="M7194" s="192"/>
      <c r="T7194" s="193"/>
      <c r="AT7194" s="188" t="s">
        <v>586</v>
      </c>
      <c r="AU7194" s="188" t="s">
        <v>84</v>
      </c>
      <c r="AV7194" s="13" t="s">
        <v>89</v>
      </c>
      <c r="AW7194" s="13" t="s">
        <v>31</v>
      </c>
      <c r="AX7194" s="13" t="s">
        <v>77</v>
      </c>
      <c r="AY7194" s="188" t="s">
        <v>574</v>
      </c>
    </row>
    <row r="7195" spans="2:51" s="13" customFormat="1" ht="12">
      <c r="B7195" s="187"/>
      <c r="D7195" s="181" t="s">
        <v>586</v>
      </c>
      <c r="E7195" s="188" t="s">
        <v>1</v>
      </c>
      <c r="F7195" s="189" t="s">
        <v>6932</v>
      </c>
      <c r="H7195" s="190">
        <v>1.02</v>
      </c>
      <c r="I7195" s="191"/>
      <c r="L7195" s="187"/>
      <c r="M7195" s="192"/>
      <c r="T7195" s="193"/>
      <c r="AT7195" s="188" t="s">
        <v>586</v>
      </c>
      <c r="AU7195" s="188" t="s">
        <v>84</v>
      </c>
      <c r="AV7195" s="13" t="s">
        <v>89</v>
      </c>
      <c r="AW7195" s="13" t="s">
        <v>31</v>
      </c>
      <c r="AX7195" s="13" t="s">
        <v>77</v>
      </c>
      <c r="AY7195" s="188" t="s">
        <v>574</v>
      </c>
    </row>
    <row r="7196" spans="2:51" s="15" customFormat="1" ht="12">
      <c r="B7196" s="201"/>
      <c r="D7196" s="181" t="s">
        <v>586</v>
      </c>
      <c r="E7196" s="202" t="s">
        <v>1</v>
      </c>
      <c r="F7196" s="203" t="s">
        <v>776</v>
      </c>
      <c r="H7196" s="204">
        <v>260.80399999999997</v>
      </c>
      <c r="I7196" s="205"/>
      <c r="L7196" s="201"/>
      <c r="M7196" s="206"/>
      <c r="T7196" s="207"/>
      <c r="AT7196" s="202" t="s">
        <v>586</v>
      </c>
      <c r="AU7196" s="202" t="s">
        <v>84</v>
      </c>
      <c r="AV7196" s="15" t="s">
        <v>597</v>
      </c>
      <c r="AW7196" s="15" t="s">
        <v>31</v>
      </c>
      <c r="AX7196" s="15" t="s">
        <v>77</v>
      </c>
      <c r="AY7196" s="202" t="s">
        <v>574</v>
      </c>
    </row>
    <row r="7197" spans="2:51" s="12" customFormat="1" ht="12">
      <c r="B7197" s="180"/>
      <c r="D7197" s="181" t="s">
        <v>586</v>
      </c>
      <c r="E7197" s="182" t="s">
        <v>1</v>
      </c>
      <c r="F7197" s="183" t="s">
        <v>6442</v>
      </c>
      <c r="H7197" s="182" t="s">
        <v>1</v>
      </c>
      <c r="I7197" s="184"/>
      <c r="L7197" s="180"/>
      <c r="M7197" s="185"/>
      <c r="T7197" s="186"/>
      <c r="AT7197" s="182" t="s">
        <v>586</v>
      </c>
      <c r="AU7197" s="182" t="s">
        <v>84</v>
      </c>
      <c r="AV7197" s="12" t="s">
        <v>84</v>
      </c>
      <c r="AW7197" s="12" t="s">
        <v>31</v>
      </c>
      <c r="AX7197" s="12" t="s">
        <v>77</v>
      </c>
      <c r="AY7197" s="182" t="s">
        <v>574</v>
      </c>
    </row>
    <row r="7198" spans="2:51" s="12" customFormat="1" ht="12">
      <c r="B7198" s="180"/>
      <c r="D7198" s="181" t="s">
        <v>586</v>
      </c>
      <c r="E7198" s="182" t="s">
        <v>1</v>
      </c>
      <c r="F7198" s="183" t="s">
        <v>6933</v>
      </c>
      <c r="H7198" s="182" t="s">
        <v>1</v>
      </c>
      <c r="I7198" s="184"/>
      <c r="L7198" s="180"/>
      <c r="M7198" s="185"/>
      <c r="T7198" s="186"/>
      <c r="AT7198" s="182" t="s">
        <v>586</v>
      </c>
      <c r="AU7198" s="182" t="s">
        <v>84</v>
      </c>
      <c r="AV7198" s="12" t="s">
        <v>84</v>
      </c>
      <c r="AW7198" s="12" t="s">
        <v>31</v>
      </c>
      <c r="AX7198" s="12" t="s">
        <v>77</v>
      </c>
      <c r="AY7198" s="182" t="s">
        <v>574</v>
      </c>
    </row>
    <row r="7199" spans="2:51" s="13" customFormat="1" ht="12">
      <c r="B7199" s="187"/>
      <c r="D7199" s="181" t="s">
        <v>586</v>
      </c>
      <c r="E7199" s="188" t="s">
        <v>1</v>
      </c>
      <c r="F7199" s="189" t="s">
        <v>6934</v>
      </c>
      <c r="H7199" s="190">
        <v>208.72800000000001</v>
      </c>
      <c r="I7199" s="191"/>
      <c r="L7199" s="187"/>
      <c r="M7199" s="192"/>
      <c r="T7199" s="193"/>
      <c r="AT7199" s="188" t="s">
        <v>586</v>
      </c>
      <c r="AU7199" s="188" t="s">
        <v>84</v>
      </c>
      <c r="AV7199" s="13" t="s">
        <v>89</v>
      </c>
      <c r="AW7199" s="13" t="s">
        <v>31</v>
      </c>
      <c r="AX7199" s="13" t="s">
        <v>77</v>
      </c>
      <c r="AY7199" s="188" t="s">
        <v>574</v>
      </c>
    </row>
    <row r="7200" spans="2:51" s="13" customFormat="1" ht="12">
      <c r="B7200" s="187"/>
      <c r="D7200" s="181" t="s">
        <v>586</v>
      </c>
      <c r="E7200" s="188" t="s">
        <v>1</v>
      </c>
      <c r="F7200" s="189" t="s">
        <v>6935</v>
      </c>
      <c r="H7200" s="190">
        <v>-88.11</v>
      </c>
      <c r="I7200" s="191"/>
      <c r="L7200" s="187"/>
      <c r="M7200" s="192"/>
      <c r="T7200" s="193"/>
      <c r="AT7200" s="188" t="s">
        <v>586</v>
      </c>
      <c r="AU7200" s="188" t="s">
        <v>84</v>
      </c>
      <c r="AV7200" s="13" t="s">
        <v>89</v>
      </c>
      <c r="AW7200" s="13" t="s">
        <v>31</v>
      </c>
      <c r="AX7200" s="13" t="s">
        <v>77</v>
      </c>
      <c r="AY7200" s="188" t="s">
        <v>574</v>
      </c>
    </row>
    <row r="7201" spans="2:51" s="13" customFormat="1" ht="12">
      <c r="B7201" s="187"/>
      <c r="D7201" s="181" t="s">
        <v>586</v>
      </c>
      <c r="E7201" s="188" t="s">
        <v>1</v>
      </c>
      <c r="F7201" s="189" t="s">
        <v>6936</v>
      </c>
      <c r="H7201" s="190">
        <v>-3.56</v>
      </c>
      <c r="I7201" s="191"/>
      <c r="L7201" s="187"/>
      <c r="M7201" s="192"/>
      <c r="T7201" s="193"/>
      <c r="AT7201" s="188" t="s">
        <v>586</v>
      </c>
      <c r="AU7201" s="188" t="s">
        <v>84</v>
      </c>
      <c r="AV7201" s="13" t="s">
        <v>89</v>
      </c>
      <c r="AW7201" s="13" t="s">
        <v>31</v>
      </c>
      <c r="AX7201" s="13" t="s">
        <v>77</v>
      </c>
      <c r="AY7201" s="188" t="s">
        <v>574</v>
      </c>
    </row>
    <row r="7202" spans="2:51" s="13" customFormat="1" ht="12">
      <c r="B7202" s="187"/>
      <c r="D7202" s="181" t="s">
        <v>586</v>
      </c>
      <c r="E7202" s="188" t="s">
        <v>1</v>
      </c>
      <c r="F7202" s="189" t="s">
        <v>6937</v>
      </c>
      <c r="H7202" s="190">
        <v>-4.8949999999999996</v>
      </c>
      <c r="I7202" s="191"/>
      <c r="L7202" s="187"/>
      <c r="M7202" s="192"/>
      <c r="T7202" s="193"/>
      <c r="AT7202" s="188" t="s">
        <v>586</v>
      </c>
      <c r="AU7202" s="188" t="s">
        <v>84</v>
      </c>
      <c r="AV7202" s="13" t="s">
        <v>89</v>
      </c>
      <c r="AW7202" s="13" t="s">
        <v>31</v>
      </c>
      <c r="AX7202" s="13" t="s">
        <v>77</v>
      </c>
      <c r="AY7202" s="188" t="s">
        <v>574</v>
      </c>
    </row>
    <row r="7203" spans="2:51" s="12" customFormat="1" ht="12">
      <c r="B7203" s="180"/>
      <c r="D7203" s="181" t="s">
        <v>586</v>
      </c>
      <c r="E7203" s="182" t="s">
        <v>1</v>
      </c>
      <c r="F7203" s="183" t="s">
        <v>6748</v>
      </c>
      <c r="H7203" s="182" t="s">
        <v>1</v>
      </c>
      <c r="I7203" s="184"/>
      <c r="L7203" s="180"/>
      <c r="M7203" s="185"/>
      <c r="T7203" s="186"/>
      <c r="AT7203" s="182" t="s">
        <v>586</v>
      </c>
      <c r="AU7203" s="182" t="s">
        <v>84</v>
      </c>
      <c r="AV7203" s="12" t="s">
        <v>84</v>
      </c>
      <c r="AW7203" s="12" t="s">
        <v>31</v>
      </c>
      <c r="AX7203" s="12" t="s">
        <v>77</v>
      </c>
      <c r="AY7203" s="182" t="s">
        <v>574</v>
      </c>
    </row>
    <row r="7204" spans="2:51" s="13" customFormat="1" ht="12">
      <c r="B7204" s="187"/>
      <c r="D7204" s="181" t="s">
        <v>586</v>
      </c>
      <c r="E7204" s="188" t="s">
        <v>1</v>
      </c>
      <c r="F7204" s="189" t="s">
        <v>6938</v>
      </c>
      <c r="H7204" s="190">
        <v>8.4149999999999991</v>
      </c>
      <c r="I7204" s="191"/>
      <c r="L7204" s="187"/>
      <c r="M7204" s="192"/>
      <c r="T7204" s="193"/>
      <c r="AT7204" s="188" t="s">
        <v>586</v>
      </c>
      <c r="AU7204" s="188" t="s">
        <v>84</v>
      </c>
      <c r="AV7204" s="13" t="s">
        <v>89</v>
      </c>
      <c r="AW7204" s="13" t="s">
        <v>31</v>
      </c>
      <c r="AX7204" s="13" t="s">
        <v>77</v>
      </c>
      <c r="AY7204" s="188" t="s">
        <v>574</v>
      </c>
    </row>
    <row r="7205" spans="2:51" s="13" customFormat="1" ht="12">
      <c r="B7205" s="187"/>
      <c r="D7205" s="181" t="s">
        <v>586</v>
      </c>
      <c r="E7205" s="188" t="s">
        <v>1</v>
      </c>
      <c r="F7205" s="189" t="s">
        <v>6939</v>
      </c>
      <c r="H7205" s="190">
        <v>6.657</v>
      </c>
      <c r="I7205" s="191"/>
      <c r="L7205" s="187"/>
      <c r="M7205" s="192"/>
      <c r="T7205" s="193"/>
      <c r="AT7205" s="188" t="s">
        <v>586</v>
      </c>
      <c r="AU7205" s="188" t="s">
        <v>84</v>
      </c>
      <c r="AV7205" s="13" t="s">
        <v>89</v>
      </c>
      <c r="AW7205" s="13" t="s">
        <v>31</v>
      </c>
      <c r="AX7205" s="13" t="s">
        <v>77</v>
      </c>
      <c r="AY7205" s="188" t="s">
        <v>574</v>
      </c>
    </row>
    <row r="7206" spans="2:51" s="13" customFormat="1" ht="12">
      <c r="B7206" s="187"/>
      <c r="D7206" s="181" t="s">
        <v>586</v>
      </c>
      <c r="E7206" s="188" t="s">
        <v>1</v>
      </c>
      <c r="F7206" s="189" t="s">
        <v>6940</v>
      </c>
      <c r="H7206" s="190">
        <v>0.34</v>
      </c>
      <c r="I7206" s="191"/>
      <c r="L7206" s="187"/>
      <c r="M7206" s="192"/>
      <c r="T7206" s="193"/>
      <c r="AT7206" s="188" t="s">
        <v>586</v>
      </c>
      <c r="AU7206" s="188" t="s">
        <v>84</v>
      </c>
      <c r="AV7206" s="13" t="s">
        <v>89</v>
      </c>
      <c r="AW7206" s="13" t="s">
        <v>31</v>
      </c>
      <c r="AX7206" s="13" t="s">
        <v>77</v>
      </c>
      <c r="AY7206" s="188" t="s">
        <v>574</v>
      </c>
    </row>
    <row r="7207" spans="2:51" s="13" customFormat="1" ht="12">
      <c r="B7207" s="187"/>
      <c r="D7207" s="181" t="s">
        <v>586</v>
      </c>
      <c r="E7207" s="188" t="s">
        <v>1</v>
      </c>
      <c r="F7207" s="189" t="s">
        <v>6941</v>
      </c>
      <c r="H7207" s="190">
        <v>0.47299999999999998</v>
      </c>
      <c r="I7207" s="191"/>
      <c r="L7207" s="187"/>
      <c r="M7207" s="192"/>
      <c r="T7207" s="193"/>
      <c r="AT7207" s="188" t="s">
        <v>586</v>
      </c>
      <c r="AU7207" s="188" t="s">
        <v>84</v>
      </c>
      <c r="AV7207" s="13" t="s">
        <v>89</v>
      </c>
      <c r="AW7207" s="13" t="s">
        <v>31</v>
      </c>
      <c r="AX7207" s="13" t="s">
        <v>77</v>
      </c>
      <c r="AY7207" s="188" t="s">
        <v>574</v>
      </c>
    </row>
    <row r="7208" spans="2:51" s="12" customFormat="1" ht="12">
      <c r="B7208" s="180"/>
      <c r="D7208" s="181" t="s">
        <v>586</v>
      </c>
      <c r="E7208" s="182" t="s">
        <v>1</v>
      </c>
      <c r="F7208" s="183" t="s">
        <v>6942</v>
      </c>
      <c r="H7208" s="182" t="s">
        <v>1</v>
      </c>
      <c r="I7208" s="184"/>
      <c r="L7208" s="180"/>
      <c r="M7208" s="185"/>
      <c r="T7208" s="186"/>
      <c r="AT7208" s="182" t="s">
        <v>586</v>
      </c>
      <c r="AU7208" s="182" t="s">
        <v>84</v>
      </c>
      <c r="AV7208" s="12" t="s">
        <v>84</v>
      </c>
      <c r="AW7208" s="12" t="s">
        <v>31</v>
      </c>
      <c r="AX7208" s="12" t="s">
        <v>77</v>
      </c>
      <c r="AY7208" s="182" t="s">
        <v>574</v>
      </c>
    </row>
    <row r="7209" spans="2:51" s="13" customFormat="1" ht="12">
      <c r="B7209" s="187"/>
      <c r="D7209" s="181" t="s">
        <v>586</v>
      </c>
      <c r="E7209" s="188" t="s">
        <v>1</v>
      </c>
      <c r="F7209" s="189" t="s">
        <v>6943</v>
      </c>
      <c r="H7209" s="190">
        <v>63.51</v>
      </c>
      <c r="I7209" s="191"/>
      <c r="L7209" s="187"/>
      <c r="M7209" s="192"/>
      <c r="T7209" s="193"/>
      <c r="AT7209" s="188" t="s">
        <v>586</v>
      </c>
      <c r="AU7209" s="188" t="s">
        <v>84</v>
      </c>
      <c r="AV7209" s="13" t="s">
        <v>89</v>
      </c>
      <c r="AW7209" s="13" t="s">
        <v>31</v>
      </c>
      <c r="AX7209" s="13" t="s">
        <v>77</v>
      </c>
      <c r="AY7209" s="188" t="s">
        <v>574</v>
      </c>
    </row>
    <row r="7210" spans="2:51" s="13" customFormat="1" ht="12">
      <c r="B7210" s="187"/>
      <c r="D7210" s="181" t="s">
        <v>586</v>
      </c>
      <c r="E7210" s="188" t="s">
        <v>1</v>
      </c>
      <c r="F7210" s="189" t="s">
        <v>6944</v>
      </c>
      <c r="H7210" s="190">
        <v>-4.5369999999999999</v>
      </c>
      <c r="I7210" s="191"/>
      <c r="L7210" s="187"/>
      <c r="M7210" s="192"/>
      <c r="T7210" s="193"/>
      <c r="AT7210" s="188" t="s">
        <v>586</v>
      </c>
      <c r="AU7210" s="188" t="s">
        <v>84</v>
      </c>
      <c r="AV7210" s="13" t="s">
        <v>89</v>
      </c>
      <c r="AW7210" s="13" t="s">
        <v>31</v>
      </c>
      <c r="AX7210" s="13" t="s">
        <v>77</v>
      </c>
      <c r="AY7210" s="188" t="s">
        <v>574</v>
      </c>
    </row>
    <row r="7211" spans="2:51" s="13" customFormat="1" ht="12">
      <c r="B7211" s="187"/>
      <c r="D7211" s="181" t="s">
        <v>586</v>
      </c>
      <c r="E7211" s="188" t="s">
        <v>1</v>
      </c>
      <c r="F7211" s="189" t="s">
        <v>6937</v>
      </c>
      <c r="H7211" s="190">
        <v>-4.8949999999999996</v>
      </c>
      <c r="I7211" s="191"/>
      <c r="L7211" s="187"/>
      <c r="M7211" s="192"/>
      <c r="T7211" s="193"/>
      <c r="AT7211" s="188" t="s">
        <v>586</v>
      </c>
      <c r="AU7211" s="188" t="s">
        <v>84</v>
      </c>
      <c r="AV7211" s="13" t="s">
        <v>89</v>
      </c>
      <c r="AW7211" s="13" t="s">
        <v>31</v>
      </c>
      <c r="AX7211" s="13" t="s">
        <v>77</v>
      </c>
      <c r="AY7211" s="188" t="s">
        <v>574</v>
      </c>
    </row>
    <row r="7212" spans="2:51" s="13" customFormat="1" ht="12">
      <c r="B7212" s="187"/>
      <c r="D7212" s="181" t="s">
        <v>586</v>
      </c>
      <c r="E7212" s="188" t="s">
        <v>1</v>
      </c>
      <c r="F7212" s="189" t="s">
        <v>6945</v>
      </c>
      <c r="H7212" s="190">
        <v>-5.5629999999999997</v>
      </c>
      <c r="I7212" s="191"/>
      <c r="L7212" s="187"/>
      <c r="M7212" s="192"/>
      <c r="T7212" s="193"/>
      <c r="AT7212" s="188" t="s">
        <v>586</v>
      </c>
      <c r="AU7212" s="188" t="s">
        <v>84</v>
      </c>
      <c r="AV7212" s="13" t="s">
        <v>89</v>
      </c>
      <c r="AW7212" s="13" t="s">
        <v>31</v>
      </c>
      <c r="AX7212" s="13" t="s">
        <v>77</v>
      </c>
      <c r="AY7212" s="188" t="s">
        <v>574</v>
      </c>
    </row>
    <row r="7213" spans="2:51" s="13" customFormat="1" ht="12">
      <c r="B7213" s="187"/>
      <c r="D7213" s="181" t="s">
        <v>586</v>
      </c>
      <c r="E7213" s="188" t="s">
        <v>1</v>
      </c>
      <c r="F7213" s="189" t="s">
        <v>6946</v>
      </c>
      <c r="H7213" s="190">
        <v>-2.8929999999999998</v>
      </c>
      <c r="I7213" s="191"/>
      <c r="L7213" s="187"/>
      <c r="M7213" s="192"/>
      <c r="T7213" s="193"/>
      <c r="AT7213" s="188" t="s">
        <v>586</v>
      </c>
      <c r="AU7213" s="188" t="s">
        <v>84</v>
      </c>
      <c r="AV7213" s="13" t="s">
        <v>89</v>
      </c>
      <c r="AW7213" s="13" t="s">
        <v>31</v>
      </c>
      <c r="AX7213" s="13" t="s">
        <v>77</v>
      </c>
      <c r="AY7213" s="188" t="s">
        <v>574</v>
      </c>
    </row>
    <row r="7214" spans="2:51" s="13" customFormat="1" ht="12">
      <c r="B7214" s="187"/>
      <c r="D7214" s="181" t="s">
        <v>586</v>
      </c>
      <c r="E7214" s="188" t="s">
        <v>1</v>
      </c>
      <c r="F7214" s="189" t="s">
        <v>6947</v>
      </c>
      <c r="H7214" s="190">
        <v>-2.9369999999999998</v>
      </c>
      <c r="I7214" s="191"/>
      <c r="L7214" s="187"/>
      <c r="M7214" s="192"/>
      <c r="T7214" s="193"/>
      <c r="AT7214" s="188" t="s">
        <v>586</v>
      </c>
      <c r="AU7214" s="188" t="s">
        <v>84</v>
      </c>
      <c r="AV7214" s="13" t="s">
        <v>89</v>
      </c>
      <c r="AW7214" s="13" t="s">
        <v>31</v>
      </c>
      <c r="AX7214" s="13" t="s">
        <v>77</v>
      </c>
      <c r="AY7214" s="188" t="s">
        <v>574</v>
      </c>
    </row>
    <row r="7215" spans="2:51" s="12" customFormat="1" ht="12">
      <c r="B7215" s="180"/>
      <c r="D7215" s="181" t="s">
        <v>586</v>
      </c>
      <c r="E7215" s="182" t="s">
        <v>1</v>
      </c>
      <c r="F7215" s="183" t="s">
        <v>6748</v>
      </c>
      <c r="H7215" s="182" t="s">
        <v>1</v>
      </c>
      <c r="I7215" s="184"/>
      <c r="L7215" s="180"/>
      <c r="M7215" s="185"/>
      <c r="T7215" s="186"/>
      <c r="AT7215" s="182" t="s">
        <v>586</v>
      </c>
      <c r="AU7215" s="182" t="s">
        <v>84</v>
      </c>
      <c r="AV7215" s="12" t="s">
        <v>84</v>
      </c>
      <c r="AW7215" s="12" t="s">
        <v>31</v>
      </c>
      <c r="AX7215" s="12" t="s">
        <v>77</v>
      </c>
      <c r="AY7215" s="182" t="s">
        <v>574</v>
      </c>
    </row>
    <row r="7216" spans="2:51" s="13" customFormat="1" ht="12">
      <c r="B7216" s="187"/>
      <c r="D7216" s="181" t="s">
        <v>586</v>
      </c>
      <c r="E7216" s="188" t="s">
        <v>1</v>
      </c>
      <c r="F7216" s="189" t="s">
        <v>6948</v>
      </c>
      <c r="H7216" s="190">
        <v>0.46800000000000003</v>
      </c>
      <c r="I7216" s="191"/>
      <c r="L7216" s="187"/>
      <c r="M7216" s="192"/>
      <c r="T7216" s="193"/>
      <c r="AT7216" s="188" t="s">
        <v>586</v>
      </c>
      <c r="AU7216" s="188" t="s">
        <v>84</v>
      </c>
      <c r="AV7216" s="13" t="s">
        <v>89</v>
      </c>
      <c r="AW7216" s="13" t="s">
        <v>31</v>
      </c>
      <c r="AX7216" s="13" t="s">
        <v>77</v>
      </c>
      <c r="AY7216" s="188" t="s">
        <v>574</v>
      </c>
    </row>
    <row r="7217" spans="2:51" s="13" customFormat="1" ht="12">
      <c r="B7217" s="187"/>
      <c r="D7217" s="181" t="s">
        <v>586</v>
      </c>
      <c r="E7217" s="188" t="s">
        <v>1</v>
      </c>
      <c r="F7217" s="189" t="s">
        <v>6949</v>
      </c>
      <c r="H7217" s="190">
        <v>0.29299999999999998</v>
      </c>
      <c r="I7217" s="191"/>
      <c r="L7217" s="187"/>
      <c r="M7217" s="192"/>
      <c r="T7217" s="193"/>
      <c r="AT7217" s="188" t="s">
        <v>586</v>
      </c>
      <c r="AU7217" s="188" t="s">
        <v>84</v>
      </c>
      <c r="AV7217" s="13" t="s">
        <v>89</v>
      </c>
      <c r="AW7217" s="13" t="s">
        <v>31</v>
      </c>
      <c r="AX7217" s="13" t="s">
        <v>77</v>
      </c>
      <c r="AY7217" s="188" t="s">
        <v>574</v>
      </c>
    </row>
    <row r="7218" spans="2:51" s="13" customFormat="1" ht="12">
      <c r="B7218" s="187"/>
      <c r="D7218" s="181" t="s">
        <v>586</v>
      </c>
      <c r="E7218" s="188" t="s">
        <v>1</v>
      </c>
      <c r="F7218" s="189" t="s">
        <v>6950</v>
      </c>
      <c r="H7218" s="190">
        <v>0.53100000000000003</v>
      </c>
      <c r="I7218" s="191"/>
      <c r="L7218" s="187"/>
      <c r="M7218" s="192"/>
      <c r="T7218" s="193"/>
      <c r="AT7218" s="188" t="s">
        <v>586</v>
      </c>
      <c r="AU7218" s="188" t="s">
        <v>84</v>
      </c>
      <c r="AV7218" s="13" t="s">
        <v>89</v>
      </c>
      <c r="AW7218" s="13" t="s">
        <v>31</v>
      </c>
      <c r="AX7218" s="13" t="s">
        <v>77</v>
      </c>
      <c r="AY7218" s="188" t="s">
        <v>574</v>
      </c>
    </row>
    <row r="7219" spans="2:51" s="13" customFormat="1" ht="12">
      <c r="B7219" s="187"/>
      <c r="D7219" s="181" t="s">
        <v>586</v>
      </c>
      <c r="E7219" s="188" t="s">
        <v>1</v>
      </c>
      <c r="F7219" s="189" t="s">
        <v>6951</v>
      </c>
      <c r="H7219" s="190">
        <v>0.28100000000000003</v>
      </c>
      <c r="I7219" s="191"/>
      <c r="L7219" s="187"/>
      <c r="M7219" s="192"/>
      <c r="T7219" s="193"/>
      <c r="AT7219" s="188" t="s">
        <v>586</v>
      </c>
      <c r="AU7219" s="188" t="s">
        <v>84</v>
      </c>
      <c r="AV7219" s="13" t="s">
        <v>89</v>
      </c>
      <c r="AW7219" s="13" t="s">
        <v>31</v>
      </c>
      <c r="AX7219" s="13" t="s">
        <v>77</v>
      </c>
      <c r="AY7219" s="188" t="s">
        <v>574</v>
      </c>
    </row>
    <row r="7220" spans="2:51" s="13" customFormat="1" ht="12">
      <c r="B7220" s="187"/>
      <c r="D7220" s="181" t="s">
        <v>586</v>
      </c>
      <c r="E7220" s="188" t="s">
        <v>1</v>
      </c>
      <c r="F7220" s="189" t="s">
        <v>6952</v>
      </c>
      <c r="H7220" s="190">
        <v>0.44700000000000001</v>
      </c>
      <c r="I7220" s="191"/>
      <c r="L7220" s="187"/>
      <c r="M7220" s="192"/>
      <c r="T7220" s="193"/>
      <c r="AT7220" s="188" t="s">
        <v>586</v>
      </c>
      <c r="AU7220" s="188" t="s">
        <v>84</v>
      </c>
      <c r="AV7220" s="13" t="s">
        <v>89</v>
      </c>
      <c r="AW7220" s="13" t="s">
        <v>31</v>
      </c>
      <c r="AX7220" s="13" t="s">
        <v>77</v>
      </c>
      <c r="AY7220" s="188" t="s">
        <v>574</v>
      </c>
    </row>
    <row r="7221" spans="2:51" s="13" customFormat="1" ht="12">
      <c r="B7221" s="187"/>
      <c r="D7221" s="181" t="s">
        <v>586</v>
      </c>
      <c r="E7221" s="188" t="s">
        <v>1</v>
      </c>
      <c r="F7221" s="189" t="s">
        <v>6953</v>
      </c>
      <c r="H7221" s="190">
        <v>0.60499999999999998</v>
      </c>
      <c r="I7221" s="191"/>
      <c r="L7221" s="187"/>
      <c r="M7221" s="192"/>
      <c r="T7221" s="193"/>
      <c r="AT7221" s="188" t="s">
        <v>586</v>
      </c>
      <c r="AU7221" s="188" t="s">
        <v>84</v>
      </c>
      <c r="AV7221" s="13" t="s">
        <v>89</v>
      </c>
      <c r="AW7221" s="13" t="s">
        <v>31</v>
      </c>
      <c r="AX7221" s="13" t="s">
        <v>77</v>
      </c>
      <c r="AY7221" s="188" t="s">
        <v>574</v>
      </c>
    </row>
    <row r="7222" spans="2:51" s="12" customFormat="1" ht="12">
      <c r="B7222" s="180"/>
      <c r="D7222" s="181" t="s">
        <v>586</v>
      </c>
      <c r="E7222" s="182" t="s">
        <v>1</v>
      </c>
      <c r="F7222" s="183" t="s">
        <v>6954</v>
      </c>
      <c r="H7222" s="182" t="s">
        <v>1</v>
      </c>
      <c r="I7222" s="184"/>
      <c r="L7222" s="180"/>
      <c r="M7222" s="185"/>
      <c r="T7222" s="186"/>
      <c r="AT7222" s="182" t="s">
        <v>586</v>
      </c>
      <c r="AU7222" s="182" t="s">
        <v>84</v>
      </c>
      <c r="AV7222" s="12" t="s">
        <v>84</v>
      </c>
      <c r="AW7222" s="12" t="s">
        <v>31</v>
      </c>
      <c r="AX7222" s="12" t="s">
        <v>77</v>
      </c>
      <c r="AY7222" s="182" t="s">
        <v>574</v>
      </c>
    </row>
    <row r="7223" spans="2:51" s="13" customFormat="1" ht="12">
      <c r="B7223" s="187"/>
      <c r="D7223" s="181" t="s">
        <v>586</v>
      </c>
      <c r="E7223" s="188" t="s">
        <v>1</v>
      </c>
      <c r="F7223" s="189" t="s">
        <v>6955</v>
      </c>
      <c r="H7223" s="190">
        <v>70.760000000000005</v>
      </c>
      <c r="I7223" s="191"/>
      <c r="L7223" s="187"/>
      <c r="M7223" s="192"/>
      <c r="T7223" s="193"/>
      <c r="AT7223" s="188" t="s">
        <v>586</v>
      </c>
      <c r="AU7223" s="188" t="s">
        <v>84</v>
      </c>
      <c r="AV7223" s="13" t="s">
        <v>89</v>
      </c>
      <c r="AW7223" s="13" t="s">
        <v>31</v>
      </c>
      <c r="AX7223" s="13" t="s">
        <v>77</v>
      </c>
      <c r="AY7223" s="188" t="s">
        <v>574</v>
      </c>
    </row>
    <row r="7224" spans="2:51" s="13" customFormat="1" ht="12">
      <c r="B7224" s="187"/>
      <c r="D7224" s="181" t="s">
        <v>586</v>
      </c>
      <c r="E7224" s="188" t="s">
        <v>1</v>
      </c>
      <c r="F7224" s="189" t="s">
        <v>6956</v>
      </c>
      <c r="H7224" s="190">
        <v>-8.0990000000000002</v>
      </c>
      <c r="I7224" s="191"/>
      <c r="L7224" s="187"/>
      <c r="M7224" s="192"/>
      <c r="T7224" s="193"/>
      <c r="AT7224" s="188" t="s">
        <v>586</v>
      </c>
      <c r="AU7224" s="188" t="s">
        <v>84</v>
      </c>
      <c r="AV7224" s="13" t="s">
        <v>89</v>
      </c>
      <c r="AW7224" s="13" t="s">
        <v>31</v>
      </c>
      <c r="AX7224" s="13" t="s">
        <v>77</v>
      </c>
      <c r="AY7224" s="188" t="s">
        <v>574</v>
      </c>
    </row>
    <row r="7225" spans="2:51" s="13" customFormat="1" ht="12">
      <c r="B7225" s="187"/>
      <c r="D7225" s="181" t="s">
        <v>586</v>
      </c>
      <c r="E7225" s="188" t="s">
        <v>1</v>
      </c>
      <c r="F7225" s="189" t="s">
        <v>6957</v>
      </c>
      <c r="H7225" s="190">
        <v>-3.3820000000000001</v>
      </c>
      <c r="I7225" s="191"/>
      <c r="L7225" s="187"/>
      <c r="M7225" s="192"/>
      <c r="T7225" s="193"/>
      <c r="AT7225" s="188" t="s">
        <v>586</v>
      </c>
      <c r="AU7225" s="188" t="s">
        <v>84</v>
      </c>
      <c r="AV7225" s="13" t="s">
        <v>89</v>
      </c>
      <c r="AW7225" s="13" t="s">
        <v>31</v>
      </c>
      <c r="AX7225" s="13" t="s">
        <v>77</v>
      </c>
      <c r="AY7225" s="188" t="s">
        <v>574</v>
      </c>
    </row>
    <row r="7226" spans="2:51" s="13" customFormat="1" ht="12">
      <c r="B7226" s="187"/>
      <c r="D7226" s="181" t="s">
        <v>586</v>
      </c>
      <c r="E7226" s="188" t="s">
        <v>1</v>
      </c>
      <c r="F7226" s="189" t="s">
        <v>6958</v>
      </c>
      <c r="H7226" s="190">
        <v>-8.9</v>
      </c>
      <c r="I7226" s="191"/>
      <c r="L7226" s="187"/>
      <c r="M7226" s="192"/>
      <c r="T7226" s="193"/>
      <c r="AT7226" s="188" t="s">
        <v>586</v>
      </c>
      <c r="AU7226" s="188" t="s">
        <v>84</v>
      </c>
      <c r="AV7226" s="13" t="s">
        <v>89</v>
      </c>
      <c r="AW7226" s="13" t="s">
        <v>31</v>
      </c>
      <c r="AX7226" s="13" t="s">
        <v>77</v>
      </c>
      <c r="AY7226" s="188" t="s">
        <v>574</v>
      </c>
    </row>
    <row r="7227" spans="2:51" s="13" customFormat="1" ht="12">
      <c r="B7227" s="187"/>
      <c r="D7227" s="181" t="s">
        <v>586</v>
      </c>
      <c r="E7227" s="188" t="s">
        <v>1</v>
      </c>
      <c r="F7227" s="189" t="s">
        <v>6959</v>
      </c>
      <c r="H7227" s="190">
        <v>-3.1219999999999999</v>
      </c>
      <c r="I7227" s="191"/>
      <c r="L7227" s="187"/>
      <c r="M7227" s="192"/>
      <c r="T7227" s="193"/>
      <c r="AT7227" s="188" t="s">
        <v>586</v>
      </c>
      <c r="AU7227" s="188" t="s">
        <v>84</v>
      </c>
      <c r="AV7227" s="13" t="s">
        <v>89</v>
      </c>
      <c r="AW7227" s="13" t="s">
        <v>31</v>
      </c>
      <c r="AX7227" s="13" t="s">
        <v>77</v>
      </c>
      <c r="AY7227" s="188" t="s">
        <v>574</v>
      </c>
    </row>
    <row r="7228" spans="2:51" s="13" customFormat="1" ht="12">
      <c r="B7228" s="187"/>
      <c r="D7228" s="181" t="s">
        <v>586</v>
      </c>
      <c r="E7228" s="188" t="s">
        <v>1</v>
      </c>
      <c r="F7228" s="189" t="s">
        <v>6960</v>
      </c>
      <c r="H7228" s="190">
        <v>-2.4529999999999998</v>
      </c>
      <c r="I7228" s="191"/>
      <c r="L7228" s="187"/>
      <c r="M7228" s="192"/>
      <c r="T7228" s="193"/>
      <c r="AT7228" s="188" t="s">
        <v>586</v>
      </c>
      <c r="AU7228" s="188" t="s">
        <v>84</v>
      </c>
      <c r="AV7228" s="13" t="s">
        <v>89</v>
      </c>
      <c r="AW7228" s="13" t="s">
        <v>31</v>
      </c>
      <c r="AX7228" s="13" t="s">
        <v>77</v>
      </c>
      <c r="AY7228" s="188" t="s">
        <v>574</v>
      </c>
    </row>
    <row r="7229" spans="2:51" s="13" customFormat="1" ht="12">
      <c r="B7229" s="187"/>
      <c r="D7229" s="181" t="s">
        <v>586</v>
      </c>
      <c r="E7229" s="188" t="s">
        <v>1</v>
      </c>
      <c r="F7229" s="189" t="s">
        <v>6961</v>
      </c>
      <c r="H7229" s="190">
        <v>5.0730000000000004</v>
      </c>
      <c r="I7229" s="191"/>
      <c r="L7229" s="187"/>
      <c r="M7229" s="192"/>
      <c r="T7229" s="193"/>
      <c r="AT7229" s="188" t="s">
        <v>586</v>
      </c>
      <c r="AU7229" s="188" t="s">
        <v>84</v>
      </c>
      <c r="AV7229" s="13" t="s">
        <v>89</v>
      </c>
      <c r="AW7229" s="13" t="s">
        <v>31</v>
      </c>
      <c r="AX7229" s="13" t="s">
        <v>77</v>
      </c>
      <c r="AY7229" s="188" t="s">
        <v>574</v>
      </c>
    </row>
    <row r="7230" spans="2:51" s="13" customFormat="1" ht="12">
      <c r="B7230" s="187"/>
      <c r="D7230" s="181" t="s">
        <v>586</v>
      </c>
      <c r="E7230" s="188" t="s">
        <v>1</v>
      </c>
      <c r="F7230" s="189" t="s">
        <v>6961</v>
      </c>
      <c r="H7230" s="190">
        <v>5.0730000000000004</v>
      </c>
      <c r="I7230" s="191"/>
      <c r="L7230" s="187"/>
      <c r="M7230" s="192"/>
      <c r="T7230" s="193"/>
      <c r="AT7230" s="188" t="s">
        <v>586</v>
      </c>
      <c r="AU7230" s="188" t="s">
        <v>84</v>
      </c>
      <c r="AV7230" s="13" t="s">
        <v>89</v>
      </c>
      <c r="AW7230" s="13" t="s">
        <v>31</v>
      </c>
      <c r="AX7230" s="13" t="s">
        <v>77</v>
      </c>
      <c r="AY7230" s="188" t="s">
        <v>574</v>
      </c>
    </row>
    <row r="7231" spans="2:51" s="12" customFormat="1" ht="12">
      <c r="B7231" s="180"/>
      <c r="D7231" s="181" t="s">
        <v>586</v>
      </c>
      <c r="E7231" s="182" t="s">
        <v>1</v>
      </c>
      <c r="F7231" s="183" t="s">
        <v>6748</v>
      </c>
      <c r="H7231" s="182" t="s">
        <v>1</v>
      </c>
      <c r="I7231" s="184"/>
      <c r="L7231" s="180"/>
      <c r="M7231" s="185"/>
      <c r="T7231" s="186"/>
      <c r="AT7231" s="182" t="s">
        <v>586</v>
      </c>
      <c r="AU7231" s="182" t="s">
        <v>84</v>
      </c>
      <c r="AV7231" s="12" t="s">
        <v>84</v>
      </c>
      <c r="AW7231" s="12" t="s">
        <v>31</v>
      </c>
      <c r="AX7231" s="12" t="s">
        <v>77</v>
      </c>
      <c r="AY7231" s="182" t="s">
        <v>574</v>
      </c>
    </row>
    <row r="7232" spans="2:51" s="13" customFormat="1" ht="12">
      <c r="B7232" s="187"/>
      <c r="D7232" s="181" t="s">
        <v>586</v>
      </c>
      <c r="E7232" s="188" t="s">
        <v>1</v>
      </c>
      <c r="F7232" s="189" t="s">
        <v>6962</v>
      </c>
      <c r="H7232" s="190">
        <v>2.4209999999999998</v>
      </c>
      <c r="I7232" s="191"/>
      <c r="L7232" s="187"/>
      <c r="M7232" s="192"/>
      <c r="T7232" s="193"/>
      <c r="AT7232" s="188" t="s">
        <v>586</v>
      </c>
      <c r="AU7232" s="188" t="s">
        <v>84</v>
      </c>
      <c r="AV7232" s="13" t="s">
        <v>89</v>
      </c>
      <c r="AW7232" s="13" t="s">
        <v>31</v>
      </c>
      <c r="AX7232" s="13" t="s">
        <v>77</v>
      </c>
      <c r="AY7232" s="188" t="s">
        <v>574</v>
      </c>
    </row>
    <row r="7233" spans="2:51" s="13" customFormat="1" ht="12">
      <c r="B7233" s="187"/>
      <c r="D7233" s="181" t="s">
        <v>586</v>
      </c>
      <c r="E7233" s="188" t="s">
        <v>1</v>
      </c>
      <c r="F7233" s="189" t="s">
        <v>6963</v>
      </c>
      <c r="H7233" s="190">
        <v>0.77400000000000002</v>
      </c>
      <c r="I7233" s="191"/>
      <c r="L7233" s="187"/>
      <c r="M7233" s="192"/>
      <c r="T7233" s="193"/>
      <c r="AT7233" s="188" t="s">
        <v>586</v>
      </c>
      <c r="AU7233" s="188" t="s">
        <v>84</v>
      </c>
      <c r="AV7233" s="13" t="s">
        <v>89</v>
      </c>
      <c r="AW7233" s="13" t="s">
        <v>31</v>
      </c>
      <c r="AX7233" s="13" t="s">
        <v>77</v>
      </c>
      <c r="AY7233" s="188" t="s">
        <v>574</v>
      </c>
    </row>
    <row r="7234" spans="2:51" s="13" customFormat="1" ht="12">
      <c r="B7234" s="187"/>
      <c r="D7234" s="181" t="s">
        <v>586</v>
      </c>
      <c r="E7234" s="188" t="s">
        <v>1</v>
      </c>
      <c r="F7234" s="189" t="s">
        <v>6964</v>
      </c>
      <c r="H7234" s="190">
        <v>0.32300000000000001</v>
      </c>
      <c r="I7234" s="191"/>
      <c r="L7234" s="187"/>
      <c r="M7234" s="192"/>
      <c r="T7234" s="193"/>
      <c r="AT7234" s="188" t="s">
        <v>586</v>
      </c>
      <c r="AU7234" s="188" t="s">
        <v>84</v>
      </c>
      <c r="AV7234" s="13" t="s">
        <v>89</v>
      </c>
      <c r="AW7234" s="13" t="s">
        <v>31</v>
      </c>
      <c r="AX7234" s="13" t="s">
        <v>77</v>
      </c>
      <c r="AY7234" s="188" t="s">
        <v>574</v>
      </c>
    </row>
    <row r="7235" spans="2:51" s="13" customFormat="1" ht="12">
      <c r="B7235" s="187"/>
      <c r="D7235" s="181" t="s">
        <v>586</v>
      </c>
      <c r="E7235" s="188" t="s">
        <v>1</v>
      </c>
      <c r="F7235" s="189" t="s">
        <v>6906</v>
      </c>
      <c r="H7235" s="190">
        <v>0.42499999999999999</v>
      </c>
      <c r="I7235" s="191"/>
      <c r="L7235" s="187"/>
      <c r="M7235" s="192"/>
      <c r="T7235" s="193"/>
      <c r="AT7235" s="188" t="s">
        <v>586</v>
      </c>
      <c r="AU7235" s="188" t="s">
        <v>84</v>
      </c>
      <c r="AV7235" s="13" t="s">
        <v>89</v>
      </c>
      <c r="AW7235" s="13" t="s">
        <v>31</v>
      </c>
      <c r="AX7235" s="13" t="s">
        <v>77</v>
      </c>
      <c r="AY7235" s="188" t="s">
        <v>574</v>
      </c>
    </row>
    <row r="7236" spans="2:51" s="13" customFormat="1" ht="12">
      <c r="B7236" s="187"/>
      <c r="D7236" s="181" t="s">
        <v>586</v>
      </c>
      <c r="E7236" s="188" t="s">
        <v>1</v>
      </c>
      <c r="F7236" s="189" t="s">
        <v>6906</v>
      </c>
      <c r="H7236" s="190">
        <v>0.42499999999999999</v>
      </c>
      <c r="I7236" s="191"/>
      <c r="L7236" s="187"/>
      <c r="M7236" s="192"/>
      <c r="T7236" s="193"/>
      <c r="AT7236" s="188" t="s">
        <v>586</v>
      </c>
      <c r="AU7236" s="188" t="s">
        <v>84</v>
      </c>
      <c r="AV7236" s="13" t="s">
        <v>89</v>
      </c>
      <c r="AW7236" s="13" t="s">
        <v>31</v>
      </c>
      <c r="AX7236" s="13" t="s">
        <v>77</v>
      </c>
      <c r="AY7236" s="188" t="s">
        <v>574</v>
      </c>
    </row>
    <row r="7237" spans="2:51" s="13" customFormat="1" ht="12">
      <c r="B7237" s="187"/>
      <c r="D7237" s="181" t="s">
        <v>586</v>
      </c>
      <c r="E7237" s="188" t="s">
        <v>1</v>
      </c>
      <c r="F7237" s="189" t="s">
        <v>6965</v>
      </c>
      <c r="H7237" s="190">
        <v>0.23799999999999999</v>
      </c>
      <c r="I7237" s="191"/>
      <c r="L7237" s="187"/>
      <c r="M7237" s="192"/>
      <c r="T7237" s="193"/>
      <c r="AT7237" s="188" t="s">
        <v>586</v>
      </c>
      <c r="AU7237" s="188" t="s">
        <v>84</v>
      </c>
      <c r="AV7237" s="13" t="s">
        <v>89</v>
      </c>
      <c r="AW7237" s="13" t="s">
        <v>31</v>
      </c>
      <c r="AX7237" s="13" t="s">
        <v>77</v>
      </c>
      <c r="AY7237" s="188" t="s">
        <v>574</v>
      </c>
    </row>
    <row r="7238" spans="2:51" s="13" customFormat="1" ht="12">
      <c r="B7238" s="187"/>
      <c r="D7238" s="181" t="s">
        <v>586</v>
      </c>
      <c r="E7238" s="188" t="s">
        <v>1</v>
      </c>
      <c r="F7238" s="189" t="s">
        <v>6966</v>
      </c>
      <c r="H7238" s="190">
        <v>0.187</v>
      </c>
      <c r="I7238" s="191"/>
      <c r="L7238" s="187"/>
      <c r="M7238" s="192"/>
      <c r="T7238" s="193"/>
      <c r="AT7238" s="188" t="s">
        <v>586</v>
      </c>
      <c r="AU7238" s="188" t="s">
        <v>84</v>
      </c>
      <c r="AV7238" s="13" t="s">
        <v>89</v>
      </c>
      <c r="AW7238" s="13" t="s">
        <v>31</v>
      </c>
      <c r="AX7238" s="13" t="s">
        <v>77</v>
      </c>
      <c r="AY7238" s="188" t="s">
        <v>574</v>
      </c>
    </row>
    <row r="7239" spans="2:51" s="13" customFormat="1" ht="12">
      <c r="B7239" s="187"/>
      <c r="D7239" s="181" t="s">
        <v>586</v>
      </c>
      <c r="E7239" s="188" t="s">
        <v>1</v>
      </c>
      <c r="F7239" s="189" t="s">
        <v>6967</v>
      </c>
      <c r="H7239" s="190">
        <v>0.38700000000000001</v>
      </c>
      <c r="I7239" s="191"/>
      <c r="L7239" s="187"/>
      <c r="M7239" s="192"/>
      <c r="T7239" s="193"/>
      <c r="AT7239" s="188" t="s">
        <v>586</v>
      </c>
      <c r="AU7239" s="188" t="s">
        <v>84</v>
      </c>
      <c r="AV7239" s="13" t="s">
        <v>89</v>
      </c>
      <c r="AW7239" s="13" t="s">
        <v>31</v>
      </c>
      <c r="AX7239" s="13" t="s">
        <v>77</v>
      </c>
      <c r="AY7239" s="188" t="s">
        <v>574</v>
      </c>
    </row>
    <row r="7240" spans="2:51" s="13" customFormat="1" ht="12">
      <c r="B7240" s="187"/>
      <c r="D7240" s="181" t="s">
        <v>586</v>
      </c>
      <c r="E7240" s="188" t="s">
        <v>1</v>
      </c>
      <c r="F7240" s="189" t="s">
        <v>6968</v>
      </c>
      <c r="H7240" s="190">
        <v>3.0329999999999999</v>
      </c>
      <c r="I7240" s="191"/>
      <c r="L7240" s="187"/>
      <c r="M7240" s="192"/>
      <c r="T7240" s="193"/>
      <c r="AT7240" s="188" t="s">
        <v>586</v>
      </c>
      <c r="AU7240" s="188" t="s">
        <v>84</v>
      </c>
      <c r="AV7240" s="13" t="s">
        <v>89</v>
      </c>
      <c r="AW7240" s="13" t="s">
        <v>31</v>
      </c>
      <c r="AX7240" s="13" t="s">
        <v>77</v>
      </c>
      <c r="AY7240" s="188" t="s">
        <v>574</v>
      </c>
    </row>
    <row r="7241" spans="2:51" s="12" customFormat="1" ht="12">
      <c r="B7241" s="180"/>
      <c r="D7241" s="181" t="s">
        <v>586</v>
      </c>
      <c r="E7241" s="182" t="s">
        <v>1</v>
      </c>
      <c r="F7241" s="183" t="s">
        <v>6969</v>
      </c>
      <c r="H7241" s="182" t="s">
        <v>1</v>
      </c>
      <c r="I7241" s="184"/>
      <c r="L7241" s="180"/>
      <c r="M7241" s="185"/>
      <c r="T7241" s="186"/>
      <c r="AT7241" s="182" t="s">
        <v>586</v>
      </c>
      <c r="AU7241" s="182" t="s">
        <v>84</v>
      </c>
      <c r="AV7241" s="12" t="s">
        <v>84</v>
      </c>
      <c r="AW7241" s="12" t="s">
        <v>31</v>
      </c>
      <c r="AX7241" s="12" t="s">
        <v>77</v>
      </c>
      <c r="AY7241" s="182" t="s">
        <v>574</v>
      </c>
    </row>
    <row r="7242" spans="2:51" s="13" customFormat="1" ht="12">
      <c r="B7242" s="187"/>
      <c r="D7242" s="181" t="s">
        <v>586</v>
      </c>
      <c r="E7242" s="188" t="s">
        <v>1</v>
      </c>
      <c r="F7242" s="189" t="s">
        <v>6943</v>
      </c>
      <c r="H7242" s="190">
        <v>63.51</v>
      </c>
      <c r="I7242" s="191"/>
      <c r="L7242" s="187"/>
      <c r="M7242" s="192"/>
      <c r="T7242" s="193"/>
      <c r="AT7242" s="188" t="s">
        <v>586</v>
      </c>
      <c r="AU7242" s="188" t="s">
        <v>84</v>
      </c>
      <c r="AV7242" s="13" t="s">
        <v>89</v>
      </c>
      <c r="AW7242" s="13" t="s">
        <v>31</v>
      </c>
      <c r="AX7242" s="13" t="s">
        <v>77</v>
      </c>
      <c r="AY7242" s="188" t="s">
        <v>574</v>
      </c>
    </row>
    <row r="7243" spans="2:51" s="13" customFormat="1" ht="12">
      <c r="B7243" s="187"/>
      <c r="D7243" s="181" t="s">
        <v>586</v>
      </c>
      <c r="E7243" s="188" t="s">
        <v>1</v>
      </c>
      <c r="F7243" s="189" t="s">
        <v>6970</v>
      </c>
      <c r="H7243" s="190">
        <v>-3.3450000000000002</v>
      </c>
      <c r="I7243" s="191"/>
      <c r="L7243" s="187"/>
      <c r="M7243" s="192"/>
      <c r="T7243" s="193"/>
      <c r="AT7243" s="188" t="s">
        <v>586</v>
      </c>
      <c r="AU7243" s="188" t="s">
        <v>84</v>
      </c>
      <c r="AV7243" s="13" t="s">
        <v>89</v>
      </c>
      <c r="AW7243" s="13" t="s">
        <v>31</v>
      </c>
      <c r="AX7243" s="13" t="s">
        <v>77</v>
      </c>
      <c r="AY7243" s="188" t="s">
        <v>574</v>
      </c>
    </row>
    <row r="7244" spans="2:51" s="13" customFormat="1" ht="12">
      <c r="B7244" s="187"/>
      <c r="D7244" s="181" t="s">
        <v>586</v>
      </c>
      <c r="E7244" s="188" t="s">
        <v>1</v>
      </c>
      <c r="F7244" s="189" t="s">
        <v>6971</v>
      </c>
      <c r="H7244" s="190">
        <v>-7.476</v>
      </c>
      <c r="I7244" s="191"/>
      <c r="L7244" s="187"/>
      <c r="M7244" s="192"/>
      <c r="T7244" s="193"/>
      <c r="AT7244" s="188" t="s">
        <v>586</v>
      </c>
      <c r="AU7244" s="188" t="s">
        <v>84</v>
      </c>
      <c r="AV7244" s="13" t="s">
        <v>89</v>
      </c>
      <c r="AW7244" s="13" t="s">
        <v>31</v>
      </c>
      <c r="AX7244" s="13" t="s">
        <v>77</v>
      </c>
      <c r="AY7244" s="188" t="s">
        <v>574</v>
      </c>
    </row>
    <row r="7245" spans="2:51" s="13" customFormat="1" ht="12">
      <c r="B7245" s="187"/>
      <c r="D7245" s="181" t="s">
        <v>586</v>
      </c>
      <c r="E7245" s="188" t="s">
        <v>1</v>
      </c>
      <c r="F7245" s="189" t="s">
        <v>6971</v>
      </c>
      <c r="H7245" s="190">
        <v>-7.476</v>
      </c>
      <c r="I7245" s="191"/>
      <c r="L7245" s="187"/>
      <c r="M7245" s="192"/>
      <c r="T7245" s="193"/>
      <c r="AT7245" s="188" t="s">
        <v>586</v>
      </c>
      <c r="AU7245" s="188" t="s">
        <v>84</v>
      </c>
      <c r="AV7245" s="13" t="s">
        <v>89</v>
      </c>
      <c r="AW7245" s="13" t="s">
        <v>31</v>
      </c>
      <c r="AX7245" s="13" t="s">
        <v>77</v>
      </c>
      <c r="AY7245" s="188" t="s">
        <v>574</v>
      </c>
    </row>
    <row r="7246" spans="2:51" s="13" customFormat="1" ht="12">
      <c r="B7246" s="187"/>
      <c r="D7246" s="181" t="s">
        <v>586</v>
      </c>
      <c r="E7246" s="188" t="s">
        <v>1</v>
      </c>
      <c r="F7246" s="189" t="s">
        <v>6972</v>
      </c>
      <c r="H7246" s="190">
        <v>0.255</v>
      </c>
      <c r="I7246" s="191"/>
      <c r="L7246" s="187"/>
      <c r="M7246" s="192"/>
      <c r="T7246" s="193"/>
      <c r="AT7246" s="188" t="s">
        <v>586</v>
      </c>
      <c r="AU7246" s="188" t="s">
        <v>84</v>
      </c>
      <c r="AV7246" s="13" t="s">
        <v>89</v>
      </c>
      <c r="AW7246" s="13" t="s">
        <v>31</v>
      </c>
      <c r="AX7246" s="13" t="s">
        <v>77</v>
      </c>
      <c r="AY7246" s="188" t="s">
        <v>574</v>
      </c>
    </row>
    <row r="7247" spans="2:51" s="13" customFormat="1" ht="12">
      <c r="B7247" s="187"/>
      <c r="D7247" s="181" t="s">
        <v>586</v>
      </c>
      <c r="E7247" s="188" t="s">
        <v>1</v>
      </c>
      <c r="F7247" s="189" t="s">
        <v>6973</v>
      </c>
      <c r="H7247" s="190">
        <v>0.75800000000000001</v>
      </c>
      <c r="I7247" s="191"/>
      <c r="L7247" s="187"/>
      <c r="M7247" s="192"/>
      <c r="T7247" s="193"/>
      <c r="AT7247" s="188" t="s">
        <v>586</v>
      </c>
      <c r="AU7247" s="188" t="s">
        <v>84</v>
      </c>
      <c r="AV7247" s="13" t="s">
        <v>89</v>
      </c>
      <c r="AW7247" s="13" t="s">
        <v>31</v>
      </c>
      <c r="AX7247" s="13" t="s">
        <v>77</v>
      </c>
      <c r="AY7247" s="188" t="s">
        <v>574</v>
      </c>
    </row>
    <row r="7248" spans="2:51" s="13" customFormat="1" ht="12">
      <c r="B7248" s="187"/>
      <c r="D7248" s="181" t="s">
        <v>586</v>
      </c>
      <c r="E7248" s="188" t="s">
        <v>1</v>
      </c>
      <c r="F7248" s="189" t="s">
        <v>6974</v>
      </c>
      <c r="H7248" s="190">
        <v>1.21</v>
      </c>
      <c r="I7248" s="191"/>
      <c r="L7248" s="187"/>
      <c r="M7248" s="192"/>
      <c r="T7248" s="193"/>
      <c r="AT7248" s="188" t="s">
        <v>586</v>
      </c>
      <c r="AU7248" s="188" t="s">
        <v>84</v>
      </c>
      <c r="AV7248" s="13" t="s">
        <v>89</v>
      </c>
      <c r="AW7248" s="13" t="s">
        <v>31</v>
      </c>
      <c r="AX7248" s="13" t="s">
        <v>77</v>
      </c>
      <c r="AY7248" s="188" t="s">
        <v>574</v>
      </c>
    </row>
    <row r="7249" spans="2:51" s="13" customFormat="1" ht="12">
      <c r="B7249" s="187"/>
      <c r="D7249" s="181" t="s">
        <v>586</v>
      </c>
      <c r="E7249" s="188" t="s">
        <v>1</v>
      </c>
      <c r="F7249" s="189" t="s">
        <v>6975</v>
      </c>
      <c r="H7249" s="190">
        <v>0.71399999999999997</v>
      </c>
      <c r="I7249" s="191"/>
      <c r="L7249" s="187"/>
      <c r="M7249" s="192"/>
      <c r="T7249" s="193"/>
      <c r="AT7249" s="188" t="s">
        <v>586</v>
      </c>
      <c r="AU7249" s="188" t="s">
        <v>84</v>
      </c>
      <c r="AV7249" s="13" t="s">
        <v>89</v>
      </c>
      <c r="AW7249" s="13" t="s">
        <v>31</v>
      </c>
      <c r="AX7249" s="13" t="s">
        <v>77</v>
      </c>
      <c r="AY7249" s="188" t="s">
        <v>574</v>
      </c>
    </row>
    <row r="7250" spans="2:51" s="12" customFormat="1" ht="12">
      <c r="B7250" s="180"/>
      <c r="D7250" s="181" t="s">
        <v>586</v>
      </c>
      <c r="E7250" s="182" t="s">
        <v>1</v>
      </c>
      <c r="F7250" s="183" t="s">
        <v>6474</v>
      </c>
      <c r="H7250" s="182" t="s">
        <v>1</v>
      </c>
      <c r="I7250" s="184"/>
      <c r="L7250" s="180"/>
      <c r="M7250" s="185"/>
      <c r="T7250" s="186"/>
      <c r="AT7250" s="182" t="s">
        <v>586</v>
      </c>
      <c r="AU7250" s="182" t="s">
        <v>84</v>
      </c>
      <c r="AV7250" s="12" t="s">
        <v>84</v>
      </c>
      <c r="AW7250" s="12" t="s">
        <v>31</v>
      </c>
      <c r="AX7250" s="12" t="s">
        <v>77</v>
      </c>
      <c r="AY7250" s="182" t="s">
        <v>574</v>
      </c>
    </row>
    <row r="7251" spans="2:51" s="13" customFormat="1" ht="12">
      <c r="B7251" s="187"/>
      <c r="D7251" s="181" t="s">
        <v>586</v>
      </c>
      <c r="E7251" s="188" t="s">
        <v>1</v>
      </c>
      <c r="F7251" s="189" t="s">
        <v>6976</v>
      </c>
      <c r="H7251" s="190">
        <v>207.785</v>
      </c>
      <c r="I7251" s="191"/>
      <c r="L7251" s="187"/>
      <c r="M7251" s="192"/>
      <c r="T7251" s="193"/>
      <c r="AT7251" s="188" t="s">
        <v>586</v>
      </c>
      <c r="AU7251" s="188" t="s">
        <v>84</v>
      </c>
      <c r="AV7251" s="13" t="s">
        <v>89</v>
      </c>
      <c r="AW7251" s="13" t="s">
        <v>31</v>
      </c>
      <c r="AX7251" s="13" t="s">
        <v>77</v>
      </c>
      <c r="AY7251" s="188" t="s">
        <v>574</v>
      </c>
    </row>
    <row r="7252" spans="2:51" s="13" customFormat="1" ht="12">
      <c r="B7252" s="187"/>
      <c r="D7252" s="181" t="s">
        <v>586</v>
      </c>
      <c r="E7252" s="188" t="s">
        <v>1</v>
      </c>
      <c r="F7252" s="189" t="s">
        <v>6977</v>
      </c>
      <c r="H7252" s="190">
        <v>-53.491</v>
      </c>
      <c r="I7252" s="191"/>
      <c r="L7252" s="187"/>
      <c r="M7252" s="192"/>
      <c r="T7252" s="193"/>
      <c r="AT7252" s="188" t="s">
        <v>586</v>
      </c>
      <c r="AU7252" s="188" t="s">
        <v>84</v>
      </c>
      <c r="AV7252" s="13" t="s">
        <v>89</v>
      </c>
      <c r="AW7252" s="13" t="s">
        <v>31</v>
      </c>
      <c r="AX7252" s="13" t="s">
        <v>77</v>
      </c>
      <c r="AY7252" s="188" t="s">
        <v>574</v>
      </c>
    </row>
    <row r="7253" spans="2:51" s="13" customFormat="1" ht="12">
      <c r="B7253" s="187"/>
      <c r="D7253" s="181" t="s">
        <v>586</v>
      </c>
      <c r="E7253" s="188" t="s">
        <v>1</v>
      </c>
      <c r="F7253" s="189" t="s">
        <v>6978</v>
      </c>
      <c r="H7253" s="190">
        <v>-49.180999999999997</v>
      </c>
      <c r="I7253" s="191"/>
      <c r="L7253" s="187"/>
      <c r="M7253" s="192"/>
      <c r="T7253" s="193"/>
      <c r="AT7253" s="188" t="s">
        <v>586</v>
      </c>
      <c r="AU7253" s="188" t="s">
        <v>84</v>
      </c>
      <c r="AV7253" s="13" t="s">
        <v>89</v>
      </c>
      <c r="AW7253" s="13" t="s">
        <v>31</v>
      </c>
      <c r="AX7253" s="13" t="s">
        <v>77</v>
      </c>
      <c r="AY7253" s="188" t="s">
        <v>574</v>
      </c>
    </row>
    <row r="7254" spans="2:51" s="13" customFormat="1" ht="12">
      <c r="B7254" s="187"/>
      <c r="D7254" s="181" t="s">
        <v>586</v>
      </c>
      <c r="E7254" s="188" t="s">
        <v>1</v>
      </c>
      <c r="F7254" s="189" t="s">
        <v>6979</v>
      </c>
      <c r="H7254" s="190">
        <v>-5.5830000000000002</v>
      </c>
      <c r="I7254" s="191"/>
      <c r="L7254" s="187"/>
      <c r="M7254" s="192"/>
      <c r="T7254" s="193"/>
      <c r="AT7254" s="188" t="s">
        <v>586</v>
      </c>
      <c r="AU7254" s="188" t="s">
        <v>84</v>
      </c>
      <c r="AV7254" s="13" t="s">
        <v>89</v>
      </c>
      <c r="AW7254" s="13" t="s">
        <v>31</v>
      </c>
      <c r="AX7254" s="13" t="s">
        <v>77</v>
      </c>
      <c r="AY7254" s="188" t="s">
        <v>574</v>
      </c>
    </row>
    <row r="7255" spans="2:51" s="13" customFormat="1" ht="12">
      <c r="B7255" s="187"/>
      <c r="D7255" s="181" t="s">
        <v>586</v>
      </c>
      <c r="E7255" s="188" t="s">
        <v>1</v>
      </c>
      <c r="F7255" s="189" t="s">
        <v>6980</v>
      </c>
      <c r="H7255" s="190">
        <v>-7.2190000000000003</v>
      </c>
      <c r="I7255" s="191"/>
      <c r="L7255" s="187"/>
      <c r="M7255" s="192"/>
      <c r="T7255" s="193"/>
      <c r="AT7255" s="188" t="s">
        <v>586</v>
      </c>
      <c r="AU7255" s="188" t="s">
        <v>84</v>
      </c>
      <c r="AV7255" s="13" t="s">
        <v>89</v>
      </c>
      <c r="AW7255" s="13" t="s">
        <v>31</v>
      </c>
      <c r="AX7255" s="13" t="s">
        <v>77</v>
      </c>
      <c r="AY7255" s="188" t="s">
        <v>574</v>
      </c>
    </row>
    <row r="7256" spans="2:51" s="13" customFormat="1" ht="12">
      <c r="B7256" s="187"/>
      <c r="D7256" s="181" t="s">
        <v>586</v>
      </c>
      <c r="E7256" s="188" t="s">
        <v>1</v>
      </c>
      <c r="F7256" s="189" t="s">
        <v>6981</v>
      </c>
      <c r="H7256" s="190">
        <v>-4.6029999999999998</v>
      </c>
      <c r="I7256" s="191"/>
      <c r="L7256" s="187"/>
      <c r="M7256" s="192"/>
      <c r="T7256" s="193"/>
      <c r="AT7256" s="188" t="s">
        <v>586</v>
      </c>
      <c r="AU7256" s="188" t="s">
        <v>84</v>
      </c>
      <c r="AV7256" s="13" t="s">
        <v>89</v>
      </c>
      <c r="AW7256" s="13" t="s">
        <v>31</v>
      </c>
      <c r="AX7256" s="13" t="s">
        <v>77</v>
      </c>
      <c r="AY7256" s="188" t="s">
        <v>574</v>
      </c>
    </row>
    <row r="7257" spans="2:51" s="12" customFormat="1" ht="12">
      <c r="B7257" s="180"/>
      <c r="D7257" s="181" t="s">
        <v>586</v>
      </c>
      <c r="E7257" s="182" t="s">
        <v>1</v>
      </c>
      <c r="F7257" s="183" t="s">
        <v>6748</v>
      </c>
      <c r="H7257" s="182" t="s">
        <v>1</v>
      </c>
      <c r="I7257" s="184"/>
      <c r="L7257" s="180"/>
      <c r="M7257" s="185"/>
      <c r="T7257" s="186"/>
      <c r="AT7257" s="182" t="s">
        <v>586</v>
      </c>
      <c r="AU7257" s="182" t="s">
        <v>84</v>
      </c>
      <c r="AV7257" s="12" t="s">
        <v>84</v>
      </c>
      <c r="AW7257" s="12" t="s">
        <v>31</v>
      </c>
      <c r="AX7257" s="12" t="s">
        <v>77</v>
      </c>
      <c r="AY7257" s="182" t="s">
        <v>574</v>
      </c>
    </row>
    <row r="7258" spans="2:51" s="13" customFormat="1" ht="12">
      <c r="B7258" s="187"/>
      <c r="D7258" s="181" t="s">
        <v>586</v>
      </c>
      <c r="E7258" s="188" t="s">
        <v>1</v>
      </c>
      <c r="F7258" s="189" t="s">
        <v>6982</v>
      </c>
      <c r="H7258" s="190">
        <v>4.4800000000000004</v>
      </c>
      <c r="I7258" s="191"/>
      <c r="L7258" s="187"/>
      <c r="M7258" s="192"/>
      <c r="T7258" s="193"/>
      <c r="AT7258" s="188" t="s">
        <v>586</v>
      </c>
      <c r="AU7258" s="188" t="s">
        <v>84</v>
      </c>
      <c r="AV7258" s="13" t="s">
        <v>89</v>
      </c>
      <c r="AW7258" s="13" t="s">
        <v>31</v>
      </c>
      <c r="AX7258" s="13" t="s">
        <v>77</v>
      </c>
      <c r="AY7258" s="188" t="s">
        <v>574</v>
      </c>
    </row>
    <row r="7259" spans="2:51" s="13" customFormat="1" ht="12">
      <c r="B7259" s="187"/>
      <c r="D7259" s="181" t="s">
        <v>586</v>
      </c>
      <c r="E7259" s="188" t="s">
        <v>1</v>
      </c>
      <c r="F7259" s="189" t="s">
        <v>6983</v>
      </c>
      <c r="H7259" s="190">
        <v>0.318</v>
      </c>
      <c r="I7259" s="191"/>
      <c r="L7259" s="187"/>
      <c r="M7259" s="192"/>
      <c r="T7259" s="193"/>
      <c r="AT7259" s="188" t="s">
        <v>586</v>
      </c>
      <c r="AU7259" s="188" t="s">
        <v>84</v>
      </c>
      <c r="AV7259" s="13" t="s">
        <v>89</v>
      </c>
      <c r="AW7259" s="13" t="s">
        <v>31</v>
      </c>
      <c r="AX7259" s="13" t="s">
        <v>77</v>
      </c>
      <c r="AY7259" s="188" t="s">
        <v>574</v>
      </c>
    </row>
    <row r="7260" spans="2:51" s="13" customFormat="1" ht="12">
      <c r="B7260" s="187"/>
      <c r="D7260" s="181" t="s">
        <v>586</v>
      </c>
      <c r="E7260" s="188" t="s">
        <v>1</v>
      </c>
      <c r="F7260" s="189" t="s">
        <v>6984</v>
      </c>
      <c r="H7260" s="190">
        <v>5.78</v>
      </c>
      <c r="I7260" s="191"/>
      <c r="L7260" s="187"/>
      <c r="M7260" s="192"/>
      <c r="T7260" s="193"/>
      <c r="AT7260" s="188" t="s">
        <v>586</v>
      </c>
      <c r="AU7260" s="188" t="s">
        <v>84</v>
      </c>
      <c r="AV7260" s="13" t="s">
        <v>89</v>
      </c>
      <c r="AW7260" s="13" t="s">
        <v>31</v>
      </c>
      <c r="AX7260" s="13" t="s">
        <v>77</v>
      </c>
      <c r="AY7260" s="188" t="s">
        <v>574</v>
      </c>
    </row>
    <row r="7261" spans="2:51" s="13" customFormat="1" ht="12">
      <c r="B7261" s="187"/>
      <c r="D7261" s="181" t="s">
        <v>586</v>
      </c>
      <c r="E7261" s="188" t="s">
        <v>1</v>
      </c>
      <c r="F7261" s="189" t="s">
        <v>6985</v>
      </c>
      <c r="H7261" s="190">
        <v>7.601</v>
      </c>
      <c r="I7261" s="191"/>
      <c r="L7261" s="187"/>
      <c r="M7261" s="192"/>
      <c r="T7261" s="193"/>
      <c r="AT7261" s="188" t="s">
        <v>586</v>
      </c>
      <c r="AU7261" s="188" t="s">
        <v>84</v>
      </c>
      <c r="AV7261" s="13" t="s">
        <v>89</v>
      </c>
      <c r="AW7261" s="13" t="s">
        <v>31</v>
      </c>
      <c r="AX7261" s="13" t="s">
        <v>77</v>
      </c>
      <c r="AY7261" s="188" t="s">
        <v>574</v>
      </c>
    </row>
    <row r="7262" spans="2:51" s="13" customFormat="1" ht="12">
      <c r="B7262" s="187"/>
      <c r="D7262" s="181" t="s">
        <v>586</v>
      </c>
      <c r="E7262" s="188" t="s">
        <v>1</v>
      </c>
      <c r="F7262" s="189" t="s">
        <v>6986</v>
      </c>
      <c r="H7262" s="190">
        <v>0.46200000000000002</v>
      </c>
      <c r="I7262" s="191"/>
      <c r="L7262" s="187"/>
      <c r="M7262" s="192"/>
      <c r="T7262" s="193"/>
      <c r="AT7262" s="188" t="s">
        <v>586</v>
      </c>
      <c r="AU7262" s="188" t="s">
        <v>84</v>
      </c>
      <c r="AV7262" s="13" t="s">
        <v>89</v>
      </c>
      <c r="AW7262" s="13" t="s">
        <v>31</v>
      </c>
      <c r="AX7262" s="13" t="s">
        <v>77</v>
      </c>
      <c r="AY7262" s="188" t="s">
        <v>574</v>
      </c>
    </row>
    <row r="7263" spans="2:51" s="13" customFormat="1" ht="12">
      <c r="B7263" s="187"/>
      <c r="D7263" s="181" t="s">
        <v>586</v>
      </c>
      <c r="E7263" s="188" t="s">
        <v>1</v>
      </c>
      <c r="F7263" s="189" t="s">
        <v>6987</v>
      </c>
      <c r="H7263" s="190">
        <v>0.46700000000000003</v>
      </c>
      <c r="I7263" s="191"/>
      <c r="L7263" s="187"/>
      <c r="M7263" s="192"/>
      <c r="T7263" s="193"/>
      <c r="AT7263" s="188" t="s">
        <v>586</v>
      </c>
      <c r="AU7263" s="188" t="s">
        <v>84</v>
      </c>
      <c r="AV7263" s="13" t="s">
        <v>89</v>
      </c>
      <c r="AW7263" s="13" t="s">
        <v>31</v>
      </c>
      <c r="AX7263" s="13" t="s">
        <v>77</v>
      </c>
      <c r="AY7263" s="188" t="s">
        <v>574</v>
      </c>
    </row>
    <row r="7264" spans="2:51" s="13" customFormat="1" ht="12">
      <c r="B7264" s="187"/>
      <c r="D7264" s="181" t="s">
        <v>586</v>
      </c>
      <c r="E7264" s="188" t="s">
        <v>1</v>
      </c>
      <c r="F7264" s="189" t="s">
        <v>6988</v>
      </c>
      <c r="H7264" s="190">
        <v>0.29799999999999999</v>
      </c>
      <c r="I7264" s="191"/>
      <c r="L7264" s="187"/>
      <c r="M7264" s="192"/>
      <c r="T7264" s="193"/>
      <c r="AT7264" s="188" t="s">
        <v>586</v>
      </c>
      <c r="AU7264" s="188" t="s">
        <v>84</v>
      </c>
      <c r="AV7264" s="13" t="s">
        <v>89</v>
      </c>
      <c r="AW7264" s="13" t="s">
        <v>31</v>
      </c>
      <c r="AX7264" s="13" t="s">
        <v>77</v>
      </c>
      <c r="AY7264" s="188" t="s">
        <v>574</v>
      </c>
    </row>
    <row r="7265" spans="2:51" s="13" customFormat="1" ht="12">
      <c r="B7265" s="187"/>
      <c r="D7265" s="181" t="s">
        <v>586</v>
      </c>
      <c r="E7265" s="188" t="s">
        <v>1</v>
      </c>
      <c r="F7265" s="189" t="s">
        <v>6989</v>
      </c>
      <c r="H7265" s="190">
        <v>0.69</v>
      </c>
      <c r="I7265" s="191"/>
      <c r="L7265" s="187"/>
      <c r="M7265" s="192"/>
      <c r="T7265" s="193"/>
      <c r="AT7265" s="188" t="s">
        <v>586</v>
      </c>
      <c r="AU7265" s="188" t="s">
        <v>84</v>
      </c>
      <c r="AV7265" s="13" t="s">
        <v>89</v>
      </c>
      <c r="AW7265" s="13" t="s">
        <v>31</v>
      </c>
      <c r="AX7265" s="13" t="s">
        <v>77</v>
      </c>
      <c r="AY7265" s="188" t="s">
        <v>574</v>
      </c>
    </row>
    <row r="7266" spans="2:51" s="13" customFormat="1" ht="12">
      <c r="B7266" s="187"/>
      <c r="D7266" s="181" t="s">
        <v>586</v>
      </c>
      <c r="E7266" s="188" t="s">
        <v>1</v>
      </c>
      <c r="F7266" s="189" t="s">
        <v>6990</v>
      </c>
      <c r="H7266" s="190">
        <v>1.788</v>
      </c>
      <c r="I7266" s="191"/>
      <c r="L7266" s="187"/>
      <c r="M7266" s="192"/>
      <c r="T7266" s="193"/>
      <c r="AT7266" s="188" t="s">
        <v>586</v>
      </c>
      <c r="AU7266" s="188" t="s">
        <v>84</v>
      </c>
      <c r="AV7266" s="13" t="s">
        <v>89</v>
      </c>
      <c r="AW7266" s="13" t="s">
        <v>31</v>
      </c>
      <c r="AX7266" s="13" t="s">
        <v>77</v>
      </c>
      <c r="AY7266" s="188" t="s">
        <v>574</v>
      </c>
    </row>
    <row r="7267" spans="2:51" s="12" customFormat="1" ht="12">
      <c r="B7267" s="180"/>
      <c r="D7267" s="181" t="s">
        <v>586</v>
      </c>
      <c r="E7267" s="182" t="s">
        <v>1</v>
      </c>
      <c r="F7267" s="183" t="s">
        <v>6991</v>
      </c>
      <c r="H7267" s="182" t="s">
        <v>1</v>
      </c>
      <c r="I7267" s="184"/>
      <c r="L7267" s="180"/>
      <c r="M7267" s="185"/>
      <c r="T7267" s="186"/>
      <c r="AT7267" s="182" t="s">
        <v>586</v>
      </c>
      <c r="AU7267" s="182" t="s">
        <v>84</v>
      </c>
      <c r="AV7267" s="12" t="s">
        <v>84</v>
      </c>
      <c r="AW7267" s="12" t="s">
        <v>31</v>
      </c>
      <c r="AX7267" s="12" t="s">
        <v>77</v>
      </c>
      <c r="AY7267" s="182" t="s">
        <v>574</v>
      </c>
    </row>
    <row r="7268" spans="2:51" s="13" customFormat="1" ht="12">
      <c r="B7268" s="187"/>
      <c r="D7268" s="181" t="s">
        <v>586</v>
      </c>
      <c r="E7268" s="188" t="s">
        <v>1</v>
      </c>
      <c r="F7268" s="189" t="s">
        <v>6992</v>
      </c>
      <c r="H7268" s="190">
        <v>82.578000000000003</v>
      </c>
      <c r="I7268" s="191"/>
      <c r="L7268" s="187"/>
      <c r="M7268" s="192"/>
      <c r="T7268" s="193"/>
      <c r="AT7268" s="188" t="s">
        <v>586</v>
      </c>
      <c r="AU7268" s="188" t="s">
        <v>84</v>
      </c>
      <c r="AV7268" s="13" t="s">
        <v>89</v>
      </c>
      <c r="AW7268" s="13" t="s">
        <v>31</v>
      </c>
      <c r="AX7268" s="13" t="s">
        <v>77</v>
      </c>
      <c r="AY7268" s="188" t="s">
        <v>574</v>
      </c>
    </row>
    <row r="7269" spans="2:51" s="13" customFormat="1" ht="12">
      <c r="B7269" s="187"/>
      <c r="D7269" s="181" t="s">
        <v>586</v>
      </c>
      <c r="E7269" s="188" t="s">
        <v>1</v>
      </c>
      <c r="F7269" s="189" t="s">
        <v>6993</v>
      </c>
      <c r="H7269" s="190">
        <v>-39.159999999999997</v>
      </c>
      <c r="I7269" s="191"/>
      <c r="L7269" s="187"/>
      <c r="M7269" s="192"/>
      <c r="T7269" s="193"/>
      <c r="AT7269" s="188" t="s">
        <v>586</v>
      </c>
      <c r="AU7269" s="188" t="s">
        <v>84</v>
      </c>
      <c r="AV7269" s="13" t="s">
        <v>89</v>
      </c>
      <c r="AW7269" s="13" t="s">
        <v>31</v>
      </c>
      <c r="AX7269" s="13" t="s">
        <v>77</v>
      </c>
      <c r="AY7269" s="188" t="s">
        <v>574</v>
      </c>
    </row>
    <row r="7270" spans="2:51" s="12" customFormat="1" ht="12">
      <c r="B7270" s="180"/>
      <c r="D7270" s="181" t="s">
        <v>586</v>
      </c>
      <c r="E7270" s="182" t="s">
        <v>1</v>
      </c>
      <c r="F7270" s="183" t="s">
        <v>6748</v>
      </c>
      <c r="H7270" s="182" t="s">
        <v>1</v>
      </c>
      <c r="I7270" s="184"/>
      <c r="L7270" s="180"/>
      <c r="M7270" s="185"/>
      <c r="T7270" s="186"/>
      <c r="AT7270" s="182" t="s">
        <v>586</v>
      </c>
      <c r="AU7270" s="182" t="s">
        <v>84</v>
      </c>
      <c r="AV7270" s="12" t="s">
        <v>84</v>
      </c>
      <c r="AW7270" s="12" t="s">
        <v>31</v>
      </c>
      <c r="AX7270" s="12" t="s">
        <v>77</v>
      </c>
      <c r="AY7270" s="182" t="s">
        <v>574</v>
      </c>
    </row>
    <row r="7271" spans="2:51" s="13" customFormat="1" ht="12">
      <c r="B7271" s="187"/>
      <c r="D7271" s="181" t="s">
        <v>586</v>
      </c>
      <c r="E7271" s="188" t="s">
        <v>1</v>
      </c>
      <c r="F7271" s="189" t="s">
        <v>6994</v>
      </c>
      <c r="H7271" s="190">
        <v>3.74</v>
      </c>
      <c r="I7271" s="191"/>
      <c r="L7271" s="187"/>
      <c r="M7271" s="192"/>
      <c r="T7271" s="193"/>
      <c r="AT7271" s="188" t="s">
        <v>586</v>
      </c>
      <c r="AU7271" s="188" t="s">
        <v>84</v>
      </c>
      <c r="AV7271" s="13" t="s">
        <v>89</v>
      </c>
      <c r="AW7271" s="13" t="s">
        <v>31</v>
      </c>
      <c r="AX7271" s="13" t="s">
        <v>77</v>
      </c>
      <c r="AY7271" s="188" t="s">
        <v>574</v>
      </c>
    </row>
    <row r="7272" spans="2:51" s="13" customFormat="1" ht="12">
      <c r="B7272" s="187"/>
      <c r="D7272" s="181" t="s">
        <v>586</v>
      </c>
      <c r="E7272" s="188" t="s">
        <v>1</v>
      </c>
      <c r="F7272" s="189" t="s">
        <v>6995</v>
      </c>
      <c r="H7272" s="190">
        <v>2.4209999999999998</v>
      </c>
      <c r="I7272" s="191"/>
      <c r="L7272" s="187"/>
      <c r="M7272" s="192"/>
      <c r="T7272" s="193"/>
      <c r="AT7272" s="188" t="s">
        <v>586</v>
      </c>
      <c r="AU7272" s="188" t="s">
        <v>84</v>
      </c>
      <c r="AV7272" s="13" t="s">
        <v>89</v>
      </c>
      <c r="AW7272" s="13" t="s">
        <v>31</v>
      </c>
      <c r="AX7272" s="13" t="s">
        <v>77</v>
      </c>
      <c r="AY7272" s="188" t="s">
        <v>574</v>
      </c>
    </row>
    <row r="7273" spans="2:51" s="12" customFormat="1" ht="12">
      <c r="B7273" s="180"/>
      <c r="D7273" s="181" t="s">
        <v>586</v>
      </c>
      <c r="E7273" s="182" t="s">
        <v>1</v>
      </c>
      <c r="F7273" s="183" t="s">
        <v>6996</v>
      </c>
      <c r="H7273" s="182" t="s">
        <v>1</v>
      </c>
      <c r="I7273" s="184"/>
      <c r="L7273" s="180"/>
      <c r="M7273" s="185"/>
      <c r="T7273" s="186"/>
      <c r="AT7273" s="182" t="s">
        <v>586</v>
      </c>
      <c r="AU7273" s="182" t="s">
        <v>84</v>
      </c>
      <c r="AV7273" s="12" t="s">
        <v>84</v>
      </c>
      <c r="AW7273" s="12" t="s">
        <v>31</v>
      </c>
      <c r="AX7273" s="12" t="s">
        <v>77</v>
      </c>
      <c r="AY7273" s="182" t="s">
        <v>574</v>
      </c>
    </row>
    <row r="7274" spans="2:51" s="13" customFormat="1" ht="12">
      <c r="B7274" s="187"/>
      <c r="D7274" s="181" t="s">
        <v>586</v>
      </c>
      <c r="E7274" s="188" t="s">
        <v>1</v>
      </c>
      <c r="F7274" s="189" t="s">
        <v>6997</v>
      </c>
      <c r="H7274" s="190">
        <v>68.295000000000002</v>
      </c>
      <c r="I7274" s="191"/>
      <c r="L7274" s="187"/>
      <c r="M7274" s="192"/>
      <c r="T7274" s="193"/>
      <c r="AT7274" s="188" t="s">
        <v>586</v>
      </c>
      <c r="AU7274" s="188" t="s">
        <v>84</v>
      </c>
      <c r="AV7274" s="13" t="s">
        <v>89</v>
      </c>
      <c r="AW7274" s="13" t="s">
        <v>31</v>
      </c>
      <c r="AX7274" s="13" t="s">
        <v>77</v>
      </c>
      <c r="AY7274" s="188" t="s">
        <v>574</v>
      </c>
    </row>
    <row r="7275" spans="2:51" s="13" customFormat="1" ht="12">
      <c r="B7275" s="187"/>
      <c r="D7275" s="181" t="s">
        <v>586</v>
      </c>
      <c r="E7275" s="188" t="s">
        <v>1</v>
      </c>
      <c r="F7275" s="189" t="s">
        <v>6998</v>
      </c>
      <c r="H7275" s="190">
        <v>-14.773999999999999</v>
      </c>
      <c r="I7275" s="191"/>
      <c r="L7275" s="187"/>
      <c r="M7275" s="192"/>
      <c r="T7275" s="193"/>
      <c r="AT7275" s="188" t="s">
        <v>586</v>
      </c>
      <c r="AU7275" s="188" t="s">
        <v>84</v>
      </c>
      <c r="AV7275" s="13" t="s">
        <v>89</v>
      </c>
      <c r="AW7275" s="13" t="s">
        <v>31</v>
      </c>
      <c r="AX7275" s="13" t="s">
        <v>77</v>
      </c>
      <c r="AY7275" s="188" t="s">
        <v>574</v>
      </c>
    </row>
    <row r="7276" spans="2:51" s="13" customFormat="1" ht="12">
      <c r="B7276" s="187"/>
      <c r="D7276" s="181" t="s">
        <v>586</v>
      </c>
      <c r="E7276" s="188" t="s">
        <v>1</v>
      </c>
      <c r="F7276" s="189" t="s">
        <v>6999</v>
      </c>
      <c r="H7276" s="190">
        <v>-16.376000000000001</v>
      </c>
      <c r="I7276" s="191"/>
      <c r="L7276" s="187"/>
      <c r="M7276" s="192"/>
      <c r="T7276" s="193"/>
      <c r="AT7276" s="188" t="s">
        <v>586</v>
      </c>
      <c r="AU7276" s="188" t="s">
        <v>84</v>
      </c>
      <c r="AV7276" s="13" t="s">
        <v>89</v>
      </c>
      <c r="AW7276" s="13" t="s">
        <v>31</v>
      </c>
      <c r="AX7276" s="13" t="s">
        <v>77</v>
      </c>
      <c r="AY7276" s="188" t="s">
        <v>574</v>
      </c>
    </row>
    <row r="7277" spans="2:51" s="12" customFormat="1" ht="12">
      <c r="B7277" s="180"/>
      <c r="D7277" s="181" t="s">
        <v>586</v>
      </c>
      <c r="E7277" s="182" t="s">
        <v>1</v>
      </c>
      <c r="F7277" s="183" t="s">
        <v>6748</v>
      </c>
      <c r="H7277" s="182" t="s">
        <v>1</v>
      </c>
      <c r="I7277" s="184"/>
      <c r="L7277" s="180"/>
      <c r="M7277" s="185"/>
      <c r="T7277" s="186"/>
      <c r="AT7277" s="182" t="s">
        <v>586</v>
      </c>
      <c r="AU7277" s="182" t="s">
        <v>84</v>
      </c>
      <c r="AV7277" s="12" t="s">
        <v>84</v>
      </c>
      <c r="AW7277" s="12" t="s">
        <v>31</v>
      </c>
      <c r="AX7277" s="12" t="s">
        <v>77</v>
      </c>
      <c r="AY7277" s="182" t="s">
        <v>574</v>
      </c>
    </row>
    <row r="7278" spans="2:51" s="13" customFormat="1" ht="12">
      <c r="B7278" s="187"/>
      <c r="D7278" s="181" t="s">
        <v>586</v>
      </c>
      <c r="E7278" s="188" t="s">
        <v>1</v>
      </c>
      <c r="F7278" s="189" t="s">
        <v>7000</v>
      </c>
      <c r="H7278" s="190">
        <v>1.5640000000000001</v>
      </c>
      <c r="I7278" s="191"/>
      <c r="L7278" s="187"/>
      <c r="M7278" s="192"/>
      <c r="T7278" s="193"/>
      <c r="AT7278" s="188" t="s">
        <v>586</v>
      </c>
      <c r="AU7278" s="188" t="s">
        <v>84</v>
      </c>
      <c r="AV7278" s="13" t="s">
        <v>89</v>
      </c>
      <c r="AW7278" s="13" t="s">
        <v>31</v>
      </c>
      <c r="AX7278" s="13" t="s">
        <v>77</v>
      </c>
      <c r="AY7278" s="188" t="s">
        <v>574</v>
      </c>
    </row>
    <row r="7279" spans="2:51" s="13" customFormat="1" ht="12">
      <c r="B7279" s="187"/>
      <c r="D7279" s="181" t="s">
        <v>586</v>
      </c>
      <c r="E7279" s="188" t="s">
        <v>1</v>
      </c>
      <c r="F7279" s="189" t="s">
        <v>7001</v>
      </c>
      <c r="H7279" s="190">
        <v>1.0580000000000001</v>
      </c>
      <c r="I7279" s="191"/>
      <c r="L7279" s="187"/>
      <c r="M7279" s="192"/>
      <c r="T7279" s="193"/>
      <c r="AT7279" s="188" t="s">
        <v>586</v>
      </c>
      <c r="AU7279" s="188" t="s">
        <v>84</v>
      </c>
      <c r="AV7279" s="13" t="s">
        <v>89</v>
      </c>
      <c r="AW7279" s="13" t="s">
        <v>31</v>
      </c>
      <c r="AX7279" s="13" t="s">
        <v>77</v>
      </c>
      <c r="AY7279" s="188" t="s">
        <v>574</v>
      </c>
    </row>
    <row r="7280" spans="2:51" s="13" customFormat="1" ht="12">
      <c r="B7280" s="187"/>
      <c r="D7280" s="181" t="s">
        <v>586</v>
      </c>
      <c r="E7280" s="188" t="s">
        <v>1</v>
      </c>
      <c r="F7280" s="189" t="s">
        <v>7002</v>
      </c>
      <c r="H7280" s="190">
        <v>0.37</v>
      </c>
      <c r="I7280" s="191"/>
      <c r="L7280" s="187"/>
      <c r="M7280" s="192"/>
      <c r="T7280" s="193"/>
      <c r="AT7280" s="188" t="s">
        <v>586</v>
      </c>
      <c r="AU7280" s="188" t="s">
        <v>84</v>
      </c>
      <c r="AV7280" s="13" t="s">
        <v>89</v>
      </c>
      <c r="AW7280" s="13" t="s">
        <v>31</v>
      </c>
      <c r="AX7280" s="13" t="s">
        <v>77</v>
      </c>
      <c r="AY7280" s="188" t="s">
        <v>574</v>
      </c>
    </row>
    <row r="7281" spans="2:65" s="13" customFormat="1" ht="12">
      <c r="B7281" s="187"/>
      <c r="D7281" s="181" t="s">
        <v>586</v>
      </c>
      <c r="E7281" s="188" t="s">
        <v>1</v>
      </c>
      <c r="F7281" s="189" t="s">
        <v>7003</v>
      </c>
      <c r="H7281" s="190">
        <v>2.4209999999999998</v>
      </c>
      <c r="I7281" s="191"/>
      <c r="L7281" s="187"/>
      <c r="M7281" s="192"/>
      <c r="T7281" s="193"/>
      <c r="AT7281" s="188" t="s">
        <v>586</v>
      </c>
      <c r="AU7281" s="188" t="s">
        <v>84</v>
      </c>
      <c r="AV7281" s="13" t="s">
        <v>89</v>
      </c>
      <c r="AW7281" s="13" t="s">
        <v>31</v>
      </c>
      <c r="AX7281" s="13" t="s">
        <v>77</v>
      </c>
      <c r="AY7281" s="188" t="s">
        <v>574</v>
      </c>
    </row>
    <row r="7282" spans="2:65" s="12" customFormat="1" ht="12">
      <c r="B7282" s="180"/>
      <c r="D7282" s="181" t="s">
        <v>586</v>
      </c>
      <c r="E7282" s="182" t="s">
        <v>1</v>
      </c>
      <c r="F7282" s="183" t="s">
        <v>7004</v>
      </c>
      <c r="H7282" s="182" t="s">
        <v>1</v>
      </c>
      <c r="I7282" s="184"/>
      <c r="L7282" s="180"/>
      <c r="M7282" s="185"/>
      <c r="T7282" s="186"/>
      <c r="AT7282" s="182" t="s">
        <v>586</v>
      </c>
      <c r="AU7282" s="182" t="s">
        <v>84</v>
      </c>
      <c r="AV7282" s="12" t="s">
        <v>84</v>
      </c>
      <c r="AW7282" s="12" t="s">
        <v>31</v>
      </c>
      <c r="AX7282" s="12" t="s">
        <v>77</v>
      </c>
      <c r="AY7282" s="182" t="s">
        <v>574</v>
      </c>
    </row>
    <row r="7283" spans="2:65" s="13" customFormat="1" ht="12">
      <c r="B7283" s="187"/>
      <c r="D7283" s="181" t="s">
        <v>586</v>
      </c>
      <c r="E7283" s="188" t="s">
        <v>1</v>
      </c>
      <c r="F7283" s="189" t="s">
        <v>7005</v>
      </c>
      <c r="H7283" s="190">
        <v>82.504999999999995</v>
      </c>
      <c r="I7283" s="191"/>
      <c r="L7283" s="187"/>
      <c r="M7283" s="192"/>
      <c r="T7283" s="193"/>
      <c r="AT7283" s="188" t="s">
        <v>586</v>
      </c>
      <c r="AU7283" s="188" t="s">
        <v>84</v>
      </c>
      <c r="AV7283" s="13" t="s">
        <v>89</v>
      </c>
      <c r="AW7283" s="13" t="s">
        <v>31</v>
      </c>
      <c r="AX7283" s="13" t="s">
        <v>77</v>
      </c>
      <c r="AY7283" s="188" t="s">
        <v>574</v>
      </c>
    </row>
    <row r="7284" spans="2:65" s="13" customFormat="1" ht="12">
      <c r="B7284" s="187"/>
      <c r="D7284" s="181" t="s">
        <v>586</v>
      </c>
      <c r="E7284" s="188" t="s">
        <v>1</v>
      </c>
      <c r="F7284" s="189" t="s">
        <v>7006</v>
      </c>
      <c r="H7284" s="190">
        <v>-44.66</v>
      </c>
      <c r="I7284" s="191"/>
      <c r="L7284" s="187"/>
      <c r="M7284" s="192"/>
      <c r="T7284" s="193"/>
      <c r="AT7284" s="188" t="s">
        <v>586</v>
      </c>
      <c r="AU7284" s="188" t="s">
        <v>84</v>
      </c>
      <c r="AV7284" s="13" t="s">
        <v>89</v>
      </c>
      <c r="AW7284" s="13" t="s">
        <v>31</v>
      </c>
      <c r="AX7284" s="13" t="s">
        <v>77</v>
      </c>
      <c r="AY7284" s="188" t="s">
        <v>574</v>
      </c>
    </row>
    <row r="7285" spans="2:65" s="12" customFormat="1" ht="12">
      <c r="B7285" s="180"/>
      <c r="D7285" s="181" t="s">
        <v>586</v>
      </c>
      <c r="E7285" s="182" t="s">
        <v>1</v>
      </c>
      <c r="F7285" s="183" t="s">
        <v>6748</v>
      </c>
      <c r="H7285" s="182" t="s">
        <v>1</v>
      </c>
      <c r="I7285" s="184"/>
      <c r="L7285" s="180"/>
      <c r="M7285" s="185"/>
      <c r="T7285" s="186"/>
      <c r="AT7285" s="182" t="s">
        <v>586</v>
      </c>
      <c r="AU7285" s="182" t="s">
        <v>84</v>
      </c>
      <c r="AV7285" s="12" t="s">
        <v>84</v>
      </c>
      <c r="AW7285" s="12" t="s">
        <v>31</v>
      </c>
      <c r="AX7285" s="12" t="s">
        <v>77</v>
      </c>
      <c r="AY7285" s="182" t="s">
        <v>574</v>
      </c>
    </row>
    <row r="7286" spans="2:65" s="13" customFormat="1" ht="12">
      <c r="B7286" s="187"/>
      <c r="D7286" s="181" t="s">
        <v>586</v>
      </c>
      <c r="E7286" s="188" t="s">
        <v>1</v>
      </c>
      <c r="F7286" s="189" t="s">
        <v>6994</v>
      </c>
      <c r="H7286" s="190">
        <v>3.74</v>
      </c>
      <c r="I7286" s="191"/>
      <c r="L7286" s="187"/>
      <c r="M7286" s="192"/>
      <c r="T7286" s="193"/>
      <c r="AT7286" s="188" t="s">
        <v>586</v>
      </c>
      <c r="AU7286" s="188" t="s">
        <v>84</v>
      </c>
      <c r="AV7286" s="13" t="s">
        <v>89</v>
      </c>
      <c r="AW7286" s="13" t="s">
        <v>31</v>
      </c>
      <c r="AX7286" s="13" t="s">
        <v>77</v>
      </c>
      <c r="AY7286" s="188" t="s">
        <v>574</v>
      </c>
    </row>
    <row r="7287" spans="2:65" s="13" customFormat="1" ht="12">
      <c r="B7287" s="187"/>
      <c r="D7287" s="181" t="s">
        <v>586</v>
      </c>
      <c r="E7287" s="188" t="s">
        <v>1</v>
      </c>
      <c r="F7287" s="189" t="s">
        <v>6995</v>
      </c>
      <c r="H7287" s="190">
        <v>2.4209999999999998</v>
      </c>
      <c r="I7287" s="191"/>
      <c r="L7287" s="187"/>
      <c r="M7287" s="192"/>
      <c r="T7287" s="193"/>
      <c r="AT7287" s="188" t="s">
        <v>586</v>
      </c>
      <c r="AU7287" s="188" t="s">
        <v>84</v>
      </c>
      <c r="AV7287" s="13" t="s">
        <v>89</v>
      </c>
      <c r="AW7287" s="13" t="s">
        <v>31</v>
      </c>
      <c r="AX7287" s="13" t="s">
        <v>77</v>
      </c>
      <c r="AY7287" s="188" t="s">
        <v>574</v>
      </c>
    </row>
    <row r="7288" spans="2:65" s="15" customFormat="1" ht="12">
      <c r="B7288" s="201"/>
      <c r="D7288" s="181" t="s">
        <v>586</v>
      </c>
      <c r="E7288" s="202" t="s">
        <v>1</v>
      </c>
      <c r="F7288" s="203" t="s">
        <v>776</v>
      </c>
      <c r="H7288" s="204">
        <v>530.40599999999995</v>
      </c>
      <c r="I7288" s="205"/>
      <c r="L7288" s="201"/>
      <c r="M7288" s="206"/>
      <c r="T7288" s="207"/>
      <c r="AT7288" s="202" t="s">
        <v>586</v>
      </c>
      <c r="AU7288" s="202" t="s">
        <v>84</v>
      </c>
      <c r="AV7288" s="15" t="s">
        <v>597</v>
      </c>
      <c r="AW7288" s="15" t="s">
        <v>31</v>
      </c>
      <c r="AX7288" s="15" t="s">
        <v>77</v>
      </c>
      <c r="AY7288" s="202" t="s">
        <v>574</v>
      </c>
    </row>
    <row r="7289" spans="2:65" s="14" customFormat="1" ht="12">
      <c r="B7289" s="194"/>
      <c r="D7289" s="181" t="s">
        <v>586</v>
      </c>
      <c r="E7289" s="195" t="s">
        <v>343</v>
      </c>
      <c r="F7289" s="196" t="s">
        <v>596</v>
      </c>
      <c r="H7289" s="197">
        <v>956.51400000000001</v>
      </c>
      <c r="I7289" s="198"/>
      <c r="L7289" s="194"/>
      <c r="M7289" s="199"/>
      <c r="T7289" s="200"/>
      <c r="AT7289" s="195" t="s">
        <v>586</v>
      </c>
      <c r="AU7289" s="195" t="s">
        <v>84</v>
      </c>
      <c r="AV7289" s="14" t="s">
        <v>580</v>
      </c>
      <c r="AW7289" s="14" t="s">
        <v>31</v>
      </c>
      <c r="AX7289" s="14" t="s">
        <v>84</v>
      </c>
      <c r="AY7289" s="195" t="s">
        <v>574</v>
      </c>
    </row>
    <row r="7290" spans="2:65" s="1" customFormat="1" ht="16.5" customHeight="1">
      <c r="B7290" s="140"/>
      <c r="C7290" s="168" t="s">
        <v>7007</v>
      </c>
      <c r="D7290" s="168" t="s">
        <v>576</v>
      </c>
      <c r="E7290" s="169" t="s">
        <v>7008</v>
      </c>
      <c r="F7290" s="170" t="s">
        <v>12093</v>
      </c>
      <c r="G7290" s="171" t="s">
        <v>584</v>
      </c>
      <c r="H7290" s="172">
        <v>283.548</v>
      </c>
      <c r="I7290" s="173"/>
      <c r="J7290" s="174">
        <f>ROUND(I7290*H7290,2)</f>
        <v>0</v>
      </c>
      <c r="K7290" s="175"/>
      <c r="L7290" s="34"/>
      <c r="M7290" s="176" t="s">
        <v>1</v>
      </c>
      <c r="N7290" s="139" t="s">
        <v>43</v>
      </c>
      <c r="P7290" s="177">
        <f>O7290*H7290</f>
        <v>0</v>
      </c>
      <c r="Q7290" s="177">
        <v>1.0500000000000001E-2</v>
      </c>
      <c r="R7290" s="177">
        <f>Q7290*H7290</f>
        <v>2.9772540000000003</v>
      </c>
      <c r="S7290" s="177">
        <v>0</v>
      </c>
      <c r="T7290" s="178">
        <f>S7290*H7290</f>
        <v>0</v>
      </c>
      <c r="AR7290" s="179" t="s">
        <v>6138</v>
      </c>
      <c r="AT7290" s="179" t="s">
        <v>576</v>
      </c>
      <c r="AU7290" s="179" t="s">
        <v>84</v>
      </c>
      <c r="AY7290" s="17" t="s">
        <v>574</v>
      </c>
      <c r="BE7290" s="102">
        <f>IF(N7290="základná",J7290,0)</f>
        <v>0</v>
      </c>
      <c r="BF7290" s="102">
        <f>IF(N7290="znížená",J7290,0)</f>
        <v>0</v>
      </c>
      <c r="BG7290" s="102">
        <f>IF(N7290="zákl. prenesená",J7290,0)</f>
        <v>0</v>
      </c>
      <c r="BH7290" s="102">
        <f>IF(N7290="zníž. prenesená",J7290,0)</f>
        <v>0</v>
      </c>
      <c r="BI7290" s="102">
        <f>IF(N7290="nulová",J7290,0)</f>
        <v>0</v>
      </c>
      <c r="BJ7290" s="17" t="s">
        <v>89</v>
      </c>
      <c r="BK7290" s="102">
        <f>ROUND(I7290*H7290,2)</f>
        <v>0</v>
      </c>
      <c r="BL7290" s="17" t="s">
        <v>6138</v>
      </c>
      <c r="BM7290" s="179" t="s">
        <v>7009</v>
      </c>
    </row>
    <row r="7291" spans="2:65" s="12" customFormat="1" ht="12">
      <c r="B7291" s="180"/>
      <c r="D7291" s="181" t="s">
        <v>586</v>
      </c>
      <c r="E7291" s="182" t="s">
        <v>1</v>
      </c>
      <c r="F7291" s="183" t="s">
        <v>7010</v>
      </c>
      <c r="H7291" s="182" t="s">
        <v>1</v>
      </c>
      <c r="I7291" s="184"/>
      <c r="L7291" s="180"/>
      <c r="M7291" s="185"/>
      <c r="T7291" s="186"/>
      <c r="AT7291" s="182" t="s">
        <v>586</v>
      </c>
      <c r="AU7291" s="182" t="s">
        <v>84</v>
      </c>
      <c r="AV7291" s="12" t="s">
        <v>84</v>
      </c>
      <c r="AW7291" s="12" t="s">
        <v>31</v>
      </c>
      <c r="AX7291" s="12" t="s">
        <v>77</v>
      </c>
      <c r="AY7291" s="182" t="s">
        <v>574</v>
      </c>
    </row>
    <row r="7292" spans="2:65" s="12" customFormat="1" ht="12">
      <c r="B7292" s="180"/>
      <c r="D7292" s="181" t="s">
        <v>586</v>
      </c>
      <c r="E7292" s="182" t="s">
        <v>1</v>
      </c>
      <c r="F7292" s="183" t="s">
        <v>7011</v>
      </c>
      <c r="H7292" s="182" t="s">
        <v>1</v>
      </c>
      <c r="I7292" s="184"/>
      <c r="L7292" s="180"/>
      <c r="M7292" s="185"/>
      <c r="T7292" s="186"/>
      <c r="AT7292" s="182" t="s">
        <v>586</v>
      </c>
      <c r="AU7292" s="182" t="s">
        <v>84</v>
      </c>
      <c r="AV7292" s="12" t="s">
        <v>84</v>
      </c>
      <c r="AW7292" s="12" t="s">
        <v>31</v>
      </c>
      <c r="AX7292" s="12" t="s">
        <v>77</v>
      </c>
      <c r="AY7292" s="182" t="s">
        <v>574</v>
      </c>
    </row>
    <row r="7293" spans="2:65" s="12" customFormat="1" ht="12">
      <c r="B7293" s="180"/>
      <c r="D7293" s="181" t="s">
        <v>586</v>
      </c>
      <c r="E7293" s="182" t="s">
        <v>1</v>
      </c>
      <c r="F7293" s="183" t="s">
        <v>6853</v>
      </c>
      <c r="H7293" s="182" t="s">
        <v>1</v>
      </c>
      <c r="I7293" s="184"/>
      <c r="L7293" s="180"/>
      <c r="M7293" s="185"/>
      <c r="T7293" s="186"/>
      <c r="AT7293" s="182" t="s">
        <v>586</v>
      </c>
      <c r="AU7293" s="182" t="s">
        <v>84</v>
      </c>
      <c r="AV7293" s="12" t="s">
        <v>84</v>
      </c>
      <c r="AW7293" s="12" t="s">
        <v>31</v>
      </c>
      <c r="AX7293" s="12" t="s">
        <v>77</v>
      </c>
      <c r="AY7293" s="182" t="s">
        <v>574</v>
      </c>
    </row>
    <row r="7294" spans="2:65" s="12" customFormat="1" ht="12">
      <c r="B7294" s="180"/>
      <c r="D7294" s="181" t="s">
        <v>586</v>
      </c>
      <c r="E7294" s="182" t="s">
        <v>1</v>
      </c>
      <c r="F7294" s="183" t="s">
        <v>6854</v>
      </c>
      <c r="H7294" s="182" t="s">
        <v>1</v>
      </c>
      <c r="I7294" s="184"/>
      <c r="L7294" s="180"/>
      <c r="M7294" s="185"/>
      <c r="T7294" s="186"/>
      <c r="AT7294" s="182" t="s">
        <v>586</v>
      </c>
      <c r="AU7294" s="182" t="s">
        <v>84</v>
      </c>
      <c r="AV7294" s="12" t="s">
        <v>84</v>
      </c>
      <c r="AW7294" s="12" t="s">
        <v>31</v>
      </c>
      <c r="AX7294" s="12" t="s">
        <v>77</v>
      </c>
      <c r="AY7294" s="182" t="s">
        <v>574</v>
      </c>
    </row>
    <row r="7295" spans="2:65" s="13" customFormat="1" ht="12">
      <c r="B7295" s="187"/>
      <c r="D7295" s="181" t="s">
        <v>586</v>
      </c>
      <c r="E7295" s="188" t="s">
        <v>1</v>
      </c>
      <c r="F7295" s="189" t="s">
        <v>7012</v>
      </c>
      <c r="H7295" s="190">
        <v>5.2560000000000002</v>
      </c>
      <c r="I7295" s="191"/>
      <c r="L7295" s="187"/>
      <c r="M7295" s="192"/>
      <c r="T7295" s="193"/>
      <c r="AT7295" s="188" t="s">
        <v>586</v>
      </c>
      <c r="AU7295" s="188" t="s">
        <v>84</v>
      </c>
      <c r="AV7295" s="13" t="s">
        <v>89</v>
      </c>
      <c r="AW7295" s="13" t="s">
        <v>31</v>
      </c>
      <c r="AX7295" s="13" t="s">
        <v>77</v>
      </c>
      <c r="AY7295" s="188" t="s">
        <v>574</v>
      </c>
    </row>
    <row r="7296" spans="2:65" s="12" customFormat="1" ht="12">
      <c r="B7296" s="180"/>
      <c r="D7296" s="181" t="s">
        <v>586</v>
      </c>
      <c r="E7296" s="182" t="s">
        <v>1</v>
      </c>
      <c r="F7296" s="183" t="s">
        <v>6857</v>
      </c>
      <c r="H7296" s="182" t="s">
        <v>1</v>
      </c>
      <c r="I7296" s="184"/>
      <c r="L7296" s="180"/>
      <c r="M7296" s="185"/>
      <c r="T7296" s="186"/>
      <c r="AT7296" s="182" t="s">
        <v>586</v>
      </c>
      <c r="AU7296" s="182" t="s">
        <v>84</v>
      </c>
      <c r="AV7296" s="12" t="s">
        <v>84</v>
      </c>
      <c r="AW7296" s="12" t="s">
        <v>31</v>
      </c>
      <c r="AX7296" s="12" t="s">
        <v>77</v>
      </c>
      <c r="AY7296" s="182" t="s">
        <v>574</v>
      </c>
    </row>
    <row r="7297" spans="2:51" s="13" customFormat="1" ht="12">
      <c r="B7297" s="187"/>
      <c r="D7297" s="181" t="s">
        <v>586</v>
      </c>
      <c r="E7297" s="188" t="s">
        <v>1</v>
      </c>
      <c r="F7297" s="189" t="s">
        <v>7013</v>
      </c>
      <c r="H7297" s="190">
        <v>23.4</v>
      </c>
      <c r="I7297" s="191"/>
      <c r="L7297" s="187"/>
      <c r="M7297" s="192"/>
      <c r="T7297" s="193"/>
      <c r="AT7297" s="188" t="s">
        <v>586</v>
      </c>
      <c r="AU7297" s="188" t="s">
        <v>84</v>
      </c>
      <c r="AV7297" s="13" t="s">
        <v>89</v>
      </c>
      <c r="AW7297" s="13" t="s">
        <v>31</v>
      </c>
      <c r="AX7297" s="13" t="s">
        <v>77</v>
      </c>
      <c r="AY7297" s="188" t="s">
        <v>574</v>
      </c>
    </row>
    <row r="7298" spans="2:51" s="13" customFormat="1" ht="12">
      <c r="B7298" s="187"/>
      <c r="D7298" s="181" t="s">
        <v>586</v>
      </c>
      <c r="E7298" s="188" t="s">
        <v>1</v>
      </c>
      <c r="F7298" s="189" t="s">
        <v>7014</v>
      </c>
      <c r="H7298" s="190">
        <v>-6.782</v>
      </c>
      <c r="I7298" s="191"/>
      <c r="L7298" s="187"/>
      <c r="M7298" s="192"/>
      <c r="T7298" s="193"/>
      <c r="AT7298" s="188" t="s">
        <v>586</v>
      </c>
      <c r="AU7298" s="188" t="s">
        <v>84</v>
      </c>
      <c r="AV7298" s="13" t="s">
        <v>89</v>
      </c>
      <c r="AW7298" s="13" t="s">
        <v>31</v>
      </c>
      <c r="AX7298" s="13" t="s">
        <v>77</v>
      </c>
      <c r="AY7298" s="188" t="s">
        <v>574</v>
      </c>
    </row>
    <row r="7299" spans="2:51" s="12" customFormat="1" ht="12">
      <c r="B7299" s="180"/>
      <c r="D7299" s="181" t="s">
        <v>586</v>
      </c>
      <c r="E7299" s="182" t="s">
        <v>1</v>
      </c>
      <c r="F7299" s="183" t="s">
        <v>6862</v>
      </c>
      <c r="H7299" s="182" t="s">
        <v>1</v>
      </c>
      <c r="I7299" s="184"/>
      <c r="L7299" s="180"/>
      <c r="M7299" s="185"/>
      <c r="T7299" s="186"/>
      <c r="AT7299" s="182" t="s">
        <v>586</v>
      </c>
      <c r="AU7299" s="182" t="s">
        <v>84</v>
      </c>
      <c r="AV7299" s="12" t="s">
        <v>84</v>
      </c>
      <c r="AW7299" s="12" t="s">
        <v>31</v>
      </c>
      <c r="AX7299" s="12" t="s">
        <v>77</v>
      </c>
      <c r="AY7299" s="182" t="s">
        <v>574</v>
      </c>
    </row>
    <row r="7300" spans="2:51" s="13" customFormat="1" ht="12">
      <c r="B7300" s="187"/>
      <c r="D7300" s="181" t="s">
        <v>586</v>
      </c>
      <c r="E7300" s="188" t="s">
        <v>1</v>
      </c>
      <c r="F7300" s="189" t="s">
        <v>7015</v>
      </c>
      <c r="H7300" s="190">
        <v>5.82</v>
      </c>
      <c r="I7300" s="191"/>
      <c r="L7300" s="187"/>
      <c r="M7300" s="192"/>
      <c r="T7300" s="193"/>
      <c r="AT7300" s="188" t="s">
        <v>586</v>
      </c>
      <c r="AU7300" s="188" t="s">
        <v>84</v>
      </c>
      <c r="AV7300" s="13" t="s">
        <v>89</v>
      </c>
      <c r="AW7300" s="13" t="s">
        <v>31</v>
      </c>
      <c r="AX7300" s="13" t="s">
        <v>77</v>
      </c>
      <c r="AY7300" s="188" t="s">
        <v>574</v>
      </c>
    </row>
    <row r="7301" spans="2:51" s="13" customFormat="1" ht="12">
      <c r="B7301" s="187"/>
      <c r="D7301" s="181" t="s">
        <v>586</v>
      </c>
      <c r="E7301" s="188" t="s">
        <v>1</v>
      </c>
      <c r="F7301" s="189" t="s">
        <v>7016</v>
      </c>
      <c r="H7301" s="190">
        <v>-1.6160000000000001</v>
      </c>
      <c r="I7301" s="191"/>
      <c r="L7301" s="187"/>
      <c r="M7301" s="192"/>
      <c r="T7301" s="193"/>
      <c r="AT7301" s="188" t="s">
        <v>586</v>
      </c>
      <c r="AU7301" s="188" t="s">
        <v>84</v>
      </c>
      <c r="AV7301" s="13" t="s">
        <v>89</v>
      </c>
      <c r="AW7301" s="13" t="s">
        <v>31</v>
      </c>
      <c r="AX7301" s="13" t="s">
        <v>77</v>
      </c>
      <c r="AY7301" s="188" t="s">
        <v>574</v>
      </c>
    </row>
    <row r="7302" spans="2:51" s="12" customFormat="1" ht="12">
      <c r="B7302" s="180"/>
      <c r="D7302" s="181" t="s">
        <v>586</v>
      </c>
      <c r="E7302" s="182" t="s">
        <v>1</v>
      </c>
      <c r="F7302" s="183" t="s">
        <v>6866</v>
      </c>
      <c r="H7302" s="182" t="s">
        <v>1</v>
      </c>
      <c r="I7302" s="184"/>
      <c r="L7302" s="180"/>
      <c r="M7302" s="185"/>
      <c r="T7302" s="186"/>
      <c r="AT7302" s="182" t="s">
        <v>586</v>
      </c>
      <c r="AU7302" s="182" t="s">
        <v>84</v>
      </c>
      <c r="AV7302" s="12" t="s">
        <v>84</v>
      </c>
      <c r="AW7302" s="12" t="s">
        <v>31</v>
      </c>
      <c r="AX7302" s="12" t="s">
        <v>77</v>
      </c>
      <c r="AY7302" s="182" t="s">
        <v>574</v>
      </c>
    </row>
    <row r="7303" spans="2:51" s="13" customFormat="1" ht="12">
      <c r="B7303" s="187"/>
      <c r="D7303" s="181" t="s">
        <v>586</v>
      </c>
      <c r="E7303" s="188" t="s">
        <v>1</v>
      </c>
      <c r="F7303" s="189" t="s">
        <v>4364</v>
      </c>
      <c r="H7303" s="190">
        <v>2.52</v>
      </c>
      <c r="I7303" s="191"/>
      <c r="L7303" s="187"/>
      <c r="M7303" s="192"/>
      <c r="T7303" s="193"/>
      <c r="AT7303" s="188" t="s">
        <v>586</v>
      </c>
      <c r="AU7303" s="188" t="s">
        <v>84</v>
      </c>
      <c r="AV7303" s="13" t="s">
        <v>89</v>
      </c>
      <c r="AW7303" s="13" t="s">
        <v>31</v>
      </c>
      <c r="AX7303" s="13" t="s">
        <v>77</v>
      </c>
      <c r="AY7303" s="188" t="s">
        <v>574</v>
      </c>
    </row>
    <row r="7304" spans="2:51" s="13" customFormat="1" ht="12">
      <c r="B7304" s="187"/>
      <c r="D7304" s="181" t="s">
        <v>586</v>
      </c>
      <c r="E7304" s="188" t="s">
        <v>1</v>
      </c>
      <c r="F7304" s="189" t="s">
        <v>7016</v>
      </c>
      <c r="H7304" s="190">
        <v>-1.6160000000000001</v>
      </c>
      <c r="I7304" s="191"/>
      <c r="L7304" s="187"/>
      <c r="M7304" s="192"/>
      <c r="T7304" s="193"/>
      <c r="AT7304" s="188" t="s">
        <v>586</v>
      </c>
      <c r="AU7304" s="188" t="s">
        <v>84</v>
      </c>
      <c r="AV7304" s="13" t="s">
        <v>89</v>
      </c>
      <c r="AW7304" s="13" t="s">
        <v>31</v>
      </c>
      <c r="AX7304" s="13" t="s">
        <v>77</v>
      </c>
      <c r="AY7304" s="188" t="s">
        <v>574</v>
      </c>
    </row>
    <row r="7305" spans="2:51" s="12" customFormat="1" ht="12">
      <c r="B7305" s="180"/>
      <c r="D7305" s="181" t="s">
        <v>586</v>
      </c>
      <c r="E7305" s="182" t="s">
        <v>1</v>
      </c>
      <c r="F7305" s="183" t="s">
        <v>6868</v>
      </c>
      <c r="H7305" s="182" t="s">
        <v>1</v>
      </c>
      <c r="I7305" s="184"/>
      <c r="L7305" s="180"/>
      <c r="M7305" s="185"/>
      <c r="T7305" s="186"/>
      <c r="AT7305" s="182" t="s">
        <v>586</v>
      </c>
      <c r="AU7305" s="182" t="s">
        <v>84</v>
      </c>
      <c r="AV7305" s="12" t="s">
        <v>84</v>
      </c>
      <c r="AW7305" s="12" t="s">
        <v>31</v>
      </c>
      <c r="AX7305" s="12" t="s">
        <v>77</v>
      </c>
      <c r="AY7305" s="182" t="s">
        <v>574</v>
      </c>
    </row>
    <row r="7306" spans="2:51" s="13" customFormat="1" ht="12">
      <c r="B7306" s="187"/>
      <c r="D7306" s="181" t="s">
        <v>586</v>
      </c>
      <c r="E7306" s="188" t="s">
        <v>1</v>
      </c>
      <c r="F7306" s="189" t="s">
        <v>7017</v>
      </c>
      <c r="H7306" s="190">
        <v>30.6</v>
      </c>
      <c r="I7306" s="191"/>
      <c r="L7306" s="187"/>
      <c r="M7306" s="192"/>
      <c r="T7306" s="193"/>
      <c r="AT7306" s="188" t="s">
        <v>586</v>
      </c>
      <c r="AU7306" s="188" t="s">
        <v>84</v>
      </c>
      <c r="AV7306" s="13" t="s">
        <v>89</v>
      </c>
      <c r="AW7306" s="13" t="s">
        <v>31</v>
      </c>
      <c r="AX7306" s="13" t="s">
        <v>77</v>
      </c>
      <c r="AY7306" s="188" t="s">
        <v>574</v>
      </c>
    </row>
    <row r="7307" spans="2:51" s="13" customFormat="1" ht="12">
      <c r="B7307" s="187"/>
      <c r="D7307" s="181" t="s">
        <v>586</v>
      </c>
      <c r="E7307" s="188" t="s">
        <v>1</v>
      </c>
      <c r="F7307" s="189" t="s">
        <v>7018</v>
      </c>
      <c r="H7307" s="190">
        <v>-2.4009999999999998</v>
      </c>
      <c r="I7307" s="191"/>
      <c r="L7307" s="187"/>
      <c r="M7307" s="192"/>
      <c r="T7307" s="193"/>
      <c r="AT7307" s="188" t="s">
        <v>586</v>
      </c>
      <c r="AU7307" s="188" t="s">
        <v>84</v>
      </c>
      <c r="AV7307" s="13" t="s">
        <v>89</v>
      </c>
      <c r="AW7307" s="13" t="s">
        <v>31</v>
      </c>
      <c r="AX7307" s="13" t="s">
        <v>77</v>
      </c>
      <c r="AY7307" s="188" t="s">
        <v>574</v>
      </c>
    </row>
    <row r="7308" spans="2:51" s="12" customFormat="1" ht="12">
      <c r="B7308" s="180"/>
      <c r="D7308" s="181" t="s">
        <v>586</v>
      </c>
      <c r="E7308" s="182" t="s">
        <v>1</v>
      </c>
      <c r="F7308" s="183" t="s">
        <v>6872</v>
      </c>
      <c r="H7308" s="182" t="s">
        <v>1</v>
      </c>
      <c r="I7308" s="184"/>
      <c r="L7308" s="180"/>
      <c r="M7308" s="185"/>
      <c r="T7308" s="186"/>
      <c r="AT7308" s="182" t="s">
        <v>586</v>
      </c>
      <c r="AU7308" s="182" t="s">
        <v>84</v>
      </c>
      <c r="AV7308" s="12" t="s">
        <v>84</v>
      </c>
      <c r="AW7308" s="12" t="s">
        <v>31</v>
      </c>
      <c r="AX7308" s="12" t="s">
        <v>77</v>
      </c>
      <c r="AY7308" s="182" t="s">
        <v>574</v>
      </c>
    </row>
    <row r="7309" spans="2:51" s="13" customFormat="1" ht="12">
      <c r="B7309" s="187"/>
      <c r="D7309" s="181" t="s">
        <v>586</v>
      </c>
      <c r="E7309" s="188" t="s">
        <v>1</v>
      </c>
      <c r="F7309" s="189" t="s">
        <v>7019</v>
      </c>
      <c r="H7309" s="190">
        <v>75.959999999999994</v>
      </c>
      <c r="I7309" s="191"/>
      <c r="L7309" s="187"/>
      <c r="M7309" s="192"/>
      <c r="T7309" s="193"/>
      <c r="AT7309" s="188" t="s">
        <v>586</v>
      </c>
      <c r="AU7309" s="188" t="s">
        <v>84</v>
      </c>
      <c r="AV7309" s="13" t="s">
        <v>89</v>
      </c>
      <c r="AW7309" s="13" t="s">
        <v>31</v>
      </c>
      <c r="AX7309" s="13" t="s">
        <v>77</v>
      </c>
      <c r="AY7309" s="188" t="s">
        <v>574</v>
      </c>
    </row>
    <row r="7310" spans="2:51" s="13" customFormat="1" ht="12">
      <c r="B7310" s="187"/>
      <c r="D7310" s="181" t="s">
        <v>586</v>
      </c>
      <c r="E7310" s="188" t="s">
        <v>1</v>
      </c>
      <c r="F7310" s="189" t="s">
        <v>7020</v>
      </c>
      <c r="H7310" s="190">
        <v>-12.88</v>
      </c>
      <c r="I7310" s="191"/>
      <c r="L7310" s="187"/>
      <c r="M7310" s="192"/>
      <c r="T7310" s="193"/>
      <c r="AT7310" s="188" t="s">
        <v>586</v>
      </c>
      <c r="AU7310" s="188" t="s">
        <v>84</v>
      </c>
      <c r="AV7310" s="13" t="s">
        <v>89</v>
      </c>
      <c r="AW7310" s="13" t="s">
        <v>31</v>
      </c>
      <c r="AX7310" s="13" t="s">
        <v>77</v>
      </c>
      <c r="AY7310" s="188" t="s">
        <v>574</v>
      </c>
    </row>
    <row r="7311" spans="2:51" s="12" customFormat="1" ht="12">
      <c r="B7311" s="180"/>
      <c r="D7311" s="181" t="s">
        <v>586</v>
      </c>
      <c r="E7311" s="182" t="s">
        <v>1</v>
      </c>
      <c r="F7311" s="183" t="s">
        <v>7021</v>
      </c>
      <c r="H7311" s="182" t="s">
        <v>1</v>
      </c>
      <c r="I7311" s="184"/>
      <c r="L7311" s="180"/>
      <c r="M7311" s="185"/>
      <c r="T7311" s="186"/>
      <c r="AT7311" s="182" t="s">
        <v>586</v>
      </c>
      <c r="AU7311" s="182" t="s">
        <v>84</v>
      </c>
      <c r="AV7311" s="12" t="s">
        <v>84</v>
      </c>
      <c r="AW7311" s="12" t="s">
        <v>31</v>
      </c>
      <c r="AX7311" s="12" t="s">
        <v>77</v>
      </c>
      <c r="AY7311" s="182" t="s">
        <v>574</v>
      </c>
    </row>
    <row r="7312" spans="2:51" s="13" customFormat="1" ht="12">
      <c r="B7312" s="187"/>
      <c r="D7312" s="181" t="s">
        <v>586</v>
      </c>
      <c r="E7312" s="188" t="s">
        <v>1</v>
      </c>
      <c r="F7312" s="189" t="s">
        <v>7022</v>
      </c>
      <c r="H7312" s="190">
        <v>26.942</v>
      </c>
      <c r="I7312" s="191"/>
      <c r="L7312" s="187"/>
      <c r="M7312" s="192"/>
      <c r="T7312" s="193"/>
      <c r="AT7312" s="188" t="s">
        <v>586</v>
      </c>
      <c r="AU7312" s="188" t="s">
        <v>84</v>
      </c>
      <c r="AV7312" s="13" t="s">
        <v>89</v>
      </c>
      <c r="AW7312" s="13" t="s">
        <v>31</v>
      </c>
      <c r="AX7312" s="13" t="s">
        <v>77</v>
      </c>
      <c r="AY7312" s="188" t="s">
        <v>574</v>
      </c>
    </row>
    <row r="7313" spans="2:51" s="13" customFormat="1" ht="12">
      <c r="B7313" s="187"/>
      <c r="D7313" s="181" t="s">
        <v>586</v>
      </c>
      <c r="E7313" s="188" t="s">
        <v>1</v>
      </c>
      <c r="F7313" s="189" t="s">
        <v>7023</v>
      </c>
      <c r="H7313" s="190">
        <v>-0.76500000000000001</v>
      </c>
      <c r="I7313" s="191"/>
      <c r="L7313" s="187"/>
      <c r="M7313" s="192"/>
      <c r="T7313" s="193"/>
      <c r="AT7313" s="188" t="s">
        <v>586</v>
      </c>
      <c r="AU7313" s="188" t="s">
        <v>84</v>
      </c>
      <c r="AV7313" s="13" t="s">
        <v>89</v>
      </c>
      <c r="AW7313" s="13" t="s">
        <v>31</v>
      </c>
      <c r="AX7313" s="13" t="s">
        <v>77</v>
      </c>
      <c r="AY7313" s="188" t="s">
        <v>574</v>
      </c>
    </row>
    <row r="7314" spans="2:51" s="15" customFormat="1" ht="12">
      <c r="B7314" s="201"/>
      <c r="D7314" s="181" t="s">
        <v>586</v>
      </c>
      <c r="E7314" s="202" t="s">
        <v>1</v>
      </c>
      <c r="F7314" s="203" t="s">
        <v>776</v>
      </c>
      <c r="H7314" s="204">
        <v>144.43799999999999</v>
      </c>
      <c r="I7314" s="205"/>
      <c r="L7314" s="201"/>
      <c r="M7314" s="206"/>
      <c r="T7314" s="207"/>
      <c r="AT7314" s="202" t="s">
        <v>586</v>
      </c>
      <c r="AU7314" s="202" t="s">
        <v>84</v>
      </c>
      <c r="AV7314" s="15" t="s">
        <v>597</v>
      </c>
      <c r="AW7314" s="15" t="s">
        <v>31</v>
      </c>
      <c r="AX7314" s="15" t="s">
        <v>77</v>
      </c>
      <c r="AY7314" s="202" t="s">
        <v>574</v>
      </c>
    </row>
    <row r="7315" spans="2:51" s="12" customFormat="1" ht="12">
      <c r="B7315" s="180"/>
      <c r="D7315" s="181" t="s">
        <v>586</v>
      </c>
      <c r="E7315" s="182" t="s">
        <v>1</v>
      </c>
      <c r="F7315" s="183" t="s">
        <v>1019</v>
      </c>
      <c r="H7315" s="182" t="s">
        <v>1</v>
      </c>
      <c r="I7315" s="184"/>
      <c r="L7315" s="180"/>
      <c r="M7315" s="185"/>
      <c r="T7315" s="186"/>
      <c r="AT7315" s="182" t="s">
        <v>586</v>
      </c>
      <c r="AU7315" s="182" t="s">
        <v>84</v>
      </c>
      <c r="AV7315" s="12" t="s">
        <v>84</v>
      </c>
      <c r="AW7315" s="12" t="s">
        <v>31</v>
      </c>
      <c r="AX7315" s="12" t="s">
        <v>77</v>
      </c>
      <c r="AY7315" s="182" t="s">
        <v>574</v>
      </c>
    </row>
    <row r="7316" spans="2:51" s="12" customFormat="1" ht="12">
      <c r="B7316" s="180"/>
      <c r="D7316" s="181" t="s">
        <v>586</v>
      </c>
      <c r="E7316" s="182" t="s">
        <v>1</v>
      </c>
      <c r="F7316" s="183" t="s">
        <v>7024</v>
      </c>
      <c r="H7316" s="182" t="s">
        <v>1</v>
      </c>
      <c r="I7316" s="184"/>
      <c r="L7316" s="180"/>
      <c r="M7316" s="185"/>
      <c r="T7316" s="186"/>
      <c r="AT7316" s="182" t="s">
        <v>586</v>
      </c>
      <c r="AU7316" s="182" t="s">
        <v>84</v>
      </c>
      <c r="AV7316" s="12" t="s">
        <v>84</v>
      </c>
      <c r="AW7316" s="12" t="s">
        <v>31</v>
      </c>
      <c r="AX7316" s="12" t="s">
        <v>77</v>
      </c>
      <c r="AY7316" s="182" t="s">
        <v>574</v>
      </c>
    </row>
    <row r="7317" spans="2:51" s="13" customFormat="1" ht="12">
      <c r="B7317" s="187"/>
      <c r="D7317" s="181" t="s">
        <v>586</v>
      </c>
      <c r="E7317" s="188" t="s">
        <v>1</v>
      </c>
      <c r="F7317" s="189" t="s">
        <v>7025</v>
      </c>
      <c r="H7317" s="190">
        <v>20.164000000000001</v>
      </c>
      <c r="I7317" s="191"/>
      <c r="L7317" s="187"/>
      <c r="M7317" s="192"/>
      <c r="T7317" s="193"/>
      <c r="AT7317" s="188" t="s">
        <v>586</v>
      </c>
      <c r="AU7317" s="188" t="s">
        <v>84</v>
      </c>
      <c r="AV7317" s="13" t="s">
        <v>89</v>
      </c>
      <c r="AW7317" s="13" t="s">
        <v>31</v>
      </c>
      <c r="AX7317" s="13" t="s">
        <v>77</v>
      </c>
      <c r="AY7317" s="188" t="s">
        <v>574</v>
      </c>
    </row>
    <row r="7318" spans="2:51" s="12" customFormat="1" ht="12">
      <c r="B7318" s="180"/>
      <c r="D7318" s="181" t="s">
        <v>586</v>
      </c>
      <c r="E7318" s="182" t="s">
        <v>1</v>
      </c>
      <c r="F7318" s="183" t="s">
        <v>7026</v>
      </c>
      <c r="H7318" s="182" t="s">
        <v>1</v>
      </c>
      <c r="I7318" s="184"/>
      <c r="L7318" s="180"/>
      <c r="M7318" s="185"/>
      <c r="T7318" s="186"/>
      <c r="AT7318" s="182" t="s">
        <v>586</v>
      </c>
      <c r="AU7318" s="182" t="s">
        <v>84</v>
      </c>
      <c r="AV7318" s="12" t="s">
        <v>84</v>
      </c>
      <c r="AW7318" s="12" t="s">
        <v>31</v>
      </c>
      <c r="AX7318" s="12" t="s">
        <v>77</v>
      </c>
      <c r="AY7318" s="182" t="s">
        <v>574</v>
      </c>
    </row>
    <row r="7319" spans="2:51" s="13" customFormat="1" ht="12">
      <c r="B7319" s="187"/>
      <c r="D7319" s="181" t="s">
        <v>586</v>
      </c>
      <c r="E7319" s="188" t="s">
        <v>1</v>
      </c>
      <c r="F7319" s="189" t="s">
        <v>7027</v>
      </c>
      <c r="H7319" s="190">
        <v>32.161999999999999</v>
      </c>
      <c r="I7319" s="191"/>
      <c r="L7319" s="187"/>
      <c r="M7319" s="192"/>
      <c r="T7319" s="193"/>
      <c r="AT7319" s="188" t="s">
        <v>586</v>
      </c>
      <c r="AU7319" s="188" t="s">
        <v>84</v>
      </c>
      <c r="AV7319" s="13" t="s">
        <v>89</v>
      </c>
      <c r="AW7319" s="13" t="s">
        <v>31</v>
      </c>
      <c r="AX7319" s="13" t="s">
        <v>77</v>
      </c>
      <c r="AY7319" s="188" t="s">
        <v>574</v>
      </c>
    </row>
    <row r="7320" spans="2:51" s="15" customFormat="1" ht="12">
      <c r="B7320" s="201"/>
      <c r="D7320" s="181" t="s">
        <v>586</v>
      </c>
      <c r="E7320" s="202" t="s">
        <v>1</v>
      </c>
      <c r="F7320" s="203" t="s">
        <v>776</v>
      </c>
      <c r="H7320" s="204">
        <v>52.326000000000001</v>
      </c>
      <c r="I7320" s="205"/>
      <c r="L7320" s="201"/>
      <c r="M7320" s="206"/>
      <c r="T7320" s="207"/>
      <c r="AT7320" s="202" t="s">
        <v>586</v>
      </c>
      <c r="AU7320" s="202" t="s">
        <v>84</v>
      </c>
      <c r="AV7320" s="15" t="s">
        <v>597</v>
      </c>
      <c r="AW7320" s="15" t="s">
        <v>31</v>
      </c>
      <c r="AX7320" s="15" t="s">
        <v>77</v>
      </c>
      <c r="AY7320" s="202" t="s">
        <v>574</v>
      </c>
    </row>
    <row r="7321" spans="2:51" s="12" customFormat="1" ht="12">
      <c r="B7321" s="180"/>
      <c r="D7321" s="181" t="s">
        <v>586</v>
      </c>
      <c r="E7321" s="182" t="s">
        <v>1</v>
      </c>
      <c r="F7321" s="183" t="s">
        <v>1043</v>
      </c>
      <c r="H7321" s="182" t="s">
        <v>1</v>
      </c>
      <c r="I7321" s="184"/>
      <c r="L7321" s="180"/>
      <c r="M7321" s="185"/>
      <c r="T7321" s="186"/>
      <c r="AT7321" s="182" t="s">
        <v>586</v>
      </c>
      <c r="AU7321" s="182" t="s">
        <v>84</v>
      </c>
      <c r="AV7321" s="12" t="s">
        <v>84</v>
      </c>
      <c r="AW7321" s="12" t="s">
        <v>31</v>
      </c>
      <c r="AX7321" s="12" t="s">
        <v>77</v>
      </c>
      <c r="AY7321" s="182" t="s">
        <v>574</v>
      </c>
    </row>
    <row r="7322" spans="2:51" s="12" customFormat="1" ht="12">
      <c r="B7322" s="180"/>
      <c r="D7322" s="181" t="s">
        <v>586</v>
      </c>
      <c r="E7322" s="182" t="s">
        <v>1</v>
      </c>
      <c r="F7322" s="183" t="s">
        <v>7028</v>
      </c>
      <c r="H7322" s="182" t="s">
        <v>1</v>
      </c>
      <c r="I7322" s="184"/>
      <c r="L7322" s="180"/>
      <c r="M7322" s="185"/>
      <c r="T7322" s="186"/>
      <c r="AT7322" s="182" t="s">
        <v>586</v>
      </c>
      <c r="AU7322" s="182" t="s">
        <v>84</v>
      </c>
      <c r="AV7322" s="12" t="s">
        <v>84</v>
      </c>
      <c r="AW7322" s="12" t="s">
        <v>31</v>
      </c>
      <c r="AX7322" s="12" t="s">
        <v>77</v>
      </c>
      <c r="AY7322" s="182" t="s">
        <v>574</v>
      </c>
    </row>
    <row r="7323" spans="2:51" s="13" customFormat="1" ht="12">
      <c r="B7323" s="187"/>
      <c r="D7323" s="181" t="s">
        <v>586</v>
      </c>
      <c r="E7323" s="188" t="s">
        <v>1</v>
      </c>
      <c r="F7323" s="189" t="s">
        <v>7029</v>
      </c>
      <c r="H7323" s="190">
        <v>15.878</v>
      </c>
      <c r="I7323" s="191"/>
      <c r="L7323" s="187"/>
      <c r="M7323" s="192"/>
      <c r="T7323" s="193"/>
      <c r="AT7323" s="188" t="s">
        <v>586</v>
      </c>
      <c r="AU7323" s="188" t="s">
        <v>84</v>
      </c>
      <c r="AV7323" s="13" t="s">
        <v>89</v>
      </c>
      <c r="AW7323" s="13" t="s">
        <v>31</v>
      </c>
      <c r="AX7323" s="13" t="s">
        <v>77</v>
      </c>
      <c r="AY7323" s="188" t="s">
        <v>574</v>
      </c>
    </row>
    <row r="7324" spans="2:51" s="13" customFormat="1" ht="12">
      <c r="B7324" s="187"/>
      <c r="D7324" s="181" t="s">
        <v>586</v>
      </c>
      <c r="E7324" s="188" t="s">
        <v>1</v>
      </c>
      <c r="F7324" s="189" t="s">
        <v>7030</v>
      </c>
      <c r="H7324" s="190">
        <v>1.1240000000000001</v>
      </c>
      <c r="I7324" s="191"/>
      <c r="L7324" s="187"/>
      <c r="M7324" s="192"/>
      <c r="T7324" s="193"/>
      <c r="AT7324" s="188" t="s">
        <v>586</v>
      </c>
      <c r="AU7324" s="188" t="s">
        <v>84</v>
      </c>
      <c r="AV7324" s="13" t="s">
        <v>89</v>
      </c>
      <c r="AW7324" s="13" t="s">
        <v>31</v>
      </c>
      <c r="AX7324" s="13" t="s">
        <v>77</v>
      </c>
      <c r="AY7324" s="188" t="s">
        <v>574</v>
      </c>
    </row>
    <row r="7325" spans="2:51" s="12" customFormat="1" ht="12">
      <c r="B7325" s="180"/>
      <c r="D7325" s="181" t="s">
        <v>586</v>
      </c>
      <c r="E7325" s="182" t="s">
        <v>1</v>
      </c>
      <c r="F7325" s="183" t="s">
        <v>6846</v>
      </c>
      <c r="H7325" s="182" t="s">
        <v>1</v>
      </c>
      <c r="I7325" s="184"/>
      <c r="L7325" s="180"/>
      <c r="M7325" s="185"/>
      <c r="T7325" s="186"/>
      <c r="AT7325" s="182" t="s">
        <v>586</v>
      </c>
      <c r="AU7325" s="182" t="s">
        <v>84</v>
      </c>
      <c r="AV7325" s="12" t="s">
        <v>84</v>
      </c>
      <c r="AW7325" s="12" t="s">
        <v>31</v>
      </c>
      <c r="AX7325" s="12" t="s">
        <v>77</v>
      </c>
      <c r="AY7325" s="182" t="s">
        <v>574</v>
      </c>
    </row>
    <row r="7326" spans="2:51" s="13" customFormat="1" ht="12">
      <c r="B7326" s="187"/>
      <c r="D7326" s="181" t="s">
        <v>586</v>
      </c>
      <c r="E7326" s="188" t="s">
        <v>1</v>
      </c>
      <c r="F7326" s="189" t="s">
        <v>7031</v>
      </c>
      <c r="H7326" s="190">
        <v>27.26</v>
      </c>
      <c r="I7326" s="191"/>
      <c r="L7326" s="187"/>
      <c r="M7326" s="192"/>
      <c r="T7326" s="193"/>
      <c r="AT7326" s="188" t="s">
        <v>586</v>
      </c>
      <c r="AU7326" s="188" t="s">
        <v>84</v>
      </c>
      <c r="AV7326" s="13" t="s">
        <v>89</v>
      </c>
      <c r="AW7326" s="13" t="s">
        <v>31</v>
      </c>
      <c r="AX7326" s="13" t="s">
        <v>77</v>
      </c>
      <c r="AY7326" s="188" t="s">
        <v>574</v>
      </c>
    </row>
    <row r="7327" spans="2:51" s="12" customFormat="1" ht="12">
      <c r="B7327" s="180"/>
      <c r="D7327" s="181" t="s">
        <v>586</v>
      </c>
      <c r="E7327" s="182" t="s">
        <v>1</v>
      </c>
      <c r="F7327" s="183" t="s">
        <v>6474</v>
      </c>
      <c r="H7327" s="182" t="s">
        <v>1</v>
      </c>
      <c r="I7327" s="184"/>
      <c r="L7327" s="180"/>
      <c r="M7327" s="185"/>
      <c r="T7327" s="186"/>
      <c r="AT7327" s="182" t="s">
        <v>586</v>
      </c>
      <c r="AU7327" s="182" t="s">
        <v>84</v>
      </c>
      <c r="AV7327" s="12" t="s">
        <v>84</v>
      </c>
      <c r="AW7327" s="12" t="s">
        <v>31</v>
      </c>
      <c r="AX7327" s="12" t="s">
        <v>77</v>
      </c>
      <c r="AY7327" s="182" t="s">
        <v>574</v>
      </c>
    </row>
    <row r="7328" spans="2:51" s="13" customFormat="1" ht="12">
      <c r="B7328" s="187"/>
      <c r="D7328" s="181" t="s">
        <v>586</v>
      </c>
      <c r="E7328" s="188" t="s">
        <v>1</v>
      </c>
      <c r="F7328" s="189" t="s">
        <v>7032</v>
      </c>
      <c r="H7328" s="190">
        <v>9.1349999999999998</v>
      </c>
      <c r="I7328" s="191"/>
      <c r="L7328" s="187"/>
      <c r="M7328" s="192"/>
      <c r="T7328" s="193"/>
      <c r="AT7328" s="188" t="s">
        <v>586</v>
      </c>
      <c r="AU7328" s="188" t="s">
        <v>84</v>
      </c>
      <c r="AV7328" s="13" t="s">
        <v>89</v>
      </c>
      <c r="AW7328" s="13" t="s">
        <v>31</v>
      </c>
      <c r="AX7328" s="13" t="s">
        <v>77</v>
      </c>
      <c r="AY7328" s="188" t="s">
        <v>574</v>
      </c>
    </row>
    <row r="7329" spans="2:65" s="12" customFormat="1" ht="12">
      <c r="B7329" s="180"/>
      <c r="D7329" s="181" t="s">
        <v>586</v>
      </c>
      <c r="E7329" s="182" t="s">
        <v>1</v>
      </c>
      <c r="F7329" s="183" t="s">
        <v>7033</v>
      </c>
      <c r="H7329" s="182" t="s">
        <v>1</v>
      </c>
      <c r="I7329" s="184"/>
      <c r="L7329" s="180"/>
      <c r="M7329" s="185"/>
      <c r="T7329" s="186"/>
      <c r="AT7329" s="182" t="s">
        <v>586</v>
      </c>
      <c r="AU7329" s="182" t="s">
        <v>84</v>
      </c>
      <c r="AV7329" s="12" t="s">
        <v>84</v>
      </c>
      <c r="AW7329" s="12" t="s">
        <v>31</v>
      </c>
      <c r="AX7329" s="12" t="s">
        <v>77</v>
      </c>
      <c r="AY7329" s="182" t="s">
        <v>574</v>
      </c>
    </row>
    <row r="7330" spans="2:65" s="13" customFormat="1" ht="12">
      <c r="B7330" s="187"/>
      <c r="D7330" s="181" t="s">
        <v>586</v>
      </c>
      <c r="E7330" s="188" t="s">
        <v>1</v>
      </c>
      <c r="F7330" s="189" t="s">
        <v>7034</v>
      </c>
      <c r="H7330" s="190">
        <v>16.385000000000002</v>
      </c>
      <c r="I7330" s="191"/>
      <c r="L7330" s="187"/>
      <c r="M7330" s="192"/>
      <c r="T7330" s="193"/>
      <c r="AT7330" s="188" t="s">
        <v>586</v>
      </c>
      <c r="AU7330" s="188" t="s">
        <v>84</v>
      </c>
      <c r="AV7330" s="13" t="s">
        <v>89</v>
      </c>
      <c r="AW7330" s="13" t="s">
        <v>31</v>
      </c>
      <c r="AX7330" s="13" t="s">
        <v>77</v>
      </c>
      <c r="AY7330" s="188" t="s">
        <v>574</v>
      </c>
    </row>
    <row r="7331" spans="2:65" s="12" customFormat="1" ht="12">
      <c r="B7331" s="180"/>
      <c r="D7331" s="181" t="s">
        <v>586</v>
      </c>
      <c r="E7331" s="182" t="s">
        <v>1</v>
      </c>
      <c r="F7331" s="183" t="s">
        <v>6512</v>
      </c>
      <c r="H7331" s="182" t="s">
        <v>1</v>
      </c>
      <c r="I7331" s="184"/>
      <c r="L7331" s="180"/>
      <c r="M7331" s="185"/>
      <c r="T7331" s="186"/>
      <c r="AT7331" s="182" t="s">
        <v>586</v>
      </c>
      <c r="AU7331" s="182" t="s">
        <v>84</v>
      </c>
      <c r="AV7331" s="12" t="s">
        <v>84</v>
      </c>
      <c r="AW7331" s="12" t="s">
        <v>31</v>
      </c>
      <c r="AX7331" s="12" t="s">
        <v>77</v>
      </c>
      <c r="AY7331" s="182" t="s">
        <v>574</v>
      </c>
    </row>
    <row r="7332" spans="2:65" s="13" customFormat="1" ht="12">
      <c r="B7332" s="187"/>
      <c r="D7332" s="181" t="s">
        <v>586</v>
      </c>
      <c r="E7332" s="188" t="s">
        <v>1</v>
      </c>
      <c r="F7332" s="189" t="s">
        <v>7035</v>
      </c>
      <c r="H7332" s="190">
        <v>15.878</v>
      </c>
      <c r="I7332" s="191"/>
      <c r="L7332" s="187"/>
      <c r="M7332" s="192"/>
      <c r="T7332" s="193"/>
      <c r="AT7332" s="188" t="s">
        <v>586</v>
      </c>
      <c r="AU7332" s="188" t="s">
        <v>84</v>
      </c>
      <c r="AV7332" s="13" t="s">
        <v>89</v>
      </c>
      <c r="AW7332" s="13" t="s">
        <v>31</v>
      </c>
      <c r="AX7332" s="13" t="s">
        <v>77</v>
      </c>
      <c r="AY7332" s="188" t="s">
        <v>574</v>
      </c>
    </row>
    <row r="7333" spans="2:65" s="12" customFormat="1" ht="12">
      <c r="B7333" s="180"/>
      <c r="D7333" s="181" t="s">
        <v>586</v>
      </c>
      <c r="E7333" s="182" t="s">
        <v>1</v>
      </c>
      <c r="F7333" s="183" t="s">
        <v>6797</v>
      </c>
      <c r="H7333" s="182" t="s">
        <v>1</v>
      </c>
      <c r="I7333" s="184"/>
      <c r="L7333" s="180"/>
      <c r="M7333" s="185"/>
      <c r="T7333" s="186"/>
      <c r="AT7333" s="182" t="s">
        <v>586</v>
      </c>
      <c r="AU7333" s="182" t="s">
        <v>84</v>
      </c>
      <c r="AV7333" s="12" t="s">
        <v>84</v>
      </c>
      <c r="AW7333" s="12" t="s">
        <v>31</v>
      </c>
      <c r="AX7333" s="12" t="s">
        <v>77</v>
      </c>
      <c r="AY7333" s="182" t="s">
        <v>574</v>
      </c>
    </row>
    <row r="7334" spans="2:65" s="13" customFormat="1" ht="12">
      <c r="B7334" s="187"/>
      <c r="D7334" s="181" t="s">
        <v>586</v>
      </c>
      <c r="E7334" s="188" t="s">
        <v>1</v>
      </c>
      <c r="F7334" s="189" t="s">
        <v>7030</v>
      </c>
      <c r="H7334" s="190">
        <v>1.1240000000000001</v>
      </c>
      <c r="I7334" s="191"/>
      <c r="L7334" s="187"/>
      <c r="M7334" s="192"/>
      <c r="T7334" s="193"/>
      <c r="AT7334" s="188" t="s">
        <v>586</v>
      </c>
      <c r="AU7334" s="188" t="s">
        <v>84</v>
      </c>
      <c r="AV7334" s="13" t="s">
        <v>89</v>
      </c>
      <c r="AW7334" s="13" t="s">
        <v>31</v>
      </c>
      <c r="AX7334" s="13" t="s">
        <v>77</v>
      </c>
      <c r="AY7334" s="188" t="s">
        <v>574</v>
      </c>
    </row>
    <row r="7335" spans="2:65" s="15" customFormat="1" ht="12">
      <c r="B7335" s="201"/>
      <c r="D7335" s="181" t="s">
        <v>586</v>
      </c>
      <c r="E7335" s="202" t="s">
        <v>1</v>
      </c>
      <c r="F7335" s="203" t="s">
        <v>7036</v>
      </c>
      <c r="H7335" s="204">
        <v>86.784000000000006</v>
      </c>
      <c r="I7335" s="205"/>
      <c r="L7335" s="201"/>
      <c r="M7335" s="206"/>
      <c r="T7335" s="207"/>
      <c r="AT7335" s="202" t="s">
        <v>586</v>
      </c>
      <c r="AU7335" s="202" t="s">
        <v>84</v>
      </c>
      <c r="AV7335" s="15" t="s">
        <v>597</v>
      </c>
      <c r="AW7335" s="15" t="s">
        <v>31</v>
      </c>
      <c r="AX7335" s="15" t="s">
        <v>77</v>
      </c>
      <c r="AY7335" s="202" t="s">
        <v>574</v>
      </c>
    </row>
    <row r="7336" spans="2:65" s="14" customFormat="1" ht="12">
      <c r="B7336" s="194"/>
      <c r="D7336" s="181" t="s">
        <v>586</v>
      </c>
      <c r="E7336" s="195" t="s">
        <v>351</v>
      </c>
      <c r="F7336" s="196" t="s">
        <v>596</v>
      </c>
      <c r="H7336" s="197">
        <v>283.548</v>
      </c>
      <c r="I7336" s="198"/>
      <c r="L7336" s="194"/>
      <c r="M7336" s="199"/>
      <c r="T7336" s="200"/>
      <c r="AT7336" s="195" t="s">
        <v>586</v>
      </c>
      <c r="AU7336" s="195" t="s">
        <v>84</v>
      </c>
      <c r="AV7336" s="14" t="s">
        <v>580</v>
      </c>
      <c r="AW7336" s="14" t="s">
        <v>31</v>
      </c>
      <c r="AX7336" s="14" t="s">
        <v>84</v>
      </c>
      <c r="AY7336" s="195" t="s">
        <v>574</v>
      </c>
    </row>
    <row r="7337" spans="2:65" s="1" customFormat="1" ht="16.5" customHeight="1">
      <c r="B7337" s="140"/>
      <c r="C7337" s="168" t="s">
        <v>7037</v>
      </c>
      <c r="D7337" s="168" t="s">
        <v>576</v>
      </c>
      <c r="E7337" s="169" t="s">
        <v>7038</v>
      </c>
      <c r="F7337" s="170" t="s">
        <v>12094</v>
      </c>
      <c r="G7337" s="171" t="s">
        <v>584</v>
      </c>
      <c r="H7337" s="172">
        <v>49.107999999999997</v>
      </c>
      <c r="I7337" s="173"/>
      <c r="J7337" s="174">
        <f>ROUND(I7337*H7337,2)</f>
        <v>0</v>
      </c>
      <c r="K7337" s="175"/>
      <c r="L7337" s="34"/>
      <c r="M7337" s="176" t="s">
        <v>1</v>
      </c>
      <c r="N7337" s="139" t="s">
        <v>43</v>
      </c>
      <c r="P7337" s="177">
        <f>O7337*H7337</f>
        <v>0</v>
      </c>
      <c r="Q7337" s="177">
        <v>1.0500000000000001E-2</v>
      </c>
      <c r="R7337" s="177">
        <f>Q7337*H7337</f>
        <v>0.51563400000000004</v>
      </c>
      <c r="S7337" s="177">
        <v>0</v>
      </c>
      <c r="T7337" s="178">
        <f>S7337*H7337</f>
        <v>0</v>
      </c>
      <c r="AR7337" s="179" t="s">
        <v>6138</v>
      </c>
      <c r="AT7337" s="179" t="s">
        <v>576</v>
      </c>
      <c r="AU7337" s="179" t="s">
        <v>84</v>
      </c>
      <c r="AY7337" s="17" t="s">
        <v>574</v>
      </c>
      <c r="BE7337" s="102">
        <f>IF(N7337="základná",J7337,0)</f>
        <v>0</v>
      </c>
      <c r="BF7337" s="102">
        <f>IF(N7337="znížená",J7337,0)</f>
        <v>0</v>
      </c>
      <c r="BG7337" s="102">
        <f>IF(N7337="zákl. prenesená",J7337,0)</f>
        <v>0</v>
      </c>
      <c r="BH7337" s="102">
        <f>IF(N7337="zníž. prenesená",J7337,0)</f>
        <v>0</v>
      </c>
      <c r="BI7337" s="102">
        <f>IF(N7337="nulová",J7337,0)</f>
        <v>0</v>
      </c>
      <c r="BJ7337" s="17" t="s">
        <v>89</v>
      </c>
      <c r="BK7337" s="102">
        <f>ROUND(I7337*H7337,2)</f>
        <v>0</v>
      </c>
      <c r="BL7337" s="17" t="s">
        <v>6138</v>
      </c>
      <c r="BM7337" s="179" t="s">
        <v>7039</v>
      </c>
    </row>
    <row r="7338" spans="2:65" s="12" customFormat="1" ht="12">
      <c r="B7338" s="180"/>
      <c r="D7338" s="181" t="s">
        <v>586</v>
      </c>
      <c r="E7338" s="182" t="s">
        <v>1</v>
      </c>
      <c r="F7338" s="183" t="s">
        <v>6853</v>
      </c>
      <c r="H7338" s="182" t="s">
        <v>1</v>
      </c>
      <c r="I7338" s="184"/>
      <c r="L7338" s="180"/>
      <c r="M7338" s="185"/>
      <c r="T7338" s="186"/>
      <c r="AT7338" s="182" t="s">
        <v>586</v>
      </c>
      <c r="AU7338" s="182" t="s">
        <v>84</v>
      </c>
      <c r="AV7338" s="12" t="s">
        <v>84</v>
      </c>
      <c r="AW7338" s="12" t="s">
        <v>31</v>
      </c>
      <c r="AX7338" s="12" t="s">
        <v>77</v>
      </c>
      <c r="AY7338" s="182" t="s">
        <v>574</v>
      </c>
    </row>
    <row r="7339" spans="2:65" s="12" customFormat="1" ht="12">
      <c r="B7339" s="180"/>
      <c r="D7339" s="181" t="s">
        <v>586</v>
      </c>
      <c r="E7339" s="182" t="s">
        <v>1</v>
      </c>
      <c r="F7339" s="183" t="s">
        <v>7040</v>
      </c>
      <c r="H7339" s="182" t="s">
        <v>1</v>
      </c>
      <c r="I7339" s="184"/>
      <c r="L7339" s="180"/>
      <c r="M7339" s="185"/>
      <c r="T7339" s="186"/>
      <c r="AT7339" s="182" t="s">
        <v>586</v>
      </c>
      <c r="AU7339" s="182" t="s">
        <v>84</v>
      </c>
      <c r="AV7339" s="12" t="s">
        <v>84</v>
      </c>
      <c r="AW7339" s="12" t="s">
        <v>31</v>
      </c>
      <c r="AX7339" s="12" t="s">
        <v>77</v>
      </c>
      <c r="AY7339" s="182" t="s">
        <v>574</v>
      </c>
    </row>
    <row r="7340" spans="2:65" s="13" customFormat="1" ht="12">
      <c r="B7340" s="187"/>
      <c r="D7340" s="181" t="s">
        <v>586</v>
      </c>
      <c r="E7340" s="188" t="s">
        <v>1</v>
      </c>
      <c r="F7340" s="189" t="s">
        <v>7041</v>
      </c>
      <c r="H7340" s="190">
        <v>13.743</v>
      </c>
      <c r="I7340" s="191"/>
      <c r="L7340" s="187"/>
      <c r="M7340" s="192"/>
      <c r="T7340" s="193"/>
      <c r="AT7340" s="188" t="s">
        <v>586</v>
      </c>
      <c r="AU7340" s="188" t="s">
        <v>84</v>
      </c>
      <c r="AV7340" s="13" t="s">
        <v>89</v>
      </c>
      <c r="AW7340" s="13" t="s">
        <v>31</v>
      </c>
      <c r="AX7340" s="13" t="s">
        <v>77</v>
      </c>
      <c r="AY7340" s="188" t="s">
        <v>574</v>
      </c>
    </row>
    <row r="7341" spans="2:65" s="13" customFormat="1" ht="12">
      <c r="B7341" s="187"/>
      <c r="D7341" s="181" t="s">
        <v>586</v>
      </c>
      <c r="E7341" s="188" t="s">
        <v>1</v>
      </c>
      <c r="F7341" s="189" t="s">
        <v>6708</v>
      </c>
      <c r="H7341" s="190">
        <v>-3.2</v>
      </c>
      <c r="I7341" s="191"/>
      <c r="L7341" s="187"/>
      <c r="M7341" s="192"/>
      <c r="T7341" s="193"/>
      <c r="AT7341" s="188" t="s">
        <v>586</v>
      </c>
      <c r="AU7341" s="188" t="s">
        <v>84</v>
      </c>
      <c r="AV7341" s="13" t="s">
        <v>89</v>
      </c>
      <c r="AW7341" s="13" t="s">
        <v>31</v>
      </c>
      <c r="AX7341" s="13" t="s">
        <v>77</v>
      </c>
      <c r="AY7341" s="188" t="s">
        <v>574</v>
      </c>
    </row>
    <row r="7342" spans="2:65" s="12" customFormat="1" ht="12">
      <c r="B7342" s="180"/>
      <c r="D7342" s="181" t="s">
        <v>586</v>
      </c>
      <c r="E7342" s="182" t="s">
        <v>1</v>
      </c>
      <c r="F7342" s="183" t="s">
        <v>7042</v>
      </c>
      <c r="H7342" s="182" t="s">
        <v>1</v>
      </c>
      <c r="I7342" s="184"/>
      <c r="L7342" s="180"/>
      <c r="M7342" s="185"/>
      <c r="T7342" s="186"/>
      <c r="AT7342" s="182" t="s">
        <v>586</v>
      </c>
      <c r="AU7342" s="182" t="s">
        <v>84</v>
      </c>
      <c r="AV7342" s="12" t="s">
        <v>84</v>
      </c>
      <c r="AW7342" s="12" t="s">
        <v>31</v>
      </c>
      <c r="AX7342" s="12" t="s">
        <v>77</v>
      </c>
      <c r="AY7342" s="182" t="s">
        <v>574</v>
      </c>
    </row>
    <row r="7343" spans="2:65" s="13" customFormat="1" ht="12">
      <c r="B7343" s="187"/>
      <c r="D7343" s="181" t="s">
        <v>586</v>
      </c>
      <c r="E7343" s="188" t="s">
        <v>1</v>
      </c>
      <c r="F7343" s="189" t="s">
        <v>7043</v>
      </c>
      <c r="H7343" s="190">
        <v>8.8550000000000004</v>
      </c>
      <c r="I7343" s="191"/>
      <c r="L7343" s="187"/>
      <c r="M7343" s="192"/>
      <c r="T7343" s="193"/>
      <c r="AT7343" s="188" t="s">
        <v>586</v>
      </c>
      <c r="AU7343" s="188" t="s">
        <v>84</v>
      </c>
      <c r="AV7343" s="13" t="s">
        <v>89</v>
      </c>
      <c r="AW7343" s="13" t="s">
        <v>31</v>
      </c>
      <c r="AX7343" s="13" t="s">
        <v>77</v>
      </c>
      <c r="AY7343" s="188" t="s">
        <v>574</v>
      </c>
    </row>
    <row r="7344" spans="2:65" s="13" customFormat="1" ht="12">
      <c r="B7344" s="187"/>
      <c r="D7344" s="181" t="s">
        <v>586</v>
      </c>
      <c r="E7344" s="188" t="s">
        <v>1</v>
      </c>
      <c r="F7344" s="189" t="s">
        <v>6577</v>
      </c>
      <c r="H7344" s="190">
        <v>-1.6</v>
      </c>
      <c r="I7344" s="191"/>
      <c r="L7344" s="187"/>
      <c r="M7344" s="192"/>
      <c r="T7344" s="193"/>
      <c r="AT7344" s="188" t="s">
        <v>586</v>
      </c>
      <c r="AU7344" s="188" t="s">
        <v>84</v>
      </c>
      <c r="AV7344" s="13" t="s">
        <v>89</v>
      </c>
      <c r="AW7344" s="13" t="s">
        <v>31</v>
      </c>
      <c r="AX7344" s="13" t="s">
        <v>77</v>
      </c>
      <c r="AY7344" s="188" t="s">
        <v>574</v>
      </c>
    </row>
    <row r="7345" spans="2:65" s="12" customFormat="1" ht="12">
      <c r="B7345" s="180"/>
      <c r="D7345" s="181" t="s">
        <v>586</v>
      </c>
      <c r="E7345" s="182" t="s">
        <v>1</v>
      </c>
      <c r="F7345" s="183" t="s">
        <v>6862</v>
      </c>
      <c r="H7345" s="182" t="s">
        <v>1</v>
      </c>
      <c r="I7345" s="184"/>
      <c r="L7345" s="180"/>
      <c r="M7345" s="185"/>
      <c r="T7345" s="186"/>
      <c r="AT7345" s="182" t="s">
        <v>586</v>
      </c>
      <c r="AU7345" s="182" t="s">
        <v>84</v>
      </c>
      <c r="AV7345" s="12" t="s">
        <v>84</v>
      </c>
      <c r="AW7345" s="12" t="s">
        <v>31</v>
      </c>
      <c r="AX7345" s="12" t="s">
        <v>77</v>
      </c>
      <c r="AY7345" s="182" t="s">
        <v>574</v>
      </c>
    </row>
    <row r="7346" spans="2:65" s="13" customFormat="1" ht="12">
      <c r="B7346" s="187"/>
      <c r="D7346" s="181" t="s">
        <v>586</v>
      </c>
      <c r="E7346" s="188" t="s">
        <v>1</v>
      </c>
      <c r="F7346" s="189" t="s">
        <v>7044</v>
      </c>
      <c r="H7346" s="190">
        <v>12.42</v>
      </c>
      <c r="I7346" s="191"/>
      <c r="L7346" s="187"/>
      <c r="M7346" s="192"/>
      <c r="T7346" s="193"/>
      <c r="AT7346" s="188" t="s">
        <v>586</v>
      </c>
      <c r="AU7346" s="188" t="s">
        <v>84</v>
      </c>
      <c r="AV7346" s="13" t="s">
        <v>89</v>
      </c>
      <c r="AW7346" s="13" t="s">
        <v>31</v>
      </c>
      <c r="AX7346" s="13" t="s">
        <v>77</v>
      </c>
      <c r="AY7346" s="188" t="s">
        <v>574</v>
      </c>
    </row>
    <row r="7347" spans="2:65" s="13" customFormat="1" ht="12">
      <c r="B7347" s="187"/>
      <c r="D7347" s="181" t="s">
        <v>586</v>
      </c>
      <c r="E7347" s="188" t="s">
        <v>1</v>
      </c>
      <c r="F7347" s="189" t="s">
        <v>6577</v>
      </c>
      <c r="H7347" s="190">
        <v>-1.6</v>
      </c>
      <c r="I7347" s="191"/>
      <c r="L7347" s="187"/>
      <c r="M7347" s="192"/>
      <c r="T7347" s="193"/>
      <c r="AT7347" s="188" t="s">
        <v>586</v>
      </c>
      <c r="AU7347" s="188" t="s">
        <v>84</v>
      </c>
      <c r="AV7347" s="13" t="s">
        <v>89</v>
      </c>
      <c r="AW7347" s="13" t="s">
        <v>31</v>
      </c>
      <c r="AX7347" s="13" t="s">
        <v>77</v>
      </c>
      <c r="AY7347" s="188" t="s">
        <v>574</v>
      </c>
    </row>
    <row r="7348" spans="2:65" s="12" customFormat="1" ht="12">
      <c r="B7348" s="180"/>
      <c r="D7348" s="181" t="s">
        <v>586</v>
      </c>
      <c r="E7348" s="182" t="s">
        <v>1</v>
      </c>
      <c r="F7348" s="183" t="s">
        <v>6864</v>
      </c>
      <c r="H7348" s="182" t="s">
        <v>1</v>
      </c>
      <c r="I7348" s="184"/>
      <c r="L7348" s="180"/>
      <c r="M7348" s="185"/>
      <c r="T7348" s="186"/>
      <c r="AT7348" s="182" t="s">
        <v>586</v>
      </c>
      <c r="AU7348" s="182" t="s">
        <v>84</v>
      </c>
      <c r="AV7348" s="12" t="s">
        <v>84</v>
      </c>
      <c r="AW7348" s="12" t="s">
        <v>31</v>
      </c>
      <c r="AX7348" s="12" t="s">
        <v>77</v>
      </c>
      <c r="AY7348" s="182" t="s">
        <v>574</v>
      </c>
    </row>
    <row r="7349" spans="2:65" s="13" customFormat="1" ht="12">
      <c r="B7349" s="187"/>
      <c r="D7349" s="181" t="s">
        <v>586</v>
      </c>
      <c r="E7349" s="188" t="s">
        <v>1</v>
      </c>
      <c r="F7349" s="189" t="s">
        <v>7045</v>
      </c>
      <c r="H7349" s="190">
        <v>11.845000000000001</v>
      </c>
      <c r="I7349" s="191"/>
      <c r="L7349" s="187"/>
      <c r="M7349" s="192"/>
      <c r="T7349" s="193"/>
      <c r="AT7349" s="188" t="s">
        <v>586</v>
      </c>
      <c r="AU7349" s="188" t="s">
        <v>84</v>
      </c>
      <c r="AV7349" s="13" t="s">
        <v>89</v>
      </c>
      <c r="AW7349" s="13" t="s">
        <v>31</v>
      </c>
      <c r="AX7349" s="13" t="s">
        <v>77</v>
      </c>
      <c r="AY7349" s="188" t="s">
        <v>574</v>
      </c>
    </row>
    <row r="7350" spans="2:65" s="13" customFormat="1" ht="12">
      <c r="B7350" s="187"/>
      <c r="D7350" s="181" t="s">
        <v>586</v>
      </c>
      <c r="E7350" s="188" t="s">
        <v>1</v>
      </c>
      <c r="F7350" s="189" t="s">
        <v>6577</v>
      </c>
      <c r="H7350" s="190">
        <v>-1.6</v>
      </c>
      <c r="I7350" s="191"/>
      <c r="L7350" s="187"/>
      <c r="M7350" s="192"/>
      <c r="T7350" s="193"/>
      <c r="AT7350" s="188" t="s">
        <v>586</v>
      </c>
      <c r="AU7350" s="188" t="s">
        <v>84</v>
      </c>
      <c r="AV7350" s="13" t="s">
        <v>89</v>
      </c>
      <c r="AW7350" s="13" t="s">
        <v>31</v>
      </c>
      <c r="AX7350" s="13" t="s">
        <v>77</v>
      </c>
      <c r="AY7350" s="188" t="s">
        <v>574</v>
      </c>
    </row>
    <row r="7351" spans="2:65" s="12" customFormat="1" ht="12">
      <c r="B7351" s="180"/>
      <c r="D7351" s="181" t="s">
        <v>586</v>
      </c>
      <c r="E7351" s="182" t="s">
        <v>1</v>
      </c>
      <c r="F7351" s="183" t="s">
        <v>6866</v>
      </c>
      <c r="H7351" s="182" t="s">
        <v>1</v>
      </c>
      <c r="I7351" s="184"/>
      <c r="L7351" s="180"/>
      <c r="M7351" s="185"/>
      <c r="T7351" s="186"/>
      <c r="AT7351" s="182" t="s">
        <v>586</v>
      </c>
      <c r="AU7351" s="182" t="s">
        <v>84</v>
      </c>
      <c r="AV7351" s="12" t="s">
        <v>84</v>
      </c>
      <c r="AW7351" s="12" t="s">
        <v>31</v>
      </c>
      <c r="AX7351" s="12" t="s">
        <v>77</v>
      </c>
      <c r="AY7351" s="182" t="s">
        <v>574</v>
      </c>
    </row>
    <row r="7352" spans="2:65" s="13" customFormat="1" ht="12">
      <c r="B7352" s="187"/>
      <c r="D7352" s="181" t="s">
        <v>586</v>
      </c>
      <c r="E7352" s="188" t="s">
        <v>1</v>
      </c>
      <c r="F7352" s="189" t="s">
        <v>7045</v>
      </c>
      <c r="H7352" s="190">
        <v>11.845000000000001</v>
      </c>
      <c r="I7352" s="191"/>
      <c r="L7352" s="187"/>
      <c r="M7352" s="192"/>
      <c r="T7352" s="193"/>
      <c r="AT7352" s="188" t="s">
        <v>586</v>
      </c>
      <c r="AU7352" s="188" t="s">
        <v>84</v>
      </c>
      <c r="AV7352" s="13" t="s">
        <v>89</v>
      </c>
      <c r="AW7352" s="13" t="s">
        <v>31</v>
      </c>
      <c r="AX7352" s="13" t="s">
        <v>77</v>
      </c>
      <c r="AY7352" s="188" t="s">
        <v>574</v>
      </c>
    </row>
    <row r="7353" spans="2:65" s="13" customFormat="1" ht="12">
      <c r="B7353" s="187"/>
      <c r="D7353" s="181" t="s">
        <v>586</v>
      </c>
      <c r="E7353" s="188" t="s">
        <v>1</v>
      </c>
      <c r="F7353" s="189" t="s">
        <v>6577</v>
      </c>
      <c r="H7353" s="190">
        <v>-1.6</v>
      </c>
      <c r="I7353" s="191"/>
      <c r="L7353" s="187"/>
      <c r="M7353" s="192"/>
      <c r="T7353" s="193"/>
      <c r="AT7353" s="188" t="s">
        <v>586</v>
      </c>
      <c r="AU7353" s="188" t="s">
        <v>84</v>
      </c>
      <c r="AV7353" s="13" t="s">
        <v>89</v>
      </c>
      <c r="AW7353" s="13" t="s">
        <v>31</v>
      </c>
      <c r="AX7353" s="13" t="s">
        <v>77</v>
      </c>
      <c r="AY7353" s="188" t="s">
        <v>574</v>
      </c>
    </row>
    <row r="7354" spans="2:65" s="14" customFormat="1" ht="12">
      <c r="B7354" s="194"/>
      <c r="D7354" s="181" t="s">
        <v>586</v>
      </c>
      <c r="E7354" s="195" t="s">
        <v>331</v>
      </c>
      <c r="F7354" s="196" t="s">
        <v>596</v>
      </c>
      <c r="H7354" s="197">
        <v>49.107999999999997</v>
      </c>
      <c r="I7354" s="198"/>
      <c r="L7354" s="194"/>
      <c r="M7354" s="199"/>
      <c r="T7354" s="200"/>
      <c r="AT7354" s="195" t="s">
        <v>586</v>
      </c>
      <c r="AU7354" s="195" t="s">
        <v>84</v>
      </c>
      <c r="AV7354" s="14" t="s">
        <v>580</v>
      </c>
      <c r="AW7354" s="14" t="s">
        <v>31</v>
      </c>
      <c r="AX7354" s="14" t="s">
        <v>84</v>
      </c>
      <c r="AY7354" s="195" t="s">
        <v>574</v>
      </c>
    </row>
    <row r="7355" spans="2:65" s="1" customFormat="1" ht="16.5" customHeight="1">
      <c r="B7355" s="140"/>
      <c r="C7355" s="168" t="s">
        <v>7046</v>
      </c>
      <c r="D7355" s="168" t="s">
        <v>576</v>
      </c>
      <c r="E7355" s="169" t="s">
        <v>7047</v>
      </c>
      <c r="F7355" s="170" t="s">
        <v>12095</v>
      </c>
      <c r="G7355" s="171" t="s">
        <v>584</v>
      </c>
      <c r="H7355" s="172">
        <v>15.353</v>
      </c>
      <c r="I7355" s="173"/>
      <c r="J7355" s="174">
        <f>ROUND(I7355*H7355,2)</f>
        <v>0</v>
      </c>
      <c r="K7355" s="175"/>
      <c r="L7355" s="34"/>
      <c r="M7355" s="176" t="s">
        <v>1</v>
      </c>
      <c r="N7355" s="139" t="s">
        <v>43</v>
      </c>
      <c r="P7355" s="177">
        <f>O7355*H7355</f>
        <v>0</v>
      </c>
      <c r="Q7355" s="177">
        <v>1.0500000000000001E-2</v>
      </c>
      <c r="R7355" s="177">
        <f>Q7355*H7355</f>
        <v>0.1612065</v>
      </c>
      <c r="S7355" s="177">
        <v>0</v>
      </c>
      <c r="T7355" s="178">
        <f>S7355*H7355</f>
        <v>0</v>
      </c>
      <c r="AR7355" s="179" t="s">
        <v>6138</v>
      </c>
      <c r="AT7355" s="179" t="s">
        <v>576</v>
      </c>
      <c r="AU7355" s="179" t="s">
        <v>84</v>
      </c>
      <c r="AY7355" s="17" t="s">
        <v>574</v>
      </c>
      <c r="BE7355" s="102">
        <f>IF(N7355="základná",J7355,0)</f>
        <v>0</v>
      </c>
      <c r="BF7355" s="102">
        <f>IF(N7355="znížená",J7355,0)</f>
        <v>0</v>
      </c>
      <c r="BG7355" s="102">
        <f>IF(N7355="zákl. prenesená",J7355,0)</f>
        <v>0</v>
      </c>
      <c r="BH7355" s="102">
        <f>IF(N7355="zníž. prenesená",J7355,0)</f>
        <v>0</v>
      </c>
      <c r="BI7355" s="102">
        <f>IF(N7355="nulová",J7355,0)</f>
        <v>0</v>
      </c>
      <c r="BJ7355" s="17" t="s">
        <v>89</v>
      </c>
      <c r="BK7355" s="102">
        <f>ROUND(I7355*H7355,2)</f>
        <v>0</v>
      </c>
      <c r="BL7355" s="17" t="s">
        <v>6138</v>
      </c>
      <c r="BM7355" s="179" t="s">
        <v>7048</v>
      </c>
    </row>
    <row r="7356" spans="2:65" s="12" customFormat="1" ht="12">
      <c r="B7356" s="180"/>
      <c r="D7356" s="181" t="s">
        <v>586</v>
      </c>
      <c r="E7356" s="182" t="s">
        <v>1</v>
      </c>
      <c r="F7356" s="183" t="s">
        <v>6853</v>
      </c>
      <c r="H7356" s="182" t="s">
        <v>1</v>
      </c>
      <c r="I7356" s="184"/>
      <c r="L7356" s="180"/>
      <c r="M7356" s="185"/>
      <c r="T7356" s="186"/>
      <c r="AT7356" s="182" t="s">
        <v>586</v>
      </c>
      <c r="AU7356" s="182" t="s">
        <v>84</v>
      </c>
      <c r="AV7356" s="12" t="s">
        <v>84</v>
      </c>
      <c r="AW7356" s="12" t="s">
        <v>31</v>
      </c>
      <c r="AX7356" s="12" t="s">
        <v>77</v>
      </c>
      <c r="AY7356" s="182" t="s">
        <v>574</v>
      </c>
    </row>
    <row r="7357" spans="2:65" s="12" customFormat="1" ht="12">
      <c r="B7357" s="180"/>
      <c r="D7357" s="181" t="s">
        <v>586</v>
      </c>
      <c r="E7357" s="182" t="s">
        <v>1</v>
      </c>
      <c r="F7357" s="183" t="s">
        <v>7040</v>
      </c>
      <c r="H7357" s="182" t="s">
        <v>1</v>
      </c>
      <c r="I7357" s="184"/>
      <c r="L7357" s="180"/>
      <c r="M7357" s="185"/>
      <c r="T7357" s="186"/>
      <c r="AT7357" s="182" t="s">
        <v>586</v>
      </c>
      <c r="AU7357" s="182" t="s">
        <v>84</v>
      </c>
      <c r="AV7357" s="12" t="s">
        <v>84</v>
      </c>
      <c r="AW7357" s="12" t="s">
        <v>31</v>
      </c>
      <c r="AX7357" s="12" t="s">
        <v>77</v>
      </c>
      <c r="AY7357" s="182" t="s">
        <v>574</v>
      </c>
    </row>
    <row r="7358" spans="2:65" s="13" customFormat="1" ht="12">
      <c r="B7358" s="187"/>
      <c r="D7358" s="181" t="s">
        <v>586</v>
      </c>
      <c r="E7358" s="188" t="s">
        <v>1</v>
      </c>
      <c r="F7358" s="189" t="s">
        <v>7049</v>
      </c>
      <c r="H7358" s="190">
        <v>5.5780000000000003</v>
      </c>
      <c r="I7358" s="191"/>
      <c r="L7358" s="187"/>
      <c r="M7358" s="192"/>
      <c r="T7358" s="193"/>
      <c r="AT7358" s="188" t="s">
        <v>586</v>
      </c>
      <c r="AU7358" s="188" t="s">
        <v>84</v>
      </c>
      <c r="AV7358" s="13" t="s">
        <v>89</v>
      </c>
      <c r="AW7358" s="13" t="s">
        <v>31</v>
      </c>
      <c r="AX7358" s="13" t="s">
        <v>77</v>
      </c>
      <c r="AY7358" s="188" t="s">
        <v>574</v>
      </c>
    </row>
    <row r="7359" spans="2:65" s="12" customFormat="1" ht="12">
      <c r="B7359" s="180"/>
      <c r="D7359" s="181" t="s">
        <v>586</v>
      </c>
      <c r="E7359" s="182" t="s">
        <v>1</v>
      </c>
      <c r="F7359" s="183" t="s">
        <v>7042</v>
      </c>
      <c r="H7359" s="182" t="s">
        <v>1</v>
      </c>
      <c r="I7359" s="184"/>
      <c r="L7359" s="180"/>
      <c r="M7359" s="185"/>
      <c r="T7359" s="186"/>
      <c r="AT7359" s="182" t="s">
        <v>586</v>
      </c>
      <c r="AU7359" s="182" t="s">
        <v>84</v>
      </c>
      <c r="AV7359" s="12" t="s">
        <v>84</v>
      </c>
      <c r="AW7359" s="12" t="s">
        <v>31</v>
      </c>
      <c r="AX7359" s="12" t="s">
        <v>77</v>
      </c>
      <c r="AY7359" s="182" t="s">
        <v>574</v>
      </c>
    </row>
    <row r="7360" spans="2:65" s="13" customFormat="1" ht="12">
      <c r="B7360" s="187"/>
      <c r="D7360" s="181" t="s">
        <v>586</v>
      </c>
      <c r="E7360" s="188" t="s">
        <v>1</v>
      </c>
      <c r="F7360" s="189" t="s">
        <v>7050</v>
      </c>
      <c r="H7360" s="190">
        <v>2.5299999999999998</v>
      </c>
      <c r="I7360" s="191"/>
      <c r="L7360" s="187"/>
      <c r="M7360" s="192"/>
      <c r="T7360" s="193"/>
      <c r="AT7360" s="188" t="s">
        <v>586</v>
      </c>
      <c r="AU7360" s="188" t="s">
        <v>84</v>
      </c>
      <c r="AV7360" s="13" t="s">
        <v>89</v>
      </c>
      <c r="AW7360" s="13" t="s">
        <v>31</v>
      </c>
      <c r="AX7360" s="13" t="s">
        <v>77</v>
      </c>
      <c r="AY7360" s="188" t="s">
        <v>574</v>
      </c>
    </row>
    <row r="7361" spans="2:65" s="12" customFormat="1" ht="12">
      <c r="B7361" s="180"/>
      <c r="D7361" s="181" t="s">
        <v>586</v>
      </c>
      <c r="E7361" s="182" t="s">
        <v>1</v>
      </c>
      <c r="F7361" s="183" t="s">
        <v>6862</v>
      </c>
      <c r="H7361" s="182" t="s">
        <v>1</v>
      </c>
      <c r="I7361" s="184"/>
      <c r="L7361" s="180"/>
      <c r="M7361" s="185"/>
      <c r="T7361" s="186"/>
      <c r="AT7361" s="182" t="s">
        <v>586</v>
      </c>
      <c r="AU7361" s="182" t="s">
        <v>84</v>
      </c>
      <c r="AV7361" s="12" t="s">
        <v>84</v>
      </c>
      <c r="AW7361" s="12" t="s">
        <v>31</v>
      </c>
      <c r="AX7361" s="12" t="s">
        <v>77</v>
      </c>
      <c r="AY7361" s="182" t="s">
        <v>574</v>
      </c>
    </row>
    <row r="7362" spans="2:65" s="13" customFormat="1" ht="12">
      <c r="B7362" s="187"/>
      <c r="D7362" s="181" t="s">
        <v>586</v>
      </c>
      <c r="E7362" s="188" t="s">
        <v>1</v>
      </c>
      <c r="F7362" s="189" t="s">
        <v>7051</v>
      </c>
      <c r="H7362" s="190">
        <v>2.76</v>
      </c>
      <c r="I7362" s="191"/>
      <c r="L7362" s="187"/>
      <c r="M7362" s="192"/>
      <c r="T7362" s="193"/>
      <c r="AT7362" s="188" t="s">
        <v>586</v>
      </c>
      <c r="AU7362" s="188" t="s">
        <v>84</v>
      </c>
      <c r="AV7362" s="13" t="s">
        <v>89</v>
      </c>
      <c r="AW7362" s="13" t="s">
        <v>31</v>
      </c>
      <c r="AX7362" s="13" t="s">
        <v>77</v>
      </c>
      <c r="AY7362" s="188" t="s">
        <v>574</v>
      </c>
    </row>
    <row r="7363" spans="2:65" s="12" customFormat="1" ht="12">
      <c r="B7363" s="180"/>
      <c r="D7363" s="181" t="s">
        <v>586</v>
      </c>
      <c r="E7363" s="182" t="s">
        <v>1</v>
      </c>
      <c r="F7363" s="183" t="s">
        <v>6864</v>
      </c>
      <c r="H7363" s="182" t="s">
        <v>1</v>
      </c>
      <c r="I7363" s="184"/>
      <c r="L7363" s="180"/>
      <c r="M7363" s="185"/>
      <c r="T7363" s="186"/>
      <c r="AT7363" s="182" t="s">
        <v>586</v>
      </c>
      <c r="AU7363" s="182" t="s">
        <v>84</v>
      </c>
      <c r="AV7363" s="12" t="s">
        <v>84</v>
      </c>
      <c r="AW7363" s="12" t="s">
        <v>31</v>
      </c>
      <c r="AX7363" s="12" t="s">
        <v>77</v>
      </c>
      <c r="AY7363" s="182" t="s">
        <v>574</v>
      </c>
    </row>
    <row r="7364" spans="2:65" s="13" customFormat="1" ht="12">
      <c r="B7364" s="187"/>
      <c r="D7364" s="181" t="s">
        <v>586</v>
      </c>
      <c r="E7364" s="188" t="s">
        <v>1</v>
      </c>
      <c r="F7364" s="189" t="s">
        <v>7052</v>
      </c>
      <c r="H7364" s="190">
        <v>2.0699999999999998</v>
      </c>
      <c r="I7364" s="191"/>
      <c r="L7364" s="187"/>
      <c r="M7364" s="192"/>
      <c r="T7364" s="193"/>
      <c r="AT7364" s="188" t="s">
        <v>586</v>
      </c>
      <c r="AU7364" s="188" t="s">
        <v>84</v>
      </c>
      <c r="AV7364" s="13" t="s">
        <v>89</v>
      </c>
      <c r="AW7364" s="13" t="s">
        <v>31</v>
      </c>
      <c r="AX7364" s="13" t="s">
        <v>77</v>
      </c>
      <c r="AY7364" s="188" t="s">
        <v>574</v>
      </c>
    </row>
    <row r="7365" spans="2:65" s="12" customFormat="1" ht="12">
      <c r="B7365" s="180"/>
      <c r="D7365" s="181" t="s">
        <v>586</v>
      </c>
      <c r="E7365" s="182" t="s">
        <v>1</v>
      </c>
      <c r="F7365" s="183" t="s">
        <v>6866</v>
      </c>
      <c r="H7365" s="182" t="s">
        <v>1</v>
      </c>
      <c r="I7365" s="184"/>
      <c r="L7365" s="180"/>
      <c r="M7365" s="185"/>
      <c r="T7365" s="186"/>
      <c r="AT7365" s="182" t="s">
        <v>586</v>
      </c>
      <c r="AU7365" s="182" t="s">
        <v>84</v>
      </c>
      <c r="AV7365" s="12" t="s">
        <v>84</v>
      </c>
      <c r="AW7365" s="12" t="s">
        <v>31</v>
      </c>
      <c r="AX7365" s="12" t="s">
        <v>77</v>
      </c>
      <c r="AY7365" s="182" t="s">
        <v>574</v>
      </c>
    </row>
    <row r="7366" spans="2:65" s="13" customFormat="1" ht="12">
      <c r="B7366" s="187"/>
      <c r="D7366" s="181" t="s">
        <v>586</v>
      </c>
      <c r="E7366" s="188" t="s">
        <v>1</v>
      </c>
      <c r="F7366" s="189" t="s">
        <v>7053</v>
      </c>
      <c r="H7366" s="190">
        <v>2.415</v>
      </c>
      <c r="I7366" s="191"/>
      <c r="L7366" s="187"/>
      <c r="M7366" s="192"/>
      <c r="T7366" s="193"/>
      <c r="AT7366" s="188" t="s">
        <v>586</v>
      </c>
      <c r="AU7366" s="188" t="s">
        <v>84</v>
      </c>
      <c r="AV7366" s="13" t="s">
        <v>89</v>
      </c>
      <c r="AW7366" s="13" t="s">
        <v>31</v>
      </c>
      <c r="AX7366" s="13" t="s">
        <v>77</v>
      </c>
      <c r="AY7366" s="188" t="s">
        <v>574</v>
      </c>
    </row>
    <row r="7367" spans="2:65" s="15" customFormat="1" ht="12">
      <c r="B7367" s="201"/>
      <c r="D7367" s="181" t="s">
        <v>586</v>
      </c>
      <c r="E7367" s="202" t="s">
        <v>334</v>
      </c>
      <c r="F7367" s="203" t="s">
        <v>776</v>
      </c>
      <c r="H7367" s="204">
        <v>15.353</v>
      </c>
      <c r="I7367" s="205"/>
      <c r="L7367" s="201"/>
      <c r="M7367" s="206"/>
      <c r="T7367" s="207"/>
      <c r="AT7367" s="202" t="s">
        <v>586</v>
      </c>
      <c r="AU7367" s="202" t="s">
        <v>84</v>
      </c>
      <c r="AV7367" s="15" t="s">
        <v>597</v>
      </c>
      <c r="AW7367" s="15" t="s">
        <v>31</v>
      </c>
      <c r="AX7367" s="15" t="s">
        <v>84</v>
      </c>
      <c r="AY7367" s="202" t="s">
        <v>574</v>
      </c>
    </row>
    <row r="7368" spans="2:65" s="1" customFormat="1" ht="16.5" customHeight="1">
      <c r="B7368" s="140"/>
      <c r="C7368" s="168" t="s">
        <v>7054</v>
      </c>
      <c r="D7368" s="168" t="s">
        <v>576</v>
      </c>
      <c r="E7368" s="169" t="s">
        <v>7055</v>
      </c>
      <c r="F7368" s="170" t="s">
        <v>12096</v>
      </c>
      <c r="G7368" s="171" t="s">
        <v>584</v>
      </c>
      <c r="H7368" s="172">
        <v>184.07499999999999</v>
      </c>
      <c r="I7368" s="173"/>
      <c r="J7368" s="174">
        <f>ROUND(I7368*H7368,2)</f>
        <v>0</v>
      </c>
      <c r="K7368" s="175"/>
      <c r="L7368" s="34"/>
      <c r="M7368" s="176" t="s">
        <v>1</v>
      </c>
      <c r="N7368" s="139" t="s">
        <v>43</v>
      </c>
      <c r="P7368" s="177">
        <f>O7368*H7368</f>
        <v>0</v>
      </c>
      <c r="Q7368" s="177">
        <v>1.0500000000000001E-2</v>
      </c>
      <c r="R7368" s="177">
        <f>Q7368*H7368</f>
        <v>1.9327875000000001</v>
      </c>
      <c r="S7368" s="177">
        <v>0</v>
      </c>
      <c r="T7368" s="178">
        <f>S7368*H7368</f>
        <v>0</v>
      </c>
      <c r="AR7368" s="179" t="s">
        <v>6138</v>
      </c>
      <c r="AT7368" s="179" t="s">
        <v>576</v>
      </c>
      <c r="AU7368" s="179" t="s">
        <v>84</v>
      </c>
      <c r="AY7368" s="17" t="s">
        <v>574</v>
      </c>
      <c r="BE7368" s="102">
        <f>IF(N7368="základná",J7368,0)</f>
        <v>0</v>
      </c>
      <c r="BF7368" s="102">
        <f>IF(N7368="znížená",J7368,0)</f>
        <v>0</v>
      </c>
      <c r="BG7368" s="102">
        <f>IF(N7368="zákl. prenesená",J7368,0)</f>
        <v>0</v>
      </c>
      <c r="BH7368" s="102">
        <f>IF(N7368="zníž. prenesená",J7368,0)</f>
        <v>0</v>
      </c>
      <c r="BI7368" s="102">
        <f>IF(N7368="nulová",J7368,0)</f>
        <v>0</v>
      </c>
      <c r="BJ7368" s="17" t="s">
        <v>89</v>
      </c>
      <c r="BK7368" s="102">
        <f>ROUND(I7368*H7368,2)</f>
        <v>0</v>
      </c>
      <c r="BL7368" s="17" t="s">
        <v>6138</v>
      </c>
      <c r="BM7368" s="179" t="s">
        <v>7056</v>
      </c>
    </row>
    <row r="7369" spans="2:65" s="12" customFormat="1" ht="12">
      <c r="B7369" s="180"/>
      <c r="D7369" s="181" t="s">
        <v>586</v>
      </c>
      <c r="E7369" s="182" t="s">
        <v>1</v>
      </c>
      <c r="F7369" s="183" t="s">
        <v>2814</v>
      </c>
      <c r="H7369" s="182" t="s">
        <v>1</v>
      </c>
      <c r="I7369" s="184"/>
      <c r="L7369" s="180"/>
      <c r="M7369" s="185"/>
      <c r="T7369" s="186"/>
      <c r="AT7369" s="182" t="s">
        <v>586</v>
      </c>
      <c r="AU7369" s="182" t="s">
        <v>84</v>
      </c>
      <c r="AV7369" s="12" t="s">
        <v>84</v>
      </c>
      <c r="AW7369" s="12" t="s">
        <v>31</v>
      </c>
      <c r="AX7369" s="12" t="s">
        <v>77</v>
      </c>
      <c r="AY7369" s="182" t="s">
        <v>574</v>
      </c>
    </row>
    <row r="7370" spans="2:65" s="13" customFormat="1" ht="12">
      <c r="B7370" s="187"/>
      <c r="D7370" s="181" t="s">
        <v>586</v>
      </c>
      <c r="E7370" s="188" t="s">
        <v>1</v>
      </c>
      <c r="F7370" s="189" t="s">
        <v>7057</v>
      </c>
      <c r="H7370" s="190">
        <v>159.53</v>
      </c>
      <c r="I7370" s="191"/>
      <c r="L7370" s="187"/>
      <c r="M7370" s="192"/>
      <c r="T7370" s="193"/>
      <c r="AT7370" s="188" t="s">
        <v>586</v>
      </c>
      <c r="AU7370" s="188" t="s">
        <v>84</v>
      </c>
      <c r="AV7370" s="13" t="s">
        <v>89</v>
      </c>
      <c r="AW7370" s="13" t="s">
        <v>31</v>
      </c>
      <c r="AX7370" s="13" t="s">
        <v>77</v>
      </c>
      <c r="AY7370" s="188" t="s">
        <v>574</v>
      </c>
    </row>
    <row r="7371" spans="2:65" s="13" customFormat="1" ht="12">
      <c r="B7371" s="187"/>
      <c r="D7371" s="181" t="s">
        <v>586</v>
      </c>
      <c r="E7371" s="188" t="s">
        <v>1</v>
      </c>
      <c r="F7371" s="189" t="s">
        <v>7058</v>
      </c>
      <c r="H7371" s="190">
        <v>22.710999999999999</v>
      </c>
      <c r="I7371" s="191"/>
      <c r="L7371" s="187"/>
      <c r="M7371" s="192"/>
      <c r="T7371" s="193"/>
      <c r="AT7371" s="188" t="s">
        <v>586</v>
      </c>
      <c r="AU7371" s="188" t="s">
        <v>84</v>
      </c>
      <c r="AV7371" s="13" t="s">
        <v>89</v>
      </c>
      <c r="AW7371" s="13" t="s">
        <v>31</v>
      </c>
      <c r="AX7371" s="13" t="s">
        <v>77</v>
      </c>
      <c r="AY7371" s="188" t="s">
        <v>574</v>
      </c>
    </row>
    <row r="7372" spans="2:65" s="13" customFormat="1" ht="12">
      <c r="B7372" s="187"/>
      <c r="D7372" s="181" t="s">
        <v>586</v>
      </c>
      <c r="E7372" s="188" t="s">
        <v>1</v>
      </c>
      <c r="F7372" s="189" t="s">
        <v>7059</v>
      </c>
      <c r="H7372" s="190">
        <v>42.134999999999998</v>
      </c>
      <c r="I7372" s="191"/>
      <c r="L7372" s="187"/>
      <c r="M7372" s="192"/>
      <c r="T7372" s="193"/>
      <c r="AT7372" s="188" t="s">
        <v>586</v>
      </c>
      <c r="AU7372" s="188" t="s">
        <v>84</v>
      </c>
      <c r="AV7372" s="13" t="s">
        <v>89</v>
      </c>
      <c r="AW7372" s="13" t="s">
        <v>31</v>
      </c>
      <c r="AX7372" s="13" t="s">
        <v>77</v>
      </c>
      <c r="AY7372" s="188" t="s">
        <v>574</v>
      </c>
    </row>
    <row r="7373" spans="2:65" s="12" customFormat="1" ht="12">
      <c r="B7373" s="180"/>
      <c r="D7373" s="181" t="s">
        <v>586</v>
      </c>
      <c r="E7373" s="182" t="s">
        <v>1</v>
      </c>
      <c r="F7373" s="183" t="s">
        <v>7060</v>
      </c>
      <c r="H7373" s="182" t="s">
        <v>1</v>
      </c>
      <c r="I7373" s="184"/>
      <c r="L7373" s="180"/>
      <c r="M7373" s="185"/>
      <c r="T7373" s="186"/>
      <c r="AT7373" s="182" t="s">
        <v>586</v>
      </c>
      <c r="AU7373" s="182" t="s">
        <v>84</v>
      </c>
      <c r="AV7373" s="12" t="s">
        <v>84</v>
      </c>
      <c r="AW7373" s="12" t="s">
        <v>31</v>
      </c>
      <c r="AX7373" s="12" t="s">
        <v>77</v>
      </c>
      <c r="AY7373" s="182" t="s">
        <v>574</v>
      </c>
    </row>
    <row r="7374" spans="2:65" s="13" customFormat="1" ht="12">
      <c r="B7374" s="187"/>
      <c r="D7374" s="181" t="s">
        <v>586</v>
      </c>
      <c r="E7374" s="188" t="s">
        <v>1</v>
      </c>
      <c r="F7374" s="189" t="s">
        <v>7061</v>
      </c>
      <c r="H7374" s="190">
        <v>-2.9550000000000001</v>
      </c>
      <c r="I7374" s="191"/>
      <c r="L7374" s="187"/>
      <c r="M7374" s="192"/>
      <c r="T7374" s="193"/>
      <c r="AT7374" s="188" t="s">
        <v>586</v>
      </c>
      <c r="AU7374" s="188" t="s">
        <v>84</v>
      </c>
      <c r="AV7374" s="13" t="s">
        <v>89</v>
      </c>
      <c r="AW7374" s="13" t="s">
        <v>31</v>
      </c>
      <c r="AX7374" s="13" t="s">
        <v>77</v>
      </c>
      <c r="AY7374" s="188" t="s">
        <v>574</v>
      </c>
    </row>
    <row r="7375" spans="2:65" s="13" customFormat="1" ht="12">
      <c r="B7375" s="187"/>
      <c r="D7375" s="181" t="s">
        <v>586</v>
      </c>
      <c r="E7375" s="188" t="s">
        <v>1</v>
      </c>
      <c r="F7375" s="189" t="s">
        <v>7062</v>
      </c>
      <c r="H7375" s="190">
        <v>-3.5459999999999998</v>
      </c>
      <c r="I7375" s="191"/>
      <c r="L7375" s="187"/>
      <c r="M7375" s="192"/>
      <c r="T7375" s="193"/>
      <c r="AT7375" s="188" t="s">
        <v>586</v>
      </c>
      <c r="AU7375" s="188" t="s">
        <v>84</v>
      </c>
      <c r="AV7375" s="13" t="s">
        <v>89</v>
      </c>
      <c r="AW7375" s="13" t="s">
        <v>31</v>
      </c>
      <c r="AX7375" s="13" t="s">
        <v>77</v>
      </c>
      <c r="AY7375" s="188" t="s">
        <v>574</v>
      </c>
    </row>
    <row r="7376" spans="2:65" s="13" customFormat="1" ht="12">
      <c r="B7376" s="187"/>
      <c r="D7376" s="181" t="s">
        <v>586</v>
      </c>
      <c r="E7376" s="188" t="s">
        <v>1</v>
      </c>
      <c r="F7376" s="189" t="s">
        <v>6421</v>
      </c>
      <c r="H7376" s="190">
        <v>-1.8</v>
      </c>
      <c r="I7376" s="191"/>
      <c r="L7376" s="187"/>
      <c r="M7376" s="192"/>
      <c r="T7376" s="193"/>
      <c r="AT7376" s="188" t="s">
        <v>586</v>
      </c>
      <c r="AU7376" s="188" t="s">
        <v>84</v>
      </c>
      <c r="AV7376" s="13" t="s">
        <v>89</v>
      </c>
      <c r="AW7376" s="13" t="s">
        <v>31</v>
      </c>
      <c r="AX7376" s="13" t="s">
        <v>77</v>
      </c>
      <c r="AY7376" s="188" t="s">
        <v>574</v>
      </c>
    </row>
    <row r="7377" spans="2:65" s="13" customFormat="1" ht="12">
      <c r="B7377" s="187"/>
      <c r="D7377" s="181" t="s">
        <v>586</v>
      </c>
      <c r="E7377" s="188" t="s">
        <v>1</v>
      </c>
      <c r="F7377" s="189" t="s">
        <v>6428</v>
      </c>
      <c r="H7377" s="190">
        <v>-2</v>
      </c>
      <c r="I7377" s="191"/>
      <c r="L7377" s="187"/>
      <c r="M7377" s="192"/>
      <c r="T7377" s="193"/>
      <c r="AT7377" s="188" t="s">
        <v>586</v>
      </c>
      <c r="AU7377" s="188" t="s">
        <v>84</v>
      </c>
      <c r="AV7377" s="13" t="s">
        <v>89</v>
      </c>
      <c r="AW7377" s="13" t="s">
        <v>31</v>
      </c>
      <c r="AX7377" s="13" t="s">
        <v>77</v>
      </c>
      <c r="AY7377" s="188" t="s">
        <v>574</v>
      </c>
    </row>
    <row r="7378" spans="2:65" s="13" customFormat="1" ht="12">
      <c r="B7378" s="187"/>
      <c r="D7378" s="181" t="s">
        <v>586</v>
      </c>
      <c r="E7378" s="188" t="s">
        <v>1</v>
      </c>
      <c r="F7378" s="189" t="s">
        <v>6421</v>
      </c>
      <c r="H7378" s="190">
        <v>-1.8</v>
      </c>
      <c r="I7378" s="191"/>
      <c r="L7378" s="187"/>
      <c r="M7378" s="192"/>
      <c r="T7378" s="193"/>
      <c r="AT7378" s="188" t="s">
        <v>586</v>
      </c>
      <c r="AU7378" s="188" t="s">
        <v>84</v>
      </c>
      <c r="AV7378" s="13" t="s">
        <v>89</v>
      </c>
      <c r="AW7378" s="13" t="s">
        <v>31</v>
      </c>
      <c r="AX7378" s="13" t="s">
        <v>77</v>
      </c>
      <c r="AY7378" s="188" t="s">
        <v>574</v>
      </c>
    </row>
    <row r="7379" spans="2:65" s="13" customFormat="1" ht="12">
      <c r="B7379" s="187"/>
      <c r="D7379" s="181" t="s">
        <v>586</v>
      </c>
      <c r="E7379" s="188" t="s">
        <v>1</v>
      </c>
      <c r="F7379" s="189" t="s">
        <v>7062</v>
      </c>
      <c r="H7379" s="190">
        <v>-3.5459999999999998</v>
      </c>
      <c r="I7379" s="191"/>
      <c r="L7379" s="187"/>
      <c r="M7379" s="192"/>
      <c r="T7379" s="193"/>
      <c r="AT7379" s="188" t="s">
        <v>586</v>
      </c>
      <c r="AU7379" s="188" t="s">
        <v>84</v>
      </c>
      <c r="AV7379" s="13" t="s">
        <v>89</v>
      </c>
      <c r="AW7379" s="13" t="s">
        <v>31</v>
      </c>
      <c r="AX7379" s="13" t="s">
        <v>77</v>
      </c>
      <c r="AY7379" s="188" t="s">
        <v>574</v>
      </c>
    </row>
    <row r="7380" spans="2:65" s="13" customFormat="1" ht="12">
      <c r="B7380" s="187"/>
      <c r="D7380" s="181" t="s">
        <v>586</v>
      </c>
      <c r="E7380" s="188" t="s">
        <v>1</v>
      </c>
      <c r="F7380" s="189" t="s">
        <v>7063</v>
      </c>
      <c r="H7380" s="190">
        <v>-7.2759999999999998</v>
      </c>
      <c r="I7380" s="191"/>
      <c r="L7380" s="187"/>
      <c r="M7380" s="192"/>
      <c r="T7380" s="193"/>
      <c r="AT7380" s="188" t="s">
        <v>586</v>
      </c>
      <c r="AU7380" s="188" t="s">
        <v>84</v>
      </c>
      <c r="AV7380" s="13" t="s">
        <v>89</v>
      </c>
      <c r="AW7380" s="13" t="s">
        <v>31</v>
      </c>
      <c r="AX7380" s="13" t="s">
        <v>77</v>
      </c>
      <c r="AY7380" s="188" t="s">
        <v>574</v>
      </c>
    </row>
    <row r="7381" spans="2:65" s="13" customFormat="1" ht="12">
      <c r="B7381" s="187"/>
      <c r="D7381" s="181" t="s">
        <v>586</v>
      </c>
      <c r="E7381" s="188" t="s">
        <v>1</v>
      </c>
      <c r="F7381" s="189" t="s">
        <v>7064</v>
      </c>
      <c r="H7381" s="190">
        <v>-4.9939999999999998</v>
      </c>
      <c r="I7381" s="191"/>
      <c r="L7381" s="187"/>
      <c r="M7381" s="192"/>
      <c r="T7381" s="193"/>
      <c r="AT7381" s="188" t="s">
        <v>586</v>
      </c>
      <c r="AU7381" s="188" t="s">
        <v>84</v>
      </c>
      <c r="AV7381" s="13" t="s">
        <v>89</v>
      </c>
      <c r="AW7381" s="13" t="s">
        <v>31</v>
      </c>
      <c r="AX7381" s="13" t="s">
        <v>77</v>
      </c>
      <c r="AY7381" s="188" t="s">
        <v>574</v>
      </c>
    </row>
    <row r="7382" spans="2:65" s="13" customFormat="1" ht="12">
      <c r="B7382" s="187"/>
      <c r="D7382" s="181" t="s">
        <v>586</v>
      </c>
      <c r="E7382" s="188" t="s">
        <v>1</v>
      </c>
      <c r="F7382" s="189" t="s">
        <v>7065</v>
      </c>
      <c r="H7382" s="190">
        <v>-12.384</v>
      </c>
      <c r="I7382" s="191"/>
      <c r="L7382" s="187"/>
      <c r="M7382" s="192"/>
      <c r="T7382" s="193"/>
      <c r="AT7382" s="188" t="s">
        <v>586</v>
      </c>
      <c r="AU7382" s="188" t="s">
        <v>84</v>
      </c>
      <c r="AV7382" s="13" t="s">
        <v>89</v>
      </c>
      <c r="AW7382" s="13" t="s">
        <v>31</v>
      </c>
      <c r="AX7382" s="13" t="s">
        <v>77</v>
      </c>
      <c r="AY7382" s="188" t="s">
        <v>574</v>
      </c>
    </row>
    <row r="7383" spans="2:65" s="14" customFormat="1" ht="12">
      <c r="B7383" s="194"/>
      <c r="D7383" s="181" t="s">
        <v>586</v>
      </c>
      <c r="E7383" s="195" t="s">
        <v>337</v>
      </c>
      <c r="F7383" s="196" t="s">
        <v>596</v>
      </c>
      <c r="H7383" s="197">
        <v>184.07499999999999</v>
      </c>
      <c r="I7383" s="198"/>
      <c r="L7383" s="194"/>
      <c r="M7383" s="199"/>
      <c r="T7383" s="200"/>
      <c r="AT7383" s="195" t="s">
        <v>586</v>
      </c>
      <c r="AU7383" s="195" t="s">
        <v>84</v>
      </c>
      <c r="AV7383" s="14" t="s">
        <v>580</v>
      </c>
      <c r="AW7383" s="14" t="s">
        <v>31</v>
      </c>
      <c r="AX7383" s="14" t="s">
        <v>84</v>
      </c>
      <c r="AY7383" s="195" t="s">
        <v>574</v>
      </c>
    </row>
    <row r="7384" spans="2:65" s="1" customFormat="1" ht="16.5" customHeight="1">
      <c r="B7384" s="140"/>
      <c r="C7384" s="168" t="s">
        <v>7066</v>
      </c>
      <c r="D7384" s="168" t="s">
        <v>576</v>
      </c>
      <c r="E7384" s="169" t="s">
        <v>7067</v>
      </c>
      <c r="F7384" s="170" t="s">
        <v>12097</v>
      </c>
      <c r="G7384" s="171" t="s">
        <v>584</v>
      </c>
      <c r="H7384" s="172">
        <v>701.91399999999999</v>
      </c>
      <c r="I7384" s="173"/>
      <c r="J7384" s="174">
        <f>ROUND(I7384*H7384,2)</f>
        <v>0</v>
      </c>
      <c r="K7384" s="175"/>
      <c r="L7384" s="34"/>
      <c r="M7384" s="176" t="s">
        <v>1</v>
      </c>
      <c r="N7384" s="139" t="s">
        <v>43</v>
      </c>
      <c r="P7384" s="177">
        <f>O7384*H7384</f>
        <v>0</v>
      </c>
      <c r="Q7384" s="177">
        <v>1.0500000000000001E-2</v>
      </c>
      <c r="R7384" s="177">
        <f>Q7384*H7384</f>
        <v>7.3700970000000003</v>
      </c>
      <c r="S7384" s="177">
        <v>0</v>
      </c>
      <c r="T7384" s="178">
        <f>S7384*H7384</f>
        <v>0</v>
      </c>
      <c r="AR7384" s="179" t="s">
        <v>6138</v>
      </c>
      <c r="AT7384" s="179" t="s">
        <v>576</v>
      </c>
      <c r="AU7384" s="179" t="s">
        <v>84</v>
      </c>
      <c r="AY7384" s="17" t="s">
        <v>574</v>
      </c>
      <c r="BE7384" s="102">
        <f>IF(N7384="základná",J7384,0)</f>
        <v>0</v>
      </c>
      <c r="BF7384" s="102">
        <f>IF(N7384="znížená",J7384,0)</f>
        <v>0</v>
      </c>
      <c r="BG7384" s="102">
        <f>IF(N7384="zákl. prenesená",J7384,0)</f>
        <v>0</v>
      </c>
      <c r="BH7384" s="102">
        <f>IF(N7384="zníž. prenesená",J7384,0)</f>
        <v>0</v>
      </c>
      <c r="BI7384" s="102">
        <f>IF(N7384="nulová",J7384,0)</f>
        <v>0</v>
      </c>
      <c r="BJ7384" s="17" t="s">
        <v>89</v>
      </c>
      <c r="BK7384" s="102">
        <f>ROUND(I7384*H7384,2)</f>
        <v>0</v>
      </c>
      <c r="BL7384" s="17" t="s">
        <v>6138</v>
      </c>
      <c r="BM7384" s="179" t="s">
        <v>7068</v>
      </c>
    </row>
    <row r="7385" spans="2:65" s="12" customFormat="1" ht="12">
      <c r="B7385" s="180"/>
      <c r="D7385" s="181" t="s">
        <v>586</v>
      </c>
      <c r="E7385" s="182" t="s">
        <v>1</v>
      </c>
      <c r="F7385" s="183" t="s">
        <v>6417</v>
      </c>
      <c r="H7385" s="182" t="s">
        <v>1</v>
      </c>
      <c r="I7385" s="184"/>
      <c r="L7385" s="180"/>
      <c r="M7385" s="185"/>
      <c r="T7385" s="186"/>
      <c r="AT7385" s="182" t="s">
        <v>586</v>
      </c>
      <c r="AU7385" s="182" t="s">
        <v>84</v>
      </c>
      <c r="AV7385" s="12" t="s">
        <v>84</v>
      </c>
      <c r="AW7385" s="12" t="s">
        <v>31</v>
      </c>
      <c r="AX7385" s="12" t="s">
        <v>77</v>
      </c>
      <c r="AY7385" s="182" t="s">
        <v>574</v>
      </c>
    </row>
    <row r="7386" spans="2:65" s="12" customFormat="1" ht="12">
      <c r="B7386" s="180"/>
      <c r="D7386" s="181" t="s">
        <v>586</v>
      </c>
      <c r="E7386" s="182" t="s">
        <v>1</v>
      </c>
      <c r="F7386" s="183" t="s">
        <v>2816</v>
      </c>
      <c r="H7386" s="182" t="s">
        <v>1</v>
      </c>
      <c r="I7386" s="184"/>
      <c r="L7386" s="180"/>
      <c r="M7386" s="185"/>
      <c r="T7386" s="186"/>
      <c r="AT7386" s="182" t="s">
        <v>586</v>
      </c>
      <c r="AU7386" s="182" t="s">
        <v>84</v>
      </c>
      <c r="AV7386" s="12" t="s">
        <v>84</v>
      </c>
      <c r="AW7386" s="12" t="s">
        <v>31</v>
      </c>
      <c r="AX7386" s="12" t="s">
        <v>77</v>
      </c>
      <c r="AY7386" s="182" t="s">
        <v>574</v>
      </c>
    </row>
    <row r="7387" spans="2:65" s="13" customFormat="1" ht="12">
      <c r="B7387" s="187"/>
      <c r="D7387" s="181" t="s">
        <v>586</v>
      </c>
      <c r="E7387" s="188" t="s">
        <v>1</v>
      </c>
      <c r="F7387" s="189" t="s">
        <v>7069</v>
      </c>
      <c r="H7387" s="190">
        <v>10.313000000000001</v>
      </c>
      <c r="I7387" s="191"/>
      <c r="L7387" s="187"/>
      <c r="M7387" s="192"/>
      <c r="T7387" s="193"/>
      <c r="AT7387" s="188" t="s">
        <v>586</v>
      </c>
      <c r="AU7387" s="188" t="s">
        <v>84</v>
      </c>
      <c r="AV7387" s="13" t="s">
        <v>89</v>
      </c>
      <c r="AW7387" s="13" t="s">
        <v>31</v>
      </c>
      <c r="AX7387" s="13" t="s">
        <v>77</v>
      </c>
      <c r="AY7387" s="188" t="s">
        <v>574</v>
      </c>
    </row>
    <row r="7388" spans="2:65" s="12" customFormat="1" ht="12">
      <c r="B7388" s="180"/>
      <c r="D7388" s="181" t="s">
        <v>586</v>
      </c>
      <c r="E7388" s="182" t="s">
        <v>1</v>
      </c>
      <c r="F7388" s="183" t="s">
        <v>6597</v>
      </c>
      <c r="H7388" s="182" t="s">
        <v>1</v>
      </c>
      <c r="I7388" s="184"/>
      <c r="L7388" s="180"/>
      <c r="M7388" s="185"/>
      <c r="T7388" s="186"/>
      <c r="AT7388" s="182" t="s">
        <v>586</v>
      </c>
      <c r="AU7388" s="182" t="s">
        <v>84</v>
      </c>
      <c r="AV7388" s="12" t="s">
        <v>84</v>
      </c>
      <c r="AW7388" s="12" t="s">
        <v>31</v>
      </c>
      <c r="AX7388" s="12" t="s">
        <v>77</v>
      </c>
      <c r="AY7388" s="182" t="s">
        <v>574</v>
      </c>
    </row>
    <row r="7389" spans="2:65" s="13" customFormat="1" ht="12">
      <c r="B7389" s="187"/>
      <c r="D7389" s="181" t="s">
        <v>586</v>
      </c>
      <c r="E7389" s="188" t="s">
        <v>1</v>
      </c>
      <c r="F7389" s="189" t="s">
        <v>4430</v>
      </c>
      <c r="H7389" s="190">
        <v>5.6379999999999999</v>
      </c>
      <c r="I7389" s="191"/>
      <c r="L7389" s="187"/>
      <c r="M7389" s="192"/>
      <c r="T7389" s="193"/>
      <c r="AT7389" s="188" t="s">
        <v>586</v>
      </c>
      <c r="AU7389" s="188" t="s">
        <v>84</v>
      </c>
      <c r="AV7389" s="13" t="s">
        <v>89</v>
      </c>
      <c r="AW7389" s="13" t="s">
        <v>31</v>
      </c>
      <c r="AX7389" s="13" t="s">
        <v>77</v>
      </c>
      <c r="AY7389" s="188" t="s">
        <v>574</v>
      </c>
    </row>
    <row r="7390" spans="2:65" s="12" customFormat="1" ht="12">
      <c r="B7390" s="180"/>
      <c r="D7390" s="181" t="s">
        <v>586</v>
      </c>
      <c r="E7390" s="182" t="s">
        <v>1</v>
      </c>
      <c r="F7390" s="183" t="s">
        <v>7070</v>
      </c>
      <c r="H7390" s="182" t="s">
        <v>1</v>
      </c>
      <c r="I7390" s="184"/>
      <c r="L7390" s="180"/>
      <c r="M7390" s="185"/>
      <c r="T7390" s="186"/>
      <c r="AT7390" s="182" t="s">
        <v>586</v>
      </c>
      <c r="AU7390" s="182" t="s">
        <v>84</v>
      </c>
      <c r="AV7390" s="12" t="s">
        <v>84</v>
      </c>
      <c r="AW7390" s="12" t="s">
        <v>31</v>
      </c>
      <c r="AX7390" s="12" t="s">
        <v>77</v>
      </c>
      <c r="AY7390" s="182" t="s">
        <v>574</v>
      </c>
    </row>
    <row r="7391" spans="2:65" s="12" customFormat="1" ht="12">
      <c r="B7391" s="180"/>
      <c r="D7391" s="181" t="s">
        <v>586</v>
      </c>
      <c r="E7391" s="182" t="s">
        <v>1</v>
      </c>
      <c r="F7391" s="183" t="s">
        <v>7071</v>
      </c>
      <c r="H7391" s="182" t="s">
        <v>1</v>
      </c>
      <c r="I7391" s="184"/>
      <c r="L7391" s="180"/>
      <c r="M7391" s="185"/>
      <c r="T7391" s="186"/>
      <c r="AT7391" s="182" t="s">
        <v>586</v>
      </c>
      <c r="AU7391" s="182" t="s">
        <v>84</v>
      </c>
      <c r="AV7391" s="12" t="s">
        <v>84</v>
      </c>
      <c r="AW7391" s="12" t="s">
        <v>31</v>
      </c>
      <c r="AX7391" s="12" t="s">
        <v>77</v>
      </c>
      <c r="AY7391" s="182" t="s">
        <v>574</v>
      </c>
    </row>
    <row r="7392" spans="2:65" s="13" customFormat="1" ht="12">
      <c r="B7392" s="187"/>
      <c r="D7392" s="181" t="s">
        <v>586</v>
      </c>
      <c r="E7392" s="188" t="s">
        <v>1</v>
      </c>
      <c r="F7392" s="189" t="s">
        <v>7072</v>
      </c>
      <c r="H7392" s="190">
        <v>52.212000000000003</v>
      </c>
      <c r="I7392" s="191"/>
      <c r="L7392" s="187"/>
      <c r="M7392" s="192"/>
      <c r="T7392" s="193"/>
      <c r="AT7392" s="188" t="s">
        <v>586</v>
      </c>
      <c r="AU7392" s="188" t="s">
        <v>84</v>
      </c>
      <c r="AV7392" s="13" t="s">
        <v>89</v>
      </c>
      <c r="AW7392" s="13" t="s">
        <v>31</v>
      </c>
      <c r="AX7392" s="13" t="s">
        <v>77</v>
      </c>
      <c r="AY7392" s="188" t="s">
        <v>574</v>
      </c>
    </row>
    <row r="7393" spans="2:51" s="13" customFormat="1" ht="12">
      <c r="B7393" s="187"/>
      <c r="D7393" s="181" t="s">
        <v>586</v>
      </c>
      <c r="E7393" s="188" t="s">
        <v>1</v>
      </c>
      <c r="F7393" s="189" t="s">
        <v>7073</v>
      </c>
      <c r="H7393" s="190">
        <v>40.686</v>
      </c>
      <c r="I7393" s="191"/>
      <c r="L7393" s="187"/>
      <c r="M7393" s="192"/>
      <c r="T7393" s="193"/>
      <c r="AT7393" s="188" t="s">
        <v>586</v>
      </c>
      <c r="AU7393" s="188" t="s">
        <v>84</v>
      </c>
      <c r="AV7393" s="13" t="s">
        <v>89</v>
      </c>
      <c r="AW7393" s="13" t="s">
        <v>31</v>
      </c>
      <c r="AX7393" s="13" t="s">
        <v>77</v>
      </c>
      <c r="AY7393" s="188" t="s">
        <v>574</v>
      </c>
    </row>
    <row r="7394" spans="2:51" s="12" customFormat="1" ht="12">
      <c r="B7394" s="180"/>
      <c r="D7394" s="181" t="s">
        <v>586</v>
      </c>
      <c r="E7394" s="182" t="s">
        <v>1</v>
      </c>
      <c r="F7394" s="183" t="s">
        <v>6616</v>
      </c>
      <c r="H7394" s="182" t="s">
        <v>1</v>
      </c>
      <c r="I7394" s="184"/>
      <c r="L7394" s="180"/>
      <c r="M7394" s="185"/>
      <c r="T7394" s="186"/>
      <c r="AT7394" s="182" t="s">
        <v>586</v>
      </c>
      <c r="AU7394" s="182" t="s">
        <v>84</v>
      </c>
      <c r="AV7394" s="12" t="s">
        <v>84</v>
      </c>
      <c r="AW7394" s="12" t="s">
        <v>31</v>
      </c>
      <c r="AX7394" s="12" t="s">
        <v>77</v>
      </c>
      <c r="AY7394" s="182" t="s">
        <v>574</v>
      </c>
    </row>
    <row r="7395" spans="2:51" s="13" customFormat="1" ht="12">
      <c r="B7395" s="187"/>
      <c r="D7395" s="181" t="s">
        <v>586</v>
      </c>
      <c r="E7395" s="188" t="s">
        <v>1</v>
      </c>
      <c r="F7395" s="189" t="s">
        <v>7074</v>
      </c>
      <c r="H7395" s="190">
        <v>28.047999999999998</v>
      </c>
      <c r="I7395" s="191"/>
      <c r="L7395" s="187"/>
      <c r="M7395" s="192"/>
      <c r="T7395" s="193"/>
      <c r="AT7395" s="188" t="s">
        <v>586</v>
      </c>
      <c r="AU7395" s="188" t="s">
        <v>84</v>
      </c>
      <c r="AV7395" s="13" t="s">
        <v>89</v>
      </c>
      <c r="AW7395" s="13" t="s">
        <v>31</v>
      </c>
      <c r="AX7395" s="13" t="s">
        <v>77</v>
      </c>
      <c r="AY7395" s="188" t="s">
        <v>574</v>
      </c>
    </row>
    <row r="7396" spans="2:51" s="12" customFormat="1" ht="12">
      <c r="B7396" s="180"/>
      <c r="D7396" s="181" t="s">
        <v>586</v>
      </c>
      <c r="E7396" s="182" t="s">
        <v>1</v>
      </c>
      <c r="F7396" s="183" t="s">
        <v>7075</v>
      </c>
      <c r="H7396" s="182" t="s">
        <v>1</v>
      </c>
      <c r="I7396" s="184"/>
      <c r="L7396" s="180"/>
      <c r="M7396" s="185"/>
      <c r="T7396" s="186"/>
      <c r="AT7396" s="182" t="s">
        <v>586</v>
      </c>
      <c r="AU7396" s="182" t="s">
        <v>84</v>
      </c>
      <c r="AV7396" s="12" t="s">
        <v>84</v>
      </c>
      <c r="AW7396" s="12" t="s">
        <v>31</v>
      </c>
      <c r="AX7396" s="12" t="s">
        <v>77</v>
      </c>
      <c r="AY7396" s="182" t="s">
        <v>574</v>
      </c>
    </row>
    <row r="7397" spans="2:51" s="13" customFormat="1" ht="12">
      <c r="B7397" s="187"/>
      <c r="D7397" s="181" t="s">
        <v>586</v>
      </c>
      <c r="E7397" s="188" t="s">
        <v>1</v>
      </c>
      <c r="F7397" s="189" t="s">
        <v>7076</v>
      </c>
      <c r="H7397" s="190">
        <v>36.299999999999997</v>
      </c>
      <c r="I7397" s="191"/>
      <c r="L7397" s="187"/>
      <c r="M7397" s="192"/>
      <c r="T7397" s="193"/>
      <c r="AT7397" s="188" t="s">
        <v>586</v>
      </c>
      <c r="AU7397" s="188" t="s">
        <v>84</v>
      </c>
      <c r="AV7397" s="13" t="s">
        <v>89</v>
      </c>
      <c r="AW7397" s="13" t="s">
        <v>31</v>
      </c>
      <c r="AX7397" s="13" t="s">
        <v>77</v>
      </c>
      <c r="AY7397" s="188" t="s">
        <v>574</v>
      </c>
    </row>
    <row r="7398" spans="2:51" s="12" customFormat="1" ht="12">
      <c r="B7398" s="180"/>
      <c r="D7398" s="181" t="s">
        <v>586</v>
      </c>
      <c r="E7398" s="182" t="s">
        <v>1</v>
      </c>
      <c r="F7398" s="183" t="s">
        <v>6766</v>
      </c>
      <c r="H7398" s="182" t="s">
        <v>1</v>
      </c>
      <c r="I7398" s="184"/>
      <c r="L7398" s="180"/>
      <c r="M7398" s="185"/>
      <c r="T7398" s="186"/>
      <c r="AT7398" s="182" t="s">
        <v>586</v>
      </c>
      <c r="AU7398" s="182" t="s">
        <v>84</v>
      </c>
      <c r="AV7398" s="12" t="s">
        <v>84</v>
      </c>
      <c r="AW7398" s="12" t="s">
        <v>31</v>
      </c>
      <c r="AX7398" s="12" t="s">
        <v>77</v>
      </c>
      <c r="AY7398" s="182" t="s">
        <v>574</v>
      </c>
    </row>
    <row r="7399" spans="2:51" s="13" customFormat="1" ht="12">
      <c r="B7399" s="187"/>
      <c r="D7399" s="181" t="s">
        <v>586</v>
      </c>
      <c r="E7399" s="188" t="s">
        <v>1</v>
      </c>
      <c r="F7399" s="189" t="s">
        <v>7077</v>
      </c>
      <c r="H7399" s="190">
        <v>16.861000000000001</v>
      </c>
      <c r="I7399" s="191"/>
      <c r="L7399" s="187"/>
      <c r="M7399" s="192"/>
      <c r="T7399" s="193"/>
      <c r="AT7399" s="188" t="s">
        <v>586</v>
      </c>
      <c r="AU7399" s="188" t="s">
        <v>84</v>
      </c>
      <c r="AV7399" s="13" t="s">
        <v>89</v>
      </c>
      <c r="AW7399" s="13" t="s">
        <v>31</v>
      </c>
      <c r="AX7399" s="13" t="s">
        <v>77</v>
      </c>
      <c r="AY7399" s="188" t="s">
        <v>574</v>
      </c>
    </row>
    <row r="7400" spans="2:51" s="13" customFormat="1" ht="12">
      <c r="B7400" s="187"/>
      <c r="D7400" s="181" t="s">
        <v>586</v>
      </c>
      <c r="E7400" s="188" t="s">
        <v>1</v>
      </c>
      <c r="F7400" s="189" t="s">
        <v>6618</v>
      </c>
      <c r="H7400" s="190">
        <v>-2.6</v>
      </c>
      <c r="I7400" s="191"/>
      <c r="L7400" s="187"/>
      <c r="M7400" s="192"/>
      <c r="T7400" s="193"/>
      <c r="AT7400" s="188" t="s">
        <v>586</v>
      </c>
      <c r="AU7400" s="188" t="s">
        <v>84</v>
      </c>
      <c r="AV7400" s="13" t="s">
        <v>89</v>
      </c>
      <c r="AW7400" s="13" t="s">
        <v>31</v>
      </c>
      <c r="AX7400" s="13" t="s">
        <v>77</v>
      </c>
      <c r="AY7400" s="188" t="s">
        <v>574</v>
      </c>
    </row>
    <row r="7401" spans="2:51" s="12" customFormat="1" ht="12">
      <c r="B7401" s="180"/>
      <c r="D7401" s="181" t="s">
        <v>586</v>
      </c>
      <c r="E7401" s="182" t="s">
        <v>1</v>
      </c>
      <c r="F7401" s="183" t="s">
        <v>6768</v>
      </c>
      <c r="H7401" s="182" t="s">
        <v>1</v>
      </c>
      <c r="I7401" s="184"/>
      <c r="L7401" s="180"/>
      <c r="M7401" s="185"/>
      <c r="T7401" s="186"/>
      <c r="AT7401" s="182" t="s">
        <v>586</v>
      </c>
      <c r="AU7401" s="182" t="s">
        <v>84</v>
      </c>
      <c r="AV7401" s="12" t="s">
        <v>84</v>
      </c>
      <c r="AW7401" s="12" t="s">
        <v>31</v>
      </c>
      <c r="AX7401" s="12" t="s">
        <v>77</v>
      </c>
      <c r="AY7401" s="182" t="s">
        <v>574</v>
      </c>
    </row>
    <row r="7402" spans="2:51" s="13" customFormat="1" ht="12">
      <c r="B7402" s="187"/>
      <c r="D7402" s="181" t="s">
        <v>586</v>
      </c>
      <c r="E7402" s="188" t="s">
        <v>1</v>
      </c>
      <c r="F7402" s="189" t="s">
        <v>7078</v>
      </c>
      <c r="H7402" s="190">
        <v>53.996000000000002</v>
      </c>
      <c r="I7402" s="191"/>
      <c r="L7402" s="187"/>
      <c r="M7402" s="192"/>
      <c r="T7402" s="193"/>
      <c r="AT7402" s="188" t="s">
        <v>586</v>
      </c>
      <c r="AU7402" s="188" t="s">
        <v>84</v>
      </c>
      <c r="AV7402" s="13" t="s">
        <v>89</v>
      </c>
      <c r="AW7402" s="13" t="s">
        <v>31</v>
      </c>
      <c r="AX7402" s="13" t="s">
        <v>77</v>
      </c>
      <c r="AY7402" s="188" t="s">
        <v>574</v>
      </c>
    </row>
    <row r="7403" spans="2:51" s="12" customFormat="1" ht="12">
      <c r="B7403" s="180"/>
      <c r="D7403" s="181" t="s">
        <v>586</v>
      </c>
      <c r="E7403" s="182" t="s">
        <v>1</v>
      </c>
      <c r="F7403" s="183" t="s">
        <v>7079</v>
      </c>
      <c r="H7403" s="182" t="s">
        <v>1</v>
      </c>
      <c r="I7403" s="184"/>
      <c r="L7403" s="180"/>
      <c r="M7403" s="185"/>
      <c r="T7403" s="186"/>
      <c r="AT7403" s="182" t="s">
        <v>586</v>
      </c>
      <c r="AU7403" s="182" t="s">
        <v>84</v>
      </c>
      <c r="AV7403" s="12" t="s">
        <v>84</v>
      </c>
      <c r="AW7403" s="12" t="s">
        <v>31</v>
      </c>
      <c r="AX7403" s="12" t="s">
        <v>77</v>
      </c>
      <c r="AY7403" s="182" t="s">
        <v>574</v>
      </c>
    </row>
    <row r="7404" spans="2:51" s="13" customFormat="1" ht="12">
      <c r="B7404" s="187"/>
      <c r="D7404" s="181" t="s">
        <v>586</v>
      </c>
      <c r="E7404" s="188" t="s">
        <v>1</v>
      </c>
      <c r="F7404" s="189" t="s">
        <v>7080</v>
      </c>
      <c r="H7404" s="190">
        <v>61.134999999999998</v>
      </c>
      <c r="I7404" s="191"/>
      <c r="L7404" s="187"/>
      <c r="M7404" s="192"/>
      <c r="T7404" s="193"/>
      <c r="AT7404" s="188" t="s">
        <v>586</v>
      </c>
      <c r="AU7404" s="188" t="s">
        <v>84</v>
      </c>
      <c r="AV7404" s="13" t="s">
        <v>89</v>
      </c>
      <c r="AW7404" s="13" t="s">
        <v>31</v>
      </c>
      <c r="AX7404" s="13" t="s">
        <v>77</v>
      </c>
      <c r="AY7404" s="188" t="s">
        <v>574</v>
      </c>
    </row>
    <row r="7405" spans="2:51" s="13" customFormat="1" ht="12">
      <c r="B7405" s="187"/>
      <c r="D7405" s="181" t="s">
        <v>586</v>
      </c>
      <c r="E7405" s="188" t="s">
        <v>1</v>
      </c>
      <c r="F7405" s="189" t="s">
        <v>7081</v>
      </c>
      <c r="H7405" s="190">
        <v>56.749000000000002</v>
      </c>
      <c r="I7405" s="191"/>
      <c r="L7405" s="187"/>
      <c r="M7405" s="192"/>
      <c r="T7405" s="193"/>
      <c r="AT7405" s="188" t="s">
        <v>586</v>
      </c>
      <c r="AU7405" s="188" t="s">
        <v>84</v>
      </c>
      <c r="AV7405" s="13" t="s">
        <v>89</v>
      </c>
      <c r="AW7405" s="13" t="s">
        <v>31</v>
      </c>
      <c r="AX7405" s="13" t="s">
        <v>77</v>
      </c>
      <c r="AY7405" s="188" t="s">
        <v>574</v>
      </c>
    </row>
    <row r="7406" spans="2:51" s="12" customFormat="1" ht="12">
      <c r="B7406" s="180"/>
      <c r="D7406" s="181" t="s">
        <v>586</v>
      </c>
      <c r="E7406" s="182" t="s">
        <v>1</v>
      </c>
      <c r="F7406" s="183" t="s">
        <v>7082</v>
      </c>
      <c r="H7406" s="182" t="s">
        <v>1</v>
      </c>
      <c r="I7406" s="184"/>
      <c r="L7406" s="180"/>
      <c r="M7406" s="185"/>
      <c r="T7406" s="186"/>
      <c r="AT7406" s="182" t="s">
        <v>586</v>
      </c>
      <c r="AU7406" s="182" t="s">
        <v>84</v>
      </c>
      <c r="AV7406" s="12" t="s">
        <v>84</v>
      </c>
      <c r="AW7406" s="12" t="s">
        <v>31</v>
      </c>
      <c r="AX7406" s="12" t="s">
        <v>77</v>
      </c>
      <c r="AY7406" s="182" t="s">
        <v>574</v>
      </c>
    </row>
    <row r="7407" spans="2:51" s="13" customFormat="1" ht="12">
      <c r="B7407" s="187"/>
      <c r="D7407" s="181" t="s">
        <v>586</v>
      </c>
      <c r="E7407" s="188" t="s">
        <v>1</v>
      </c>
      <c r="F7407" s="189" t="s">
        <v>7083</v>
      </c>
      <c r="H7407" s="190">
        <v>59.139000000000003</v>
      </c>
      <c r="I7407" s="191"/>
      <c r="L7407" s="187"/>
      <c r="M7407" s="192"/>
      <c r="T7407" s="193"/>
      <c r="AT7407" s="188" t="s">
        <v>586</v>
      </c>
      <c r="AU7407" s="188" t="s">
        <v>84</v>
      </c>
      <c r="AV7407" s="13" t="s">
        <v>89</v>
      </c>
      <c r="AW7407" s="13" t="s">
        <v>31</v>
      </c>
      <c r="AX7407" s="13" t="s">
        <v>77</v>
      </c>
      <c r="AY7407" s="188" t="s">
        <v>574</v>
      </c>
    </row>
    <row r="7408" spans="2:51" s="13" customFormat="1" ht="12">
      <c r="B7408" s="187"/>
      <c r="D7408" s="181" t="s">
        <v>586</v>
      </c>
      <c r="E7408" s="188" t="s">
        <v>1</v>
      </c>
      <c r="F7408" s="189" t="s">
        <v>7084</v>
      </c>
      <c r="H7408" s="190">
        <v>-2.5499999999999998</v>
      </c>
      <c r="I7408" s="191"/>
      <c r="L7408" s="187"/>
      <c r="M7408" s="192"/>
      <c r="T7408" s="193"/>
      <c r="AT7408" s="188" t="s">
        <v>586</v>
      </c>
      <c r="AU7408" s="188" t="s">
        <v>84</v>
      </c>
      <c r="AV7408" s="13" t="s">
        <v>89</v>
      </c>
      <c r="AW7408" s="13" t="s">
        <v>31</v>
      </c>
      <c r="AX7408" s="13" t="s">
        <v>77</v>
      </c>
      <c r="AY7408" s="188" t="s">
        <v>574</v>
      </c>
    </row>
    <row r="7409" spans="2:51" s="12" customFormat="1" ht="12">
      <c r="B7409" s="180"/>
      <c r="D7409" s="181" t="s">
        <v>586</v>
      </c>
      <c r="E7409" s="182" t="s">
        <v>1</v>
      </c>
      <c r="F7409" s="183" t="s">
        <v>7085</v>
      </c>
      <c r="H7409" s="182" t="s">
        <v>1</v>
      </c>
      <c r="I7409" s="184"/>
      <c r="L7409" s="180"/>
      <c r="M7409" s="185"/>
      <c r="T7409" s="186"/>
      <c r="AT7409" s="182" t="s">
        <v>586</v>
      </c>
      <c r="AU7409" s="182" t="s">
        <v>84</v>
      </c>
      <c r="AV7409" s="12" t="s">
        <v>84</v>
      </c>
      <c r="AW7409" s="12" t="s">
        <v>31</v>
      </c>
      <c r="AX7409" s="12" t="s">
        <v>77</v>
      </c>
      <c r="AY7409" s="182" t="s">
        <v>574</v>
      </c>
    </row>
    <row r="7410" spans="2:51" s="13" customFormat="1" ht="12">
      <c r="B7410" s="187"/>
      <c r="D7410" s="181" t="s">
        <v>586</v>
      </c>
      <c r="E7410" s="188" t="s">
        <v>1</v>
      </c>
      <c r="F7410" s="189" t="s">
        <v>7086</v>
      </c>
      <c r="H7410" s="190">
        <v>58.988</v>
      </c>
      <c r="I7410" s="191"/>
      <c r="L7410" s="187"/>
      <c r="M7410" s="192"/>
      <c r="T7410" s="193"/>
      <c r="AT7410" s="188" t="s">
        <v>586</v>
      </c>
      <c r="AU7410" s="188" t="s">
        <v>84</v>
      </c>
      <c r="AV7410" s="13" t="s">
        <v>89</v>
      </c>
      <c r="AW7410" s="13" t="s">
        <v>31</v>
      </c>
      <c r="AX7410" s="13" t="s">
        <v>77</v>
      </c>
      <c r="AY7410" s="188" t="s">
        <v>574</v>
      </c>
    </row>
    <row r="7411" spans="2:51" s="12" customFormat="1" ht="12">
      <c r="B7411" s="180"/>
      <c r="D7411" s="181" t="s">
        <v>586</v>
      </c>
      <c r="E7411" s="182" t="s">
        <v>1</v>
      </c>
      <c r="F7411" s="183" t="s">
        <v>7087</v>
      </c>
      <c r="H7411" s="182" t="s">
        <v>1</v>
      </c>
      <c r="I7411" s="184"/>
      <c r="L7411" s="180"/>
      <c r="M7411" s="185"/>
      <c r="T7411" s="186"/>
      <c r="AT7411" s="182" t="s">
        <v>586</v>
      </c>
      <c r="AU7411" s="182" t="s">
        <v>84</v>
      </c>
      <c r="AV7411" s="12" t="s">
        <v>84</v>
      </c>
      <c r="AW7411" s="12" t="s">
        <v>31</v>
      </c>
      <c r="AX7411" s="12" t="s">
        <v>77</v>
      </c>
      <c r="AY7411" s="182" t="s">
        <v>574</v>
      </c>
    </row>
    <row r="7412" spans="2:51" s="13" customFormat="1" ht="12">
      <c r="B7412" s="187"/>
      <c r="D7412" s="181" t="s">
        <v>586</v>
      </c>
      <c r="E7412" s="188" t="s">
        <v>1</v>
      </c>
      <c r="F7412" s="189" t="s">
        <v>7088</v>
      </c>
      <c r="H7412" s="190">
        <v>63.070999999999998</v>
      </c>
      <c r="I7412" s="191"/>
      <c r="L7412" s="187"/>
      <c r="M7412" s="192"/>
      <c r="T7412" s="193"/>
      <c r="AT7412" s="188" t="s">
        <v>586</v>
      </c>
      <c r="AU7412" s="188" t="s">
        <v>84</v>
      </c>
      <c r="AV7412" s="13" t="s">
        <v>89</v>
      </c>
      <c r="AW7412" s="13" t="s">
        <v>31</v>
      </c>
      <c r="AX7412" s="13" t="s">
        <v>77</v>
      </c>
      <c r="AY7412" s="188" t="s">
        <v>574</v>
      </c>
    </row>
    <row r="7413" spans="2:51" s="13" customFormat="1" ht="12">
      <c r="B7413" s="187"/>
      <c r="D7413" s="181" t="s">
        <v>586</v>
      </c>
      <c r="E7413" s="188" t="s">
        <v>1</v>
      </c>
      <c r="F7413" s="189" t="s">
        <v>7089</v>
      </c>
      <c r="H7413" s="190">
        <v>-3.25</v>
      </c>
      <c r="I7413" s="191"/>
      <c r="L7413" s="187"/>
      <c r="M7413" s="192"/>
      <c r="T7413" s="193"/>
      <c r="AT7413" s="188" t="s">
        <v>586</v>
      </c>
      <c r="AU7413" s="188" t="s">
        <v>84</v>
      </c>
      <c r="AV7413" s="13" t="s">
        <v>89</v>
      </c>
      <c r="AW7413" s="13" t="s">
        <v>31</v>
      </c>
      <c r="AX7413" s="13" t="s">
        <v>77</v>
      </c>
      <c r="AY7413" s="188" t="s">
        <v>574</v>
      </c>
    </row>
    <row r="7414" spans="2:51" s="12" customFormat="1" ht="12">
      <c r="B7414" s="180"/>
      <c r="D7414" s="181" t="s">
        <v>586</v>
      </c>
      <c r="E7414" s="182" t="s">
        <v>1</v>
      </c>
      <c r="F7414" s="183" t="s">
        <v>6432</v>
      </c>
      <c r="H7414" s="182" t="s">
        <v>1</v>
      </c>
      <c r="I7414" s="184"/>
      <c r="L7414" s="180"/>
      <c r="M7414" s="185"/>
      <c r="T7414" s="186"/>
      <c r="AT7414" s="182" t="s">
        <v>586</v>
      </c>
      <c r="AU7414" s="182" t="s">
        <v>84</v>
      </c>
      <c r="AV7414" s="12" t="s">
        <v>84</v>
      </c>
      <c r="AW7414" s="12" t="s">
        <v>31</v>
      </c>
      <c r="AX7414" s="12" t="s">
        <v>77</v>
      </c>
      <c r="AY7414" s="182" t="s">
        <v>574</v>
      </c>
    </row>
    <row r="7415" spans="2:51" s="13" customFormat="1" ht="12">
      <c r="B7415" s="187"/>
      <c r="D7415" s="181" t="s">
        <v>586</v>
      </c>
      <c r="E7415" s="188" t="s">
        <v>1</v>
      </c>
      <c r="F7415" s="189" t="s">
        <v>7090</v>
      </c>
      <c r="H7415" s="190">
        <v>59.018000000000001</v>
      </c>
      <c r="I7415" s="191"/>
      <c r="L7415" s="187"/>
      <c r="M7415" s="192"/>
      <c r="T7415" s="193"/>
      <c r="AT7415" s="188" t="s">
        <v>586</v>
      </c>
      <c r="AU7415" s="188" t="s">
        <v>84</v>
      </c>
      <c r="AV7415" s="13" t="s">
        <v>89</v>
      </c>
      <c r="AW7415" s="13" t="s">
        <v>31</v>
      </c>
      <c r="AX7415" s="13" t="s">
        <v>77</v>
      </c>
      <c r="AY7415" s="188" t="s">
        <v>574</v>
      </c>
    </row>
    <row r="7416" spans="2:51" s="12" customFormat="1" ht="12">
      <c r="B7416" s="180"/>
      <c r="D7416" s="181" t="s">
        <v>586</v>
      </c>
      <c r="E7416" s="182" t="s">
        <v>1</v>
      </c>
      <c r="F7416" s="183" t="s">
        <v>7091</v>
      </c>
      <c r="H7416" s="182" t="s">
        <v>1</v>
      </c>
      <c r="I7416" s="184"/>
      <c r="L7416" s="180"/>
      <c r="M7416" s="185"/>
      <c r="T7416" s="186"/>
      <c r="AT7416" s="182" t="s">
        <v>586</v>
      </c>
      <c r="AU7416" s="182" t="s">
        <v>84</v>
      </c>
      <c r="AV7416" s="12" t="s">
        <v>84</v>
      </c>
      <c r="AW7416" s="12" t="s">
        <v>31</v>
      </c>
      <c r="AX7416" s="12" t="s">
        <v>77</v>
      </c>
      <c r="AY7416" s="182" t="s">
        <v>574</v>
      </c>
    </row>
    <row r="7417" spans="2:51" s="13" customFormat="1" ht="12">
      <c r="B7417" s="187"/>
      <c r="D7417" s="181" t="s">
        <v>586</v>
      </c>
      <c r="E7417" s="188" t="s">
        <v>1</v>
      </c>
      <c r="F7417" s="189" t="s">
        <v>7092</v>
      </c>
      <c r="H7417" s="190">
        <v>108.16</v>
      </c>
      <c r="I7417" s="191"/>
      <c r="L7417" s="187"/>
      <c r="M7417" s="192"/>
      <c r="T7417" s="193"/>
      <c r="AT7417" s="188" t="s">
        <v>586</v>
      </c>
      <c r="AU7417" s="188" t="s">
        <v>84</v>
      </c>
      <c r="AV7417" s="13" t="s">
        <v>89</v>
      </c>
      <c r="AW7417" s="13" t="s">
        <v>31</v>
      </c>
      <c r="AX7417" s="13" t="s">
        <v>77</v>
      </c>
      <c r="AY7417" s="188" t="s">
        <v>574</v>
      </c>
    </row>
    <row r="7418" spans="2:51" s="15" customFormat="1" ht="12">
      <c r="B7418" s="201"/>
      <c r="D7418" s="181" t="s">
        <v>586</v>
      </c>
      <c r="E7418" s="202" t="s">
        <v>1</v>
      </c>
      <c r="F7418" s="203" t="s">
        <v>776</v>
      </c>
      <c r="H7418" s="204">
        <v>701.91399999999999</v>
      </c>
      <c r="I7418" s="205"/>
      <c r="L7418" s="201"/>
      <c r="M7418" s="206"/>
      <c r="T7418" s="207"/>
      <c r="AT7418" s="202" t="s">
        <v>586</v>
      </c>
      <c r="AU7418" s="202" t="s">
        <v>84</v>
      </c>
      <c r="AV7418" s="15" t="s">
        <v>597</v>
      </c>
      <c r="AW7418" s="15" t="s">
        <v>31</v>
      </c>
      <c r="AX7418" s="15" t="s">
        <v>77</v>
      </c>
      <c r="AY7418" s="202" t="s">
        <v>574</v>
      </c>
    </row>
    <row r="7419" spans="2:51" s="14" customFormat="1" ht="12">
      <c r="B7419" s="194"/>
      <c r="D7419" s="181" t="s">
        <v>586</v>
      </c>
      <c r="E7419" s="195" t="s">
        <v>7093</v>
      </c>
      <c r="F7419" s="196" t="s">
        <v>596</v>
      </c>
      <c r="H7419" s="197">
        <v>701.91399999999999</v>
      </c>
      <c r="I7419" s="198"/>
      <c r="L7419" s="194"/>
      <c r="M7419" s="220"/>
      <c r="N7419" s="221"/>
      <c r="O7419" s="221"/>
      <c r="P7419" s="221"/>
      <c r="Q7419" s="221"/>
      <c r="R7419" s="221"/>
      <c r="S7419" s="221"/>
      <c r="T7419" s="222"/>
      <c r="AT7419" s="195" t="s">
        <v>586</v>
      </c>
      <c r="AU7419" s="195" t="s">
        <v>84</v>
      </c>
      <c r="AV7419" s="14" t="s">
        <v>580</v>
      </c>
      <c r="AW7419" s="14" t="s">
        <v>31</v>
      </c>
      <c r="AX7419" s="14" t="s">
        <v>84</v>
      </c>
      <c r="AY7419" s="195" t="s">
        <v>574</v>
      </c>
    </row>
    <row r="7420" spans="2:51" s="1" customFormat="1" ht="7" customHeight="1">
      <c r="B7420" s="49"/>
      <c r="C7420" s="50"/>
      <c r="D7420" s="50"/>
      <c r="E7420" s="50"/>
      <c r="F7420" s="50"/>
      <c r="G7420" s="50"/>
      <c r="H7420" s="50"/>
      <c r="I7420" s="50"/>
      <c r="J7420" s="50"/>
      <c r="K7420" s="50"/>
      <c r="L7420" s="34"/>
    </row>
  </sheetData>
  <autoFilter ref="C156:K7419" xr:uid="{00000000-0009-0000-0000-000002000000}"/>
  <mergeCells count="17">
    <mergeCell ref="E11:H11"/>
    <mergeCell ref="E20:H20"/>
    <mergeCell ref="E29:H29"/>
    <mergeCell ref="E149:H149"/>
    <mergeCell ref="L2:V2"/>
    <mergeCell ref="D131:F131"/>
    <mergeCell ref="D132:F132"/>
    <mergeCell ref="D133:F133"/>
    <mergeCell ref="E145:H145"/>
    <mergeCell ref="E147:H147"/>
    <mergeCell ref="E85:H85"/>
    <mergeCell ref="E87:H87"/>
    <mergeCell ref="E89:H89"/>
    <mergeCell ref="D129:F129"/>
    <mergeCell ref="D130:F130"/>
    <mergeCell ref="E7:H7"/>
    <mergeCell ref="E9:H9"/>
  </mergeCells>
  <pageMargins left="0.39370078740157483" right="0.39370078740157483" top="0.39370078740157483" bottom="0.39370078740157483" header="0" footer="0"/>
  <pageSetup paperSize="9" scale="80" fitToHeight="100" orientation="portrait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15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93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ht="12" customHeight="1">
      <c r="B8" s="20"/>
      <c r="D8" s="27" t="s">
        <v>182</v>
      </c>
      <c r="L8" s="20"/>
    </row>
    <row r="9" spans="2:46" s="1" customFormat="1" ht="16.5" customHeight="1">
      <c r="B9" s="34"/>
      <c r="E9" s="287" t="s">
        <v>186</v>
      </c>
      <c r="F9" s="285"/>
      <c r="G9" s="285"/>
      <c r="H9" s="285"/>
      <c r="L9" s="34"/>
    </row>
    <row r="10" spans="2:46" s="1" customFormat="1" ht="12" customHeight="1">
      <c r="B10" s="34"/>
      <c r="D10" s="27" t="s">
        <v>190</v>
      </c>
      <c r="L10" s="34"/>
    </row>
    <row r="11" spans="2:46" s="1" customFormat="1" ht="16.5" customHeight="1">
      <c r="B11" s="34"/>
      <c r="E11" s="256" t="s">
        <v>7094</v>
      </c>
      <c r="F11" s="285"/>
      <c r="G11" s="285"/>
      <c r="H11" s="285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>
      <c r="B18" s="34"/>
      <c r="L18" s="34"/>
    </row>
    <row r="19" spans="2:12" s="1" customFormat="1" ht="12" customHeight="1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8"/>
      <c r="G20" s="268"/>
      <c r="H20" s="268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>
      <c r="B21" s="34"/>
      <c r="L21" s="34"/>
    </row>
    <row r="22" spans="2:12" s="1" customFormat="1" ht="12" customHeight="1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>
      <c r="B24" s="34"/>
      <c r="L24" s="34"/>
    </row>
    <row r="25" spans="2:12" s="1" customFormat="1" ht="12" customHeight="1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>
      <c r="B27" s="34"/>
      <c r="L27" s="34"/>
    </row>
    <row r="28" spans="2:12" s="1" customFormat="1" ht="12" customHeight="1">
      <c r="B28" s="34"/>
      <c r="D28" s="27" t="s">
        <v>34</v>
      </c>
      <c r="L28" s="34"/>
    </row>
    <row r="29" spans="2:12" s="7" customFormat="1" ht="16.5" customHeight="1">
      <c r="B29" s="111"/>
      <c r="E29" s="272" t="s">
        <v>1</v>
      </c>
      <c r="F29" s="272"/>
      <c r="G29" s="272"/>
      <c r="H29" s="272"/>
      <c r="L29" s="111"/>
    </row>
    <row r="30" spans="2:12" s="1" customFormat="1" ht="7" customHeight="1">
      <c r="B30" s="34"/>
      <c r="L30" s="34"/>
    </row>
    <row r="31" spans="2:12" s="1" customFormat="1" ht="7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>
      <c r="B32" s="34"/>
      <c r="D32" s="25" t="s">
        <v>245</v>
      </c>
      <c r="J32" s="33">
        <f>J98</f>
        <v>0</v>
      </c>
      <c r="L32" s="34"/>
    </row>
    <row r="33" spans="2:12" s="1" customFormat="1" ht="14.5" customHeight="1">
      <c r="B33" s="34"/>
      <c r="D33" s="32" t="s">
        <v>157</v>
      </c>
      <c r="J33" s="33">
        <f>J106</f>
        <v>0</v>
      </c>
      <c r="L33" s="34"/>
    </row>
    <row r="34" spans="2:12" s="1" customFormat="1" ht="25.25" customHeight="1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>
      <c r="B37" s="34"/>
      <c r="D37" s="60" t="s">
        <v>41</v>
      </c>
      <c r="E37" s="39" t="s">
        <v>42</v>
      </c>
      <c r="F37" s="114">
        <f>ROUND((SUM(BE106:BE113) + SUM(BE135:BE214)),  2)</f>
        <v>0</v>
      </c>
      <c r="G37" s="115"/>
      <c r="H37" s="115"/>
      <c r="I37" s="116">
        <v>0.2</v>
      </c>
      <c r="J37" s="114">
        <f>ROUND(((SUM(BE106:BE113) + SUM(BE135:BE214))*I37),  2)</f>
        <v>0</v>
      </c>
      <c r="L37" s="34"/>
    </row>
    <row r="38" spans="2:12" s="1" customFormat="1" ht="14.5" customHeight="1">
      <c r="B38" s="34"/>
      <c r="E38" s="39" t="s">
        <v>43</v>
      </c>
      <c r="F38" s="114">
        <f>ROUND((SUM(BF106:BF113) + SUM(BF135:BF214)),  2)</f>
        <v>0</v>
      </c>
      <c r="G38" s="115"/>
      <c r="H38" s="115"/>
      <c r="I38" s="116">
        <v>0.2</v>
      </c>
      <c r="J38" s="114">
        <f>ROUND(((SUM(BF106:BF113) + SUM(BF135:BF214))*I38),  2)</f>
        <v>0</v>
      </c>
      <c r="L38" s="34"/>
    </row>
    <row r="39" spans="2:12" s="1" customFormat="1" ht="14.5" hidden="1" customHeight="1">
      <c r="B39" s="34"/>
      <c r="E39" s="27" t="s">
        <v>44</v>
      </c>
      <c r="F39" s="91">
        <f>ROUND((SUM(BG106:BG113) + SUM(BG135:BG214)),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>
      <c r="B40" s="34"/>
      <c r="E40" s="27" t="s">
        <v>45</v>
      </c>
      <c r="F40" s="91">
        <f>ROUND((SUM(BH106:BH113) + SUM(BH135:BH214)),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>
      <c r="B41" s="34"/>
      <c r="E41" s="39" t="s">
        <v>46</v>
      </c>
      <c r="F41" s="114">
        <f>ROUND((SUM(BI106:BI113) + SUM(BI135:BI214)),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>
      <c r="B42" s="34"/>
      <c r="L42" s="34"/>
    </row>
    <row r="43" spans="2:12" s="1" customFormat="1" ht="25.25" customHeight="1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>
      <c r="B44" s="34"/>
      <c r="L44" s="34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>
      <c r="B82" s="34"/>
      <c r="C82" s="21" t="s">
        <v>386</v>
      </c>
      <c r="L82" s="34"/>
    </row>
    <row r="83" spans="2:12" s="1" customFormat="1" ht="7" customHeight="1">
      <c r="B83" s="34"/>
      <c r="L83" s="34"/>
    </row>
    <row r="84" spans="2:12" s="1" customFormat="1" ht="12" customHeight="1">
      <c r="B84" s="34"/>
      <c r="C84" s="27" t="s">
        <v>15</v>
      </c>
      <c r="L84" s="34"/>
    </row>
    <row r="85" spans="2:12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12" ht="12" customHeight="1">
      <c r="B86" s="20"/>
      <c r="C86" s="27" t="s">
        <v>182</v>
      </c>
      <c r="L86" s="20"/>
    </row>
    <row r="87" spans="2:12" s="1" customFormat="1" ht="16.5" customHeight="1">
      <c r="B87" s="34"/>
      <c r="E87" s="287" t="s">
        <v>186</v>
      </c>
      <c r="F87" s="285"/>
      <c r="G87" s="285"/>
      <c r="H87" s="285"/>
      <c r="L87" s="34"/>
    </row>
    <row r="88" spans="2:12" s="1" customFormat="1" ht="12" customHeight="1">
      <c r="B88" s="34"/>
      <c r="C88" s="27" t="s">
        <v>190</v>
      </c>
      <c r="L88" s="34"/>
    </row>
    <row r="89" spans="2:12" s="1" customFormat="1" ht="16.5" customHeight="1">
      <c r="B89" s="34"/>
      <c r="E89" s="256" t="str">
        <f>E11</f>
        <v>02 - Zdravotechnika</v>
      </c>
      <c r="F89" s="285"/>
      <c r="G89" s="285"/>
      <c r="H89" s="285"/>
      <c r="L89" s="34"/>
    </row>
    <row r="90" spans="2:12" s="1" customFormat="1" ht="7" customHeight="1">
      <c r="B90" s="34"/>
      <c r="L90" s="34"/>
    </row>
    <row r="91" spans="2:12" s="1" customFormat="1" ht="12" customHeight="1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>
      <c r="B92" s="34"/>
      <c r="L92" s="34"/>
    </row>
    <row r="93" spans="2:12" s="1" customFormat="1" ht="15.25" customHeight="1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25" customHeight="1">
      <c r="B95" s="34"/>
      <c r="L95" s="34"/>
    </row>
    <row r="96" spans="2:12" s="1" customFormat="1" ht="29.25" customHeight="1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25" customHeight="1">
      <c r="B97" s="34"/>
      <c r="L97" s="34"/>
    </row>
    <row r="98" spans="2:65" s="1" customFormat="1" ht="23" customHeight="1">
      <c r="B98" s="34"/>
      <c r="C98" s="127" t="s">
        <v>422</v>
      </c>
      <c r="J98" s="71">
        <f>J135</f>
        <v>0</v>
      </c>
      <c r="L98" s="34"/>
      <c r="AU98" s="17" t="s">
        <v>423</v>
      </c>
    </row>
    <row r="99" spans="2:65" s="8" customFormat="1" ht="25" customHeight="1">
      <c r="B99" s="128"/>
      <c r="D99" s="129" t="s">
        <v>7095</v>
      </c>
      <c r="E99" s="130"/>
      <c r="F99" s="130"/>
      <c r="G99" s="130"/>
      <c r="H99" s="130"/>
      <c r="I99" s="130"/>
      <c r="J99" s="131">
        <f>J136</f>
        <v>0</v>
      </c>
      <c r="L99" s="128"/>
    </row>
    <row r="100" spans="2:65" s="8" customFormat="1" ht="25" customHeight="1">
      <c r="B100" s="128"/>
      <c r="D100" s="129" t="s">
        <v>7096</v>
      </c>
      <c r="E100" s="130"/>
      <c r="F100" s="130"/>
      <c r="G100" s="130"/>
      <c r="H100" s="130"/>
      <c r="I100" s="130"/>
      <c r="J100" s="131">
        <f>J144</f>
        <v>0</v>
      </c>
      <c r="L100" s="128"/>
    </row>
    <row r="101" spans="2:65" s="8" customFormat="1" ht="25" customHeight="1">
      <c r="B101" s="128"/>
      <c r="D101" s="129" t="s">
        <v>7097</v>
      </c>
      <c r="E101" s="130"/>
      <c r="F101" s="130"/>
      <c r="G101" s="130"/>
      <c r="H101" s="130"/>
      <c r="I101" s="130"/>
      <c r="J101" s="131">
        <f>J163</f>
        <v>0</v>
      </c>
      <c r="L101" s="128"/>
    </row>
    <row r="102" spans="2:65" s="8" customFormat="1" ht="25" customHeight="1">
      <c r="B102" s="128"/>
      <c r="D102" s="129" t="s">
        <v>7098</v>
      </c>
      <c r="E102" s="130"/>
      <c r="F102" s="130"/>
      <c r="G102" s="130"/>
      <c r="H102" s="130"/>
      <c r="I102" s="130"/>
      <c r="J102" s="131">
        <f>J185</f>
        <v>0</v>
      </c>
      <c r="L102" s="128"/>
    </row>
    <row r="103" spans="2:65" s="8" customFormat="1" ht="25" customHeight="1">
      <c r="B103" s="128"/>
      <c r="D103" s="129" t="s">
        <v>7099</v>
      </c>
      <c r="E103" s="130"/>
      <c r="F103" s="130"/>
      <c r="G103" s="130"/>
      <c r="H103" s="130"/>
      <c r="I103" s="130"/>
      <c r="J103" s="131">
        <f>J201</f>
        <v>0</v>
      </c>
      <c r="L103" s="128"/>
    </row>
    <row r="104" spans="2:65" s="1" customFormat="1" ht="21.75" customHeight="1">
      <c r="B104" s="34"/>
      <c r="L104" s="34"/>
    </row>
    <row r="105" spans="2:65" s="1" customFormat="1" ht="7" customHeight="1">
      <c r="B105" s="34"/>
      <c r="L105" s="34"/>
    </row>
    <row r="106" spans="2:65" s="1" customFormat="1" ht="29.25" customHeight="1">
      <c r="B106" s="34"/>
      <c r="C106" s="127" t="s">
        <v>511</v>
      </c>
      <c r="J106" s="138">
        <f>ROUND(J107 + J108 + J109 + J110 + J111 + J112,2)</f>
        <v>0</v>
      </c>
      <c r="L106" s="34"/>
      <c r="N106" s="139" t="s">
        <v>41</v>
      </c>
    </row>
    <row r="107" spans="2:65" s="1" customFormat="1" ht="18" customHeight="1">
      <c r="B107" s="140"/>
      <c r="C107" s="141"/>
      <c r="D107" s="232" t="s">
        <v>514</v>
      </c>
      <c r="E107" s="286"/>
      <c r="F107" s="286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ref="BE107:BE112" si="0">IF(N107="základná",J107,0)</f>
        <v>0</v>
      </c>
      <c r="BF107" s="146">
        <f t="shared" ref="BF107:BF112" si="1">IF(N107="znížená",J107,0)</f>
        <v>0</v>
      </c>
      <c r="BG107" s="146">
        <f t="shared" ref="BG107:BG112" si="2">IF(N107="zákl. prenesená",J107,0)</f>
        <v>0</v>
      </c>
      <c r="BH107" s="146">
        <f t="shared" ref="BH107:BH112" si="3">IF(N107="zníž. prenesená",J107,0)</f>
        <v>0</v>
      </c>
      <c r="BI107" s="146">
        <f t="shared" ref="BI107:BI112" si="4">IF(N107="nulová",J107,0)</f>
        <v>0</v>
      </c>
      <c r="BJ107" s="144" t="s">
        <v>89</v>
      </c>
      <c r="BK107" s="141"/>
      <c r="BL107" s="141"/>
      <c r="BM107" s="141"/>
    </row>
    <row r="108" spans="2:65" s="1" customFormat="1" ht="18" customHeight="1">
      <c r="B108" s="140"/>
      <c r="C108" s="141"/>
      <c r="D108" s="232" t="s">
        <v>518</v>
      </c>
      <c r="E108" s="286"/>
      <c r="F108" s="286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>
      <c r="B109" s="140"/>
      <c r="C109" s="141"/>
      <c r="D109" s="232" t="s">
        <v>521</v>
      </c>
      <c r="E109" s="286"/>
      <c r="F109" s="286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>
      <c r="B110" s="140"/>
      <c r="C110" s="141"/>
      <c r="D110" s="232" t="s">
        <v>524</v>
      </c>
      <c r="E110" s="286"/>
      <c r="F110" s="286"/>
      <c r="G110" s="141"/>
      <c r="H110" s="141"/>
      <c r="I110" s="141"/>
      <c r="J110" s="99"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515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ht="18" customHeight="1">
      <c r="B111" s="140"/>
      <c r="C111" s="141"/>
      <c r="D111" s="232" t="s">
        <v>527</v>
      </c>
      <c r="E111" s="286"/>
      <c r="F111" s="286"/>
      <c r="G111" s="141"/>
      <c r="H111" s="141"/>
      <c r="I111" s="141"/>
      <c r="J111" s="99">
        <v>0</v>
      </c>
      <c r="K111" s="141"/>
      <c r="L111" s="140"/>
      <c r="M111" s="141"/>
      <c r="N111" s="143" t="s">
        <v>43</v>
      </c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4" t="s">
        <v>515</v>
      </c>
      <c r="AZ111" s="141"/>
      <c r="BA111" s="141"/>
      <c r="BB111" s="141"/>
      <c r="BC111" s="141"/>
      <c r="BD111" s="141"/>
      <c r="BE111" s="146">
        <f t="shared" si="0"/>
        <v>0</v>
      </c>
      <c r="BF111" s="146">
        <f t="shared" si="1"/>
        <v>0</v>
      </c>
      <c r="BG111" s="146">
        <f t="shared" si="2"/>
        <v>0</v>
      </c>
      <c r="BH111" s="146">
        <f t="shared" si="3"/>
        <v>0</v>
      </c>
      <c r="BI111" s="146">
        <f t="shared" si="4"/>
        <v>0</v>
      </c>
      <c r="BJ111" s="144" t="s">
        <v>89</v>
      </c>
      <c r="BK111" s="141"/>
      <c r="BL111" s="141"/>
      <c r="BM111" s="141"/>
    </row>
    <row r="112" spans="2:65" s="1" customFormat="1" ht="18" customHeight="1">
      <c r="B112" s="140"/>
      <c r="C112" s="141"/>
      <c r="D112" s="142" t="s">
        <v>530</v>
      </c>
      <c r="E112" s="141"/>
      <c r="F112" s="141"/>
      <c r="G112" s="141"/>
      <c r="H112" s="141"/>
      <c r="I112" s="141"/>
      <c r="J112" s="99">
        <f>ROUND(J32*T112,2)</f>
        <v>0</v>
      </c>
      <c r="K112" s="141"/>
      <c r="L112" s="140"/>
      <c r="M112" s="141"/>
      <c r="N112" s="143" t="s">
        <v>43</v>
      </c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4" t="s">
        <v>531</v>
      </c>
      <c r="AZ112" s="141"/>
      <c r="BA112" s="141"/>
      <c r="BB112" s="141"/>
      <c r="BC112" s="141"/>
      <c r="BD112" s="141"/>
      <c r="BE112" s="146">
        <f t="shared" si="0"/>
        <v>0</v>
      </c>
      <c r="BF112" s="146">
        <f t="shared" si="1"/>
        <v>0</v>
      </c>
      <c r="BG112" s="146">
        <f t="shared" si="2"/>
        <v>0</v>
      </c>
      <c r="BH112" s="146">
        <f t="shared" si="3"/>
        <v>0</v>
      </c>
      <c r="BI112" s="146">
        <f t="shared" si="4"/>
        <v>0</v>
      </c>
      <c r="BJ112" s="144" t="s">
        <v>89</v>
      </c>
      <c r="BK112" s="141"/>
      <c r="BL112" s="141"/>
      <c r="BM112" s="141"/>
    </row>
    <row r="113" spans="2:12" s="1" customFormat="1">
      <c r="B113" s="34"/>
      <c r="L113" s="34"/>
    </row>
    <row r="114" spans="2:12" s="1" customFormat="1" ht="29.25" customHeight="1">
      <c r="B114" s="34"/>
      <c r="C114" s="106" t="s">
        <v>162</v>
      </c>
      <c r="D114" s="107"/>
      <c r="E114" s="107"/>
      <c r="F114" s="107"/>
      <c r="G114" s="107"/>
      <c r="H114" s="107"/>
      <c r="I114" s="107"/>
      <c r="J114" s="108">
        <f>ROUND(J98+J106,2)</f>
        <v>0</v>
      </c>
      <c r="K114" s="107"/>
      <c r="L114" s="34"/>
    </row>
    <row r="115" spans="2:12" s="1" customFormat="1" ht="7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4"/>
    </row>
    <row r="119" spans="2:12" s="1" customFormat="1" ht="7" customHeight="1">
      <c r="B119" s="51"/>
      <c r="C119" s="52"/>
      <c r="D119" s="52"/>
      <c r="E119" s="52"/>
      <c r="F119" s="52"/>
      <c r="G119" s="52"/>
      <c r="H119" s="52"/>
      <c r="I119" s="52"/>
      <c r="J119" s="52"/>
      <c r="K119" s="52"/>
      <c r="L119" s="34"/>
    </row>
    <row r="120" spans="2:12" s="1" customFormat="1" ht="25" customHeight="1">
      <c r="B120" s="34"/>
      <c r="C120" s="21" t="s">
        <v>548</v>
      </c>
      <c r="L120" s="34"/>
    </row>
    <row r="121" spans="2:12" s="1" customFormat="1" ht="7" customHeight="1">
      <c r="B121" s="34"/>
      <c r="L121" s="34"/>
    </row>
    <row r="122" spans="2:12" s="1" customFormat="1" ht="12" customHeight="1">
      <c r="B122" s="34"/>
      <c r="C122" s="27" t="s">
        <v>15</v>
      </c>
      <c r="L122" s="34"/>
    </row>
    <row r="123" spans="2:12" s="1" customFormat="1" ht="26.25" customHeight="1">
      <c r="B123" s="34"/>
      <c r="E123" s="287" t="str">
        <f>E7</f>
        <v>Revitalizácia budovy a areálu bývalého Gymnázia Mateja Bela vo Zvolene</v>
      </c>
      <c r="F123" s="288"/>
      <c r="G123" s="288"/>
      <c r="H123" s="288"/>
      <c r="L123" s="34"/>
    </row>
    <row r="124" spans="2:12" ht="12" customHeight="1">
      <c r="B124" s="20"/>
      <c r="C124" s="27" t="s">
        <v>182</v>
      </c>
      <c r="L124" s="20"/>
    </row>
    <row r="125" spans="2:12" s="1" customFormat="1" ht="16.5" customHeight="1">
      <c r="B125" s="34"/>
      <c r="E125" s="287" t="s">
        <v>186</v>
      </c>
      <c r="F125" s="285"/>
      <c r="G125" s="285"/>
      <c r="H125" s="285"/>
      <c r="L125" s="34"/>
    </row>
    <row r="126" spans="2:12" s="1" customFormat="1" ht="12" customHeight="1">
      <c r="B126" s="34"/>
      <c r="C126" s="27" t="s">
        <v>190</v>
      </c>
      <c r="L126" s="34"/>
    </row>
    <row r="127" spans="2:12" s="1" customFormat="1" ht="16.5" customHeight="1">
      <c r="B127" s="34"/>
      <c r="E127" s="256" t="str">
        <f>E11</f>
        <v>02 - Zdravotechnika</v>
      </c>
      <c r="F127" s="285"/>
      <c r="G127" s="285"/>
      <c r="H127" s="285"/>
      <c r="L127" s="34"/>
    </row>
    <row r="128" spans="2:12" s="1" customFormat="1" ht="7" customHeight="1">
      <c r="B128" s="34"/>
      <c r="L128" s="34"/>
    </row>
    <row r="129" spans="2:65" s="1" customFormat="1" ht="12" customHeight="1">
      <c r="B129" s="34"/>
      <c r="C129" s="27" t="s">
        <v>19</v>
      </c>
      <c r="F129" s="25" t="str">
        <f>F14</f>
        <v>Okružná 2469, Zvolen</v>
      </c>
      <c r="I129" s="27" t="s">
        <v>21</v>
      </c>
      <c r="J129" s="57" t="str">
        <f>IF(J14="","",J14)</f>
        <v>22. 5. 2024</v>
      </c>
      <c r="L129" s="34"/>
    </row>
    <row r="130" spans="2:65" s="1" customFormat="1" ht="7" customHeight="1">
      <c r="B130" s="34"/>
      <c r="L130" s="34"/>
    </row>
    <row r="131" spans="2:65" s="1" customFormat="1" ht="15.25" customHeight="1">
      <c r="B131" s="34"/>
      <c r="C131" s="27" t="s">
        <v>23</v>
      </c>
      <c r="F131" s="25" t="str">
        <f>E17</f>
        <v>Úrad Banskobystrického samosprávneho kraja</v>
      </c>
      <c r="I131" s="27" t="s">
        <v>29</v>
      </c>
      <c r="J131" s="30" t="str">
        <f>E23</f>
        <v>N/A s.r.o. Bratislava</v>
      </c>
      <c r="L131" s="34"/>
    </row>
    <row r="132" spans="2:65" s="1" customFormat="1" ht="15.25" customHeight="1">
      <c r="B132" s="34"/>
      <c r="C132" s="27" t="s">
        <v>27</v>
      </c>
      <c r="F132" s="25" t="str">
        <f>IF(E20="","",E20)</f>
        <v>Vyplň údaj</v>
      </c>
      <c r="I132" s="27" t="s">
        <v>32</v>
      </c>
      <c r="J132" s="30">
        <f>E26</f>
        <v>0</v>
      </c>
      <c r="L132" s="34"/>
    </row>
    <row r="133" spans="2:65" s="1" customFormat="1" ht="10.25" customHeight="1">
      <c r="B133" s="34"/>
      <c r="L133" s="34"/>
    </row>
    <row r="134" spans="2:65" s="10" customFormat="1" ht="29.25" customHeight="1">
      <c r="B134" s="147"/>
      <c r="C134" s="148" t="s">
        <v>561</v>
      </c>
      <c r="D134" s="149" t="s">
        <v>62</v>
      </c>
      <c r="E134" s="149" t="s">
        <v>58</v>
      </c>
      <c r="F134" s="149" t="s">
        <v>59</v>
      </c>
      <c r="G134" s="149" t="s">
        <v>562</v>
      </c>
      <c r="H134" s="149" t="s">
        <v>563</v>
      </c>
      <c r="I134" s="149" t="s">
        <v>564</v>
      </c>
      <c r="J134" s="150" t="s">
        <v>417</v>
      </c>
      <c r="K134" s="151" t="s">
        <v>565</v>
      </c>
      <c r="L134" s="147"/>
      <c r="M134" s="64" t="s">
        <v>1</v>
      </c>
      <c r="N134" s="65" t="s">
        <v>41</v>
      </c>
      <c r="O134" s="65" t="s">
        <v>566</v>
      </c>
      <c r="P134" s="65" t="s">
        <v>567</v>
      </c>
      <c r="Q134" s="65" t="s">
        <v>568</v>
      </c>
      <c r="R134" s="65" t="s">
        <v>569</v>
      </c>
      <c r="S134" s="65" t="s">
        <v>570</v>
      </c>
      <c r="T134" s="66" t="s">
        <v>571</v>
      </c>
    </row>
    <row r="135" spans="2:65" s="1" customFormat="1" ht="23" customHeight="1">
      <c r="B135" s="34"/>
      <c r="C135" s="69" t="s">
        <v>245</v>
      </c>
      <c r="J135" s="152">
        <f>BK135</f>
        <v>0</v>
      </c>
      <c r="L135" s="34"/>
      <c r="M135" s="67"/>
      <c r="N135" s="58"/>
      <c r="O135" s="58"/>
      <c r="P135" s="153">
        <f>P136+P144+P163+P185+P201</f>
        <v>0</v>
      </c>
      <c r="Q135" s="58"/>
      <c r="R135" s="153">
        <f>R136+R144+R163+R185+R201</f>
        <v>0</v>
      </c>
      <c r="S135" s="58"/>
      <c r="T135" s="154">
        <f>T136+T144+T163+T185+T201</f>
        <v>0</v>
      </c>
      <c r="AT135" s="17" t="s">
        <v>76</v>
      </c>
      <c r="AU135" s="17" t="s">
        <v>423</v>
      </c>
      <c r="BK135" s="155">
        <f>BK136+BK144+BK163+BK185+BK201</f>
        <v>0</v>
      </c>
    </row>
    <row r="136" spans="2:65" s="11" customFormat="1" ht="26" customHeight="1">
      <c r="B136" s="156"/>
      <c r="D136" s="157" t="s">
        <v>76</v>
      </c>
      <c r="E136" s="158" t="s">
        <v>7100</v>
      </c>
      <c r="F136" s="158" t="s">
        <v>7101</v>
      </c>
      <c r="I136" s="159"/>
      <c r="J136" s="160">
        <f>BK136</f>
        <v>0</v>
      </c>
      <c r="L136" s="156"/>
      <c r="M136" s="161"/>
      <c r="P136" s="162">
        <f>SUM(P137:P143)</f>
        <v>0</v>
      </c>
      <c r="R136" s="162">
        <f>SUM(R137:R143)</f>
        <v>0</v>
      </c>
      <c r="T136" s="163">
        <f>SUM(T137:T143)</f>
        <v>0</v>
      </c>
      <c r="AR136" s="157" t="s">
        <v>84</v>
      </c>
      <c r="AT136" s="164" t="s">
        <v>76</v>
      </c>
      <c r="AU136" s="164" t="s">
        <v>77</v>
      </c>
      <c r="AY136" s="157" t="s">
        <v>574</v>
      </c>
      <c r="BK136" s="165">
        <f>SUM(BK137:BK143)</f>
        <v>0</v>
      </c>
    </row>
    <row r="137" spans="2:65" s="1" customFormat="1" ht="24.25" customHeight="1">
      <c r="B137" s="140"/>
      <c r="C137" s="208" t="s">
        <v>84</v>
      </c>
      <c r="D137" s="208" t="s">
        <v>1858</v>
      </c>
      <c r="E137" s="209" t="s">
        <v>7102</v>
      </c>
      <c r="F137" s="210" t="s">
        <v>7103</v>
      </c>
      <c r="G137" s="211" t="s">
        <v>7104</v>
      </c>
      <c r="H137" s="212">
        <v>358</v>
      </c>
      <c r="I137" s="213"/>
      <c r="J137" s="214">
        <f t="shared" ref="J137:J143" si="5">ROUND(I137*H137,2)</f>
        <v>0</v>
      </c>
      <c r="K137" s="215"/>
      <c r="L137" s="216"/>
      <c r="M137" s="217" t="s">
        <v>1</v>
      </c>
      <c r="N137" s="218" t="s">
        <v>43</v>
      </c>
      <c r="P137" s="177">
        <f t="shared" ref="P137:P143" si="6">O137*H137</f>
        <v>0</v>
      </c>
      <c r="Q137" s="177">
        <v>0</v>
      </c>
      <c r="R137" s="177">
        <f t="shared" ref="R137:R143" si="7">Q137*H137</f>
        <v>0</v>
      </c>
      <c r="S137" s="177">
        <v>0</v>
      </c>
      <c r="T137" s="178">
        <f t="shared" ref="T137:T143" si="8">S137*H137</f>
        <v>0</v>
      </c>
      <c r="AR137" s="179" t="s">
        <v>626</v>
      </c>
      <c r="AT137" s="179" t="s">
        <v>1858</v>
      </c>
      <c r="AU137" s="179" t="s">
        <v>84</v>
      </c>
      <c r="AY137" s="17" t="s">
        <v>574</v>
      </c>
      <c r="BE137" s="102">
        <f t="shared" ref="BE137:BE143" si="9">IF(N137="základná",J137,0)</f>
        <v>0</v>
      </c>
      <c r="BF137" s="102">
        <f t="shared" ref="BF137:BF143" si="10">IF(N137="znížená",J137,0)</f>
        <v>0</v>
      </c>
      <c r="BG137" s="102">
        <f t="shared" ref="BG137:BG143" si="11">IF(N137="zákl. prenesená",J137,0)</f>
        <v>0</v>
      </c>
      <c r="BH137" s="102">
        <f t="shared" ref="BH137:BH143" si="12">IF(N137="zníž. prenesená",J137,0)</f>
        <v>0</v>
      </c>
      <c r="BI137" s="102">
        <f t="shared" ref="BI137:BI143" si="13">IF(N137="nulová",J137,0)</f>
        <v>0</v>
      </c>
      <c r="BJ137" s="17" t="s">
        <v>89</v>
      </c>
      <c r="BK137" s="102">
        <f t="shared" ref="BK137:BK143" si="14">ROUND(I137*H137,2)</f>
        <v>0</v>
      </c>
      <c r="BL137" s="17" t="s">
        <v>580</v>
      </c>
      <c r="BM137" s="179" t="s">
        <v>7105</v>
      </c>
    </row>
    <row r="138" spans="2:65" s="1" customFormat="1" ht="24.25" customHeight="1">
      <c r="B138" s="140"/>
      <c r="C138" s="208" t="s">
        <v>89</v>
      </c>
      <c r="D138" s="208" t="s">
        <v>1858</v>
      </c>
      <c r="E138" s="209" t="s">
        <v>7106</v>
      </c>
      <c r="F138" s="210" t="s">
        <v>7107</v>
      </c>
      <c r="G138" s="211" t="s">
        <v>7104</v>
      </c>
      <c r="H138" s="212">
        <v>468</v>
      </c>
      <c r="I138" s="213"/>
      <c r="J138" s="214">
        <f t="shared" si="5"/>
        <v>0</v>
      </c>
      <c r="K138" s="215"/>
      <c r="L138" s="216"/>
      <c r="M138" s="217" t="s">
        <v>1</v>
      </c>
      <c r="N138" s="218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626</v>
      </c>
      <c r="AT138" s="179" t="s">
        <v>1858</v>
      </c>
      <c r="AU138" s="179" t="s">
        <v>84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7108</v>
      </c>
    </row>
    <row r="139" spans="2:65" s="1" customFormat="1" ht="24.25" customHeight="1">
      <c r="B139" s="140"/>
      <c r="C139" s="208" t="s">
        <v>597</v>
      </c>
      <c r="D139" s="208" t="s">
        <v>1858</v>
      </c>
      <c r="E139" s="209" t="s">
        <v>7109</v>
      </c>
      <c r="F139" s="210" t="s">
        <v>7110</v>
      </c>
      <c r="G139" s="211" t="s">
        <v>7104</v>
      </c>
      <c r="H139" s="212">
        <v>125</v>
      </c>
      <c r="I139" s="213"/>
      <c r="J139" s="214">
        <f t="shared" si="5"/>
        <v>0</v>
      </c>
      <c r="K139" s="215"/>
      <c r="L139" s="216"/>
      <c r="M139" s="217" t="s">
        <v>1</v>
      </c>
      <c r="N139" s="218" t="s">
        <v>43</v>
      </c>
      <c r="P139" s="177">
        <f t="shared" si="6"/>
        <v>0</v>
      </c>
      <c r="Q139" s="177">
        <v>0</v>
      </c>
      <c r="R139" s="177">
        <f t="shared" si="7"/>
        <v>0</v>
      </c>
      <c r="S139" s="177">
        <v>0</v>
      </c>
      <c r="T139" s="178">
        <f t="shared" si="8"/>
        <v>0</v>
      </c>
      <c r="AR139" s="179" t="s">
        <v>626</v>
      </c>
      <c r="AT139" s="179" t="s">
        <v>1858</v>
      </c>
      <c r="AU139" s="179" t="s">
        <v>84</v>
      </c>
      <c r="AY139" s="17" t="s">
        <v>574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7" t="s">
        <v>89</v>
      </c>
      <c r="BK139" s="102">
        <f t="shared" si="14"/>
        <v>0</v>
      </c>
      <c r="BL139" s="17" t="s">
        <v>580</v>
      </c>
      <c r="BM139" s="179" t="s">
        <v>7111</v>
      </c>
    </row>
    <row r="140" spans="2:65" s="1" customFormat="1" ht="24.25" customHeight="1">
      <c r="B140" s="140"/>
      <c r="C140" s="208" t="s">
        <v>580</v>
      </c>
      <c r="D140" s="208" t="s">
        <v>1858</v>
      </c>
      <c r="E140" s="209" t="s">
        <v>7112</v>
      </c>
      <c r="F140" s="210" t="s">
        <v>7113</v>
      </c>
      <c r="G140" s="211" t="s">
        <v>7104</v>
      </c>
      <c r="H140" s="212">
        <v>134</v>
      </c>
      <c r="I140" s="213"/>
      <c r="J140" s="214">
        <f t="shared" si="5"/>
        <v>0</v>
      </c>
      <c r="K140" s="215"/>
      <c r="L140" s="216"/>
      <c r="M140" s="217" t="s">
        <v>1</v>
      </c>
      <c r="N140" s="218" t="s">
        <v>43</v>
      </c>
      <c r="P140" s="177">
        <f t="shared" si="6"/>
        <v>0</v>
      </c>
      <c r="Q140" s="177">
        <v>0</v>
      </c>
      <c r="R140" s="177">
        <f t="shared" si="7"/>
        <v>0</v>
      </c>
      <c r="S140" s="177">
        <v>0</v>
      </c>
      <c r="T140" s="178">
        <f t="shared" si="8"/>
        <v>0</v>
      </c>
      <c r="AR140" s="179" t="s">
        <v>626</v>
      </c>
      <c r="AT140" s="179" t="s">
        <v>1858</v>
      </c>
      <c r="AU140" s="179" t="s">
        <v>84</v>
      </c>
      <c r="AY140" s="17" t="s">
        <v>574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7" t="s">
        <v>89</v>
      </c>
      <c r="BK140" s="102">
        <f t="shared" si="14"/>
        <v>0</v>
      </c>
      <c r="BL140" s="17" t="s">
        <v>580</v>
      </c>
      <c r="BM140" s="179" t="s">
        <v>7114</v>
      </c>
    </row>
    <row r="141" spans="2:65" s="1" customFormat="1" ht="24.25" customHeight="1">
      <c r="B141" s="140"/>
      <c r="C141" s="208" t="s">
        <v>608</v>
      </c>
      <c r="D141" s="208" t="s">
        <v>1858</v>
      </c>
      <c r="E141" s="209" t="s">
        <v>7115</v>
      </c>
      <c r="F141" s="210" t="s">
        <v>7116</v>
      </c>
      <c r="G141" s="211" t="s">
        <v>7104</v>
      </c>
      <c r="H141" s="212">
        <v>21</v>
      </c>
      <c r="I141" s="213"/>
      <c r="J141" s="214">
        <f t="shared" si="5"/>
        <v>0</v>
      </c>
      <c r="K141" s="215"/>
      <c r="L141" s="216"/>
      <c r="M141" s="217" t="s">
        <v>1</v>
      </c>
      <c r="N141" s="218" t="s">
        <v>43</v>
      </c>
      <c r="P141" s="177">
        <f t="shared" si="6"/>
        <v>0</v>
      </c>
      <c r="Q141" s="177">
        <v>0</v>
      </c>
      <c r="R141" s="177">
        <f t="shared" si="7"/>
        <v>0</v>
      </c>
      <c r="S141" s="177">
        <v>0</v>
      </c>
      <c r="T141" s="178">
        <f t="shared" si="8"/>
        <v>0</v>
      </c>
      <c r="AR141" s="179" t="s">
        <v>626</v>
      </c>
      <c r="AT141" s="179" t="s">
        <v>1858</v>
      </c>
      <c r="AU141" s="179" t="s">
        <v>84</v>
      </c>
      <c r="AY141" s="17" t="s">
        <v>574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7" t="s">
        <v>89</v>
      </c>
      <c r="BK141" s="102">
        <f t="shared" si="14"/>
        <v>0</v>
      </c>
      <c r="BL141" s="17" t="s">
        <v>580</v>
      </c>
      <c r="BM141" s="179" t="s">
        <v>7117</v>
      </c>
    </row>
    <row r="142" spans="2:65" s="1" customFormat="1" ht="24.25" customHeight="1">
      <c r="B142" s="140"/>
      <c r="C142" s="208" t="s">
        <v>616</v>
      </c>
      <c r="D142" s="208" t="s">
        <v>1858</v>
      </c>
      <c r="E142" s="209" t="s">
        <v>7118</v>
      </c>
      <c r="F142" s="210" t="s">
        <v>7119</v>
      </c>
      <c r="G142" s="211" t="s">
        <v>7104</v>
      </c>
      <c r="H142" s="212">
        <v>423</v>
      </c>
      <c r="I142" s="213"/>
      <c r="J142" s="214">
        <f t="shared" si="5"/>
        <v>0</v>
      </c>
      <c r="K142" s="215"/>
      <c r="L142" s="216"/>
      <c r="M142" s="217" t="s">
        <v>1</v>
      </c>
      <c r="N142" s="218" t="s">
        <v>43</v>
      </c>
      <c r="P142" s="177">
        <f t="shared" si="6"/>
        <v>0</v>
      </c>
      <c r="Q142" s="177">
        <v>0</v>
      </c>
      <c r="R142" s="177">
        <f t="shared" si="7"/>
        <v>0</v>
      </c>
      <c r="S142" s="177">
        <v>0</v>
      </c>
      <c r="T142" s="178">
        <f t="shared" si="8"/>
        <v>0</v>
      </c>
      <c r="AR142" s="179" t="s">
        <v>626</v>
      </c>
      <c r="AT142" s="179" t="s">
        <v>1858</v>
      </c>
      <c r="AU142" s="179" t="s">
        <v>84</v>
      </c>
      <c r="AY142" s="17" t="s">
        <v>574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7" t="s">
        <v>89</v>
      </c>
      <c r="BK142" s="102">
        <f t="shared" si="14"/>
        <v>0</v>
      </c>
      <c r="BL142" s="17" t="s">
        <v>580</v>
      </c>
      <c r="BM142" s="179" t="s">
        <v>7120</v>
      </c>
    </row>
    <row r="143" spans="2:65" s="1" customFormat="1" ht="24.25" customHeight="1">
      <c r="B143" s="140"/>
      <c r="C143" s="208" t="s">
        <v>621</v>
      </c>
      <c r="D143" s="208" t="s">
        <v>1858</v>
      </c>
      <c r="E143" s="209" t="s">
        <v>7121</v>
      </c>
      <c r="F143" s="210" t="s">
        <v>7122</v>
      </c>
      <c r="G143" s="211" t="s">
        <v>7104</v>
      </c>
      <c r="H143" s="212">
        <v>65</v>
      </c>
      <c r="I143" s="213"/>
      <c r="J143" s="214">
        <f t="shared" si="5"/>
        <v>0</v>
      </c>
      <c r="K143" s="215"/>
      <c r="L143" s="216"/>
      <c r="M143" s="217" t="s">
        <v>1</v>
      </c>
      <c r="N143" s="218" t="s">
        <v>43</v>
      </c>
      <c r="P143" s="177">
        <f t="shared" si="6"/>
        <v>0</v>
      </c>
      <c r="Q143" s="177">
        <v>0</v>
      </c>
      <c r="R143" s="177">
        <f t="shared" si="7"/>
        <v>0</v>
      </c>
      <c r="S143" s="177">
        <v>0</v>
      </c>
      <c r="T143" s="178">
        <f t="shared" si="8"/>
        <v>0</v>
      </c>
      <c r="AR143" s="179" t="s">
        <v>626</v>
      </c>
      <c r="AT143" s="179" t="s">
        <v>1858</v>
      </c>
      <c r="AU143" s="179" t="s">
        <v>84</v>
      </c>
      <c r="AY143" s="17" t="s">
        <v>574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89</v>
      </c>
      <c r="BK143" s="102">
        <f t="shared" si="14"/>
        <v>0</v>
      </c>
      <c r="BL143" s="17" t="s">
        <v>580</v>
      </c>
      <c r="BM143" s="179" t="s">
        <v>7123</v>
      </c>
    </row>
    <row r="144" spans="2:65" s="11" customFormat="1" ht="26" customHeight="1">
      <c r="B144" s="156"/>
      <c r="D144" s="157" t="s">
        <v>76</v>
      </c>
      <c r="E144" s="158" t="s">
        <v>7124</v>
      </c>
      <c r="F144" s="158" t="s">
        <v>7125</v>
      </c>
      <c r="I144" s="159"/>
      <c r="J144" s="160">
        <f>BK144</f>
        <v>0</v>
      </c>
      <c r="L144" s="156"/>
      <c r="M144" s="161"/>
      <c r="P144" s="162">
        <f>SUM(P145:P162)</f>
        <v>0</v>
      </c>
      <c r="R144" s="162">
        <f>SUM(R145:R162)</f>
        <v>0</v>
      </c>
      <c r="T144" s="163">
        <f>SUM(T145:T162)</f>
        <v>0</v>
      </c>
      <c r="AR144" s="157" t="s">
        <v>84</v>
      </c>
      <c r="AT144" s="164" t="s">
        <v>76</v>
      </c>
      <c r="AU144" s="164" t="s">
        <v>77</v>
      </c>
      <c r="AY144" s="157" t="s">
        <v>574</v>
      </c>
      <c r="BK144" s="165">
        <f>SUM(BK145:BK162)</f>
        <v>0</v>
      </c>
    </row>
    <row r="145" spans="2:65" s="1" customFormat="1" ht="44.25" customHeight="1">
      <c r="B145" s="140"/>
      <c r="C145" s="208" t="s">
        <v>626</v>
      </c>
      <c r="D145" s="208" t="s">
        <v>1858</v>
      </c>
      <c r="E145" s="209" t="s">
        <v>7126</v>
      </c>
      <c r="F145" s="210" t="s">
        <v>7127</v>
      </c>
      <c r="G145" s="211" t="s">
        <v>7104</v>
      </c>
      <c r="H145" s="212">
        <v>460</v>
      </c>
      <c r="I145" s="213"/>
      <c r="J145" s="214">
        <f t="shared" ref="J145:J162" si="15">ROUND(I145*H145,2)</f>
        <v>0</v>
      </c>
      <c r="K145" s="215"/>
      <c r="L145" s="216"/>
      <c r="M145" s="217" t="s">
        <v>1</v>
      </c>
      <c r="N145" s="218" t="s">
        <v>43</v>
      </c>
      <c r="P145" s="177">
        <f t="shared" ref="P145:P162" si="16">O145*H145</f>
        <v>0</v>
      </c>
      <c r="Q145" s="177">
        <v>0</v>
      </c>
      <c r="R145" s="177">
        <f t="shared" ref="R145:R162" si="17">Q145*H145</f>
        <v>0</v>
      </c>
      <c r="S145" s="177">
        <v>0</v>
      </c>
      <c r="T145" s="178">
        <f t="shared" ref="T145:T162" si="18">S145*H145</f>
        <v>0</v>
      </c>
      <c r="AR145" s="179" t="s">
        <v>626</v>
      </c>
      <c r="AT145" s="179" t="s">
        <v>1858</v>
      </c>
      <c r="AU145" s="179" t="s">
        <v>84</v>
      </c>
      <c r="AY145" s="17" t="s">
        <v>574</v>
      </c>
      <c r="BE145" s="102">
        <f t="shared" ref="BE145:BE162" si="19">IF(N145="základná",J145,0)</f>
        <v>0</v>
      </c>
      <c r="BF145" s="102">
        <f t="shared" ref="BF145:BF162" si="20">IF(N145="znížená",J145,0)</f>
        <v>0</v>
      </c>
      <c r="BG145" s="102">
        <f t="shared" ref="BG145:BG162" si="21">IF(N145="zákl. prenesená",J145,0)</f>
        <v>0</v>
      </c>
      <c r="BH145" s="102">
        <f t="shared" ref="BH145:BH162" si="22">IF(N145="zníž. prenesená",J145,0)</f>
        <v>0</v>
      </c>
      <c r="BI145" s="102">
        <f t="shared" ref="BI145:BI162" si="23">IF(N145="nulová",J145,0)</f>
        <v>0</v>
      </c>
      <c r="BJ145" s="17" t="s">
        <v>89</v>
      </c>
      <c r="BK145" s="102">
        <f t="shared" ref="BK145:BK162" si="24">ROUND(I145*H145,2)</f>
        <v>0</v>
      </c>
      <c r="BL145" s="17" t="s">
        <v>580</v>
      </c>
      <c r="BM145" s="179" t="s">
        <v>7128</v>
      </c>
    </row>
    <row r="146" spans="2:65" s="1" customFormat="1" ht="44.25" customHeight="1">
      <c r="B146" s="140"/>
      <c r="C146" s="208" t="s">
        <v>639</v>
      </c>
      <c r="D146" s="208" t="s">
        <v>1858</v>
      </c>
      <c r="E146" s="209" t="s">
        <v>7129</v>
      </c>
      <c r="F146" s="210" t="s">
        <v>7130</v>
      </c>
      <c r="G146" s="211" t="s">
        <v>7104</v>
      </c>
      <c r="H146" s="212">
        <v>410</v>
      </c>
      <c r="I146" s="213"/>
      <c r="J146" s="214">
        <f t="shared" si="15"/>
        <v>0</v>
      </c>
      <c r="K146" s="215"/>
      <c r="L146" s="216"/>
      <c r="M146" s="217" t="s">
        <v>1</v>
      </c>
      <c r="N146" s="218" t="s">
        <v>43</v>
      </c>
      <c r="P146" s="177">
        <f t="shared" si="16"/>
        <v>0</v>
      </c>
      <c r="Q146" s="177">
        <v>0</v>
      </c>
      <c r="R146" s="177">
        <f t="shared" si="17"/>
        <v>0</v>
      </c>
      <c r="S146" s="177">
        <v>0</v>
      </c>
      <c r="T146" s="178">
        <f t="shared" si="18"/>
        <v>0</v>
      </c>
      <c r="AR146" s="179" t="s">
        <v>626</v>
      </c>
      <c r="AT146" s="179" t="s">
        <v>1858</v>
      </c>
      <c r="AU146" s="179" t="s">
        <v>84</v>
      </c>
      <c r="AY146" s="17" t="s">
        <v>574</v>
      </c>
      <c r="BE146" s="102">
        <f t="shared" si="19"/>
        <v>0</v>
      </c>
      <c r="BF146" s="102">
        <f t="shared" si="20"/>
        <v>0</v>
      </c>
      <c r="BG146" s="102">
        <f t="shared" si="21"/>
        <v>0</v>
      </c>
      <c r="BH146" s="102">
        <f t="shared" si="22"/>
        <v>0</v>
      </c>
      <c r="BI146" s="102">
        <f t="shared" si="23"/>
        <v>0</v>
      </c>
      <c r="BJ146" s="17" t="s">
        <v>89</v>
      </c>
      <c r="BK146" s="102">
        <f t="shared" si="24"/>
        <v>0</v>
      </c>
      <c r="BL146" s="17" t="s">
        <v>580</v>
      </c>
      <c r="BM146" s="179" t="s">
        <v>7131</v>
      </c>
    </row>
    <row r="147" spans="2:65" s="1" customFormat="1" ht="44.25" customHeight="1">
      <c r="B147" s="140"/>
      <c r="C147" s="208" t="s">
        <v>115</v>
      </c>
      <c r="D147" s="208" t="s">
        <v>1858</v>
      </c>
      <c r="E147" s="209" t="s">
        <v>7132</v>
      </c>
      <c r="F147" s="210" t="s">
        <v>7133</v>
      </c>
      <c r="G147" s="211" t="s">
        <v>7104</v>
      </c>
      <c r="H147" s="212">
        <v>245</v>
      </c>
      <c r="I147" s="213"/>
      <c r="J147" s="214">
        <f t="shared" si="15"/>
        <v>0</v>
      </c>
      <c r="K147" s="215"/>
      <c r="L147" s="216"/>
      <c r="M147" s="217" t="s">
        <v>1</v>
      </c>
      <c r="N147" s="218" t="s">
        <v>43</v>
      </c>
      <c r="P147" s="177">
        <f t="shared" si="16"/>
        <v>0</v>
      </c>
      <c r="Q147" s="177">
        <v>0</v>
      </c>
      <c r="R147" s="177">
        <f t="shared" si="17"/>
        <v>0</v>
      </c>
      <c r="S147" s="177">
        <v>0</v>
      </c>
      <c r="T147" s="178">
        <f t="shared" si="18"/>
        <v>0</v>
      </c>
      <c r="AR147" s="179" t="s">
        <v>626</v>
      </c>
      <c r="AT147" s="179" t="s">
        <v>1858</v>
      </c>
      <c r="AU147" s="179" t="s">
        <v>84</v>
      </c>
      <c r="AY147" s="17" t="s">
        <v>574</v>
      </c>
      <c r="BE147" s="102">
        <f t="shared" si="19"/>
        <v>0</v>
      </c>
      <c r="BF147" s="102">
        <f t="shared" si="20"/>
        <v>0</v>
      </c>
      <c r="BG147" s="102">
        <f t="shared" si="21"/>
        <v>0</v>
      </c>
      <c r="BH147" s="102">
        <f t="shared" si="22"/>
        <v>0</v>
      </c>
      <c r="BI147" s="102">
        <f t="shared" si="23"/>
        <v>0</v>
      </c>
      <c r="BJ147" s="17" t="s">
        <v>89</v>
      </c>
      <c r="BK147" s="102">
        <f t="shared" si="24"/>
        <v>0</v>
      </c>
      <c r="BL147" s="17" t="s">
        <v>580</v>
      </c>
      <c r="BM147" s="179" t="s">
        <v>7134</v>
      </c>
    </row>
    <row r="148" spans="2:65" s="1" customFormat="1" ht="44.25" customHeight="1">
      <c r="B148" s="140"/>
      <c r="C148" s="208" t="s">
        <v>118</v>
      </c>
      <c r="D148" s="208" t="s">
        <v>1858</v>
      </c>
      <c r="E148" s="209" t="s">
        <v>7135</v>
      </c>
      <c r="F148" s="210" t="s">
        <v>7136</v>
      </c>
      <c r="G148" s="211" t="s">
        <v>7104</v>
      </c>
      <c r="H148" s="212">
        <v>240</v>
      </c>
      <c r="I148" s="213"/>
      <c r="J148" s="214">
        <f t="shared" si="15"/>
        <v>0</v>
      </c>
      <c r="K148" s="215"/>
      <c r="L148" s="216"/>
      <c r="M148" s="217" t="s">
        <v>1</v>
      </c>
      <c r="N148" s="218" t="s">
        <v>43</v>
      </c>
      <c r="P148" s="177">
        <f t="shared" si="16"/>
        <v>0</v>
      </c>
      <c r="Q148" s="177">
        <v>0</v>
      </c>
      <c r="R148" s="177">
        <f t="shared" si="17"/>
        <v>0</v>
      </c>
      <c r="S148" s="177">
        <v>0</v>
      </c>
      <c r="T148" s="178">
        <f t="shared" si="18"/>
        <v>0</v>
      </c>
      <c r="AR148" s="179" t="s">
        <v>626</v>
      </c>
      <c r="AT148" s="179" t="s">
        <v>1858</v>
      </c>
      <c r="AU148" s="179" t="s">
        <v>84</v>
      </c>
      <c r="AY148" s="17" t="s">
        <v>574</v>
      </c>
      <c r="BE148" s="102">
        <f t="shared" si="19"/>
        <v>0</v>
      </c>
      <c r="BF148" s="102">
        <f t="shared" si="20"/>
        <v>0</v>
      </c>
      <c r="BG148" s="102">
        <f t="shared" si="21"/>
        <v>0</v>
      </c>
      <c r="BH148" s="102">
        <f t="shared" si="22"/>
        <v>0</v>
      </c>
      <c r="BI148" s="102">
        <f t="shared" si="23"/>
        <v>0</v>
      </c>
      <c r="BJ148" s="17" t="s">
        <v>89</v>
      </c>
      <c r="BK148" s="102">
        <f t="shared" si="24"/>
        <v>0</v>
      </c>
      <c r="BL148" s="17" t="s">
        <v>580</v>
      </c>
      <c r="BM148" s="179" t="s">
        <v>7137</v>
      </c>
    </row>
    <row r="149" spans="2:65" s="1" customFormat="1" ht="24.25" customHeight="1">
      <c r="B149" s="140"/>
      <c r="C149" s="208" t="s">
        <v>121</v>
      </c>
      <c r="D149" s="208" t="s">
        <v>1858</v>
      </c>
      <c r="E149" s="209" t="s">
        <v>7138</v>
      </c>
      <c r="F149" s="210" t="s">
        <v>7139</v>
      </c>
      <c r="G149" s="211" t="s">
        <v>7104</v>
      </c>
      <c r="H149" s="212">
        <v>190</v>
      </c>
      <c r="I149" s="213"/>
      <c r="J149" s="214">
        <f t="shared" si="15"/>
        <v>0</v>
      </c>
      <c r="K149" s="215"/>
      <c r="L149" s="216"/>
      <c r="M149" s="217" t="s">
        <v>1</v>
      </c>
      <c r="N149" s="218" t="s">
        <v>43</v>
      </c>
      <c r="P149" s="177">
        <f t="shared" si="16"/>
        <v>0</v>
      </c>
      <c r="Q149" s="177">
        <v>0</v>
      </c>
      <c r="R149" s="177">
        <f t="shared" si="17"/>
        <v>0</v>
      </c>
      <c r="S149" s="177">
        <v>0</v>
      </c>
      <c r="T149" s="178">
        <f t="shared" si="18"/>
        <v>0</v>
      </c>
      <c r="AR149" s="179" t="s">
        <v>626</v>
      </c>
      <c r="AT149" s="179" t="s">
        <v>1858</v>
      </c>
      <c r="AU149" s="179" t="s">
        <v>84</v>
      </c>
      <c r="AY149" s="17" t="s">
        <v>574</v>
      </c>
      <c r="BE149" s="102">
        <f t="shared" si="19"/>
        <v>0</v>
      </c>
      <c r="BF149" s="102">
        <f t="shared" si="20"/>
        <v>0</v>
      </c>
      <c r="BG149" s="102">
        <f t="shared" si="21"/>
        <v>0</v>
      </c>
      <c r="BH149" s="102">
        <f t="shared" si="22"/>
        <v>0</v>
      </c>
      <c r="BI149" s="102">
        <f t="shared" si="23"/>
        <v>0</v>
      </c>
      <c r="BJ149" s="17" t="s">
        <v>89</v>
      </c>
      <c r="BK149" s="102">
        <f t="shared" si="24"/>
        <v>0</v>
      </c>
      <c r="BL149" s="17" t="s">
        <v>580</v>
      </c>
      <c r="BM149" s="179" t="s">
        <v>7140</v>
      </c>
    </row>
    <row r="150" spans="2:65" s="1" customFormat="1" ht="24.25" customHeight="1">
      <c r="B150" s="140"/>
      <c r="C150" s="208" t="s">
        <v>660</v>
      </c>
      <c r="D150" s="208" t="s">
        <v>1858</v>
      </c>
      <c r="E150" s="209" t="s">
        <v>7141</v>
      </c>
      <c r="F150" s="210" t="s">
        <v>7142</v>
      </c>
      <c r="G150" s="211" t="s">
        <v>7104</v>
      </c>
      <c r="H150" s="212">
        <v>90</v>
      </c>
      <c r="I150" s="213"/>
      <c r="J150" s="214">
        <f t="shared" si="15"/>
        <v>0</v>
      </c>
      <c r="K150" s="215"/>
      <c r="L150" s="216"/>
      <c r="M150" s="217" t="s">
        <v>1</v>
      </c>
      <c r="N150" s="218" t="s">
        <v>43</v>
      </c>
      <c r="P150" s="177">
        <f t="shared" si="16"/>
        <v>0</v>
      </c>
      <c r="Q150" s="177">
        <v>0</v>
      </c>
      <c r="R150" s="177">
        <f t="shared" si="17"/>
        <v>0</v>
      </c>
      <c r="S150" s="177">
        <v>0</v>
      </c>
      <c r="T150" s="178">
        <f t="shared" si="18"/>
        <v>0</v>
      </c>
      <c r="AR150" s="179" t="s">
        <v>626</v>
      </c>
      <c r="AT150" s="179" t="s">
        <v>1858</v>
      </c>
      <c r="AU150" s="179" t="s">
        <v>84</v>
      </c>
      <c r="AY150" s="17" t="s">
        <v>574</v>
      </c>
      <c r="BE150" s="102">
        <f t="shared" si="19"/>
        <v>0</v>
      </c>
      <c r="BF150" s="102">
        <f t="shared" si="20"/>
        <v>0</v>
      </c>
      <c r="BG150" s="102">
        <f t="shared" si="21"/>
        <v>0</v>
      </c>
      <c r="BH150" s="102">
        <f t="shared" si="22"/>
        <v>0</v>
      </c>
      <c r="BI150" s="102">
        <f t="shared" si="23"/>
        <v>0</v>
      </c>
      <c r="BJ150" s="17" t="s">
        <v>89</v>
      </c>
      <c r="BK150" s="102">
        <f t="shared" si="24"/>
        <v>0</v>
      </c>
      <c r="BL150" s="17" t="s">
        <v>580</v>
      </c>
      <c r="BM150" s="179" t="s">
        <v>7143</v>
      </c>
    </row>
    <row r="151" spans="2:65" s="1" customFormat="1" ht="24.25" customHeight="1">
      <c r="B151" s="140"/>
      <c r="C151" s="208" t="s">
        <v>664</v>
      </c>
      <c r="D151" s="208" t="s">
        <v>1858</v>
      </c>
      <c r="E151" s="209" t="s">
        <v>7144</v>
      </c>
      <c r="F151" s="210" t="s">
        <v>7145</v>
      </c>
      <c r="G151" s="211" t="s">
        <v>7104</v>
      </c>
      <c r="H151" s="212">
        <v>100</v>
      </c>
      <c r="I151" s="213"/>
      <c r="J151" s="214">
        <f t="shared" si="15"/>
        <v>0</v>
      </c>
      <c r="K151" s="215"/>
      <c r="L151" s="216"/>
      <c r="M151" s="217" t="s">
        <v>1</v>
      </c>
      <c r="N151" s="218" t="s">
        <v>43</v>
      </c>
      <c r="P151" s="177">
        <f t="shared" si="16"/>
        <v>0</v>
      </c>
      <c r="Q151" s="177">
        <v>0</v>
      </c>
      <c r="R151" s="177">
        <f t="shared" si="17"/>
        <v>0</v>
      </c>
      <c r="S151" s="177">
        <v>0</v>
      </c>
      <c r="T151" s="178">
        <f t="shared" si="18"/>
        <v>0</v>
      </c>
      <c r="AR151" s="179" t="s">
        <v>626</v>
      </c>
      <c r="AT151" s="179" t="s">
        <v>1858</v>
      </c>
      <c r="AU151" s="179" t="s">
        <v>84</v>
      </c>
      <c r="AY151" s="17" t="s">
        <v>574</v>
      </c>
      <c r="BE151" s="102">
        <f t="shared" si="19"/>
        <v>0</v>
      </c>
      <c r="BF151" s="102">
        <f t="shared" si="20"/>
        <v>0</v>
      </c>
      <c r="BG151" s="102">
        <f t="shared" si="21"/>
        <v>0</v>
      </c>
      <c r="BH151" s="102">
        <f t="shared" si="22"/>
        <v>0</v>
      </c>
      <c r="BI151" s="102">
        <f t="shared" si="23"/>
        <v>0</v>
      </c>
      <c r="BJ151" s="17" t="s">
        <v>89</v>
      </c>
      <c r="BK151" s="102">
        <f t="shared" si="24"/>
        <v>0</v>
      </c>
      <c r="BL151" s="17" t="s">
        <v>580</v>
      </c>
      <c r="BM151" s="179" t="s">
        <v>7146</v>
      </c>
    </row>
    <row r="152" spans="2:65" s="1" customFormat="1" ht="24.25" customHeight="1">
      <c r="B152" s="140"/>
      <c r="C152" s="208" t="s">
        <v>676</v>
      </c>
      <c r="D152" s="208" t="s">
        <v>1858</v>
      </c>
      <c r="E152" s="209" t="s">
        <v>7147</v>
      </c>
      <c r="F152" s="210" t="s">
        <v>7148</v>
      </c>
      <c r="G152" s="211" t="s">
        <v>7104</v>
      </c>
      <c r="H152" s="212">
        <v>195</v>
      </c>
      <c r="I152" s="213"/>
      <c r="J152" s="214">
        <f t="shared" si="15"/>
        <v>0</v>
      </c>
      <c r="K152" s="215"/>
      <c r="L152" s="216"/>
      <c r="M152" s="217" t="s">
        <v>1</v>
      </c>
      <c r="N152" s="218" t="s">
        <v>43</v>
      </c>
      <c r="P152" s="177">
        <f t="shared" si="16"/>
        <v>0</v>
      </c>
      <c r="Q152" s="177">
        <v>0</v>
      </c>
      <c r="R152" s="177">
        <f t="shared" si="17"/>
        <v>0</v>
      </c>
      <c r="S152" s="177">
        <v>0</v>
      </c>
      <c r="T152" s="178">
        <f t="shared" si="18"/>
        <v>0</v>
      </c>
      <c r="AR152" s="179" t="s">
        <v>626</v>
      </c>
      <c r="AT152" s="179" t="s">
        <v>1858</v>
      </c>
      <c r="AU152" s="179" t="s">
        <v>84</v>
      </c>
      <c r="AY152" s="17" t="s">
        <v>574</v>
      </c>
      <c r="BE152" s="102">
        <f t="shared" si="19"/>
        <v>0</v>
      </c>
      <c r="BF152" s="102">
        <f t="shared" si="20"/>
        <v>0</v>
      </c>
      <c r="BG152" s="102">
        <f t="shared" si="21"/>
        <v>0</v>
      </c>
      <c r="BH152" s="102">
        <f t="shared" si="22"/>
        <v>0</v>
      </c>
      <c r="BI152" s="102">
        <f t="shared" si="23"/>
        <v>0</v>
      </c>
      <c r="BJ152" s="17" t="s">
        <v>89</v>
      </c>
      <c r="BK152" s="102">
        <f t="shared" si="24"/>
        <v>0</v>
      </c>
      <c r="BL152" s="17" t="s">
        <v>580</v>
      </c>
      <c r="BM152" s="179" t="s">
        <v>7149</v>
      </c>
    </row>
    <row r="153" spans="2:65" s="1" customFormat="1" ht="24.25" customHeight="1">
      <c r="B153" s="140"/>
      <c r="C153" s="208" t="s">
        <v>680</v>
      </c>
      <c r="D153" s="208" t="s">
        <v>1858</v>
      </c>
      <c r="E153" s="209" t="s">
        <v>7150</v>
      </c>
      <c r="F153" s="210" t="s">
        <v>7151</v>
      </c>
      <c r="G153" s="211" t="s">
        <v>7104</v>
      </c>
      <c r="H153" s="212">
        <v>75</v>
      </c>
      <c r="I153" s="213"/>
      <c r="J153" s="214">
        <f t="shared" si="15"/>
        <v>0</v>
      </c>
      <c r="K153" s="215"/>
      <c r="L153" s="216"/>
      <c r="M153" s="217" t="s">
        <v>1</v>
      </c>
      <c r="N153" s="218" t="s">
        <v>43</v>
      </c>
      <c r="P153" s="177">
        <f t="shared" si="16"/>
        <v>0</v>
      </c>
      <c r="Q153" s="177">
        <v>0</v>
      </c>
      <c r="R153" s="177">
        <f t="shared" si="17"/>
        <v>0</v>
      </c>
      <c r="S153" s="177">
        <v>0</v>
      </c>
      <c r="T153" s="178">
        <f t="shared" si="18"/>
        <v>0</v>
      </c>
      <c r="AR153" s="179" t="s">
        <v>626</v>
      </c>
      <c r="AT153" s="179" t="s">
        <v>1858</v>
      </c>
      <c r="AU153" s="179" t="s">
        <v>84</v>
      </c>
      <c r="AY153" s="17" t="s">
        <v>574</v>
      </c>
      <c r="BE153" s="102">
        <f t="shared" si="19"/>
        <v>0</v>
      </c>
      <c r="BF153" s="102">
        <f t="shared" si="20"/>
        <v>0</v>
      </c>
      <c r="BG153" s="102">
        <f t="shared" si="21"/>
        <v>0</v>
      </c>
      <c r="BH153" s="102">
        <f t="shared" si="22"/>
        <v>0</v>
      </c>
      <c r="BI153" s="102">
        <f t="shared" si="23"/>
        <v>0</v>
      </c>
      <c r="BJ153" s="17" t="s">
        <v>89</v>
      </c>
      <c r="BK153" s="102">
        <f t="shared" si="24"/>
        <v>0</v>
      </c>
      <c r="BL153" s="17" t="s">
        <v>580</v>
      </c>
      <c r="BM153" s="179" t="s">
        <v>7152</v>
      </c>
    </row>
    <row r="154" spans="2:65" s="1" customFormat="1" ht="24.25" customHeight="1">
      <c r="B154" s="140"/>
      <c r="C154" s="208" t="s">
        <v>686</v>
      </c>
      <c r="D154" s="208" t="s">
        <v>1858</v>
      </c>
      <c r="E154" s="209" t="s">
        <v>7153</v>
      </c>
      <c r="F154" s="210" t="s">
        <v>7154</v>
      </c>
      <c r="G154" s="211" t="s">
        <v>7104</v>
      </c>
      <c r="H154" s="212">
        <v>120</v>
      </c>
      <c r="I154" s="213"/>
      <c r="J154" s="214">
        <f t="shared" si="15"/>
        <v>0</v>
      </c>
      <c r="K154" s="215"/>
      <c r="L154" s="216"/>
      <c r="M154" s="217" t="s">
        <v>1</v>
      </c>
      <c r="N154" s="218" t="s">
        <v>43</v>
      </c>
      <c r="P154" s="177">
        <f t="shared" si="16"/>
        <v>0</v>
      </c>
      <c r="Q154" s="177">
        <v>0</v>
      </c>
      <c r="R154" s="177">
        <f t="shared" si="17"/>
        <v>0</v>
      </c>
      <c r="S154" s="177">
        <v>0</v>
      </c>
      <c r="T154" s="178">
        <f t="shared" si="18"/>
        <v>0</v>
      </c>
      <c r="AR154" s="179" t="s">
        <v>626</v>
      </c>
      <c r="AT154" s="179" t="s">
        <v>1858</v>
      </c>
      <c r="AU154" s="179" t="s">
        <v>84</v>
      </c>
      <c r="AY154" s="17" t="s">
        <v>574</v>
      </c>
      <c r="BE154" s="102">
        <f t="shared" si="19"/>
        <v>0</v>
      </c>
      <c r="BF154" s="102">
        <f t="shared" si="20"/>
        <v>0</v>
      </c>
      <c r="BG154" s="102">
        <f t="shared" si="21"/>
        <v>0</v>
      </c>
      <c r="BH154" s="102">
        <f t="shared" si="22"/>
        <v>0</v>
      </c>
      <c r="BI154" s="102">
        <f t="shared" si="23"/>
        <v>0</v>
      </c>
      <c r="BJ154" s="17" t="s">
        <v>89</v>
      </c>
      <c r="BK154" s="102">
        <f t="shared" si="24"/>
        <v>0</v>
      </c>
      <c r="BL154" s="17" t="s">
        <v>580</v>
      </c>
      <c r="BM154" s="179" t="s">
        <v>7155</v>
      </c>
    </row>
    <row r="155" spans="2:65" s="1" customFormat="1" ht="24.25" customHeight="1">
      <c r="B155" s="140"/>
      <c r="C155" s="208" t="s">
        <v>691</v>
      </c>
      <c r="D155" s="208" t="s">
        <v>1858</v>
      </c>
      <c r="E155" s="209" t="s">
        <v>7156</v>
      </c>
      <c r="F155" s="210" t="s">
        <v>7157</v>
      </c>
      <c r="G155" s="211" t="s">
        <v>7104</v>
      </c>
      <c r="H155" s="212">
        <v>105</v>
      </c>
      <c r="I155" s="213"/>
      <c r="J155" s="214">
        <f t="shared" si="15"/>
        <v>0</v>
      </c>
      <c r="K155" s="215"/>
      <c r="L155" s="216"/>
      <c r="M155" s="217" t="s">
        <v>1</v>
      </c>
      <c r="N155" s="218" t="s">
        <v>43</v>
      </c>
      <c r="P155" s="177">
        <f t="shared" si="16"/>
        <v>0</v>
      </c>
      <c r="Q155" s="177">
        <v>0</v>
      </c>
      <c r="R155" s="177">
        <f t="shared" si="17"/>
        <v>0</v>
      </c>
      <c r="S155" s="177">
        <v>0</v>
      </c>
      <c r="T155" s="178">
        <f t="shared" si="18"/>
        <v>0</v>
      </c>
      <c r="AR155" s="179" t="s">
        <v>626</v>
      </c>
      <c r="AT155" s="179" t="s">
        <v>1858</v>
      </c>
      <c r="AU155" s="179" t="s">
        <v>84</v>
      </c>
      <c r="AY155" s="17" t="s">
        <v>574</v>
      </c>
      <c r="BE155" s="102">
        <f t="shared" si="19"/>
        <v>0</v>
      </c>
      <c r="BF155" s="102">
        <f t="shared" si="20"/>
        <v>0</v>
      </c>
      <c r="BG155" s="102">
        <f t="shared" si="21"/>
        <v>0</v>
      </c>
      <c r="BH155" s="102">
        <f t="shared" si="22"/>
        <v>0</v>
      </c>
      <c r="BI155" s="102">
        <f t="shared" si="23"/>
        <v>0</v>
      </c>
      <c r="BJ155" s="17" t="s">
        <v>89</v>
      </c>
      <c r="BK155" s="102">
        <f t="shared" si="24"/>
        <v>0</v>
      </c>
      <c r="BL155" s="17" t="s">
        <v>580</v>
      </c>
      <c r="BM155" s="179" t="s">
        <v>7158</v>
      </c>
    </row>
    <row r="156" spans="2:65" s="1" customFormat="1" ht="24.25" customHeight="1">
      <c r="B156" s="140"/>
      <c r="C156" s="208" t="s">
        <v>697</v>
      </c>
      <c r="D156" s="208" t="s">
        <v>1858</v>
      </c>
      <c r="E156" s="209" t="s">
        <v>7159</v>
      </c>
      <c r="F156" s="210" t="s">
        <v>7160</v>
      </c>
      <c r="G156" s="211" t="s">
        <v>7104</v>
      </c>
      <c r="H156" s="212">
        <v>10</v>
      </c>
      <c r="I156" s="213"/>
      <c r="J156" s="214">
        <f t="shared" si="15"/>
        <v>0</v>
      </c>
      <c r="K156" s="215"/>
      <c r="L156" s="216"/>
      <c r="M156" s="217" t="s">
        <v>1</v>
      </c>
      <c r="N156" s="218" t="s">
        <v>43</v>
      </c>
      <c r="P156" s="177">
        <f t="shared" si="16"/>
        <v>0</v>
      </c>
      <c r="Q156" s="177">
        <v>0</v>
      </c>
      <c r="R156" s="177">
        <f t="shared" si="17"/>
        <v>0</v>
      </c>
      <c r="S156" s="177">
        <v>0</v>
      </c>
      <c r="T156" s="178">
        <f t="shared" si="18"/>
        <v>0</v>
      </c>
      <c r="AR156" s="179" t="s">
        <v>626</v>
      </c>
      <c r="AT156" s="179" t="s">
        <v>1858</v>
      </c>
      <c r="AU156" s="179" t="s">
        <v>84</v>
      </c>
      <c r="AY156" s="17" t="s">
        <v>574</v>
      </c>
      <c r="BE156" s="102">
        <f t="shared" si="19"/>
        <v>0</v>
      </c>
      <c r="BF156" s="102">
        <f t="shared" si="20"/>
        <v>0</v>
      </c>
      <c r="BG156" s="102">
        <f t="shared" si="21"/>
        <v>0</v>
      </c>
      <c r="BH156" s="102">
        <f t="shared" si="22"/>
        <v>0</v>
      </c>
      <c r="BI156" s="102">
        <f t="shared" si="23"/>
        <v>0</v>
      </c>
      <c r="BJ156" s="17" t="s">
        <v>89</v>
      </c>
      <c r="BK156" s="102">
        <f t="shared" si="24"/>
        <v>0</v>
      </c>
      <c r="BL156" s="17" t="s">
        <v>580</v>
      </c>
      <c r="BM156" s="179" t="s">
        <v>7161</v>
      </c>
    </row>
    <row r="157" spans="2:65" s="1" customFormat="1" ht="21.75" customHeight="1">
      <c r="B157" s="140"/>
      <c r="C157" s="208" t="s">
        <v>7</v>
      </c>
      <c r="D157" s="208" t="s">
        <v>1858</v>
      </c>
      <c r="E157" s="209" t="s">
        <v>7162</v>
      </c>
      <c r="F157" s="210" t="s">
        <v>7163</v>
      </c>
      <c r="G157" s="211" t="s">
        <v>7104</v>
      </c>
      <c r="H157" s="212">
        <v>95</v>
      </c>
      <c r="I157" s="213"/>
      <c r="J157" s="214">
        <f t="shared" si="15"/>
        <v>0</v>
      </c>
      <c r="K157" s="215"/>
      <c r="L157" s="216"/>
      <c r="M157" s="217" t="s">
        <v>1</v>
      </c>
      <c r="N157" s="218" t="s">
        <v>43</v>
      </c>
      <c r="P157" s="177">
        <f t="shared" si="16"/>
        <v>0</v>
      </c>
      <c r="Q157" s="177">
        <v>0</v>
      </c>
      <c r="R157" s="177">
        <f t="shared" si="17"/>
        <v>0</v>
      </c>
      <c r="S157" s="177">
        <v>0</v>
      </c>
      <c r="T157" s="178">
        <f t="shared" si="18"/>
        <v>0</v>
      </c>
      <c r="AR157" s="179" t="s">
        <v>626</v>
      </c>
      <c r="AT157" s="179" t="s">
        <v>1858</v>
      </c>
      <c r="AU157" s="179" t="s">
        <v>84</v>
      </c>
      <c r="AY157" s="17" t="s">
        <v>574</v>
      </c>
      <c r="BE157" s="102">
        <f t="shared" si="19"/>
        <v>0</v>
      </c>
      <c r="BF157" s="102">
        <f t="shared" si="20"/>
        <v>0</v>
      </c>
      <c r="BG157" s="102">
        <f t="shared" si="21"/>
        <v>0</v>
      </c>
      <c r="BH157" s="102">
        <f t="shared" si="22"/>
        <v>0</v>
      </c>
      <c r="BI157" s="102">
        <f t="shared" si="23"/>
        <v>0</v>
      </c>
      <c r="BJ157" s="17" t="s">
        <v>89</v>
      </c>
      <c r="BK157" s="102">
        <f t="shared" si="24"/>
        <v>0</v>
      </c>
      <c r="BL157" s="17" t="s">
        <v>580</v>
      </c>
      <c r="BM157" s="179" t="s">
        <v>7164</v>
      </c>
    </row>
    <row r="158" spans="2:65" s="1" customFormat="1" ht="24.25" customHeight="1">
      <c r="B158" s="140"/>
      <c r="C158" s="208" t="s">
        <v>727</v>
      </c>
      <c r="D158" s="208" t="s">
        <v>1858</v>
      </c>
      <c r="E158" s="209" t="s">
        <v>7165</v>
      </c>
      <c r="F158" s="210" t="s">
        <v>7166</v>
      </c>
      <c r="G158" s="211" t="s">
        <v>7104</v>
      </c>
      <c r="H158" s="212">
        <v>240</v>
      </c>
      <c r="I158" s="213"/>
      <c r="J158" s="214">
        <f t="shared" si="15"/>
        <v>0</v>
      </c>
      <c r="K158" s="215"/>
      <c r="L158" s="216"/>
      <c r="M158" s="217" t="s">
        <v>1</v>
      </c>
      <c r="N158" s="218" t="s">
        <v>43</v>
      </c>
      <c r="P158" s="177">
        <f t="shared" si="16"/>
        <v>0</v>
      </c>
      <c r="Q158" s="177">
        <v>0</v>
      </c>
      <c r="R158" s="177">
        <f t="shared" si="17"/>
        <v>0</v>
      </c>
      <c r="S158" s="177">
        <v>0</v>
      </c>
      <c r="T158" s="178">
        <f t="shared" si="18"/>
        <v>0</v>
      </c>
      <c r="AR158" s="179" t="s">
        <v>626</v>
      </c>
      <c r="AT158" s="179" t="s">
        <v>1858</v>
      </c>
      <c r="AU158" s="179" t="s">
        <v>84</v>
      </c>
      <c r="AY158" s="17" t="s">
        <v>574</v>
      </c>
      <c r="BE158" s="102">
        <f t="shared" si="19"/>
        <v>0</v>
      </c>
      <c r="BF158" s="102">
        <f t="shared" si="20"/>
        <v>0</v>
      </c>
      <c r="BG158" s="102">
        <f t="shared" si="21"/>
        <v>0</v>
      </c>
      <c r="BH158" s="102">
        <f t="shared" si="22"/>
        <v>0</v>
      </c>
      <c r="BI158" s="102">
        <f t="shared" si="23"/>
        <v>0</v>
      </c>
      <c r="BJ158" s="17" t="s">
        <v>89</v>
      </c>
      <c r="BK158" s="102">
        <f t="shared" si="24"/>
        <v>0</v>
      </c>
      <c r="BL158" s="17" t="s">
        <v>580</v>
      </c>
      <c r="BM158" s="179" t="s">
        <v>7167</v>
      </c>
    </row>
    <row r="159" spans="2:65" s="1" customFormat="1" ht="24.25" customHeight="1">
      <c r="B159" s="140"/>
      <c r="C159" s="208" t="s">
        <v>732</v>
      </c>
      <c r="D159" s="208" t="s">
        <v>1858</v>
      </c>
      <c r="E159" s="209" t="s">
        <v>7168</v>
      </c>
      <c r="F159" s="210" t="s">
        <v>7169</v>
      </c>
      <c r="G159" s="211" t="s">
        <v>7104</v>
      </c>
      <c r="H159" s="212">
        <v>60</v>
      </c>
      <c r="I159" s="213"/>
      <c r="J159" s="214">
        <f t="shared" si="15"/>
        <v>0</v>
      </c>
      <c r="K159" s="215"/>
      <c r="L159" s="216"/>
      <c r="M159" s="217" t="s">
        <v>1</v>
      </c>
      <c r="N159" s="218" t="s">
        <v>43</v>
      </c>
      <c r="P159" s="177">
        <f t="shared" si="16"/>
        <v>0</v>
      </c>
      <c r="Q159" s="177">
        <v>0</v>
      </c>
      <c r="R159" s="177">
        <f t="shared" si="17"/>
        <v>0</v>
      </c>
      <c r="S159" s="177">
        <v>0</v>
      </c>
      <c r="T159" s="178">
        <f t="shared" si="18"/>
        <v>0</v>
      </c>
      <c r="AR159" s="179" t="s">
        <v>626</v>
      </c>
      <c r="AT159" s="179" t="s">
        <v>1858</v>
      </c>
      <c r="AU159" s="179" t="s">
        <v>84</v>
      </c>
      <c r="AY159" s="17" t="s">
        <v>574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17" t="s">
        <v>89</v>
      </c>
      <c r="BK159" s="102">
        <f t="shared" si="24"/>
        <v>0</v>
      </c>
      <c r="BL159" s="17" t="s">
        <v>580</v>
      </c>
      <c r="BM159" s="179" t="s">
        <v>7170</v>
      </c>
    </row>
    <row r="160" spans="2:65" s="1" customFormat="1" ht="21.75" customHeight="1">
      <c r="B160" s="140"/>
      <c r="C160" s="208" t="s">
        <v>737</v>
      </c>
      <c r="D160" s="208" t="s">
        <v>1858</v>
      </c>
      <c r="E160" s="209" t="s">
        <v>7171</v>
      </c>
      <c r="F160" s="210" t="s">
        <v>7172</v>
      </c>
      <c r="G160" s="211" t="s">
        <v>7104</v>
      </c>
      <c r="H160" s="212">
        <v>180</v>
      </c>
      <c r="I160" s="213"/>
      <c r="J160" s="214">
        <f t="shared" si="15"/>
        <v>0</v>
      </c>
      <c r="K160" s="215"/>
      <c r="L160" s="216"/>
      <c r="M160" s="217" t="s">
        <v>1</v>
      </c>
      <c r="N160" s="218" t="s">
        <v>43</v>
      </c>
      <c r="P160" s="177">
        <f t="shared" si="16"/>
        <v>0</v>
      </c>
      <c r="Q160" s="177">
        <v>0</v>
      </c>
      <c r="R160" s="177">
        <f t="shared" si="17"/>
        <v>0</v>
      </c>
      <c r="S160" s="177">
        <v>0</v>
      </c>
      <c r="T160" s="178">
        <f t="shared" si="18"/>
        <v>0</v>
      </c>
      <c r="AR160" s="179" t="s">
        <v>626</v>
      </c>
      <c r="AT160" s="179" t="s">
        <v>1858</v>
      </c>
      <c r="AU160" s="179" t="s">
        <v>84</v>
      </c>
      <c r="AY160" s="17" t="s">
        <v>574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17" t="s">
        <v>89</v>
      </c>
      <c r="BK160" s="102">
        <f t="shared" si="24"/>
        <v>0</v>
      </c>
      <c r="BL160" s="17" t="s">
        <v>580</v>
      </c>
      <c r="BM160" s="179" t="s">
        <v>7173</v>
      </c>
    </row>
    <row r="161" spans="2:65" s="1" customFormat="1" ht="38" customHeight="1">
      <c r="B161" s="140"/>
      <c r="C161" s="208" t="s">
        <v>749</v>
      </c>
      <c r="D161" s="208" t="s">
        <v>1858</v>
      </c>
      <c r="E161" s="209" t="s">
        <v>7174</v>
      </c>
      <c r="F161" s="210" t="s">
        <v>7175</v>
      </c>
      <c r="G161" s="211" t="s">
        <v>7104</v>
      </c>
      <c r="H161" s="212">
        <v>60</v>
      </c>
      <c r="I161" s="213"/>
      <c r="J161" s="214">
        <f t="shared" si="15"/>
        <v>0</v>
      </c>
      <c r="K161" s="215"/>
      <c r="L161" s="216"/>
      <c r="M161" s="217" t="s">
        <v>1</v>
      </c>
      <c r="N161" s="218" t="s">
        <v>43</v>
      </c>
      <c r="P161" s="177">
        <f t="shared" si="16"/>
        <v>0</v>
      </c>
      <c r="Q161" s="177">
        <v>0</v>
      </c>
      <c r="R161" s="177">
        <f t="shared" si="17"/>
        <v>0</v>
      </c>
      <c r="S161" s="177">
        <v>0</v>
      </c>
      <c r="T161" s="178">
        <f t="shared" si="18"/>
        <v>0</v>
      </c>
      <c r="AR161" s="179" t="s">
        <v>626</v>
      </c>
      <c r="AT161" s="179" t="s">
        <v>1858</v>
      </c>
      <c r="AU161" s="179" t="s">
        <v>84</v>
      </c>
      <c r="AY161" s="17" t="s">
        <v>574</v>
      </c>
      <c r="BE161" s="102">
        <f t="shared" si="19"/>
        <v>0</v>
      </c>
      <c r="BF161" s="102">
        <f t="shared" si="20"/>
        <v>0</v>
      </c>
      <c r="BG161" s="102">
        <f t="shared" si="21"/>
        <v>0</v>
      </c>
      <c r="BH161" s="102">
        <f t="shared" si="22"/>
        <v>0</v>
      </c>
      <c r="BI161" s="102">
        <f t="shared" si="23"/>
        <v>0</v>
      </c>
      <c r="BJ161" s="17" t="s">
        <v>89</v>
      </c>
      <c r="BK161" s="102">
        <f t="shared" si="24"/>
        <v>0</v>
      </c>
      <c r="BL161" s="17" t="s">
        <v>580</v>
      </c>
      <c r="BM161" s="179" t="s">
        <v>7176</v>
      </c>
    </row>
    <row r="162" spans="2:65" s="1" customFormat="1" ht="38" customHeight="1">
      <c r="B162" s="140"/>
      <c r="C162" s="208" t="s">
        <v>784</v>
      </c>
      <c r="D162" s="208" t="s">
        <v>1858</v>
      </c>
      <c r="E162" s="209" t="s">
        <v>7177</v>
      </c>
      <c r="F162" s="210" t="s">
        <v>7178</v>
      </c>
      <c r="G162" s="211" t="s">
        <v>7104</v>
      </c>
      <c r="H162" s="212">
        <v>50</v>
      </c>
      <c r="I162" s="213"/>
      <c r="J162" s="214">
        <f t="shared" si="15"/>
        <v>0</v>
      </c>
      <c r="K162" s="215"/>
      <c r="L162" s="216"/>
      <c r="M162" s="217" t="s">
        <v>1</v>
      </c>
      <c r="N162" s="218" t="s">
        <v>43</v>
      </c>
      <c r="P162" s="177">
        <f t="shared" si="16"/>
        <v>0</v>
      </c>
      <c r="Q162" s="177">
        <v>0</v>
      </c>
      <c r="R162" s="177">
        <f t="shared" si="17"/>
        <v>0</v>
      </c>
      <c r="S162" s="177">
        <v>0</v>
      </c>
      <c r="T162" s="178">
        <f t="shared" si="18"/>
        <v>0</v>
      </c>
      <c r="AR162" s="179" t="s">
        <v>626</v>
      </c>
      <c r="AT162" s="179" t="s">
        <v>1858</v>
      </c>
      <c r="AU162" s="179" t="s">
        <v>84</v>
      </c>
      <c r="AY162" s="17" t="s">
        <v>574</v>
      </c>
      <c r="BE162" s="102">
        <f t="shared" si="19"/>
        <v>0</v>
      </c>
      <c r="BF162" s="102">
        <f t="shared" si="20"/>
        <v>0</v>
      </c>
      <c r="BG162" s="102">
        <f t="shared" si="21"/>
        <v>0</v>
      </c>
      <c r="BH162" s="102">
        <f t="shared" si="22"/>
        <v>0</v>
      </c>
      <c r="BI162" s="102">
        <f t="shared" si="23"/>
        <v>0</v>
      </c>
      <c r="BJ162" s="17" t="s">
        <v>89</v>
      </c>
      <c r="BK162" s="102">
        <f t="shared" si="24"/>
        <v>0</v>
      </c>
      <c r="BL162" s="17" t="s">
        <v>580</v>
      </c>
      <c r="BM162" s="179" t="s">
        <v>7179</v>
      </c>
    </row>
    <row r="163" spans="2:65" s="11" customFormat="1" ht="26" customHeight="1">
      <c r="B163" s="156"/>
      <c r="D163" s="157" t="s">
        <v>76</v>
      </c>
      <c r="E163" s="158" t="s">
        <v>7180</v>
      </c>
      <c r="F163" s="158" t="s">
        <v>7181</v>
      </c>
      <c r="I163" s="159"/>
      <c r="J163" s="160">
        <f>BK163</f>
        <v>0</v>
      </c>
      <c r="L163" s="156"/>
      <c r="M163" s="161"/>
      <c r="P163" s="162">
        <f>SUM(P164:P184)</f>
        <v>0</v>
      </c>
      <c r="R163" s="162">
        <f>SUM(R164:R184)</f>
        <v>0</v>
      </c>
      <c r="T163" s="163">
        <f>SUM(T164:T184)</f>
        <v>0</v>
      </c>
      <c r="AR163" s="157" t="s">
        <v>84</v>
      </c>
      <c r="AT163" s="164" t="s">
        <v>76</v>
      </c>
      <c r="AU163" s="164" t="s">
        <v>77</v>
      </c>
      <c r="AY163" s="157" t="s">
        <v>574</v>
      </c>
      <c r="BK163" s="165">
        <f>SUM(BK164:BK184)</f>
        <v>0</v>
      </c>
    </row>
    <row r="164" spans="2:65" s="1" customFormat="1" ht="16.5" customHeight="1">
      <c r="B164" s="140"/>
      <c r="C164" s="208" t="s">
        <v>805</v>
      </c>
      <c r="D164" s="208" t="s">
        <v>1858</v>
      </c>
      <c r="E164" s="209" t="s">
        <v>7182</v>
      </c>
      <c r="F164" s="210" t="s">
        <v>7183</v>
      </c>
      <c r="G164" s="211" t="s">
        <v>579</v>
      </c>
      <c r="H164" s="212">
        <v>24</v>
      </c>
      <c r="I164" s="213"/>
      <c r="J164" s="214">
        <f t="shared" ref="J164:J184" si="25">ROUND(I164*H164,2)</f>
        <v>0</v>
      </c>
      <c r="K164" s="215"/>
      <c r="L164" s="216"/>
      <c r="M164" s="217" t="s">
        <v>1</v>
      </c>
      <c r="N164" s="218" t="s">
        <v>43</v>
      </c>
      <c r="P164" s="177">
        <f t="shared" ref="P164:P184" si="26">O164*H164</f>
        <v>0</v>
      </c>
      <c r="Q164" s="177">
        <v>0</v>
      </c>
      <c r="R164" s="177">
        <f t="shared" ref="R164:R184" si="27">Q164*H164</f>
        <v>0</v>
      </c>
      <c r="S164" s="177">
        <v>0</v>
      </c>
      <c r="T164" s="178">
        <f t="shared" ref="T164:T184" si="28">S164*H164</f>
        <v>0</v>
      </c>
      <c r="AR164" s="179" t="s">
        <v>626</v>
      </c>
      <c r="AT164" s="179" t="s">
        <v>1858</v>
      </c>
      <c r="AU164" s="179" t="s">
        <v>84</v>
      </c>
      <c r="AY164" s="17" t="s">
        <v>574</v>
      </c>
      <c r="BE164" s="102">
        <f t="shared" ref="BE164:BE184" si="29">IF(N164="základná",J164,0)</f>
        <v>0</v>
      </c>
      <c r="BF164" s="102">
        <f t="shared" ref="BF164:BF184" si="30">IF(N164="znížená",J164,0)</f>
        <v>0</v>
      </c>
      <c r="BG164" s="102">
        <f t="shared" ref="BG164:BG184" si="31">IF(N164="zákl. prenesená",J164,0)</f>
        <v>0</v>
      </c>
      <c r="BH164" s="102">
        <f t="shared" ref="BH164:BH184" si="32">IF(N164="zníž. prenesená",J164,0)</f>
        <v>0</v>
      </c>
      <c r="BI164" s="102">
        <f t="shared" ref="BI164:BI184" si="33">IF(N164="nulová",J164,0)</f>
        <v>0</v>
      </c>
      <c r="BJ164" s="17" t="s">
        <v>89</v>
      </c>
      <c r="BK164" s="102">
        <f t="shared" ref="BK164:BK184" si="34">ROUND(I164*H164,2)</f>
        <v>0</v>
      </c>
      <c r="BL164" s="17" t="s">
        <v>580</v>
      </c>
      <c r="BM164" s="179" t="s">
        <v>7184</v>
      </c>
    </row>
    <row r="165" spans="2:65" s="1" customFormat="1" ht="16.5" customHeight="1">
      <c r="B165" s="140"/>
      <c r="C165" s="208" t="s">
        <v>809</v>
      </c>
      <c r="D165" s="208" t="s">
        <v>1858</v>
      </c>
      <c r="E165" s="209" t="s">
        <v>7185</v>
      </c>
      <c r="F165" s="210" t="s">
        <v>7186</v>
      </c>
      <c r="G165" s="211" t="s">
        <v>579</v>
      </c>
      <c r="H165" s="212">
        <v>164</v>
      </c>
      <c r="I165" s="213"/>
      <c r="J165" s="214">
        <f t="shared" si="25"/>
        <v>0</v>
      </c>
      <c r="K165" s="215"/>
      <c r="L165" s="216"/>
      <c r="M165" s="217" t="s">
        <v>1</v>
      </c>
      <c r="N165" s="218" t="s">
        <v>43</v>
      </c>
      <c r="P165" s="177">
        <f t="shared" si="26"/>
        <v>0</v>
      </c>
      <c r="Q165" s="177">
        <v>0</v>
      </c>
      <c r="R165" s="177">
        <f t="shared" si="27"/>
        <v>0</v>
      </c>
      <c r="S165" s="177">
        <v>0</v>
      </c>
      <c r="T165" s="178">
        <f t="shared" si="28"/>
        <v>0</v>
      </c>
      <c r="AR165" s="179" t="s">
        <v>626</v>
      </c>
      <c r="AT165" s="179" t="s">
        <v>1858</v>
      </c>
      <c r="AU165" s="179" t="s">
        <v>84</v>
      </c>
      <c r="AY165" s="17" t="s">
        <v>574</v>
      </c>
      <c r="BE165" s="102">
        <f t="shared" si="29"/>
        <v>0</v>
      </c>
      <c r="BF165" s="102">
        <f t="shared" si="30"/>
        <v>0</v>
      </c>
      <c r="BG165" s="102">
        <f t="shared" si="31"/>
        <v>0</v>
      </c>
      <c r="BH165" s="102">
        <f t="shared" si="32"/>
        <v>0</v>
      </c>
      <c r="BI165" s="102">
        <f t="shared" si="33"/>
        <v>0</v>
      </c>
      <c r="BJ165" s="17" t="s">
        <v>89</v>
      </c>
      <c r="BK165" s="102">
        <f t="shared" si="34"/>
        <v>0</v>
      </c>
      <c r="BL165" s="17" t="s">
        <v>580</v>
      </c>
      <c r="BM165" s="179" t="s">
        <v>7187</v>
      </c>
    </row>
    <row r="166" spans="2:65" s="1" customFormat="1" ht="21.75" customHeight="1">
      <c r="B166" s="140"/>
      <c r="C166" s="208" t="s">
        <v>824</v>
      </c>
      <c r="D166" s="208" t="s">
        <v>1858</v>
      </c>
      <c r="E166" s="209" t="s">
        <v>7188</v>
      </c>
      <c r="F166" s="210" t="s">
        <v>7189</v>
      </c>
      <c r="G166" s="211" t="s">
        <v>579</v>
      </c>
      <c r="H166" s="212">
        <v>58</v>
      </c>
      <c r="I166" s="213"/>
      <c r="J166" s="214">
        <f t="shared" si="25"/>
        <v>0</v>
      </c>
      <c r="K166" s="215"/>
      <c r="L166" s="216"/>
      <c r="M166" s="217" t="s">
        <v>1</v>
      </c>
      <c r="N166" s="218" t="s">
        <v>43</v>
      </c>
      <c r="P166" s="177">
        <f t="shared" si="26"/>
        <v>0</v>
      </c>
      <c r="Q166" s="177">
        <v>0</v>
      </c>
      <c r="R166" s="177">
        <f t="shared" si="27"/>
        <v>0</v>
      </c>
      <c r="S166" s="177">
        <v>0</v>
      </c>
      <c r="T166" s="178">
        <f t="shared" si="28"/>
        <v>0</v>
      </c>
      <c r="AR166" s="179" t="s">
        <v>626</v>
      </c>
      <c r="AT166" s="179" t="s">
        <v>1858</v>
      </c>
      <c r="AU166" s="179" t="s">
        <v>84</v>
      </c>
      <c r="AY166" s="17" t="s">
        <v>574</v>
      </c>
      <c r="BE166" s="102">
        <f t="shared" si="29"/>
        <v>0</v>
      </c>
      <c r="BF166" s="102">
        <f t="shared" si="30"/>
        <v>0</v>
      </c>
      <c r="BG166" s="102">
        <f t="shared" si="31"/>
        <v>0</v>
      </c>
      <c r="BH166" s="102">
        <f t="shared" si="32"/>
        <v>0</v>
      </c>
      <c r="BI166" s="102">
        <f t="shared" si="33"/>
        <v>0</v>
      </c>
      <c r="BJ166" s="17" t="s">
        <v>89</v>
      </c>
      <c r="BK166" s="102">
        <f t="shared" si="34"/>
        <v>0</v>
      </c>
      <c r="BL166" s="17" t="s">
        <v>580</v>
      </c>
      <c r="BM166" s="179" t="s">
        <v>7190</v>
      </c>
    </row>
    <row r="167" spans="2:65" s="1" customFormat="1" ht="16.5" customHeight="1">
      <c r="B167" s="140"/>
      <c r="C167" s="208" t="s">
        <v>840</v>
      </c>
      <c r="D167" s="208" t="s">
        <v>1858</v>
      </c>
      <c r="E167" s="209" t="s">
        <v>7191</v>
      </c>
      <c r="F167" s="210" t="s">
        <v>7192</v>
      </c>
      <c r="G167" s="211" t="s">
        <v>579</v>
      </c>
      <c r="H167" s="212">
        <v>1</v>
      </c>
      <c r="I167" s="213"/>
      <c r="J167" s="214">
        <f t="shared" si="25"/>
        <v>0</v>
      </c>
      <c r="K167" s="215"/>
      <c r="L167" s="216"/>
      <c r="M167" s="217" t="s">
        <v>1</v>
      </c>
      <c r="N167" s="218" t="s">
        <v>43</v>
      </c>
      <c r="P167" s="177">
        <f t="shared" si="26"/>
        <v>0</v>
      </c>
      <c r="Q167" s="177">
        <v>0</v>
      </c>
      <c r="R167" s="177">
        <f t="shared" si="27"/>
        <v>0</v>
      </c>
      <c r="S167" s="177">
        <v>0</v>
      </c>
      <c r="T167" s="178">
        <f t="shared" si="28"/>
        <v>0</v>
      </c>
      <c r="AR167" s="179" t="s">
        <v>626</v>
      </c>
      <c r="AT167" s="179" t="s">
        <v>1858</v>
      </c>
      <c r="AU167" s="179" t="s">
        <v>84</v>
      </c>
      <c r="AY167" s="17" t="s">
        <v>574</v>
      </c>
      <c r="BE167" s="102">
        <f t="shared" si="29"/>
        <v>0</v>
      </c>
      <c r="BF167" s="102">
        <f t="shared" si="30"/>
        <v>0</v>
      </c>
      <c r="BG167" s="102">
        <f t="shared" si="31"/>
        <v>0</v>
      </c>
      <c r="BH167" s="102">
        <f t="shared" si="32"/>
        <v>0</v>
      </c>
      <c r="BI167" s="102">
        <f t="shared" si="33"/>
        <v>0</v>
      </c>
      <c r="BJ167" s="17" t="s">
        <v>89</v>
      </c>
      <c r="BK167" s="102">
        <f t="shared" si="34"/>
        <v>0</v>
      </c>
      <c r="BL167" s="17" t="s">
        <v>580</v>
      </c>
      <c r="BM167" s="179" t="s">
        <v>7193</v>
      </c>
    </row>
    <row r="168" spans="2:65" s="1" customFormat="1" ht="16.5" customHeight="1">
      <c r="B168" s="140"/>
      <c r="C168" s="208" t="s">
        <v>849</v>
      </c>
      <c r="D168" s="208" t="s">
        <v>1858</v>
      </c>
      <c r="E168" s="209" t="s">
        <v>7194</v>
      </c>
      <c r="F168" s="210" t="s">
        <v>7195</v>
      </c>
      <c r="G168" s="211" t="s">
        <v>579</v>
      </c>
      <c r="H168" s="212">
        <v>1</v>
      </c>
      <c r="I168" s="213"/>
      <c r="J168" s="214">
        <f t="shared" si="25"/>
        <v>0</v>
      </c>
      <c r="K168" s="215"/>
      <c r="L168" s="216"/>
      <c r="M168" s="217" t="s">
        <v>1</v>
      </c>
      <c r="N168" s="218" t="s">
        <v>43</v>
      </c>
      <c r="P168" s="177">
        <f t="shared" si="26"/>
        <v>0</v>
      </c>
      <c r="Q168" s="177">
        <v>0</v>
      </c>
      <c r="R168" s="177">
        <f t="shared" si="27"/>
        <v>0</v>
      </c>
      <c r="S168" s="177">
        <v>0</v>
      </c>
      <c r="T168" s="178">
        <f t="shared" si="28"/>
        <v>0</v>
      </c>
      <c r="AR168" s="179" t="s">
        <v>626</v>
      </c>
      <c r="AT168" s="179" t="s">
        <v>1858</v>
      </c>
      <c r="AU168" s="179" t="s">
        <v>84</v>
      </c>
      <c r="AY168" s="17" t="s">
        <v>574</v>
      </c>
      <c r="BE168" s="102">
        <f t="shared" si="29"/>
        <v>0</v>
      </c>
      <c r="BF168" s="102">
        <f t="shared" si="30"/>
        <v>0</v>
      </c>
      <c r="BG168" s="102">
        <f t="shared" si="31"/>
        <v>0</v>
      </c>
      <c r="BH168" s="102">
        <f t="shared" si="32"/>
        <v>0</v>
      </c>
      <c r="BI168" s="102">
        <f t="shared" si="33"/>
        <v>0</v>
      </c>
      <c r="BJ168" s="17" t="s">
        <v>89</v>
      </c>
      <c r="BK168" s="102">
        <f t="shared" si="34"/>
        <v>0</v>
      </c>
      <c r="BL168" s="17" t="s">
        <v>580</v>
      </c>
      <c r="BM168" s="179" t="s">
        <v>7196</v>
      </c>
    </row>
    <row r="169" spans="2:65" s="1" customFormat="1" ht="16.5" customHeight="1">
      <c r="B169" s="140"/>
      <c r="C169" s="208" t="s">
        <v>854</v>
      </c>
      <c r="D169" s="208" t="s">
        <v>1858</v>
      </c>
      <c r="E169" s="209" t="s">
        <v>7197</v>
      </c>
      <c r="F169" s="210" t="s">
        <v>7198</v>
      </c>
      <c r="G169" s="211" t="s">
        <v>579</v>
      </c>
      <c r="H169" s="212">
        <v>1</v>
      </c>
      <c r="I169" s="213"/>
      <c r="J169" s="214">
        <f t="shared" si="25"/>
        <v>0</v>
      </c>
      <c r="K169" s="215"/>
      <c r="L169" s="216"/>
      <c r="M169" s="217" t="s">
        <v>1</v>
      </c>
      <c r="N169" s="218" t="s">
        <v>43</v>
      </c>
      <c r="P169" s="177">
        <f t="shared" si="26"/>
        <v>0</v>
      </c>
      <c r="Q169" s="177">
        <v>0</v>
      </c>
      <c r="R169" s="177">
        <f t="shared" si="27"/>
        <v>0</v>
      </c>
      <c r="S169" s="177">
        <v>0</v>
      </c>
      <c r="T169" s="178">
        <f t="shared" si="28"/>
        <v>0</v>
      </c>
      <c r="AR169" s="179" t="s">
        <v>626</v>
      </c>
      <c r="AT169" s="179" t="s">
        <v>1858</v>
      </c>
      <c r="AU169" s="179" t="s">
        <v>84</v>
      </c>
      <c r="AY169" s="17" t="s">
        <v>574</v>
      </c>
      <c r="BE169" s="102">
        <f t="shared" si="29"/>
        <v>0</v>
      </c>
      <c r="BF169" s="102">
        <f t="shared" si="30"/>
        <v>0</v>
      </c>
      <c r="BG169" s="102">
        <f t="shared" si="31"/>
        <v>0</v>
      </c>
      <c r="BH169" s="102">
        <f t="shared" si="32"/>
        <v>0</v>
      </c>
      <c r="BI169" s="102">
        <f t="shared" si="33"/>
        <v>0</v>
      </c>
      <c r="BJ169" s="17" t="s">
        <v>89</v>
      </c>
      <c r="BK169" s="102">
        <f t="shared" si="34"/>
        <v>0</v>
      </c>
      <c r="BL169" s="17" t="s">
        <v>580</v>
      </c>
      <c r="BM169" s="179" t="s">
        <v>7199</v>
      </c>
    </row>
    <row r="170" spans="2:65" s="1" customFormat="1" ht="38" customHeight="1">
      <c r="B170" s="140"/>
      <c r="C170" s="208" t="s">
        <v>860</v>
      </c>
      <c r="D170" s="208" t="s">
        <v>1858</v>
      </c>
      <c r="E170" s="209" t="s">
        <v>7200</v>
      </c>
      <c r="F170" s="210" t="s">
        <v>7201</v>
      </c>
      <c r="G170" s="211" t="s">
        <v>579</v>
      </c>
      <c r="H170" s="212">
        <v>1</v>
      </c>
      <c r="I170" s="213"/>
      <c r="J170" s="214">
        <f t="shared" si="25"/>
        <v>0</v>
      </c>
      <c r="K170" s="215"/>
      <c r="L170" s="216"/>
      <c r="M170" s="217" t="s">
        <v>1</v>
      </c>
      <c r="N170" s="218" t="s">
        <v>43</v>
      </c>
      <c r="P170" s="177">
        <f t="shared" si="26"/>
        <v>0</v>
      </c>
      <c r="Q170" s="177">
        <v>0</v>
      </c>
      <c r="R170" s="177">
        <f t="shared" si="27"/>
        <v>0</v>
      </c>
      <c r="S170" s="177">
        <v>0</v>
      </c>
      <c r="T170" s="178">
        <f t="shared" si="28"/>
        <v>0</v>
      </c>
      <c r="AR170" s="179" t="s">
        <v>626</v>
      </c>
      <c r="AT170" s="179" t="s">
        <v>1858</v>
      </c>
      <c r="AU170" s="179" t="s">
        <v>84</v>
      </c>
      <c r="AY170" s="17" t="s">
        <v>574</v>
      </c>
      <c r="BE170" s="102">
        <f t="shared" si="29"/>
        <v>0</v>
      </c>
      <c r="BF170" s="102">
        <f t="shared" si="30"/>
        <v>0</v>
      </c>
      <c r="BG170" s="102">
        <f t="shared" si="31"/>
        <v>0</v>
      </c>
      <c r="BH170" s="102">
        <f t="shared" si="32"/>
        <v>0</v>
      </c>
      <c r="BI170" s="102">
        <f t="shared" si="33"/>
        <v>0</v>
      </c>
      <c r="BJ170" s="17" t="s">
        <v>89</v>
      </c>
      <c r="BK170" s="102">
        <f t="shared" si="34"/>
        <v>0</v>
      </c>
      <c r="BL170" s="17" t="s">
        <v>580</v>
      </c>
      <c r="BM170" s="179" t="s">
        <v>7202</v>
      </c>
    </row>
    <row r="171" spans="2:65" s="1" customFormat="1" ht="44.25" customHeight="1">
      <c r="B171" s="140"/>
      <c r="C171" s="208" t="s">
        <v>886</v>
      </c>
      <c r="D171" s="208" t="s">
        <v>1858</v>
      </c>
      <c r="E171" s="209" t="s">
        <v>7203</v>
      </c>
      <c r="F171" s="210" t="s">
        <v>7204</v>
      </c>
      <c r="G171" s="211" t="s">
        <v>579</v>
      </c>
      <c r="H171" s="212">
        <v>1</v>
      </c>
      <c r="I171" s="213"/>
      <c r="J171" s="214">
        <f t="shared" si="25"/>
        <v>0</v>
      </c>
      <c r="K171" s="215"/>
      <c r="L171" s="216"/>
      <c r="M171" s="217" t="s">
        <v>1</v>
      </c>
      <c r="N171" s="218" t="s">
        <v>43</v>
      </c>
      <c r="P171" s="177">
        <f t="shared" si="26"/>
        <v>0</v>
      </c>
      <c r="Q171" s="177">
        <v>0</v>
      </c>
      <c r="R171" s="177">
        <f t="shared" si="27"/>
        <v>0</v>
      </c>
      <c r="S171" s="177">
        <v>0</v>
      </c>
      <c r="T171" s="178">
        <f t="shared" si="28"/>
        <v>0</v>
      </c>
      <c r="AR171" s="179" t="s">
        <v>626</v>
      </c>
      <c r="AT171" s="179" t="s">
        <v>1858</v>
      </c>
      <c r="AU171" s="179" t="s">
        <v>84</v>
      </c>
      <c r="AY171" s="17" t="s">
        <v>574</v>
      </c>
      <c r="BE171" s="102">
        <f t="shared" si="29"/>
        <v>0</v>
      </c>
      <c r="BF171" s="102">
        <f t="shared" si="30"/>
        <v>0</v>
      </c>
      <c r="BG171" s="102">
        <f t="shared" si="31"/>
        <v>0</v>
      </c>
      <c r="BH171" s="102">
        <f t="shared" si="32"/>
        <v>0</v>
      </c>
      <c r="BI171" s="102">
        <f t="shared" si="33"/>
        <v>0</v>
      </c>
      <c r="BJ171" s="17" t="s">
        <v>89</v>
      </c>
      <c r="BK171" s="102">
        <f t="shared" si="34"/>
        <v>0</v>
      </c>
      <c r="BL171" s="17" t="s">
        <v>580</v>
      </c>
      <c r="BM171" s="179" t="s">
        <v>7205</v>
      </c>
    </row>
    <row r="172" spans="2:65" s="1" customFormat="1" ht="16.5" customHeight="1">
      <c r="B172" s="140"/>
      <c r="C172" s="208" t="s">
        <v>901</v>
      </c>
      <c r="D172" s="208" t="s">
        <v>1858</v>
      </c>
      <c r="E172" s="209" t="s">
        <v>7206</v>
      </c>
      <c r="F172" s="210" t="s">
        <v>7207</v>
      </c>
      <c r="G172" s="211" t="s">
        <v>579</v>
      </c>
      <c r="H172" s="212">
        <v>390</v>
      </c>
      <c r="I172" s="213"/>
      <c r="J172" s="214">
        <f t="shared" si="25"/>
        <v>0</v>
      </c>
      <c r="K172" s="215"/>
      <c r="L172" s="216"/>
      <c r="M172" s="217" t="s">
        <v>1</v>
      </c>
      <c r="N172" s="218" t="s">
        <v>43</v>
      </c>
      <c r="P172" s="177">
        <f t="shared" si="26"/>
        <v>0</v>
      </c>
      <c r="Q172" s="177">
        <v>0</v>
      </c>
      <c r="R172" s="177">
        <f t="shared" si="27"/>
        <v>0</v>
      </c>
      <c r="S172" s="177">
        <v>0</v>
      </c>
      <c r="T172" s="178">
        <f t="shared" si="28"/>
        <v>0</v>
      </c>
      <c r="AR172" s="179" t="s">
        <v>626</v>
      </c>
      <c r="AT172" s="179" t="s">
        <v>1858</v>
      </c>
      <c r="AU172" s="179" t="s">
        <v>84</v>
      </c>
      <c r="AY172" s="17" t="s">
        <v>574</v>
      </c>
      <c r="BE172" s="102">
        <f t="shared" si="29"/>
        <v>0</v>
      </c>
      <c r="BF172" s="102">
        <f t="shared" si="30"/>
        <v>0</v>
      </c>
      <c r="BG172" s="102">
        <f t="shared" si="31"/>
        <v>0</v>
      </c>
      <c r="BH172" s="102">
        <f t="shared" si="32"/>
        <v>0</v>
      </c>
      <c r="BI172" s="102">
        <f t="shared" si="33"/>
        <v>0</v>
      </c>
      <c r="BJ172" s="17" t="s">
        <v>89</v>
      </c>
      <c r="BK172" s="102">
        <f t="shared" si="34"/>
        <v>0</v>
      </c>
      <c r="BL172" s="17" t="s">
        <v>580</v>
      </c>
      <c r="BM172" s="179" t="s">
        <v>7208</v>
      </c>
    </row>
    <row r="173" spans="2:65" s="1" customFormat="1" ht="16.5" customHeight="1">
      <c r="B173" s="140"/>
      <c r="C173" s="208" t="s">
        <v>905</v>
      </c>
      <c r="D173" s="208" t="s">
        <v>1858</v>
      </c>
      <c r="E173" s="209" t="s">
        <v>7209</v>
      </c>
      <c r="F173" s="210" t="s">
        <v>7210</v>
      </c>
      <c r="G173" s="211" t="s">
        <v>579</v>
      </c>
      <c r="H173" s="212">
        <v>47</v>
      </c>
      <c r="I173" s="213"/>
      <c r="J173" s="214">
        <f t="shared" si="25"/>
        <v>0</v>
      </c>
      <c r="K173" s="215"/>
      <c r="L173" s="216"/>
      <c r="M173" s="217" t="s">
        <v>1</v>
      </c>
      <c r="N173" s="218" t="s">
        <v>43</v>
      </c>
      <c r="P173" s="177">
        <f t="shared" si="26"/>
        <v>0</v>
      </c>
      <c r="Q173" s="177">
        <v>0</v>
      </c>
      <c r="R173" s="177">
        <f t="shared" si="27"/>
        <v>0</v>
      </c>
      <c r="S173" s="177">
        <v>0</v>
      </c>
      <c r="T173" s="178">
        <f t="shared" si="28"/>
        <v>0</v>
      </c>
      <c r="AR173" s="179" t="s">
        <v>626</v>
      </c>
      <c r="AT173" s="179" t="s">
        <v>1858</v>
      </c>
      <c r="AU173" s="179" t="s">
        <v>84</v>
      </c>
      <c r="AY173" s="17" t="s">
        <v>574</v>
      </c>
      <c r="BE173" s="102">
        <f t="shared" si="29"/>
        <v>0</v>
      </c>
      <c r="BF173" s="102">
        <f t="shared" si="30"/>
        <v>0</v>
      </c>
      <c r="BG173" s="102">
        <f t="shared" si="31"/>
        <v>0</v>
      </c>
      <c r="BH173" s="102">
        <f t="shared" si="32"/>
        <v>0</v>
      </c>
      <c r="BI173" s="102">
        <f t="shared" si="33"/>
        <v>0</v>
      </c>
      <c r="BJ173" s="17" t="s">
        <v>89</v>
      </c>
      <c r="BK173" s="102">
        <f t="shared" si="34"/>
        <v>0</v>
      </c>
      <c r="BL173" s="17" t="s">
        <v>580</v>
      </c>
      <c r="BM173" s="179" t="s">
        <v>7211</v>
      </c>
    </row>
    <row r="174" spans="2:65" s="1" customFormat="1" ht="16.5" customHeight="1">
      <c r="B174" s="140"/>
      <c r="C174" s="208" t="s">
        <v>920</v>
      </c>
      <c r="D174" s="208" t="s">
        <v>1858</v>
      </c>
      <c r="E174" s="209" t="s">
        <v>7212</v>
      </c>
      <c r="F174" s="210" t="s">
        <v>7213</v>
      </c>
      <c r="G174" s="211" t="s">
        <v>579</v>
      </c>
      <c r="H174" s="212">
        <v>1</v>
      </c>
      <c r="I174" s="213"/>
      <c r="J174" s="214">
        <f t="shared" si="25"/>
        <v>0</v>
      </c>
      <c r="K174" s="215"/>
      <c r="L174" s="216"/>
      <c r="M174" s="217" t="s">
        <v>1</v>
      </c>
      <c r="N174" s="218" t="s">
        <v>43</v>
      </c>
      <c r="P174" s="177">
        <f t="shared" si="26"/>
        <v>0</v>
      </c>
      <c r="Q174" s="177">
        <v>0</v>
      </c>
      <c r="R174" s="177">
        <f t="shared" si="27"/>
        <v>0</v>
      </c>
      <c r="S174" s="177">
        <v>0</v>
      </c>
      <c r="T174" s="178">
        <f t="shared" si="28"/>
        <v>0</v>
      </c>
      <c r="AR174" s="179" t="s">
        <v>626</v>
      </c>
      <c r="AT174" s="179" t="s">
        <v>1858</v>
      </c>
      <c r="AU174" s="179" t="s">
        <v>84</v>
      </c>
      <c r="AY174" s="17" t="s">
        <v>574</v>
      </c>
      <c r="BE174" s="102">
        <f t="shared" si="29"/>
        <v>0</v>
      </c>
      <c r="BF174" s="102">
        <f t="shared" si="30"/>
        <v>0</v>
      </c>
      <c r="BG174" s="102">
        <f t="shared" si="31"/>
        <v>0</v>
      </c>
      <c r="BH174" s="102">
        <f t="shared" si="32"/>
        <v>0</v>
      </c>
      <c r="BI174" s="102">
        <f t="shared" si="33"/>
        <v>0</v>
      </c>
      <c r="BJ174" s="17" t="s">
        <v>89</v>
      </c>
      <c r="BK174" s="102">
        <f t="shared" si="34"/>
        <v>0</v>
      </c>
      <c r="BL174" s="17" t="s">
        <v>580</v>
      </c>
      <c r="BM174" s="179" t="s">
        <v>7214</v>
      </c>
    </row>
    <row r="175" spans="2:65" s="1" customFormat="1" ht="24.25" customHeight="1">
      <c r="B175" s="140"/>
      <c r="C175" s="208" t="s">
        <v>952</v>
      </c>
      <c r="D175" s="208" t="s">
        <v>1858</v>
      </c>
      <c r="E175" s="209" t="s">
        <v>7215</v>
      </c>
      <c r="F175" s="210" t="s">
        <v>7216</v>
      </c>
      <c r="G175" s="211" t="s">
        <v>579</v>
      </c>
      <c r="H175" s="212">
        <v>2</v>
      </c>
      <c r="I175" s="213"/>
      <c r="J175" s="214">
        <f t="shared" si="25"/>
        <v>0</v>
      </c>
      <c r="K175" s="215"/>
      <c r="L175" s="216"/>
      <c r="M175" s="217" t="s">
        <v>1</v>
      </c>
      <c r="N175" s="218" t="s">
        <v>43</v>
      </c>
      <c r="P175" s="177">
        <f t="shared" si="26"/>
        <v>0</v>
      </c>
      <c r="Q175" s="177">
        <v>0</v>
      </c>
      <c r="R175" s="177">
        <f t="shared" si="27"/>
        <v>0</v>
      </c>
      <c r="S175" s="177">
        <v>0</v>
      </c>
      <c r="T175" s="178">
        <f t="shared" si="28"/>
        <v>0</v>
      </c>
      <c r="AR175" s="179" t="s">
        <v>626</v>
      </c>
      <c r="AT175" s="179" t="s">
        <v>1858</v>
      </c>
      <c r="AU175" s="179" t="s">
        <v>84</v>
      </c>
      <c r="AY175" s="17" t="s">
        <v>574</v>
      </c>
      <c r="BE175" s="102">
        <f t="shared" si="29"/>
        <v>0</v>
      </c>
      <c r="BF175" s="102">
        <f t="shared" si="30"/>
        <v>0</v>
      </c>
      <c r="BG175" s="102">
        <f t="shared" si="31"/>
        <v>0</v>
      </c>
      <c r="BH175" s="102">
        <f t="shared" si="32"/>
        <v>0</v>
      </c>
      <c r="BI175" s="102">
        <f t="shared" si="33"/>
        <v>0</v>
      </c>
      <c r="BJ175" s="17" t="s">
        <v>89</v>
      </c>
      <c r="BK175" s="102">
        <f t="shared" si="34"/>
        <v>0</v>
      </c>
      <c r="BL175" s="17" t="s">
        <v>580</v>
      </c>
      <c r="BM175" s="179" t="s">
        <v>7217</v>
      </c>
    </row>
    <row r="176" spans="2:65" s="1" customFormat="1" ht="24.25" customHeight="1">
      <c r="B176" s="140"/>
      <c r="C176" s="208" t="s">
        <v>970</v>
      </c>
      <c r="D176" s="208" t="s">
        <v>1858</v>
      </c>
      <c r="E176" s="209" t="s">
        <v>7218</v>
      </c>
      <c r="F176" s="210" t="s">
        <v>7219</v>
      </c>
      <c r="G176" s="211" t="s">
        <v>579</v>
      </c>
      <c r="H176" s="212">
        <v>5</v>
      </c>
      <c r="I176" s="213"/>
      <c r="J176" s="214">
        <f t="shared" si="25"/>
        <v>0</v>
      </c>
      <c r="K176" s="215"/>
      <c r="L176" s="216"/>
      <c r="M176" s="217" t="s">
        <v>1</v>
      </c>
      <c r="N176" s="218" t="s">
        <v>43</v>
      </c>
      <c r="P176" s="177">
        <f t="shared" si="26"/>
        <v>0</v>
      </c>
      <c r="Q176" s="177">
        <v>0</v>
      </c>
      <c r="R176" s="177">
        <f t="shared" si="27"/>
        <v>0</v>
      </c>
      <c r="S176" s="177">
        <v>0</v>
      </c>
      <c r="T176" s="178">
        <f t="shared" si="28"/>
        <v>0</v>
      </c>
      <c r="AR176" s="179" t="s">
        <v>626</v>
      </c>
      <c r="AT176" s="179" t="s">
        <v>1858</v>
      </c>
      <c r="AU176" s="179" t="s">
        <v>84</v>
      </c>
      <c r="AY176" s="17" t="s">
        <v>574</v>
      </c>
      <c r="BE176" s="102">
        <f t="shared" si="29"/>
        <v>0</v>
      </c>
      <c r="BF176" s="102">
        <f t="shared" si="30"/>
        <v>0</v>
      </c>
      <c r="BG176" s="102">
        <f t="shared" si="31"/>
        <v>0</v>
      </c>
      <c r="BH176" s="102">
        <f t="shared" si="32"/>
        <v>0</v>
      </c>
      <c r="BI176" s="102">
        <f t="shared" si="33"/>
        <v>0</v>
      </c>
      <c r="BJ176" s="17" t="s">
        <v>89</v>
      </c>
      <c r="BK176" s="102">
        <f t="shared" si="34"/>
        <v>0</v>
      </c>
      <c r="BL176" s="17" t="s">
        <v>580</v>
      </c>
      <c r="BM176" s="179" t="s">
        <v>7220</v>
      </c>
    </row>
    <row r="177" spans="2:65" s="1" customFormat="1" ht="24.25" customHeight="1">
      <c r="B177" s="140"/>
      <c r="C177" s="208" t="s">
        <v>974</v>
      </c>
      <c r="D177" s="208" t="s">
        <v>1858</v>
      </c>
      <c r="E177" s="209" t="s">
        <v>7221</v>
      </c>
      <c r="F177" s="210" t="s">
        <v>7222</v>
      </c>
      <c r="G177" s="211" t="s">
        <v>579</v>
      </c>
      <c r="H177" s="212">
        <v>26</v>
      </c>
      <c r="I177" s="213"/>
      <c r="J177" s="214">
        <f t="shared" si="25"/>
        <v>0</v>
      </c>
      <c r="K177" s="215"/>
      <c r="L177" s="216"/>
      <c r="M177" s="217" t="s">
        <v>1</v>
      </c>
      <c r="N177" s="218" t="s">
        <v>43</v>
      </c>
      <c r="P177" s="177">
        <f t="shared" si="26"/>
        <v>0</v>
      </c>
      <c r="Q177" s="177">
        <v>0</v>
      </c>
      <c r="R177" s="177">
        <f t="shared" si="27"/>
        <v>0</v>
      </c>
      <c r="S177" s="177">
        <v>0</v>
      </c>
      <c r="T177" s="178">
        <f t="shared" si="28"/>
        <v>0</v>
      </c>
      <c r="AR177" s="179" t="s">
        <v>626</v>
      </c>
      <c r="AT177" s="179" t="s">
        <v>1858</v>
      </c>
      <c r="AU177" s="179" t="s">
        <v>84</v>
      </c>
      <c r="AY177" s="17" t="s">
        <v>574</v>
      </c>
      <c r="BE177" s="102">
        <f t="shared" si="29"/>
        <v>0</v>
      </c>
      <c r="BF177" s="102">
        <f t="shared" si="30"/>
        <v>0</v>
      </c>
      <c r="BG177" s="102">
        <f t="shared" si="31"/>
        <v>0</v>
      </c>
      <c r="BH177" s="102">
        <f t="shared" si="32"/>
        <v>0</v>
      </c>
      <c r="BI177" s="102">
        <f t="shared" si="33"/>
        <v>0</v>
      </c>
      <c r="BJ177" s="17" t="s">
        <v>89</v>
      </c>
      <c r="BK177" s="102">
        <f t="shared" si="34"/>
        <v>0</v>
      </c>
      <c r="BL177" s="17" t="s">
        <v>580</v>
      </c>
      <c r="BM177" s="179" t="s">
        <v>7223</v>
      </c>
    </row>
    <row r="178" spans="2:65" s="1" customFormat="1" ht="16.5" customHeight="1">
      <c r="B178" s="140"/>
      <c r="C178" s="208" t="s">
        <v>993</v>
      </c>
      <c r="D178" s="208" t="s">
        <v>1858</v>
      </c>
      <c r="E178" s="209" t="s">
        <v>7224</v>
      </c>
      <c r="F178" s="210" t="s">
        <v>7225</v>
      </c>
      <c r="G178" s="211" t="s">
        <v>579</v>
      </c>
      <c r="H178" s="212">
        <v>8</v>
      </c>
      <c r="I178" s="213"/>
      <c r="J178" s="214">
        <f t="shared" si="25"/>
        <v>0</v>
      </c>
      <c r="K178" s="215"/>
      <c r="L178" s="216"/>
      <c r="M178" s="217" t="s">
        <v>1</v>
      </c>
      <c r="N178" s="218" t="s">
        <v>43</v>
      </c>
      <c r="P178" s="177">
        <f t="shared" si="26"/>
        <v>0</v>
      </c>
      <c r="Q178" s="177">
        <v>0</v>
      </c>
      <c r="R178" s="177">
        <f t="shared" si="27"/>
        <v>0</v>
      </c>
      <c r="S178" s="177">
        <v>0</v>
      </c>
      <c r="T178" s="178">
        <f t="shared" si="28"/>
        <v>0</v>
      </c>
      <c r="AR178" s="179" t="s">
        <v>626</v>
      </c>
      <c r="AT178" s="179" t="s">
        <v>1858</v>
      </c>
      <c r="AU178" s="179" t="s">
        <v>84</v>
      </c>
      <c r="AY178" s="17" t="s">
        <v>574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89</v>
      </c>
      <c r="BK178" s="102">
        <f t="shared" si="34"/>
        <v>0</v>
      </c>
      <c r="BL178" s="17" t="s">
        <v>580</v>
      </c>
      <c r="BM178" s="179" t="s">
        <v>7226</v>
      </c>
    </row>
    <row r="179" spans="2:65" s="1" customFormat="1" ht="33" customHeight="1">
      <c r="B179" s="140"/>
      <c r="C179" s="208" t="s">
        <v>1001</v>
      </c>
      <c r="D179" s="208" t="s">
        <v>1858</v>
      </c>
      <c r="E179" s="209" t="s">
        <v>7227</v>
      </c>
      <c r="F179" s="210" t="s">
        <v>7228</v>
      </c>
      <c r="G179" s="211" t="s">
        <v>579</v>
      </c>
      <c r="H179" s="212">
        <v>10</v>
      </c>
      <c r="I179" s="213"/>
      <c r="J179" s="214">
        <f t="shared" si="25"/>
        <v>0</v>
      </c>
      <c r="K179" s="215"/>
      <c r="L179" s="216"/>
      <c r="M179" s="217" t="s">
        <v>1</v>
      </c>
      <c r="N179" s="218" t="s">
        <v>43</v>
      </c>
      <c r="P179" s="177">
        <f t="shared" si="26"/>
        <v>0</v>
      </c>
      <c r="Q179" s="177">
        <v>0</v>
      </c>
      <c r="R179" s="177">
        <f t="shared" si="27"/>
        <v>0</v>
      </c>
      <c r="S179" s="177">
        <v>0</v>
      </c>
      <c r="T179" s="178">
        <f t="shared" si="28"/>
        <v>0</v>
      </c>
      <c r="AR179" s="179" t="s">
        <v>626</v>
      </c>
      <c r="AT179" s="179" t="s">
        <v>1858</v>
      </c>
      <c r="AU179" s="179" t="s">
        <v>84</v>
      </c>
      <c r="AY179" s="17" t="s">
        <v>574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89</v>
      </c>
      <c r="BK179" s="102">
        <f t="shared" si="34"/>
        <v>0</v>
      </c>
      <c r="BL179" s="17" t="s">
        <v>580</v>
      </c>
      <c r="BM179" s="179" t="s">
        <v>7229</v>
      </c>
    </row>
    <row r="180" spans="2:65" s="1" customFormat="1" ht="33" customHeight="1">
      <c r="B180" s="140"/>
      <c r="C180" s="208" t="s">
        <v>1007</v>
      </c>
      <c r="D180" s="208" t="s">
        <v>1858</v>
      </c>
      <c r="E180" s="209" t="s">
        <v>7230</v>
      </c>
      <c r="F180" s="210" t="s">
        <v>7231</v>
      </c>
      <c r="G180" s="211" t="s">
        <v>579</v>
      </c>
      <c r="H180" s="212">
        <v>7</v>
      </c>
      <c r="I180" s="213"/>
      <c r="J180" s="214">
        <f t="shared" si="25"/>
        <v>0</v>
      </c>
      <c r="K180" s="215"/>
      <c r="L180" s="216"/>
      <c r="M180" s="217" t="s">
        <v>1</v>
      </c>
      <c r="N180" s="218" t="s">
        <v>43</v>
      </c>
      <c r="P180" s="177">
        <f t="shared" si="26"/>
        <v>0</v>
      </c>
      <c r="Q180" s="177">
        <v>0</v>
      </c>
      <c r="R180" s="177">
        <f t="shared" si="27"/>
        <v>0</v>
      </c>
      <c r="S180" s="177">
        <v>0</v>
      </c>
      <c r="T180" s="178">
        <f t="shared" si="28"/>
        <v>0</v>
      </c>
      <c r="AR180" s="179" t="s">
        <v>626</v>
      </c>
      <c r="AT180" s="179" t="s">
        <v>1858</v>
      </c>
      <c r="AU180" s="179" t="s">
        <v>84</v>
      </c>
      <c r="AY180" s="17" t="s">
        <v>574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89</v>
      </c>
      <c r="BK180" s="102">
        <f t="shared" si="34"/>
        <v>0</v>
      </c>
      <c r="BL180" s="17" t="s">
        <v>580</v>
      </c>
      <c r="BM180" s="179" t="s">
        <v>7232</v>
      </c>
    </row>
    <row r="181" spans="2:65" s="1" customFormat="1" ht="24.25" customHeight="1">
      <c r="B181" s="140"/>
      <c r="C181" s="208" t="s">
        <v>1015</v>
      </c>
      <c r="D181" s="208" t="s">
        <v>1858</v>
      </c>
      <c r="E181" s="209" t="s">
        <v>7233</v>
      </c>
      <c r="F181" s="210" t="s">
        <v>7234</v>
      </c>
      <c r="G181" s="211" t="s">
        <v>579</v>
      </c>
      <c r="H181" s="212">
        <v>16</v>
      </c>
      <c r="I181" s="213"/>
      <c r="J181" s="214">
        <f t="shared" si="25"/>
        <v>0</v>
      </c>
      <c r="K181" s="215"/>
      <c r="L181" s="216"/>
      <c r="M181" s="217" t="s">
        <v>1</v>
      </c>
      <c r="N181" s="218" t="s">
        <v>43</v>
      </c>
      <c r="P181" s="177">
        <f t="shared" si="26"/>
        <v>0</v>
      </c>
      <c r="Q181" s="177">
        <v>0</v>
      </c>
      <c r="R181" s="177">
        <f t="shared" si="27"/>
        <v>0</v>
      </c>
      <c r="S181" s="177">
        <v>0</v>
      </c>
      <c r="T181" s="178">
        <f t="shared" si="28"/>
        <v>0</v>
      </c>
      <c r="AR181" s="179" t="s">
        <v>626</v>
      </c>
      <c r="AT181" s="179" t="s">
        <v>1858</v>
      </c>
      <c r="AU181" s="179" t="s">
        <v>84</v>
      </c>
      <c r="AY181" s="17" t="s">
        <v>574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89</v>
      </c>
      <c r="BK181" s="102">
        <f t="shared" si="34"/>
        <v>0</v>
      </c>
      <c r="BL181" s="17" t="s">
        <v>580</v>
      </c>
      <c r="BM181" s="179" t="s">
        <v>7235</v>
      </c>
    </row>
    <row r="182" spans="2:65" s="1" customFormat="1" ht="38" customHeight="1">
      <c r="B182" s="140"/>
      <c r="C182" s="208" t="s">
        <v>1064</v>
      </c>
      <c r="D182" s="208" t="s">
        <v>1858</v>
      </c>
      <c r="E182" s="209" t="s">
        <v>7236</v>
      </c>
      <c r="F182" s="210" t="s">
        <v>7237</v>
      </c>
      <c r="G182" s="211" t="s">
        <v>579</v>
      </c>
      <c r="H182" s="212">
        <v>4</v>
      </c>
      <c r="I182" s="213"/>
      <c r="J182" s="214">
        <f t="shared" si="25"/>
        <v>0</v>
      </c>
      <c r="K182" s="215"/>
      <c r="L182" s="216"/>
      <c r="M182" s="217" t="s">
        <v>1</v>
      </c>
      <c r="N182" s="218" t="s">
        <v>43</v>
      </c>
      <c r="P182" s="177">
        <f t="shared" si="26"/>
        <v>0</v>
      </c>
      <c r="Q182" s="177">
        <v>0</v>
      </c>
      <c r="R182" s="177">
        <f t="shared" si="27"/>
        <v>0</v>
      </c>
      <c r="S182" s="177">
        <v>0</v>
      </c>
      <c r="T182" s="178">
        <f t="shared" si="28"/>
        <v>0</v>
      </c>
      <c r="AR182" s="179" t="s">
        <v>626</v>
      </c>
      <c r="AT182" s="179" t="s">
        <v>1858</v>
      </c>
      <c r="AU182" s="179" t="s">
        <v>84</v>
      </c>
      <c r="AY182" s="17" t="s">
        <v>574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17" t="s">
        <v>89</v>
      </c>
      <c r="BK182" s="102">
        <f t="shared" si="34"/>
        <v>0</v>
      </c>
      <c r="BL182" s="17" t="s">
        <v>580</v>
      </c>
      <c r="BM182" s="179" t="s">
        <v>7238</v>
      </c>
    </row>
    <row r="183" spans="2:65" s="1" customFormat="1" ht="21.75" customHeight="1">
      <c r="B183" s="140"/>
      <c r="C183" s="208" t="s">
        <v>1070</v>
      </c>
      <c r="D183" s="208" t="s">
        <v>1858</v>
      </c>
      <c r="E183" s="209" t="s">
        <v>7239</v>
      </c>
      <c r="F183" s="210" t="s">
        <v>7240</v>
      </c>
      <c r="G183" s="211" t="s">
        <v>579</v>
      </c>
      <c r="H183" s="212">
        <v>11</v>
      </c>
      <c r="I183" s="213"/>
      <c r="J183" s="214">
        <f t="shared" si="25"/>
        <v>0</v>
      </c>
      <c r="K183" s="215"/>
      <c r="L183" s="216"/>
      <c r="M183" s="217" t="s">
        <v>1</v>
      </c>
      <c r="N183" s="218" t="s">
        <v>43</v>
      </c>
      <c r="P183" s="177">
        <f t="shared" si="26"/>
        <v>0</v>
      </c>
      <c r="Q183" s="177">
        <v>0</v>
      </c>
      <c r="R183" s="177">
        <f t="shared" si="27"/>
        <v>0</v>
      </c>
      <c r="S183" s="177">
        <v>0</v>
      </c>
      <c r="T183" s="178">
        <f t="shared" si="28"/>
        <v>0</v>
      </c>
      <c r="AR183" s="179" t="s">
        <v>626</v>
      </c>
      <c r="AT183" s="179" t="s">
        <v>1858</v>
      </c>
      <c r="AU183" s="179" t="s">
        <v>84</v>
      </c>
      <c r="AY183" s="17" t="s">
        <v>574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17" t="s">
        <v>89</v>
      </c>
      <c r="BK183" s="102">
        <f t="shared" si="34"/>
        <v>0</v>
      </c>
      <c r="BL183" s="17" t="s">
        <v>580</v>
      </c>
      <c r="BM183" s="179" t="s">
        <v>7241</v>
      </c>
    </row>
    <row r="184" spans="2:65" s="1" customFormat="1" ht="16.5" customHeight="1">
      <c r="B184" s="140"/>
      <c r="C184" s="208" t="s">
        <v>1075</v>
      </c>
      <c r="D184" s="208" t="s">
        <v>1858</v>
      </c>
      <c r="E184" s="209" t="s">
        <v>7242</v>
      </c>
      <c r="F184" s="210" t="s">
        <v>7243</v>
      </c>
      <c r="G184" s="211" t="s">
        <v>579</v>
      </c>
      <c r="H184" s="212">
        <v>17</v>
      </c>
      <c r="I184" s="213"/>
      <c r="J184" s="214">
        <f t="shared" si="25"/>
        <v>0</v>
      </c>
      <c r="K184" s="215"/>
      <c r="L184" s="216"/>
      <c r="M184" s="217" t="s">
        <v>1</v>
      </c>
      <c r="N184" s="218" t="s">
        <v>43</v>
      </c>
      <c r="P184" s="177">
        <f t="shared" si="26"/>
        <v>0</v>
      </c>
      <c r="Q184" s="177">
        <v>0</v>
      </c>
      <c r="R184" s="177">
        <f t="shared" si="27"/>
        <v>0</v>
      </c>
      <c r="S184" s="177">
        <v>0</v>
      </c>
      <c r="T184" s="178">
        <f t="shared" si="28"/>
        <v>0</v>
      </c>
      <c r="AR184" s="179" t="s">
        <v>626</v>
      </c>
      <c r="AT184" s="179" t="s">
        <v>1858</v>
      </c>
      <c r="AU184" s="179" t="s">
        <v>84</v>
      </c>
      <c r="AY184" s="17" t="s">
        <v>574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17" t="s">
        <v>89</v>
      </c>
      <c r="BK184" s="102">
        <f t="shared" si="34"/>
        <v>0</v>
      </c>
      <c r="BL184" s="17" t="s">
        <v>580</v>
      </c>
      <c r="BM184" s="179" t="s">
        <v>7244</v>
      </c>
    </row>
    <row r="185" spans="2:65" s="11" customFormat="1" ht="26" customHeight="1">
      <c r="B185" s="156"/>
      <c r="D185" s="157" t="s">
        <v>76</v>
      </c>
      <c r="E185" s="158" t="s">
        <v>7245</v>
      </c>
      <c r="F185" s="158" t="s">
        <v>7246</v>
      </c>
      <c r="I185" s="159"/>
      <c r="J185" s="160">
        <f>BK185</f>
        <v>0</v>
      </c>
      <c r="L185" s="156"/>
      <c r="M185" s="161"/>
      <c r="P185" s="162">
        <f>SUM(P186:P200)</f>
        <v>0</v>
      </c>
      <c r="R185" s="162">
        <f>SUM(R186:R200)</f>
        <v>0</v>
      </c>
      <c r="T185" s="163">
        <f>SUM(T186:T200)</f>
        <v>0</v>
      </c>
      <c r="AR185" s="157" t="s">
        <v>84</v>
      </c>
      <c r="AT185" s="164" t="s">
        <v>76</v>
      </c>
      <c r="AU185" s="164" t="s">
        <v>77</v>
      </c>
      <c r="AY185" s="157" t="s">
        <v>574</v>
      </c>
      <c r="BK185" s="165">
        <f>SUM(BK186:BK200)</f>
        <v>0</v>
      </c>
    </row>
    <row r="186" spans="2:65" s="1" customFormat="1" ht="24.25" customHeight="1">
      <c r="B186" s="140"/>
      <c r="C186" s="208" t="s">
        <v>1080</v>
      </c>
      <c r="D186" s="208" t="s">
        <v>1858</v>
      </c>
      <c r="E186" s="209" t="s">
        <v>7247</v>
      </c>
      <c r="F186" s="210" t="s">
        <v>7248</v>
      </c>
      <c r="G186" s="211" t="s">
        <v>579</v>
      </c>
      <c r="H186" s="212">
        <v>19</v>
      </c>
      <c r="I186" s="213"/>
      <c r="J186" s="214">
        <f t="shared" ref="J186:J200" si="35">ROUND(I186*H186,2)</f>
        <v>0</v>
      </c>
      <c r="K186" s="215"/>
      <c r="L186" s="216"/>
      <c r="M186" s="217" t="s">
        <v>1</v>
      </c>
      <c r="N186" s="218" t="s">
        <v>43</v>
      </c>
      <c r="P186" s="177">
        <f t="shared" ref="P186:P200" si="36">O186*H186</f>
        <v>0</v>
      </c>
      <c r="Q186" s="177">
        <v>0</v>
      </c>
      <c r="R186" s="177">
        <f t="shared" ref="R186:R200" si="37">Q186*H186</f>
        <v>0</v>
      </c>
      <c r="S186" s="177">
        <v>0</v>
      </c>
      <c r="T186" s="178">
        <f t="shared" ref="T186:T200" si="38">S186*H186</f>
        <v>0</v>
      </c>
      <c r="AR186" s="179" t="s">
        <v>626</v>
      </c>
      <c r="AT186" s="179" t="s">
        <v>1858</v>
      </c>
      <c r="AU186" s="179" t="s">
        <v>84</v>
      </c>
      <c r="AY186" s="17" t="s">
        <v>574</v>
      </c>
      <c r="BE186" s="102">
        <f t="shared" ref="BE186:BE200" si="39">IF(N186="základná",J186,0)</f>
        <v>0</v>
      </c>
      <c r="BF186" s="102">
        <f t="shared" ref="BF186:BF200" si="40">IF(N186="znížená",J186,0)</f>
        <v>0</v>
      </c>
      <c r="BG186" s="102">
        <f t="shared" ref="BG186:BG200" si="41">IF(N186="zákl. prenesená",J186,0)</f>
        <v>0</v>
      </c>
      <c r="BH186" s="102">
        <f t="shared" ref="BH186:BH200" si="42">IF(N186="zníž. prenesená",J186,0)</f>
        <v>0</v>
      </c>
      <c r="BI186" s="102">
        <f t="shared" ref="BI186:BI200" si="43">IF(N186="nulová",J186,0)</f>
        <v>0</v>
      </c>
      <c r="BJ186" s="17" t="s">
        <v>89</v>
      </c>
      <c r="BK186" s="102">
        <f t="shared" ref="BK186:BK200" si="44">ROUND(I186*H186,2)</f>
        <v>0</v>
      </c>
      <c r="BL186" s="17" t="s">
        <v>580</v>
      </c>
      <c r="BM186" s="179" t="s">
        <v>7249</v>
      </c>
    </row>
    <row r="187" spans="2:65" s="1" customFormat="1" ht="66.75" customHeight="1">
      <c r="B187" s="140"/>
      <c r="C187" s="208" t="s">
        <v>1085</v>
      </c>
      <c r="D187" s="208" t="s">
        <v>1858</v>
      </c>
      <c r="E187" s="209" t="s">
        <v>7250</v>
      </c>
      <c r="F187" s="210" t="s">
        <v>7251</v>
      </c>
      <c r="G187" s="211" t="s">
        <v>579</v>
      </c>
      <c r="H187" s="212">
        <v>34</v>
      </c>
      <c r="I187" s="213"/>
      <c r="J187" s="214">
        <f t="shared" si="35"/>
        <v>0</v>
      </c>
      <c r="K187" s="215"/>
      <c r="L187" s="216"/>
      <c r="M187" s="217" t="s">
        <v>1</v>
      </c>
      <c r="N187" s="218" t="s">
        <v>43</v>
      </c>
      <c r="P187" s="177">
        <f t="shared" si="36"/>
        <v>0</v>
      </c>
      <c r="Q187" s="177">
        <v>0</v>
      </c>
      <c r="R187" s="177">
        <f t="shared" si="37"/>
        <v>0</v>
      </c>
      <c r="S187" s="177">
        <v>0</v>
      </c>
      <c r="T187" s="178">
        <f t="shared" si="38"/>
        <v>0</v>
      </c>
      <c r="AR187" s="179" t="s">
        <v>626</v>
      </c>
      <c r="AT187" s="179" t="s">
        <v>1858</v>
      </c>
      <c r="AU187" s="179" t="s">
        <v>84</v>
      </c>
      <c r="AY187" s="17" t="s">
        <v>574</v>
      </c>
      <c r="BE187" s="102">
        <f t="shared" si="39"/>
        <v>0</v>
      </c>
      <c r="BF187" s="102">
        <f t="shared" si="40"/>
        <v>0</v>
      </c>
      <c r="BG187" s="102">
        <f t="shared" si="41"/>
        <v>0</v>
      </c>
      <c r="BH187" s="102">
        <f t="shared" si="42"/>
        <v>0</v>
      </c>
      <c r="BI187" s="102">
        <f t="shared" si="43"/>
        <v>0</v>
      </c>
      <c r="BJ187" s="17" t="s">
        <v>89</v>
      </c>
      <c r="BK187" s="102">
        <f t="shared" si="44"/>
        <v>0</v>
      </c>
      <c r="BL187" s="17" t="s">
        <v>580</v>
      </c>
      <c r="BM187" s="179" t="s">
        <v>7252</v>
      </c>
    </row>
    <row r="188" spans="2:65" s="1" customFormat="1" ht="76.25" customHeight="1">
      <c r="B188" s="140"/>
      <c r="C188" s="208" t="s">
        <v>1090</v>
      </c>
      <c r="D188" s="208" t="s">
        <v>1858</v>
      </c>
      <c r="E188" s="209" t="s">
        <v>7253</v>
      </c>
      <c r="F188" s="210" t="s">
        <v>7254</v>
      </c>
      <c r="G188" s="211" t="s">
        <v>579</v>
      </c>
      <c r="H188" s="212">
        <v>27</v>
      </c>
      <c r="I188" s="213"/>
      <c r="J188" s="214">
        <f t="shared" si="35"/>
        <v>0</v>
      </c>
      <c r="K188" s="215"/>
      <c r="L188" s="216"/>
      <c r="M188" s="217" t="s">
        <v>1</v>
      </c>
      <c r="N188" s="218" t="s">
        <v>43</v>
      </c>
      <c r="P188" s="177">
        <f t="shared" si="36"/>
        <v>0</v>
      </c>
      <c r="Q188" s="177">
        <v>0</v>
      </c>
      <c r="R188" s="177">
        <f t="shared" si="37"/>
        <v>0</v>
      </c>
      <c r="S188" s="177">
        <v>0</v>
      </c>
      <c r="T188" s="178">
        <f t="shared" si="38"/>
        <v>0</v>
      </c>
      <c r="AR188" s="179" t="s">
        <v>626</v>
      </c>
      <c r="AT188" s="179" t="s">
        <v>1858</v>
      </c>
      <c r="AU188" s="179" t="s">
        <v>84</v>
      </c>
      <c r="AY188" s="17" t="s">
        <v>574</v>
      </c>
      <c r="BE188" s="102">
        <f t="shared" si="39"/>
        <v>0</v>
      </c>
      <c r="BF188" s="102">
        <f t="shared" si="40"/>
        <v>0</v>
      </c>
      <c r="BG188" s="102">
        <f t="shared" si="41"/>
        <v>0</v>
      </c>
      <c r="BH188" s="102">
        <f t="shared" si="42"/>
        <v>0</v>
      </c>
      <c r="BI188" s="102">
        <f t="shared" si="43"/>
        <v>0</v>
      </c>
      <c r="BJ188" s="17" t="s">
        <v>89</v>
      </c>
      <c r="BK188" s="102">
        <f t="shared" si="44"/>
        <v>0</v>
      </c>
      <c r="BL188" s="17" t="s">
        <v>580</v>
      </c>
      <c r="BM188" s="179" t="s">
        <v>7255</v>
      </c>
    </row>
    <row r="189" spans="2:65" s="1" customFormat="1" ht="76.25" customHeight="1">
      <c r="B189" s="140"/>
      <c r="C189" s="208" t="s">
        <v>1095</v>
      </c>
      <c r="D189" s="208" t="s">
        <v>1858</v>
      </c>
      <c r="E189" s="209" t="s">
        <v>7256</v>
      </c>
      <c r="F189" s="210" t="s">
        <v>7257</v>
      </c>
      <c r="G189" s="211" t="s">
        <v>579</v>
      </c>
      <c r="H189" s="212">
        <v>34</v>
      </c>
      <c r="I189" s="213"/>
      <c r="J189" s="214">
        <f t="shared" si="35"/>
        <v>0</v>
      </c>
      <c r="K189" s="215"/>
      <c r="L189" s="216"/>
      <c r="M189" s="217" t="s">
        <v>1</v>
      </c>
      <c r="N189" s="218" t="s">
        <v>43</v>
      </c>
      <c r="P189" s="177">
        <f t="shared" si="36"/>
        <v>0</v>
      </c>
      <c r="Q189" s="177">
        <v>0</v>
      </c>
      <c r="R189" s="177">
        <f t="shared" si="37"/>
        <v>0</v>
      </c>
      <c r="S189" s="177">
        <v>0</v>
      </c>
      <c r="T189" s="178">
        <f t="shared" si="38"/>
        <v>0</v>
      </c>
      <c r="AR189" s="179" t="s">
        <v>626</v>
      </c>
      <c r="AT189" s="179" t="s">
        <v>1858</v>
      </c>
      <c r="AU189" s="179" t="s">
        <v>84</v>
      </c>
      <c r="AY189" s="17" t="s">
        <v>574</v>
      </c>
      <c r="BE189" s="102">
        <f t="shared" si="39"/>
        <v>0</v>
      </c>
      <c r="BF189" s="102">
        <f t="shared" si="40"/>
        <v>0</v>
      </c>
      <c r="BG189" s="102">
        <f t="shared" si="41"/>
        <v>0</v>
      </c>
      <c r="BH189" s="102">
        <f t="shared" si="42"/>
        <v>0</v>
      </c>
      <c r="BI189" s="102">
        <f t="shared" si="43"/>
        <v>0</v>
      </c>
      <c r="BJ189" s="17" t="s">
        <v>89</v>
      </c>
      <c r="BK189" s="102">
        <f t="shared" si="44"/>
        <v>0</v>
      </c>
      <c r="BL189" s="17" t="s">
        <v>580</v>
      </c>
      <c r="BM189" s="179" t="s">
        <v>7258</v>
      </c>
    </row>
    <row r="190" spans="2:65" s="1" customFormat="1" ht="76.25" customHeight="1">
      <c r="B190" s="140"/>
      <c r="C190" s="208" t="s">
        <v>1100</v>
      </c>
      <c r="D190" s="208" t="s">
        <v>1858</v>
      </c>
      <c r="E190" s="209" t="s">
        <v>7259</v>
      </c>
      <c r="F190" s="210" t="s">
        <v>7260</v>
      </c>
      <c r="G190" s="211" t="s">
        <v>579</v>
      </c>
      <c r="H190" s="212">
        <v>34</v>
      </c>
      <c r="I190" s="213"/>
      <c r="J190" s="214">
        <f t="shared" si="35"/>
        <v>0</v>
      </c>
      <c r="K190" s="215"/>
      <c r="L190" s="216"/>
      <c r="M190" s="217" t="s">
        <v>1</v>
      </c>
      <c r="N190" s="218" t="s">
        <v>43</v>
      </c>
      <c r="P190" s="177">
        <f t="shared" si="36"/>
        <v>0</v>
      </c>
      <c r="Q190" s="177">
        <v>0</v>
      </c>
      <c r="R190" s="177">
        <f t="shared" si="37"/>
        <v>0</v>
      </c>
      <c r="S190" s="177">
        <v>0</v>
      </c>
      <c r="T190" s="178">
        <f t="shared" si="38"/>
        <v>0</v>
      </c>
      <c r="AR190" s="179" t="s">
        <v>626</v>
      </c>
      <c r="AT190" s="179" t="s">
        <v>1858</v>
      </c>
      <c r="AU190" s="179" t="s">
        <v>84</v>
      </c>
      <c r="AY190" s="17" t="s">
        <v>574</v>
      </c>
      <c r="BE190" s="102">
        <f t="shared" si="39"/>
        <v>0</v>
      </c>
      <c r="BF190" s="102">
        <f t="shared" si="40"/>
        <v>0</v>
      </c>
      <c r="BG190" s="102">
        <f t="shared" si="41"/>
        <v>0</v>
      </c>
      <c r="BH190" s="102">
        <f t="shared" si="42"/>
        <v>0</v>
      </c>
      <c r="BI190" s="102">
        <f t="shared" si="43"/>
        <v>0</v>
      </c>
      <c r="BJ190" s="17" t="s">
        <v>89</v>
      </c>
      <c r="BK190" s="102">
        <f t="shared" si="44"/>
        <v>0</v>
      </c>
      <c r="BL190" s="17" t="s">
        <v>580</v>
      </c>
      <c r="BM190" s="179" t="s">
        <v>7261</v>
      </c>
    </row>
    <row r="191" spans="2:65" s="1" customFormat="1" ht="49.25" customHeight="1">
      <c r="B191" s="140"/>
      <c r="C191" s="208" t="s">
        <v>1104</v>
      </c>
      <c r="D191" s="208" t="s">
        <v>1858</v>
      </c>
      <c r="E191" s="209" t="s">
        <v>7262</v>
      </c>
      <c r="F191" s="210" t="s">
        <v>7263</v>
      </c>
      <c r="G191" s="211" t="s">
        <v>579</v>
      </c>
      <c r="H191" s="212">
        <v>1</v>
      </c>
      <c r="I191" s="213"/>
      <c r="J191" s="214">
        <f t="shared" si="35"/>
        <v>0</v>
      </c>
      <c r="K191" s="215"/>
      <c r="L191" s="216"/>
      <c r="M191" s="217" t="s">
        <v>1</v>
      </c>
      <c r="N191" s="218" t="s">
        <v>43</v>
      </c>
      <c r="P191" s="177">
        <f t="shared" si="36"/>
        <v>0</v>
      </c>
      <c r="Q191" s="177">
        <v>0</v>
      </c>
      <c r="R191" s="177">
        <f t="shared" si="37"/>
        <v>0</v>
      </c>
      <c r="S191" s="177">
        <v>0</v>
      </c>
      <c r="T191" s="178">
        <f t="shared" si="38"/>
        <v>0</v>
      </c>
      <c r="AR191" s="179" t="s">
        <v>626</v>
      </c>
      <c r="AT191" s="179" t="s">
        <v>1858</v>
      </c>
      <c r="AU191" s="179" t="s">
        <v>84</v>
      </c>
      <c r="AY191" s="17" t="s">
        <v>574</v>
      </c>
      <c r="BE191" s="102">
        <f t="shared" si="39"/>
        <v>0</v>
      </c>
      <c r="BF191" s="102">
        <f t="shared" si="40"/>
        <v>0</v>
      </c>
      <c r="BG191" s="102">
        <f t="shared" si="41"/>
        <v>0</v>
      </c>
      <c r="BH191" s="102">
        <f t="shared" si="42"/>
        <v>0</v>
      </c>
      <c r="BI191" s="102">
        <f t="shared" si="43"/>
        <v>0</v>
      </c>
      <c r="BJ191" s="17" t="s">
        <v>89</v>
      </c>
      <c r="BK191" s="102">
        <f t="shared" si="44"/>
        <v>0</v>
      </c>
      <c r="BL191" s="17" t="s">
        <v>580</v>
      </c>
      <c r="BM191" s="179" t="s">
        <v>7264</v>
      </c>
    </row>
    <row r="192" spans="2:65" s="1" customFormat="1" ht="49.25" customHeight="1">
      <c r="B192" s="140"/>
      <c r="C192" s="208" t="s">
        <v>1108</v>
      </c>
      <c r="D192" s="208" t="s">
        <v>1858</v>
      </c>
      <c r="E192" s="209" t="s">
        <v>7265</v>
      </c>
      <c r="F192" s="210" t="s">
        <v>7266</v>
      </c>
      <c r="G192" s="211" t="s">
        <v>579</v>
      </c>
      <c r="H192" s="212">
        <v>4</v>
      </c>
      <c r="I192" s="213"/>
      <c r="J192" s="214">
        <f t="shared" si="35"/>
        <v>0</v>
      </c>
      <c r="K192" s="215"/>
      <c r="L192" s="216"/>
      <c r="M192" s="217" t="s">
        <v>1</v>
      </c>
      <c r="N192" s="218" t="s">
        <v>43</v>
      </c>
      <c r="P192" s="177">
        <f t="shared" si="36"/>
        <v>0</v>
      </c>
      <c r="Q192" s="177">
        <v>0</v>
      </c>
      <c r="R192" s="177">
        <f t="shared" si="37"/>
        <v>0</v>
      </c>
      <c r="S192" s="177">
        <v>0</v>
      </c>
      <c r="T192" s="178">
        <f t="shared" si="38"/>
        <v>0</v>
      </c>
      <c r="AR192" s="179" t="s">
        <v>626</v>
      </c>
      <c r="AT192" s="179" t="s">
        <v>1858</v>
      </c>
      <c r="AU192" s="179" t="s">
        <v>84</v>
      </c>
      <c r="AY192" s="17" t="s">
        <v>574</v>
      </c>
      <c r="BE192" s="102">
        <f t="shared" si="39"/>
        <v>0</v>
      </c>
      <c r="BF192" s="102">
        <f t="shared" si="40"/>
        <v>0</v>
      </c>
      <c r="BG192" s="102">
        <f t="shared" si="41"/>
        <v>0</v>
      </c>
      <c r="BH192" s="102">
        <f t="shared" si="42"/>
        <v>0</v>
      </c>
      <c r="BI192" s="102">
        <f t="shared" si="43"/>
        <v>0</v>
      </c>
      <c r="BJ192" s="17" t="s">
        <v>89</v>
      </c>
      <c r="BK192" s="102">
        <f t="shared" si="44"/>
        <v>0</v>
      </c>
      <c r="BL192" s="17" t="s">
        <v>580</v>
      </c>
      <c r="BM192" s="179" t="s">
        <v>7267</v>
      </c>
    </row>
    <row r="193" spans="2:65" s="1" customFormat="1" ht="62.75" customHeight="1">
      <c r="B193" s="140"/>
      <c r="C193" s="208" t="s">
        <v>1112</v>
      </c>
      <c r="D193" s="208" t="s">
        <v>1858</v>
      </c>
      <c r="E193" s="209" t="s">
        <v>7268</v>
      </c>
      <c r="F193" s="210" t="s">
        <v>7269</v>
      </c>
      <c r="G193" s="211" t="s">
        <v>579</v>
      </c>
      <c r="H193" s="212">
        <v>7</v>
      </c>
      <c r="I193" s="213"/>
      <c r="J193" s="214">
        <f t="shared" si="35"/>
        <v>0</v>
      </c>
      <c r="K193" s="215"/>
      <c r="L193" s="216"/>
      <c r="M193" s="217" t="s">
        <v>1</v>
      </c>
      <c r="N193" s="218" t="s">
        <v>43</v>
      </c>
      <c r="P193" s="177">
        <f t="shared" si="36"/>
        <v>0</v>
      </c>
      <c r="Q193" s="177">
        <v>0</v>
      </c>
      <c r="R193" s="177">
        <f t="shared" si="37"/>
        <v>0</v>
      </c>
      <c r="S193" s="177">
        <v>0</v>
      </c>
      <c r="T193" s="178">
        <f t="shared" si="38"/>
        <v>0</v>
      </c>
      <c r="AR193" s="179" t="s">
        <v>626</v>
      </c>
      <c r="AT193" s="179" t="s">
        <v>1858</v>
      </c>
      <c r="AU193" s="179" t="s">
        <v>84</v>
      </c>
      <c r="AY193" s="17" t="s">
        <v>574</v>
      </c>
      <c r="BE193" s="102">
        <f t="shared" si="39"/>
        <v>0</v>
      </c>
      <c r="BF193" s="102">
        <f t="shared" si="40"/>
        <v>0</v>
      </c>
      <c r="BG193" s="102">
        <f t="shared" si="41"/>
        <v>0</v>
      </c>
      <c r="BH193" s="102">
        <f t="shared" si="42"/>
        <v>0</v>
      </c>
      <c r="BI193" s="102">
        <f t="shared" si="43"/>
        <v>0</v>
      </c>
      <c r="BJ193" s="17" t="s">
        <v>89</v>
      </c>
      <c r="BK193" s="102">
        <f t="shared" si="44"/>
        <v>0</v>
      </c>
      <c r="BL193" s="17" t="s">
        <v>580</v>
      </c>
      <c r="BM193" s="179" t="s">
        <v>7270</v>
      </c>
    </row>
    <row r="194" spans="2:65" s="1" customFormat="1" ht="76.25" customHeight="1">
      <c r="B194" s="140"/>
      <c r="C194" s="208" t="s">
        <v>1116</v>
      </c>
      <c r="D194" s="208" t="s">
        <v>1858</v>
      </c>
      <c r="E194" s="209" t="s">
        <v>7271</v>
      </c>
      <c r="F194" s="210" t="s">
        <v>7272</v>
      </c>
      <c r="G194" s="211" t="s">
        <v>579</v>
      </c>
      <c r="H194" s="212">
        <v>2</v>
      </c>
      <c r="I194" s="213"/>
      <c r="J194" s="214">
        <f t="shared" si="35"/>
        <v>0</v>
      </c>
      <c r="K194" s="215"/>
      <c r="L194" s="216"/>
      <c r="M194" s="217" t="s">
        <v>1</v>
      </c>
      <c r="N194" s="218" t="s">
        <v>43</v>
      </c>
      <c r="P194" s="177">
        <f t="shared" si="36"/>
        <v>0</v>
      </c>
      <c r="Q194" s="177">
        <v>0</v>
      </c>
      <c r="R194" s="177">
        <f t="shared" si="37"/>
        <v>0</v>
      </c>
      <c r="S194" s="177">
        <v>0</v>
      </c>
      <c r="T194" s="178">
        <f t="shared" si="38"/>
        <v>0</v>
      </c>
      <c r="AR194" s="179" t="s">
        <v>626</v>
      </c>
      <c r="AT194" s="179" t="s">
        <v>1858</v>
      </c>
      <c r="AU194" s="179" t="s">
        <v>84</v>
      </c>
      <c r="AY194" s="17" t="s">
        <v>574</v>
      </c>
      <c r="BE194" s="102">
        <f t="shared" si="39"/>
        <v>0</v>
      </c>
      <c r="BF194" s="102">
        <f t="shared" si="40"/>
        <v>0</v>
      </c>
      <c r="BG194" s="102">
        <f t="shared" si="41"/>
        <v>0</v>
      </c>
      <c r="BH194" s="102">
        <f t="shared" si="42"/>
        <v>0</v>
      </c>
      <c r="BI194" s="102">
        <f t="shared" si="43"/>
        <v>0</v>
      </c>
      <c r="BJ194" s="17" t="s">
        <v>89</v>
      </c>
      <c r="BK194" s="102">
        <f t="shared" si="44"/>
        <v>0</v>
      </c>
      <c r="BL194" s="17" t="s">
        <v>580</v>
      </c>
      <c r="BM194" s="179" t="s">
        <v>7273</v>
      </c>
    </row>
    <row r="195" spans="2:65" s="1" customFormat="1" ht="66.75" customHeight="1">
      <c r="B195" s="140"/>
      <c r="C195" s="208" t="s">
        <v>1122</v>
      </c>
      <c r="D195" s="208" t="s">
        <v>1858</v>
      </c>
      <c r="E195" s="209" t="s">
        <v>7274</v>
      </c>
      <c r="F195" s="210" t="s">
        <v>7275</v>
      </c>
      <c r="G195" s="211" t="s">
        <v>579</v>
      </c>
      <c r="H195" s="212">
        <v>1</v>
      </c>
      <c r="I195" s="213"/>
      <c r="J195" s="214">
        <f t="shared" si="35"/>
        <v>0</v>
      </c>
      <c r="K195" s="215"/>
      <c r="L195" s="216"/>
      <c r="M195" s="217" t="s">
        <v>1</v>
      </c>
      <c r="N195" s="218" t="s">
        <v>43</v>
      </c>
      <c r="P195" s="177">
        <f t="shared" si="36"/>
        <v>0</v>
      </c>
      <c r="Q195" s="177">
        <v>0</v>
      </c>
      <c r="R195" s="177">
        <f t="shared" si="37"/>
        <v>0</v>
      </c>
      <c r="S195" s="177">
        <v>0</v>
      </c>
      <c r="T195" s="178">
        <f t="shared" si="38"/>
        <v>0</v>
      </c>
      <c r="AR195" s="179" t="s">
        <v>626</v>
      </c>
      <c r="AT195" s="179" t="s">
        <v>1858</v>
      </c>
      <c r="AU195" s="179" t="s">
        <v>84</v>
      </c>
      <c r="AY195" s="17" t="s">
        <v>574</v>
      </c>
      <c r="BE195" s="102">
        <f t="shared" si="39"/>
        <v>0</v>
      </c>
      <c r="BF195" s="102">
        <f t="shared" si="40"/>
        <v>0</v>
      </c>
      <c r="BG195" s="102">
        <f t="shared" si="41"/>
        <v>0</v>
      </c>
      <c r="BH195" s="102">
        <f t="shared" si="42"/>
        <v>0</v>
      </c>
      <c r="BI195" s="102">
        <f t="shared" si="43"/>
        <v>0</v>
      </c>
      <c r="BJ195" s="17" t="s">
        <v>89</v>
      </c>
      <c r="BK195" s="102">
        <f t="shared" si="44"/>
        <v>0</v>
      </c>
      <c r="BL195" s="17" t="s">
        <v>580</v>
      </c>
      <c r="BM195" s="179" t="s">
        <v>7276</v>
      </c>
    </row>
    <row r="196" spans="2:65" s="1" customFormat="1" ht="66.75" customHeight="1">
      <c r="B196" s="140"/>
      <c r="C196" s="208" t="s">
        <v>1127</v>
      </c>
      <c r="D196" s="208" t="s">
        <v>1858</v>
      </c>
      <c r="E196" s="209" t="s">
        <v>7277</v>
      </c>
      <c r="F196" s="210" t="s">
        <v>7278</v>
      </c>
      <c r="G196" s="211" t="s">
        <v>579</v>
      </c>
      <c r="H196" s="212">
        <v>36</v>
      </c>
      <c r="I196" s="213"/>
      <c r="J196" s="214">
        <f t="shared" si="35"/>
        <v>0</v>
      </c>
      <c r="K196" s="215"/>
      <c r="L196" s="216"/>
      <c r="M196" s="217" t="s">
        <v>1</v>
      </c>
      <c r="N196" s="218" t="s">
        <v>43</v>
      </c>
      <c r="P196" s="177">
        <f t="shared" si="36"/>
        <v>0</v>
      </c>
      <c r="Q196" s="177">
        <v>0</v>
      </c>
      <c r="R196" s="177">
        <f t="shared" si="37"/>
        <v>0</v>
      </c>
      <c r="S196" s="177">
        <v>0</v>
      </c>
      <c r="T196" s="178">
        <f t="shared" si="38"/>
        <v>0</v>
      </c>
      <c r="AR196" s="179" t="s">
        <v>626</v>
      </c>
      <c r="AT196" s="179" t="s">
        <v>1858</v>
      </c>
      <c r="AU196" s="179" t="s">
        <v>84</v>
      </c>
      <c r="AY196" s="17" t="s">
        <v>574</v>
      </c>
      <c r="BE196" s="102">
        <f t="shared" si="39"/>
        <v>0</v>
      </c>
      <c r="BF196" s="102">
        <f t="shared" si="40"/>
        <v>0</v>
      </c>
      <c r="BG196" s="102">
        <f t="shared" si="41"/>
        <v>0</v>
      </c>
      <c r="BH196" s="102">
        <f t="shared" si="42"/>
        <v>0</v>
      </c>
      <c r="BI196" s="102">
        <f t="shared" si="43"/>
        <v>0</v>
      </c>
      <c r="BJ196" s="17" t="s">
        <v>89</v>
      </c>
      <c r="BK196" s="102">
        <f t="shared" si="44"/>
        <v>0</v>
      </c>
      <c r="BL196" s="17" t="s">
        <v>580</v>
      </c>
      <c r="BM196" s="179" t="s">
        <v>7279</v>
      </c>
    </row>
    <row r="197" spans="2:65" s="1" customFormat="1" ht="49.25" customHeight="1">
      <c r="B197" s="140"/>
      <c r="C197" s="208" t="s">
        <v>1131</v>
      </c>
      <c r="D197" s="208" t="s">
        <v>1858</v>
      </c>
      <c r="E197" s="209" t="s">
        <v>7280</v>
      </c>
      <c r="F197" s="210" t="s">
        <v>7281</v>
      </c>
      <c r="G197" s="211" t="s">
        <v>579</v>
      </c>
      <c r="H197" s="212">
        <v>9</v>
      </c>
      <c r="I197" s="213"/>
      <c r="J197" s="214">
        <f t="shared" si="35"/>
        <v>0</v>
      </c>
      <c r="K197" s="215"/>
      <c r="L197" s="216"/>
      <c r="M197" s="217" t="s">
        <v>1</v>
      </c>
      <c r="N197" s="218" t="s">
        <v>43</v>
      </c>
      <c r="P197" s="177">
        <f t="shared" si="36"/>
        <v>0</v>
      </c>
      <c r="Q197" s="177">
        <v>0</v>
      </c>
      <c r="R197" s="177">
        <f t="shared" si="37"/>
        <v>0</v>
      </c>
      <c r="S197" s="177">
        <v>0</v>
      </c>
      <c r="T197" s="178">
        <f t="shared" si="38"/>
        <v>0</v>
      </c>
      <c r="AR197" s="179" t="s">
        <v>626</v>
      </c>
      <c r="AT197" s="179" t="s">
        <v>1858</v>
      </c>
      <c r="AU197" s="179" t="s">
        <v>84</v>
      </c>
      <c r="AY197" s="17" t="s">
        <v>574</v>
      </c>
      <c r="BE197" s="102">
        <f t="shared" si="39"/>
        <v>0</v>
      </c>
      <c r="BF197" s="102">
        <f t="shared" si="40"/>
        <v>0</v>
      </c>
      <c r="BG197" s="102">
        <f t="shared" si="41"/>
        <v>0</v>
      </c>
      <c r="BH197" s="102">
        <f t="shared" si="42"/>
        <v>0</v>
      </c>
      <c r="BI197" s="102">
        <f t="shared" si="43"/>
        <v>0</v>
      </c>
      <c r="BJ197" s="17" t="s">
        <v>89</v>
      </c>
      <c r="BK197" s="102">
        <f t="shared" si="44"/>
        <v>0</v>
      </c>
      <c r="BL197" s="17" t="s">
        <v>580</v>
      </c>
      <c r="BM197" s="179" t="s">
        <v>7282</v>
      </c>
    </row>
    <row r="198" spans="2:65" s="1" customFormat="1" ht="24.25" customHeight="1">
      <c r="B198" s="140"/>
      <c r="C198" s="208" t="s">
        <v>1136</v>
      </c>
      <c r="D198" s="208" t="s">
        <v>1858</v>
      </c>
      <c r="E198" s="209" t="s">
        <v>7283</v>
      </c>
      <c r="F198" s="210" t="s">
        <v>7284</v>
      </c>
      <c r="G198" s="211" t="s">
        <v>579</v>
      </c>
      <c r="H198" s="212">
        <v>4</v>
      </c>
      <c r="I198" s="213"/>
      <c r="J198" s="214">
        <f t="shared" si="35"/>
        <v>0</v>
      </c>
      <c r="K198" s="215"/>
      <c r="L198" s="216"/>
      <c r="M198" s="217" t="s">
        <v>1</v>
      </c>
      <c r="N198" s="218" t="s">
        <v>43</v>
      </c>
      <c r="P198" s="177">
        <f t="shared" si="36"/>
        <v>0</v>
      </c>
      <c r="Q198" s="177">
        <v>0</v>
      </c>
      <c r="R198" s="177">
        <f t="shared" si="37"/>
        <v>0</v>
      </c>
      <c r="S198" s="177">
        <v>0</v>
      </c>
      <c r="T198" s="178">
        <f t="shared" si="38"/>
        <v>0</v>
      </c>
      <c r="AR198" s="179" t="s">
        <v>626</v>
      </c>
      <c r="AT198" s="179" t="s">
        <v>1858</v>
      </c>
      <c r="AU198" s="179" t="s">
        <v>84</v>
      </c>
      <c r="AY198" s="17" t="s">
        <v>574</v>
      </c>
      <c r="BE198" s="102">
        <f t="shared" si="39"/>
        <v>0</v>
      </c>
      <c r="BF198" s="102">
        <f t="shared" si="40"/>
        <v>0</v>
      </c>
      <c r="BG198" s="102">
        <f t="shared" si="41"/>
        <v>0</v>
      </c>
      <c r="BH198" s="102">
        <f t="shared" si="42"/>
        <v>0</v>
      </c>
      <c r="BI198" s="102">
        <f t="shared" si="43"/>
        <v>0</v>
      </c>
      <c r="BJ198" s="17" t="s">
        <v>89</v>
      </c>
      <c r="BK198" s="102">
        <f t="shared" si="44"/>
        <v>0</v>
      </c>
      <c r="BL198" s="17" t="s">
        <v>580</v>
      </c>
      <c r="BM198" s="179" t="s">
        <v>7285</v>
      </c>
    </row>
    <row r="199" spans="2:65" s="1" customFormat="1" ht="24.25" customHeight="1">
      <c r="B199" s="140"/>
      <c r="C199" s="208" t="s">
        <v>1149</v>
      </c>
      <c r="D199" s="208" t="s">
        <v>1858</v>
      </c>
      <c r="E199" s="209" t="s">
        <v>7286</v>
      </c>
      <c r="F199" s="210" t="s">
        <v>7287</v>
      </c>
      <c r="G199" s="211" t="s">
        <v>579</v>
      </c>
      <c r="H199" s="212">
        <v>3</v>
      </c>
      <c r="I199" s="213"/>
      <c r="J199" s="214">
        <f t="shared" si="35"/>
        <v>0</v>
      </c>
      <c r="K199" s="215"/>
      <c r="L199" s="216"/>
      <c r="M199" s="217" t="s">
        <v>1</v>
      </c>
      <c r="N199" s="218" t="s">
        <v>43</v>
      </c>
      <c r="P199" s="177">
        <f t="shared" si="36"/>
        <v>0</v>
      </c>
      <c r="Q199" s="177">
        <v>0</v>
      </c>
      <c r="R199" s="177">
        <f t="shared" si="37"/>
        <v>0</v>
      </c>
      <c r="S199" s="177">
        <v>0</v>
      </c>
      <c r="T199" s="178">
        <f t="shared" si="38"/>
        <v>0</v>
      </c>
      <c r="AR199" s="179" t="s">
        <v>626</v>
      </c>
      <c r="AT199" s="179" t="s">
        <v>1858</v>
      </c>
      <c r="AU199" s="179" t="s">
        <v>84</v>
      </c>
      <c r="AY199" s="17" t="s">
        <v>574</v>
      </c>
      <c r="BE199" s="102">
        <f t="shared" si="39"/>
        <v>0</v>
      </c>
      <c r="BF199" s="102">
        <f t="shared" si="40"/>
        <v>0</v>
      </c>
      <c r="BG199" s="102">
        <f t="shared" si="41"/>
        <v>0</v>
      </c>
      <c r="BH199" s="102">
        <f t="shared" si="42"/>
        <v>0</v>
      </c>
      <c r="BI199" s="102">
        <f t="shared" si="43"/>
        <v>0</v>
      </c>
      <c r="BJ199" s="17" t="s">
        <v>89</v>
      </c>
      <c r="BK199" s="102">
        <f t="shared" si="44"/>
        <v>0</v>
      </c>
      <c r="BL199" s="17" t="s">
        <v>580</v>
      </c>
      <c r="BM199" s="179" t="s">
        <v>7288</v>
      </c>
    </row>
    <row r="200" spans="2:65" s="1" customFormat="1" ht="33" customHeight="1">
      <c r="B200" s="140"/>
      <c r="C200" s="208" t="s">
        <v>1157</v>
      </c>
      <c r="D200" s="208" t="s">
        <v>1858</v>
      </c>
      <c r="E200" s="209" t="s">
        <v>7289</v>
      </c>
      <c r="F200" s="210" t="s">
        <v>7290</v>
      </c>
      <c r="G200" s="211" t="s">
        <v>579</v>
      </c>
      <c r="H200" s="212">
        <v>18</v>
      </c>
      <c r="I200" s="213"/>
      <c r="J200" s="214">
        <f t="shared" si="35"/>
        <v>0</v>
      </c>
      <c r="K200" s="215"/>
      <c r="L200" s="216"/>
      <c r="M200" s="217" t="s">
        <v>1</v>
      </c>
      <c r="N200" s="218" t="s">
        <v>43</v>
      </c>
      <c r="P200" s="177">
        <f t="shared" si="36"/>
        <v>0</v>
      </c>
      <c r="Q200" s="177">
        <v>0</v>
      </c>
      <c r="R200" s="177">
        <f t="shared" si="37"/>
        <v>0</v>
      </c>
      <c r="S200" s="177">
        <v>0</v>
      </c>
      <c r="T200" s="178">
        <f t="shared" si="38"/>
        <v>0</v>
      </c>
      <c r="AR200" s="179" t="s">
        <v>626</v>
      </c>
      <c r="AT200" s="179" t="s">
        <v>1858</v>
      </c>
      <c r="AU200" s="179" t="s">
        <v>84</v>
      </c>
      <c r="AY200" s="17" t="s">
        <v>574</v>
      </c>
      <c r="BE200" s="102">
        <f t="shared" si="39"/>
        <v>0</v>
      </c>
      <c r="BF200" s="102">
        <f t="shared" si="40"/>
        <v>0</v>
      </c>
      <c r="BG200" s="102">
        <f t="shared" si="41"/>
        <v>0</v>
      </c>
      <c r="BH200" s="102">
        <f t="shared" si="42"/>
        <v>0</v>
      </c>
      <c r="BI200" s="102">
        <f t="shared" si="43"/>
        <v>0</v>
      </c>
      <c r="BJ200" s="17" t="s">
        <v>89</v>
      </c>
      <c r="BK200" s="102">
        <f t="shared" si="44"/>
        <v>0</v>
      </c>
      <c r="BL200" s="17" t="s">
        <v>580</v>
      </c>
      <c r="BM200" s="179" t="s">
        <v>7291</v>
      </c>
    </row>
    <row r="201" spans="2:65" s="11" customFormat="1" ht="26" customHeight="1">
      <c r="B201" s="156"/>
      <c r="D201" s="157" t="s">
        <v>76</v>
      </c>
      <c r="E201" s="158" t="s">
        <v>7292</v>
      </c>
      <c r="F201" s="158" t="s">
        <v>7293</v>
      </c>
      <c r="I201" s="159"/>
      <c r="J201" s="160">
        <f>BK201</f>
        <v>0</v>
      </c>
      <c r="L201" s="156"/>
      <c r="M201" s="161"/>
      <c r="P201" s="162">
        <f>SUM(P202:P214)</f>
        <v>0</v>
      </c>
      <c r="R201" s="162">
        <f>SUM(R202:R214)</f>
        <v>0</v>
      </c>
      <c r="T201" s="163">
        <f>SUM(T202:T214)</f>
        <v>0</v>
      </c>
      <c r="AR201" s="157" t="s">
        <v>84</v>
      </c>
      <c r="AT201" s="164" t="s">
        <v>76</v>
      </c>
      <c r="AU201" s="164" t="s">
        <v>77</v>
      </c>
      <c r="AY201" s="157" t="s">
        <v>574</v>
      </c>
      <c r="BK201" s="165">
        <f>SUM(BK202:BK214)</f>
        <v>0</v>
      </c>
    </row>
    <row r="202" spans="2:65" s="1" customFormat="1" ht="21.75" customHeight="1">
      <c r="B202" s="140"/>
      <c r="C202" s="168" t="s">
        <v>1161</v>
      </c>
      <c r="D202" s="168" t="s">
        <v>576</v>
      </c>
      <c r="E202" s="169" t="s">
        <v>7294</v>
      </c>
      <c r="F202" s="170" t="s">
        <v>7295</v>
      </c>
      <c r="G202" s="171" t="s">
        <v>579</v>
      </c>
      <c r="H202" s="172">
        <v>1</v>
      </c>
      <c r="I202" s="173"/>
      <c r="J202" s="174">
        <f t="shared" ref="J202:J214" si="45">ROUND(I202*H202,2)</f>
        <v>0</v>
      </c>
      <c r="K202" s="175"/>
      <c r="L202" s="34"/>
      <c r="M202" s="176" t="s">
        <v>1</v>
      </c>
      <c r="N202" s="139" t="s">
        <v>43</v>
      </c>
      <c r="P202" s="177">
        <f t="shared" ref="P202:P214" si="46">O202*H202</f>
        <v>0</v>
      </c>
      <c r="Q202" s="177">
        <v>0</v>
      </c>
      <c r="R202" s="177">
        <f t="shared" ref="R202:R214" si="47">Q202*H202</f>
        <v>0</v>
      </c>
      <c r="S202" s="177">
        <v>0</v>
      </c>
      <c r="T202" s="178">
        <f t="shared" ref="T202:T214" si="48">S202*H202</f>
        <v>0</v>
      </c>
      <c r="AR202" s="179" t="s">
        <v>580</v>
      </c>
      <c r="AT202" s="179" t="s">
        <v>576</v>
      </c>
      <c r="AU202" s="179" t="s">
        <v>84</v>
      </c>
      <c r="AY202" s="17" t="s">
        <v>574</v>
      </c>
      <c r="BE202" s="102">
        <f t="shared" ref="BE202:BE214" si="49">IF(N202="základná",J202,0)</f>
        <v>0</v>
      </c>
      <c r="BF202" s="102">
        <f t="shared" ref="BF202:BF214" si="50">IF(N202="znížená",J202,0)</f>
        <v>0</v>
      </c>
      <c r="BG202" s="102">
        <f t="shared" ref="BG202:BG214" si="51">IF(N202="zákl. prenesená",J202,0)</f>
        <v>0</v>
      </c>
      <c r="BH202" s="102">
        <f t="shared" ref="BH202:BH214" si="52">IF(N202="zníž. prenesená",J202,0)</f>
        <v>0</v>
      </c>
      <c r="BI202" s="102">
        <f t="shared" ref="BI202:BI214" si="53">IF(N202="nulová",J202,0)</f>
        <v>0</v>
      </c>
      <c r="BJ202" s="17" t="s">
        <v>89</v>
      </c>
      <c r="BK202" s="102">
        <f t="shared" ref="BK202:BK214" si="54">ROUND(I202*H202,2)</f>
        <v>0</v>
      </c>
      <c r="BL202" s="17" t="s">
        <v>580</v>
      </c>
      <c r="BM202" s="179" t="s">
        <v>7296</v>
      </c>
    </row>
    <row r="203" spans="2:65" s="1" customFormat="1" ht="16.5" customHeight="1">
      <c r="B203" s="140"/>
      <c r="C203" s="168" t="s">
        <v>1170</v>
      </c>
      <c r="D203" s="168" t="s">
        <v>576</v>
      </c>
      <c r="E203" s="169" t="s">
        <v>7297</v>
      </c>
      <c r="F203" s="170" t="s">
        <v>7298</v>
      </c>
      <c r="G203" s="171" t="s">
        <v>579</v>
      </c>
      <c r="H203" s="172">
        <v>1</v>
      </c>
      <c r="I203" s="173"/>
      <c r="J203" s="174">
        <f t="shared" si="45"/>
        <v>0</v>
      </c>
      <c r="K203" s="175"/>
      <c r="L203" s="34"/>
      <c r="M203" s="176" t="s">
        <v>1</v>
      </c>
      <c r="N203" s="139" t="s">
        <v>43</v>
      </c>
      <c r="P203" s="177">
        <f t="shared" si="46"/>
        <v>0</v>
      </c>
      <c r="Q203" s="177">
        <v>0</v>
      </c>
      <c r="R203" s="177">
        <f t="shared" si="47"/>
        <v>0</v>
      </c>
      <c r="S203" s="177">
        <v>0</v>
      </c>
      <c r="T203" s="178">
        <f t="shared" si="48"/>
        <v>0</v>
      </c>
      <c r="AR203" s="179" t="s">
        <v>580</v>
      </c>
      <c r="AT203" s="179" t="s">
        <v>576</v>
      </c>
      <c r="AU203" s="179" t="s">
        <v>84</v>
      </c>
      <c r="AY203" s="17" t="s">
        <v>574</v>
      </c>
      <c r="BE203" s="102">
        <f t="shared" si="49"/>
        <v>0</v>
      </c>
      <c r="BF203" s="102">
        <f t="shared" si="50"/>
        <v>0</v>
      </c>
      <c r="BG203" s="102">
        <f t="shared" si="51"/>
        <v>0</v>
      </c>
      <c r="BH203" s="102">
        <f t="shared" si="52"/>
        <v>0</v>
      </c>
      <c r="BI203" s="102">
        <f t="shared" si="53"/>
        <v>0</v>
      </c>
      <c r="BJ203" s="17" t="s">
        <v>89</v>
      </c>
      <c r="BK203" s="102">
        <f t="shared" si="54"/>
        <v>0</v>
      </c>
      <c r="BL203" s="17" t="s">
        <v>580</v>
      </c>
      <c r="BM203" s="179" t="s">
        <v>7299</v>
      </c>
    </row>
    <row r="204" spans="2:65" s="1" customFormat="1" ht="24.25" customHeight="1">
      <c r="B204" s="140"/>
      <c r="C204" s="168" t="s">
        <v>1263</v>
      </c>
      <c r="D204" s="168" t="s">
        <v>576</v>
      </c>
      <c r="E204" s="169" t="s">
        <v>7300</v>
      </c>
      <c r="F204" s="170" t="s">
        <v>7301</v>
      </c>
      <c r="G204" s="171" t="s">
        <v>579</v>
      </c>
      <c r="H204" s="172">
        <v>1</v>
      </c>
      <c r="I204" s="173"/>
      <c r="J204" s="174">
        <f t="shared" si="45"/>
        <v>0</v>
      </c>
      <c r="K204" s="175"/>
      <c r="L204" s="34"/>
      <c r="M204" s="176" t="s">
        <v>1</v>
      </c>
      <c r="N204" s="139" t="s">
        <v>43</v>
      </c>
      <c r="P204" s="177">
        <f t="shared" si="46"/>
        <v>0</v>
      </c>
      <c r="Q204" s="177">
        <v>0</v>
      </c>
      <c r="R204" s="177">
        <f t="shared" si="47"/>
        <v>0</v>
      </c>
      <c r="S204" s="177">
        <v>0</v>
      </c>
      <c r="T204" s="178">
        <f t="shared" si="48"/>
        <v>0</v>
      </c>
      <c r="AR204" s="179" t="s">
        <v>580</v>
      </c>
      <c r="AT204" s="179" t="s">
        <v>576</v>
      </c>
      <c r="AU204" s="179" t="s">
        <v>84</v>
      </c>
      <c r="AY204" s="17" t="s">
        <v>574</v>
      </c>
      <c r="BE204" s="102">
        <f t="shared" si="49"/>
        <v>0</v>
      </c>
      <c r="BF204" s="102">
        <f t="shared" si="50"/>
        <v>0</v>
      </c>
      <c r="BG204" s="102">
        <f t="shared" si="51"/>
        <v>0</v>
      </c>
      <c r="BH204" s="102">
        <f t="shared" si="52"/>
        <v>0</v>
      </c>
      <c r="BI204" s="102">
        <f t="shared" si="53"/>
        <v>0</v>
      </c>
      <c r="BJ204" s="17" t="s">
        <v>89</v>
      </c>
      <c r="BK204" s="102">
        <f t="shared" si="54"/>
        <v>0</v>
      </c>
      <c r="BL204" s="17" t="s">
        <v>580</v>
      </c>
      <c r="BM204" s="179" t="s">
        <v>7302</v>
      </c>
    </row>
    <row r="205" spans="2:65" s="1" customFormat="1" ht="16.5" customHeight="1">
      <c r="B205" s="140"/>
      <c r="C205" s="208" t="s">
        <v>1320</v>
      </c>
      <c r="D205" s="208" t="s">
        <v>1858</v>
      </c>
      <c r="E205" s="209" t="s">
        <v>7303</v>
      </c>
      <c r="F205" s="210" t="s">
        <v>7304</v>
      </c>
      <c r="G205" s="211" t="s">
        <v>579</v>
      </c>
      <c r="H205" s="212">
        <v>1</v>
      </c>
      <c r="I205" s="213"/>
      <c r="J205" s="214">
        <f t="shared" si="45"/>
        <v>0</v>
      </c>
      <c r="K205" s="215"/>
      <c r="L205" s="216"/>
      <c r="M205" s="217" t="s">
        <v>1</v>
      </c>
      <c r="N205" s="218" t="s">
        <v>43</v>
      </c>
      <c r="P205" s="177">
        <f t="shared" si="46"/>
        <v>0</v>
      </c>
      <c r="Q205" s="177">
        <v>0</v>
      </c>
      <c r="R205" s="177">
        <f t="shared" si="47"/>
        <v>0</v>
      </c>
      <c r="S205" s="177">
        <v>0</v>
      </c>
      <c r="T205" s="178">
        <f t="shared" si="48"/>
        <v>0</v>
      </c>
      <c r="AR205" s="179" t="s">
        <v>626</v>
      </c>
      <c r="AT205" s="179" t="s">
        <v>1858</v>
      </c>
      <c r="AU205" s="179" t="s">
        <v>84</v>
      </c>
      <c r="AY205" s="17" t="s">
        <v>574</v>
      </c>
      <c r="BE205" s="102">
        <f t="shared" si="49"/>
        <v>0</v>
      </c>
      <c r="BF205" s="102">
        <f t="shared" si="50"/>
        <v>0</v>
      </c>
      <c r="BG205" s="102">
        <f t="shared" si="51"/>
        <v>0</v>
      </c>
      <c r="BH205" s="102">
        <f t="shared" si="52"/>
        <v>0</v>
      </c>
      <c r="BI205" s="102">
        <f t="shared" si="53"/>
        <v>0</v>
      </c>
      <c r="BJ205" s="17" t="s">
        <v>89</v>
      </c>
      <c r="BK205" s="102">
        <f t="shared" si="54"/>
        <v>0</v>
      </c>
      <c r="BL205" s="17" t="s">
        <v>580</v>
      </c>
      <c r="BM205" s="179" t="s">
        <v>7305</v>
      </c>
    </row>
    <row r="206" spans="2:65" s="1" customFormat="1" ht="24.25" customHeight="1">
      <c r="B206" s="140"/>
      <c r="C206" s="208" t="s">
        <v>1324</v>
      </c>
      <c r="D206" s="208" t="s">
        <v>1858</v>
      </c>
      <c r="E206" s="209" t="s">
        <v>7306</v>
      </c>
      <c r="F206" s="210" t="s">
        <v>7307</v>
      </c>
      <c r="G206" s="211" t="s">
        <v>579</v>
      </c>
      <c r="H206" s="212">
        <v>1</v>
      </c>
      <c r="I206" s="213"/>
      <c r="J206" s="214">
        <f t="shared" si="45"/>
        <v>0</v>
      </c>
      <c r="K206" s="215"/>
      <c r="L206" s="216"/>
      <c r="M206" s="217" t="s">
        <v>1</v>
      </c>
      <c r="N206" s="218" t="s">
        <v>43</v>
      </c>
      <c r="P206" s="177">
        <f t="shared" si="46"/>
        <v>0</v>
      </c>
      <c r="Q206" s="177">
        <v>0</v>
      </c>
      <c r="R206" s="177">
        <f t="shared" si="47"/>
        <v>0</v>
      </c>
      <c r="S206" s="177">
        <v>0</v>
      </c>
      <c r="T206" s="178">
        <f t="shared" si="48"/>
        <v>0</v>
      </c>
      <c r="AR206" s="179" t="s">
        <v>626</v>
      </c>
      <c r="AT206" s="179" t="s">
        <v>1858</v>
      </c>
      <c r="AU206" s="179" t="s">
        <v>84</v>
      </c>
      <c r="AY206" s="17" t="s">
        <v>574</v>
      </c>
      <c r="BE206" s="102">
        <f t="shared" si="49"/>
        <v>0</v>
      </c>
      <c r="BF206" s="102">
        <f t="shared" si="50"/>
        <v>0</v>
      </c>
      <c r="BG206" s="102">
        <f t="shared" si="51"/>
        <v>0</v>
      </c>
      <c r="BH206" s="102">
        <f t="shared" si="52"/>
        <v>0</v>
      </c>
      <c r="BI206" s="102">
        <f t="shared" si="53"/>
        <v>0</v>
      </c>
      <c r="BJ206" s="17" t="s">
        <v>89</v>
      </c>
      <c r="BK206" s="102">
        <f t="shared" si="54"/>
        <v>0</v>
      </c>
      <c r="BL206" s="17" t="s">
        <v>580</v>
      </c>
      <c r="BM206" s="179" t="s">
        <v>7308</v>
      </c>
    </row>
    <row r="207" spans="2:65" s="1" customFormat="1" ht="24.25" customHeight="1">
      <c r="B207" s="140"/>
      <c r="C207" s="208" t="s">
        <v>1364</v>
      </c>
      <c r="D207" s="208" t="s">
        <v>1858</v>
      </c>
      <c r="E207" s="209" t="s">
        <v>7309</v>
      </c>
      <c r="F207" s="210" t="s">
        <v>7310</v>
      </c>
      <c r="G207" s="211" t="s">
        <v>579</v>
      </c>
      <c r="H207" s="212">
        <v>1</v>
      </c>
      <c r="I207" s="213"/>
      <c r="J207" s="214">
        <f t="shared" si="45"/>
        <v>0</v>
      </c>
      <c r="K207" s="215"/>
      <c r="L207" s="216"/>
      <c r="M207" s="217" t="s">
        <v>1</v>
      </c>
      <c r="N207" s="218" t="s">
        <v>43</v>
      </c>
      <c r="P207" s="177">
        <f t="shared" si="46"/>
        <v>0</v>
      </c>
      <c r="Q207" s="177">
        <v>0</v>
      </c>
      <c r="R207" s="177">
        <f t="shared" si="47"/>
        <v>0</v>
      </c>
      <c r="S207" s="177">
        <v>0</v>
      </c>
      <c r="T207" s="178">
        <f t="shared" si="48"/>
        <v>0</v>
      </c>
      <c r="AR207" s="179" t="s">
        <v>626</v>
      </c>
      <c r="AT207" s="179" t="s">
        <v>1858</v>
      </c>
      <c r="AU207" s="179" t="s">
        <v>84</v>
      </c>
      <c r="AY207" s="17" t="s">
        <v>574</v>
      </c>
      <c r="BE207" s="102">
        <f t="shared" si="49"/>
        <v>0</v>
      </c>
      <c r="BF207" s="102">
        <f t="shared" si="50"/>
        <v>0</v>
      </c>
      <c r="BG207" s="102">
        <f t="shared" si="51"/>
        <v>0</v>
      </c>
      <c r="BH207" s="102">
        <f t="shared" si="52"/>
        <v>0</v>
      </c>
      <c r="BI207" s="102">
        <f t="shared" si="53"/>
        <v>0</v>
      </c>
      <c r="BJ207" s="17" t="s">
        <v>89</v>
      </c>
      <c r="BK207" s="102">
        <f t="shared" si="54"/>
        <v>0</v>
      </c>
      <c r="BL207" s="17" t="s">
        <v>580</v>
      </c>
      <c r="BM207" s="179" t="s">
        <v>7311</v>
      </c>
    </row>
    <row r="208" spans="2:65" s="1" customFormat="1" ht="16.5" customHeight="1">
      <c r="B208" s="140"/>
      <c r="C208" s="168" t="s">
        <v>1370</v>
      </c>
      <c r="D208" s="168" t="s">
        <v>576</v>
      </c>
      <c r="E208" s="169" t="s">
        <v>7312</v>
      </c>
      <c r="F208" s="170" t="s">
        <v>7313</v>
      </c>
      <c r="G208" s="171" t="s">
        <v>579</v>
      </c>
      <c r="H208" s="172">
        <v>1</v>
      </c>
      <c r="I208" s="173"/>
      <c r="J208" s="174">
        <f t="shared" si="45"/>
        <v>0</v>
      </c>
      <c r="K208" s="175"/>
      <c r="L208" s="34"/>
      <c r="M208" s="176" t="s">
        <v>1</v>
      </c>
      <c r="N208" s="139" t="s">
        <v>43</v>
      </c>
      <c r="P208" s="177">
        <f t="shared" si="46"/>
        <v>0</v>
      </c>
      <c r="Q208" s="177">
        <v>0</v>
      </c>
      <c r="R208" s="177">
        <f t="shared" si="47"/>
        <v>0</v>
      </c>
      <c r="S208" s="177">
        <v>0</v>
      </c>
      <c r="T208" s="178">
        <f t="shared" si="48"/>
        <v>0</v>
      </c>
      <c r="AR208" s="179" t="s">
        <v>580</v>
      </c>
      <c r="AT208" s="179" t="s">
        <v>576</v>
      </c>
      <c r="AU208" s="179" t="s">
        <v>84</v>
      </c>
      <c r="AY208" s="17" t="s">
        <v>574</v>
      </c>
      <c r="BE208" s="102">
        <f t="shared" si="49"/>
        <v>0</v>
      </c>
      <c r="BF208" s="102">
        <f t="shared" si="50"/>
        <v>0</v>
      </c>
      <c r="BG208" s="102">
        <f t="shared" si="51"/>
        <v>0</v>
      </c>
      <c r="BH208" s="102">
        <f t="shared" si="52"/>
        <v>0</v>
      </c>
      <c r="BI208" s="102">
        <f t="shared" si="53"/>
        <v>0</v>
      </c>
      <c r="BJ208" s="17" t="s">
        <v>89</v>
      </c>
      <c r="BK208" s="102">
        <f t="shared" si="54"/>
        <v>0</v>
      </c>
      <c r="BL208" s="17" t="s">
        <v>580</v>
      </c>
      <c r="BM208" s="179" t="s">
        <v>7314</v>
      </c>
    </row>
    <row r="209" spans="2:65" s="1" customFormat="1" ht="16.5" customHeight="1">
      <c r="B209" s="140"/>
      <c r="C209" s="168" t="s">
        <v>1408</v>
      </c>
      <c r="D209" s="168" t="s">
        <v>576</v>
      </c>
      <c r="E209" s="169" t="s">
        <v>7315</v>
      </c>
      <c r="F209" s="170" t="s">
        <v>7316</v>
      </c>
      <c r="G209" s="171" t="s">
        <v>579</v>
      </c>
      <c r="H209" s="172">
        <v>1</v>
      </c>
      <c r="I209" s="173"/>
      <c r="J209" s="174">
        <f t="shared" si="45"/>
        <v>0</v>
      </c>
      <c r="K209" s="175"/>
      <c r="L209" s="34"/>
      <c r="M209" s="176" t="s">
        <v>1</v>
      </c>
      <c r="N209" s="139" t="s">
        <v>43</v>
      </c>
      <c r="P209" s="177">
        <f t="shared" si="46"/>
        <v>0</v>
      </c>
      <c r="Q209" s="177">
        <v>0</v>
      </c>
      <c r="R209" s="177">
        <f t="shared" si="47"/>
        <v>0</v>
      </c>
      <c r="S209" s="177">
        <v>0</v>
      </c>
      <c r="T209" s="178">
        <f t="shared" si="48"/>
        <v>0</v>
      </c>
      <c r="AR209" s="179" t="s">
        <v>580</v>
      </c>
      <c r="AT209" s="179" t="s">
        <v>576</v>
      </c>
      <c r="AU209" s="179" t="s">
        <v>84</v>
      </c>
      <c r="AY209" s="17" t="s">
        <v>574</v>
      </c>
      <c r="BE209" s="102">
        <f t="shared" si="49"/>
        <v>0</v>
      </c>
      <c r="BF209" s="102">
        <f t="shared" si="50"/>
        <v>0</v>
      </c>
      <c r="BG209" s="102">
        <f t="shared" si="51"/>
        <v>0</v>
      </c>
      <c r="BH209" s="102">
        <f t="shared" si="52"/>
        <v>0</v>
      </c>
      <c r="BI209" s="102">
        <f t="shared" si="53"/>
        <v>0</v>
      </c>
      <c r="BJ209" s="17" t="s">
        <v>89</v>
      </c>
      <c r="BK209" s="102">
        <f t="shared" si="54"/>
        <v>0</v>
      </c>
      <c r="BL209" s="17" t="s">
        <v>580</v>
      </c>
      <c r="BM209" s="179" t="s">
        <v>7317</v>
      </c>
    </row>
    <row r="210" spans="2:65" s="1" customFormat="1" ht="16.5" customHeight="1">
      <c r="B210" s="140"/>
      <c r="C210" s="168" t="s">
        <v>1415</v>
      </c>
      <c r="D210" s="168" t="s">
        <v>576</v>
      </c>
      <c r="E210" s="169" t="s">
        <v>7318</v>
      </c>
      <c r="F210" s="170" t="s">
        <v>7319</v>
      </c>
      <c r="G210" s="171" t="s">
        <v>579</v>
      </c>
      <c r="H210" s="172">
        <v>1</v>
      </c>
      <c r="I210" s="173"/>
      <c r="J210" s="174">
        <f t="shared" si="45"/>
        <v>0</v>
      </c>
      <c r="K210" s="175"/>
      <c r="L210" s="34"/>
      <c r="M210" s="176" t="s">
        <v>1</v>
      </c>
      <c r="N210" s="139" t="s">
        <v>43</v>
      </c>
      <c r="P210" s="177">
        <f t="shared" si="46"/>
        <v>0</v>
      </c>
      <c r="Q210" s="177">
        <v>0</v>
      </c>
      <c r="R210" s="177">
        <f t="shared" si="47"/>
        <v>0</v>
      </c>
      <c r="S210" s="177">
        <v>0</v>
      </c>
      <c r="T210" s="178">
        <f t="shared" si="48"/>
        <v>0</v>
      </c>
      <c r="AR210" s="179" t="s">
        <v>580</v>
      </c>
      <c r="AT210" s="179" t="s">
        <v>576</v>
      </c>
      <c r="AU210" s="179" t="s">
        <v>84</v>
      </c>
      <c r="AY210" s="17" t="s">
        <v>574</v>
      </c>
      <c r="BE210" s="102">
        <f t="shared" si="49"/>
        <v>0</v>
      </c>
      <c r="BF210" s="102">
        <f t="shared" si="50"/>
        <v>0</v>
      </c>
      <c r="BG210" s="102">
        <f t="shared" si="51"/>
        <v>0</v>
      </c>
      <c r="BH210" s="102">
        <f t="shared" si="52"/>
        <v>0</v>
      </c>
      <c r="BI210" s="102">
        <f t="shared" si="53"/>
        <v>0</v>
      </c>
      <c r="BJ210" s="17" t="s">
        <v>89</v>
      </c>
      <c r="BK210" s="102">
        <f t="shared" si="54"/>
        <v>0</v>
      </c>
      <c r="BL210" s="17" t="s">
        <v>580</v>
      </c>
      <c r="BM210" s="179" t="s">
        <v>7320</v>
      </c>
    </row>
    <row r="211" spans="2:65" s="1" customFormat="1" ht="24.25" customHeight="1">
      <c r="B211" s="140"/>
      <c r="C211" s="168" t="s">
        <v>1421</v>
      </c>
      <c r="D211" s="168" t="s">
        <v>576</v>
      </c>
      <c r="E211" s="169" t="s">
        <v>7321</v>
      </c>
      <c r="F211" s="170" t="s">
        <v>7322</v>
      </c>
      <c r="G211" s="171" t="s">
        <v>579</v>
      </c>
      <c r="H211" s="172">
        <v>1</v>
      </c>
      <c r="I211" s="173"/>
      <c r="J211" s="174">
        <f t="shared" si="45"/>
        <v>0</v>
      </c>
      <c r="K211" s="175"/>
      <c r="L211" s="34"/>
      <c r="M211" s="176" t="s">
        <v>1</v>
      </c>
      <c r="N211" s="139" t="s">
        <v>43</v>
      </c>
      <c r="P211" s="177">
        <f t="shared" si="46"/>
        <v>0</v>
      </c>
      <c r="Q211" s="177">
        <v>0</v>
      </c>
      <c r="R211" s="177">
        <f t="shared" si="47"/>
        <v>0</v>
      </c>
      <c r="S211" s="177">
        <v>0</v>
      </c>
      <c r="T211" s="178">
        <f t="shared" si="48"/>
        <v>0</v>
      </c>
      <c r="AR211" s="179" t="s">
        <v>580</v>
      </c>
      <c r="AT211" s="179" t="s">
        <v>576</v>
      </c>
      <c r="AU211" s="179" t="s">
        <v>84</v>
      </c>
      <c r="AY211" s="17" t="s">
        <v>574</v>
      </c>
      <c r="BE211" s="102">
        <f t="shared" si="49"/>
        <v>0</v>
      </c>
      <c r="BF211" s="102">
        <f t="shared" si="50"/>
        <v>0</v>
      </c>
      <c r="BG211" s="102">
        <f t="shared" si="51"/>
        <v>0</v>
      </c>
      <c r="BH211" s="102">
        <f t="shared" si="52"/>
        <v>0</v>
      </c>
      <c r="BI211" s="102">
        <f t="shared" si="53"/>
        <v>0</v>
      </c>
      <c r="BJ211" s="17" t="s">
        <v>89</v>
      </c>
      <c r="BK211" s="102">
        <f t="shared" si="54"/>
        <v>0</v>
      </c>
      <c r="BL211" s="17" t="s">
        <v>580</v>
      </c>
      <c r="BM211" s="179" t="s">
        <v>7323</v>
      </c>
    </row>
    <row r="212" spans="2:65" s="1" customFormat="1" ht="21.75" customHeight="1">
      <c r="B212" s="140"/>
      <c r="C212" s="168" t="s">
        <v>1435</v>
      </c>
      <c r="D212" s="168" t="s">
        <v>576</v>
      </c>
      <c r="E212" s="169" t="s">
        <v>7324</v>
      </c>
      <c r="F212" s="170" t="s">
        <v>7325</v>
      </c>
      <c r="G212" s="171" t="s">
        <v>579</v>
      </c>
      <c r="H212" s="172">
        <v>1</v>
      </c>
      <c r="I212" s="173"/>
      <c r="J212" s="174">
        <f t="shared" si="45"/>
        <v>0</v>
      </c>
      <c r="K212" s="175"/>
      <c r="L212" s="34"/>
      <c r="M212" s="176" t="s">
        <v>1</v>
      </c>
      <c r="N212" s="139" t="s">
        <v>43</v>
      </c>
      <c r="P212" s="177">
        <f t="shared" si="46"/>
        <v>0</v>
      </c>
      <c r="Q212" s="177">
        <v>0</v>
      </c>
      <c r="R212" s="177">
        <f t="shared" si="47"/>
        <v>0</v>
      </c>
      <c r="S212" s="177">
        <v>0</v>
      </c>
      <c r="T212" s="178">
        <f t="shared" si="48"/>
        <v>0</v>
      </c>
      <c r="AR212" s="179" t="s">
        <v>580</v>
      </c>
      <c r="AT212" s="179" t="s">
        <v>576</v>
      </c>
      <c r="AU212" s="179" t="s">
        <v>84</v>
      </c>
      <c r="AY212" s="17" t="s">
        <v>574</v>
      </c>
      <c r="BE212" s="102">
        <f t="shared" si="49"/>
        <v>0</v>
      </c>
      <c r="BF212" s="102">
        <f t="shared" si="50"/>
        <v>0</v>
      </c>
      <c r="BG212" s="102">
        <f t="shared" si="51"/>
        <v>0</v>
      </c>
      <c r="BH212" s="102">
        <f t="shared" si="52"/>
        <v>0</v>
      </c>
      <c r="BI212" s="102">
        <f t="shared" si="53"/>
        <v>0</v>
      </c>
      <c r="BJ212" s="17" t="s">
        <v>89</v>
      </c>
      <c r="BK212" s="102">
        <f t="shared" si="54"/>
        <v>0</v>
      </c>
      <c r="BL212" s="17" t="s">
        <v>580</v>
      </c>
      <c r="BM212" s="179" t="s">
        <v>7326</v>
      </c>
    </row>
    <row r="213" spans="2:65" s="1" customFormat="1" ht="16.5" customHeight="1">
      <c r="B213" s="140"/>
      <c r="C213" s="168" t="s">
        <v>1444</v>
      </c>
      <c r="D213" s="168" t="s">
        <v>576</v>
      </c>
      <c r="E213" s="169" t="s">
        <v>7327</v>
      </c>
      <c r="F213" s="170" t="s">
        <v>7328</v>
      </c>
      <c r="G213" s="171" t="s">
        <v>579</v>
      </c>
      <c r="H213" s="172">
        <v>1</v>
      </c>
      <c r="I213" s="173"/>
      <c r="J213" s="174">
        <f t="shared" si="45"/>
        <v>0</v>
      </c>
      <c r="K213" s="175"/>
      <c r="L213" s="34"/>
      <c r="M213" s="176" t="s">
        <v>1</v>
      </c>
      <c r="N213" s="139" t="s">
        <v>43</v>
      </c>
      <c r="P213" s="177">
        <f t="shared" si="46"/>
        <v>0</v>
      </c>
      <c r="Q213" s="177">
        <v>0</v>
      </c>
      <c r="R213" s="177">
        <f t="shared" si="47"/>
        <v>0</v>
      </c>
      <c r="S213" s="177">
        <v>0</v>
      </c>
      <c r="T213" s="178">
        <f t="shared" si="48"/>
        <v>0</v>
      </c>
      <c r="AR213" s="179" t="s">
        <v>580</v>
      </c>
      <c r="AT213" s="179" t="s">
        <v>576</v>
      </c>
      <c r="AU213" s="179" t="s">
        <v>84</v>
      </c>
      <c r="AY213" s="17" t="s">
        <v>574</v>
      </c>
      <c r="BE213" s="102">
        <f t="shared" si="49"/>
        <v>0</v>
      </c>
      <c r="BF213" s="102">
        <f t="shared" si="50"/>
        <v>0</v>
      </c>
      <c r="BG213" s="102">
        <f t="shared" si="51"/>
        <v>0</v>
      </c>
      <c r="BH213" s="102">
        <f t="shared" si="52"/>
        <v>0</v>
      </c>
      <c r="BI213" s="102">
        <f t="shared" si="53"/>
        <v>0</v>
      </c>
      <c r="BJ213" s="17" t="s">
        <v>89</v>
      </c>
      <c r="BK213" s="102">
        <f t="shared" si="54"/>
        <v>0</v>
      </c>
      <c r="BL213" s="17" t="s">
        <v>580</v>
      </c>
      <c r="BM213" s="179" t="s">
        <v>7329</v>
      </c>
    </row>
    <row r="214" spans="2:65" s="1" customFormat="1" ht="16.5" customHeight="1">
      <c r="B214" s="140"/>
      <c r="C214" s="168" t="s">
        <v>1448</v>
      </c>
      <c r="D214" s="168" t="s">
        <v>576</v>
      </c>
      <c r="E214" s="169" t="s">
        <v>7330</v>
      </c>
      <c r="F214" s="170" t="s">
        <v>7331</v>
      </c>
      <c r="G214" s="171" t="s">
        <v>579</v>
      </c>
      <c r="H214" s="172">
        <v>1</v>
      </c>
      <c r="I214" s="173"/>
      <c r="J214" s="174">
        <f t="shared" si="45"/>
        <v>0</v>
      </c>
      <c r="K214" s="175"/>
      <c r="L214" s="34"/>
      <c r="M214" s="223" t="s">
        <v>1</v>
      </c>
      <c r="N214" s="224" t="s">
        <v>43</v>
      </c>
      <c r="O214" s="225"/>
      <c r="P214" s="226">
        <f t="shared" si="46"/>
        <v>0</v>
      </c>
      <c r="Q214" s="226">
        <v>0</v>
      </c>
      <c r="R214" s="226">
        <f t="shared" si="47"/>
        <v>0</v>
      </c>
      <c r="S214" s="226">
        <v>0</v>
      </c>
      <c r="T214" s="227">
        <f t="shared" si="48"/>
        <v>0</v>
      </c>
      <c r="AR214" s="179" t="s">
        <v>580</v>
      </c>
      <c r="AT214" s="179" t="s">
        <v>576</v>
      </c>
      <c r="AU214" s="179" t="s">
        <v>84</v>
      </c>
      <c r="AY214" s="17" t="s">
        <v>574</v>
      </c>
      <c r="BE214" s="102">
        <f t="shared" si="49"/>
        <v>0</v>
      </c>
      <c r="BF214" s="102">
        <f t="shared" si="50"/>
        <v>0</v>
      </c>
      <c r="BG214" s="102">
        <f t="shared" si="51"/>
        <v>0</v>
      </c>
      <c r="BH214" s="102">
        <f t="shared" si="52"/>
        <v>0</v>
      </c>
      <c r="BI214" s="102">
        <f t="shared" si="53"/>
        <v>0</v>
      </c>
      <c r="BJ214" s="17" t="s">
        <v>89</v>
      </c>
      <c r="BK214" s="102">
        <f t="shared" si="54"/>
        <v>0</v>
      </c>
      <c r="BL214" s="17" t="s">
        <v>580</v>
      </c>
      <c r="BM214" s="179" t="s">
        <v>7332</v>
      </c>
    </row>
    <row r="215" spans="2:65" s="1" customFormat="1" ht="7" customHeight="1">
      <c r="B215" s="49"/>
      <c r="C215" s="50"/>
      <c r="D215" s="50"/>
      <c r="E215" s="50"/>
      <c r="F215" s="50"/>
      <c r="G215" s="50"/>
      <c r="H215" s="50"/>
      <c r="I215" s="50"/>
      <c r="J215" s="50"/>
      <c r="K215" s="50"/>
      <c r="L215" s="34"/>
    </row>
  </sheetData>
  <autoFilter ref="C134:K214" xr:uid="{00000000-0009-0000-0000-000003000000}"/>
  <mergeCells count="17">
    <mergeCell ref="E11:H11"/>
    <mergeCell ref="E20:H20"/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376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96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ht="12" customHeight="1">
      <c r="B8" s="20"/>
      <c r="D8" s="27" t="s">
        <v>182</v>
      </c>
      <c r="L8" s="20"/>
    </row>
    <row r="9" spans="2:46" s="1" customFormat="1" ht="16.5" customHeight="1">
      <c r="B9" s="34"/>
      <c r="E9" s="287" t="s">
        <v>186</v>
      </c>
      <c r="F9" s="285"/>
      <c r="G9" s="285"/>
      <c r="H9" s="285"/>
      <c r="L9" s="34"/>
    </row>
    <row r="10" spans="2:46" s="1" customFormat="1" ht="12" customHeight="1">
      <c r="B10" s="34"/>
      <c r="D10" s="27" t="s">
        <v>190</v>
      </c>
      <c r="L10" s="34"/>
    </row>
    <row r="11" spans="2:46" s="1" customFormat="1" ht="16.5" customHeight="1">
      <c r="B11" s="34"/>
      <c r="E11" s="256" t="s">
        <v>7333</v>
      </c>
      <c r="F11" s="285"/>
      <c r="G11" s="285"/>
      <c r="H11" s="285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>
      <c r="B18" s="34"/>
      <c r="L18" s="34"/>
    </row>
    <row r="19" spans="2:12" s="1" customFormat="1" ht="12" customHeight="1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8"/>
      <c r="G20" s="268"/>
      <c r="H20" s="268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>
      <c r="B21" s="34"/>
      <c r="L21" s="34"/>
    </row>
    <row r="22" spans="2:12" s="1" customFormat="1" ht="12" customHeight="1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>
      <c r="B24" s="34"/>
      <c r="L24" s="34"/>
    </row>
    <row r="25" spans="2:12" s="1" customFormat="1" ht="12" customHeight="1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>
      <c r="B27" s="34"/>
      <c r="L27" s="34"/>
    </row>
    <row r="28" spans="2:12" s="1" customFormat="1" ht="12" customHeight="1">
      <c r="B28" s="34"/>
      <c r="D28" s="27" t="s">
        <v>34</v>
      </c>
      <c r="L28" s="34"/>
    </row>
    <row r="29" spans="2:12" s="7" customFormat="1" ht="16.5" customHeight="1">
      <c r="B29" s="111"/>
      <c r="E29" s="272" t="s">
        <v>1</v>
      </c>
      <c r="F29" s="272"/>
      <c r="G29" s="272"/>
      <c r="H29" s="272"/>
      <c r="L29" s="111"/>
    </row>
    <row r="30" spans="2:12" s="1" customFormat="1" ht="7" customHeight="1">
      <c r="B30" s="34"/>
      <c r="L30" s="34"/>
    </row>
    <row r="31" spans="2:12" s="1" customFormat="1" ht="7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>
      <c r="B32" s="34"/>
      <c r="D32" s="25" t="s">
        <v>245</v>
      </c>
      <c r="J32" s="33">
        <f>J98</f>
        <v>0</v>
      </c>
      <c r="L32" s="34"/>
    </row>
    <row r="33" spans="2:12" s="1" customFormat="1" ht="14.5" customHeight="1">
      <c r="B33" s="34"/>
      <c r="D33" s="32" t="s">
        <v>157</v>
      </c>
      <c r="J33" s="33">
        <f>J112</f>
        <v>0</v>
      </c>
      <c r="L33" s="34"/>
    </row>
    <row r="34" spans="2:12" s="1" customFormat="1" ht="25.25" customHeight="1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>
      <c r="B37" s="34"/>
      <c r="D37" s="60" t="s">
        <v>41</v>
      </c>
      <c r="E37" s="39" t="s">
        <v>42</v>
      </c>
      <c r="F37" s="114">
        <f>ROUND((SUM(BE112:BE119) + SUM(BE141:BE375)),  2)</f>
        <v>0</v>
      </c>
      <c r="G37" s="115"/>
      <c r="H37" s="115"/>
      <c r="I37" s="116">
        <v>0.2</v>
      </c>
      <c r="J37" s="114">
        <f>ROUND(((SUM(BE112:BE119) + SUM(BE141:BE375))*I37),  2)</f>
        <v>0</v>
      </c>
      <c r="L37" s="34"/>
    </row>
    <row r="38" spans="2:12" s="1" customFormat="1" ht="14.5" customHeight="1">
      <c r="B38" s="34"/>
      <c r="E38" s="39" t="s">
        <v>43</v>
      </c>
      <c r="F38" s="114">
        <f>ROUND((SUM(BF112:BF119) + SUM(BF141:BF375)),  2)</f>
        <v>0</v>
      </c>
      <c r="G38" s="115"/>
      <c r="H38" s="115"/>
      <c r="I38" s="116">
        <v>0.2</v>
      </c>
      <c r="J38" s="114">
        <f>ROUND(((SUM(BF112:BF119) + SUM(BF141:BF375))*I38),  2)</f>
        <v>0</v>
      </c>
      <c r="L38" s="34"/>
    </row>
    <row r="39" spans="2:12" s="1" customFormat="1" ht="14.5" hidden="1" customHeight="1">
      <c r="B39" s="34"/>
      <c r="E39" s="27" t="s">
        <v>44</v>
      </c>
      <c r="F39" s="91">
        <f>ROUND((SUM(BG112:BG119) + SUM(BG141:BG375)),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>
      <c r="B40" s="34"/>
      <c r="E40" s="27" t="s">
        <v>45</v>
      </c>
      <c r="F40" s="91">
        <f>ROUND((SUM(BH112:BH119) + SUM(BH141:BH375)),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>
      <c r="B41" s="34"/>
      <c r="E41" s="39" t="s">
        <v>46</v>
      </c>
      <c r="F41" s="114">
        <f>ROUND((SUM(BI112:BI119) + SUM(BI141:BI375)),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>
      <c r="B42" s="34"/>
      <c r="L42" s="34"/>
    </row>
    <row r="43" spans="2:12" s="1" customFormat="1" ht="25.25" customHeight="1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>
      <c r="B44" s="34"/>
      <c r="L44" s="34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>
      <c r="B82" s="34"/>
      <c r="C82" s="21" t="s">
        <v>386</v>
      </c>
      <c r="L82" s="34"/>
    </row>
    <row r="83" spans="2:12" s="1" customFormat="1" ht="7" customHeight="1">
      <c r="B83" s="34"/>
      <c r="L83" s="34"/>
    </row>
    <row r="84" spans="2:12" s="1" customFormat="1" ht="12" customHeight="1">
      <c r="B84" s="34"/>
      <c r="C84" s="27" t="s">
        <v>15</v>
      </c>
      <c r="L84" s="34"/>
    </row>
    <row r="85" spans="2:12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12" ht="12" customHeight="1">
      <c r="B86" s="20"/>
      <c r="C86" s="27" t="s">
        <v>182</v>
      </c>
      <c r="L86" s="20"/>
    </row>
    <row r="87" spans="2:12" s="1" customFormat="1" ht="16.5" customHeight="1">
      <c r="B87" s="34"/>
      <c r="E87" s="287" t="s">
        <v>186</v>
      </c>
      <c r="F87" s="285"/>
      <c r="G87" s="285"/>
      <c r="H87" s="285"/>
      <c r="L87" s="34"/>
    </row>
    <row r="88" spans="2:12" s="1" customFormat="1" ht="12" customHeight="1">
      <c r="B88" s="34"/>
      <c r="C88" s="27" t="s">
        <v>190</v>
      </c>
      <c r="L88" s="34"/>
    </row>
    <row r="89" spans="2:12" s="1" customFormat="1" ht="16.5" customHeight="1">
      <c r="B89" s="34"/>
      <c r="E89" s="256" t="str">
        <f>E11</f>
        <v>03 - Vykurovanie</v>
      </c>
      <c r="F89" s="285"/>
      <c r="G89" s="285"/>
      <c r="H89" s="285"/>
      <c r="L89" s="34"/>
    </row>
    <row r="90" spans="2:12" s="1" customFormat="1" ht="7" customHeight="1">
      <c r="B90" s="34"/>
      <c r="L90" s="34"/>
    </row>
    <row r="91" spans="2:12" s="1" customFormat="1" ht="12" customHeight="1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>
      <c r="B92" s="34"/>
      <c r="L92" s="34"/>
    </row>
    <row r="93" spans="2:12" s="1" customFormat="1" ht="15.25" customHeight="1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25" customHeight="1">
      <c r="B95" s="34"/>
      <c r="L95" s="34"/>
    </row>
    <row r="96" spans="2:12" s="1" customFormat="1" ht="29.25" customHeight="1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47" s="1" customFormat="1" ht="10.25" customHeight="1">
      <c r="B97" s="34"/>
      <c r="L97" s="34"/>
    </row>
    <row r="98" spans="2:47" s="1" customFormat="1" ht="23" customHeight="1">
      <c r="B98" s="34"/>
      <c r="C98" s="127" t="s">
        <v>422</v>
      </c>
      <c r="J98" s="71">
        <f>J141</f>
        <v>0</v>
      </c>
      <c r="L98" s="34"/>
      <c r="AU98" s="17" t="s">
        <v>423</v>
      </c>
    </row>
    <row r="99" spans="2:47" s="8" customFormat="1" ht="25" customHeight="1">
      <c r="B99" s="128"/>
      <c r="D99" s="129" t="s">
        <v>426</v>
      </c>
      <c r="E99" s="130"/>
      <c r="F99" s="130"/>
      <c r="G99" s="130"/>
      <c r="H99" s="130"/>
      <c r="I99" s="130"/>
      <c r="J99" s="131">
        <f>J142</f>
        <v>0</v>
      </c>
      <c r="L99" s="128"/>
    </row>
    <row r="100" spans="2:47" s="9" customFormat="1" ht="20" customHeight="1">
      <c r="B100" s="133"/>
      <c r="D100" s="134" t="s">
        <v>447</v>
      </c>
      <c r="E100" s="135"/>
      <c r="F100" s="135"/>
      <c r="G100" s="135"/>
      <c r="H100" s="135"/>
      <c r="I100" s="135"/>
      <c r="J100" s="136">
        <f>J143</f>
        <v>0</v>
      </c>
      <c r="L100" s="133"/>
    </row>
    <row r="101" spans="2:47" s="8" customFormat="1" ht="25" customHeight="1">
      <c r="B101" s="128"/>
      <c r="D101" s="129" t="s">
        <v>453</v>
      </c>
      <c r="E101" s="130"/>
      <c r="F101" s="130"/>
      <c r="G101" s="130"/>
      <c r="H101" s="130"/>
      <c r="I101" s="130"/>
      <c r="J101" s="131">
        <f>J145</f>
        <v>0</v>
      </c>
      <c r="L101" s="128"/>
    </row>
    <row r="102" spans="2:47" s="9" customFormat="1" ht="20" customHeight="1">
      <c r="B102" s="133"/>
      <c r="D102" s="134" t="s">
        <v>462</v>
      </c>
      <c r="E102" s="135"/>
      <c r="F102" s="135"/>
      <c r="G102" s="135"/>
      <c r="H102" s="135"/>
      <c r="I102" s="135"/>
      <c r="J102" s="136">
        <f>J146</f>
        <v>0</v>
      </c>
      <c r="L102" s="133"/>
    </row>
    <row r="103" spans="2:47" s="9" customFormat="1" ht="20" customHeight="1">
      <c r="B103" s="133"/>
      <c r="D103" s="134" t="s">
        <v>7334</v>
      </c>
      <c r="E103" s="135"/>
      <c r="F103" s="135"/>
      <c r="G103" s="135"/>
      <c r="H103" s="135"/>
      <c r="I103" s="135"/>
      <c r="J103" s="136">
        <f>J175</f>
        <v>0</v>
      </c>
      <c r="L103" s="133"/>
    </row>
    <row r="104" spans="2:47" s="9" customFormat="1" ht="20" customHeight="1">
      <c r="B104" s="133"/>
      <c r="D104" s="134" t="s">
        <v>7335</v>
      </c>
      <c r="E104" s="135"/>
      <c r="F104" s="135"/>
      <c r="G104" s="135"/>
      <c r="H104" s="135"/>
      <c r="I104" s="135"/>
      <c r="J104" s="136">
        <f>J187</f>
        <v>0</v>
      </c>
      <c r="L104" s="133"/>
    </row>
    <row r="105" spans="2:47" s="9" customFormat="1" ht="20" customHeight="1">
      <c r="B105" s="133"/>
      <c r="D105" s="134" t="s">
        <v>7336</v>
      </c>
      <c r="E105" s="135"/>
      <c r="F105" s="135"/>
      <c r="G105" s="135"/>
      <c r="H105" s="135"/>
      <c r="I105" s="135"/>
      <c r="J105" s="136">
        <f>J238</f>
        <v>0</v>
      </c>
      <c r="L105" s="133"/>
    </row>
    <row r="106" spans="2:47" s="9" customFormat="1" ht="20" customHeight="1">
      <c r="B106" s="133"/>
      <c r="D106" s="134" t="s">
        <v>7337</v>
      </c>
      <c r="E106" s="135"/>
      <c r="F106" s="135"/>
      <c r="G106" s="135"/>
      <c r="H106" s="135"/>
      <c r="I106" s="135"/>
      <c r="J106" s="136">
        <f>J303</f>
        <v>0</v>
      </c>
      <c r="L106" s="133"/>
    </row>
    <row r="107" spans="2:47" s="9" customFormat="1" ht="20" customHeight="1">
      <c r="B107" s="133"/>
      <c r="D107" s="134" t="s">
        <v>486</v>
      </c>
      <c r="E107" s="135"/>
      <c r="F107" s="135"/>
      <c r="G107" s="135"/>
      <c r="H107" s="135"/>
      <c r="I107" s="135"/>
      <c r="J107" s="136">
        <f>J364</f>
        <v>0</v>
      </c>
      <c r="L107" s="133"/>
    </row>
    <row r="108" spans="2:47" s="9" customFormat="1" ht="20" customHeight="1">
      <c r="B108" s="133"/>
      <c r="D108" s="134" t="s">
        <v>7338</v>
      </c>
      <c r="E108" s="135"/>
      <c r="F108" s="135"/>
      <c r="G108" s="135"/>
      <c r="H108" s="135"/>
      <c r="I108" s="135"/>
      <c r="J108" s="136">
        <f>J370</f>
        <v>0</v>
      </c>
      <c r="L108" s="133"/>
    </row>
    <row r="109" spans="2:47" s="9" customFormat="1" ht="20" customHeight="1">
      <c r="B109" s="133"/>
      <c r="D109" s="134" t="s">
        <v>7339</v>
      </c>
      <c r="E109" s="135"/>
      <c r="F109" s="135"/>
      <c r="G109" s="135"/>
      <c r="H109" s="135"/>
      <c r="I109" s="135"/>
      <c r="J109" s="136">
        <f>J373</f>
        <v>0</v>
      </c>
      <c r="L109" s="133"/>
    </row>
    <row r="110" spans="2:47" s="1" customFormat="1" ht="21.75" customHeight="1">
      <c r="B110" s="34"/>
      <c r="L110" s="34"/>
    </row>
    <row r="111" spans="2:47" s="1" customFormat="1" ht="7" customHeight="1">
      <c r="B111" s="34"/>
      <c r="L111" s="34"/>
    </row>
    <row r="112" spans="2:47" s="1" customFormat="1" ht="29.25" customHeight="1">
      <c r="B112" s="34"/>
      <c r="C112" s="127" t="s">
        <v>511</v>
      </c>
      <c r="J112" s="138">
        <f>ROUND(J113 + J114 + J115 + J116 + J117 + J118,2)</f>
        <v>0</v>
      </c>
      <c r="L112" s="34"/>
      <c r="N112" s="139" t="s">
        <v>41</v>
      </c>
    </row>
    <row r="113" spans="2:65" s="1" customFormat="1" ht="18" customHeight="1">
      <c r="B113" s="140"/>
      <c r="C113" s="141"/>
      <c r="D113" s="232" t="s">
        <v>514</v>
      </c>
      <c r="E113" s="286"/>
      <c r="F113" s="286"/>
      <c r="G113" s="141"/>
      <c r="H113" s="141"/>
      <c r="I113" s="141"/>
      <c r="J113" s="99">
        <v>0</v>
      </c>
      <c r="K113" s="141"/>
      <c r="L113" s="140"/>
      <c r="M113" s="141"/>
      <c r="N113" s="143" t="s">
        <v>43</v>
      </c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4" t="s">
        <v>515</v>
      </c>
      <c r="AZ113" s="141"/>
      <c r="BA113" s="141"/>
      <c r="BB113" s="141"/>
      <c r="BC113" s="141"/>
      <c r="BD113" s="141"/>
      <c r="BE113" s="146">
        <f t="shared" ref="BE113:BE118" si="0">IF(N113="základná",J113,0)</f>
        <v>0</v>
      </c>
      <c r="BF113" s="146">
        <f t="shared" ref="BF113:BF118" si="1">IF(N113="znížená",J113,0)</f>
        <v>0</v>
      </c>
      <c r="BG113" s="146">
        <f t="shared" ref="BG113:BG118" si="2">IF(N113="zákl. prenesená",J113,0)</f>
        <v>0</v>
      </c>
      <c r="BH113" s="146">
        <f t="shared" ref="BH113:BH118" si="3">IF(N113="zníž. prenesená",J113,0)</f>
        <v>0</v>
      </c>
      <c r="BI113" s="146">
        <f t="shared" ref="BI113:BI118" si="4">IF(N113="nulová",J113,0)</f>
        <v>0</v>
      </c>
      <c r="BJ113" s="144" t="s">
        <v>89</v>
      </c>
      <c r="BK113" s="141"/>
      <c r="BL113" s="141"/>
      <c r="BM113" s="141"/>
    </row>
    <row r="114" spans="2:65" s="1" customFormat="1" ht="18" customHeight="1">
      <c r="B114" s="140"/>
      <c r="C114" s="141"/>
      <c r="D114" s="232" t="s">
        <v>518</v>
      </c>
      <c r="E114" s="286"/>
      <c r="F114" s="286"/>
      <c r="G114" s="141"/>
      <c r="H114" s="141"/>
      <c r="I114" s="141"/>
      <c r="J114" s="99">
        <v>0</v>
      </c>
      <c r="K114" s="141"/>
      <c r="L114" s="140"/>
      <c r="M114" s="141"/>
      <c r="N114" s="143" t="s">
        <v>43</v>
      </c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4" t="s">
        <v>515</v>
      </c>
      <c r="AZ114" s="141"/>
      <c r="BA114" s="141"/>
      <c r="BB114" s="141"/>
      <c r="BC114" s="141"/>
      <c r="BD114" s="141"/>
      <c r="BE114" s="146">
        <f t="shared" si="0"/>
        <v>0</v>
      </c>
      <c r="BF114" s="146">
        <f t="shared" si="1"/>
        <v>0</v>
      </c>
      <c r="BG114" s="146">
        <f t="shared" si="2"/>
        <v>0</v>
      </c>
      <c r="BH114" s="146">
        <f t="shared" si="3"/>
        <v>0</v>
      </c>
      <c r="BI114" s="146">
        <f t="shared" si="4"/>
        <v>0</v>
      </c>
      <c r="BJ114" s="144" t="s">
        <v>89</v>
      </c>
      <c r="BK114" s="141"/>
      <c r="BL114" s="141"/>
      <c r="BM114" s="141"/>
    </row>
    <row r="115" spans="2:65" s="1" customFormat="1" ht="18" customHeight="1">
      <c r="B115" s="140"/>
      <c r="C115" s="141"/>
      <c r="D115" s="232" t="s">
        <v>521</v>
      </c>
      <c r="E115" s="286"/>
      <c r="F115" s="286"/>
      <c r="G115" s="141"/>
      <c r="H115" s="141"/>
      <c r="I115" s="141"/>
      <c r="J115" s="99">
        <v>0</v>
      </c>
      <c r="K115" s="141"/>
      <c r="L115" s="140"/>
      <c r="M115" s="141"/>
      <c r="N115" s="143" t="s">
        <v>43</v>
      </c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4" t="s">
        <v>515</v>
      </c>
      <c r="AZ115" s="141"/>
      <c r="BA115" s="141"/>
      <c r="BB115" s="141"/>
      <c r="BC115" s="141"/>
      <c r="BD115" s="141"/>
      <c r="BE115" s="146">
        <f t="shared" si="0"/>
        <v>0</v>
      </c>
      <c r="BF115" s="146">
        <f t="shared" si="1"/>
        <v>0</v>
      </c>
      <c r="BG115" s="146">
        <f t="shared" si="2"/>
        <v>0</v>
      </c>
      <c r="BH115" s="146">
        <f t="shared" si="3"/>
        <v>0</v>
      </c>
      <c r="BI115" s="146">
        <f t="shared" si="4"/>
        <v>0</v>
      </c>
      <c r="BJ115" s="144" t="s">
        <v>89</v>
      </c>
      <c r="BK115" s="141"/>
      <c r="BL115" s="141"/>
      <c r="BM115" s="141"/>
    </row>
    <row r="116" spans="2:65" s="1" customFormat="1" ht="18" customHeight="1">
      <c r="B116" s="140"/>
      <c r="C116" s="141"/>
      <c r="D116" s="232" t="s">
        <v>524</v>
      </c>
      <c r="E116" s="286"/>
      <c r="F116" s="286"/>
      <c r="G116" s="141"/>
      <c r="H116" s="141"/>
      <c r="I116" s="141"/>
      <c r="J116" s="99">
        <v>0</v>
      </c>
      <c r="K116" s="141"/>
      <c r="L116" s="140"/>
      <c r="M116" s="141"/>
      <c r="N116" s="143" t="s">
        <v>43</v>
      </c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141"/>
      <c r="AH116" s="141"/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4" t="s">
        <v>515</v>
      </c>
      <c r="AZ116" s="141"/>
      <c r="BA116" s="141"/>
      <c r="BB116" s="141"/>
      <c r="BC116" s="141"/>
      <c r="BD116" s="141"/>
      <c r="BE116" s="146">
        <f t="shared" si="0"/>
        <v>0</v>
      </c>
      <c r="BF116" s="146">
        <f t="shared" si="1"/>
        <v>0</v>
      </c>
      <c r="BG116" s="146">
        <f t="shared" si="2"/>
        <v>0</v>
      </c>
      <c r="BH116" s="146">
        <f t="shared" si="3"/>
        <v>0</v>
      </c>
      <c r="BI116" s="146">
        <f t="shared" si="4"/>
        <v>0</v>
      </c>
      <c r="BJ116" s="144" t="s">
        <v>89</v>
      </c>
      <c r="BK116" s="141"/>
      <c r="BL116" s="141"/>
      <c r="BM116" s="141"/>
    </row>
    <row r="117" spans="2:65" s="1" customFormat="1" ht="18" customHeight="1">
      <c r="B117" s="140"/>
      <c r="C117" s="141"/>
      <c r="D117" s="232" t="s">
        <v>527</v>
      </c>
      <c r="E117" s="286"/>
      <c r="F117" s="286"/>
      <c r="G117" s="141"/>
      <c r="H117" s="141"/>
      <c r="I117" s="141"/>
      <c r="J117" s="99">
        <v>0</v>
      </c>
      <c r="K117" s="141"/>
      <c r="L117" s="140"/>
      <c r="M117" s="141"/>
      <c r="N117" s="143" t="s">
        <v>43</v>
      </c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4" t="s">
        <v>515</v>
      </c>
      <c r="AZ117" s="141"/>
      <c r="BA117" s="141"/>
      <c r="BB117" s="141"/>
      <c r="BC117" s="141"/>
      <c r="BD117" s="141"/>
      <c r="BE117" s="146">
        <f t="shared" si="0"/>
        <v>0</v>
      </c>
      <c r="BF117" s="146">
        <f t="shared" si="1"/>
        <v>0</v>
      </c>
      <c r="BG117" s="146">
        <f t="shared" si="2"/>
        <v>0</v>
      </c>
      <c r="BH117" s="146">
        <f t="shared" si="3"/>
        <v>0</v>
      </c>
      <c r="BI117" s="146">
        <f t="shared" si="4"/>
        <v>0</v>
      </c>
      <c r="BJ117" s="144" t="s">
        <v>89</v>
      </c>
      <c r="BK117" s="141"/>
      <c r="BL117" s="141"/>
      <c r="BM117" s="141"/>
    </row>
    <row r="118" spans="2:65" s="1" customFormat="1" ht="18" customHeight="1">
      <c r="B118" s="140"/>
      <c r="C118" s="141"/>
      <c r="D118" s="142" t="s">
        <v>530</v>
      </c>
      <c r="E118" s="141"/>
      <c r="F118" s="141"/>
      <c r="G118" s="141"/>
      <c r="H118" s="141"/>
      <c r="I118" s="141"/>
      <c r="J118" s="99">
        <f>ROUND(J32*T118,2)</f>
        <v>0</v>
      </c>
      <c r="K118" s="141"/>
      <c r="L118" s="140"/>
      <c r="M118" s="141"/>
      <c r="N118" s="143" t="s">
        <v>43</v>
      </c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4" t="s">
        <v>531</v>
      </c>
      <c r="AZ118" s="141"/>
      <c r="BA118" s="141"/>
      <c r="BB118" s="141"/>
      <c r="BC118" s="141"/>
      <c r="BD118" s="141"/>
      <c r="BE118" s="146">
        <f t="shared" si="0"/>
        <v>0</v>
      </c>
      <c r="BF118" s="146">
        <f t="shared" si="1"/>
        <v>0</v>
      </c>
      <c r="BG118" s="146">
        <f t="shared" si="2"/>
        <v>0</v>
      </c>
      <c r="BH118" s="146">
        <f t="shared" si="3"/>
        <v>0</v>
      </c>
      <c r="BI118" s="146">
        <f t="shared" si="4"/>
        <v>0</v>
      </c>
      <c r="BJ118" s="144" t="s">
        <v>89</v>
      </c>
      <c r="BK118" s="141"/>
      <c r="BL118" s="141"/>
      <c r="BM118" s="141"/>
    </row>
    <row r="119" spans="2:65" s="1" customFormat="1">
      <c r="B119" s="34"/>
      <c r="L119" s="34"/>
    </row>
    <row r="120" spans="2:65" s="1" customFormat="1" ht="29.25" customHeight="1">
      <c r="B120" s="34"/>
      <c r="C120" s="106" t="s">
        <v>162</v>
      </c>
      <c r="D120" s="107"/>
      <c r="E120" s="107"/>
      <c r="F120" s="107"/>
      <c r="G120" s="107"/>
      <c r="H120" s="107"/>
      <c r="I120" s="107"/>
      <c r="J120" s="108">
        <f>ROUND(J98+J112,2)</f>
        <v>0</v>
      </c>
      <c r="K120" s="107"/>
      <c r="L120" s="34"/>
    </row>
    <row r="121" spans="2:65" s="1" customFormat="1" ht="7" customHeight="1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34"/>
    </row>
    <row r="125" spans="2:65" s="1" customFormat="1" ht="7" customHeight="1">
      <c r="B125" s="51"/>
      <c r="C125" s="52"/>
      <c r="D125" s="52"/>
      <c r="E125" s="52"/>
      <c r="F125" s="52"/>
      <c r="G125" s="52"/>
      <c r="H125" s="52"/>
      <c r="I125" s="52"/>
      <c r="J125" s="52"/>
      <c r="K125" s="52"/>
      <c r="L125" s="34"/>
    </row>
    <row r="126" spans="2:65" s="1" customFormat="1" ht="25" customHeight="1">
      <c r="B126" s="34"/>
      <c r="C126" s="21" t="s">
        <v>548</v>
      </c>
      <c r="L126" s="34"/>
    </row>
    <row r="127" spans="2:65" s="1" customFormat="1" ht="7" customHeight="1">
      <c r="B127" s="34"/>
      <c r="L127" s="34"/>
    </row>
    <row r="128" spans="2:65" s="1" customFormat="1" ht="12" customHeight="1">
      <c r="B128" s="34"/>
      <c r="C128" s="27" t="s">
        <v>15</v>
      </c>
      <c r="L128" s="34"/>
    </row>
    <row r="129" spans="2:65" s="1" customFormat="1" ht="26.25" customHeight="1">
      <c r="B129" s="34"/>
      <c r="E129" s="287" t="str">
        <f>E7</f>
        <v>Revitalizácia budovy a areálu bývalého Gymnázia Mateja Bela vo Zvolene</v>
      </c>
      <c r="F129" s="288"/>
      <c r="G129" s="288"/>
      <c r="H129" s="288"/>
      <c r="L129" s="34"/>
    </row>
    <row r="130" spans="2:65" ht="12" customHeight="1">
      <c r="B130" s="20"/>
      <c r="C130" s="27" t="s">
        <v>182</v>
      </c>
      <c r="L130" s="20"/>
    </row>
    <row r="131" spans="2:65" s="1" customFormat="1" ht="16.5" customHeight="1">
      <c r="B131" s="34"/>
      <c r="E131" s="287" t="s">
        <v>186</v>
      </c>
      <c r="F131" s="285"/>
      <c r="G131" s="285"/>
      <c r="H131" s="285"/>
      <c r="L131" s="34"/>
    </row>
    <row r="132" spans="2:65" s="1" customFormat="1" ht="12" customHeight="1">
      <c r="B132" s="34"/>
      <c r="C132" s="27" t="s">
        <v>190</v>
      </c>
      <c r="L132" s="34"/>
    </row>
    <row r="133" spans="2:65" s="1" customFormat="1" ht="16.5" customHeight="1">
      <c r="B133" s="34"/>
      <c r="E133" s="256" t="str">
        <f>E11</f>
        <v>03 - Vykurovanie</v>
      </c>
      <c r="F133" s="285"/>
      <c r="G133" s="285"/>
      <c r="H133" s="285"/>
      <c r="L133" s="34"/>
    </row>
    <row r="134" spans="2:65" s="1" customFormat="1" ht="7" customHeight="1">
      <c r="B134" s="34"/>
      <c r="L134" s="34"/>
    </row>
    <row r="135" spans="2:65" s="1" customFormat="1" ht="12" customHeight="1">
      <c r="B135" s="34"/>
      <c r="C135" s="27" t="s">
        <v>19</v>
      </c>
      <c r="F135" s="25" t="str">
        <f>F14</f>
        <v>Okružná 2469, Zvolen</v>
      </c>
      <c r="I135" s="27" t="s">
        <v>21</v>
      </c>
      <c r="J135" s="57" t="str">
        <f>IF(J14="","",J14)</f>
        <v>22. 5. 2024</v>
      </c>
      <c r="L135" s="34"/>
    </row>
    <row r="136" spans="2:65" s="1" customFormat="1" ht="7" customHeight="1">
      <c r="B136" s="34"/>
      <c r="L136" s="34"/>
    </row>
    <row r="137" spans="2:65" s="1" customFormat="1" ht="15.25" customHeight="1">
      <c r="B137" s="34"/>
      <c r="C137" s="27" t="s">
        <v>23</v>
      </c>
      <c r="F137" s="25" t="str">
        <f>E17</f>
        <v>Úrad Banskobystrického samosprávneho kraja</v>
      </c>
      <c r="I137" s="27" t="s">
        <v>29</v>
      </c>
      <c r="J137" s="30" t="str">
        <f>E23</f>
        <v>N/A s.r.o. Bratislava</v>
      </c>
      <c r="L137" s="34"/>
    </row>
    <row r="138" spans="2:65" s="1" customFormat="1" ht="15.25" customHeight="1">
      <c r="B138" s="34"/>
      <c r="C138" s="27" t="s">
        <v>27</v>
      </c>
      <c r="F138" s="25" t="str">
        <f>IF(E20="","",E20)</f>
        <v>Vyplň údaj</v>
      </c>
      <c r="I138" s="27" t="s">
        <v>32</v>
      </c>
      <c r="J138" s="30">
        <f>E26</f>
        <v>0</v>
      </c>
      <c r="L138" s="34"/>
    </row>
    <row r="139" spans="2:65" s="1" customFormat="1" ht="10.25" customHeight="1">
      <c r="B139" s="34"/>
      <c r="L139" s="34"/>
    </row>
    <row r="140" spans="2:65" s="10" customFormat="1" ht="29.25" customHeight="1">
      <c r="B140" s="147"/>
      <c r="C140" s="148" t="s">
        <v>561</v>
      </c>
      <c r="D140" s="149" t="s">
        <v>62</v>
      </c>
      <c r="E140" s="149" t="s">
        <v>58</v>
      </c>
      <c r="F140" s="149" t="s">
        <v>59</v>
      </c>
      <c r="G140" s="149" t="s">
        <v>562</v>
      </c>
      <c r="H140" s="149" t="s">
        <v>563</v>
      </c>
      <c r="I140" s="149" t="s">
        <v>564</v>
      </c>
      <c r="J140" s="150" t="s">
        <v>417</v>
      </c>
      <c r="K140" s="151" t="s">
        <v>565</v>
      </c>
      <c r="L140" s="147"/>
      <c r="M140" s="64" t="s">
        <v>1</v>
      </c>
      <c r="N140" s="65" t="s">
        <v>41</v>
      </c>
      <c r="O140" s="65" t="s">
        <v>566</v>
      </c>
      <c r="P140" s="65" t="s">
        <v>567</v>
      </c>
      <c r="Q140" s="65" t="s">
        <v>568</v>
      </c>
      <c r="R140" s="65" t="s">
        <v>569</v>
      </c>
      <c r="S140" s="65" t="s">
        <v>570</v>
      </c>
      <c r="T140" s="66" t="s">
        <v>571</v>
      </c>
    </row>
    <row r="141" spans="2:65" s="1" customFormat="1" ht="23" customHeight="1">
      <c r="B141" s="34"/>
      <c r="C141" s="69" t="s">
        <v>245</v>
      </c>
      <c r="J141" s="152">
        <f>BK141</f>
        <v>0</v>
      </c>
      <c r="L141" s="34"/>
      <c r="M141" s="67"/>
      <c r="N141" s="58"/>
      <c r="O141" s="58"/>
      <c r="P141" s="153">
        <f>P142+P145</f>
        <v>0</v>
      </c>
      <c r="Q141" s="58"/>
      <c r="R141" s="153">
        <f>R142+R145</f>
        <v>0</v>
      </c>
      <c r="S141" s="58"/>
      <c r="T141" s="154">
        <f>T142+T145</f>
        <v>0</v>
      </c>
      <c r="AT141" s="17" t="s">
        <v>76</v>
      </c>
      <c r="AU141" s="17" t="s">
        <v>423</v>
      </c>
      <c r="BK141" s="155">
        <f>BK142+BK145</f>
        <v>0</v>
      </c>
    </row>
    <row r="142" spans="2:65" s="11" customFormat="1" ht="26" customHeight="1">
      <c r="B142" s="156"/>
      <c r="D142" s="157" t="s">
        <v>76</v>
      </c>
      <c r="E142" s="158" t="s">
        <v>572</v>
      </c>
      <c r="F142" s="158" t="s">
        <v>573</v>
      </c>
      <c r="I142" s="159"/>
      <c r="J142" s="160">
        <f>BK142</f>
        <v>0</v>
      </c>
      <c r="L142" s="156"/>
      <c r="M142" s="161"/>
      <c r="P142" s="162">
        <f>P143</f>
        <v>0</v>
      </c>
      <c r="R142" s="162">
        <f>R143</f>
        <v>0</v>
      </c>
      <c r="T142" s="163">
        <f>T143</f>
        <v>0</v>
      </c>
      <c r="AR142" s="157" t="s">
        <v>84</v>
      </c>
      <c r="AT142" s="164" t="s">
        <v>76</v>
      </c>
      <c r="AU142" s="164" t="s">
        <v>77</v>
      </c>
      <c r="AY142" s="157" t="s">
        <v>574</v>
      </c>
      <c r="BK142" s="165">
        <f>BK143</f>
        <v>0</v>
      </c>
    </row>
    <row r="143" spans="2:65" s="11" customFormat="1" ht="23" customHeight="1">
      <c r="B143" s="156"/>
      <c r="D143" s="157" t="s">
        <v>76</v>
      </c>
      <c r="E143" s="166" t="s">
        <v>639</v>
      </c>
      <c r="F143" s="166" t="s">
        <v>2356</v>
      </c>
      <c r="I143" s="159"/>
      <c r="J143" s="167">
        <f>BK143</f>
        <v>0</v>
      </c>
      <c r="L143" s="156"/>
      <c r="M143" s="161"/>
      <c r="P143" s="162">
        <f>P144</f>
        <v>0</v>
      </c>
      <c r="R143" s="162">
        <f>R144</f>
        <v>0</v>
      </c>
      <c r="T143" s="163">
        <f>T144</f>
        <v>0</v>
      </c>
      <c r="AR143" s="157" t="s">
        <v>84</v>
      </c>
      <c r="AT143" s="164" t="s">
        <v>76</v>
      </c>
      <c r="AU143" s="164" t="s">
        <v>84</v>
      </c>
      <c r="AY143" s="157" t="s">
        <v>574</v>
      </c>
      <c r="BK143" s="165">
        <f>BK144</f>
        <v>0</v>
      </c>
    </row>
    <row r="144" spans="2:65" s="1" customFormat="1" ht="24.25" customHeight="1">
      <c r="B144" s="140"/>
      <c r="C144" s="168" t="s">
        <v>84</v>
      </c>
      <c r="D144" s="168" t="s">
        <v>576</v>
      </c>
      <c r="E144" s="169" t="s">
        <v>7340</v>
      </c>
      <c r="F144" s="170" t="s">
        <v>7341</v>
      </c>
      <c r="G144" s="171" t="s">
        <v>7342</v>
      </c>
      <c r="H144" s="172">
        <v>2480</v>
      </c>
      <c r="I144" s="173"/>
      <c r="J144" s="174">
        <f>ROUND(I144*H144,2)</f>
        <v>0</v>
      </c>
      <c r="K144" s="175"/>
      <c r="L144" s="34"/>
      <c r="M144" s="176" t="s">
        <v>1</v>
      </c>
      <c r="N144" s="139" t="s">
        <v>43</v>
      </c>
      <c r="P144" s="177">
        <f>O144*H144</f>
        <v>0</v>
      </c>
      <c r="Q144" s="177">
        <v>0</v>
      </c>
      <c r="R144" s="177">
        <f>Q144*H144</f>
        <v>0</v>
      </c>
      <c r="S144" s="177">
        <v>0</v>
      </c>
      <c r="T144" s="178">
        <f>S144*H144</f>
        <v>0</v>
      </c>
      <c r="AR144" s="179" t="s">
        <v>580</v>
      </c>
      <c r="AT144" s="179" t="s">
        <v>576</v>
      </c>
      <c r="AU144" s="179" t="s">
        <v>89</v>
      </c>
      <c r="AY144" s="17" t="s">
        <v>574</v>
      </c>
      <c r="BE144" s="102">
        <f>IF(N144="základná",J144,0)</f>
        <v>0</v>
      </c>
      <c r="BF144" s="102">
        <f>IF(N144="znížená",J144,0)</f>
        <v>0</v>
      </c>
      <c r="BG144" s="102">
        <f>IF(N144="zákl. prenesená",J144,0)</f>
        <v>0</v>
      </c>
      <c r="BH144" s="102">
        <f>IF(N144="zníž. prenesená",J144,0)</f>
        <v>0</v>
      </c>
      <c r="BI144" s="102">
        <f>IF(N144="nulová",J144,0)</f>
        <v>0</v>
      </c>
      <c r="BJ144" s="17" t="s">
        <v>89</v>
      </c>
      <c r="BK144" s="102">
        <f>ROUND(I144*H144,2)</f>
        <v>0</v>
      </c>
      <c r="BL144" s="17" t="s">
        <v>580</v>
      </c>
      <c r="BM144" s="179" t="s">
        <v>89</v>
      </c>
    </row>
    <row r="145" spans="2:65" s="11" customFormat="1" ht="26" customHeight="1">
      <c r="B145" s="156"/>
      <c r="D145" s="157" t="s">
        <v>76</v>
      </c>
      <c r="E145" s="158" t="s">
        <v>3001</v>
      </c>
      <c r="F145" s="158" t="s">
        <v>3002</v>
      </c>
      <c r="I145" s="159"/>
      <c r="J145" s="160">
        <f>BK145</f>
        <v>0</v>
      </c>
      <c r="L145" s="156"/>
      <c r="M145" s="161"/>
      <c r="P145" s="162">
        <f>P146+P175+P187+P238+P303+P364+P370+P373</f>
        <v>0</v>
      </c>
      <c r="R145" s="162">
        <f>R146+R175+R187+R238+R303+R364+R370+R373</f>
        <v>0</v>
      </c>
      <c r="T145" s="163">
        <f>T146+T175+T187+T238+T303+T364+T370+T373</f>
        <v>0</v>
      </c>
      <c r="AR145" s="157" t="s">
        <v>89</v>
      </c>
      <c r="AT145" s="164" t="s">
        <v>76</v>
      </c>
      <c r="AU145" s="164" t="s">
        <v>77</v>
      </c>
      <c r="AY145" s="157" t="s">
        <v>574</v>
      </c>
      <c r="BK145" s="165">
        <f>BK146+BK175+BK187+BK238+BK303+BK364+BK370+BK373</f>
        <v>0</v>
      </c>
    </row>
    <row r="146" spans="2:65" s="11" customFormat="1" ht="23" customHeight="1">
      <c r="B146" s="156"/>
      <c r="D146" s="157" t="s">
        <v>76</v>
      </c>
      <c r="E146" s="166" t="s">
        <v>3410</v>
      </c>
      <c r="F146" s="166" t="s">
        <v>3411</v>
      </c>
      <c r="I146" s="159"/>
      <c r="J146" s="167">
        <f>BK146</f>
        <v>0</v>
      </c>
      <c r="L146" s="156"/>
      <c r="M146" s="161"/>
      <c r="P146" s="162">
        <f>SUM(P147:P174)</f>
        <v>0</v>
      </c>
      <c r="R146" s="162">
        <f>SUM(R147:R174)</f>
        <v>0</v>
      </c>
      <c r="T146" s="163">
        <f>SUM(T147:T174)</f>
        <v>0</v>
      </c>
      <c r="AR146" s="157" t="s">
        <v>89</v>
      </c>
      <c r="AT146" s="164" t="s">
        <v>76</v>
      </c>
      <c r="AU146" s="164" t="s">
        <v>84</v>
      </c>
      <c r="AY146" s="157" t="s">
        <v>574</v>
      </c>
      <c r="BK146" s="165">
        <f>SUM(BK147:BK174)</f>
        <v>0</v>
      </c>
    </row>
    <row r="147" spans="2:65" s="1" customFormat="1" ht="21.75" customHeight="1">
      <c r="B147" s="140"/>
      <c r="C147" s="168" t="s">
        <v>89</v>
      </c>
      <c r="D147" s="168" t="s">
        <v>576</v>
      </c>
      <c r="E147" s="169" t="s">
        <v>7343</v>
      </c>
      <c r="F147" s="170" t="s">
        <v>7344</v>
      </c>
      <c r="G147" s="171" t="s">
        <v>611</v>
      </c>
      <c r="H147" s="172">
        <v>4048</v>
      </c>
      <c r="I147" s="173"/>
      <c r="J147" s="174">
        <f t="shared" ref="J147:J174" si="5">ROUND(I147*H147,2)</f>
        <v>0</v>
      </c>
      <c r="K147" s="175"/>
      <c r="L147" s="34"/>
      <c r="M147" s="176" t="s">
        <v>1</v>
      </c>
      <c r="N147" s="139" t="s">
        <v>43</v>
      </c>
      <c r="P147" s="177">
        <f t="shared" ref="P147:P174" si="6">O147*H147</f>
        <v>0</v>
      </c>
      <c r="Q147" s="177">
        <v>0</v>
      </c>
      <c r="R147" s="177">
        <f t="shared" ref="R147:R174" si="7">Q147*H147</f>
        <v>0</v>
      </c>
      <c r="S147" s="177">
        <v>0</v>
      </c>
      <c r="T147" s="178">
        <f t="shared" ref="T147:T174" si="8">S147*H147</f>
        <v>0</v>
      </c>
      <c r="AR147" s="179" t="s">
        <v>680</v>
      </c>
      <c r="AT147" s="179" t="s">
        <v>576</v>
      </c>
      <c r="AU147" s="179" t="s">
        <v>89</v>
      </c>
      <c r="AY147" s="17" t="s">
        <v>574</v>
      </c>
      <c r="BE147" s="102">
        <f t="shared" ref="BE147:BE174" si="9">IF(N147="základná",J147,0)</f>
        <v>0</v>
      </c>
      <c r="BF147" s="102">
        <f t="shared" ref="BF147:BF174" si="10">IF(N147="znížená",J147,0)</f>
        <v>0</v>
      </c>
      <c r="BG147" s="102">
        <f t="shared" ref="BG147:BG174" si="11">IF(N147="zákl. prenesená",J147,0)</f>
        <v>0</v>
      </c>
      <c r="BH147" s="102">
        <f t="shared" ref="BH147:BH174" si="12">IF(N147="zníž. prenesená",J147,0)</f>
        <v>0</v>
      </c>
      <c r="BI147" s="102">
        <f t="shared" ref="BI147:BI174" si="13">IF(N147="nulová",J147,0)</f>
        <v>0</v>
      </c>
      <c r="BJ147" s="17" t="s">
        <v>89</v>
      </c>
      <c r="BK147" s="102">
        <f t="shared" ref="BK147:BK174" si="14">ROUND(I147*H147,2)</f>
        <v>0</v>
      </c>
      <c r="BL147" s="17" t="s">
        <v>680</v>
      </c>
      <c r="BM147" s="179" t="s">
        <v>580</v>
      </c>
    </row>
    <row r="148" spans="2:65" s="1" customFormat="1" ht="24.25" customHeight="1">
      <c r="B148" s="140"/>
      <c r="C148" s="208" t="s">
        <v>597</v>
      </c>
      <c r="D148" s="208" t="s">
        <v>1858</v>
      </c>
      <c r="E148" s="209" t="s">
        <v>7345</v>
      </c>
      <c r="F148" s="210" t="s">
        <v>7346</v>
      </c>
      <c r="G148" s="211" t="s">
        <v>611</v>
      </c>
      <c r="H148" s="212">
        <v>3633</v>
      </c>
      <c r="I148" s="213"/>
      <c r="J148" s="214">
        <f t="shared" si="5"/>
        <v>0</v>
      </c>
      <c r="K148" s="215"/>
      <c r="L148" s="216"/>
      <c r="M148" s="217" t="s">
        <v>1</v>
      </c>
      <c r="N148" s="218" t="s">
        <v>43</v>
      </c>
      <c r="P148" s="177">
        <f t="shared" si="6"/>
        <v>0</v>
      </c>
      <c r="Q148" s="177">
        <v>0</v>
      </c>
      <c r="R148" s="177">
        <f t="shared" si="7"/>
        <v>0</v>
      </c>
      <c r="S148" s="177">
        <v>0</v>
      </c>
      <c r="T148" s="178">
        <f t="shared" si="8"/>
        <v>0</v>
      </c>
      <c r="AR148" s="179" t="s">
        <v>860</v>
      </c>
      <c r="AT148" s="179" t="s">
        <v>1858</v>
      </c>
      <c r="AU148" s="179" t="s">
        <v>89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680</v>
      </c>
      <c r="BM148" s="179" t="s">
        <v>616</v>
      </c>
    </row>
    <row r="149" spans="2:65" s="1" customFormat="1" ht="24.25" customHeight="1">
      <c r="B149" s="140"/>
      <c r="C149" s="208" t="s">
        <v>580</v>
      </c>
      <c r="D149" s="208" t="s">
        <v>1858</v>
      </c>
      <c r="E149" s="209" t="s">
        <v>7347</v>
      </c>
      <c r="F149" s="210" t="s">
        <v>7348</v>
      </c>
      <c r="G149" s="211" t="s">
        <v>611</v>
      </c>
      <c r="H149" s="212">
        <v>113</v>
      </c>
      <c r="I149" s="213"/>
      <c r="J149" s="214">
        <f t="shared" si="5"/>
        <v>0</v>
      </c>
      <c r="K149" s="215"/>
      <c r="L149" s="216"/>
      <c r="M149" s="217" t="s">
        <v>1</v>
      </c>
      <c r="N149" s="218" t="s">
        <v>43</v>
      </c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AR149" s="179" t="s">
        <v>860</v>
      </c>
      <c r="AT149" s="179" t="s">
        <v>1858</v>
      </c>
      <c r="AU149" s="179" t="s">
        <v>89</v>
      </c>
      <c r="AY149" s="17" t="s">
        <v>574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89</v>
      </c>
      <c r="BK149" s="102">
        <f t="shared" si="14"/>
        <v>0</v>
      </c>
      <c r="BL149" s="17" t="s">
        <v>680</v>
      </c>
      <c r="BM149" s="179" t="s">
        <v>626</v>
      </c>
    </row>
    <row r="150" spans="2:65" s="1" customFormat="1" ht="24.25" customHeight="1">
      <c r="B150" s="140"/>
      <c r="C150" s="208" t="s">
        <v>608</v>
      </c>
      <c r="D150" s="208" t="s">
        <v>1858</v>
      </c>
      <c r="E150" s="209" t="s">
        <v>7349</v>
      </c>
      <c r="F150" s="210" t="s">
        <v>7350</v>
      </c>
      <c r="G150" s="211" t="s">
        <v>611</v>
      </c>
      <c r="H150" s="212">
        <v>302</v>
      </c>
      <c r="I150" s="213"/>
      <c r="J150" s="214">
        <f t="shared" si="5"/>
        <v>0</v>
      </c>
      <c r="K150" s="215"/>
      <c r="L150" s="216"/>
      <c r="M150" s="217" t="s">
        <v>1</v>
      </c>
      <c r="N150" s="218" t="s">
        <v>43</v>
      </c>
      <c r="P150" s="177">
        <f t="shared" si="6"/>
        <v>0</v>
      </c>
      <c r="Q150" s="177">
        <v>0</v>
      </c>
      <c r="R150" s="177">
        <f t="shared" si="7"/>
        <v>0</v>
      </c>
      <c r="S150" s="177">
        <v>0</v>
      </c>
      <c r="T150" s="178">
        <f t="shared" si="8"/>
        <v>0</v>
      </c>
      <c r="AR150" s="179" t="s">
        <v>860</v>
      </c>
      <c r="AT150" s="179" t="s">
        <v>1858</v>
      </c>
      <c r="AU150" s="179" t="s">
        <v>89</v>
      </c>
      <c r="AY150" s="17" t="s">
        <v>574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89</v>
      </c>
      <c r="BK150" s="102">
        <f t="shared" si="14"/>
        <v>0</v>
      </c>
      <c r="BL150" s="17" t="s">
        <v>680</v>
      </c>
      <c r="BM150" s="179" t="s">
        <v>115</v>
      </c>
    </row>
    <row r="151" spans="2:65" s="1" customFormat="1" ht="24.25" customHeight="1">
      <c r="B151" s="140"/>
      <c r="C151" s="168" t="s">
        <v>616</v>
      </c>
      <c r="D151" s="168" t="s">
        <v>576</v>
      </c>
      <c r="E151" s="169" t="s">
        <v>7351</v>
      </c>
      <c r="F151" s="170" t="s">
        <v>7352</v>
      </c>
      <c r="G151" s="171" t="s">
        <v>611</v>
      </c>
      <c r="H151" s="172">
        <v>39</v>
      </c>
      <c r="I151" s="173"/>
      <c r="J151" s="174">
        <f t="shared" si="5"/>
        <v>0</v>
      </c>
      <c r="K151" s="175"/>
      <c r="L151" s="34"/>
      <c r="M151" s="176" t="s">
        <v>1</v>
      </c>
      <c r="N151" s="139" t="s">
        <v>43</v>
      </c>
      <c r="P151" s="177">
        <f t="shared" si="6"/>
        <v>0</v>
      </c>
      <c r="Q151" s="177">
        <v>0</v>
      </c>
      <c r="R151" s="177">
        <f t="shared" si="7"/>
        <v>0</v>
      </c>
      <c r="S151" s="177">
        <v>0</v>
      </c>
      <c r="T151" s="178">
        <f t="shared" si="8"/>
        <v>0</v>
      </c>
      <c r="AR151" s="179" t="s">
        <v>680</v>
      </c>
      <c r="AT151" s="179" t="s">
        <v>576</v>
      </c>
      <c r="AU151" s="179" t="s">
        <v>89</v>
      </c>
      <c r="AY151" s="17" t="s">
        <v>574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89</v>
      </c>
      <c r="BK151" s="102">
        <f t="shared" si="14"/>
        <v>0</v>
      </c>
      <c r="BL151" s="17" t="s">
        <v>680</v>
      </c>
      <c r="BM151" s="179" t="s">
        <v>121</v>
      </c>
    </row>
    <row r="152" spans="2:65" s="1" customFormat="1" ht="24.25" customHeight="1">
      <c r="B152" s="140"/>
      <c r="C152" s="208" t="s">
        <v>621</v>
      </c>
      <c r="D152" s="208" t="s">
        <v>1858</v>
      </c>
      <c r="E152" s="209" t="s">
        <v>7353</v>
      </c>
      <c r="F152" s="210" t="s">
        <v>7354</v>
      </c>
      <c r="G152" s="211" t="s">
        <v>611</v>
      </c>
      <c r="H152" s="212">
        <v>27</v>
      </c>
      <c r="I152" s="213"/>
      <c r="J152" s="214">
        <f t="shared" si="5"/>
        <v>0</v>
      </c>
      <c r="K152" s="215"/>
      <c r="L152" s="216"/>
      <c r="M152" s="217" t="s">
        <v>1</v>
      </c>
      <c r="N152" s="218" t="s">
        <v>43</v>
      </c>
      <c r="P152" s="177">
        <f t="shared" si="6"/>
        <v>0</v>
      </c>
      <c r="Q152" s="177">
        <v>0</v>
      </c>
      <c r="R152" s="177">
        <f t="shared" si="7"/>
        <v>0</v>
      </c>
      <c r="S152" s="177">
        <v>0</v>
      </c>
      <c r="T152" s="178">
        <f t="shared" si="8"/>
        <v>0</v>
      </c>
      <c r="AR152" s="179" t="s">
        <v>860</v>
      </c>
      <c r="AT152" s="179" t="s">
        <v>1858</v>
      </c>
      <c r="AU152" s="179" t="s">
        <v>89</v>
      </c>
      <c r="AY152" s="17" t="s">
        <v>574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89</v>
      </c>
      <c r="BK152" s="102">
        <f t="shared" si="14"/>
        <v>0</v>
      </c>
      <c r="BL152" s="17" t="s">
        <v>680</v>
      </c>
      <c r="BM152" s="179" t="s">
        <v>664</v>
      </c>
    </row>
    <row r="153" spans="2:65" s="1" customFormat="1" ht="24.25" customHeight="1">
      <c r="B153" s="140"/>
      <c r="C153" s="208" t="s">
        <v>626</v>
      </c>
      <c r="D153" s="208" t="s">
        <v>1858</v>
      </c>
      <c r="E153" s="209" t="s">
        <v>7355</v>
      </c>
      <c r="F153" s="210" t="s">
        <v>7356</v>
      </c>
      <c r="G153" s="211" t="s">
        <v>611</v>
      </c>
      <c r="H153" s="212">
        <v>12</v>
      </c>
      <c r="I153" s="213"/>
      <c r="J153" s="214">
        <f t="shared" si="5"/>
        <v>0</v>
      </c>
      <c r="K153" s="215"/>
      <c r="L153" s="216"/>
      <c r="M153" s="217" t="s">
        <v>1</v>
      </c>
      <c r="N153" s="218" t="s">
        <v>43</v>
      </c>
      <c r="P153" s="177">
        <f t="shared" si="6"/>
        <v>0</v>
      </c>
      <c r="Q153" s="177">
        <v>0</v>
      </c>
      <c r="R153" s="177">
        <f t="shared" si="7"/>
        <v>0</v>
      </c>
      <c r="S153" s="177">
        <v>0</v>
      </c>
      <c r="T153" s="178">
        <f t="shared" si="8"/>
        <v>0</v>
      </c>
      <c r="AR153" s="179" t="s">
        <v>860</v>
      </c>
      <c r="AT153" s="179" t="s">
        <v>1858</v>
      </c>
      <c r="AU153" s="179" t="s">
        <v>89</v>
      </c>
      <c r="AY153" s="17" t="s">
        <v>574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89</v>
      </c>
      <c r="BK153" s="102">
        <f t="shared" si="14"/>
        <v>0</v>
      </c>
      <c r="BL153" s="17" t="s">
        <v>680</v>
      </c>
      <c r="BM153" s="179" t="s">
        <v>680</v>
      </c>
    </row>
    <row r="154" spans="2:65" s="1" customFormat="1" ht="33" customHeight="1">
      <c r="B154" s="140"/>
      <c r="C154" s="168" t="s">
        <v>639</v>
      </c>
      <c r="D154" s="168" t="s">
        <v>576</v>
      </c>
      <c r="E154" s="169" t="s">
        <v>7357</v>
      </c>
      <c r="F154" s="170" t="s">
        <v>7358</v>
      </c>
      <c r="G154" s="171" t="s">
        <v>584</v>
      </c>
      <c r="H154" s="172">
        <v>183.18700000000001</v>
      </c>
      <c r="I154" s="173"/>
      <c r="J154" s="174">
        <f t="shared" si="5"/>
        <v>0</v>
      </c>
      <c r="K154" s="175"/>
      <c r="L154" s="34"/>
      <c r="M154" s="176" t="s">
        <v>1</v>
      </c>
      <c r="N154" s="139" t="s">
        <v>43</v>
      </c>
      <c r="P154" s="177">
        <f t="shared" si="6"/>
        <v>0</v>
      </c>
      <c r="Q154" s="177">
        <v>0</v>
      </c>
      <c r="R154" s="177">
        <f t="shared" si="7"/>
        <v>0</v>
      </c>
      <c r="S154" s="177">
        <v>0</v>
      </c>
      <c r="T154" s="178">
        <f t="shared" si="8"/>
        <v>0</v>
      </c>
      <c r="AR154" s="179" t="s">
        <v>680</v>
      </c>
      <c r="AT154" s="179" t="s">
        <v>576</v>
      </c>
      <c r="AU154" s="179" t="s">
        <v>89</v>
      </c>
      <c r="AY154" s="17" t="s">
        <v>574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89</v>
      </c>
      <c r="BK154" s="102">
        <f t="shared" si="14"/>
        <v>0</v>
      </c>
      <c r="BL154" s="17" t="s">
        <v>680</v>
      </c>
      <c r="BM154" s="179" t="s">
        <v>691</v>
      </c>
    </row>
    <row r="155" spans="2:65" s="1" customFormat="1" ht="33" customHeight="1">
      <c r="B155" s="140"/>
      <c r="C155" s="208" t="s">
        <v>115</v>
      </c>
      <c r="D155" s="208" t="s">
        <v>1858</v>
      </c>
      <c r="E155" s="209" t="s">
        <v>7359</v>
      </c>
      <c r="F155" s="210" t="s">
        <v>7360</v>
      </c>
      <c r="G155" s="211" t="s">
        <v>611</v>
      </c>
      <c r="H155" s="212">
        <v>181</v>
      </c>
      <c r="I155" s="213"/>
      <c r="J155" s="214">
        <f t="shared" si="5"/>
        <v>0</v>
      </c>
      <c r="K155" s="215"/>
      <c r="L155" s="216"/>
      <c r="M155" s="217" t="s">
        <v>1</v>
      </c>
      <c r="N155" s="218" t="s">
        <v>43</v>
      </c>
      <c r="P155" s="177">
        <f t="shared" si="6"/>
        <v>0</v>
      </c>
      <c r="Q155" s="177">
        <v>0</v>
      </c>
      <c r="R155" s="177">
        <f t="shared" si="7"/>
        <v>0</v>
      </c>
      <c r="S155" s="177">
        <v>0</v>
      </c>
      <c r="T155" s="178">
        <f t="shared" si="8"/>
        <v>0</v>
      </c>
      <c r="AR155" s="179" t="s">
        <v>860</v>
      </c>
      <c r="AT155" s="179" t="s">
        <v>1858</v>
      </c>
      <c r="AU155" s="179" t="s">
        <v>89</v>
      </c>
      <c r="AY155" s="17" t="s">
        <v>574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89</v>
      </c>
      <c r="BK155" s="102">
        <f t="shared" si="14"/>
        <v>0</v>
      </c>
      <c r="BL155" s="17" t="s">
        <v>680</v>
      </c>
      <c r="BM155" s="179" t="s">
        <v>7</v>
      </c>
    </row>
    <row r="156" spans="2:65" s="1" customFormat="1" ht="33" customHeight="1">
      <c r="B156" s="140"/>
      <c r="C156" s="208" t="s">
        <v>118</v>
      </c>
      <c r="D156" s="208" t="s">
        <v>1858</v>
      </c>
      <c r="E156" s="209" t="s">
        <v>7361</v>
      </c>
      <c r="F156" s="210" t="s">
        <v>7362</v>
      </c>
      <c r="G156" s="211" t="s">
        <v>611</v>
      </c>
      <c r="H156" s="212">
        <v>26</v>
      </c>
      <c r="I156" s="213"/>
      <c r="J156" s="214">
        <f t="shared" si="5"/>
        <v>0</v>
      </c>
      <c r="K156" s="215"/>
      <c r="L156" s="216"/>
      <c r="M156" s="217" t="s">
        <v>1</v>
      </c>
      <c r="N156" s="218" t="s">
        <v>43</v>
      </c>
      <c r="P156" s="177">
        <f t="shared" si="6"/>
        <v>0</v>
      </c>
      <c r="Q156" s="177">
        <v>0</v>
      </c>
      <c r="R156" s="177">
        <f t="shared" si="7"/>
        <v>0</v>
      </c>
      <c r="S156" s="177">
        <v>0</v>
      </c>
      <c r="T156" s="178">
        <f t="shared" si="8"/>
        <v>0</v>
      </c>
      <c r="AR156" s="179" t="s">
        <v>860</v>
      </c>
      <c r="AT156" s="179" t="s">
        <v>1858</v>
      </c>
      <c r="AU156" s="179" t="s">
        <v>89</v>
      </c>
      <c r="AY156" s="17" t="s">
        <v>574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89</v>
      </c>
      <c r="BK156" s="102">
        <f t="shared" si="14"/>
        <v>0</v>
      </c>
      <c r="BL156" s="17" t="s">
        <v>680</v>
      </c>
      <c r="BM156" s="179" t="s">
        <v>732</v>
      </c>
    </row>
    <row r="157" spans="2:65" s="1" customFormat="1" ht="33" customHeight="1">
      <c r="B157" s="140"/>
      <c r="C157" s="208" t="s">
        <v>121</v>
      </c>
      <c r="D157" s="208" t="s">
        <v>1858</v>
      </c>
      <c r="E157" s="209" t="s">
        <v>7363</v>
      </c>
      <c r="F157" s="210" t="s">
        <v>7364</v>
      </c>
      <c r="G157" s="211" t="s">
        <v>611</v>
      </c>
      <c r="H157" s="212">
        <v>96</v>
      </c>
      <c r="I157" s="213"/>
      <c r="J157" s="214">
        <f t="shared" si="5"/>
        <v>0</v>
      </c>
      <c r="K157" s="215"/>
      <c r="L157" s="216"/>
      <c r="M157" s="217" t="s">
        <v>1</v>
      </c>
      <c r="N157" s="218" t="s">
        <v>43</v>
      </c>
      <c r="P157" s="177">
        <f t="shared" si="6"/>
        <v>0</v>
      </c>
      <c r="Q157" s="177">
        <v>0</v>
      </c>
      <c r="R157" s="177">
        <f t="shared" si="7"/>
        <v>0</v>
      </c>
      <c r="S157" s="177">
        <v>0</v>
      </c>
      <c r="T157" s="178">
        <f t="shared" si="8"/>
        <v>0</v>
      </c>
      <c r="AR157" s="179" t="s">
        <v>860</v>
      </c>
      <c r="AT157" s="179" t="s">
        <v>1858</v>
      </c>
      <c r="AU157" s="179" t="s">
        <v>89</v>
      </c>
      <c r="AY157" s="17" t="s">
        <v>574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17" t="s">
        <v>89</v>
      </c>
      <c r="BK157" s="102">
        <f t="shared" si="14"/>
        <v>0</v>
      </c>
      <c r="BL157" s="17" t="s">
        <v>680</v>
      </c>
      <c r="BM157" s="179" t="s">
        <v>749</v>
      </c>
    </row>
    <row r="158" spans="2:65" s="1" customFormat="1" ht="33" customHeight="1">
      <c r="B158" s="140"/>
      <c r="C158" s="208" t="s">
        <v>660</v>
      </c>
      <c r="D158" s="208" t="s">
        <v>1858</v>
      </c>
      <c r="E158" s="209" t="s">
        <v>7365</v>
      </c>
      <c r="F158" s="210" t="s">
        <v>7366</v>
      </c>
      <c r="G158" s="211" t="s">
        <v>611</v>
      </c>
      <c r="H158" s="212">
        <v>120</v>
      </c>
      <c r="I158" s="213"/>
      <c r="J158" s="214">
        <f t="shared" si="5"/>
        <v>0</v>
      </c>
      <c r="K158" s="215"/>
      <c r="L158" s="216"/>
      <c r="M158" s="217" t="s">
        <v>1</v>
      </c>
      <c r="N158" s="218" t="s">
        <v>43</v>
      </c>
      <c r="P158" s="177">
        <f t="shared" si="6"/>
        <v>0</v>
      </c>
      <c r="Q158" s="177">
        <v>0</v>
      </c>
      <c r="R158" s="177">
        <f t="shared" si="7"/>
        <v>0</v>
      </c>
      <c r="S158" s="177">
        <v>0</v>
      </c>
      <c r="T158" s="178">
        <f t="shared" si="8"/>
        <v>0</v>
      </c>
      <c r="AR158" s="179" t="s">
        <v>860</v>
      </c>
      <c r="AT158" s="179" t="s">
        <v>1858</v>
      </c>
      <c r="AU158" s="179" t="s">
        <v>89</v>
      </c>
      <c r="AY158" s="17" t="s">
        <v>574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17" t="s">
        <v>89</v>
      </c>
      <c r="BK158" s="102">
        <f t="shared" si="14"/>
        <v>0</v>
      </c>
      <c r="BL158" s="17" t="s">
        <v>680</v>
      </c>
      <c r="BM158" s="179" t="s">
        <v>805</v>
      </c>
    </row>
    <row r="159" spans="2:65" s="1" customFormat="1" ht="33" customHeight="1">
      <c r="B159" s="140"/>
      <c r="C159" s="208" t="s">
        <v>664</v>
      </c>
      <c r="D159" s="208" t="s">
        <v>1858</v>
      </c>
      <c r="E159" s="209" t="s">
        <v>7367</v>
      </c>
      <c r="F159" s="210" t="s">
        <v>7368</v>
      </c>
      <c r="G159" s="211" t="s">
        <v>611</v>
      </c>
      <c r="H159" s="212">
        <v>100</v>
      </c>
      <c r="I159" s="213"/>
      <c r="J159" s="214">
        <f t="shared" si="5"/>
        <v>0</v>
      </c>
      <c r="K159" s="215"/>
      <c r="L159" s="216"/>
      <c r="M159" s="217" t="s">
        <v>1</v>
      </c>
      <c r="N159" s="218" t="s">
        <v>43</v>
      </c>
      <c r="P159" s="177">
        <f t="shared" si="6"/>
        <v>0</v>
      </c>
      <c r="Q159" s="177">
        <v>0</v>
      </c>
      <c r="R159" s="177">
        <f t="shared" si="7"/>
        <v>0</v>
      </c>
      <c r="S159" s="177">
        <v>0</v>
      </c>
      <c r="T159" s="178">
        <f t="shared" si="8"/>
        <v>0</v>
      </c>
      <c r="AR159" s="179" t="s">
        <v>860</v>
      </c>
      <c r="AT159" s="179" t="s">
        <v>1858</v>
      </c>
      <c r="AU159" s="179" t="s">
        <v>89</v>
      </c>
      <c r="AY159" s="17" t="s">
        <v>574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17" t="s">
        <v>89</v>
      </c>
      <c r="BK159" s="102">
        <f t="shared" si="14"/>
        <v>0</v>
      </c>
      <c r="BL159" s="17" t="s">
        <v>680</v>
      </c>
      <c r="BM159" s="179" t="s">
        <v>824</v>
      </c>
    </row>
    <row r="160" spans="2:65" s="1" customFormat="1" ht="33" customHeight="1">
      <c r="B160" s="140"/>
      <c r="C160" s="208" t="s">
        <v>676</v>
      </c>
      <c r="D160" s="208" t="s">
        <v>1858</v>
      </c>
      <c r="E160" s="209" t="s">
        <v>7369</v>
      </c>
      <c r="F160" s="210" t="s">
        <v>7370</v>
      </c>
      <c r="G160" s="211" t="s">
        <v>611</v>
      </c>
      <c r="H160" s="212">
        <v>74</v>
      </c>
      <c r="I160" s="213"/>
      <c r="J160" s="214">
        <f t="shared" si="5"/>
        <v>0</v>
      </c>
      <c r="K160" s="215"/>
      <c r="L160" s="216"/>
      <c r="M160" s="217" t="s">
        <v>1</v>
      </c>
      <c r="N160" s="218" t="s">
        <v>43</v>
      </c>
      <c r="P160" s="177">
        <f t="shared" si="6"/>
        <v>0</v>
      </c>
      <c r="Q160" s="177">
        <v>0</v>
      </c>
      <c r="R160" s="177">
        <f t="shared" si="7"/>
        <v>0</v>
      </c>
      <c r="S160" s="177">
        <v>0</v>
      </c>
      <c r="T160" s="178">
        <f t="shared" si="8"/>
        <v>0</v>
      </c>
      <c r="AR160" s="179" t="s">
        <v>860</v>
      </c>
      <c r="AT160" s="179" t="s">
        <v>1858</v>
      </c>
      <c r="AU160" s="179" t="s">
        <v>89</v>
      </c>
      <c r="AY160" s="17" t="s">
        <v>574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17" t="s">
        <v>89</v>
      </c>
      <c r="BK160" s="102">
        <f t="shared" si="14"/>
        <v>0</v>
      </c>
      <c r="BL160" s="17" t="s">
        <v>680</v>
      </c>
      <c r="BM160" s="179" t="s">
        <v>849</v>
      </c>
    </row>
    <row r="161" spans="2:65" s="1" customFormat="1" ht="24.25" customHeight="1">
      <c r="B161" s="140"/>
      <c r="C161" s="168" t="s">
        <v>680</v>
      </c>
      <c r="D161" s="168" t="s">
        <v>576</v>
      </c>
      <c r="E161" s="169" t="s">
        <v>7371</v>
      </c>
      <c r="F161" s="170" t="s">
        <v>7372</v>
      </c>
      <c r="G161" s="171" t="s">
        <v>584</v>
      </c>
      <c r="H161" s="172">
        <v>16.138999999999999</v>
      </c>
      <c r="I161" s="173"/>
      <c r="J161" s="174">
        <f t="shared" si="5"/>
        <v>0</v>
      </c>
      <c r="K161" s="175"/>
      <c r="L161" s="34"/>
      <c r="M161" s="176" t="s">
        <v>1</v>
      </c>
      <c r="N161" s="139" t="s">
        <v>43</v>
      </c>
      <c r="P161" s="177">
        <f t="shared" si="6"/>
        <v>0</v>
      </c>
      <c r="Q161" s="177">
        <v>0</v>
      </c>
      <c r="R161" s="177">
        <f t="shared" si="7"/>
        <v>0</v>
      </c>
      <c r="S161" s="177">
        <v>0</v>
      </c>
      <c r="T161" s="178">
        <f t="shared" si="8"/>
        <v>0</v>
      </c>
      <c r="AR161" s="179" t="s">
        <v>680</v>
      </c>
      <c r="AT161" s="179" t="s">
        <v>576</v>
      </c>
      <c r="AU161" s="179" t="s">
        <v>89</v>
      </c>
      <c r="AY161" s="17" t="s">
        <v>574</v>
      </c>
      <c r="BE161" s="102">
        <f t="shared" si="9"/>
        <v>0</v>
      </c>
      <c r="BF161" s="102">
        <f t="shared" si="10"/>
        <v>0</v>
      </c>
      <c r="BG161" s="102">
        <f t="shared" si="11"/>
        <v>0</v>
      </c>
      <c r="BH161" s="102">
        <f t="shared" si="12"/>
        <v>0</v>
      </c>
      <c r="BI161" s="102">
        <f t="shared" si="13"/>
        <v>0</v>
      </c>
      <c r="BJ161" s="17" t="s">
        <v>89</v>
      </c>
      <c r="BK161" s="102">
        <f t="shared" si="14"/>
        <v>0</v>
      </c>
      <c r="BL161" s="17" t="s">
        <v>680</v>
      </c>
      <c r="BM161" s="179" t="s">
        <v>860</v>
      </c>
    </row>
    <row r="162" spans="2:65" s="1" customFormat="1" ht="24.25" customHeight="1">
      <c r="B162" s="140"/>
      <c r="C162" s="208" t="s">
        <v>686</v>
      </c>
      <c r="D162" s="208" t="s">
        <v>1858</v>
      </c>
      <c r="E162" s="209" t="s">
        <v>7373</v>
      </c>
      <c r="F162" s="210" t="s">
        <v>7374</v>
      </c>
      <c r="G162" s="211" t="s">
        <v>694</v>
      </c>
      <c r="H162" s="212">
        <v>7.5999999999999998E-2</v>
      </c>
      <c r="I162" s="213"/>
      <c r="J162" s="214">
        <f t="shared" si="5"/>
        <v>0</v>
      </c>
      <c r="K162" s="215"/>
      <c r="L162" s="216"/>
      <c r="M162" s="217" t="s">
        <v>1</v>
      </c>
      <c r="N162" s="218" t="s">
        <v>43</v>
      </c>
      <c r="P162" s="177">
        <f t="shared" si="6"/>
        <v>0</v>
      </c>
      <c r="Q162" s="177">
        <v>0</v>
      </c>
      <c r="R162" s="177">
        <f t="shared" si="7"/>
        <v>0</v>
      </c>
      <c r="S162" s="177">
        <v>0</v>
      </c>
      <c r="T162" s="178">
        <f t="shared" si="8"/>
        <v>0</v>
      </c>
      <c r="AR162" s="179" t="s">
        <v>860</v>
      </c>
      <c r="AT162" s="179" t="s">
        <v>1858</v>
      </c>
      <c r="AU162" s="179" t="s">
        <v>89</v>
      </c>
      <c r="AY162" s="17" t="s">
        <v>574</v>
      </c>
      <c r="BE162" s="102">
        <f t="shared" si="9"/>
        <v>0</v>
      </c>
      <c r="BF162" s="102">
        <f t="shared" si="10"/>
        <v>0</v>
      </c>
      <c r="BG162" s="102">
        <f t="shared" si="11"/>
        <v>0</v>
      </c>
      <c r="BH162" s="102">
        <f t="shared" si="12"/>
        <v>0</v>
      </c>
      <c r="BI162" s="102">
        <f t="shared" si="13"/>
        <v>0</v>
      </c>
      <c r="BJ162" s="17" t="s">
        <v>89</v>
      </c>
      <c r="BK162" s="102">
        <f t="shared" si="14"/>
        <v>0</v>
      </c>
      <c r="BL162" s="17" t="s">
        <v>680</v>
      </c>
      <c r="BM162" s="179" t="s">
        <v>901</v>
      </c>
    </row>
    <row r="163" spans="2:65" s="1" customFormat="1" ht="24.25" customHeight="1">
      <c r="B163" s="140"/>
      <c r="C163" s="168" t="s">
        <v>691</v>
      </c>
      <c r="D163" s="168" t="s">
        <v>576</v>
      </c>
      <c r="E163" s="169" t="s">
        <v>7375</v>
      </c>
      <c r="F163" s="170" t="s">
        <v>7376</v>
      </c>
      <c r="G163" s="171" t="s">
        <v>584</v>
      </c>
      <c r="H163" s="172">
        <v>2.4209999999999998</v>
      </c>
      <c r="I163" s="173"/>
      <c r="J163" s="174">
        <f t="shared" si="5"/>
        <v>0</v>
      </c>
      <c r="K163" s="175"/>
      <c r="L163" s="34"/>
      <c r="M163" s="176" t="s">
        <v>1</v>
      </c>
      <c r="N163" s="139" t="s">
        <v>43</v>
      </c>
      <c r="P163" s="177">
        <f t="shared" si="6"/>
        <v>0</v>
      </c>
      <c r="Q163" s="177">
        <v>0</v>
      </c>
      <c r="R163" s="177">
        <f t="shared" si="7"/>
        <v>0</v>
      </c>
      <c r="S163" s="177">
        <v>0</v>
      </c>
      <c r="T163" s="178">
        <f t="shared" si="8"/>
        <v>0</v>
      </c>
      <c r="AR163" s="179" t="s">
        <v>680</v>
      </c>
      <c r="AT163" s="179" t="s">
        <v>576</v>
      </c>
      <c r="AU163" s="179" t="s">
        <v>89</v>
      </c>
      <c r="AY163" s="17" t="s">
        <v>574</v>
      </c>
      <c r="BE163" s="102">
        <f t="shared" si="9"/>
        <v>0</v>
      </c>
      <c r="BF163" s="102">
        <f t="shared" si="10"/>
        <v>0</v>
      </c>
      <c r="BG163" s="102">
        <f t="shared" si="11"/>
        <v>0</v>
      </c>
      <c r="BH163" s="102">
        <f t="shared" si="12"/>
        <v>0</v>
      </c>
      <c r="BI163" s="102">
        <f t="shared" si="13"/>
        <v>0</v>
      </c>
      <c r="BJ163" s="17" t="s">
        <v>89</v>
      </c>
      <c r="BK163" s="102">
        <f t="shared" si="14"/>
        <v>0</v>
      </c>
      <c r="BL163" s="17" t="s">
        <v>680</v>
      </c>
      <c r="BM163" s="179" t="s">
        <v>920</v>
      </c>
    </row>
    <row r="164" spans="2:65" s="1" customFormat="1" ht="16.5" customHeight="1">
      <c r="B164" s="140"/>
      <c r="C164" s="168" t="s">
        <v>697</v>
      </c>
      <c r="D164" s="168" t="s">
        <v>576</v>
      </c>
      <c r="E164" s="169" t="s">
        <v>7377</v>
      </c>
      <c r="F164" s="170" t="s">
        <v>7378</v>
      </c>
      <c r="G164" s="171" t="s">
        <v>584</v>
      </c>
      <c r="H164" s="172">
        <v>16.138999999999999</v>
      </c>
      <c r="I164" s="173"/>
      <c r="J164" s="174">
        <f t="shared" si="5"/>
        <v>0</v>
      </c>
      <c r="K164" s="175"/>
      <c r="L164" s="34"/>
      <c r="M164" s="176" t="s">
        <v>1</v>
      </c>
      <c r="N164" s="139" t="s">
        <v>43</v>
      </c>
      <c r="P164" s="177">
        <f t="shared" si="6"/>
        <v>0</v>
      </c>
      <c r="Q164" s="177">
        <v>0</v>
      </c>
      <c r="R164" s="177">
        <f t="shared" si="7"/>
        <v>0</v>
      </c>
      <c r="S164" s="177">
        <v>0</v>
      </c>
      <c r="T164" s="178">
        <f t="shared" si="8"/>
        <v>0</v>
      </c>
      <c r="AR164" s="179" t="s">
        <v>680</v>
      </c>
      <c r="AT164" s="179" t="s">
        <v>576</v>
      </c>
      <c r="AU164" s="179" t="s">
        <v>89</v>
      </c>
      <c r="AY164" s="17" t="s">
        <v>574</v>
      </c>
      <c r="BE164" s="102">
        <f t="shared" si="9"/>
        <v>0</v>
      </c>
      <c r="BF164" s="102">
        <f t="shared" si="10"/>
        <v>0</v>
      </c>
      <c r="BG164" s="102">
        <f t="shared" si="11"/>
        <v>0</v>
      </c>
      <c r="BH164" s="102">
        <f t="shared" si="12"/>
        <v>0</v>
      </c>
      <c r="BI164" s="102">
        <f t="shared" si="13"/>
        <v>0</v>
      </c>
      <c r="BJ164" s="17" t="s">
        <v>89</v>
      </c>
      <c r="BK164" s="102">
        <f t="shared" si="14"/>
        <v>0</v>
      </c>
      <c r="BL164" s="17" t="s">
        <v>680</v>
      </c>
      <c r="BM164" s="179" t="s">
        <v>970</v>
      </c>
    </row>
    <row r="165" spans="2:65" s="1" customFormat="1" ht="24.25" customHeight="1">
      <c r="B165" s="140"/>
      <c r="C165" s="168" t="s">
        <v>7</v>
      </c>
      <c r="D165" s="168" t="s">
        <v>576</v>
      </c>
      <c r="E165" s="169" t="s">
        <v>7379</v>
      </c>
      <c r="F165" s="170" t="s">
        <v>7380</v>
      </c>
      <c r="G165" s="171" t="s">
        <v>584</v>
      </c>
      <c r="H165" s="172">
        <v>2.4209999999999998</v>
      </c>
      <c r="I165" s="173"/>
      <c r="J165" s="174">
        <f t="shared" si="5"/>
        <v>0</v>
      </c>
      <c r="K165" s="175"/>
      <c r="L165" s="34"/>
      <c r="M165" s="176" t="s">
        <v>1</v>
      </c>
      <c r="N165" s="139" t="s">
        <v>43</v>
      </c>
      <c r="P165" s="177">
        <f t="shared" si="6"/>
        <v>0</v>
      </c>
      <c r="Q165" s="177">
        <v>0</v>
      </c>
      <c r="R165" s="177">
        <f t="shared" si="7"/>
        <v>0</v>
      </c>
      <c r="S165" s="177">
        <v>0</v>
      </c>
      <c r="T165" s="178">
        <f t="shared" si="8"/>
        <v>0</v>
      </c>
      <c r="AR165" s="179" t="s">
        <v>680</v>
      </c>
      <c r="AT165" s="179" t="s">
        <v>576</v>
      </c>
      <c r="AU165" s="179" t="s">
        <v>89</v>
      </c>
      <c r="AY165" s="17" t="s">
        <v>574</v>
      </c>
      <c r="BE165" s="102">
        <f t="shared" si="9"/>
        <v>0</v>
      </c>
      <c r="BF165" s="102">
        <f t="shared" si="10"/>
        <v>0</v>
      </c>
      <c r="BG165" s="102">
        <f t="shared" si="11"/>
        <v>0</v>
      </c>
      <c r="BH165" s="102">
        <f t="shared" si="12"/>
        <v>0</v>
      </c>
      <c r="BI165" s="102">
        <f t="shared" si="13"/>
        <v>0</v>
      </c>
      <c r="BJ165" s="17" t="s">
        <v>89</v>
      </c>
      <c r="BK165" s="102">
        <f t="shared" si="14"/>
        <v>0</v>
      </c>
      <c r="BL165" s="17" t="s">
        <v>680</v>
      </c>
      <c r="BM165" s="179" t="s">
        <v>993</v>
      </c>
    </row>
    <row r="166" spans="2:65" s="1" customFormat="1" ht="38" customHeight="1">
      <c r="B166" s="140"/>
      <c r="C166" s="168" t="s">
        <v>727</v>
      </c>
      <c r="D166" s="168" t="s">
        <v>576</v>
      </c>
      <c r="E166" s="169" t="s">
        <v>7381</v>
      </c>
      <c r="F166" s="170" t="s">
        <v>7382</v>
      </c>
      <c r="G166" s="171" t="s">
        <v>579</v>
      </c>
      <c r="H166" s="172">
        <v>49</v>
      </c>
      <c r="I166" s="173"/>
      <c r="J166" s="174">
        <f t="shared" si="5"/>
        <v>0</v>
      </c>
      <c r="K166" s="175"/>
      <c r="L166" s="34"/>
      <c r="M166" s="176" t="s">
        <v>1</v>
      </c>
      <c r="N166" s="139" t="s">
        <v>43</v>
      </c>
      <c r="P166" s="177">
        <f t="shared" si="6"/>
        <v>0</v>
      </c>
      <c r="Q166" s="177">
        <v>0</v>
      </c>
      <c r="R166" s="177">
        <f t="shared" si="7"/>
        <v>0</v>
      </c>
      <c r="S166" s="177">
        <v>0</v>
      </c>
      <c r="T166" s="178">
        <f t="shared" si="8"/>
        <v>0</v>
      </c>
      <c r="AR166" s="179" t="s">
        <v>680</v>
      </c>
      <c r="AT166" s="179" t="s">
        <v>576</v>
      </c>
      <c r="AU166" s="179" t="s">
        <v>89</v>
      </c>
      <c r="AY166" s="17" t="s">
        <v>574</v>
      </c>
      <c r="BE166" s="102">
        <f t="shared" si="9"/>
        <v>0</v>
      </c>
      <c r="BF166" s="102">
        <f t="shared" si="10"/>
        <v>0</v>
      </c>
      <c r="BG166" s="102">
        <f t="shared" si="11"/>
        <v>0</v>
      </c>
      <c r="BH166" s="102">
        <f t="shared" si="12"/>
        <v>0</v>
      </c>
      <c r="BI166" s="102">
        <f t="shared" si="13"/>
        <v>0</v>
      </c>
      <c r="BJ166" s="17" t="s">
        <v>89</v>
      </c>
      <c r="BK166" s="102">
        <f t="shared" si="14"/>
        <v>0</v>
      </c>
      <c r="BL166" s="17" t="s">
        <v>680</v>
      </c>
      <c r="BM166" s="179" t="s">
        <v>1007</v>
      </c>
    </row>
    <row r="167" spans="2:65" s="1" customFormat="1" ht="38" customHeight="1">
      <c r="B167" s="140"/>
      <c r="C167" s="208" t="s">
        <v>732</v>
      </c>
      <c r="D167" s="208" t="s">
        <v>1858</v>
      </c>
      <c r="E167" s="209" t="s">
        <v>7383</v>
      </c>
      <c r="F167" s="210" t="s">
        <v>7384</v>
      </c>
      <c r="G167" s="211" t="s">
        <v>579</v>
      </c>
      <c r="H167" s="212">
        <v>4.9000000000000004</v>
      </c>
      <c r="I167" s="213"/>
      <c r="J167" s="214">
        <f t="shared" si="5"/>
        <v>0</v>
      </c>
      <c r="K167" s="215"/>
      <c r="L167" s="216"/>
      <c r="M167" s="217" t="s">
        <v>1</v>
      </c>
      <c r="N167" s="218" t="s">
        <v>43</v>
      </c>
      <c r="P167" s="177">
        <f t="shared" si="6"/>
        <v>0</v>
      </c>
      <c r="Q167" s="177">
        <v>0</v>
      </c>
      <c r="R167" s="177">
        <f t="shared" si="7"/>
        <v>0</v>
      </c>
      <c r="S167" s="177">
        <v>0</v>
      </c>
      <c r="T167" s="178">
        <f t="shared" si="8"/>
        <v>0</v>
      </c>
      <c r="AR167" s="179" t="s">
        <v>860</v>
      </c>
      <c r="AT167" s="179" t="s">
        <v>1858</v>
      </c>
      <c r="AU167" s="179" t="s">
        <v>89</v>
      </c>
      <c r="AY167" s="17" t="s">
        <v>574</v>
      </c>
      <c r="BE167" s="102">
        <f t="shared" si="9"/>
        <v>0</v>
      </c>
      <c r="BF167" s="102">
        <f t="shared" si="10"/>
        <v>0</v>
      </c>
      <c r="BG167" s="102">
        <f t="shared" si="11"/>
        <v>0</v>
      </c>
      <c r="BH167" s="102">
        <f t="shared" si="12"/>
        <v>0</v>
      </c>
      <c r="BI167" s="102">
        <f t="shared" si="13"/>
        <v>0</v>
      </c>
      <c r="BJ167" s="17" t="s">
        <v>89</v>
      </c>
      <c r="BK167" s="102">
        <f t="shared" si="14"/>
        <v>0</v>
      </c>
      <c r="BL167" s="17" t="s">
        <v>680</v>
      </c>
      <c r="BM167" s="179" t="s">
        <v>1064</v>
      </c>
    </row>
    <row r="168" spans="2:65" s="1" customFormat="1" ht="38" customHeight="1">
      <c r="B168" s="140"/>
      <c r="C168" s="208" t="s">
        <v>737</v>
      </c>
      <c r="D168" s="208" t="s">
        <v>1858</v>
      </c>
      <c r="E168" s="209" t="s">
        <v>7385</v>
      </c>
      <c r="F168" s="210" t="s">
        <v>7386</v>
      </c>
      <c r="G168" s="211" t="s">
        <v>584</v>
      </c>
      <c r="H168" s="212">
        <v>15.974</v>
      </c>
      <c r="I168" s="213"/>
      <c r="J168" s="214">
        <f t="shared" si="5"/>
        <v>0</v>
      </c>
      <c r="K168" s="215"/>
      <c r="L168" s="216"/>
      <c r="M168" s="217" t="s">
        <v>1</v>
      </c>
      <c r="N168" s="218" t="s">
        <v>43</v>
      </c>
      <c r="P168" s="177">
        <f t="shared" si="6"/>
        <v>0</v>
      </c>
      <c r="Q168" s="177">
        <v>0</v>
      </c>
      <c r="R168" s="177">
        <f t="shared" si="7"/>
        <v>0</v>
      </c>
      <c r="S168" s="177">
        <v>0</v>
      </c>
      <c r="T168" s="178">
        <f t="shared" si="8"/>
        <v>0</v>
      </c>
      <c r="AR168" s="179" t="s">
        <v>860</v>
      </c>
      <c r="AT168" s="179" t="s">
        <v>1858</v>
      </c>
      <c r="AU168" s="179" t="s">
        <v>89</v>
      </c>
      <c r="AY168" s="17" t="s">
        <v>574</v>
      </c>
      <c r="BE168" s="102">
        <f t="shared" si="9"/>
        <v>0</v>
      </c>
      <c r="BF168" s="102">
        <f t="shared" si="10"/>
        <v>0</v>
      </c>
      <c r="BG168" s="102">
        <f t="shared" si="11"/>
        <v>0</v>
      </c>
      <c r="BH168" s="102">
        <f t="shared" si="12"/>
        <v>0</v>
      </c>
      <c r="BI168" s="102">
        <f t="shared" si="13"/>
        <v>0</v>
      </c>
      <c r="BJ168" s="17" t="s">
        <v>89</v>
      </c>
      <c r="BK168" s="102">
        <f t="shared" si="14"/>
        <v>0</v>
      </c>
      <c r="BL168" s="17" t="s">
        <v>680</v>
      </c>
      <c r="BM168" s="179" t="s">
        <v>1075</v>
      </c>
    </row>
    <row r="169" spans="2:65" s="1" customFormat="1" ht="38" customHeight="1">
      <c r="B169" s="140"/>
      <c r="C169" s="168" t="s">
        <v>749</v>
      </c>
      <c r="D169" s="168" t="s">
        <v>576</v>
      </c>
      <c r="E169" s="169" t="s">
        <v>7387</v>
      </c>
      <c r="F169" s="170" t="s">
        <v>7388</v>
      </c>
      <c r="G169" s="171" t="s">
        <v>579</v>
      </c>
      <c r="H169" s="172">
        <v>12</v>
      </c>
      <c r="I169" s="173"/>
      <c r="J169" s="174">
        <f t="shared" si="5"/>
        <v>0</v>
      </c>
      <c r="K169" s="175"/>
      <c r="L169" s="34"/>
      <c r="M169" s="176" t="s">
        <v>1</v>
      </c>
      <c r="N169" s="139" t="s">
        <v>43</v>
      </c>
      <c r="P169" s="177">
        <f t="shared" si="6"/>
        <v>0</v>
      </c>
      <c r="Q169" s="177">
        <v>0</v>
      </c>
      <c r="R169" s="177">
        <f t="shared" si="7"/>
        <v>0</v>
      </c>
      <c r="S169" s="177">
        <v>0</v>
      </c>
      <c r="T169" s="178">
        <f t="shared" si="8"/>
        <v>0</v>
      </c>
      <c r="AR169" s="179" t="s">
        <v>680</v>
      </c>
      <c r="AT169" s="179" t="s">
        <v>576</v>
      </c>
      <c r="AU169" s="179" t="s">
        <v>89</v>
      </c>
      <c r="AY169" s="17" t="s">
        <v>574</v>
      </c>
      <c r="BE169" s="102">
        <f t="shared" si="9"/>
        <v>0</v>
      </c>
      <c r="BF169" s="102">
        <f t="shared" si="10"/>
        <v>0</v>
      </c>
      <c r="BG169" s="102">
        <f t="shared" si="11"/>
        <v>0</v>
      </c>
      <c r="BH169" s="102">
        <f t="shared" si="12"/>
        <v>0</v>
      </c>
      <c r="BI169" s="102">
        <f t="shared" si="13"/>
        <v>0</v>
      </c>
      <c r="BJ169" s="17" t="s">
        <v>89</v>
      </c>
      <c r="BK169" s="102">
        <f t="shared" si="14"/>
        <v>0</v>
      </c>
      <c r="BL169" s="17" t="s">
        <v>680</v>
      </c>
      <c r="BM169" s="179" t="s">
        <v>1085</v>
      </c>
    </row>
    <row r="170" spans="2:65" s="1" customFormat="1" ht="38" customHeight="1">
      <c r="B170" s="140"/>
      <c r="C170" s="208" t="s">
        <v>784</v>
      </c>
      <c r="D170" s="208" t="s">
        <v>1858</v>
      </c>
      <c r="E170" s="209" t="s">
        <v>7383</v>
      </c>
      <c r="F170" s="210" t="s">
        <v>7384</v>
      </c>
      <c r="G170" s="211" t="s">
        <v>579</v>
      </c>
      <c r="H170" s="212">
        <v>0.96</v>
      </c>
      <c r="I170" s="213"/>
      <c r="J170" s="214">
        <f t="shared" si="5"/>
        <v>0</v>
      </c>
      <c r="K170" s="215"/>
      <c r="L170" s="216"/>
      <c r="M170" s="217" t="s">
        <v>1</v>
      </c>
      <c r="N170" s="218" t="s">
        <v>43</v>
      </c>
      <c r="P170" s="177">
        <f t="shared" si="6"/>
        <v>0</v>
      </c>
      <c r="Q170" s="177">
        <v>0</v>
      </c>
      <c r="R170" s="177">
        <f t="shared" si="7"/>
        <v>0</v>
      </c>
      <c r="S170" s="177">
        <v>0</v>
      </c>
      <c r="T170" s="178">
        <f t="shared" si="8"/>
        <v>0</v>
      </c>
      <c r="AR170" s="179" t="s">
        <v>860</v>
      </c>
      <c r="AT170" s="179" t="s">
        <v>1858</v>
      </c>
      <c r="AU170" s="179" t="s">
        <v>89</v>
      </c>
      <c r="AY170" s="17" t="s">
        <v>574</v>
      </c>
      <c r="BE170" s="102">
        <f t="shared" si="9"/>
        <v>0</v>
      </c>
      <c r="BF170" s="102">
        <f t="shared" si="10"/>
        <v>0</v>
      </c>
      <c r="BG170" s="102">
        <f t="shared" si="11"/>
        <v>0</v>
      </c>
      <c r="BH170" s="102">
        <f t="shared" si="12"/>
        <v>0</v>
      </c>
      <c r="BI170" s="102">
        <f t="shared" si="13"/>
        <v>0</v>
      </c>
      <c r="BJ170" s="17" t="s">
        <v>89</v>
      </c>
      <c r="BK170" s="102">
        <f t="shared" si="14"/>
        <v>0</v>
      </c>
      <c r="BL170" s="17" t="s">
        <v>680</v>
      </c>
      <c r="BM170" s="179" t="s">
        <v>1095</v>
      </c>
    </row>
    <row r="171" spans="2:65" s="1" customFormat="1" ht="38" customHeight="1">
      <c r="B171" s="140"/>
      <c r="C171" s="208" t="s">
        <v>805</v>
      </c>
      <c r="D171" s="208" t="s">
        <v>1858</v>
      </c>
      <c r="E171" s="209" t="s">
        <v>7385</v>
      </c>
      <c r="F171" s="210" t="s">
        <v>7386</v>
      </c>
      <c r="G171" s="211" t="s">
        <v>584</v>
      </c>
      <c r="H171" s="212">
        <v>3.9119999999999999</v>
      </c>
      <c r="I171" s="213"/>
      <c r="J171" s="214">
        <f t="shared" si="5"/>
        <v>0</v>
      </c>
      <c r="K171" s="215"/>
      <c r="L171" s="216"/>
      <c r="M171" s="217" t="s">
        <v>1</v>
      </c>
      <c r="N171" s="218" t="s">
        <v>43</v>
      </c>
      <c r="P171" s="177">
        <f t="shared" si="6"/>
        <v>0</v>
      </c>
      <c r="Q171" s="177">
        <v>0</v>
      </c>
      <c r="R171" s="177">
        <f t="shared" si="7"/>
        <v>0</v>
      </c>
      <c r="S171" s="177">
        <v>0</v>
      </c>
      <c r="T171" s="178">
        <f t="shared" si="8"/>
        <v>0</v>
      </c>
      <c r="AR171" s="179" t="s">
        <v>860</v>
      </c>
      <c r="AT171" s="179" t="s">
        <v>1858</v>
      </c>
      <c r="AU171" s="179" t="s">
        <v>89</v>
      </c>
      <c r="AY171" s="17" t="s">
        <v>574</v>
      </c>
      <c r="BE171" s="102">
        <f t="shared" si="9"/>
        <v>0</v>
      </c>
      <c r="BF171" s="102">
        <f t="shared" si="10"/>
        <v>0</v>
      </c>
      <c r="BG171" s="102">
        <f t="shared" si="11"/>
        <v>0</v>
      </c>
      <c r="BH171" s="102">
        <f t="shared" si="12"/>
        <v>0</v>
      </c>
      <c r="BI171" s="102">
        <f t="shared" si="13"/>
        <v>0</v>
      </c>
      <c r="BJ171" s="17" t="s">
        <v>89</v>
      </c>
      <c r="BK171" s="102">
        <f t="shared" si="14"/>
        <v>0</v>
      </c>
      <c r="BL171" s="17" t="s">
        <v>680</v>
      </c>
      <c r="BM171" s="179" t="s">
        <v>1104</v>
      </c>
    </row>
    <row r="172" spans="2:65" s="1" customFormat="1" ht="24.25" customHeight="1">
      <c r="B172" s="140"/>
      <c r="C172" s="168" t="s">
        <v>809</v>
      </c>
      <c r="D172" s="168" t="s">
        <v>576</v>
      </c>
      <c r="E172" s="169" t="s">
        <v>7389</v>
      </c>
      <c r="F172" s="170" t="s">
        <v>7390</v>
      </c>
      <c r="G172" s="171" t="s">
        <v>3135</v>
      </c>
      <c r="H172" s="219"/>
      <c r="I172" s="173"/>
      <c r="J172" s="174">
        <f t="shared" si="5"/>
        <v>0</v>
      </c>
      <c r="K172" s="175"/>
      <c r="L172" s="34"/>
      <c r="M172" s="176" t="s">
        <v>1</v>
      </c>
      <c r="N172" s="139" t="s">
        <v>43</v>
      </c>
      <c r="P172" s="177">
        <f t="shared" si="6"/>
        <v>0</v>
      </c>
      <c r="Q172" s="177">
        <v>0</v>
      </c>
      <c r="R172" s="177">
        <f t="shared" si="7"/>
        <v>0</v>
      </c>
      <c r="S172" s="177">
        <v>0</v>
      </c>
      <c r="T172" s="178">
        <f t="shared" si="8"/>
        <v>0</v>
      </c>
      <c r="AR172" s="179" t="s">
        <v>680</v>
      </c>
      <c r="AT172" s="179" t="s">
        <v>576</v>
      </c>
      <c r="AU172" s="179" t="s">
        <v>89</v>
      </c>
      <c r="AY172" s="17" t="s">
        <v>574</v>
      </c>
      <c r="BE172" s="102">
        <f t="shared" si="9"/>
        <v>0</v>
      </c>
      <c r="BF172" s="102">
        <f t="shared" si="10"/>
        <v>0</v>
      </c>
      <c r="BG172" s="102">
        <f t="shared" si="11"/>
        <v>0</v>
      </c>
      <c r="BH172" s="102">
        <f t="shared" si="12"/>
        <v>0</v>
      </c>
      <c r="BI172" s="102">
        <f t="shared" si="13"/>
        <v>0</v>
      </c>
      <c r="BJ172" s="17" t="s">
        <v>89</v>
      </c>
      <c r="BK172" s="102">
        <f t="shared" si="14"/>
        <v>0</v>
      </c>
      <c r="BL172" s="17" t="s">
        <v>680</v>
      </c>
      <c r="BM172" s="179" t="s">
        <v>1112</v>
      </c>
    </row>
    <row r="173" spans="2:65" s="1" customFormat="1" ht="24.25" customHeight="1">
      <c r="B173" s="140"/>
      <c r="C173" s="168" t="s">
        <v>824</v>
      </c>
      <c r="D173" s="168" t="s">
        <v>576</v>
      </c>
      <c r="E173" s="169" t="s">
        <v>7391</v>
      </c>
      <c r="F173" s="170" t="s">
        <v>3791</v>
      </c>
      <c r="G173" s="171" t="s">
        <v>3135</v>
      </c>
      <c r="H173" s="219"/>
      <c r="I173" s="173"/>
      <c r="J173" s="174">
        <f t="shared" si="5"/>
        <v>0</v>
      </c>
      <c r="K173" s="175"/>
      <c r="L173" s="34"/>
      <c r="M173" s="176" t="s">
        <v>1</v>
      </c>
      <c r="N173" s="139" t="s">
        <v>43</v>
      </c>
      <c r="P173" s="177">
        <f t="shared" si="6"/>
        <v>0</v>
      </c>
      <c r="Q173" s="177">
        <v>0</v>
      </c>
      <c r="R173" s="177">
        <f t="shared" si="7"/>
        <v>0</v>
      </c>
      <c r="S173" s="177">
        <v>0</v>
      </c>
      <c r="T173" s="178">
        <f t="shared" si="8"/>
        <v>0</v>
      </c>
      <c r="AR173" s="179" t="s">
        <v>680</v>
      </c>
      <c r="AT173" s="179" t="s">
        <v>576</v>
      </c>
      <c r="AU173" s="179" t="s">
        <v>89</v>
      </c>
      <c r="AY173" s="17" t="s">
        <v>574</v>
      </c>
      <c r="BE173" s="102">
        <f t="shared" si="9"/>
        <v>0</v>
      </c>
      <c r="BF173" s="102">
        <f t="shared" si="10"/>
        <v>0</v>
      </c>
      <c r="BG173" s="102">
        <f t="shared" si="11"/>
        <v>0</v>
      </c>
      <c r="BH173" s="102">
        <f t="shared" si="12"/>
        <v>0</v>
      </c>
      <c r="BI173" s="102">
        <f t="shared" si="13"/>
        <v>0</v>
      </c>
      <c r="BJ173" s="17" t="s">
        <v>89</v>
      </c>
      <c r="BK173" s="102">
        <f t="shared" si="14"/>
        <v>0</v>
      </c>
      <c r="BL173" s="17" t="s">
        <v>680</v>
      </c>
      <c r="BM173" s="179" t="s">
        <v>1122</v>
      </c>
    </row>
    <row r="174" spans="2:65" s="1" customFormat="1" ht="24.25" customHeight="1">
      <c r="B174" s="140"/>
      <c r="C174" s="168" t="s">
        <v>840</v>
      </c>
      <c r="D174" s="168" t="s">
        <v>576</v>
      </c>
      <c r="E174" s="169" t="s">
        <v>7392</v>
      </c>
      <c r="F174" s="170" t="s">
        <v>7393</v>
      </c>
      <c r="G174" s="171" t="s">
        <v>3135</v>
      </c>
      <c r="H174" s="219"/>
      <c r="I174" s="173"/>
      <c r="J174" s="174">
        <f t="shared" si="5"/>
        <v>0</v>
      </c>
      <c r="K174" s="175"/>
      <c r="L174" s="34"/>
      <c r="M174" s="176" t="s">
        <v>1</v>
      </c>
      <c r="N174" s="139" t="s">
        <v>43</v>
      </c>
      <c r="P174" s="177">
        <f t="shared" si="6"/>
        <v>0</v>
      </c>
      <c r="Q174" s="177">
        <v>0</v>
      </c>
      <c r="R174" s="177">
        <f t="shared" si="7"/>
        <v>0</v>
      </c>
      <c r="S174" s="177">
        <v>0</v>
      </c>
      <c r="T174" s="178">
        <f t="shared" si="8"/>
        <v>0</v>
      </c>
      <c r="AR174" s="179" t="s">
        <v>680</v>
      </c>
      <c r="AT174" s="179" t="s">
        <v>576</v>
      </c>
      <c r="AU174" s="179" t="s">
        <v>89</v>
      </c>
      <c r="AY174" s="17" t="s">
        <v>574</v>
      </c>
      <c r="BE174" s="102">
        <f t="shared" si="9"/>
        <v>0</v>
      </c>
      <c r="BF174" s="102">
        <f t="shared" si="10"/>
        <v>0</v>
      </c>
      <c r="BG174" s="102">
        <f t="shared" si="11"/>
        <v>0</v>
      </c>
      <c r="BH174" s="102">
        <f t="shared" si="12"/>
        <v>0</v>
      </c>
      <c r="BI174" s="102">
        <f t="shared" si="13"/>
        <v>0</v>
      </c>
      <c r="BJ174" s="17" t="s">
        <v>89</v>
      </c>
      <c r="BK174" s="102">
        <f t="shared" si="14"/>
        <v>0</v>
      </c>
      <c r="BL174" s="17" t="s">
        <v>680</v>
      </c>
      <c r="BM174" s="179" t="s">
        <v>1131</v>
      </c>
    </row>
    <row r="175" spans="2:65" s="11" customFormat="1" ht="23" customHeight="1">
      <c r="B175" s="156"/>
      <c r="D175" s="157" t="s">
        <v>76</v>
      </c>
      <c r="E175" s="166" t="s">
        <v>7394</v>
      </c>
      <c r="F175" s="166" t="s">
        <v>7395</v>
      </c>
      <c r="I175" s="159"/>
      <c r="J175" s="167">
        <f>BK175</f>
        <v>0</v>
      </c>
      <c r="L175" s="156"/>
      <c r="M175" s="161"/>
      <c r="P175" s="162">
        <f>SUM(P176:P186)</f>
        <v>0</v>
      </c>
      <c r="R175" s="162">
        <f>SUM(R176:R186)</f>
        <v>0</v>
      </c>
      <c r="T175" s="163">
        <f>SUM(T176:T186)</f>
        <v>0</v>
      </c>
      <c r="AR175" s="157" t="s">
        <v>89</v>
      </c>
      <c r="AT175" s="164" t="s">
        <v>76</v>
      </c>
      <c r="AU175" s="164" t="s">
        <v>84</v>
      </c>
      <c r="AY175" s="157" t="s">
        <v>574</v>
      </c>
      <c r="BK175" s="165">
        <f>SUM(BK176:BK186)</f>
        <v>0</v>
      </c>
    </row>
    <row r="176" spans="2:65" s="1" customFormat="1" ht="24.25" customHeight="1">
      <c r="B176" s="140"/>
      <c r="C176" s="168" t="s">
        <v>849</v>
      </c>
      <c r="D176" s="168" t="s">
        <v>576</v>
      </c>
      <c r="E176" s="169" t="s">
        <v>7396</v>
      </c>
      <c r="F176" s="170" t="s">
        <v>7397</v>
      </c>
      <c r="G176" s="171" t="s">
        <v>579</v>
      </c>
      <c r="H176" s="172">
        <v>1</v>
      </c>
      <c r="I176" s="173"/>
      <c r="J176" s="174">
        <f t="shared" ref="J176:J186" si="15">ROUND(I176*H176,2)</f>
        <v>0</v>
      </c>
      <c r="K176" s="175"/>
      <c r="L176" s="34"/>
      <c r="M176" s="176" t="s">
        <v>1</v>
      </c>
      <c r="N176" s="139" t="s">
        <v>43</v>
      </c>
      <c r="P176" s="177">
        <f t="shared" ref="P176:P186" si="16">O176*H176</f>
        <v>0</v>
      </c>
      <c r="Q176" s="177">
        <v>0</v>
      </c>
      <c r="R176" s="177">
        <f t="shared" ref="R176:R186" si="17">Q176*H176</f>
        <v>0</v>
      </c>
      <c r="S176" s="177">
        <v>0</v>
      </c>
      <c r="T176" s="178">
        <f t="shared" ref="T176:T186" si="18">S176*H176</f>
        <v>0</v>
      </c>
      <c r="AR176" s="179" t="s">
        <v>680</v>
      </c>
      <c r="AT176" s="179" t="s">
        <v>576</v>
      </c>
      <c r="AU176" s="179" t="s">
        <v>89</v>
      </c>
      <c r="AY176" s="17" t="s">
        <v>574</v>
      </c>
      <c r="BE176" s="102">
        <f t="shared" ref="BE176:BE186" si="19">IF(N176="základná",J176,0)</f>
        <v>0</v>
      </c>
      <c r="BF176" s="102">
        <f t="shared" ref="BF176:BF186" si="20">IF(N176="znížená",J176,0)</f>
        <v>0</v>
      </c>
      <c r="BG176" s="102">
        <f t="shared" ref="BG176:BG186" si="21">IF(N176="zákl. prenesená",J176,0)</f>
        <v>0</v>
      </c>
      <c r="BH176" s="102">
        <f t="shared" ref="BH176:BH186" si="22">IF(N176="zníž. prenesená",J176,0)</f>
        <v>0</v>
      </c>
      <c r="BI176" s="102">
        <f t="shared" ref="BI176:BI186" si="23">IF(N176="nulová",J176,0)</f>
        <v>0</v>
      </c>
      <c r="BJ176" s="17" t="s">
        <v>89</v>
      </c>
      <c r="BK176" s="102">
        <f t="shared" ref="BK176:BK186" si="24">ROUND(I176*H176,2)</f>
        <v>0</v>
      </c>
      <c r="BL176" s="17" t="s">
        <v>680</v>
      </c>
      <c r="BM176" s="179" t="s">
        <v>1149</v>
      </c>
    </row>
    <row r="177" spans="2:65" s="1" customFormat="1" ht="33" customHeight="1">
      <c r="B177" s="140"/>
      <c r="C177" s="208" t="s">
        <v>854</v>
      </c>
      <c r="D177" s="208" t="s">
        <v>1858</v>
      </c>
      <c r="E177" s="209" t="s">
        <v>7398</v>
      </c>
      <c r="F177" s="210" t="s">
        <v>7399</v>
      </c>
      <c r="G177" s="211" t="s">
        <v>611</v>
      </c>
      <c r="H177" s="212">
        <v>2.8</v>
      </c>
      <c r="I177" s="213"/>
      <c r="J177" s="214">
        <f t="shared" si="15"/>
        <v>0</v>
      </c>
      <c r="K177" s="215"/>
      <c r="L177" s="216"/>
      <c r="M177" s="217" t="s">
        <v>1</v>
      </c>
      <c r="N177" s="218" t="s">
        <v>43</v>
      </c>
      <c r="P177" s="177">
        <f t="shared" si="16"/>
        <v>0</v>
      </c>
      <c r="Q177" s="177">
        <v>0</v>
      </c>
      <c r="R177" s="177">
        <f t="shared" si="17"/>
        <v>0</v>
      </c>
      <c r="S177" s="177">
        <v>0</v>
      </c>
      <c r="T177" s="178">
        <f t="shared" si="18"/>
        <v>0</v>
      </c>
      <c r="AR177" s="179" t="s">
        <v>860</v>
      </c>
      <c r="AT177" s="179" t="s">
        <v>1858</v>
      </c>
      <c r="AU177" s="179" t="s">
        <v>89</v>
      </c>
      <c r="AY177" s="17" t="s">
        <v>574</v>
      </c>
      <c r="BE177" s="102">
        <f t="shared" si="19"/>
        <v>0</v>
      </c>
      <c r="BF177" s="102">
        <f t="shared" si="20"/>
        <v>0</v>
      </c>
      <c r="BG177" s="102">
        <f t="shared" si="21"/>
        <v>0</v>
      </c>
      <c r="BH177" s="102">
        <f t="shared" si="22"/>
        <v>0</v>
      </c>
      <c r="BI177" s="102">
        <f t="shared" si="23"/>
        <v>0</v>
      </c>
      <c r="BJ177" s="17" t="s">
        <v>89</v>
      </c>
      <c r="BK177" s="102">
        <f t="shared" si="24"/>
        <v>0</v>
      </c>
      <c r="BL177" s="17" t="s">
        <v>680</v>
      </c>
      <c r="BM177" s="179" t="s">
        <v>1161</v>
      </c>
    </row>
    <row r="178" spans="2:65" s="1" customFormat="1" ht="24.25" customHeight="1">
      <c r="B178" s="140"/>
      <c r="C178" s="208" t="s">
        <v>860</v>
      </c>
      <c r="D178" s="208" t="s">
        <v>1858</v>
      </c>
      <c r="E178" s="209" t="s">
        <v>7400</v>
      </c>
      <c r="F178" s="210" t="s">
        <v>7401</v>
      </c>
      <c r="G178" s="211" t="s">
        <v>579</v>
      </c>
      <c r="H178" s="212">
        <v>2</v>
      </c>
      <c r="I178" s="213"/>
      <c r="J178" s="214">
        <f t="shared" si="15"/>
        <v>0</v>
      </c>
      <c r="K178" s="215"/>
      <c r="L178" s="216"/>
      <c r="M178" s="217" t="s">
        <v>1</v>
      </c>
      <c r="N178" s="218" t="s">
        <v>43</v>
      </c>
      <c r="P178" s="177">
        <f t="shared" si="16"/>
        <v>0</v>
      </c>
      <c r="Q178" s="177">
        <v>0</v>
      </c>
      <c r="R178" s="177">
        <f t="shared" si="17"/>
        <v>0</v>
      </c>
      <c r="S178" s="177">
        <v>0</v>
      </c>
      <c r="T178" s="178">
        <f t="shared" si="18"/>
        <v>0</v>
      </c>
      <c r="AR178" s="179" t="s">
        <v>860</v>
      </c>
      <c r="AT178" s="179" t="s">
        <v>1858</v>
      </c>
      <c r="AU178" s="179" t="s">
        <v>89</v>
      </c>
      <c r="AY178" s="17" t="s">
        <v>574</v>
      </c>
      <c r="BE178" s="102">
        <f t="shared" si="19"/>
        <v>0</v>
      </c>
      <c r="BF178" s="102">
        <f t="shared" si="20"/>
        <v>0</v>
      </c>
      <c r="BG178" s="102">
        <f t="shared" si="21"/>
        <v>0</v>
      </c>
      <c r="BH178" s="102">
        <f t="shared" si="22"/>
        <v>0</v>
      </c>
      <c r="BI178" s="102">
        <f t="shared" si="23"/>
        <v>0</v>
      </c>
      <c r="BJ178" s="17" t="s">
        <v>89</v>
      </c>
      <c r="BK178" s="102">
        <f t="shared" si="24"/>
        <v>0</v>
      </c>
      <c r="BL178" s="17" t="s">
        <v>680</v>
      </c>
      <c r="BM178" s="179" t="s">
        <v>1263</v>
      </c>
    </row>
    <row r="179" spans="2:65" s="1" customFormat="1" ht="16.5" customHeight="1">
      <c r="B179" s="140"/>
      <c r="C179" s="168" t="s">
        <v>886</v>
      </c>
      <c r="D179" s="168" t="s">
        <v>576</v>
      </c>
      <c r="E179" s="169" t="s">
        <v>7402</v>
      </c>
      <c r="F179" s="170" t="s">
        <v>7403</v>
      </c>
      <c r="G179" s="171" t="s">
        <v>579</v>
      </c>
      <c r="H179" s="172">
        <v>8</v>
      </c>
      <c r="I179" s="173"/>
      <c r="J179" s="174">
        <f t="shared" si="15"/>
        <v>0</v>
      </c>
      <c r="K179" s="175"/>
      <c r="L179" s="34"/>
      <c r="M179" s="176" t="s">
        <v>1</v>
      </c>
      <c r="N179" s="139" t="s">
        <v>43</v>
      </c>
      <c r="P179" s="177">
        <f t="shared" si="16"/>
        <v>0</v>
      </c>
      <c r="Q179" s="177">
        <v>0</v>
      </c>
      <c r="R179" s="177">
        <f t="shared" si="17"/>
        <v>0</v>
      </c>
      <c r="S179" s="177">
        <v>0</v>
      </c>
      <c r="T179" s="178">
        <f t="shared" si="18"/>
        <v>0</v>
      </c>
      <c r="AR179" s="179" t="s">
        <v>680</v>
      </c>
      <c r="AT179" s="179" t="s">
        <v>576</v>
      </c>
      <c r="AU179" s="179" t="s">
        <v>89</v>
      </c>
      <c r="AY179" s="17" t="s">
        <v>574</v>
      </c>
      <c r="BE179" s="102">
        <f t="shared" si="19"/>
        <v>0</v>
      </c>
      <c r="BF179" s="102">
        <f t="shared" si="20"/>
        <v>0</v>
      </c>
      <c r="BG179" s="102">
        <f t="shared" si="21"/>
        <v>0</v>
      </c>
      <c r="BH179" s="102">
        <f t="shared" si="22"/>
        <v>0</v>
      </c>
      <c r="BI179" s="102">
        <f t="shared" si="23"/>
        <v>0</v>
      </c>
      <c r="BJ179" s="17" t="s">
        <v>89</v>
      </c>
      <c r="BK179" s="102">
        <f t="shared" si="24"/>
        <v>0</v>
      </c>
      <c r="BL179" s="17" t="s">
        <v>680</v>
      </c>
      <c r="BM179" s="179" t="s">
        <v>1324</v>
      </c>
    </row>
    <row r="180" spans="2:65" s="1" customFormat="1" ht="16.5" customHeight="1">
      <c r="B180" s="140"/>
      <c r="C180" s="208" t="s">
        <v>901</v>
      </c>
      <c r="D180" s="208" t="s">
        <v>1858</v>
      </c>
      <c r="E180" s="209" t="s">
        <v>7404</v>
      </c>
      <c r="F180" s="210" t="s">
        <v>7405</v>
      </c>
      <c r="G180" s="211" t="s">
        <v>579</v>
      </c>
      <c r="H180" s="212">
        <v>8</v>
      </c>
      <c r="I180" s="213"/>
      <c r="J180" s="214">
        <f t="shared" si="15"/>
        <v>0</v>
      </c>
      <c r="K180" s="215"/>
      <c r="L180" s="216"/>
      <c r="M180" s="217" t="s">
        <v>1</v>
      </c>
      <c r="N180" s="218" t="s">
        <v>43</v>
      </c>
      <c r="P180" s="177">
        <f t="shared" si="16"/>
        <v>0</v>
      </c>
      <c r="Q180" s="177">
        <v>0</v>
      </c>
      <c r="R180" s="177">
        <f t="shared" si="17"/>
        <v>0</v>
      </c>
      <c r="S180" s="177">
        <v>0</v>
      </c>
      <c r="T180" s="178">
        <f t="shared" si="18"/>
        <v>0</v>
      </c>
      <c r="AR180" s="179" t="s">
        <v>860</v>
      </c>
      <c r="AT180" s="179" t="s">
        <v>1858</v>
      </c>
      <c r="AU180" s="179" t="s">
        <v>89</v>
      </c>
      <c r="AY180" s="17" t="s">
        <v>574</v>
      </c>
      <c r="BE180" s="102">
        <f t="shared" si="19"/>
        <v>0</v>
      </c>
      <c r="BF180" s="102">
        <f t="shared" si="20"/>
        <v>0</v>
      </c>
      <c r="BG180" s="102">
        <f t="shared" si="21"/>
        <v>0</v>
      </c>
      <c r="BH180" s="102">
        <f t="shared" si="22"/>
        <v>0</v>
      </c>
      <c r="BI180" s="102">
        <f t="shared" si="23"/>
        <v>0</v>
      </c>
      <c r="BJ180" s="17" t="s">
        <v>89</v>
      </c>
      <c r="BK180" s="102">
        <f t="shared" si="24"/>
        <v>0</v>
      </c>
      <c r="BL180" s="17" t="s">
        <v>680</v>
      </c>
      <c r="BM180" s="179" t="s">
        <v>1370</v>
      </c>
    </row>
    <row r="181" spans="2:65" s="1" customFormat="1" ht="24.25" customHeight="1">
      <c r="B181" s="140"/>
      <c r="C181" s="168" t="s">
        <v>905</v>
      </c>
      <c r="D181" s="168" t="s">
        <v>576</v>
      </c>
      <c r="E181" s="169" t="s">
        <v>7406</v>
      </c>
      <c r="F181" s="170" t="s">
        <v>7407</v>
      </c>
      <c r="G181" s="171" t="s">
        <v>579</v>
      </c>
      <c r="H181" s="172">
        <v>2</v>
      </c>
      <c r="I181" s="173"/>
      <c r="J181" s="174">
        <f t="shared" si="15"/>
        <v>0</v>
      </c>
      <c r="K181" s="175"/>
      <c r="L181" s="34"/>
      <c r="M181" s="176" t="s">
        <v>1</v>
      </c>
      <c r="N181" s="139" t="s">
        <v>43</v>
      </c>
      <c r="P181" s="177">
        <f t="shared" si="16"/>
        <v>0</v>
      </c>
      <c r="Q181" s="177">
        <v>0</v>
      </c>
      <c r="R181" s="177">
        <f t="shared" si="17"/>
        <v>0</v>
      </c>
      <c r="S181" s="177">
        <v>0</v>
      </c>
      <c r="T181" s="178">
        <f t="shared" si="18"/>
        <v>0</v>
      </c>
      <c r="AR181" s="179" t="s">
        <v>680</v>
      </c>
      <c r="AT181" s="179" t="s">
        <v>576</v>
      </c>
      <c r="AU181" s="179" t="s">
        <v>89</v>
      </c>
      <c r="AY181" s="17" t="s">
        <v>574</v>
      </c>
      <c r="BE181" s="102">
        <f t="shared" si="19"/>
        <v>0</v>
      </c>
      <c r="BF181" s="102">
        <f t="shared" si="20"/>
        <v>0</v>
      </c>
      <c r="BG181" s="102">
        <f t="shared" si="21"/>
        <v>0</v>
      </c>
      <c r="BH181" s="102">
        <f t="shared" si="22"/>
        <v>0</v>
      </c>
      <c r="BI181" s="102">
        <f t="shared" si="23"/>
        <v>0</v>
      </c>
      <c r="BJ181" s="17" t="s">
        <v>89</v>
      </c>
      <c r="BK181" s="102">
        <f t="shared" si="24"/>
        <v>0</v>
      </c>
      <c r="BL181" s="17" t="s">
        <v>680</v>
      </c>
      <c r="BM181" s="179" t="s">
        <v>1415</v>
      </c>
    </row>
    <row r="182" spans="2:65" s="1" customFormat="1" ht="24.25" customHeight="1">
      <c r="B182" s="140"/>
      <c r="C182" s="208" t="s">
        <v>920</v>
      </c>
      <c r="D182" s="208" t="s">
        <v>1858</v>
      </c>
      <c r="E182" s="209" t="s">
        <v>7408</v>
      </c>
      <c r="F182" s="210" t="s">
        <v>7409</v>
      </c>
      <c r="G182" s="211" t="s">
        <v>579</v>
      </c>
      <c r="H182" s="212">
        <v>1</v>
      </c>
      <c r="I182" s="213"/>
      <c r="J182" s="214">
        <f t="shared" si="15"/>
        <v>0</v>
      </c>
      <c r="K182" s="215"/>
      <c r="L182" s="216"/>
      <c r="M182" s="217" t="s">
        <v>1</v>
      </c>
      <c r="N182" s="218" t="s">
        <v>43</v>
      </c>
      <c r="P182" s="177">
        <f t="shared" si="16"/>
        <v>0</v>
      </c>
      <c r="Q182" s="177">
        <v>0</v>
      </c>
      <c r="R182" s="177">
        <f t="shared" si="17"/>
        <v>0</v>
      </c>
      <c r="S182" s="177">
        <v>0</v>
      </c>
      <c r="T182" s="178">
        <f t="shared" si="18"/>
        <v>0</v>
      </c>
      <c r="AR182" s="179" t="s">
        <v>860</v>
      </c>
      <c r="AT182" s="179" t="s">
        <v>1858</v>
      </c>
      <c r="AU182" s="179" t="s">
        <v>89</v>
      </c>
      <c r="AY182" s="17" t="s">
        <v>574</v>
      </c>
      <c r="BE182" s="102">
        <f t="shared" si="19"/>
        <v>0</v>
      </c>
      <c r="BF182" s="102">
        <f t="shared" si="20"/>
        <v>0</v>
      </c>
      <c r="BG182" s="102">
        <f t="shared" si="21"/>
        <v>0</v>
      </c>
      <c r="BH182" s="102">
        <f t="shared" si="22"/>
        <v>0</v>
      </c>
      <c r="BI182" s="102">
        <f t="shared" si="23"/>
        <v>0</v>
      </c>
      <c r="BJ182" s="17" t="s">
        <v>89</v>
      </c>
      <c r="BK182" s="102">
        <f t="shared" si="24"/>
        <v>0</v>
      </c>
      <c r="BL182" s="17" t="s">
        <v>680</v>
      </c>
      <c r="BM182" s="179" t="s">
        <v>1435</v>
      </c>
    </row>
    <row r="183" spans="2:65" s="1" customFormat="1" ht="24.25" customHeight="1">
      <c r="B183" s="140"/>
      <c r="C183" s="208" t="s">
        <v>952</v>
      </c>
      <c r="D183" s="208" t="s">
        <v>1858</v>
      </c>
      <c r="E183" s="209" t="s">
        <v>7410</v>
      </c>
      <c r="F183" s="210" t="s">
        <v>7411</v>
      </c>
      <c r="G183" s="211" t="s">
        <v>579</v>
      </c>
      <c r="H183" s="212">
        <v>1</v>
      </c>
      <c r="I183" s="213"/>
      <c r="J183" s="214">
        <f t="shared" si="15"/>
        <v>0</v>
      </c>
      <c r="K183" s="215"/>
      <c r="L183" s="216"/>
      <c r="M183" s="217" t="s">
        <v>1</v>
      </c>
      <c r="N183" s="218" t="s">
        <v>43</v>
      </c>
      <c r="P183" s="177">
        <f t="shared" si="16"/>
        <v>0</v>
      </c>
      <c r="Q183" s="177">
        <v>0</v>
      </c>
      <c r="R183" s="177">
        <f t="shared" si="17"/>
        <v>0</v>
      </c>
      <c r="S183" s="177">
        <v>0</v>
      </c>
      <c r="T183" s="178">
        <f t="shared" si="18"/>
        <v>0</v>
      </c>
      <c r="AR183" s="179" t="s">
        <v>860</v>
      </c>
      <c r="AT183" s="179" t="s">
        <v>1858</v>
      </c>
      <c r="AU183" s="179" t="s">
        <v>89</v>
      </c>
      <c r="AY183" s="17" t="s">
        <v>574</v>
      </c>
      <c r="BE183" s="102">
        <f t="shared" si="19"/>
        <v>0</v>
      </c>
      <c r="BF183" s="102">
        <f t="shared" si="20"/>
        <v>0</v>
      </c>
      <c r="BG183" s="102">
        <f t="shared" si="21"/>
        <v>0</v>
      </c>
      <c r="BH183" s="102">
        <f t="shared" si="22"/>
        <v>0</v>
      </c>
      <c r="BI183" s="102">
        <f t="shared" si="23"/>
        <v>0</v>
      </c>
      <c r="BJ183" s="17" t="s">
        <v>89</v>
      </c>
      <c r="BK183" s="102">
        <f t="shared" si="24"/>
        <v>0</v>
      </c>
      <c r="BL183" s="17" t="s">
        <v>680</v>
      </c>
      <c r="BM183" s="179" t="s">
        <v>1448</v>
      </c>
    </row>
    <row r="184" spans="2:65" s="1" customFormat="1" ht="24.25" customHeight="1">
      <c r="B184" s="140"/>
      <c r="C184" s="168" t="s">
        <v>970</v>
      </c>
      <c r="D184" s="168" t="s">
        <v>576</v>
      </c>
      <c r="E184" s="169" t="s">
        <v>7412</v>
      </c>
      <c r="F184" s="170" t="s">
        <v>7413</v>
      </c>
      <c r="G184" s="171" t="s">
        <v>579</v>
      </c>
      <c r="H184" s="172">
        <v>1</v>
      </c>
      <c r="I184" s="173"/>
      <c r="J184" s="174">
        <f t="shared" si="15"/>
        <v>0</v>
      </c>
      <c r="K184" s="175"/>
      <c r="L184" s="34"/>
      <c r="M184" s="176" t="s">
        <v>1</v>
      </c>
      <c r="N184" s="139" t="s">
        <v>43</v>
      </c>
      <c r="P184" s="177">
        <f t="shared" si="16"/>
        <v>0</v>
      </c>
      <c r="Q184" s="177">
        <v>0</v>
      </c>
      <c r="R184" s="177">
        <f t="shared" si="17"/>
        <v>0</v>
      </c>
      <c r="S184" s="177">
        <v>0</v>
      </c>
      <c r="T184" s="178">
        <f t="shared" si="18"/>
        <v>0</v>
      </c>
      <c r="AR184" s="179" t="s">
        <v>680</v>
      </c>
      <c r="AT184" s="179" t="s">
        <v>576</v>
      </c>
      <c r="AU184" s="179" t="s">
        <v>89</v>
      </c>
      <c r="AY184" s="17" t="s">
        <v>574</v>
      </c>
      <c r="BE184" s="102">
        <f t="shared" si="19"/>
        <v>0</v>
      </c>
      <c r="BF184" s="102">
        <f t="shared" si="20"/>
        <v>0</v>
      </c>
      <c r="BG184" s="102">
        <f t="shared" si="21"/>
        <v>0</v>
      </c>
      <c r="BH184" s="102">
        <f t="shared" si="22"/>
        <v>0</v>
      </c>
      <c r="BI184" s="102">
        <f t="shared" si="23"/>
        <v>0</v>
      </c>
      <c r="BJ184" s="17" t="s">
        <v>89</v>
      </c>
      <c r="BK184" s="102">
        <f t="shared" si="24"/>
        <v>0</v>
      </c>
      <c r="BL184" s="17" t="s">
        <v>680</v>
      </c>
      <c r="BM184" s="179" t="s">
        <v>1461</v>
      </c>
    </row>
    <row r="185" spans="2:65" s="1" customFormat="1" ht="24.25" customHeight="1">
      <c r="B185" s="140"/>
      <c r="C185" s="208" t="s">
        <v>974</v>
      </c>
      <c r="D185" s="208" t="s">
        <v>1858</v>
      </c>
      <c r="E185" s="209" t="s">
        <v>7414</v>
      </c>
      <c r="F185" s="210" t="s">
        <v>7415</v>
      </c>
      <c r="G185" s="211" t="s">
        <v>579</v>
      </c>
      <c r="H185" s="212">
        <v>1</v>
      </c>
      <c r="I185" s="213"/>
      <c r="J185" s="214">
        <f t="shared" si="15"/>
        <v>0</v>
      </c>
      <c r="K185" s="215"/>
      <c r="L185" s="216"/>
      <c r="M185" s="217" t="s">
        <v>1</v>
      </c>
      <c r="N185" s="218" t="s">
        <v>43</v>
      </c>
      <c r="P185" s="177">
        <f t="shared" si="16"/>
        <v>0</v>
      </c>
      <c r="Q185" s="177">
        <v>0</v>
      </c>
      <c r="R185" s="177">
        <f t="shared" si="17"/>
        <v>0</v>
      </c>
      <c r="S185" s="177">
        <v>0</v>
      </c>
      <c r="T185" s="178">
        <f t="shared" si="18"/>
        <v>0</v>
      </c>
      <c r="AR185" s="179" t="s">
        <v>860</v>
      </c>
      <c r="AT185" s="179" t="s">
        <v>1858</v>
      </c>
      <c r="AU185" s="179" t="s">
        <v>89</v>
      </c>
      <c r="AY185" s="17" t="s">
        <v>574</v>
      </c>
      <c r="BE185" s="102">
        <f t="shared" si="19"/>
        <v>0</v>
      </c>
      <c r="BF185" s="102">
        <f t="shared" si="20"/>
        <v>0</v>
      </c>
      <c r="BG185" s="102">
        <f t="shared" si="21"/>
        <v>0</v>
      </c>
      <c r="BH185" s="102">
        <f t="shared" si="22"/>
        <v>0</v>
      </c>
      <c r="BI185" s="102">
        <f t="shared" si="23"/>
        <v>0</v>
      </c>
      <c r="BJ185" s="17" t="s">
        <v>89</v>
      </c>
      <c r="BK185" s="102">
        <f t="shared" si="24"/>
        <v>0</v>
      </c>
      <c r="BL185" s="17" t="s">
        <v>680</v>
      </c>
      <c r="BM185" s="179" t="s">
        <v>1534</v>
      </c>
    </row>
    <row r="186" spans="2:65" s="1" customFormat="1" ht="21.75" customHeight="1">
      <c r="B186" s="140"/>
      <c r="C186" s="168" t="s">
        <v>993</v>
      </c>
      <c r="D186" s="168" t="s">
        <v>576</v>
      </c>
      <c r="E186" s="169" t="s">
        <v>7416</v>
      </c>
      <c r="F186" s="170" t="s">
        <v>7417</v>
      </c>
      <c r="G186" s="171" t="s">
        <v>3135</v>
      </c>
      <c r="H186" s="219"/>
      <c r="I186" s="173"/>
      <c r="J186" s="174">
        <f t="shared" si="15"/>
        <v>0</v>
      </c>
      <c r="K186" s="175"/>
      <c r="L186" s="34"/>
      <c r="M186" s="176" t="s">
        <v>1</v>
      </c>
      <c r="N186" s="139" t="s">
        <v>43</v>
      </c>
      <c r="P186" s="177">
        <f t="shared" si="16"/>
        <v>0</v>
      </c>
      <c r="Q186" s="177">
        <v>0</v>
      </c>
      <c r="R186" s="177">
        <f t="shared" si="17"/>
        <v>0</v>
      </c>
      <c r="S186" s="177">
        <v>0</v>
      </c>
      <c r="T186" s="178">
        <f t="shared" si="18"/>
        <v>0</v>
      </c>
      <c r="AR186" s="179" t="s">
        <v>680</v>
      </c>
      <c r="AT186" s="179" t="s">
        <v>576</v>
      </c>
      <c r="AU186" s="179" t="s">
        <v>89</v>
      </c>
      <c r="AY186" s="17" t="s">
        <v>574</v>
      </c>
      <c r="BE186" s="102">
        <f t="shared" si="19"/>
        <v>0</v>
      </c>
      <c r="BF186" s="102">
        <f t="shared" si="20"/>
        <v>0</v>
      </c>
      <c r="BG186" s="102">
        <f t="shared" si="21"/>
        <v>0</v>
      </c>
      <c r="BH186" s="102">
        <f t="shared" si="22"/>
        <v>0</v>
      </c>
      <c r="BI186" s="102">
        <f t="shared" si="23"/>
        <v>0</v>
      </c>
      <c r="BJ186" s="17" t="s">
        <v>89</v>
      </c>
      <c r="BK186" s="102">
        <f t="shared" si="24"/>
        <v>0</v>
      </c>
      <c r="BL186" s="17" t="s">
        <v>680</v>
      </c>
      <c r="BM186" s="179" t="s">
        <v>1584</v>
      </c>
    </row>
    <row r="187" spans="2:65" s="11" customFormat="1" ht="23" customHeight="1">
      <c r="B187" s="156"/>
      <c r="D187" s="157" t="s">
        <v>76</v>
      </c>
      <c r="E187" s="166" t="s">
        <v>7418</v>
      </c>
      <c r="F187" s="166" t="s">
        <v>7419</v>
      </c>
      <c r="I187" s="159"/>
      <c r="J187" s="167">
        <f>BK187</f>
        <v>0</v>
      </c>
      <c r="L187" s="156"/>
      <c r="M187" s="161"/>
      <c r="P187" s="162">
        <f>SUM(P188:P237)</f>
        <v>0</v>
      </c>
      <c r="R187" s="162">
        <f>SUM(R188:R237)</f>
        <v>0</v>
      </c>
      <c r="T187" s="163">
        <f>SUM(T188:T237)</f>
        <v>0</v>
      </c>
      <c r="AR187" s="157" t="s">
        <v>89</v>
      </c>
      <c r="AT187" s="164" t="s">
        <v>76</v>
      </c>
      <c r="AU187" s="164" t="s">
        <v>84</v>
      </c>
      <c r="AY187" s="157" t="s">
        <v>574</v>
      </c>
      <c r="BK187" s="165">
        <f>SUM(BK188:BK237)</f>
        <v>0</v>
      </c>
    </row>
    <row r="188" spans="2:65" s="1" customFormat="1" ht="24.25" customHeight="1">
      <c r="B188" s="140"/>
      <c r="C188" s="168" t="s">
        <v>1001</v>
      </c>
      <c r="D188" s="168" t="s">
        <v>576</v>
      </c>
      <c r="E188" s="169" t="s">
        <v>7420</v>
      </c>
      <c r="F188" s="170" t="s">
        <v>7421</v>
      </c>
      <c r="G188" s="171" t="s">
        <v>579</v>
      </c>
      <c r="H188" s="172">
        <v>5</v>
      </c>
      <c r="I188" s="173"/>
      <c r="J188" s="174">
        <f t="shared" ref="J188:J219" si="25">ROUND(I188*H188,2)</f>
        <v>0</v>
      </c>
      <c r="K188" s="175"/>
      <c r="L188" s="34"/>
      <c r="M188" s="176" t="s">
        <v>1</v>
      </c>
      <c r="N188" s="139" t="s">
        <v>43</v>
      </c>
      <c r="P188" s="177">
        <f t="shared" ref="P188:P219" si="26">O188*H188</f>
        <v>0</v>
      </c>
      <c r="Q188" s="177">
        <v>0</v>
      </c>
      <c r="R188" s="177">
        <f t="shared" ref="R188:R219" si="27">Q188*H188</f>
        <v>0</v>
      </c>
      <c r="S188" s="177">
        <v>0</v>
      </c>
      <c r="T188" s="178">
        <f t="shared" ref="T188:T219" si="28">S188*H188</f>
        <v>0</v>
      </c>
      <c r="AR188" s="179" t="s">
        <v>680</v>
      </c>
      <c r="AT188" s="179" t="s">
        <v>576</v>
      </c>
      <c r="AU188" s="179" t="s">
        <v>89</v>
      </c>
      <c r="AY188" s="17" t="s">
        <v>574</v>
      </c>
      <c r="BE188" s="102">
        <f t="shared" ref="BE188:BE219" si="29">IF(N188="základná",J188,0)</f>
        <v>0</v>
      </c>
      <c r="BF188" s="102">
        <f t="shared" ref="BF188:BF219" si="30">IF(N188="znížená",J188,0)</f>
        <v>0</v>
      </c>
      <c r="BG188" s="102">
        <f t="shared" ref="BG188:BG219" si="31">IF(N188="zákl. prenesená",J188,0)</f>
        <v>0</v>
      </c>
      <c r="BH188" s="102">
        <f t="shared" ref="BH188:BH219" si="32">IF(N188="zníž. prenesená",J188,0)</f>
        <v>0</v>
      </c>
      <c r="BI188" s="102">
        <f t="shared" ref="BI188:BI219" si="33">IF(N188="nulová",J188,0)</f>
        <v>0</v>
      </c>
      <c r="BJ188" s="17" t="s">
        <v>89</v>
      </c>
      <c r="BK188" s="102">
        <f t="shared" ref="BK188:BK219" si="34">ROUND(I188*H188,2)</f>
        <v>0</v>
      </c>
      <c r="BL188" s="17" t="s">
        <v>680</v>
      </c>
      <c r="BM188" s="179" t="s">
        <v>1593</v>
      </c>
    </row>
    <row r="189" spans="2:65" s="1" customFormat="1" ht="38" customHeight="1">
      <c r="B189" s="140"/>
      <c r="C189" s="208" t="s">
        <v>1007</v>
      </c>
      <c r="D189" s="208" t="s">
        <v>1858</v>
      </c>
      <c r="E189" s="209" t="s">
        <v>7422</v>
      </c>
      <c r="F189" s="210" t="s">
        <v>7423</v>
      </c>
      <c r="G189" s="211" t="s">
        <v>579</v>
      </c>
      <c r="H189" s="212">
        <v>1</v>
      </c>
      <c r="I189" s="213"/>
      <c r="J189" s="214">
        <f t="shared" si="25"/>
        <v>0</v>
      </c>
      <c r="K189" s="215"/>
      <c r="L189" s="216"/>
      <c r="M189" s="217" t="s">
        <v>1</v>
      </c>
      <c r="N189" s="218" t="s">
        <v>43</v>
      </c>
      <c r="P189" s="177">
        <f t="shared" si="26"/>
        <v>0</v>
      </c>
      <c r="Q189" s="177">
        <v>0</v>
      </c>
      <c r="R189" s="177">
        <f t="shared" si="27"/>
        <v>0</v>
      </c>
      <c r="S189" s="177">
        <v>0</v>
      </c>
      <c r="T189" s="178">
        <f t="shared" si="28"/>
        <v>0</v>
      </c>
      <c r="AR189" s="179" t="s">
        <v>860</v>
      </c>
      <c r="AT189" s="179" t="s">
        <v>1858</v>
      </c>
      <c r="AU189" s="179" t="s">
        <v>89</v>
      </c>
      <c r="AY189" s="17" t="s">
        <v>574</v>
      </c>
      <c r="BE189" s="102">
        <f t="shared" si="29"/>
        <v>0</v>
      </c>
      <c r="BF189" s="102">
        <f t="shared" si="30"/>
        <v>0</v>
      </c>
      <c r="BG189" s="102">
        <f t="shared" si="31"/>
        <v>0</v>
      </c>
      <c r="BH189" s="102">
        <f t="shared" si="32"/>
        <v>0</v>
      </c>
      <c r="BI189" s="102">
        <f t="shared" si="33"/>
        <v>0</v>
      </c>
      <c r="BJ189" s="17" t="s">
        <v>89</v>
      </c>
      <c r="BK189" s="102">
        <f t="shared" si="34"/>
        <v>0</v>
      </c>
      <c r="BL189" s="17" t="s">
        <v>680</v>
      </c>
      <c r="BM189" s="179" t="s">
        <v>1609</v>
      </c>
    </row>
    <row r="190" spans="2:65" s="1" customFormat="1" ht="38" customHeight="1">
      <c r="B190" s="140"/>
      <c r="C190" s="208" t="s">
        <v>1015</v>
      </c>
      <c r="D190" s="208" t="s">
        <v>1858</v>
      </c>
      <c r="E190" s="209" t="s">
        <v>7424</v>
      </c>
      <c r="F190" s="210" t="s">
        <v>7425</v>
      </c>
      <c r="G190" s="211" t="s">
        <v>579</v>
      </c>
      <c r="H190" s="212">
        <v>2</v>
      </c>
      <c r="I190" s="213"/>
      <c r="J190" s="214">
        <f t="shared" si="25"/>
        <v>0</v>
      </c>
      <c r="K190" s="215"/>
      <c r="L190" s="216"/>
      <c r="M190" s="217" t="s">
        <v>1</v>
      </c>
      <c r="N190" s="218" t="s">
        <v>43</v>
      </c>
      <c r="P190" s="177">
        <f t="shared" si="26"/>
        <v>0</v>
      </c>
      <c r="Q190" s="177">
        <v>0</v>
      </c>
      <c r="R190" s="177">
        <f t="shared" si="27"/>
        <v>0</v>
      </c>
      <c r="S190" s="177">
        <v>0</v>
      </c>
      <c r="T190" s="178">
        <f t="shared" si="28"/>
        <v>0</v>
      </c>
      <c r="AR190" s="179" t="s">
        <v>860</v>
      </c>
      <c r="AT190" s="179" t="s">
        <v>1858</v>
      </c>
      <c r="AU190" s="179" t="s">
        <v>89</v>
      </c>
      <c r="AY190" s="17" t="s">
        <v>574</v>
      </c>
      <c r="BE190" s="102">
        <f t="shared" si="29"/>
        <v>0</v>
      </c>
      <c r="BF190" s="102">
        <f t="shared" si="30"/>
        <v>0</v>
      </c>
      <c r="BG190" s="102">
        <f t="shared" si="31"/>
        <v>0</v>
      </c>
      <c r="BH190" s="102">
        <f t="shared" si="32"/>
        <v>0</v>
      </c>
      <c r="BI190" s="102">
        <f t="shared" si="33"/>
        <v>0</v>
      </c>
      <c r="BJ190" s="17" t="s">
        <v>89</v>
      </c>
      <c r="BK190" s="102">
        <f t="shared" si="34"/>
        <v>0</v>
      </c>
      <c r="BL190" s="17" t="s">
        <v>680</v>
      </c>
      <c r="BM190" s="179" t="s">
        <v>1643</v>
      </c>
    </row>
    <row r="191" spans="2:65" s="1" customFormat="1" ht="38" customHeight="1">
      <c r="B191" s="140"/>
      <c r="C191" s="208" t="s">
        <v>1064</v>
      </c>
      <c r="D191" s="208" t="s">
        <v>1858</v>
      </c>
      <c r="E191" s="209" t="s">
        <v>7426</v>
      </c>
      <c r="F191" s="210" t="s">
        <v>7427</v>
      </c>
      <c r="G191" s="211" t="s">
        <v>579</v>
      </c>
      <c r="H191" s="212">
        <v>2</v>
      </c>
      <c r="I191" s="213"/>
      <c r="J191" s="214">
        <f t="shared" si="25"/>
        <v>0</v>
      </c>
      <c r="K191" s="215"/>
      <c r="L191" s="216"/>
      <c r="M191" s="217" t="s">
        <v>1</v>
      </c>
      <c r="N191" s="218" t="s">
        <v>43</v>
      </c>
      <c r="P191" s="177">
        <f t="shared" si="26"/>
        <v>0</v>
      </c>
      <c r="Q191" s="177">
        <v>0</v>
      </c>
      <c r="R191" s="177">
        <f t="shared" si="27"/>
        <v>0</v>
      </c>
      <c r="S191" s="177">
        <v>0</v>
      </c>
      <c r="T191" s="178">
        <f t="shared" si="28"/>
        <v>0</v>
      </c>
      <c r="AR191" s="179" t="s">
        <v>860</v>
      </c>
      <c r="AT191" s="179" t="s">
        <v>1858</v>
      </c>
      <c r="AU191" s="179" t="s">
        <v>89</v>
      </c>
      <c r="AY191" s="17" t="s">
        <v>574</v>
      </c>
      <c r="BE191" s="102">
        <f t="shared" si="29"/>
        <v>0</v>
      </c>
      <c r="BF191" s="102">
        <f t="shared" si="30"/>
        <v>0</v>
      </c>
      <c r="BG191" s="102">
        <f t="shared" si="31"/>
        <v>0</v>
      </c>
      <c r="BH191" s="102">
        <f t="shared" si="32"/>
        <v>0</v>
      </c>
      <c r="BI191" s="102">
        <f t="shared" si="33"/>
        <v>0</v>
      </c>
      <c r="BJ191" s="17" t="s">
        <v>89</v>
      </c>
      <c r="BK191" s="102">
        <f t="shared" si="34"/>
        <v>0</v>
      </c>
      <c r="BL191" s="17" t="s">
        <v>680</v>
      </c>
      <c r="BM191" s="179" t="s">
        <v>1654</v>
      </c>
    </row>
    <row r="192" spans="2:65" s="1" customFormat="1" ht="24.25" customHeight="1">
      <c r="B192" s="140"/>
      <c r="C192" s="168" t="s">
        <v>1070</v>
      </c>
      <c r="D192" s="168" t="s">
        <v>576</v>
      </c>
      <c r="E192" s="169" t="s">
        <v>7428</v>
      </c>
      <c r="F192" s="170" t="s">
        <v>7429</v>
      </c>
      <c r="G192" s="171" t="s">
        <v>579</v>
      </c>
      <c r="H192" s="172">
        <v>6</v>
      </c>
      <c r="I192" s="173"/>
      <c r="J192" s="174">
        <f t="shared" si="25"/>
        <v>0</v>
      </c>
      <c r="K192" s="175"/>
      <c r="L192" s="34"/>
      <c r="M192" s="176" t="s">
        <v>1</v>
      </c>
      <c r="N192" s="139" t="s">
        <v>43</v>
      </c>
      <c r="P192" s="177">
        <f t="shared" si="26"/>
        <v>0</v>
      </c>
      <c r="Q192" s="177">
        <v>0</v>
      </c>
      <c r="R192" s="177">
        <f t="shared" si="27"/>
        <v>0</v>
      </c>
      <c r="S192" s="177">
        <v>0</v>
      </c>
      <c r="T192" s="178">
        <f t="shared" si="28"/>
        <v>0</v>
      </c>
      <c r="AR192" s="179" t="s">
        <v>680</v>
      </c>
      <c r="AT192" s="179" t="s">
        <v>576</v>
      </c>
      <c r="AU192" s="179" t="s">
        <v>89</v>
      </c>
      <c r="AY192" s="17" t="s">
        <v>574</v>
      </c>
      <c r="BE192" s="102">
        <f t="shared" si="29"/>
        <v>0</v>
      </c>
      <c r="BF192" s="102">
        <f t="shared" si="30"/>
        <v>0</v>
      </c>
      <c r="BG192" s="102">
        <f t="shared" si="31"/>
        <v>0</v>
      </c>
      <c r="BH192" s="102">
        <f t="shared" si="32"/>
        <v>0</v>
      </c>
      <c r="BI192" s="102">
        <f t="shared" si="33"/>
        <v>0</v>
      </c>
      <c r="BJ192" s="17" t="s">
        <v>89</v>
      </c>
      <c r="BK192" s="102">
        <f t="shared" si="34"/>
        <v>0</v>
      </c>
      <c r="BL192" s="17" t="s">
        <v>680</v>
      </c>
      <c r="BM192" s="179" t="s">
        <v>1663</v>
      </c>
    </row>
    <row r="193" spans="2:65" s="1" customFormat="1" ht="38" customHeight="1">
      <c r="B193" s="140"/>
      <c r="C193" s="208" t="s">
        <v>1075</v>
      </c>
      <c r="D193" s="208" t="s">
        <v>1858</v>
      </c>
      <c r="E193" s="209" t="s">
        <v>7430</v>
      </c>
      <c r="F193" s="210" t="s">
        <v>7431</v>
      </c>
      <c r="G193" s="211" t="s">
        <v>579</v>
      </c>
      <c r="H193" s="212">
        <v>3</v>
      </c>
      <c r="I193" s="213"/>
      <c r="J193" s="214">
        <f t="shared" si="25"/>
        <v>0</v>
      </c>
      <c r="K193" s="215"/>
      <c r="L193" s="216"/>
      <c r="M193" s="217" t="s">
        <v>1</v>
      </c>
      <c r="N193" s="218" t="s">
        <v>43</v>
      </c>
      <c r="P193" s="177">
        <f t="shared" si="26"/>
        <v>0</v>
      </c>
      <c r="Q193" s="177">
        <v>0</v>
      </c>
      <c r="R193" s="177">
        <f t="shared" si="27"/>
        <v>0</v>
      </c>
      <c r="S193" s="177">
        <v>0</v>
      </c>
      <c r="T193" s="178">
        <f t="shared" si="28"/>
        <v>0</v>
      </c>
      <c r="AR193" s="179" t="s">
        <v>860</v>
      </c>
      <c r="AT193" s="179" t="s">
        <v>1858</v>
      </c>
      <c r="AU193" s="179" t="s">
        <v>89</v>
      </c>
      <c r="AY193" s="17" t="s">
        <v>574</v>
      </c>
      <c r="BE193" s="102">
        <f t="shared" si="29"/>
        <v>0</v>
      </c>
      <c r="BF193" s="102">
        <f t="shared" si="30"/>
        <v>0</v>
      </c>
      <c r="BG193" s="102">
        <f t="shared" si="31"/>
        <v>0</v>
      </c>
      <c r="BH193" s="102">
        <f t="shared" si="32"/>
        <v>0</v>
      </c>
      <c r="BI193" s="102">
        <f t="shared" si="33"/>
        <v>0</v>
      </c>
      <c r="BJ193" s="17" t="s">
        <v>89</v>
      </c>
      <c r="BK193" s="102">
        <f t="shared" si="34"/>
        <v>0</v>
      </c>
      <c r="BL193" s="17" t="s">
        <v>680</v>
      </c>
      <c r="BM193" s="179" t="s">
        <v>1673</v>
      </c>
    </row>
    <row r="194" spans="2:65" s="1" customFormat="1" ht="38" customHeight="1">
      <c r="B194" s="140"/>
      <c r="C194" s="208" t="s">
        <v>1080</v>
      </c>
      <c r="D194" s="208" t="s">
        <v>1858</v>
      </c>
      <c r="E194" s="209" t="s">
        <v>7432</v>
      </c>
      <c r="F194" s="210" t="s">
        <v>7433</v>
      </c>
      <c r="G194" s="211" t="s">
        <v>579</v>
      </c>
      <c r="H194" s="212">
        <v>3</v>
      </c>
      <c r="I194" s="213"/>
      <c r="J194" s="214">
        <f t="shared" si="25"/>
        <v>0</v>
      </c>
      <c r="K194" s="215"/>
      <c r="L194" s="216"/>
      <c r="M194" s="217" t="s">
        <v>1</v>
      </c>
      <c r="N194" s="218" t="s">
        <v>43</v>
      </c>
      <c r="P194" s="177">
        <f t="shared" si="26"/>
        <v>0</v>
      </c>
      <c r="Q194" s="177">
        <v>0</v>
      </c>
      <c r="R194" s="177">
        <f t="shared" si="27"/>
        <v>0</v>
      </c>
      <c r="S194" s="177">
        <v>0</v>
      </c>
      <c r="T194" s="178">
        <f t="shared" si="28"/>
        <v>0</v>
      </c>
      <c r="AR194" s="179" t="s">
        <v>860</v>
      </c>
      <c r="AT194" s="179" t="s">
        <v>1858</v>
      </c>
      <c r="AU194" s="179" t="s">
        <v>89</v>
      </c>
      <c r="AY194" s="17" t="s">
        <v>574</v>
      </c>
      <c r="BE194" s="102">
        <f t="shared" si="29"/>
        <v>0</v>
      </c>
      <c r="BF194" s="102">
        <f t="shared" si="30"/>
        <v>0</v>
      </c>
      <c r="BG194" s="102">
        <f t="shared" si="31"/>
        <v>0</v>
      </c>
      <c r="BH194" s="102">
        <f t="shared" si="32"/>
        <v>0</v>
      </c>
      <c r="BI194" s="102">
        <f t="shared" si="33"/>
        <v>0</v>
      </c>
      <c r="BJ194" s="17" t="s">
        <v>89</v>
      </c>
      <c r="BK194" s="102">
        <f t="shared" si="34"/>
        <v>0</v>
      </c>
      <c r="BL194" s="17" t="s">
        <v>680</v>
      </c>
      <c r="BM194" s="179" t="s">
        <v>1687</v>
      </c>
    </row>
    <row r="195" spans="2:65" s="1" customFormat="1" ht="24.25" customHeight="1">
      <c r="B195" s="140"/>
      <c r="C195" s="168" t="s">
        <v>1085</v>
      </c>
      <c r="D195" s="168" t="s">
        <v>576</v>
      </c>
      <c r="E195" s="169" t="s">
        <v>7434</v>
      </c>
      <c r="F195" s="170" t="s">
        <v>7435</v>
      </c>
      <c r="G195" s="171" t="s">
        <v>579</v>
      </c>
      <c r="H195" s="172">
        <v>4</v>
      </c>
      <c r="I195" s="173"/>
      <c r="J195" s="174">
        <f t="shared" si="25"/>
        <v>0</v>
      </c>
      <c r="K195" s="175"/>
      <c r="L195" s="34"/>
      <c r="M195" s="176" t="s">
        <v>1</v>
      </c>
      <c r="N195" s="139" t="s">
        <v>43</v>
      </c>
      <c r="P195" s="177">
        <f t="shared" si="26"/>
        <v>0</v>
      </c>
      <c r="Q195" s="177">
        <v>0</v>
      </c>
      <c r="R195" s="177">
        <f t="shared" si="27"/>
        <v>0</v>
      </c>
      <c r="S195" s="177">
        <v>0</v>
      </c>
      <c r="T195" s="178">
        <f t="shared" si="28"/>
        <v>0</v>
      </c>
      <c r="AR195" s="179" t="s">
        <v>680</v>
      </c>
      <c r="AT195" s="179" t="s">
        <v>576</v>
      </c>
      <c r="AU195" s="179" t="s">
        <v>89</v>
      </c>
      <c r="AY195" s="17" t="s">
        <v>574</v>
      </c>
      <c r="BE195" s="102">
        <f t="shared" si="29"/>
        <v>0</v>
      </c>
      <c r="BF195" s="102">
        <f t="shared" si="30"/>
        <v>0</v>
      </c>
      <c r="BG195" s="102">
        <f t="shared" si="31"/>
        <v>0</v>
      </c>
      <c r="BH195" s="102">
        <f t="shared" si="32"/>
        <v>0</v>
      </c>
      <c r="BI195" s="102">
        <f t="shared" si="33"/>
        <v>0</v>
      </c>
      <c r="BJ195" s="17" t="s">
        <v>89</v>
      </c>
      <c r="BK195" s="102">
        <f t="shared" si="34"/>
        <v>0</v>
      </c>
      <c r="BL195" s="17" t="s">
        <v>680</v>
      </c>
      <c r="BM195" s="179" t="s">
        <v>1712</v>
      </c>
    </row>
    <row r="196" spans="2:65" s="1" customFormat="1" ht="38" customHeight="1">
      <c r="B196" s="140"/>
      <c r="C196" s="208" t="s">
        <v>1090</v>
      </c>
      <c r="D196" s="208" t="s">
        <v>1858</v>
      </c>
      <c r="E196" s="209" t="s">
        <v>7436</v>
      </c>
      <c r="F196" s="210" t="s">
        <v>7437</v>
      </c>
      <c r="G196" s="211" t="s">
        <v>579</v>
      </c>
      <c r="H196" s="212">
        <v>3</v>
      </c>
      <c r="I196" s="213"/>
      <c r="J196" s="214">
        <f t="shared" si="25"/>
        <v>0</v>
      </c>
      <c r="K196" s="215"/>
      <c r="L196" s="216"/>
      <c r="M196" s="217" t="s">
        <v>1</v>
      </c>
      <c r="N196" s="218" t="s">
        <v>43</v>
      </c>
      <c r="P196" s="177">
        <f t="shared" si="26"/>
        <v>0</v>
      </c>
      <c r="Q196" s="177">
        <v>0</v>
      </c>
      <c r="R196" s="177">
        <f t="shared" si="27"/>
        <v>0</v>
      </c>
      <c r="S196" s="177">
        <v>0</v>
      </c>
      <c r="T196" s="178">
        <f t="shared" si="28"/>
        <v>0</v>
      </c>
      <c r="AR196" s="179" t="s">
        <v>860</v>
      </c>
      <c r="AT196" s="179" t="s">
        <v>1858</v>
      </c>
      <c r="AU196" s="179" t="s">
        <v>89</v>
      </c>
      <c r="AY196" s="17" t="s">
        <v>574</v>
      </c>
      <c r="BE196" s="102">
        <f t="shared" si="29"/>
        <v>0</v>
      </c>
      <c r="BF196" s="102">
        <f t="shared" si="30"/>
        <v>0</v>
      </c>
      <c r="BG196" s="102">
        <f t="shared" si="31"/>
        <v>0</v>
      </c>
      <c r="BH196" s="102">
        <f t="shared" si="32"/>
        <v>0</v>
      </c>
      <c r="BI196" s="102">
        <f t="shared" si="33"/>
        <v>0</v>
      </c>
      <c r="BJ196" s="17" t="s">
        <v>89</v>
      </c>
      <c r="BK196" s="102">
        <f t="shared" si="34"/>
        <v>0</v>
      </c>
      <c r="BL196" s="17" t="s">
        <v>680</v>
      </c>
      <c r="BM196" s="179" t="s">
        <v>1729</v>
      </c>
    </row>
    <row r="197" spans="2:65" s="1" customFormat="1" ht="38" customHeight="1">
      <c r="B197" s="140"/>
      <c r="C197" s="208" t="s">
        <v>1095</v>
      </c>
      <c r="D197" s="208" t="s">
        <v>1858</v>
      </c>
      <c r="E197" s="209" t="s">
        <v>7438</v>
      </c>
      <c r="F197" s="210" t="s">
        <v>7439</v>
      </c>
      <c r="G197" s="211" t="s">
        <v>579</v>
      </c>
      <c r="H197" s="212">
        <v>1</v>
      </c>
      <c r="I197" s="213"/>
      <c r="J197" s="214">
        <f t="shared" si="25"/>
        <v>0</v>
      </c>
      <c r="K197" s="215"/>
      <c r="L197" s="216"/>
      <c r="M197" s="217" t="s">
        <v>1</v>
      </c>
      <c r="N197" s="218" t="s">
        <v>43</v>
      </c>
      <c r="P197" s="177">
        <f t="shared" si="26"/>
        <v>0</v>
      </c>
      <c r="Q197" s="177">
        <v>0</v>
      </c>
      <c r="R197" s="177">
        <f t="shared" si="27"/>
        <v>0</v>
      </c>
      <c r="S197" s="177">
        <v>0</v>
      </c>
      <c r="T197" s="178">
        <f t="shared" si="28"/>
        <v>0</v>
      </c>
      <c r="AR197" s="179" t="s">
        <v>860</v>
      </c>
      <c r="AT197" s="179" t="s">
        <v>1858</v>
      </c>
      <c r="AU197" s="179" t="s">
        <v>89</v>
      </c>
      <c r="AY197" s="17" t="s">
        <v>574</v>
      </c>
      <c r="BE197" s="102">
        <f t="shared" si="29"/>
        <v>0</v>
      </c>
      <c r="BF197" s="102">
        <f t="shared" si="30"/>
        <v>0</v>
      </c>
      <c r="BG197" s="102">
        <f t="shared" si="31"/>
        <v>0</v>
      </c>
      <c r="BH197" s="102">
        <f t="shared" si="32"/>
        <v>0</v>
      </c>
      <c r="BI197" s="102">
        <f t="shared" si="33"/>
        <v>0</v>
      </c>
      <c r="BJ197" s="17" t="s">
        <v>89</v>
      </c>
      <c r="BK197" s="102">
        <f t="shared" si="34"/>
        <v>0</v>
      </c>
      <c r="BL197" s="17" t="s">
        <v>680</v>
      </c>
      <c r="BM197" s="179" t="s">
        <v>1740</v>
      </c>
    </row>
    <row r="198" spans="2:65" s="1" customFormat="1" ht="24.25" customHeight="1">
      <c r="B198" s="140"/>
      <c r="C198" s="168" t="s">
        <v>1100</v>
      </c>
      <c r="D198" s="168" t="s">
        <v>576</v>
      </c>
      <c r="E198" s="169" t="s">
        <v>7440</v>
      </c>
      <c r="F198" s="170" t="s">
        <v>7441</v>
      </c>
      <c r="G198" s="171" t="s">
        <v>611</v>
      </c>
      <c r="H198" s="172">
        <v>3633</v>
      </c>
      <c r="I198" s="173"/>
      <c r="J198" s="174">
        <f t="shared" si="25"/>
        <v>0</v>
      </c>
      <c r="K198" s="175"/>
      <c r="L198" s="34"/>
      <c r="M198" s="176" t="s">
        <v>1</v>
      </c>
      <c r="N198" s="139" t="s">
        <v>43</v>
      </c>
      <c r="P198" s="177">
        <f t="shared" si="26"/>
        <v>0</v>
      </c>
      <c r="Q198" s="177">
        <v>0</v>
      </c>
      <c r="R198" s="177">
        <f t="shared" si="27"/>
        <v>0</v>
      </c>
      <c r="S198" s="177">
        <v>0</v>
      </c>
      <c r="T198" s="178">
        <f t="shared" si="28"/>
        <v>0</v>
      </c>
      <c r="AR198" s="179" t="s">
        <v>680</v>
      </c>
      <c r="AT198" s="179" t="s">
        <v>576</v>
      </c>
      <c r="AU198" s="179" t="s">
        <v>89</v>
      </c>
      <c r="AY198" s="17" t="s">
        <v>574</v>
      </c>
      <c r="BE198" s="102">
        <f t="shared" si="29"/>
        <v>0</v>
      </c>
      <c r="BF198" s="102">
        <f t="shared" si="30"/>
        <v>0</v>
      </c>
      <c r="BG198" s="102">
        <f t="shared" si="31"/>
        <v>0</v>
      </c>
      <c r="BH198" s="102">
        <f t="shared" si="32"/>
        <v>0</v>
      </c>
      <c r="BI198" s="102">
        <f t="shared" si="33"/>
        <v>0</v>
      </c>
      <c r="BJ198" s="17" t="s">
        <v>89</v>
      </c>
      <c r="BK198" s="102">
        <f t="shared" si="34"/>
        <v>0</v>
      </c>
      <c r="BL198" s="17" t="s">
        <v>680</v>
      </c>
      <c r="BM198" s="179" t="s">
        <v>1748</v>
      </c>
    </row>
    <row r="199" spans="2:65" s="1" customFormat="1" ht="24.25" customHeight="1">
      <c r="B199" s="140"/>
      <c r="C199" s="208" t="s">
        <v>1104</v>
      </c>
      <c r="D199" s="208" t="s">
        <v>1858</v>
      </c>
      <c r="E199" s="209" t="s">
        <v>7442</v>
      </c>
      <c r="F199" s="210" t="s">
        <v>7443</v>
      </c>
      <c r="G199" s="211" t="s">
        <v>611</v>
      </c>
      <c r="H199" s="212">
        <v>3633</v>
      </c>
      <c r="I199" s="213"/>
      <c r="J199" s="214">
        <f t="shared" si="25"/>
        <v>0</v>
      </c>
      <c r="K199" s="215"/>
      <c r="L199" s="216"/>
      <c r="M199" s="217" t="s">
        <v>1</v>
      </c>
      <c r="N199" s="218" t="s">
        <v>43</v>
      </c>
      <c r="P199" s="177">
        <f t="shared" si="26"/>
        <v>0</v>
      </c>
      <c r="Q199" s="177">
        <v>0</v>
      </c>
      <c r="R199" s="177">
        <f t="shared" si="27"/>
        <v>0</v>
      </c>
      <c r="S199" s="177">
        <v>0</v>
      </c>
      <c r="T199" s="178">
        <f t="shared" si="28"/>
        <v>0</v>
      </c>
      <c r="AR199" s="179" t="s">
        <v>860</v>
      </c>
      <c r="AT199" s="179" t="s">
        <v>1858</v>
      </c>
      <c r="AU199" s="179" t="s">
        <v>89</v>
      </c>
      <c r="AY199" s="17" t="s">
        <v>574</v>
      </c>
      <c r="BE199" s="102">
        <f t="shared" si="29"/>
        <v>0</v>
      </c>
      <c r="BF199" s="102">
        <f t="shared" si="30"/>
        <v>0</v>
      </c>
      <c r="BG199" s="102">
        <f t="shared" si="31"/>
        <v>0</v>
      </c>
      <c r="BH199" s="102">
        <f t="shared" si="32"/>
        <v>0</v>
      </c>
      <c r="BI199" s="102">
        <f t="shared" si="33"/>
        <v>0</v>
      </c>
      <c r="BJ199" s="17" t="s">
        <v>89</v>
      </c>
      <c r="BK199" s="102">
        <f t="shared" si="34"/>
        <v>0</v>
      </c>
      <c r="BL199" s="17" t="s">
        <v>680</v>
      </c>
      <c r="BM199" s="179" t="s">
        <v>1756</v>
      </c>
    </row>
    <row r="200" spans="2:65" s="1" customFormat="1" ht="16.5" customHeight="1">
      <c r="B200" s="140"/>
      <c r="C200" s="208" t="s">
        <v>1108</v>
      </c>
      <c r="D200" s="208" t="s">
        <v>1858</v>
      </c>
      <c r="E200" s="209" t="s">
        <v>7444</v>
      </c>
      <c r="F200" s="210" t="s">
        <v>7445</v>
      </c>
      <c r="G200" s="211" t="s">
        <v>579</v>
      </c>
      <c r="H200" s="212">
        <v>50</v>
      </c>
      <c r="I200" s="213"/>
      <c r="J200" s="214">
        <f t="shared" si="25"/>
        <v>0</v>
      </c>
      <c r="K200" s="215"/>
      <c r="L200" s="216"/>
      <c r="M200" s="217" t="s">
        <v>1</v>
      </c>
      <c r="N200" s="218" t="s">
        <v>43</v>
      </c>
      <c r="P200" s="177">
        <f t="shared" si="26"/>
        <v>0</v>
      </c>
      <c r="Q200" s="177">
        <v>0</v>
      </c>
      <c r="R200" s="177">
        <f t="shared" si="27"/>
        <v>0</v>
      </c>
      <c r="S200" s="177">
        <v>0</v>
      </c>
      <c r="T200" s="178">
        <f t="shared" si="28"/>
        <v>0</v>
      </c>
      <c r="AR200" s="179" t="s">
        <v>860</v>
      </c>
      <c r="AT200" s="179" t="s">
        <v>1858</v>
      </c>
      <c r="AU200" s="179" t="s">
        <v>89</v>
      </c>
      <c r="AY200" s="17" t="s">
        <v>574</v>
      </c>
      <c r="BE200" s="102">
        <f t="shared" si="29"/>
        <v>0</v>
      </c>
      <c r="BF200" s="102">
        <f t="shared" si="30"/>
        <v>0</v>
      </c>
      <c r="BG200" s="102">
        <f t="shared" si="31"/>
        <v>0</v>
      </c>
      <c r="BH200" s="102">
        <f t="shared" si="32"/>
        <v>0</v>
      </c>
      <c r="BI200" s="102">
        <f t="shared" si="33"/>
        <v>0</v>
      </c>
      <c r="BJ200" s="17" t="s">
        <v>89</v>
      </c>
      <c r="BK200" s="102">
        <f t="shared" si="34"/>
        <v>0</v>
      </c>
      <c r="BL200" s="17" t="s">
        <v>680</v>
      </c>
      <c r="BM200" s="179" t="s">
        <v>1796</v>
      </c>
    </row>
    <row r="201" spans="2:65" s="1" customFormat="1" ht="24.25" customHeight="1">
      <c r="B201" s="140"/>
      <c r="C201" s="168" t="s">
        <v>1112</v>
      </c>
      <c r="D201" s="168" t="s">
        <v>576</v>
      </c>
      <c r="E201" s="169" t="s">
        <v>7446</v>
      </c>
      <c r="F201" s="170" t="s">
        <v>7447</v>
      </c>
      <c r="G201" s="171" t="s">
        <v>611</v>
      </c>
      <c r="H201" s="172">
        <v>113</v>
      </c>
      <c r="I201" s="173"/>
      <c r="J201" s="174">
        <f t="shared" si="25"/>
        <v>0</v>
      </c>
      <c r="K201" s="175"/>
      <c r="L201" s="34"/>
      <c r="M201" s="176" t="s">
        <v>1</v>
      </c>
      <c r="N201" s="139" t="s">
        <v>43</v>
      </c>
      <c r="P201" s="177">
        <f t="shared" si="26"/>
        <v>0</v>
      </c>
      <c r="Q201" s="177">
        <v>0</v>
      </c>
      <c r="R201" s="177">
        <f t="shared" si="27"/>
        <v>0</v>
      </c>
      <c r="S201" s="177">
        <v>0</v>
      </c>
      <c r="T201" s="178">
        <f t="shared" si="28"/>
        <v>0</v>
      </c>
      <c r="AR201" s="179" t="s">
        <v>680</v>
      </c>
      <c r="AT201" s="179" t="s">
        <v>576</v>
      </c>
      <c r="AU201" s="179" t="s">
        <v>89</v>
      </c>
      <c r="AY201" s="17" t="s">
        <v>574</v>
      </c>
      <c r="BE201" s="102">
        <f t="shared" si="29"/>
        <v>0</v>
      </c>
      <c r="BF201" s="102">
        <f t="shared" si="30"/>
        <v>0</v>
      </c>
      <c r="BG201" s="102">
        <f t="shared" si="31"/>
        <v>0</v>
      </c>
      <c r="BH201" s="102">
        <f t="shared" si="32"/>
        <v>0</v>
      </c>
      <c r="BI201" s="102">
        <f t="shared" si="33"/>
        <v>0</v>
      </c>
      <c r="BJ201" s="17" t="s">
        <v>89</v>
      </c>
      <c r="BK201" s="102">
        <f t="shared" si="34"/>
        <v>0</v>
      </c>
      <c r="BL201" s="17" t="s">
        <v>680</v>
      </c>
      <c r="BM201" s="179" t="s">
        <v>1807</v>
      </c>
    </row>
    <row r="202" spans="2:65" s="1" customFormat="1" ht="24.25" customHeight="1">
      <c r="B202" s="140"/>
      <c r="C202" s="208" t="s">
        <v>1116</v>
      </c>
      <c r="D202" s="208" t="s">
        <v>1858</v>
      </c>
      <c r="E202" s="209" t="s">
        <v>7448</v>
      </c>
      <c r="F202" s="210" t="s">
        <v>7449</v>
      </c>
      <c r="G202" s="211" t="s">
        <v>611</v>
      </c>
      <c r="H202" s="212">
        <v>113</v>
      </c>
      <c r="I202" s="213"/>
      <c r="J202" s="214">
        <f t="shared" si="25"/>
        <v>0</v>
      </c>
      <c r="K202" s="215"/>
      <c r="L202" s="216"/>
      <c r="M202" s="217" t="s">
        <v>1</v>
      </c>
      <c r="N202" s="218" t="s">
        <v>43</v>
      </c>
      <c r="P202" s="177">
        <f t="shared" si="26"/>
        <v>0</v>
      </c>
      <c r="Q202" s="177">
        <v>0</v>
      </c>
      <c r="R202" s="177">
        <f t="shared" si="27"/>
        <v>0</v>
      </c>
      <c r="S202" s="177">
        <v>0</v>
      </c>
      <c r="T202" s="178">
        <f t="shared" si="28"/>
        <v>0</v>
      </c>
      <c r="AR202" s="179" t="s">
        <v>860</v>
      </c>
      <c r="AT202" s="179" t="s">
        <v>1858</v>
      </c>
      <c r="AU202" s="179" t="s">
        <v>89</v>
      </c>
      <c r="AY202" s="17" t="s">
        <v>574</v>
      </c>
      <c r="BE202" s="102">
        <f t="shared" si="29"/>
        <v>0</v>
      </c>
      <c r="BF202" s="102">
        <f t="shared" si="30"/>
        <v>0</v>
      </c>
      <c r="BG202" s="102">
        <f t="shared" si="31"/>
        <v>0</v>
      </c>
      <c r="BH202" s="102">
        <f t="shared" si="32"/>
        <v>0</v>
      </c>
      <c r="BI202" s="102">
        <f t="shared" si="33"/>
        <v>0</v>
      </c>
      <c r="BJ202" s="17" t="s">
        <v>89</v>
      </c>
      <c r="BK202" s="102">
        <f t="shared" si="34"/>
        <v>0</v>
      </c>
      <c r="BL202" s="17" t="s">
        <v>680</v>
      </c>
      <c r="BM202" s="179" t="s">
        <v>1816</v>
      </c>
    </row>
    <row r="203" spans="2:65" s="1" customFormat="1" ht="16.5" customHeight="1">
      <c r="B203" s="140"/>
      <c r="C203" s="208" t="s">
        <v>1122</v>
      </c>
      <c r="D203" s="208" t="s">
        <v>1858</v>
      </c>
      <c r="E203" s="209" t="s">
        <v>7450</v>
      </c>
      <c r="F203" s="210" t="s">
        <v>7451</v>
      </c>
      <c r="G203" s="211" t="s">
        <v>579</v>
      </c>
      <c r="H203" s="212">
        <v>10</v>
      </c>
      <c r="I203" s="213"/>
      <c r="J203" s="214">
        <f t="shared" si="25"/>
        <v>0</v>
      </c>
      <c r="K203" s="215"/>
      <c r="L203" s="216"/>
      <c r="M203" s="217" t="s">
        <v>1</v>
      </c>
      <c r="N203" s="218" t="s">
        <v>43</v>
      </c>
      <c r="P203" s="177">
        <f t="shared" si="26"/>
        <v>0</v>
      </c>
      <c r="Q203" s="177">
        <v>0</v>
      </c>
      <c r="R203" s="177">
        <f t="shared" si="27"/>
        <v>0</v>
      </c>
      <c r="S203" s="177">
        <v>0</v>
      </c>
      <c r="T203" s="178">
        <f t="shared" si="28"/>
        <v>0</v>
      </c>
      <c r="AR203" s="179" t="s">
        <v>860</v>
      </c>
      <c r="AT203" s="179" t="s">
        <v>1858</v>
      </c>
      <c r="AU203" s="179" t="s">
        <v>89</v>
      </c>
      <c r="AY203" s="17" t="s">
        <v>574</v>
      </c>
      <c r="BE203" s="102">
        <f t="shared" si="29"/>
        <v>0</v>
      </c>
      <c r="BF203" s="102">
        <f t="shared" si="30"/>
        <v>0</v>
      </c>
      <c r="BG203" s="102">
        <f t="shared" si="31"/>
        <v>0</v>
      </c>
      <c r="BH203" s="102">
        <f t="shared" si="32"/>
        <v>0</v>
      </c>
      <c r="BI203" s="102">
        <f t="shared" si="33"/>
        <v>0</v>
      </c>
      <c r="BJ203" s="17" t="s">
        <v>89</v>
      </c>
      <c r="BK203" s="102">
        <f t="shared" si="34"/>
        <v>0</v>
      </c>
      <c r="BL203" s="17" t="s">
        <v>680</v>
      </c>
      <c r="BM203" s="179" t="s">
        <v>1826</v>
      </c>
    </row>
    <row r="204" spans="2:65" s="1" customFormat="1" ht="16.5" customHeight="1">
      <c r="B204" s="140"/>
      <c r="C204" s="168" t="s">
        <v>1127</v>
      </c>
      <c r="D204" s="168" t="s">
        <v>576</v>
      </c>
      <c r="E204" s="169" t="s">
        <v>7452</v>
      </c>
      <c r="F204" s="170" t="s">
        <v>7453</v>
      </c>
      <c r="G204" s="171" t="s">
        <v>579</v>
      </c>
      <c r="H204" s="172">
        <v>696</v>
      </c>
      <c r="I204" s="173"/>
      <c r="J204" s="174">
        <f t="shared" si="25"/>
        <v>0</v>
      </c>
      <c r="K204" s="175"/>
      <c r="L204" s="34"/>
      <c r="M204" s="176" t="s">
        <v>1</v>
      </c>
      <c r="N204" s="139" t="s">
        <v>43</v>
      </c>
      <c r="P204" s="177">
        <f t="shared" si="26"/>
        <v>0</v>
      </c>
      <c r="Q204" s="177">
        <v>0</v>
      </c>
      <c r="R204" s="177">
        <f t="shared" si="27"/>
        <v>0</v>
      </c>
      <c r="S204" s="177">
        <v>0</v>
      </c>
      <c r="T204" s="178">
        <f t="shared" si="28"/>
        <v>0</v>
      </c>
      <c r="AR204" s="179" t="s">
        <v>680</v>
      </c>
      <c r="AT204" s="179" t="s">
        <v>576</v>
      </c>
      <c r="AU204" s="179" t="s">
        <v>89</v>
      </c>
      <c r="AY204" s="17" t="s">
        <v>574</v>
      </c>
      <c r="BE204" s="102">
        <f t="shared" si="29"/>
        <v>0</v>
      </c>
      <c r="BF204" s="102">
        <f t="shared" si="30"/>
        <v>0</v>
      </c>
      <c r="BG204" s="102">
        <f t="shared" si="31"/>
        <v>0</v>
      </c>
      <c r="BH204" s="102">
        <f t="shared" si="32"/>
        <v>0</v>
      </c>
      <c r="BI204" s="102">
        <f t="shared" si="33"/>
        <v>0</v>
      </c>
      <c r="BJ204" s="17" t="s">
        <v>89</v>
      </c>
      <c r="BK204" s="102">
        <f t="shared" si="34"/>
        <v>0</v>
      </c>
      <c r="BL204" s="17" t="s">
        <v>680</v>
      </c>
      <c r="BM204" s="179" t="s">
        <v>1834</v>
      </c>
    </row>
    <row r="205" spans="2:65" s="1" customFormat="1" ht="33" customHeight="1">
      <c r="B205" s="140"/>
      <c r="C205" s="208" t="s">
        <v>1131</v>
      </c>
      <c r="D205" s="208" t="s">
        <v>1858</v>
      </c>
      <c r="E205" s="209" t="s">
        <v>7454</v>
      </c>
      <c r="F205" s="210" t="s">
        <v>7455</v>
      </c>
      <c r="G205" s="211" t="s">
        <v>579</v>
      </c>
      <c r="H205" s="212">
        <v>688</v>
      </c>
      <c r="I205" s="213"/>
      <c r="J205" s="214">
        <f t="shared" si="25"/>
        <v>0</v>
      </c>
      <c r="K205" s="215"/>
      <c r="L205" s="216"/>
      <c r="M205" s="217" t="s">
        <v>1</v>
      </c>
      <c r="N205" s="218" t="s">
        <v>43</v>
      </c>
      <c r="P205" s="177">
        <f t="shared" si="26"/>
        <v>0</v>
      </c>
      <c r="Q205" s="177">
        <v>0</v>
      </c>
      <c r="R205" s="177">
        <f t="shared" si="27"/>
        <v>0</v>
      </c>
      <c r="S205" s="177">
        <v>0</v>
      </c>
      <c r="T205" s="178">
        <f t="shared" si="28"/>
        <v>0</v>
      </c>
      <c r="AR205" s="179" t="s">
        <v>860</v>
      </c>
      <c r="AT205" s="179" t="s">
        <v>1858</v>
      </c>
      <c r="AU205" s="179" t="s">
        <v>89</v>
      </c>
      <c r="AY205" s="17" t="s">
        <v>574</v>
      </c>
      <c r="BE205" s="102">
        <f t="shared" si="29"/>
        <v>0</v>
      </c>
      <c r="BF205" s="102">
        <f t="shared" si="30"/>
        <v>0</v>
      </c>
      <c r="BG205" s="102">
        <f t="shared" si="31"/>
        <v>0</v>
      </c>
      <c r="BH205" s="102">
        <f t="shared" si="32"/>
        <v>0</v>
      </c>
      <c r="BI205" s="102">
        <f t="shared" si="33"/>
        <v>0</v>
      </c>
      <c r="BJ205" s="17" t="s">
        <v>89</v>
      </c>
      <c r="BK205" s="102">
        <f t="shared" si="34"/>
        <v>0</v>
      </c>
      <c r="BL205" s="17" t="s">
        <v>680</v>
      </c>
      <c r="BM205" s="179" t="s">
        <v>1844</v>
      </c>
    </row>
    <row r="206" spans="2:65" s="1" customFormat="1" ht="33" customHeight="1">
      <c r="B206" s="140"/>
      <c r="C206" s="208" t="s">
        <v>1136</v>
      </c>
      <c r="D206" s="208" t="s">
        <v>1858</v>
      </c>
      <c r="E206" s="209" t="s">
        <v>7456</v>
      </c>
      <c r="F206" s="210" t="s">
        <v>7457</v>
      </c>
      <c r="G206" s="211" t="s">
        <v>579</v>
      </c>
      <c r="H206" s="212">
        <v>8</v>
      </c>
      <c r="I206" s="213"/>
      <c r="J206" s="214">
        <f t="shared" si="25"/>
        <v>0</v>
      </c>
      <c r="K206" s="215"/>
      <c r="L206" s="216"/>
      <c r="M206" s="217" t="s">
        <v>1</v>
      </c>
      <c r="N206" s="218" t="s">
        <v>43</v>
      </c>
      <c r="P206" s="177">
        <f t="shared" si="26"/>
        <v>0</v>
      </c>
      <c r="Q206" s="177">
        <v>0</v>
      </c>
      <c r="R206" s="177">
        <f t="shared" si="27"/>
        <v>0</v>
      </c>
      <c r="S206" s="177">
        <v>0</v>
      </c>
      <c r="T206" s="178">
        <f t="shared" si="28"/>
        <v>0</v>
      </c>
      <c r="AR206" s="179" t="s">
        <v>860</v>
      </c>
      <c r="AT206" s="179" t="s">
        <v>1858</v>
      </c>
      <c r="AU206" s="179" t="s">
        <v>89</v>
      </c>
      <c r="AY206" s="17" t="s">
        <v>574</v>
      </c>
      <c r="BE206" s="102">
        <f t="shared" si="29"/>
        <v>0</v>
      </c>
      <c r="BF206" s="102">
        <f t="shared" si="30"/>
        <v>0</v>
      </c>
      <c r="BG206" s="102">
        <f t="shared" si="31"/>
        <v>0</v>
      </c>
      <c r="BH206" s="102">
        <f t="shared" si="32"/>
        <v>0</v>
      </c>
      <c r="BI206" s="102">
        <f t="shared" si="33"/>
        <v>0</v>
      </c>
      <c r="BJ206" s="17" t="s">
        <v>89</v>
      </c>
      <c r="BK206" s="102">
        <f t="shared" si="34"/>
        <v>0</v>
      </c>
      <c r="BL206" s="17" t="s">
        <v>680</v>
      </c>
      <c r="BM206" s="179" t="s">
        <v>1857</v>
      </c>
    </row>
    <row r="207" spans="2:65" s="1" customFormat="1" ht="33" customHeight="1">
      <c r="B207" s="140"/>
      <c r="C207" s="168" t="s">
        <v>1149</v>
      </c>
      <c r="D207" s="168" t="s">
        <v>576</v>
      </c>
      <c r="E207" s="169" t="s">
        <v>7458</v>
      </c>
      <c r="F207" s="170" t="s">
        <v>7459</v>
      </c>
      <c r="G207" s="171" t="s">
        <v>579</v>
      </c>
      <c r="H207" s="172">
        <v>36</v>
      </c>
      <c r="I207" s="173"/>
      <c r="J207" s="174">
        <f t="shared" si="25"/>
        <v>0</v>
      </c>
      <c r="K207" s="175"/>
      <c r="L207" s="34"/>
      <c r="M207" s="176" t="s">
        <v>1</v>
      </c>
      <c r="N207" s="139" t="s">
        <v>43</v>
      </c>
      <c r="P207" s="177">
        <f t="shared" si="26"/>
        <v>0</v>
      </c>
      <c r="Q207" s="177">
        <v>0</v>
      </c>
      <c r="R207" s="177">
        <f t="shared" si="27"/>
        <v>0</v>
      </c>
      <c r="S207" s="177">
        <v>0</v>
      </c>
      <c r="T207" s="178">
        <f t="shared" si="28"/>
        <v>0</v>
      </c>
      <c r="AR207" s="179" t="s">
        <v>680</v>
      </c>
      <c r="AT207" s="179" t="s">
        <v>576</v>
      </c>
      <c r="AU207" s="179" t="s">
        <v>89</v>
      </c>
      <c r="AY207" s="17" t="s">
        <v>574</v>
      </c>
      <c r="BE207" s="102">
        <f t="shared" si="29"/>
        <v>0</v>
      </c>
      <c r="BF207" s="102">
        <f t="shared" si="30"/>
        <v>0</v>
      </c>
      <c r="BG207" s="102">
        <f t="shared" si="31"/>
        <v>0</v>
      </c>
      <c r="BH207" s="102">
        <f t="shared" si="32"/>
        <v>0</v>
      </c>
      <c r="BI207" s="102">
        <f t="shared" si="33"/>
        <v>0</v>
      </c>
      <c r="BJ207" s="17" t="s">
        <v>89</v>
      </c>
      <c r="BK207" s="102">
        <f t="shared" si="34"/>
        <v>0</v>
      </c>
      <c r="BL207" s="17" t="s">
        <v>680</v>
      </c>
      <c r="BM207" s="179" t="s">
        <v>1869</v>
      </c>
    </row>
    <row r="208" spans="2:65" s="1" customFormat="1" ht="33" customHeight="1">
      <c r="B208" s="140"/>
      <c r="C208" s="168" t="s">
        <v>1157</v>
      </c>
      <c r="D208" s="168" t="s">
        <v>576</v>
      </c>
      <c r="E208" s="169" t="s">
        <v>7460</v>
      </c>
      <c r="F208" s="170" t="s">
        <v>7461</v>
      </c>
      <c r="G208" s="171" t="s">
        <v>579</v>
      </c>
      <c r="H208" s="172">
        <v>8</v>
      </c>
      <c r="I208" s="173"/>
      <c r="J208" s="174">
        <f t="shared" si="25"/>
        <v>0</v>
      </c>
      <c r="K208" s="175"/>
      <c r="L208" s="34"/>
      <c r="M208" s="176" t="s">
        <v>1</v>
      </c>
      <c r="N208" s="139" t="s">
        <v>43</v>
      </c>
      <c r="P208" s="177">
        <f t="shared" si="26"/>
        <v>0</v>
      </c>
      <c r="Q208" s="177">
        <v>0</v>
      </c>
      <c r="R208" s="177">
        <f t="shared" si="27"/>
        <v>0</v>
      </c>
      <c r="S208" s="177">
        <v>0</v>
      </c>
      <c r="T208" s="178">
        <f t="shared" si="28"/>
        <v>0</v>
      </c>
      <c r="AR208" s="179" t="s">
        <v>680</v>
      </c>
      <c r="AT208" s="179" t="s">
        <v>576</v>
      </c>
      <c r="AU208" s="179" t="s">
        <v>89</v>
      </c>
      <c r="AY208" s="17" t="s">
        <v>574</v>
      </c>
      <c r="BE208" s="102">
        <f t="shared" si="29"/>
        <v>0</v>
      </c>
      <c r="BF208" s="102">
        <f t="shared" si="30"/>
        <v>0</v>
      </c>
      <c r="BG208" s="102">
        <f t="shared" si="31"/>
        <v>0</v>
      </c>
      <c r="BH208" s="102">
        <f t="shared" si="32"/>
        <v>0</v>
      </c>
      <c r="BI208" s="102">
        <f t="shared" si="33"/>
        <v>0</v>
      </c>
      <c r="BJ208" s="17" t="s">
        <v>89</v>
      </c>
      <c r="BK208" s="102">
        <f t="shared" si="34"/>
        <v>0</v>
      </c>
      <c r="BL208" s="17" t="s">
        <v>680</v>
      </c>
      <c r="BM208" s="179" t="s">
        <v>1879</v>
      </c>
    </row>
    <row r="209" spans="2:65" s="1" customFormat="1" ht="33" customHeight="1">
      <c r="B209" s="140"/>
      <c r="C209" s="168" t="s">
        <v>1161</v>
      </c>
      <c r="D209" s="168" t="s">
        <v>576</v>
      </c>
      <c r="E209" s="169" t="s">
        <v>7462</v>
      </c>
      <c r="F209" s="170" t="s">
        <v>7463</v>
      </c>
      <c r="G209" s="171" t="s">
        <v>579</v>
      </c>
      <c r="H209" s="172">
        <v>4</v>
      </c>
      <c r="I209" s="173"/>
      <c r="J209" s="174">
        <f t="shared" si="25"/>
        <v>0</v>
      </c>
      <c r="K209" s="175"/>
      <c r="L209" s="34"/>
      <c r="M209" s="176" t="s">
        <v>1</v>
      </c>
      <c r="N209" s="139" t="s">
        <v>43</v>
      </c>
      <c r="P209" s="177">
        <f t="shared" si="26"/>
        <v>0</v>
      </c>
      <c r="Q209" s="177">
        <v>0</v>
      </c>
      <c r="R209" s="177">
        <f t="shared" si="27"/>
        <v>0</v>
      </c>
      <c r="S209" s="177">
        <v>0</v>
      </c>
      <c r="T209" s="178">
        <f t="shared" si="28"/>
        <v>0</v>
      </c>
      <c r="AR209" s="179" t="s">
        <v>680</v>
      </c>
      <c r="AT209" s="179" t="s">
        <v>576</v>
      </c>
      <c r="AU209" s="179" t="s">
        <v>89</v>
      </c>
      <c r="AY209" s="17" t="s">
        <v>574</v>
      </c>
      <c r="BE209" s="102">
        <f t="shared" si="29"/>
        <v>0</v>
      </c>
      <c r="BF209" s="102">
        <f t="shared" si="30"/>
        <v>0</v>
      </c>
      <c r="BG209" s="102">
        <f t="shared" si="31"/>
        <v>0</v>
      </c>
      <c r="BH209" s="102">
        <f t="shared" si="32"/>
        <v>0</v>
      </c>
      <c r="BI209" s="102">
        <f t="shared" si="33"/>
        <v>0</v>
      </c>
      <c r="BJ209" s="17" t="s">
        <v>89</v>
      </c>
      <c r="BK209" s="102">
        <f t="shared" si="34"/>
        <v>0</v>
      </c>
      <c r="BL209" s="17" t="s">
        <v>680</v>
      </c>
      <c r="BM209" s="179" t="s">
        <v>1888</v>
      </c>
    </row>
    <row r="210" spans="2:65" s="1" customFormat="1" ht="24.25" customHeight="1">
      <c r="B210" s="140"/>
      <c r="C210" s="168" t="s">
        <v>1170</v>
      </c>
      <c r="D210" s="168" t="s">
        <v>576</v>
      </c>
      <c r="E210" s="169" t="s">
        <v>7464</v>
      </c>
      <c r="F210" s="170" t="s">
        <v>7465</v>
      </c>
      <c r="G210" s="171" t="s">
        <v>611</v>
      </c>
      <c r="H210" s="172">
        <v>483</v>
      </c>
      <c r="I210" s="173"/>
      <c r="J210" s="174">
        <f t="shared" si="25"/>
        <v>0</v>
      </c>
      <c r="K210" s="175"/>
      <c r="L210" s="34"/>
      <c r="M210" s="176" t="s">
        <v>1</v>
      </c>
      <c r="N210" s="139" t="s">
        <v>43</v>
      </c>
      <c r="P210" s="177">
        <f t="shared" si="26"/>
        <v>0</v>
      </c>
      <c r="Q210" s="177">
        <v>0</v>
      </c>
      <c r="R210" s="177">
        <f t="shared" si="27"/>
        <v>0</v>
      </c>
      <c r="S210" s="177">
        <v>0</v>
      </c>
      <c r="T210" s="178">
        <f t="shared" si="28"/>
        <v>0</v>
      </c>
      <c r="AR210" s="179" t="s">
        <v>680</v>
      </c>
      <c r="AT210" s="179" t="s">
        <v>576</v>
      </c>
      <c r="AU210" s="179" t="s">
        <v>89</v>
      </c>
      <c r="AY210" s="17" t="s">
        <v>574</v>
      </c>
      <c r="BE210" s="102">
        <f t="shared" si="29"/>
        <v>0</v>
      </c>
      <c r="BF210" s="102">
        <f t="shared" si="30"/>
        <v>0</v>
      </c>
      <c r="BG210" s="102">
        <f t="shared" si="31"/>
        <v>0</v>
      </c>
      <c r="BH210" s="102">
        <f t="shared" si="32"/>
        <v>0</v>
      </c>
      <c r="BI210" s="102">
        <f t="shared" si="33"/>
        <v>0</v>
      </c>
      <c r="BJ210" s="17" t="s">
        <v>89</v>
      </c>
      <c r="BK210" s="102">
        <f t="shared" si="34"/>
        <v>0</v>
      </c>
      <c r="BL210" s="17" t="s">
        <v>680</v>
      </c>
      <c r="BM210" s="179" t="s">
        <v>1897</v>
      </c>
    </row>
    <row r="211" spans="2:65" s="1" customFormat="1" ht="24.25" customHeight="1">
      <c r="B211" s="140"/>
      <c r="C211" s="168" t="s">
        <v>1263</v>
      </c>
      <c r="D211" s="168" t="s">
        <v>576</v>
      </c>
      <c r="E211" s="169" t="s">
        <v>7466</v>
      </c>
      <c r="F211" s="170" t="s">
        <v>7467</v>
      </c>
      <c r="G211" s="171" t="s">
        <v>611</v>
      </c>
      <c r="H211" s="172">
        <v>26</v>
      </c>
      <c r="I211" s="173"/>
      <c r="J211" s="174">
        <f t="shared" si="25"/>
        <v>0</v>
      </c>
      <c r="K211" s="175"/>
      <c r="L211" s="34"/>
      <c r="M211" s="176" t="s">
        <v>1</v>
      </c>
      <c r="N211" s="139" t="s">
        <v>43</v>
      </c>
      <c r="P211" s="177">
        <f t="shared" si="26"/>
        <v>0</v>
      </c>
      <c r="Q211" s="177">
        <v>0</v>
      </c>
      <c r="R211" s="177">
        <f t="shared" si="27"/>
        <v>0</v>
      </c>
      <c r="S211" s="177">
        <v>0</v>
      </c>
      <c r="T211" s="178">
        <f t="shared" si="28"/>
        <v>0</v>
      </c>
      <c r="AR211" s="179" t="s">
        <v>680</v>
      </c>
      <c r="AT211" s="179" t="s">
        <v>576</v>
      </c>
      <c r="AU211" s="179" t="s">
        <v>89</v>
      </c>
      <c r="AY211" s="17" t="s">
        <v>574</v>
      </c>
      <c r="BE211" s="102">
        <f t="shared" si="29"/>
        <v>0</v>
      </c>
      <c r="BF211" s="102">
        <f t="shared" si="30"/>
        <v>0</v>
      </c>
      <c r="BG211" s="102">
        <f t="shared" si="31"/>
        <v>0</v>
      </c>
      <c r="BH211" s="102">
        <f t="shared" si="32"/>
        <v>0</v>
      </c>
      <c r="BI211" s="102">
        <f t="shared" si="33"/>
        <v>0</v>
      </c>
      <c r="BJ211" s="17" t="s">
        <v>89</v>
      </c>
      <c r="BK211" s="102">
        <f t="shared" si="34"/>
        <v>0</v>
      </c>
      <c r="BL211" s="17" t="s">
        <v>680</v>
      </c>
      <c r="BM211" s="179" t="s">
        <v>1912</v>
      </c>
    </row>
    <row r="212" spans="2:65" s="1" customFormat="1" ht="24.25" customHeight="1">
      <c r="B212" s="140"/>
      <c r="C212" s="168" t="s">
        <v>1320</v>
      </c>
      <c r="D212" s="168" t="s">
        <v>576</v>
      </c>
      <c r="E212" s="169" t="s">
        <v>7468</v>
      </c>
      <c r="F212" s="170" t="s">
        <v>7469</v>
      </c>
      <c r="G212" s="171" t="s">
        <v>611</v>
      </c>
      <c r="H212" s="172">
        <v>123</v>
      </c>
      <c r="I212" s="173"/>
      <c r="J212" s="174">
        <f t="shared" si="25"/>
        <v>0</v>
      </c>
      <c r="K212" s="175"/>
      <c r="L212" s="34"/>
      <c r="M212" s="176" t="s">
        <v>1</v>
      </c>
      <c r="N212" s="139" t="s">
        <v>43</v>
      </c>
      <c r="P212" s="177">
        <f t="shared" si="26"/>
        <v>0</v>
      </c>
      <c r="Q212" s="177">
        <v>0</v>
      </c>
      <c r="R212" s="177">
        <f t="shared" si="27"/>
        <v>0</v>
      </c>
      <c r="S212" s="177">
        <v>0</v>
      </c>
      <c r="T212" s="178">
        <f t="shared" si="28"/>
        <v>0</v>
      </c>
      <c r="AR212" s="179" t="s">
        <v>680</v>
      </c>
      <c r="AT212" s="179" t="s">
        <v>576</v>
      </c>
      <c r="AU212" s="179" t="s">
        <v>89</v>
      </c>
      <c r="AY212" s="17" t="s">
        <v>574</v>
      </c>
      <c r="BE212" s="102">
        <f t="shared" si="29"/>
        <v>0</v>
      </c>
      <c r="BF212" s="102">
        <f t="shared" si="30"/>
        <v>0</v>
      </c>
      <c r="BG212" s="102">
        <f t="shared" si="31"/>
        <v>0</v>
      </c>
      <c r="BH212" s="102">
        <f t="shared" si="32"/>
        <v>0</v>
      </c>
      <c r="BI212" s="102">
        <f t="shared" si="33"/>
        <v>0</v>
      </c>
      <c r="BJ212" s="17" t="s">
        <v>89</v>
      </c>
      <c r="BK212" s="102">
        <f t="shared" si="34"/>
        <v>0</v>
      </c>
      <c r="BL212" s="17" t="s">
        <v>680</v>
      </c>
      <c r="BM212" s="179" t="s">
        <v>1935</v>
      </c>
    </row>
    <row r="213" spans="2:65" s="1" customFormat="1" ht="24.25" customHeight="1">
      <c r="B213" s="140"/>
      <c r="C213" s="168" t="s">
        <v>1324</v>
      </c>
      <c r="D213" s="168" t="s">
        <v>576</v>
      </c>
      <c r="E213" s="169" t="s">
        <v>7470</v>
      </c>
      <c r="F213" s="170" t="s">
        <v>7471</v>
      </c>
      <c r="G213" s="171" t="s">
        <v>611</v>
      </c>
      <c r="H213" s="172">
        <v>131</v>
      </c>
      <c r="I213" s="173"/>
      <c r="J213" s="174">
        <f t="shared" si="25"/>
        <v>0</v>
      </c>
      <c r="K213" s="175"/>
      <c r="L213" s="34"/>
      <c r="M213" s="176" t="s">
        <v>1</v>
      </c>
      <c r="N213" s="139" t="s">
        <v>43</v>
      </c>
      <c r="P213" s="177">
        <f t="shared" si="26"/>
        <v>0</v>
      </c>
      <c r="Q213" s="177">
        <v>0</v>
      </c>
      <c r="R213" s="177">
        <f t="shared" si="27"/>
        <v>0</v>
      </c>
      <c r="S213" s="177">
        <v>0</v>
      </c>
      <c r="T213" s="178">
        <f t="shared" si="28"/>
        <v>0</v>
      </c>
      <c r="AR213" s="179" t="s">
        <v>680</v>
      </c>
      <c r="AT213" s="179" t="s">
        <v>576</v>
      </c>
      <c r="AU213" s="179" t="s">
        <v>89</v>
      </c>
      <c r="AY213" s="17" t="s">
        <v>574</v>
      </c>
      <c r="BE213" s="102">
        <f t="shared" si="29"/>
        <v>0</v>
      </c>
      <c r="BF213" s="102">
        <f t="shared" si="30"/>
        <v>0</v>
      </c>
      <c r="BG213" s="102">
        <f t="shared" si="31"/>
        <v>0</v>
      </c>
      <c r="BH213" s="102">
        <f t="shared" si="32"/>
        <v>0</v>
      </c>
      <c r="BI213" s="102">
        <f t="shared" si="33"/>
        <v>0</v>
      </c>
      <c r="BJ213" s="17" t="s">
        <v>89</v>
      </c>
      <c r="BK213" s="102">
        <f t="shared" si="34"/>
        <v>0</v>
      </c>
      <c r="BL213" s="17" t="s">
        <v>680</v>
      </c>
      <c r="BM213" s="179" t="s">
        <v>1667</v>
      </c>
    </row>
    <row r="214" spans="2:65" s="1" customFormat="1" ht="24.25" customHeight="1">
      <c r="B214" s="140"/>
      <c r="C214" s="168" t="s">
        <v>1364</v>
      </c>
      <c r="D214" s="168" t="s">
        <v>576</v>
      </c>
      <c r="E214" s="169" t="s">
        <v>7472</v>
      </c>
      <c r="F214" s="170" t="s">
        <v>7473</v>
      </c>
      <c r="G214" s="171" t="s">
        <v>611</v>
      </c>
      <c r="H214" s="172">
        <v>100</v>
      </c>
      <c r="I214" s="173"/>
      <c r="J214" s="174">
        <f t="shared" si="25"/>
        <v>0</v>
      </c>
      <c r="K214" s="175"/>
      <c r="L214" s="34"/>
      <c r="M214" s="176" t="s">
        <v>1</v>
      </c>
      <c r="N214" s="139" t="s">
        <v>43</v>
      </c>
      <c r="P214" s="177">
        <f t="shared" si="26"/>
        <v>0</v>
      </c>
      <c r="Q214" s="177">
        <v>0</v>
      </c>
      <c r="R214" s="177">
        <f t="shared" si="27"/>
        <v>0</v>
      </c>
      <c r="S214" s="177">
        <v>0</v>
      </c>
      <c r="T214" s="178">
        <f t="shared" si="28"/>
        <v>0</v>
      </c>
      <c r="AR214" s="179" t="s">
        <v>680</v>
      </c>
      <c r="AT214" s="179" t="s">
        <v>576</v>
      </c>
      <c r="AU214" s="179" t="s">
        <v>89</v>
      </c>
      <c r="AY214" s="17" t="s">
        <v>574</v>
      </c>
      <c r="BE214" s="102">
        <f t="shared" si="29"/>
        <v>0</v>
      </c>
      <c r="BF214" s="102">
        <f t="shared" si="30"/>
        <v>0</v>
      </c>
      <c r="BG214" s="102">
        <f t="shared" si="31"/>
        <v>0</v>
      </c>
      <c r="BH214" s="102">
        <f t="shared" si="32"/>
        <v>0</v>
      </c>
      <c r="BI214" s="102">
        <f t="shared" si="33"/>
        <v>0</v>
      </c>
      <c r="BJ214" s="17" t="s">
        <v>89</v>
      </c>
      <c r="BK214" s="102">
        <f t="shared" si="34"/>
        <v>0</v>
      </c>
      <c r="BL214" s="17" t="s">
        <v>680</v>
      </c>
      <c r="BM214" s="179" t="s">
        <v>1993</v>
      </c>
    </row>
    <row r="215" spans="2:65" s="1" customFormat="1" ht="24.25" customHeight="1">
      <c r="B215" s="140"/>
      <c r="C215" s="168" t="s">
        <v>1370</v>
      </c>
      <c r="D215" s="168" t="s">
        <v>576</v>
      </c>
      <c r="E215" s="169" t="s">
        <v>7474</v>
      </c>
      <c r="F215" s="170" t="s">
        <v>7475</v>
      </c>
      <c r="G215" s="171" t="s">
        <v>611</v>
      </c>
      <c r="H215" s="172">
        <v>74</v>
      </c>
      <c r="I215" s="173"/>
      <c r="J215" s="174">
        <f t="shared" si="25"/>
        <v>0</v>
      </c>
      <c r="K215" s="175"/>
      <c r="L215" s="34"/>
      <c r="M215" s="176" t="s">
        <v>1</v>
      </c>
      <c r="N215" s="139" t="s">
        <v>43</v>
      </c>
      <c r="P215" s="177">
        <f t="shared" si="26"/>
        <v>0</v>
      </c>
      <c r="Q215" s="177">
        <v>0</v>
      </c>
      <c r="R215" s="177">
        <f t="shared" si="27"/>
        <v>0</v>
      </c>
      <c r="S215" s="177">
        <v>0</v>
      </c>
      <c r="T215" s="178">
        <f t="shared" si="28"/>
        <v>0</v>
      </c>
      <c r="AR215" s="179" t="s">
        <v>680</v>
      </c>
      <c r="AT215" s="179" t="s">
        <v>576</v>
      </c>
      <c r="AU215" s="179" t="s">
        <v>89</v>
      </c>
      <c r="AY215" s="17" t="s">
        <v>574</v>
      </c>
      <c r="BE215" s="102">
        <f t="shared" si="29"/>
        <v>0</v>
      </c>
      <c r="BF215" s="102">
        <f t="shared" si="30"/>
        <v>0</v>
      </c>
      <c r="BG215" s="102">
        <f t="shared" si="31"/>
        <v>0</v>
      </c>
      <c r="BH215" s="102">
        <f t="shared" si="32"/>
        <v>0</v>
      </c>
      <c r="BI215" s="102">
        <f t="shared" si="33"/>
        <v>0</v>
      </c>
      <c r="BJ215" s="17" t="s">
        <v>89</v>
      </c>
      <c r="BK215" s="102">
        <f t="shared" si="34"/>
        <v>0</v>
      </c>
      <c r="BL215" s="17" t="s">
        <v>680</v>
      </c>
      <c r="BM215" s="179" t="s">
        <v>2009</v>
      </c>
    </row>
    <row r="216" spans="2:65" s="1" customFormat="1" ht="24.25" customHeight="1">
      <c r="B216" s="140"/>
      <c r="C216" s="168" t="s">
        <v>1408</v>
      </c>
      <c r="D216" s="168" t="s">
        <v>576</v>
      </c>
      <c r="E216" s="169" t="s">
        <v>7476</v>
      </c>
      <c r="F216" s="170" t="s">
        <v>7477</v>
      </c>
      <c r="G216" s="171" t="s">
        <v>579</v>
      </c>
      <c r="H216" s="172">
        <v>8</v>
      </c>
      <c r="I216" s="173"/>
      <c r="J216" s="174">
        <f t="shared" si="25"/>
        <v>0</v>
      </c>
      <c r="K216" s="175"/>
      <c r="L216" s="34"/>
      <c r="M216" s="176" t="s">
        <v>1</v>
      </c>
      <c r="N216" s="139" t="s">
        <v>43</v>
      </c>
      <c r="P216" s="177">
        <f t="shared" si="26"/>
        <v>0</v>
      </c>
      <c r="Q216" s="177">
        <v>0</v>
      </c>
      <c r="R216" s="177">
        <f t="shared" si="27"/>
        <v>0</v>
      </c>
      <c r="S216" s="177">
        <v>0</v>
      </c>
      <c r="T216" s="178">
        <f t="shared" si="28"/>
        <v>0</v>
      </c>
      <c r="AR216" s="179" t="s">
        <v>680</v>
      </c>
      <c r="AT216" s="179" t="s">
        <v>576</v>
      </c>
      <c r="AU216" s="179" t="s">
        <v>89</v>
      </c>
      <c r="AY216" s="17" t="s">
        <v>574</v>
      </c>
      <c r="BE216" s="102">
        <f t="shared" si="29"/>
        <v>0</v>
      </c>
      <c r="BF216" s="102">
        <f t="shared" si="30"/>
        <v>0</v>
      </c>
      <c r="BG216" s="102">
        <f t="shared" si="31"/>
        <v>0</v>
      </c>
      <c r="BH216" s="102">
        <f t="shared" si="32"/>
        <v>0</v>
      </c>
      <c r="BI216" s="102">
        <f t="shared" si="33"/>
        <v>0</v>
      </c>
      <c r="BJ216" s="17" t="s">
        <v>89</v>
      </c>
      <c r="BK216" s="102">
        <f t="shared" si="34"/>
        <v>0</v>
      </c>
      <c r="BL216" s="17" t="s">
        <v>680</v>
      </c>
      <c r="BM216" s="179" t="s">
        <v>2030</v>
      </c>
    </row>
    <row r="217" spans="2:65" s="1" customFormat="1" ht="21.75" customHeight="1">
      <c r="B217" s="140"/>
      <c r="C217" s="168" t="s">
        <v>1415</v>
      </c>
      <c r="D217" s="168" t="s">
        <v>576</v>
      </c>
      <c r="E217" s="169" t="s">
        <v>7478</v>
      </c>
      <c r="F217" s="170" t="s">
        <v>7479</v>
      </c>
      <c r="G217" s="171" t="s">
        <v>579</v>
      </c>
      <c r="H217" s="172">
        <v>170</v>
      </c>
      <c r="I217" s="173"/>
      <c r="J217" s="174">
        <f t="shared" si="25"/>
        <v>0</v>
      </c>
      <c r="K217" s="175"/>
      <c r="L217" s="34"/>
      <c r="M217" s="176" t="s">
        <v>1</v>
      </c>
      <c r="N217" s="139" t="s">
        <v>43</v>
      </c>
      <c r="P217" s="177">
        <f t="shared" si="26"/>
        <v>0</v>
      </c>
      <c r="Q217" s="177">
        <v>0</v>
      </c>
      <c r="R217" s="177">
        <f t="shared" si="27"/>
        <v>0</v>
      </c>
      <c r="S217" s="177">
        <v>0</v>
      </c>
      <c r="T217" s="178">
        <f t="shared" si="28"/>
        <v>0</v>
      </c>
      <c r="AR217" s="179" t="s">
        <v>680</v>
      </c>
      <c r="AT217" s="179" t="s">
        <v>576</v>
      </c>
      <c r="AU217" s="179" t="s">
        <v>89</v>
      </c>
      <c r="AY217" s="17" t="s">
        <v>574</v>
      </c>
      <c r="BE217" s="102">
        <f t="shared" si="29"/>
        <v>0</v>
      </c>
      <c r="BF217" s="102">
        <f t="shared" si="30"/>
        <v>0</v>
      </c>
      <c r="BG217" s="102">
        <f t="shared" si="31"/>
        <v>0</v>
      </c>
      <c r="BH217" s="102">
        <f t="shared" si="32"/>
        <v>0</v>
      </c>
      <c r="BI217" s="102">
        <f t="shared" si="33"/>
        <v>0</v>
      </c>
      <c r="BJ217" s="17" t="s">
        <v>89</v>
      </c>
      <c r="BK217" s="102">
        <f t="shared" si="34"/>
        <v>0</v>
      </c>
      <c r="BL217" s="17" t="s">
        <v>680</v>
      </c>
      <c r="BM217" s="179" t="s">
        <v>2069</v>
      </c>
    </row>
    <row r="218" spans="2:65" s="1" customFormat="1" ht="24.25" customHeight="1">
      <c r="B218" s="140"/>
      <c r="C218" s="208" t="s">
        <v>1421</v>
      </c>
      <c r="D218" s="208" t="s">
        <v>1858</v>
      </c>
      <c r="E218" s="209" t="s">
        <v>7480</v>
      </c>
      <c r="F218" s="210" t="s">
        <v>7481</v>
      </c>
      <c r="G218" s="211" t="s">
        <v>579</v>
      </c>
      <c r="H218" s="212">
        <v>170</v>
      </c>
      <c r="I218" s="213"/>
      <c r="J218" s="214">
        <f t="shared" si="25"/>
        <v>0</v>
      </c>
      <c r="K218" s="215"/>
      <c r="L218" s="216"/>
      <c r="M218" s="217" t="s">
        <v>1</v>
      </c>
      <c r="N218" s="218" t="s">
        <v>43</v>
      </c>
      <c r="P218" s="177">
        <f t="shared" si="26"/>
        <v>0</v>
      </c>
      <c r="Q218" s="177">
        <v>0</v>
      </c>
      <c r="R218" s="177">
        <f t="shared" si="27"/>
        <v>0</v>
      </c>
      <c r="S218" s="177">
        <v>0</v>
      </c>
      <c r="T218" s="178">
        <f t="shared" si="28"/>
        <v>0</v>
      </c>
      <c r="AR218" s="179" t="s">
        <v>860</v>
      </c>
      <c r="AT218" s="179" t="s">
        <v>1858</v>
      </c>
      <c r="AU218" s="179" t="s">
        <v>89</v>
      </c>
      <c r="AY218" s="17" t="s">
        <v>574</v>
      </c>
      <c r="BE218" s="102">
        <f t="shared" si="29"/>
        <v>0</v>
      </c>
      <c r="BF218" s="102">
        <f t="shared" si="30"/>
        <v>0</v>
      </c>
      <c r="BG218" s="102">
        <f t="shared" si="31"/>
        <v>0</v>
      </c>
      <c r="BH218" s="102">
        <f t="shared" si="32"/>
        <v>0</v>
      </c>
      <c r="BI218" s="102">
        <f t="shared" si="33"/>
        <v>0</v>
      </c>
      <c r="BJ218" s="17" t="s">
        <v>89</v>
      </c>
      <c r="BK218" s="102">
        <f t="shared" si="34"/>
        <v>0</v>
      </c>
      <c r="BL218" s="17" t="s">
        <v>680</v>
      </c>
      <c r="BM218" s="179" t="s">
        <v>2091</v>
      </c>
    </row>
    <row r="219" spans="2:65" s="1" customFormat="1" ht="21.75" customHeight="1">
      <c r="B219" s="140"/>
      <c r="C219" s="168" t="s">
        <v>1435</v>
      </c>
      <c r="D219" s="168" t="s">
        <v>576</v>
      </c>
      <c r="E219" s="169" t="s">
        <v>7482</v>
      </c>
      <c r="F219" s="170" t="s">
        <v>7483</v>
      </c>
      <c r="G219" s="171" t="s">
        <v>579</v>
      </c>
      <c r="H219" s="172">
        <v>8</v>
      </c>
      <c r="I219" s="173"/>
      <c r="J219" s="174">
        <f t="shared" si="25"/>
        <v>0</v>
      </c>
      <c r="K219" s="175"/>
      <c r="L219" s="34"/>
      <c r="M219" s="176" t="s">
        <v>1</v>
      </c>
      <c r="N219" s="139" t="s">
        <v>43</v>
      </c>
      <c r="P219" s="177">
        <f t="shared" si="26"/>
        <v>0</v>
      </c>
      <c r="Q219" s="177">
        <v>0</v>
      </c>
      <c r="R219" s="177">
        <f t="shared" si="27"/>
        <v>0</v>
      </c>
      <c r="S219" s="177">
        <v>0</v>
      </c>
      <c r="T219" s="178">
        <f t="shared" si="28"/>
        <v>0</v>
      </c>
      <c r="AR219" s="179" t="s">
        <v>680</v>
      </c>
      <c r="AT219" s="179" t="s">
        <v>576</v>
      </c>
      <c r="AU219" s="179" t="s">
        <v>89</v>
      </c>
      <c r="AY219" s="17" t="s">
        <v>574</v>
      </c>
      <c r="BE219" s="102">
        <f t="shared" si="29"/>
        <v>0</v>
      </c>
      <c r="BF219" s="102">
        <f t="shared" si="30"/>
        <v>0</v>
      </c>
      <c r="BG219" s="102">
        <f t="shared" si="31"/>
        <v>0</v>
      </c>
      <c r="BH219" s="102">
        <f t="shared" si="32"/>
        <v>0</v>
      </c>
      <c r="BI219" s="102">
        <f t="shared" si="33"/>
        <v>0</v>
      </c>
      <c r="BJ219" s="17" t="s">
        <v>89</v>
      </c>
      <c r="BK219" s="102">
        <f t="shared" si="34"/>
        <v>0</v>
      </c>
      <c r="BL219" s="17" t="s">
        <v>680</v>
      </c>
      <c r="BM219" s="179" t="s">
        <v>2171</v>
      </c>
    </row>
    <row r="220" spans="2:65" s="1" customFormat="1" ht="24.25" customHeight="1">
      <c r="B220" s="140"/>
      <c r="C220" s="208" t="s">
        <v>1444</v>
      </c>
      <c r="D220" s="208" t="s">
        <v>1858</v>
      </c>
      <c r="E220" s="209" t="s">
        <v>7484</v>
      </c>
      <c r="F220" s="210" t="s">
        <v>7485</v>
      </c>
      <c r="G220" s="211" t="s">
        <v>579</v>
      </c>
      <c r="H220" s="212">
        <v>2</v>
      </c>
      <c r="I220" s="213"/>
      <c r="J220" s="214">
        <f t="shared" ref="J220:J237" si="35">ROUND(I220*H220,2)</f>
        <v>0</v>
      </c>
      <c r="K220" s="215"/>
      <c r="L220" s="216"/>
      <c r="M220" s="217" t="s">
        <v>1</v>
      </c>
      <c r="N220" s="218" t="s">
        <v>43</v>
      </c>
      <c r="P220" s="177">
        <f t="shared" ref="P220:P237" si="36">O220*H220</f>
        <v>0</v>
      </c>
      <c r="Q220" s="177">
        <v>0</v>
      </c>
      <c r="R220" s="177">
        <f t="shared" ref="R220:R237" si="37">Q220*H220</f>
        <v>0</v>
      </c>
      <c r="S220" s="177">
        <v>0</v>
      </c>
      <c r="T220" s="178">
        <f t="shared" ref="T220:T237" si="38">S220*H220</f>
        <v>0</v>
      </c>
      <c r="AR220" s="179" t="s">
        <v>860</v>
      </c>
      <c r="AT220" s="179" t="s">
        <v>1858</v>
      </c>
      <c r="AU220" s="179" t="s">
        <v>89</v>
      </c>
      <c r="AY220" s="17" t="s">
        <v>574</v>
      </c>
      <c r="BE220" s="102">
        <f t="shared" ref="BE220:BE237" si="39">IF(N220="základná",J220,0)</f>
        <v>0</v>
      </c>
      <c r="BF220" s="102">
        <f t="shared" ref="BF220:BF237" si="40">IF(N220="znížená",J220,0)</f>
        <v>0</v>
      </c>
      <c r="BG220" s="102">
        <f t="shared" ref="BG220:BG237" si="41">IF(N220="zákl. prenesená",J220,0)</f>
        <v>0</v>
      </c>
      <c r="BH220" s="102">
        <f t="shared" ref="BH220:BH237" si="42">IF(N220="zníž. prenesená",J220,0)</f>
        <v>0</v>
      </c>
      <c r="BI220" s="102">
        <f t="shared" ref="BI220:BI237" si="43">IF(N220="nulová",J220,0)</f>
        <v>0</v>
      </c>
      <c r="BJ220" s="17" t="s">
        <v>89</v>
      </c>
      <c r="BK220" s="102">
        <f t="shared" ref="BK220:BK237" si="44">ROUND(I220*H220,2)</f>
        <v>0</v>
      </c>
      <c r="BL220" s="17" t="s">
        <v>680</v>
      </c>
      <c r="BM220" s="179" t="s">
        <v>2189</v>
      </c>
    </row>
    <row r="221" spans="2:65" s="1" customFormat="1" ht="24.25" customHeight="1">
      <c r="B221" s="140"/>
      <c r="C221" s="208" t="s">
        <v>1448</v>
      </c>
      <c r="D221" s="208" t="s">
        <v>1858</v>
      </c>
      <c r="E221" s="209" t="s">
        <v>7486</v>
      </c>
      <c r="F221" s="210" t="s">
        <v>7487</v>
      </c>
      <c r="G221" s="211" t="s">
        <v>579</v>
      </c>
      <c r="H221" s="212">
        <v>6</v>
      </c>
      <c r="I221" s="213"/>
      <c r="J221" s="214">
        <f t="shared" si="35"/>
        <v>0</v>
      </c>
      <c r="K221" s="215"/>
      <c r="L221" s="216"/>
      <c r="M221" s="217" t="s">
        <v>1</v>
      </c>
      <c r="N221" s="218" t="s">
        <v>43</v>
      </c>
      <c r="P221" s="177">
        <f t="shared" si="36"/>
        <v>0</v>
      </c>
      <c r="Q221" s="177">
        <v>0</v>
      </c>
      <c r="R221" s="177">
        <f t="shared" si="37"/>
        <v>0</v>
      </c>
      <c r="S221" s="177">
        <v>0</v>
      </c>
      <c r="T221" s="178">
        <f t="shared" si="38"/>
        <v>0</v>
      </c>
      <c r="AR221" s="179" t="s">
        <v>860</v>
      </c>
      <c r="AT221" s="179" t="s">
        <v>1858</v>
      </c>
      <c r="AU221" s="179" t="s">
        <v>89</v>
      </c>
      <c r="AY221" s="17" t="s">
        <v>574</v>
      </c>
      <c r="BE221" s="102">
        <f t="shared" si="39"/>
        <v>0</v>
      </c>
      <c r="BF221" s="102">
        <f t="shared" si="40"/>
        <v>0</v>
      </c>
      <c r="BG221" s="102">
        <f t="shared" si="41"/>
        <v>0</v>
      </c>
      <c r="BH221" s="102">
        <f t="shared" si="42"/>
        <v>0</v>
      </c>
      <c r="BI221" s="102">
        <f t="shared" si="43"/>
        <v>0</v>
      </c>
      <c r="BJ221" s="17" t="s">
        <v>89</v>
      </c>
      <c r="BK221" s="102">
        <f t="shared" si="44"/>
        <v>0</v>
      </c>
      <c r="BL221" s="17" t="s">
        <v>680</v>
      </c>
      <c r="BM221" s="179" t="s">
        <v>2204</v>
      </c>
    </row>
    <row r="222" spans="2:65" s="1" customFormat="1" ht="24.25" customHeight="1">
      <c r="B222" s="140"/>
      <c r="C222" s="168" t="s">
        <v>289</v>
      </c>
      <c r="D222" s="168" t="s">
        <v>576</v>
      </c>
      <c r="E222" s="169" t="s">
        <v>7488</v>
      </c>
      <c r="F222" s="170" t="s">
        <v>7489</v>
      </c>
      <c r="G222" s="171" t="s">
        <v>611</v>
      </c>
      <c r="H222" s="172">
        <v>28</v>
      </c>
      <c r="I222" s="173"/>
      <c r="J222" s="174">
        <f t="shared" si="35"/>
        <v>0</v>
      </c>
      <c r="K222" s="175"/>
      <c r="L222" s="34"/>
      <c r="M222" s="176" t="s">
        <v>1</v>
      </c>
      <c r="N222" s="139" t="s">
        <v>43</v>
      </c>
      <c r="P222" s="177">
        <f t="shared" si="36"/>
        <v>0</v>
      </c>
      <c r="Q222" s="177">
        <v>0</v>
      </c>
      <c r="R222" s="177">
        <f t="shared" si="37"/>
        <v>0</v>
      </c>
      <c r="S222" s="177">
        <v>0</v>
      </c>
      <c r="T222" s="178">
        <f t="shared" si="38"/>
        <v>0</v>
      </c>
      <c r="AR222" s="179" t="s">
        <v>680</v>
      </c>
      <c r="AT222" s="179" t="s">
        <v>576</v>
      </c>
      <c r="AU222" s="179" t="s">
        <v>89</v>
      </c>
      <c r="AY222" s="17" t="s">
        <v>574</v>
      </c>
      <c r="BE222" s="102">
        <f t="shared" si="39"/>
        <v>0</v>
      </c>
      <c r="BF222" s="102">
        <f t="shared" si="40"/>
        <v>0</v>
      </c>
      <c r="BG222" s="102">
        <f t="shared" si="41"/>
        <v>0</v>
      </c>
      <c r="BH222" s="102">
        <f t="shared" si="42"/>
        <v>0</v>
      </c>
      <c r="BI222" s="102">
        <f t="shared" si="43"/>
        <v>0</v>
      </c>
      <c r="BJ222" s="17" t="s">
        <v>89</v>
      </c>
      <c r="BK222" s="102">
        <f t="shared" si="44"/>
        <v>0</v>
      </c>
      <c r="BL222" s="17" t="s">
        <v>680</v>
      </c>
      <c r="BM222" s="179" t="s">
        <v>2217</v>
      </c>
    </row>
    <row r="223" spans="2:65" s="1" customFormat="1" ht="49.25" customHeight="1">
      <c r="B223" s="140"/>
      <c r="C223" s="208" t="s">
        <v>1461</v>
      </c>
      <c r="D223" s="208" t="s">
        <v>1858</v>
      </c>
      <c r="E223" s="209" t="s">
        <v>7490</v>
      </c>
      <c r="F223" s="210" t="s">
        <v>7491</v>
      </c>
      <c r="G223" s="211" t="s">
        <v>611</v>
      </c>
      <c r="H223" s="212">
        <v>14</v>
      </c>
      <c r="I223" s="213"/>
      <c r="J223" s="214">
        <f t="shared" si="35"/>
        <v>0</v>
      </c>
      <c r="K223" s="215"/>
      <c r="L223" s="216"/>
      <c r="M223" s="217" t="s">
        <v>1</v>
      </c>
      <c r="N223" s="218" t="s">
        <v>43</v>
      </c>
      <c r="P223" s="177">
        <f t="shared" si="36"/>
        <v>0</v>
      </c>
      <c r="Q223" s="177">
        <v>0</v>
      </c>
      <c r="R223" s="177">
        <f t="shared" si="37"/>
        <v>0</v>
      </c>
      <c r="S223" s="177">
        <v>0</v>
      </c>
      <c r="T223" s="178">
        <f t="shared" si="38"/>
        <v>0</v>
      </c>
      <c r="AR223" s="179" t="s">
        <v>860</v>
      </c>
      <c r="AT223" s="179" t="s">
        <v>1858</v>
      </c>
      <c r="AU223" s="179" t="s">
        <v>89</v>
      </c>
      <c r="AY223" s="17" t="s">
        <v>574</v>
      </c>
      <c r="BE223" s="102">
        <f t="shared" si="39"/>
        <v>0</v>
      </c>
      <c r="BF223" s="102">
        <f t="shared" si="40"/>
        <v>0</v>
      </c>
      <c r="BG223" s="102">
        <f t="shared" si="41"/>
        <v>0</v>
      </c>
      <c r="BH223" s="102">
        <f t="shared" si="42"/>
        <v>0</v>
      </c>
      <c r="BI223" s="102">
        <f t="shared" si="43"/>
        <v>0</v>
      </c>
      <c r="BJ223" s="17" t="s">
        <v>89</v>
      </c>
      <c r="BK223" s="102">
        <f t="shared" si="44"/>
        <v>0</v>
      </c>
      <c r="BL223" s="17" t="s">
        <v>680</v>
      </c>
      <c r="BM223" s="179" t="s">
        <v>2240</v>
      </c>
    </row>
    <row r="224" spans="2:65" s="1" customFormat="1" ht="49.25" customHeight="1">
      <c r="B224" s="140"/>
      <c r="C224" s="208" t="s">
        <v>1470</v>
      </c>
      <c r="D224" s="208" t="s">
        <v>1858</v>
      </c>
      <c r="E224" s="209" t="s">
        <v>7492</v>
      </c>
      <c r="F224" s="210" t="s">
        <v>7493</v>
      </c>
      <c r="G224" s="211" t="s">
        <v>611</v>
      </c>
      <c r="H224" s="212">
        <v>14</v>
      </c>
      <c r="I224" s="213"/>
      <c r="J224" s="214">
        <f t="shared" si="35"/>
        <v>0</v>
      </c>
      <c r="K224" s="215"/>
      <c r="L224" s="216"/>
      <c r="M224" s="217" t="s">
        <v>1</v>
      </c>
      <c r="N224" s="218" t="s">
        <v>43</v>
      </c>
      <c r="P224" s="177">
        <f t="shared" si="36"/>
        <v>0</v>
      </c>
      <c r="Q224" s="177">
        <v>0</v>
      </c>
      <c r="R224" s="177">
        <f t="shared" si="37"/>
        <v>0</v>
      </c>
      <c r="S224" s="177">
        <v>0</v>
      </c>
      <c r="T224" s="178">
        <f t="shared" si="38"/>
        <v>0</v>
      </c>
      <c r="AR224" s="179" t="s">
        <v>860</v>
      </c>
      <c r="AT224" s="179" t="s">
        <v>1858</v>
      </c>
      <c r="AU224" s="179" t="s">
        <v>89</v>
      </c>
      <c r="AY224" s="17" t="s">
        <v>574</v>
      </c>
      <c r="BE224" s="102">
        <f t="shared" si="39"/>
        <v>0</v>
      </c>
      <c r="BF224" s="102">
        <f t="shared" si="40"/>
        <v>0</v>
      </c>
      <c r="BG224" s="102">
        <f t="shared" si="41"/>
        <v>0</v>
      </c>
      <c r="BH224" s="102">
        <f t="shared" si="42"/>
        <v>0</v>
      </c>
      <c r="BI224" s="102">
        <f t="shared" si="43"/>
        <v>0</v>
      </c>
      <c r="BJ224" s="17" t="s">
        <v>89</v>
      </c>
      <c r="BK224" s="102">
        <f t="shared" si="44"/>
        <v>0</v>
      </c>
      <c r="BL224" s="17" t="s">
        <v>680</v>
      </c>
      <c r="BM224" s="179" t="s">
        <v>2251</v>
      </c>
    </row>
    <row r="225" spans="2:65" s="1" customFormat="1" ht="44.25" customHeight="1">
      <c r="B225" s="140"/>
      <c r="C225" s="208" t="s">
        <v>1534</v>
      </c>
      <c r="D225" s="208" t="s">
        <v>1858</v>
      </c>
      <c r="E225" s="209" t="s">
        <v>7494</v>
      </c>
      <c r="F225" s="210" t="s">
        <v>7495</v>
      </c>
      <c r="G225" s="211" t="s">
        <v>579</v>
      </c>
      <c r="H225" s="212">
        <v>4</v>
      </c>
      <c r="I225" s="213"/>
      <c r="J225" s="214">
        <f t="shared" si="35"/>
        <v>0</v>
      </c>
      <c r="K225" s="215"/>
      <c r="L225" s="216"/>
      <c r="M225" s="217" t="s">
        <v>1</v>
      </c>
      <c r="N225" s="218" t="s">
        <v>43</v>
      </c>
      <c r="P225" s="177">
        <f t="shared" si="36"/>
        <v>0</v>
      </c>
      <c r="Q225" s="177">
        <v>0</v>
      </c>
      <c r="R225" s="177">
        <f t="shared" si="37"/>
        <v>0</v>
      </c>
      <c r="S225" s="177">
        <v>0</v>
      </c>
      <c r="T225" s="178">
        <f t="shared" si="38"/>
        <v>0</v>
      </c>
      <c r="AR225" s="179" t="s">
        <v>860</v>
      </c>
      <c r="AT225" s="179" t="s">
        <v>1858</v>
      </c>
      <c r="AU225" s="179" t="s">
        <v>89</v>
      </c>
      <c r="AY225" s="17" t="s">
        <v>574</v>
      </c>
      <c r="BE225" s="102">
        <f t="shared" si="39"/>
        <v>0</v>
      </c>
      <c r="BF225" s="102">
        <f t="shared" si="40"/>
        <v>0</v>
      </c>
      <c r="BG225" s="102">
        <f t="shared" si="41"/>
        <v>0</v>
      </c>
      <c r="BH225" s="102">
        <f t="shared" si="42"/>
        <v>0</v>
      </c>
      <c r="BI225" s="102">
        <f t="shared" si="43"/>
        <v>0</v>
      </c>
      <c r="BJ225" s="17" t="s">
        <v>89</v>
      </c>
      <c r="BK225" s="102">
        <f t="shared" si="44"/>
        <v>0</v>
      </c>
      <c r="BL225" s="17" t="s">
        <v>680</v>
      </c>
      <c r="BM225" s="179" t="s">
        <v>2266</v>
      </c>
    </row>
    <row r="226" spans="2:65" s="1" customFormat="1" ht="24.25" customHeight="1">
      <c r="B226" s="140"/>
      <c r="C226" s="208" t="s">
        <v>1551</v>
      </c>
      <c r="D226" s="208" t="s">
        <v>1858</v>
      </c>
      <c r="E226" s="209" t="s">
        <v>7496</v>
      </c>
      <c r="F226" s="210" t="s">
        <v>7497</v>
      </c>
      <c r="G226" s="211" t="s">
        <v>579</v>
      </c>
      <c r="H226" s="212">
        <v>2</v>
      </c>
      <c r="I226" s="213"/>
      <c r="J226" s="214">
        <f t="shared" si="35"/>
        <v>0</v>
      </c>
      <c r="K226" s="215"/>
      <c r="L226" s="216"/>
      <c r="M226" s="217" t="s">
        <v>1</v>
      </c>
      <c r="N226" s="218" t="s">
        <v>43</v>
      </c>
      <c r="P226" s="177">
        <f t="shared" si="36"/>
        <v>0</v>
      </c>
      <c r="Q226" s="177">
        <v>0</v>
      </c>
      <c r="R226" s="177">
        <f t="shared" si="37"/>
        <v>0</v>
      </c>
      <c r="S226" s="177">
        <v>0</v>
      </c>
      <c r="T226" s="178">
        <f t="shared" si="38"/>
        <v>0</v>
      </c>
      <c r="AR226" s="179" t="s">
        <v>860</v>
      </c>
      <c r="AT226" s="179" t="s">
        <v>1858</v>
      </c>
      <c r="AU226" s="179" t="s">
        <v>89</v>
      </c>
      <c r="AY226" s="17" t="s">
        <v>574</v>
      </c>
      <c r="BE226" s="102">
        <f t="shared" si="39"/>
        <v>0</v>
      </c>
      <c r="BF226" s="102">
        <f t="shared" si="40"/>
        <v>0</v>
      </c>
      <c r="BG226" s="102">
        <f t="shared" si="41"/>
        <v>0</v>
      </c>
      <c r="BH226" s="102">
        <f t="shared" si="42"/>
        <v>0</v>
      </c>
      <c r="BI226" s="102">
        <f t="shared" si="43"/>
        <v>0</v>
      </c>
      <c r="BJ226" s="17" t="s">
        <v>89</v>
      </c>
      <c r="BK226" s="102">
        <f t="shared" si="44"/>
        <v>0</v>
      </c>
      <c r="BL226" s="17" t="s">
        <v>680</v>
      </c>
      <c r="BM226" s="179" t="s">
        <v>2277</v>
      </c>
    </row>
    <row r="227" spans="2:65" s="1" customFormat="1" ht="16.5" customHeight="1">
      <c r="B227" s="140"/>
      <c r="C227" s="168" t="s">
        <v>1584</v>
      </c>
      <c r="D227" s="168" t="s">
        <v>576</v>
      </c>
      <c r="E227" s="169" t="s">
        <v>7498</v>
      </c>
      <c r="F227" s="170" t="s">
        <v>7499</v>
      </c>
      <c r="G227" s="171" t="s">
        <v>611</v>
      </c>
      <c r="H227" s="172">
        <v>4</v>
      </c>
      <c r="I227" s="173"/>
      <c r="J227" s="174">
        <f t="shared" si="35"/>
        <v>0</v>
      </c>
      <c r="K227" s="175"/>
      <c r="L227" s="34"/>
      <c r="M227" s="176" t="s">
        <v>1</v>
      </c>
      <c r="N227" s="139" t="s">
        <v>43</v>
      </c>
      <c r="P227" s="177">
        <f t="shared" si="36"/>
        <v>0</v>
      </c>
      <c r="Q227" s="177">
        <v>0</v>
      </c>
      <c r="R227" s="177">
        <f t="shared" si="37"/>
        <v>0</v>
      </c>
      <c r="S227" s="177">
        <v>0</v>
      </c>
      <c r="T227" s="178">
        <f t="shared" si="38"/>
        <v>0</v>
      </c>
      <c r="AR227" s="179" t="s">
        <v>680</v>
      </c>
      <c r="AT227" s="179" t="s">
        <v>576</v>
      </c>
      <c r="AU227" s="179" t="s">
        <v>89</v>
      </c>
      <c r="AY227" s="17" t="s">
        <v>574</v>
      </c>
      <c r="BE227" s="102">
        <f t="shared" si="39"/>
        <v>0</v>
      </c>
      <c r="BF227" s="102">
        <f t="shared" si="40"/>
        <v>0</v>
      </c>
      <c r="BG227" s="102">
        <f t="shared" si="41"/>
        <v>0</v>
      </c>
      <c r="BH227" s="102">
        <f t="shared" si="42"/>
        <v>0</v>
      </c>
      <c r="BI227" s="102">
        <f t="shared" si="43"/>
        <v>0</v>
      </c>
      <c r="BJ227" s="17" t="s">
        <v>89</v>
      </c>
      <c r="BK227" s="102">
        <f t="shared" si="44"/>
        <v>0</v>
      </c>
      <c r="BL227" s="17" t="s">
        <v>680</v>
      </c>
      <c r="BM227" s="179" t="s">
        <v>2285</v>
      </c>
    </row>
    <row r="228" spans="2:65" s="1" customFormat="1" ht="44.25" customHeight="1">
      <c r="B228" s="140"/>
      <c r="C228" s="208" t="s">
        <v>1588</v>
      </c>
      <c r="D228" s="208" t="s">
        <v>1858</v>
      </c>
      <c r="E228" s="209" t="s">
        <v>7500</v>
      </c>
      <c r="F228" s="210" t="s">
        <v>7501</v>
      </c>
      <c r="G228" s="211" t="s">
        <v>579</v>
      </c>
      <c r="H228" s="212">
        <v>4</v>
      </c>
      <c r="I228" s="213"/>
      <c r="J228" s="214">
        <f t="shared" si="35"/>
        <v>0</v>
      </c>
      <c r="K228" s="215"/>
      <c r="L228" s="216"/>
      <c r="M228" s="217" t="s">
        <v>1</v>
      </c>
      <c r="N228" s="218" t="s">
        <v>43</v>
      </c>
      <c r="P228" s="177">
        <f t="shared" si="36"/>
        <v>0</v>
      </c>
      <c r="Q228" s="177">
        <v>0</v>
      </c>
      <c r="R228" s="177">
        <f t="shared" si="37"/>
        <v>0</v>
      </c>
      <c r="S228" s="177">
        <v>0</v>
      </c>
      <c r="T228" s="178">
        <f t="shared" si="38"/>
        <v>0</v>
      </c>
      <c r="AR228" s="179" t="s">
        <v>860</v>
      </c>
      <c r="AT228" s="179" t="s">
        <v>1858</v>
      </c>
      <c r="AU228" s="179" t="s">
        <v>89</v>
      </c>
      <c r="AY228" s="17" t="s">
        <v>574</v>
      </c>
      <c r="BE228" s="102">
        <f t="shared" si="39"/>
        <v>0</v>
      </c>
      <c r="BF228" s="102">
        <f t="shared" si="40"/>
        <v>0</v>
      </c>
      <c r="BG228" s="102">
        <f t="shared" si="41"/>
        <v>0</v>
      </c>
      <c r="BH228" s="102">
        <f t="shared" si="42"/>
        <v>0</v>
      </c>
      <c r="BI228" s="102">
        <f t="shared" si="43"/>
        <v>0</v>
      </c>
      <c r="BJ228" s="17" t="s">
        <v>89</v>
      </c>
      <c r="BK228" s="102">
        <f t="shared" si="44"/>
        <v>0</v>
      </c>
      <c r="BL228" s="17" t="s">
        <v>680</v>
      </c>
      <c r="BM228" s="179" t="s">
        <v>2293</v>
      </c>
    </row>
    <row r="229" spans="2:65" s="1" customFormat="1" ht="24.25" customHeight="1">
      <c r="B229" s="140"/>
      <c r="C229" s="208" t="s">
        <v>1593</v>
      </c>
      <c r="D229" s="208" t="s">
        <v>1858</v>
      </c>
      <c r="E229" s="209" t="s">
        <v>7502</v>
      </c>
      <c r="F229" s="210" t="s">
        <v>7503</v>
      </c>
      <c r="G229" s="211" t="s">
        <v>579</v>
      </c>
      <c r="H229" s="212">
        <v>2</v>
      </c>
      <c r="I229" s="213"/>
      <c r="J229" s="214">
        <f t="shared" si="35"/>
        <v>0</v>
      </c>
      <c r="K229" s="215"/>
      <c r="L229" s="216"/>
      <c r="M229" s="217" t="s">
        <v>1</v>
      </c>
      <c r="N229" s="218" t="s">
        <v>43</v>
      </c>
      <c r="P229" s="177">
        <f t="shared" si="36"/>
        <v>0</v>
      </c>
      <c r="Q229" s="177">
        <v>0</v>
      </c>
      <c r="R229" s="177">
        <f t="shared" si="37"/>
        <v>0</v>
      </c>
      <c r="S229" s="177">
        <v>0</v>
      </c>
      <c r="T229" s="178">
        <f t="shared" si="38"/>
        <v>0</v>
      </c>
      <c r="AR229" s="179" t="s">
        <v>860</v>
      </c>
      <c r="AT229" s="179" t="s">
        <v>1858</v>
      </c>
      <c r="AU229" s="179" t="s">
        <v>89</v>
      </c>
      <c r="AY229" s="17" t="s">
        <v>574</v>
      </c>
      <c r="BE229" s="102">
        <f t="shared" si="39"/>
        <v>0</v>
      </c>
      <c r="BF229" s="102">
        <f t="shared" si="40"/>
        <v>0</v>
      </c>
      <c r="BG229" s="102">
        <f t="shared" si="41"/>
        <v>0</v>
      </c>
      <c r="BH229" s="102">
        <f t="shared" si="42"/>
        <v>0</v>
      </c>
      <c r="BI229" s="102">
        <f t="shared" si="43"/>
        <v>0</v>
      </c>
      <c r="BJ229" s="17" t="s">
        <v>89</v>
      </c>
      <c r="BK229" s="102">
        <f t="shared" si="44"/>
        <v>0</v>
      </c>
      <c r="BL229" s="17" t="s">
        <v>680</v>
      </c>
      <c r="BM229" s="179" t="s">
        <v>2301</v>
      </c>
    </row>
    <row r="230" spans="2:65" s="1" customFormat="1" ht="33" customHeight="1">
      <c r="B230" s="140"/>
      <c r="C230" s="168" t="s">
        <v>1597</v>
      </c>
      <c r="D230" s="168" t="s">
        <v>576</v>
      </c>
      <c r="E230" s="169" t="s">
        <v>7504</v>
      </c>
      <c r="F230" s="170" t="s">
        <v>7505</v>
      </c>
      <c r="G230" s="171" t="s">
        <v>611</v>
      </c>
      <c r="H230" s="172">
        <v>5</v>
      </c>
      <c r="I230" s="173"/>
      <c r="J230" s="174">
        <f t="shared" si="35"/>
        <v>0</v>
      </c>
      <c r="K230" s="175"/>
      <c r="L230" s="34"/>
      <c r="M230" s="176" t="s">
        <v>1</v>
      </c>
      <c r="N230" s="139" t="s">
        <v>43</v>
      </c>
      <c r="P230" s="177">
        <f t="shared" si="36"/>
        <v>0</v>
      </c>
      <c r="Q230" s="177">
        <v>0</v>
      </c>
      <c r="R230" s="177">
        <f t="shared" si="37"/>
        <v>0</v>
      </c>
      <c r="S230" s="177">
        <v>0</v>
      </c>
      <c r="T230" s="178">
        <f t="shared" si="38"/>
        <v>0</v>
      </c>
      <c r="AR230" s="179" t="s">
        <v>680</v>
      </c>
      <c r="AT230" s="179" t="s">
        <v>576</v>
      </c>
      <c r="AU230" s="179" t="s">
        <v>89</v>
      </c>
      <c r="AY230" s="17" t="s">
        <v>574</v>
      </c>
      <c r="BE230" s="102">
        <f t="shared" si="39"/>
        <v>0</v>
      </c>
      <c r="BF230" s="102">
        <f t="shared" si="40"/>
        <v>0</v>
      </c>
      <c r="BG230" s="102">
        <f t="shared" si="41"/>
        <v>0</v>
      </c>
      <c r="BH230" s="102">
        <f t="shared" si="42"/>
        <v>0</v>
      </c>
      <c r="BI230" s="102">
        <f t="shared" si="43"/>
        <v>0</v>
      </c>
      <c r="BJ230" s="17" t="s">
        <v>89</v>
      </c>
      <c r="BK230" s="102">
        <f t="shared" si="44"/>
        <v>0</v>
      </c>
      <c r="BL230" s="17" t="s">
        <v>680</v>
      </c>
      <c r="BM230" s="179" t="s">
        <v>2309</v>
      </c>
    </row>
    <row r="231" spans="2:65" s="1" customFormat="1" ht="24.25" customHeight="1">
      <c r="B231" s="140"/>
      <c r="C231" s="168" t="s">
        <v>1609</v>
      </c>
      <c r="D231" s="168" t="s">
        <v>576</v>
      </c>
      <c r="E231" s="169" t="s">
        <v>7506</v>
      </c>
      <c r="F231" s="170" t="s">
        <v>7507</v>
      </c>
      <c r="G231" s="171" t="s">
        <v>611</v>
      </c>
      <c r="H231" s="172">
        <v>5</v>
      </c>
      <c r="I231" s="173"/>
      <c r="J231" s="174">
        <f t="shared" si="35"/>
        <v>0</v>
      </c>
      <c r="K231" s="175"/>
      <c r="L231" s="34"/>
      <c r="M231" s="176" t="s">
        <v>1</v>
      </c>
      <c r="N231" s="139" t="s">
        <v>43</v>
      </c>
      <c r="P231" s="177">
        <f t="shared" si="36"/>
        <v>0</v>
      </c>
      <c r="Q231" s="177">
        <v>0</v>
      </c>
      <c r="R231" s="177">
        <f t="shared" si="37"/>
        <v>0</v>
      </c>
      <c r="S231" s="177">
        <v>0</v>
      </c>
      <c r="T231" s="178">
        <f t="shared" si="38"/>
        <v>0</v>
      </c>
      <c r="AR231" s="179" t="s">
        <v>680</v>
      </c>
      <c r="AT231" s="179" t="s">
        <v>576</v>
      </c>
      <c r="AU231" s="179" t="s">
        <v>89</v>
      </c>
      <c r="AY231" s="17" t="s">
        <v>574</v>
      </c>
      <c r="BE231" s="102">
        <f t="shared" si="39"/>
        <v>0</v>
      </c>
      <c r="BF231" s="102">
        <f t="shared" si="40"/>
        <v>0</v>
      </c>
      <c r="BG231" s="102">
        <f t="shared" si="41"/>
        <v>0</v>
      </c>
      <c r="BH231" s="102">
        <f t="shared" si="42"/>
        <v>0</v>
      </c>
      <c r="BI231" s="102">
        <f t="shared" si="43"/>
        <v>0</v>
      </c>
      <c r="BJ231" s="17" t="s">
        <v>89</v>
      </c>
      <c r="BK231" s="102">
        <f t="shared" si="44"/>
        <v>0</v>
      </c>
      <c r="BL231" s="17" t="s">
        <v>680</v>
      </c>
      <c r="BM231" s="179" t="s">
        <v>2318</v>
      </c>
    </row>
    <row r="232" spans="2:65" s="1" customFormat="1" ht="16.5" customHeight="1">
      <c r="B232" s="140"/>
      <c r="C232" s="168" t="s">
        <v>1638</v>
      </c>
      <c r="D232" s="168" t="s">
        <v>576</v>
      </c>
      <c r="E232" s="169" t="s">
        <v>7508</v>
      </c>
      <c r="F232" s="170" t="s">
        <v>7509</v>
      </c>
      <c r="G232" s="171" t="s">
        <v>611</v>
      </c>
      <c r="H232" s="172">
        <v>3746</v>
      </c>
      <c r="I232" s="173"/>
      <c r="J232" s="174">
        <f t="shared" si="35"/>
        <v>0</v>
      </c>
      <c r="K232" s="175"/>
      <c r="L232" s="34"/>
      <c r="M232" s="176" t="s">
        <v>1</v>
      </c>
      <c r="N232" s="139" t="s">
        <v>43</v>
      </c>
      <c r="P232" s="177">
        <f t="shared" si="36"/>
        <v>0</v>
      </c>
      <c r="Q232" s="177">
        <v>0</v>
      </c>
      <c r="R232" s="177">
        <f t="shared" si="37"/>
        <v>0</v>
      </c>
      <c r="S232" s="177">
        <v>0</v>
      </c>
      <c r="T232" s="178">
        <f t="shared" si="38"/>
        <v>0</v>
      </c>
      <c r="AR232" s="179" t="s">
        <v>680</v>
      </c>
      <c r="AT232" s="179" t="s">
        <v>576</v>
      </c>
      <c r="AU232" s="179" t="s">
        <v>89</v>
      </c>
      <c r="AY232" s="17" t="s">
        <v>574</v>
      </c>
      <c r="BE232" s="102">
        <f t="shared" si="39"/>
        <v>0</v>
      </c>
      <c r="BF232" s="102">
        <f t="shared" si="40"/>
        <v>0</v>
      </c>
      <c r="BG232" s="102">
        <f t="shared" si="41"/>
        <v>0</v>
      </c>
      <c r="BH232" s="102">
        <f t="shared" si="42"/>
        <v>0</v>
      </c>
      <c r="BI232" s="102">
        <f t="shared" si="43"/>
        <v>0</v>
      </c>
      <c r="BJ232" s="17" t="s">
        <v>89</v>
      </c>
      <c r="BK232" s="102">
        <f t="shared" si="44"/>
        <v>0</v>
      </c>
      <c r="BL232" s="17" t="s">
        <v>680</v>
      </c>
      <c r="BM232" s="179" t="s">
        <v>2327</v>
      </c>
    </row>
    <row r="233" spans="2:65" s="1" customFormat="1" ht="21.75" customHeight="1">
      <c r="B233" s="140"/>
      <c r="C233" s="168" t="s">
        <v>1643</v>
      </c>
      <c r="D233" s="168" t="s">
        <v>576</v>
      </c>
      <c r="E233" s="169" t="s">
        <v>7510</v>
      </c>
      <c r="F233" s="170" t="s">
        <v>7511</v>
      </c>
      <c r="G233" s="171" t="s">
        <v>611</v>
      </c>
      <c r="H233" s="172">
        <v>863</v>
      </c>
      <c r="I233" s="173"/>
      <c r="J233" s="174">
        <f t="shared" si="35"/>
        <v>0</v>
      </c>
      <c r="K233" s="175"/>
      <c r="L233" s="34"/>
      <c r="M233" s="176" t="s">
        <v>1</v>
      </c>
      <c r="N233" s="139" t="s">
        <v>43</v>
      </c>
      <c r="P233" s="177">
        <f t="shared" si="36"/>
        <v>0</v>
      </c>
      <c r="Q233" s="177">
        <v>0</v>
      </c>
      <c r="R233" s="177">
        <f t="shared" si="37"/>
        <v>0</v>
      </c>
      <c r="S233" s="177">
        <v>0</v>
      </c>
      <c r="T233" s="178">
        <f t="shared" si="38"/>
        <v>0</v>
      </c>
      <c r="AR233" s="179" t="s">
        <v>680</v>
      </c>
      <c r="AT233" s="179" t="s">
        <v>576</v>
      </c>
      <c r="AU233" s="179" t="s">
        <v>89</v>
      </c>
      <c r="AY233" s="17" t="s">
        <v>574</v>
      </c>
      <c r="BE233" s="102">
        <f t="shared" si="39"/>
        <v>0</v>
      </c>
      <c r="BF233" s="102">
        <f t="shared" si="40"/>
        <v>0</v>
      </c>
      <c r="BG233" s="102">
        <f t="shared" si="41"/>
        <v>0</v>
      </c>
      <c r="BH233" s="102">
        <f t="shared" si="42"/>
        <v>0</v>
      </c>
      <c r="BI233" s="102">
        <f t="shared" si="43"/>
        <v>0</v>
      </c>
      <c r="BJ233" s="17" t="s">
        <v>89</v>
      </c>
      <c r="BK233" s="102">
        <f t="shared" si="44"/>
        <v>0</v>
      </c>
      <c r="BL233" s="17" t="s">
        <v>680</v>
      </c>
      <c r="BM233" s="179" t="s">
        <v>2335</v>
      </c>
    </row>
    <row r="234" spans="2:65" s="1" customFormat="1" ht="24.25" customHeight="1">
      <c r="B234" s="140"/>
      <c r="C234" s="168" t="s">
        <v>1649</v>
      </c>
      <c r="D234" s="168" t="s">
        <v>576</v>
      </c>
      <c r="E234" s="169" t="s">
        <v>7512</v>
      </c>
      <c r="F234" s="170" t="s">
        <v>7513</v>
      </c>
      <c r="G234" s="171" t="s">
        <v>611</v>
      </c>
      <c r="H234" s="172">
        <v>74</v>
      </c>
      <c r="I234" s="173"/>
      <c r="J234" s="174">
        <f t="shared" si="35"/>
        <v>0</v>
      </c>
      <c r="K234" s="175"/>
      <c r="L234" s="34"/>
      <c r="M234" s="176" t="s">
        <v>1</v>
      </c>
      <c r="N234" s="139" t="s">
        <v>43</v>
      </c>
      <c r="P234" s="177">
        <f t="shared" si="36"/>
        <v>0</v>
      </c>
      <c r="Q234" s="177">
        <v>0</v>
      </c>
      <c r="R234" s="177">
        <f t="shared" si="37"/>
        <v>0</v>
      </c>
      <c r="S234" s="177">
        <v>0</v>
      </c>
      <c r="T234" s="178">
        <f t="shared" si="38"/>
        <v>0</v>
      </c>
      <c r="AR234" s="179" t="s">
        <v>680</v>
      </c>
      <c r="AT234" s="179" t="s">
        <v>576</v>
      </c>
      <c r="AU234" s="179" t="s">
        <v>89</v>
      </c>
      <c r="AY234" s="17" t="s">
        <v>574</v>
      </c>
      <c r="BE234" s="102">
        <f t="shared" si="39"/>
        <v>0</v>
      </c>
      <c r="BF234" s="102">
        <f t="shared" si="40"/>
        <v>0</v>
      </c>
      <c r="BG234" s="102">
        <f t="shared" si="41"/>
        <v>0</v>
      </c>
      <c r="BH234" s="102">
        <f t="shared" si="42"/>
        <v>0</v>
      </c>
      <c r="BI234" s="102">
        <f t="shared" si="43"/>
        <v>0</v>
      </c>
      <c r="BJ234" s="17" t="s">
        <v>89</v>
      </c>
      <c r="BK234" s="102">
        <f t="shared" si="44"/>
        <v>0</v>
      </c>
      <c r="BL234" s="17" t="s">
        <v>680</v>
      </c>
      <c r="BM234" s="179" t="s">
        <v>2343</v>
      </c>
    </row>
    <row r="235" spans="2:65" s="1" customFormat="1" ht="24.25" customHeight="1">
      <c r="B235" s="140"/>
      <c r="C235" s="168" t="s">
        <v>1654</v>
      </c>
      <c r="D235" s="168" t="s">
        <v>576</v>
      </c>
      <c r="E235" s="169" t="s">
        <v>7514</v>
      </c>
      <c r="F235" s="170" t="s">
        <v>7515</v>
      </c>
      <c r="G235" s="171" t="s">
        <v>3135</v>
      </c>
      <c r="H235" s="219"/>
      <c r="I235" s="173"/>
      <c r="J235" s="174">
        <f t="shared" si="35"/>
        <v>0</v>
      </c>
      <c r="K235" s="175"/>
      <c r="L235" s="34"/>
      <c r="M235" s="176" t="s">
        <v>1</v>
      </c>
      <c r="N235" s="139" t="s">
        <v>43</v>
      </c>
      <c r="P235" s="177">
        <f t="shared" si="36"/>
        <v>0</v>
      </c>
      <c r="Q235" s="177">
        <v>0</v>
      </c>
      <c r="R235" s="177">
        <f t="shared" si="37"/>
        <v>0</v>
      </c>
      <c r="S235" s="177">
        <v>0</v>
      </c>
      <c r="T235" s="178">
        <f t="shared" si="38"/>
        <v>0</v>
      </c>
      <c r="AR235" s="179" t="s">
        <v>680</v>
      </c>
      <c r="AT235" s="179" t="s">
        <v>576</v>
      </c>
      <c r="AU235" s="179" t="s">
        <v>89</v>
      </c>
      <c r="AY235" s="17" t="s">
        <v>574</v>
      </c>
      <c r="BE235" s="102">
        <f t="shared" si="39"/>
        <v>0</v>
      </c>
      <c r="BF235" s="102">
        <f t="shared" si="40"/>
        <v>0</v>
      </c>
      <c r="BG235" s="102">
        <f t="shared" si="41"/>
        <v>0</v>
      </c>
      <c r="BH235" s="102">
        <f t="shared" si="42"/>
        <v>0</v>
      </c>
      <c r="BI235" s="102">
        <f t="shared" si="43"/>
        <v>0</v>
      </c>
      <c r="BJ235" s="17" t="s">
        <v>89</v>
      </c>
      <c r="BK235" s="102">
        <f t="shared" si="44"/>
        <v>0</v>
      </c>
      <c r="BL235" s="17" t="s">
        <v>680</v>
      </c>
      <c r="BM235" s="179" t="s">
        <v>2357</v>
      </c>
    </row>
    <row r="236" spans="2:65" s="1" customFormat="1" ht="24.25" customHeight="1">
      <c r="B236" s="140"/>
      <c r="C236" s="168" t="s">
        <v>1659</v>
      </c>
      <c r="D236" s="168" t="s">
        <v>576</v>
      </c>
      <c r="E236" s="169" t="s">
        <v>7516</v>
      </c>
      <c r="F236" s="170" t="s">
        <v>7517</v>
      </c>
      <c r="G236" s="171" t="s">
        <v>3135</v>
      </c>
      <c r="H236" s="219"/>
      <c r="I236" s="173"/>
      <c r="J236" s="174">
        <f t="shared" si="35"/>
        <v>0</v>
      </c>
      <c r="K236" s="175"/>
      <c r="L236" s="34"/>
      <c r="M236" s="176" t="s">
        <v>1</v>
      </c>
      <c r="N236" s="139" t="s">
        <v>43</v>
      </c>
      <c r="P236" s="177">
        <f t="shared" si="36"/>
        <v>0</v>
      </c>
      <c r="Q236" s="177">
        <v>0</v>
      </c>
      <c r="R236" s="177">
        <f t="shared" si="37"/>
        <v>0</v>
      </c>
      <c r="S236" s="177">
        <v>0</v>
      </c>
      <c r="T236" s="178">
        <f t="shared" si="38"/>
        <v>0</v>
      </c>
      <c r="AR236" s="179" t="s">
        <v>680</v>
      </c>
      <c r="AT236" s="179" t="s">
        <v>576</v>
      </c>
      <c r="AU236" s="179" t="s">
        <v>89</v>
      </c>
      <c r="AY236" s="17" t="s">
        <v>574</v>
      </c>
      <c r="BE236" s="102">
        <f t="shared" si="39"/>
        <v>0</v>
      </c>
      <c r="BF236" s="102">
        <f t="shared" si="40"/>
        <v>0</v>
      </c>
      <c r="BG236" s="102">
        <f t="shared" si="41"/>
        <v>0</v>
      </c>
      <c r="BH236" s="102">
        <f t="shared" si="42"/>
        <v>0</v>
      </c>
      <c r="BI236" s="102">
        <f t="shared" si="43"/>
        <v>0</v>
      </c>
      <c r="BJ236" s="17" t="s">
        <v>89</v>
      </c>
      <c r="BK236" s="102">
        <f t="shared" si="44"/>
        <v>0</v>
      </c>
      <c r="BL236" s="17" t="s">
        <v>680</v>
      </c>
      <c r="BM236" s="179" t="s">
        <v>2369</v>
      </c>
    </row>
    <row r="237" spans="2:65" s="1" customFormat="1" ht="24.25" customHeight="1">
      <c r="B237" s="140"/>
      <c r="C237" s="168" t="s">
        <v>1663</v>
      </c>
      <c r="D237" s="168" t="s">
        <v>576</v>
      </c>
      <c r="E237" s="169" t="s">
        <v>7518</v>
      </c>
      <c r="F237" s="170" t="s">
        <v>7519</v>
      </c>
      <c r="G237" s="171" t="s">
        <v>3135</v>
      </c>
      <c r="H237" s="219"/>
      <c r="I237" s="173"/>
      <c r="J237" s="174">
        <f t="shared" si="35"/>
        <v>0</v>
      </c>
      <c r="K237" s="175"/>
      <c r="L237" s="34"/>
      <c r="M237" s="176" t="s">
        <v>1</v>
      </c>
      <c r="N237" s="139" t="s">
        <v>43</v>
      </c>
      <c r="P237" s="177">
        <f t="shared" si="36"/>
        <v>0</v>
      </c>
      <c r="Q237" s="177">
        <v>0</v>
      </c>
      <c r="R237" s="177">
        <f t="shared" si="37"/>
        <v>0</v>
      </c>
      <c r="S237" s="177">
        <v>0</v>
      </c>
      <c r="T237" s="178">
        <f t="shared" si="38"/>
        <v>0</v>
      </c>
      <c r="AR237" s="179" t="s">
        <v>680</v>
      </c>
      <c r="AT237" s="179" t="s">
        <v>576</v>
      </c>
      <c r="AU237" s="179" t="s">
        <v>89</v>
      </c>
      <c r="AY237" s="17" t="s">
        <v>574</v>
      </c>
      <c r="BE237" s="102">
        <f t="shared" si="39"/>
        <v>0</v>
      </c>
      <c r="BF237" s="102">
        <f t="shared" si="40"/>
        <v>0</v>
      </c>
      <c r="BG237" s="102">
        <f t="shared" si="41"/>
        <v>0</v>
      </c>
      <c r="BH237" s="102">
        <f t="shared" si="42"/>
        <v>0</v>
      </c>
      <c r="BI237" s="102">
        <f t="shared" si="43"/>
        <v>0</v>
      </c>
      <c r="BJ237" s="17" t="s">
        <v>89</v>
      </c>
      <c r="BK237" s="102">
        <f t="shared" si="44"/>
        <v>0</v>
      </c>
      <c r="BL237" s="17" t="s">
        <v>680</v>
      </c>
      <c r="BM237" s="179" t="s">
        <v>2382</v>
      </c>
    </row>
    <row r="238" spans="2:65" s="11" customFormat="1" ht="23" customHeight="1">
      <c r="B238" s="156"/>
      <c r="D238" s="157" t="s">
        <v>76</v>
      </c>
      <c r="E238" s="166" t="s">
        <v>7520</v>
      </c>
      <c r="F238" s="166" t="s">
        <v>7521</v>
      </c>
      <c r="I238" s="159"/>
      <c r="J238" s="167">
        <f>BK238</f>
        <v>0</v>
      </c>
      <c r="L238" s="156"/>
      <c r="M238" s="161"/>
      <c r="P238" s="162">
        <f>SUM(P239:P302)</f>
        <v>0</v>
      </c>
      <c r="R238" s="162">
        <f>SUM(R239:R302)</f>
        <v>0</v>
      </c>
      <c r="T238" s="163">
        <f>SUM(T239:T302)</f>
        <v>0</v>
      </c>
      <c r="AR238" s="157" t="s">
        <v>89</v>
      </c>
      <c r="AT238" s="164" t="s">
        <v>76</v>
      </c>
      <c r="AU238" s="164" t="s">
        <v>84</v>
      </c>
      <c r="AY238" s="157" t="s">
        <v>574</v>
      </c>
      <c r="BK238" s="165">
        <f>SUM(BK239:BK302)</f>
        <v>0</v>
      </c>
    </row>
    <row r="239" spans="2:65" s="1" customFormat="1" ht="24.25" customHeight="1">
      <c r="B239" s="140"/>
      <c r="C239" s="168" t="s">
        <v>1668</v>
      </c>
      <c r="D239" s="168" t="s">
        <v>576</v>
      </c>
      <c r="E239" s="169" t="s">
        <v>7522</v>
      </c>
      <c r="F239" s="170" t="s">
        <v>7523</v>
      </c>
      <c r="G239" s="171" t="s">
        <v>579</v>
      </c>
      <c r="H239" s="172">
        <v>8</v>
      </c>
      <c r="I239" s="173"/>
      <c r="J239" s="174">
        <f t="shared" ref="J239:J270" si="45">ROUND(I239*H239,2)</f>
        <v>0</v>
      </c>
      <c r="K239" s="175"/>
      <c r="L239" s="34"/>
      <c r="M239" s="176" t="s">
        <v>1</v>
      </c>
      <c r="N239" s="139" t="s">
        <v>43</v>
      </c>
      <c r="P239" s="177">
        <f t="shared" ref="P239:P270" si="46">O239*H239</f>
        <v>0</v>
      </c>
      <c r="Q239" s="177">
        <v>0</v>
      </c>
      <c r="R239" s="177">
        <f t="shared" ref="R239:R270" si="47">Q239*H239</f>
        <v>0</v>
      </c>
      <c r="S239" s="177">
        <v>0</v>
      </c>
      <c r="T239" s="178">
        <f t="shared" ref="T239:T270" si="48">S239*H239</f>
        <v>0</v>
      </c>
      <c r="AR239" s="179" t="s">
        <v>680</v>
      </c>
      <c r="AT239" s="179" t="s">
        <v>576</v>
      </c>
      <c r="AU239" s="179" t="s">
        <v>89</v>
      </c>
      <c r="AY239" s="17" t="s">
        <v>574</v>
      </c>
      <c r="BE239" s="102">
        <f t="shared" ref="BE239:BE270" si="49">IF(N239="základná",J239,0)</f>
        <v>0</v>
      </c>
      <c r="BF239" s="102">
        <f t="shared" ref="BF239:BF270" si="50">IF(N239="znížená",J239,0)</f>
        <v>0</v>
      </c>
      <c r="BG239" s="102">
        <f t="shared" ref="BG239:BG270" si="51">IF(N239="zákl. prenesená",J239,0)</f>
        <v>0</v>
      </c>
      <c r="BH239" s="102">
        <f t="shared" ref="BH239:BH270" si="52">IF(N239="zníž. prenesená",J239,0)</f>
        <v>0</v>
      </c>
      <c r="BI239" s="102">
        <f t="shared" ref="BI239:BI270" si="53">IF(N239="nulová",J239,0)</f>
        <v>0</v>
      </c>
      <c r="BJ239" s="17" t="s">
        <v>89</v>
      </c>
      <c r="BK239" s="102">
        <f t="shared" ref="BK239:BK270" si="54">ROUND(I239*H239,2)</f>
        <v>0</v>
      </c>
      <c r="BL239" s="17" t="s">
        <v>680</v>
      </c>
      <c r="BM239" s="179" t="s">
        <v>2403</v>
      </c>
    </row>
    <row r="240" spans="2:65" s="1" customFormat="1" ht="44.25" customHeight="1">
      <c r="B240" s="140"/>
      <c r="C240" s="208" t="s">
        <v>1673</v>
      </c>
      <c r="D240" s="208" t="s">
        <v>1858</v>
      </c>
      <c r="E240" s="209" t="s">
        <v>7524</v>
      </c>
      <c r="F240" s="210" t="s">
        <v>7525</v>
      </c>
      <c r="G240" s="211" t="s">
        <v>579</v>
      </c>
      <c r="H240" s="212">
        <v>6</v>
      </c>
      <c r="I240" s="213"/>
      <c r="J240" s="214">
        <f t="shared" si="45"/>
        <v>0</v>
      </c>
      <c r="K240" s="215"/>
      <c r="L240" s="216"/>
      <c r="M240" s="217" t="s">
        <v>1</v>
      </c>
      <c r="N240" s="218" t="s">
        <v>43</v>
      </c>
      <c r="P240" s="177">
        <f t="shared" si="46"/>
        <v>0</v>
      </c>
      <c r="Q240" s="177">
        <v>0</v>
      </c>
      <c r="R240" s="177">
        <f t="shared" si="47"/>
        <v>0</v>
      </c>
      <c r="S240" s="177">
        <v>0</v>
      </c>
      <c r="T240" s="178">
        <f t="shared" si="48"/>
        <v>0</v>
      </c>
      <c r="AR240" s="179" t="s">
        <v>860</v>
      </c>
      <c r="AT240" s="179" t="s">
        <v>1858</v>
      </c>
      <c r="AU240" s="179" t="s">
        <v>89</v>
      </c>
      <c r="AY240" s="17" t="s">
        <v>574</v>
      </c>
      <c r="BE240" s="102">
        <f t="shared" si="49"/>
        <v>0</v>
      </c>
      <c r="BF240" s="102">
        <f t="shared" si="50"/>
        <v>0</v>
      </c>
      <c r="BG240" s="102">
        <f t="shared" si="51"/>
        <v>0</v>
      </c>
      <c r="BH240" s="102">
        <f t="shared" si="52"/>
        <v>0</v>
      </c>
      <c r="BI240" s="102">
        <f t="shared" si="53"/>
        <v>0</v>
      </c>
      <c r="BJ240" s="17" t="s">
        <v>89</v>
      </c>
      <c r="BK240" s="102">
        <f t="shared" si="54"/>
        <v>0</v>
      </c>
      <c r="BL240" s="17" t="s">
        <v>680</v>
      </c>
      <c r="BM240" s="179" t="s">
        <v>2412</v>
      </c>
    </row>
    <row r="241" spans="2:65" s="1" customFormat="1" ht="38" customHeight="1">
      <c r="B241" s="140"/>
      <c r="C241" s="208" t="s">
        <v>1682</v>
      </c>
      <c r="D241" s="208" t="s">
        <v>1858</v>
      </c>
      <c r="E241" s="209" t="s">
        <v>7526</v>
      </c>
      <c r="F241" s="210" t="s">
        <v>7527</v>
      </c>
      <c r="G241" s="211" t="s">
        <v>579</v>
      </c>
      <c r="H241" s="212">
        <v>1</v>
      </c>
      <c r="I241" s="213"/>
      <c r="J241" s="214">
        <f t="shared" si="45"/>
        <v>0</v>
      </c>
      <c r="K241" s="215"/>
      <c r="L241" s="216"/>
      <c r="M241" s="217" t="s">
        <v>1</v>
      </c>
      <c r="N241" s="218" t="s">
        <v>43</v>
      </c>
      <c r="P241" s="177">
        <f t="shared" si="46"/>
        <v>0</v>
      </c>
      <c r="Q241" s="177">
        <v>0</v>
      </c>
      <c r="R241" s="177">
        <f t="shared" si="47"/>
        <v>0</v>
      </c>
      <c r="S241" s="177">
        <v>0</v>
      </c>
      <c r="T241" s="178">
        <f t="shared" si="48"/>
        <v>0</v>
      </c>
      <c r="AR241" s="179" t="s">
        <v>860</v>
      </c>
      <c r="AT241" s="179" t="s">
        <v>1858</v>
      </c>
      <c r="AU241" s="179" t="s">
        <v>89</v>
      </c>
      <c r="AY241" s="17" t="s">
        <v>574</v>
      </c>
      <c r="BE241" s="102">
        <f t="shared" si="49"/>
        <v>0</v>
      </c>
      <c r="BF241" s="102">
        <f t="shared" si="50"/>
        <v>0</v>
      </c>
      <c r="BG241" s="102">
        <f t="shared" si="51"/>
        <v>0</v>
      </c>
      <c r="BH241" s="102">
        <f t="shared" si="52"/>
        <v>0</v>
      </c>
      <c r="BI241" s="102">
        <f t="shared" si="53"/>
        <v>0</v>
      </c>
      <c r="BJ241" s="17" t="s">
        <v>89</v>
      </c>
      <c r="BK241" s="102">
        <f t="shared" si="54"/>
        <v>0</v>
      </c>
      <c r="BL241" s="17" t="s">
        <v>680</v>
      </c>
      <c r="BM241" s="179" t="s">
        <v>2434</v>
      </c>
    </row>
    <row r="242" spans="2:65" s="1" customFormat="1" ht="38" customHeight="1">
      <c r="B242" s="140"/>
      <c r="C242" s="208" t="s">
        <v>1687</v>
      </c>
      <c r="D242" s="208" t="s">
        <v>1858</v>
      </c>
      <c r="E242" s="209" t="s">
        <v>7528</v>
      </c>
      <c r="F242" s="210" t="s">
        <v>7529</v>
      </c>
      <c r="G242" s="211" t="s">
        <v>579</v>
      </c>
      <c r="H242" s="212">
        <v>1</v>
      </c>
      <c r="I242" s="213"/>
      <c r="J242" s="214">
        <f t="shared" si="45"/>
        <v>0</v>
      </c>
      <c r="K242" s="215"/>
      <c r="L242" s="216"/>
      <c r="M242" s="217" t="s">
        <v>1</v>
      </c>
      <c r="N242" s="218" t="s">
        <v>43</v>
      </c>
      <c r="P242" s="177">
        <f t="shared" si="46"/>
        <v>0</v>
      </c>
      <c r="Q242" s="177">
        <v>0</v>
      </c>
      <c r="R242" s="177">
        <f t="shared" si="47"/>
        <v>0</v>
      </c>
      <c r="S242" s="177">
        <v>0</v>
      </c>
      <c r="T242" s="178">
        <f t="shared" si="48"/>
        <v>0</v>
      </c>
      <c r="AR242" s="179" t="s">
        <v>860</v>
      </c>
      <c r="AT242" s="179" t="s">
        <v>1858</v>
      </c>
      <c r="AU242" s="179" t="s">
        <v>89</v>
      </c>
      <c r="AY242" s="17" t="s">
        <v>574</v>
      </c>
      <c r="BE242" s="102">
        <f t="shared" si="49"/>
        <v>0</v>
      </c>
      <c r="BF242" s="102">
        <f t="shared" si="50"/>
        <v>0</v>
      </c>
      <c r="BG242" s="102">
        <f t="shared" si="51"/>
        <v>0</v>
      </c>
      <c r="BH242" s="102">
        <f t="shared" si="52"/>
        <v>0</v>
      </c>
      <c r="BI242" s="102">
        <f t="shared" si="53"/>
        <v>0</v>
      </c>
      <c r="BJ242" s="17" t="s">
        <v>89</v>
      </c>
      <c r="BK242" s="102">
        <f t="shared" si="54"/>
        <v>0</v>
      </c>
      <c r="BL242" s="17" t="s">
        <v>680</v>
      </c>
      <c r="BM242" s="179" t="s">
        <v>2455</v>
      </c>
    </row>
    <row r="243" spans="2:65" s="1" customFormat="1" ht="24.25" customHeight="1">
      <c r="B243" s="140"/>
      <c r="C243" s="168" t="s">
        <v>1696</v>
      </c>
      <c r="D243" s="168" t="s">
        <v>576</v>
      </c>
      <c r="E243" s="169" t="s">
        <v>7530</v>
      </c>
      <c r="F243" s="170" t="s">
        <v>7531</v>
      </c>
      <c r="G243" s="171" t="s">
        <v>579</v>
      </c>
      <c r="H243" s="172">
        <v>1</v>
      </c>
      <c r="I243" s="173"/>
      <c r="J243" s="174">
        <f t="shared" si="45"/>
        <v>0</v>
      </c>
      <c r="K243" s="175"/>
      <c r="L243" s="34"/>
      <c r="M243" s="176" t="s">
        <v>1</v>
      </c>
      <c r="N243" s="139" t="s">
        <v>43</v>
      </c>
      <c r="P243" s="177">
        <f t="shared" si="46"/>
        <v>0</v>
      </c>
      <c r="Q243" s="177">
        <v>0</v>
      </c>
      <c r="R243" s="177">
        <f t="shared" si="47"/>
        <v>0</v>
      </c>
      <c r="S243" s="177">
        <v>0</v>
      </c>
      <c r="T243" s="178">
        <f t="shared" si="48"/>
        <v>0</v>
      </c>
      <c r="AR243" s="179" t="s">
        <v>680</v>
      </c>
      <c r="AT243" s="179" t="s">
        <v>576</v>
      </c>
      <c r="AU243" s="179" t="s">
        <v>89</v>
      </c>
      <c r="AY243" s="17" t="s">
        <v>574</v>
      </c>
      <c r="BE243" s="102">
        <f t="shared" si="49"/>
        <v>0</v>
      </c>
      <c r="BF243" s="102">
        <f t="shared" si="50"/>
        <v>0</v>
      </c>
      <c r="BG243" s="102">
        <f t="shared" si="51"/>
        <v>0</v>
      </c>
      <c r="BH243" s="102">
        <f t="shared" si="52"/>
        <v>0</v>
      </c>
      <c r="BI243" s="102">
        <f t="shared" si="53"/>
        <v>0</v>
      </c>
      <c r="BJ243" s="17" t="s">
        <v>89</v>
      </c>
      <c r="BK243" s="102">
        <f t="shared" si="54"/>
        <v>0</v>
      </c>
      <c r="BL243" s="17" t="s">
        <v>680</v>
      </c>
      <c r="BM243" s="179" t="s">
        <v>2471</v>
      </c>
    </row>
    <row r="244" spans="2:65" s="1" customFormat="1" ht="24.25" customHeight="1">
      <c r="B244" s="140"/>
      <c r="C244" s="208" t="s">
        <v>1712</v>
      </c>
      <c r="D244" s="208" t="s">
        <v>1858</v>
      </c>
      <c r="E244" s="209" t="s">
        <v>7532</v>
      </c>
      <c r="F244" s="210" t="s">
        <v>7533</v>
      </c>
      <c r="G244" s="211" t="s">
        <v>579</v>
      </c>
      <c r="H244" s="212">
        <v>1</v>
      </c>
      <c r="I244" s="213"/>
      <c r="J244" s="214">
        <f t="shared" si="45"/>
        <v>0</v>
      </c>
      <c r="K244" s="215"/>
      <c r="L244" s="216"/>
      <c r="M244" s="217" t="s">
        <v>1</v>
      </c>
      <c r="N244" s="218" t="s">
        <v>43</v>
      </c>
      <c r="P244" s="177">
        <f t="shared" si="46"/>
        <v>0</v>
      </c>
      <c r="Q244" s="177">
        <v>0</v>
      </c>
      <c r="R244" s="177">
        <f t="shared" si="47"/>
        <v>0</v>
      </c>
      <c r="S244" s="177">
        <v>0</v>
      </c>
      <c r="T244" s="178">
        <f t="shared" si="48"/>
        <v>0</v>
      </c>
      <c r="AR244" s="179" t="s">
        <v>860</v>
      </c>
      <c r="AT244" s="179" t="s">
        <v>1858</v>
      </c>
      <c r="AU244" s="179" t="s">
        <v>89</v>
      </c>
      <c r="AY244" s="17" t="s">
        <v>574</v>
      </c>
      <c r="BE244" s="102">
        <f t="shared" si="49"/>
        <v>0</v>
      </c>
      <c r="BF244" s="102">
        <f t="shared" si="50"/>
        <v>0</v>
      </c>
      <c r="BG244" s="102">
        <f t="shared" si="51"/>
        <v>0</v>
      </c>
      <c r="BH244" s="102">
        <f t="shared" si="52"/>
        <v>0</v>
      </c>
      <c r="BI244" s="102">
        <f t="shared" si="53"/>
        <v>0</v>
      </c>
      <c r="BJ244" s="17" t="s">
        <v>89</v>
      </c>
      <c r="BK244" s="102">
        <f t="shared" si="54"/>
        <v>0</v>
      </c>
      <c r="BL244" s="17" t="s">
        <v>680</v>
      </c>
      <c r="BM244" s="179" t="s">
        <v>2480</v>
      </c>
    </row>
    <row r="245" spans="2:65" s="1" customFormat="1" ht="16.5" customHeight="1">
      <c r="B245" s="140"/>
      <c r="C245" s="168" t="s">
        <v>1722</v>
      </c>
      <c r="D245" s="168" t="s">
        <v>576</v>
      </c>
      <c r="E245" s="169" t="s">
        <v>7534</v>
      </c>
      <c r="F245" s="170" t="s">
        <v>7535</v>
      </c>
      <c r="G245" s="171" t="s">
        <v>579</v>
      </c>
      <c r="H245" s="172">
        <v>1</v>
      </c>
      <c r="I245" s="173"/>
      <c r="J245" s="174">
        <f t="shared" si="45"/>
        <v>0</v>
      </c>
      <c r="K245" s="175"/>
      <c r="L245" s="34"/>
      <c r="M245" s="176" t="s">
        <v>1</v>
      </c>
      <c r="N245" s="139" t="s">
        <v>43</v>
      </c>
      <c r="P245" s="177">
        <f t="shared" si="46"/>
        <v>0</v>
      </c>
      <c r="Q245" s="177">
        <v>0</v>
      </c>
      <c r="R245" s="177">
        <f t="shared" si="47"/>
        <v>0</v>
      </c>
      <c r="S245" s="177">
        <v>0</v>
      </c>
      <c r="T245" s="178">
        <f t="shared" si="48"/>
        <v>0</v>
      </c>
      <c r="AR245" s="179" t="s">
        <v>680</v>
      </c>
      <c r="AT245" s="179" t="s">
        <v>576</v>
      </c>
      <c r="AU245" s="179" t="s">
        <v>89</v>
      </c>
      <c r="AY245" s="17" t="s">
        <v>574</v>
      </c>
      <c r="BE245" s="102">
        <f t="shared" si="49"/>
        <v>0</v>
      </c>
      <c r="BF245" s="102">
        <f t="shared" si="50"/>
        <v>0</v>
      </c>
      <c r="BG245" s="102">
        <f t="shared" si="51"/>
        <v>0</v>
      </c>
      <c r="BH245" s="102">
        <f t="shared" si="52"/>
        <v>0</v>
      </c>
      <c r="BI245" s="102">
        <f t="shared" si="53"/>
        <v>0</v>
      </c>
      <c r="BJ245" s="17" t="s">
        <v>89</v>
      </c>
      <c r="BK245" s="102">
        <f t="shared" si="54"/>
        <v>0</v>
      </c>
      <c r="BL245" s="17" t="s">
        <v>680</v>
      </c>
      <c r="BM245" s="179" t="s">
        <v>2492</v>
      </c>
    </row>
    <row r="246" spans="2:65" s="1" customFormat="1" ht="24.25" customHeight="1">
      <c r="B246" s="140"/>
      <c r="C246" s="208" t="s">
        <v>1729</v>
      </c>
      <c r="D246" s="208" t="s">
        <v>1858</v>
      </c>
      <c r="E246" s="209" t="s">
        <v>7536</v>
      </c>
      <c r="F246" s="210" t="s">
        <v>7537</v>
      </c>
      <c r="G246" s="211" t="s">
        <v>579</v>
      </c>
      <c r="H246" s="212">
        <v>1</v>
      </c>
      <c r="I246" s="213"/>
      <c r="J246" s="214">
        <f t="shared" si="45"/>
        <v>0</v>
      </c>
      <c r="K246" s="215"/>
      <c r="L246" s="216"/>
      <c r="M246" s="217" t="s">
        <v>1</v>
      </c>
      <c r="N246" s="218" t="s">
        <v>43</v>
      </c>
      <c r="P246" s="177">
        <f t="shared" si="46"/>
        <v>0</v>
      </c>
      <c r="Q246" s="177">
        <v>0</v>
      </c>
      <c r="R246" s="177">
        <f t="shared" si="47"/>
        <v>0</v>
      </c>
      <c r="S246" s="177">
        <v>0</v>
      </c>
      <c r="T246" s="178">
        <f t="shared" si="48"/>
        <v>0</v>
      </c>
      <c r="AR246" s="179" t="s">
        <v>860</v>
      </c>
      <c r="AT246" s="179" t="s">
        <v>1858</v>
      </c>
      <c r="AU246" s="179" t="s">
        <v>89</v>
      </c>
      <c r="AY246" s="17" t="s">
        <v>574</v>
      </c>
      <c r="BE246" s="102">
        <f t="shared" si="49"/>
        <v>0</v>
      </c>
      <c r="BF246" s="102">
        <f t="shared" si="50"/>
        <v>0</v>
      </c>
      <c r="BG246" s="102">
        <f t="shared" si="51"/>
        <v>0</v>
      </c>
      <c r="BH246" s="102">
        <f t="shared" si="52"/>
        <v>0</v>
      </c>
      <c r="BI246" s="102">
        <f t="shared" si="53"/>
        <v>0</v>
      </c>
      <c r="BJ246" s="17" t="s">
        <v>89</v>
      </c>
      <c r="BK246" s="102">
        <f t="shared" si="54"/>
        <v>0</v>
      </c>
      <c r="BL246" s="17" t="s">
        <v>680</v>
      </c>
      <c r="BM246" s="179" t="s">
        <v>2520</v>
      </c>
    </row>
    <row r="247" spans="2:65" s="1" customFormat="1" ht="16.5" customHeight="1">
      <c r="B247" s="140"/>
      <c r="C247" s="168" t="s">
        <v>1733</v>
      </c>
      <c r="D247" s="168" t="s">
        <v>576</v>
      </c>
      <c r="E247" s="169" t="s">
        <v>7538</v>
      </c>
      <c r="F247" s="170" t="s">
        <v>7539</v>
      </c>
      <c r="G247" s="171" t="s">
        <v>579</v>
      </c>
      <c r="H247" s="172">
        <v>1</v>
      </c>
      <c r="I247" s="173"/>
      <c r="J247" s="174">
        <f t="shared" si="45"/>
        <v>0</v>
      </c>
      <c r="K247" s="175"/>
      <c r="L247" s="34"/>
      <c r="M247" s="176" t="s">
        <v>1</v>
      </c>
      <c r="N247" s="139" t="s">
        <v>43</v>
      </c>
      <c r="P247" s="177">
        <f t="shared" si="46"/>
        <v>0</v>
      </c>
      <c r="Q247" s="177">
        <v>0</v>
      </c>
      <c r="R247" s="177">
        <f t="shared" si="47"/>
        <v>0</v>
      </c>
      <c r="S247" s="177">
        <v>0</v>
      </c>
      <c r="T247" s="178">
        <f t="shared" si="48"/>
        <v>0</v>
      </c>
      <c r="AR247" s="179" t="s">
        <v>680</v>
      </c>
      <c r="AT247" s="179" t="s">
        <v>576</v>
      </c>
      <c r="AU247" s="179" t="s">
        <v>89</v>
      </c>
      <c r="AY247" s="17" t="s">
        <v>574</v>
      </c>
      <c r="BE247" s="102">
        <f t="shared" si="49"/>
        <v>0</v>
      </c>
      <c r="BF247" s="102">
        <f t="shared" si="50"/>
        <v>0</v>
      </c>
      <c r="BG247" s="102">
        <f t="shared" si="51"/>
        <v>0</v>
      </c>
      <c r="BH247" s="102">
        <f t="shared" si="52"/>
        <v>0</v>
      </c>
      <c r="BI247" s="102">
        <f t="shared" si="53"/>
        <v>0</v>
      </c>
      <c r="BJ247" s="17" t="s">
        <v>89</v>
      </c>
      <c r="BK247" s="102">
        <f t="shared" si="54"/>
        <v>0</v>
      </c>
      <c r="BL247" s="17" t="s">
        <v>680</v>
      </c>
      <c r="BM247" s="179" t="s">
        <v>2553</v>
      </c>
    </row>
    <row r="248" spans="2:65" s="1" customFormat="1" ht="33" customHeight="1">
      <c r="B248" s="140"/>
      <c r="C248" s="208" t="s">
        <v>1740</v>
      </c>
      <c r="D248" s="208" t="s">
        <v>1858</v>
      </c>
      <c r="E248" s="209" t="s">
        <v>7540</v>
      </c>
      <c r="F248" s="210" t="s">
        <v>7541</v>
      </c>
      <c r="G248" s="211" t="s">
        <v>579</v>
      </c>
      <c r="H248" s="212">
        <v>1</v>
      </c>
      <c r="I248" s="213"/>
      <c r="J248" s="214">
        <f t="shared" si="45"/>
        <v>0</v>
      </c>
      <c r="K248" s="215"/>
      <c r="L248" s="216"/>
      <c r="M248" s="217" t="s">
        <v>1</v>
      </c>
      <c r="N248" s="218" t="s">
        <v>43</v>
      </c>
      <c r="P248" s="177">
        <f t="shared" si="46"/>
        <v>0</v>
      </c>
      <c r="Q248" s="177">
        <v>0</v>
      </c>
      <c r="R248" s="177">
        <f t="shared" si="47"/>
        <v>0</v>
      </c>
      <c r="S248" s="177">
        <v>0</v>
      </c>
      <c r="T248" s="178">
        <f t="shared" si="48"/>
        <v>0</v>
      </c>
      <c r="AR248" s="179" t="s">
        <v>860</v>
      </c>
      <c r="AT248" s="179" t="s">
        <v>1858</v>
      </c>
      <c r="AU248" s="179" t="s">
        <v>89</v>
      </c>
      <c r="AY248" s="17" t="s">
        <v>574</v>
      </c>
      <c r="BE248" s="102">
        <f t="shared" si="49"/>
        <v>0</v>
      </c>
      <c r="BF248" s="102">
        <f t="shared" si="50"/>
        <v>0</v>
      </c>
      <c r="BG248" s="102">
        <f t="shared" si="51"/>
        <v>0</v>
      </c>
      <c r="BH248" s="102">
        <f t="shared" si="52"/>
        <v>0</v>
      </c>
      <c r="BI248" s="102">
        <f t="shared" si="53"/>
        <v>0</v>
      </c>
      <c r="BJ248" s="17" t="s">
        <v>89</v>
      </c>
      <c r="BK248" s="102">
        <f t="shared" si="54"/>
        <v>0</v>
      </c>
      <c r="BL248" s="17" t="s">
        <v>680</v>
      </c>
      <c r="BM248" s="179" t="s">
        <v>2566</v>
      </c>
    </row>
    <row r="249" spans="2:65" s="1" customFormat="1" ht="24.25" customHeight="1">
      <c r="B249" s="140"/>
      <c r="C249" s="208" t="s">
        <v>1744</v>
      </c>
      <c r="D249" s="208" t="s">
        <v>1858</v>
      </c>
      <c r="E249" s="209" t="s">
        <v>7542</v>
      </c>
      <c r="F249" s="210" t="s">
        <v>7543</v>
      </c>
      <c r="G249" s="211" t="s">
        <v>579</v>
      </c>
      <c r="H249" s="212">
        <v>3</v>
      </c>
      <c r="I249" s="213"/>
      <c r="J249" s="214">
        <f t="shared" si="45"/>
        <v>0</v>
      </c>
      <c r="K249" s="215"/>
      <c r="L249" s="216"/>
      <c r="M249" s="217" t="s">
        <v>1</v>
      </c>
      <c r="N249" s="218" t="s">
        <v>43</v>
      </c>
      <c r="P249" s="177">
        <f t="shared" si="46"/>
        <v>0</v>
      </c>
      <c r="Q249" s="177">
        <v>0</v>
      </c>
      <c r="R249" s="177">
        <f t="shared" si="47"/>
        <v>0</v>
      </c>
      <c r="S249" s="177">
        <v>0</v>
      </c>
      <c r="T249" s="178">
        <f t="shared" si="48"/>
        <v>0</v>
      </c>
      <c r="AR249" s="179" t="s">
        <v>860</v>
      </c>
      <c r="AT249" s="179" t="s">
        <v>1858</v>
      </c>
      <c r="AU249" s="179" t="s">
        <v>89</v>
      </c>
      <c r="AY249" s="17" t="s">
        <v>574</v>
      </c>
      <c r="BE249" s="102">
        <f t="shared" si="49"/>
        <v>0</v>
      </c>
      <c r="BF249" s="102">
        <f t="shared" si="50"/>
        <v>0</v>
      </c>
      <c r="BG249" s="102">
        <f t="shared" si="51"/>
        <v>0</v>
      </c>
      <c r="BH249" s="102">
        <f t="shared" si="52"/>
        <v>0</v>
      </c>
      <c r="BI249" s="102">
        <f t="shared" si="53"/>
        <v>0</v>
      </c>
      <c r="BJ249" s="17" t="s">
        <v>89</v>
      </c>
      <c r="BK249" s="102">
        <f t="shared" si="54"/>
        <v>0</v>
      </c>
      <c r="BL249" s="17" t="s">
        <v>680</v>
      </c>
      <c r="BM249" s="179" t="s">
        <v>2587</v>
      </c>
    </row>
    <row r="250" spans="2:65" s="1" customFormat="1" ht="16.5" customHeight="1">
      <c r="B250" s="140"/>
      <c r="C250" s="168" t="s">
        <v>1748</v>
      </c>
      <c r="D250" s="168" t="s">
        <v>576</v>
      </c>
      <c r="E250" s="169" t="s">
        <v>7544</v>
      </c>
      <c r="F250" s="170" t="s">
        <v>7545</v>
      </c>
      <c r="G250" s="171" t="s">
        <v>579</v>
      </c>
      <c r="H250" s="172">
        <v>36</v>
      </c>
      <c r="I250" s="173"/>
      <c r="J250" s="174">
        <f t="shared" si="45"/>
        <v>0</v>
      </c>
      <c r="K250" s="175"/>
      <c r="L250" s="34"/>
      <c r="M250" s="176" t="s">
        <v>1</v>
      </c>
      <c r="N250" s="139" t="s">
        <v>43</v>
      </c>
      <c r="P250" s="177">
        <f t="shared" si="46"/>
        <v>0</v>
      </c>
      <c r="Q250" s="177">
        <v>0</v>
      </c>
      <c r="R250" s="177">
        <f t="shared" si="47"/>
        <v>0</v>
      </c>
      <c r="S250" s="177">
        <v>0</v>
      </c>
      <c r="T250" s="178">
        <f t="shared" si="48"/>
        <v>0</v>
      </c>
      <c r="AR250" s="179" t="s">
        <v>680</v>
      </c>
      <c r="AT250" s="179" t="s">
        <v>576</v>
      </c>
      <c r="AU250" s="179" t="s">
        <v>89</v>
      </c>
      <c r="AY250" s="17" t="s">
        <v>574</v>
      </c>
      <c r="BE250" s="102">
        <f t="shared" si="49"/>
        <v>0</v>
      </c>
      <c r="BF250" s="102">
        <f t="shared" si="50"/>
        <v>0</v>
      </c>
      <c r="BG250" s="102">
        <f t="shared" si="51"/>
        <v>0</v>
      </c>
      <c r="BH250" s="102">
        <f t="shared" si="52"/>
        <v>0</v>
      </c>
      <c r="BI250" s="102">
        <f t="shared" si="53"/>
        <v>0</v>
      </c>
      <c r="BJ250" s="17" t="s">
        <v>89</v>
      </c>
      <c r="BK250" s="102">
        <f t="shared" si="54"/>
        <v>0</v>
      </c>
      <c r="BL250" s="17" t="s">
        <v>680</v>
      </c>
      <c r="BM250" s="179" t="s">
        <v>2608</v>
      </c>
    </row>
    <row r="251" spans="2:65" s="1" customFormat="1" ht="33" customHeight="1">
      <c r="B251" s="140"/>
      <c r="C251" s="208" t="s">
        <v>1752</v>
      </c>
      <c r="D251" s="208" t="s">
        <v>1858</v>
      </c>
      <c r="E251" s="209" t="s">
        <v>7546</v>
      </c>
      <c r="F251" s="210" t="s">
        <v>7547</v>
      </c>
      <c r="G251" s="211" t="s">
        <v>579</v>
      </c>
      <c r="H251" s="212">
        <v>36</v>
      </c>
      <c r="I251" s="213"/>
      <c r="J251" s="214">
        <f t="shared" si="45"/>
        <v>0</v>
      </c>
      <c r="K251" s="215"/>
      <c r="L251" s="216"/>
      <c r="M251" s="217" t="s">
        <v>1</v>
      </c>
      <c r="N251" s="218" t="s">
        <v>43</v>
      </c>
      <c r="P251" s="177">
        <f t="shared" si="46"/>
        <v>0</v>
      </c>
      <c r="Q251" s="177">
        <v>0</v>
      </c>
      <c r="R251" s="177">
        <f t="shared" si="47"/>
        <v>0</v>
      </c>
      <c r="S251" s="177">
        <v>0</v>
      </c>
      <c r="T251" s="178">
        <f t="shared" si="48"/>
        <v>0</v>
      </c>
      <c r="AR251" s="179" t="s">
        <v>860</v>
      </c>
      <c r="AT251" s="179" t="s">
        <v>1858</v>
      </c>
      <c r="AU251" s="179" t="s">
        <v>89</v>
      </c>
      <c r="AY251" s="17" t="s">
        <v>574</v>
      </c>
      <c r="BE251" s="102">
        <f t="shared" si="49"/>
        <v>0</v>
      </c>
      <c r="BF251" s="102">
        <f t="shared" si="50"/>
        <v>0</v>
      </c>
      <c r="BG251" s="102">
        <f t="shared" si="51"/>
        <v>0</v>
      </c>
      <c r="BH251" s="102">
        <f t="shared" si="52"/>
        <v>0</v>
      </c>
      <c r="BI251" s="102">
        <f t="shared" si="53"/>
        <v>0</v>
      </c>
      <c r="BJ251" s="17" t="s">
        <v>89</v>
      </c>
      <c r="BK251" s="102">
        <f t="shared" si="54"/>
        <v>0</v>
      </c>
      <c r="BL251" s="17" t="s">
        <v>680</v>
      </c>
      <c r="BM251" s="179" t="s">
        <v>2660</v>
      </c>
    </row>
    <row r="252" spans="2:65" s="1" customFormat="1" ht="24.25" customHeight="1">
      <c r="B252" s="140"/>
      <c r="C252" s="168" t="s">
        <v>1756</v>
      </c>
      <c r="D252" s="168" t="s">
        <v>576</v>
      </c>
      <c r="E252" s="169" t="s">
        <v>7548</v>
      </c>
      <c r="F252" s="170" t="s">
        <v>7549</v>
      </c>
      <c r="G252" s="171" t="s">
        <v>579</v>
      </c>
      <c r="H252" s="172">
        <v>18</v>
      </c>
      <c r="I252" s="173"/>
      <c r="J252" s="174">
        <f t="shared" si="45"/>
        <v>0</v>
      </c>
      <c r="K252" s="175"/>
      <c r="L252" s="34"/>
      <c r="M252" s="176" t="s">
        <v>1</v>
      </c>
      <c r="N252" s="139" t="s">
        <v>43</v>
      </c>
      <c r="P252" s="177">
        <f t="shared" si="46"/>
        <v>0</v>
      </c>
      <c r="Q252" s="177">
        <v>0</v>
      </c>
      <c r="R252" s="177">
        <f t="shared" si="47"/>
        <v>0</v>
      </c>
      <c r="S252" s="177">
        <v>0</v>
      </c>
      <c r="T252" s="178">
        <f t="shared" si="48"/>
        <v>0</v>
      </c>
      <c r="AR252" s="179" t="s">
        <v>680</v>
      </c>
      <c r="AT252" s="179" t="s">
        <v>576</v>
      </c>
      <c r="AU252" s="179" t="s">
        <v>89</v>
      </c>
      <c r="AY252" s="17" t="s">
        <v>574</v>
      </c>
      <c r="BE252" s="102">
        <f t="shared" si="49"/>
        <v>0</v>
      </c>
      <c r="BF252" s="102">
        <f t="shared" si="50"/>
        <v>0</v>
      </c>
      <c r="BG252" s="102">
        <f t="shared" si="51"/>
        <v>0</v>
      </c>
      <c r="BH252" s="102">
        <f t="shared" si="52"/>
        <v>0</v>
      </c>
      <c r="BI252" s="102">
        <f t="shared" si="53"/>
        <v>0</v>
      </c>
      <c r="BJ252" s="17" t="s">
        <v>89</v>
      </c>
      <c r="BK252" s="102">
        <f t="shared" si="54"/>
        <v>0</v>
      </c>
      <c r="BL252" s="17" t="s">
        <v>680</v>
      </c>
      <c r="BM252" s="179" t="s">
        <v>2674</v>
      </c>
    </row>
    <row r="253" spans="2:65" s="1" customFormat="1" ht="33" customHeight="1">
      <c r="B253" s="140"/>
      <c r="C253" s="208" t="s">
        <v>1776</v>
      </c>
      <c r="D253" s="208" t="s">
        <v>1858</v>
      </c>
      <c r="E253" s="209" t="s">
        <v>7550</v>
      </c>
      <c r="F253" s="210" t="s">
        <v>7551</v>
      </c>
      <c r="G253" s="211" t="s">
        <v>579</v>
      </c>
      <c r="H253" s="212">
        <v>18</v>
      </c>
      <c r="I253" s="213"/>
      <c r="J253" s="214">
        <f t="shared" si="45"/>
        <v>0</v>
      </c>
      <c r="K253" s="215"/>
      <c r="L253" s="216"/>
      <c r="M253" s="217" t="s">
        <v>1</v>
      </c>
      <c r="N253" s="218" t="s">
        <v>43</v>
      </c>
      <c r="P253" s="177">
        <f t="shared" si="46"/>
        <v>0</v>
      </c>
      <c r="Q253" s="177">
        <v>0</v>
      </c>
      <c r="R253" s="177">
        <f t="shared" si="47"/>
        <v>0</v>
      </c>
      <c r="S253" s="177">
        <v>0</v>
      </c>
      <c r="T253" s="178">
        <f t="shared" si="48"/>
        <v>0</v>
      </c>
      <c r="AR253" s="179" t="s">
        <v>860</v>
      </c>
      <c r="AT253" s="179" t="s">
        <v>1858</v>
      </c>
      <c r="AU253" s="179" t="s">
        <v>89</v>
      </c>
      <c r="AY253" s="17" t="s">
        <v>574</v>
      </c>
      <c r="BE253" s="102">
        <f t="shared" si="49"/>
        <v>0</v>
      </c>
      <c r="BF253" s="102">
        <f t="shared" si="50"/>
        <v>0</v>
      </c>
      <c r="BG253" s="102">
        <f t="shared" si="51"/>
        <v>0</v>
      </c>
      <c r="BH253" s="102">
        <f t="shared" si="52"/>
        <v>0</v>
      </c>
      <c r="BI253" s="102">
        <f t="shared" si="53"/>
        <v>0</v>
      </c>
      <c r="BJ253" s="17" t="s">
        <v>89</v>
      </c>
      <c r="BK253" s="102">
        <f t="shared" si="54"/>
        <v>0</v>
      </c>
      <c r="BL253" s="17" t="s">
        <v>680</v>
      </c>
      <c r="BM253" s="179" t="s">
        <v>2698</v>
      </c>
    </row>
    <row r="254" spans="2:65" s="1" customFormat="1" ht="24.25" customHeight="1">
      <c r="B254" s="140"/>
      <c r="C254" s="168" t="s">
        <v>1796</v>
      </c>
      <c r="D254" s="168" t="s">
        <v>576</v>
      </c>
      <c r="E254" s="169" t="s">
        <v>7552</v>
      </c>
      <c r="F254" s="170" t="s">
        <v>7553</v>
      </c>
      <c r="G254" s="171" t="s">
        <v>579</v>
      </c>
      <c r="H254" s="172">
        <v>179</v>
      </c>
      <c r="I254" s="173"/>
      <c r="J254" s="174">
        <f t="shared" si="45"/>
        <v>0</v>
      </c>
      <c r="K254" s="175"/>
      <c r="L254" s="34"/>
      <c r="M254" s="176" t="s">
        <v>1</v>
      </c>
      <c r="N254" s="139" t="s">
        <v>43</v>
      </c>
      <c r="P254" s="177">
        <f t="shared" si="46"/>
        <v>0</v>
      </c>
      <c r="Q254" s="177">
        <v>0</v>
      </c>
      <c r="R254" s="177">
        <f t="shared" si="47"/>
        <v>0</v>
      </c>
      <c r="S254" s="177">
        <v>0</v>
      </c>
      <c r="T254" s="178">
        <f t="shared" si="48"/>
        <v>0</v>
      </c>
      <c r="AR254" s="179" t="s">
        <v>680</v>
      </c>
      <c r="AT254" s="179" t="s">
        <v>576</v>
      </c>
      <c r="AU254" s="179" t="s">
        <v>89</v>
      </c>
      <c r="AY254" s="17" t="s">
        <v>574</v>
      </c>
      <c r="BE254" s="102">
        <f t="shared" si="49"/>
        <v>0</v>
      </c>
      <c r="BF254" s="102">
        <f t="shared" si="50"/>
        <v>0</v>
      </c>
      <c r="BG254" s="102">
        <f t="shared" si="51"/>
        <v>0</v>
      </c>
      <c r="BH254" s="102">
        <f t="shared" si="52"/>
        <v>0</v>
      </c>
      <c r="BI254" s="102">
        <f t="shared" si="53"/>
        <v>0</v>
      </c>
      <c r="BJ254" s="17" t="s">
        <v>89</v>
      </c>
      <c r="BK254" s="102">
        <f t="shared" si="54"/>
        <v>0</v>
      </c>
      <c r="BL254" s="17" t="s">
        <v>680</v>
      </c>
      <c r="BM254" s="179" t="s">
        <v>2724</v>
      </c>
    </row>
    <row r="255" spans="2:65" s="1" customFormat="1" ht="24.25" customHeight="1">
      <c r="B255" s="140"/>
      <c r="C255" s="208" t="s">
        <v>1460</v>
      </c>
      <c r="D255" s="208" t="s">
        <v>1858</v>
      </c>
      <c r="E255" s="209" t="s">
        <v>7554</v>
      </c>
      <c r="F255" s="210" t="s">
        <v>7555</v>
      </c>
      <c r="G255" s="211" t="s">
        <v>579</v>
      </c>
      <c r="H255" s="212">
        <v>6</v>
      </c>
      <c r="I255" s="213"/>
      <c r="J255" s="214">
        <f t="shared" si="45"/>
        <v>0</v>
      </c>
      <c r="K255" s="215"/>
      <c r="L255" s="216"/>
      <c r="M255" s="217" t="s">
        <v>1</v>
      </c>
      <c r="N255" s="218" t="s">
        <v>43</v>
      </c>
      <c r="P255" s="177">
        <f t="shared" si="46"/>
        <v>0</v>
      </c>
      <c r="Q255" s="177">
        <v>0</v>
      </c>
      <c r="R255" s="177">
        <f t="shared" si="47"/>
        <v>0</v>
      </c>
      <c r="S255" s="177">
        <v>0</v>
      </c>
      <c r="T255" s="178">
        <f t="shared" si="48"/>
        <v>0</v>
      </c>
      <c r="AR255" s="179" t="s">
        <v>860</v>
      </c>
      <c r="AT255" s="179" t="s">
        <v>1858</v>
      </c>
      <c r="AU255" s="179" t="s">
        <v>89</v>
      </c>
      <c r="AY255" s="17" t="s">
        <v>574</v>
      </c>
      <c r="BE255" s="102">
        <f t="shared" si="49"/>
        <v>0</v>
      </c>
      <c r="BF255" s="102">
        <f t="shared" si="50"/>
        <v>0</v>
      </c>
      <c r="BG255" s="102">
        <f t="shared" si="51"/>
        <v>0</v>
      </c>
      <c r="BH255" s="102">
        <f t="shared" si="52"/>
        <v>0</v>
      </c>
      <c r="BI255" s="102">
        <f t="shared" si="53"/>
        <v>0</v>
      </c>
      <c r="BJ255" s="17" t="s">
        <v>89</v>
      </c>
      <c r="BK255" s="102">
        <f t="shared" si="54"/>
        <v>0</v>
      </c>
      <c r="BL255" s="17" t="s">
        <v>680</v>
      </c>
      <c r="BM255" s="179" t="s">
        <v>2739</v>
      </c>
    </row>
    <row r="256" spans="2:65" s="1" customFormat="1" ht="44.25" customHeight="1">
      <c r="B256" s="140"/>
      <c r="C256" s="208" t="s">
        <v>1807</v>
      </c>
      <c r="D256" s="208" t="s">
        <v>1858</v>
      </c>
      <c r="E256" s="209" t="s">
        <v>7556</v>
      </c>
      <c r="F256" s="210" t="s">
        <v>7557</v>
      </c>
      <c r="G256" s="211" t="s">
        <v>579</v>
      </c>
      <c r="H256" s="212">
        <v>136</v>
      </c>
      <c r="I256" s="213"/>
      <c r="J256" s="214">
        <f t="shared" si="45"/>
        <v>0</v>
      </c>
      <c r="K256" s="215"/>
      <c r="L256" s="216"/>
      <c r="M256" s="217" t="s">
        <v>1</v>
      </c>
      <c r="N256" s="218" t="s">
        <v>43</v>
      </c>
      <c r="P256" s="177">
        <f t="shared" si="46"/>
        <v>0</v>
      </c>
      <c r="Q256" s="177">
        <v>0</v>
      </c>
      <c r="R256" s="177">
        <f t="shared" si="47"/>
        <v>0</v>
      </c>
      <c r="S256" s="177">
        <v>0</v>
      </c>
      <c r="T256" s="178">
        <f t="shared" si="48"/>
        <v>0</v>
      </c>
      <c r="AR256" s="179" t="s">
        <v>860</v>
      </c>
      <c r="AT256" s="179" t="s">
        <v>1858</v>
      </c>
      <c r="AU256" s="179" t="s">
        <v>89</v>
      </c>
      <c r="AY256" s="17" t="s">
        <v>574</v>
      </c>
      <c r="BE256" s="102">
        <f t="shared" si="49"/>
        <v>0</v>
      </c>
      <c r="BF256" s="102">
        <f t="shared" si="50"/>
        <v>0</v>
      </c>
      <c r="BG256" s="102">
        <f t="shared" si="51"/>
        <v>0</v>
      </c>
      <c r="BH256" s="102">
        <f t="shared" si="52"/>
        <v>0</v>
      </c>
      <c r="BI256" s="102">
        <f t="shared" si="53"/>
        <v>0</v>
      </c>
      <c r="BJ256" s="17" t="s">
        <v>89</v>
      </c>
      <c r="BK256" s="102">
        <f t="shared" si="54"/>
        <v>0</v>
      </c>
      <c r="BL256" s="17" t="s">
        <v>680</v>
      </c>
      <c r="BM256" s="179" t="s">
        <v>2757</v>
      </c>
    </row>
    <row r="257" spans="2:65" s="1" customFormat="1" ht="44.25" customHeight="1">
      <c r="B257" s="140"/>
      <c r="C257" s="208" t="s">
        <v>1812</v>
      </c>
      <c r="D257" s="208" t="s">
        <v>1858</v>
      </c>
      <c r="E257" s="209" t="s">
        <v>7558</v>
      </c>
      <c r="F257" s="210" t="s">
        <v>7559</v>
      </c>
      <c r="G257" s="211" t="s">
        <v>579</v>
      </c>
      <c r="H257" s="212">
        <v>27</v>
      </c>
      <c r="I257" s="213"/>
      <c r="J257" s="214">
        <f t="shared" si="45"/>
        <v>0</v>
      </c>
      <c r="K257" s="215"/>
      <c r="L257" s="216"/>
      <c r="M257" s="217" t="s">
        <v>1</v>
      </c>
      <c r="N257" s="218" t="s">
        <v>43</v>
      </c>
      <c r="P257" s="177">
        <f t="shared" si="46"/>
        <v>0</v>
      </c>
      <c r="Q257" s="177">
        <v>0</v>
      </c>
      <c r="R257" s="177">
        <f t="shared" si="47"/>
        <v>0</v>
      </c>
      <c r="S257" s="177">
        <v>0</v>
      </c>
      <c r="T257" s="178">
        <f t="shared" si="48"/>
        <v>0</v>
      </c>
      <c r="AR257" s="179" t="s">
        <v>860</v>
      </c>
      <c r="AT257" s="179" t="s">
        <v>1858</v>
      </c>
      <c r="AU257" s="179" t="s">
        <v>89</v>
      </c>
      <c r="AY257" s="17" t="s">
        <v>574</v>
      </c>
      <c r="BE257" s="102">
        <f t="shared" si="49"/>
        <v>0</v>
      </c>
      <c r="BF257" s="102">
        <f t="shared" si="50"/>
        <v>0</v>
      </c>
      <c r="BG257" s="102">
        <f t="shared" si="51"/>
        <v>0</v>
      </c>
      <c r="BH257" s="102">
        <f t="shared" si="52"/>
        <v>0</v>
      </c>
      <c r="BI257" s="102">
        <f t="shared" si="53"/>
        <v>0</v>
      </c>
      <c r="BJ257" s="17" t="s">
        <v>89</v>
      </c>
      <c r="BK257" s="102">
        <f t="shared" si="54"/>
        <v>0</v>
      </c>
      <c r="BL257" s="17" t="s">
        <v>680</v>
      </c>
      <c r="BM257" s="179" t="s">
        <v>2783</v>
      </c>
    </row>
    <row r="258" spans="2:65" s="1" customFormat="1" ht="24.25" customHeight="1">
      <c r="B258" s="140"/>
      <c r="C258" s="208" t="s">
        <v>1816</v>
      </c>
      <c r="D258" s="208" t="s">
        <v>1858</v>
      </c>
      <c r="E258" s="209" t="s">
        <v>7560</v>
      </c>
      <c r="F258" s="210" t="s">
        <v>7561</v>
      </c>
      <c r="G258" s="211" t="s">
        <v>579</v>
      </c>
      <c r="H258" s="212">
        <v>6</v>
      </c>
      <c r="I258" s="213"/>
      <c r="J258" s="214">
        <f t="shared" si="45"/>
        <v>0</v>
      </c>
      <c r="K258" s="215"/>
      <c r="L258" s="216"/>
      <c r="M258" s="217" t="s">
        <v>1</v>
      </c>
      <c r="N258" s="218" t="s">
        <v>43</v>
      </c>
      <c r="P258" s="177">
        <f t="shared" si="46"/>
        <v>0</v>
      </c>
      <c r="Q258" s="177">
        <v>0</v>
      </c>
      <c r="R258" s="177">
        <f t="shared" si="47"/>
        <v>0</v>
      </c>
      <c r="S258" s="177">
        <v>0</v>
      </c>
      <c r="T258" s="178">
        <f t="shared" si="48"/>
        <v>0</v>
      </c>
      <c r="AR258" s="179" t="s">
        <v>860</v>
      </c>
      <c r="AT258" s="179" t="s">
        <v>1858</v>
      </c>
      <c r="AU258" s="179" t="s">
        <v>89</v>
      </c>
      <c r="AY258" s="17" t="s">
        <v>574</v>
      </c>
      <c r="BE258" s="102">
        <f t="shared" si="49"/>
        <v>0</v>
      </c>
      <c r="BF258" s="102">
        <f t="shared" si="50"/>
        <v>0</v>
      </c>
      <c r="BG258" s="102">
        <f t="shared" si="51"/>
        <v>0</v>
      </c>
      <c r="BH258" s="102">
        <f t="shared" si="52"/>
        <v>0</v>
      </c>
      <c r="BI258" s="102">
        <f t="shared" si="53"/>
        <v>0</v>
      </c>
      <c r="BJ258" s="17" t="s">
        <v>89</v>
      </c>
      <c r="BK258" s="102">
        <f t="shared" si="54"/>
        <v>0</v>
      </c>
      <c r="BL258" s="17" t="s">
        <v>680</v>
      </c>
      <c r="BM258" s="179" t="s">
        <v>2810</v>
      </c>
    </row>
    <row r="259" spans="2:65" s="1" customFormat="1" ht="24.25" customHeight="1">
      <c r="B259" s="140"/>
      <c r="C259" s="208" t="s">
        <v>1820</v>
      </c>
      <c r="D259" s="208" t="s">
        <v>1858</v>
      </c>
      <c r="E259" s="209" t="s">
        <v>7562</v>
      </c>
      <c r="F259" s="210" t="s">
        <v>7563</v>
      </c>
      <c r="G259" s="211" t="s">
        <v>579</v>
      </c>
      <c r="H259" s="212">
        <v>4</v>
      </c>
      <c r="I259" s="213"/>
      <c r="J259" s="214">
        <f t="shared" si="45"/>
        <v>0</v>
      </c>
      <c r="K259" s="215"/>
      <c r="L259" s="216"/>
      <c r="M259" s="217" t="s">
        <v>1</v>
      </c>
      <c r="N259" s="218" t="s">
        <v>43</v>
      </c>
      <c r="P259" s="177">
        <f t="shared" si="46"/>
        <v>0</v>
      </c>
      <c r="Q259" s="177">
        <v>0</v>
      </c>
      <c r="R259" s="177">
        <f t="shared" si="47"/>
        <v>0</v>
      </c>
      <c r="S259" s="177">
        <v>0</v>
      </c>
      <c r="T259" s="178">
        <f t="shared" si="48"/>
        <v>0</v>
      </c>
      <c r="AR259" s="179" t="s">
        <v>860</v>
      </c>
      <c r="AT259" s="179" t="s">
        <v>1858</v>
      </c>
      <c r="AU259" s="179" t="s">
        <v>89</v>
      </c>
      <c r="AY259" s="17" t="s">
        <v>574</v>
      </c>
      <c r="BE259" s="102">
        <f t="shared" si="49"/>
        <v>0</v>
      </c>
      <c r="BF259" s="102">
        <f t="shared" si="50"/>
        <v>0</v>
      </c>
      <c r="BG259" s="102">
        <f t="shared" si="51"/>
        <v>0</v>
      </c>
      <c r="BH259" s="102">
        <f t="shared" si="52"/>
        <v>0</v>
      </c>
      <c r="BI259" s="102">
        <f t="shared" si="53"/>
        <v>0</v>
      </c>
      <c r="BJ259" s="17" t="s">
        <v>89</v>
      </c>
      <c r="BK259" s="102">
        <f t="shared" si="54"/>
        <v>0</v>
      </c>
      <c r="BL259" s="17" t="s">
        <v>680</v>
      </c>
      <c r="BM259" s="179" t="s">
        <v>2833</v>
      </c>
    </row>
    <row r="260" spans="2:65" s="1" customFormat="1" ht="21.75" customHeight="1">
      <c r="B260" s="140"/>
      <c r="C260" s="168" t="s">
        <v>1826</v>
      </c>
      <c r="D260" s="168" t="s">
        <v>576</v>
      </c>
      <c r="E260" s="169" t="s">
        <v>7564</v>
      </c>
      <c r="F260" s="170" t="s">
        <v>7565</v>
      </c>
      <c r="G260" s="171" t="s">
        <v>7566</v>
      </c>
      <c r="H260" s="172">
        <v>169</v>
      </c>
      <c r="I260" s="173"/>
      <c r="J260" s="174">
        <f t="shared" si="45"/>
        <v>0</v>
      </c>
      <c r="K260" s="175"/>
      <c r="L260" s="34"/>
      <c r="M260" s="176" t="s">
        <v>1</v>
      </c>
      <c r="N260" s="139" t="s">
        <v>43</v>
      </c>
      <c r="P260" s="177">
        <f t="shared" si="46"/>
        <v>0</v>
      </c>
      <c r="Q260" s="177">
        <v>0</v>
      </c>
      <c r="R260" s="177">
        <f t="shared" si="47"/>
        <v>0</v>
      </c>
      <c r="S260" s="177">
        <v>0</v>
      </c>
      <c r="T260" s="178">
        <f t="shared" si="48"/>
        <v>0</v>
      </c>
      <c r="AR260" s="179" t="s">
        <v>680</v>
      </c>
      <c r="AT260" s="179" t="s">
        <v>576</v>
      </c>
      <c r="AU260" s="179" t="s">
        <v>89</v>
      </c>
      <c r="AY260" s="17" t="s">
        <v>574</v>
      </c>
      <c r="BE260" s="102">
        <f t="shared" si="49"/>
        <v>0</v>
      </c>
      <c r="BF260" s="102">
        <f t="shared" si="50"/>
        <v>0</v>
      </c>
      <c r="BG260" s="102">
        <f t="shared" si="51"/>
        <v>0</v>
      </c>
      <c r="BH260" s="102">
        <f t="shared" si="52"/>
        <v>0</v>
      </c>
      <c r="BI260" s="102">
        <f t="shared" si="53"/>
        <v>0</v>
      </c>
      <c r="BJ260" s="17" t="s">
        <v>89</v>
      </c>
      <c r="BK260" s="102">
        <f t="shared" si="54"/>
        <v>0</v>
      </c>
      <c r="BL260" s="17" t="s">
        <v>680</v>
      </c>
      <c r="BM260" s="179" t="s">
        <v>2849</v>
      </c>
    </row>
    <row r="261" spans="2:65" s="1" customFormat="1" ht="24.25" customHeight="1">
      <c r="B261" s="140"/>
      <c r="C261" s="208" t="s">
        <v>1830</v>
      </c>
      <c r="D261" s="208" t="s">
        <v>1858</v>
      </c>
      <c r="E261" s="209" t="s">
        <v>7567</v>
      </c>
      <c r="F261" s="210" t="s">
        <v>7568</v>
      </c>
      <c r="G261" s="211" t="s">
        <v>579</v>
      </c>
      <c r="H261" s="212">
        <v>169</v>
      </c>
      <c r="I261" s="213"/>
      <c r="J261" s="214">
        <f t="shared" si="45"/>
        <v>0</v>
      </c>
      <c r="K261" s="215"/>
      <c r="L261" s="216"/>
      <c r="M261" s="217" t="s">
        <v>1</v>
      </c>
      <c r="N261" s="218" t="s">
        <v>43</v>
      </c>
      <c r="P261" s="177">
        <f t="shared" si="46"/>
        <v>0</v>
      </c>
      <c r="Q261" s="177">
        <v>0</v>
      </c>
      <c r="R261" s="177">
        <f t="shared" si="47"/>
        <v>0</v>
      </c>
      <c r="S261" s="177">
        <v>0</v>
      </c>
      <c r="T261" s="178">
        <f t="shared" si="48"/>
        <v>0</v>
      </c>
      <c r="AR261" s="179" t="s">
        <v>860</v>
      </c>
      <c r="AT261" s="179" t="s">
        <v>1858</v>
      </c>
      <c r="AU261" s="179" t="s">
        <v>89</v>
      </c>
      <c r="AY261" s="17" t="s">
        <v>574</v>
      </c>
      <c r="BE261" s="102">
        <f t="shared" si="49"/>
        <v>0</v>
      </c>
      <c r="BF261" s="102">
        <f t="shared" si="50"/>
        <v>0</v>
      </c>
      <c r="BG261" s="102">
        <f t="shared" si="51"/>
        <v>0</v>
      </c>
      <c r="BH261" s="102">
        <f t="shared" si="52"/>
        <v>0</v>
      </c>
      <c r="BI261" s="102">
        <f t="shared" si="53"/>
        <v>0</v>
      </c>
      <c r="BJ261" s="17" t="s">
        <v>89</v>
      </c>
      <c r="BK261" s="102">
        <f t="shared" si="54"/>
        <v>0</v>
      </c>
      <c r="BL261" s="17" t="s">
        <v>680</v>
      </c>
      <c r="BM261" s="179" t="s">
        <v>2861</v>
      </c>
    </row>
    <row r="262" spans="2:65" s="1" customFormat="1" ht="16.5" customHeight="1">
      <c r="B262" s="140"/>
      <c r="C262" s="208" t="s">
        <v>1834</v>
      </c>
      <c r="D262" s="208" t="s">
        <v>1858</v>
      </c>
      <c r="E262" s="209" t="s">
        <v>7569</v>
      </c>
      <c r="F262" s="210" t="s">
        <v>7570</v>
      </c>
      <c r="G262" s="211" t="s">
        <v>579</v>
      </c>
      <c r="H262" s="212">
        <v>163</v>
      </c>
      <c r="I262" s="213"/>
      <c r="J262" s="214">
        <f t="shared" si="45"/>
        <v>0</v>
      </c>
      <c r="K262" s="215"/>
      <c r="L262" s="216"/>
      <c r="M262" s="217" t="s">
        <v>1</v>
      </c>
      <c r="N262" s="218" t="s">
        <v>43</v>
      </c>
      <c r="P262" s="177">
        <f t="shared" si="46"/>
        <v>0</v>
      </c>
      <c r="Q262" s="177">
        <v>0</v>
      </c>
      <c r="R262" s="177">
        <f t="shared" si="47"/>
        <v>0</v>
      </c>
      <c r="S262" s="177">
        <v>0</v>
      </c>
      <c r="T262" s="178">
        <f t="shared" si="48"/>
        <v>0</v>
      </c>
      <c r="AR262" s="179" t="s">
        <v>860</v>
      </c>
      <c r="AT262" s="179" t="s">
        <v>1858</v>
      </c>
      <c r="AU262" s="179" t="s">
        <v>89</v>
      </c>
      <c r="AY262" s="17" t="s">
        <v>574</v>
      </c>
      <c r="BE262" s="102">
        <f t="shared" si="49"/>
        <v>0</v>
      </c>
      <c r="BF262" s="102">
        <f t="shared" si="50"/>
        <v>0</v>
      </c>
      <c r="BG262" s="102">
        <f t="shared" si="51"/>
        <v>0</v>
      </c>
      <c r="BH262" s="102">
        <f t="shared" si="52"/>
        <v>0</v>
      </c>
      <c r="BI262" s="102">
        <f t="shared" si="53"/>
        <v>0</v>
      </c>
      <c r="BJ262" s="17" t="s">
        <v>89</v>
      </c>
      <c r="BK262" s="102">
        <f t="shared" si="54"/>
        <v>0</v>
      </c>
      <c r="BL262" s="17" t="s">
        <v>680</v>
      </c>
      <c r="BM262" s="179" t="s">
        <v>545</v>
      </c>
    </row>
    <row r="263" spans="2:65" s="1" customFormat="1" ht="16.5" customHeight="1">
      <c r="B263" s="140"/>
      <c r="C263" s="168" t="s">
        <v>1839</v>
      </c>
      <c r="D263" s="168" t="s">
        <v>576</v>
      </c>
      <c r="E263" s="169" t="s">
        <v>7571</v>
      </c>
      <c r="F263" s="170" t="s">
        <v>7572</v>
      </c>
      <c r="G263" s="171" t="s">
        <v>579</v>
      </c>
      <c r="H263" s="172">
        <v>23</v>
      </c>
      <c r="I263" s="173"/>
      <c r="J263" s="174">
        <f t="shared" si="45"/>
        <v>0</v>
      </c>
      <c r="K263" s="175"/>
      <c r="L263" s="34"/>
      <c r="M263" s="176" t="s">
        <v>1</v>
      </c>
      <c r="N263" s="139" t="s">
        <v>43</v>
      </c>
      <c r="P263" s="177">
        <f t="shared" si="46"/>
        <v>0</v>
      </c>
      <c r="Q263" s="177">
        <v>0</v>
      </c>
      <c r="R263" s="177">
        <f t="shared" si="47"/>
        <v>0</v>
      </c>
      <c r="S263" s="177">
        <v>0</v>
      </c>
      <c r="T263" s="178">
        <f t="shared" si="48"/>
        <v>0</v>
      </c>
      <c r="AR263" s="179" t="s">
        <v>680</v>
      </c>
      <c r="AT263" s="179" t="s">
        <v>576</v>
      </c>
      <c r="AU263" s="179" t="s">
        <v>89</v>
      </c>
      <c r="AY263" s="17" t="s">
        <v>574</v>
      </c>
      <c r="BE263" s="102">
        <f t="shared" si="49"/>
        <v>0</v>
      </c>
      <c r="BF263" s="102">
        <f t="shared" si="50"/>
        <v>0</v>
      </c>
      <c r="BG263" s="102">
        <f t="shared" si="51"/>
        <v>0</v>
      </c>
      <c r="BH263" s="102">
        <f t="shared" si="52"/>
        <v>0</v>
      </c>
      <c r="BI263" s="102">
        <f t="shared" si="53"/>
        <v>0</v>
      </c>
      <c r="BJ263" s="17" t="s">
        <v>89</v>
      </c>
      <c r="BK263" s="102">
        <f t="shared" si="54"/>
        <v>0</v>
      </c>
      <c r="BL263" s="17" t="s">
        <v>680</v>
      </c>
      <c r="BM263" s="179" t="s">
        <v>2949</v>
      </c>
    </row>
    <row r="264" spans="2:65" s="1" customFormat="1" ht="24.25" customHeight="1">
      <c r="B264" s="140"/>
      <c r="C264" s="208" t="s">
        <v>1844</v>
      </c>
      <c r="D264" s="208" t="s">
        <v>1858</v>
      </c>
      <c r="E264" s="209" t="s">
        <v>7573</v>
      </c>
      <c r="F264" s="210" t="s">
        <v>7574</v>
      </c>
      <c r="G264" s="211" t="s">
        <v>579</v>
      </c>
      <c r="H264" s="212">
        <v>23</v>
      </c>
      <c r="I264" s="213"/>
      <c r="J264" s="214">
        <f t="shared" si="45"/>
        <v>0</v>
      </c>
      <c r="K264" s="215"/>
      <c r="L264" s="216"/>
      <c r="M264" s="217" t="s">
        <v>1</v>
      </c>
      <c r="N264" s="218" t="s">
        <v>43</v>
      </c>
      <c r="P264" s="177">
        <f t="shared" si="46"/>
        <v>0</v>
      </c>
      <c r="Q264" s="177">
        <v>0</v>
      </c>
      <c r="R264" s="177">
        <f t="shared" si="47"/>
        <v>0</v>
      </c>
      <c r="S264" s="177">
        <v>0</v>
      </c>
      <c r="T264" s="178">
        <f t="shared" si="48"/>
        <v>0</v>
      </c>
      <c r="AR264" s="179" t="s">
        <v>860</v>
      </c>
      <c r="AT264" s="179" t="s">
        <v>1858</v>
      </c>
      <c r="AU264" s="179" t="s">
        <v>89</v>
      </c>
      <c r="AY264" s="17" t="s">
        <v>574</v>
      </c>
      <c r="BE264" s="102">
        <f t="shared" si="49"/>
        <v>0</v>
      </c>
      <c r="BF264" s="102">
        <f t="shared" si="50"/>
        <v>0</v>
      </c>
      <c r="BG264" s="102">
        <f t="shared" si="51"/>
        <v>0</v>
      </c>
      <c r="BH264" s="102">
        <f t="shared" si="52"/>
        <v>0</v>
      </c>
      <c r="BI264" s="102">
        <f t="shared" si="53"/>
        <v>0</v>
      </c>
      <c r="BJ264" s="17" t="s">
        <v>89</v>
      </c>
      <c r="BK264" s="102">
        <f t="shared" si="54"/>
        <v>0</v>
      </c>
      <c r="BL264" s="17" t="s">
        <v>680</v>
      </c>
      <c r="BM264" s="179" t="s">
        <v>2958</v>
      </c>
    </row>
    <row r="265" spans="2:65" s="1" customFormat="1" ht="16.5" customHeight="1">
      <c r="B265" s="140"/>
      <c r="C265" s="168" t="s">
        <v>1852</v>
      </c>
      <c r="D265" s="168" t="s">
        <v>576</v>
      </c>
      <c r="E265" s="169" t="s">
        <v>7575</v>
      </c>
      <c r="F265" s="170" t="s">
        <v>7576</v>
      </c>
      <c r="G265" s="171" t="s">
        <v>579</v>
      </c>
      <c r="H265" s="172">
        <v>9</v>
      </c>
      <c r="I265" s="173"/>
      <c r="J265" s="174">
        <f t="shared" si="45"/>
        <v>0</v>
      </c>
      <c r="K265" s="175"/>
      <c r="L265" s="34"/>
      <c r="M265" s="176" t="s">
        <v>1</v>
      </c>
      <c r="N265" s="139" t="s">
        <v>43</v>
      </c>
      <c r="P265" s="177">
        <f t="shared" si="46"/>
        <v>0</v>
      </c>
      <c r="Q265" s="177">
        <v>0</v>
      </c>
      <c r="R265" s="177">
        <f t="shared" si="47"/>
        <v>0</v>
      </c>
      <c r="S265" s="177">
        <v>0</v>
      </c>
      <c r="T265" s="178">
        <f t="shared" si="48"/>
        <v>0</v>
      </c>
      <c r="AR265" s="179" t="s">
        <v>680</v>
      </c>
      <c r="AT265" s="179" t="s">
        <v>576</v>
      </c>
      <c r="AU265" s="179" t="s">
        <v>89</v>
      </c>
      <c r="AY265" s="17" t="s">
        <v>574</v>
      </c>
      <c r="BE265" s="102">
        <f t="shared" si="49"/>
        <v>0</v>
      </c>
      <c r="BF265" s="102">
        <f t="shared" si="50"/>
        <v>0</v>
      </c>
      <c r="BG265" s="102">
        <f t="shared" si="51"/>
        <v>0</v>
      </c>
      <c r="BH265" s="102">
        <f t="shared" si="52"/>
        <v>0</v>
      </c>
      <c r="BI265" s="102">
        <f t="shared" si="53"/>
        <v>0</v>
      </c>
      <c r="BJ265" s="17" t="s">
        <v>89</v>
      </c>
      <c r="BK265" s="102">
        <f t="shared" si="54"/>
        <v>0</v>
      </c>
      <c r="BL265" s="17" t="s">
        <v>680</v>
      </c>
      <c r="BM265" s="179" t="s">
        <v>2967</v>
      </c>
    </row>
    <row r="266" spans="2:65" s="1" customFormat="1" ht="24.25" customHeight="1">
      <c r="B266" s="140"/>
      <c r="C266" s="208" t="s">
        <v>1857</v>
      </c>
      <c r="D266" s="208" t="s">
        <v>1858</v>
      </c>
      <c r="E266" s="209" t="s">
        <v>7577</v>
      </c>
      <c r="F266" s="210" t="s">
        <v>7578</v>
      </c>
      <c r="G266" s="211" t="s">
        <v>579</v>
      </c>
      <c r="H266" s="212">
        <v>7</v>
      </c>
      <c r="I266" s="213"/>
      <c r="J266" s="214">
        <f t="shared" si="45"/>
        <v>0</v>
      </c>
      <c r="K266" s="215"/>
      <c r="L266" s="216"/>
      <c r="M266" s="217" t="s">
        <v>1</v>
      </c>
      <c r="N266" s="218" t="s">
        <v>43</v>
      </c>
      <c r="P266" s="177">
        <f t="shared" si="46"/>
        <v>0</v>
      </c>
      <c r="Q266" s="177">
        <v>0</v>
      </c>
      <c r="R266" s="177">
        <f t="shared" si="47"/>
        <v>0</v>
      </c>
      <c r="S266" s="177">
        <v>0</v>
      </c>
      <c r="T266" s="178">
        <f t="shared" si="48"/>
        <v>0</v>
      </c>
      <c r="AR266" s="179" t="s">
        <v>860</v>
      </c>
      <c r="AT266" s="179" t="s">
        <v>1858</v>
      </c>
      <c r="AU266" s="179" t="s">
        <v>89</v>
      </c>
      <c r="AY266" s="17" t="s">
        <v>574</v>
      </c>
      <c r="BE266" s="102">
        <f t="shared" si="49"/>
        <v>0</v>
      </c>
      <c r="BF266" s="102">
        <f t="shared" si="50"/>
        <v>0</v>
      </c>
      <c r="BG266" s="102">
        <f t="shared" si="51"/>
        <v>0</v>
      </c>
      <c r="BH266" s="102">
        <f t="shared" si="52"/>
        <v>0</v>
      </c>
      <c r="BI266" s="102">
        <f t="shared" si="53"/>
        <v>0</v>
      </c>
      <c r="BJ266" s="17" t="s">
        <v>89</v>
      </c>
      <c r="BK266" s="102">
        <f t="shared" si="54"/>
        <v>0</v>
      </c>
      <c r="BL266" s="17" t="s">
        <v>680</v>
      </c>
      <c r="BM266" s="179" t="s">
        <v>2982</v>
      </c>
    </row>
    <row r="267" spans="2:65" s="1" customFormat="1" ht="33" customHeight="1">
      <c r="B267" s="140"/>
      <c r="C267" s="208" t="s">
        <v>1862</v>
      </c>
      <c r="D267" s="208" t="s">
        <v>1858</v>
      </c>
      <c r="E267" s="209" t="s">
        <v>7579</v>
      </c>
      <c r="F267" s="210" t="s">
        <v>7580</v>
      </c>
      <c r="G267" s="211" t="s">
        <v>579</v>
      </c>
      <c r="H267" s="212">
        <v>1</v>
      </c>
      <c r="I267" s="213"/>
      <c r="J267" s="214">
        <f t="shared" si="45"/>
        <v>0</v>
      </c>
      <c r="K267" s="215"/>
      <c r="L267" s="216"/>
      <c r="M267" s="217" t="s">
        <v>1</v>
      </c>
      <c r="N267" s="218" t="s">
        <v>43</v>
      </c>
      <c r="P267" s="177">
        <f t="shared" si="46"/>
        <v>0</v>
      </c>
      <c r="Q267" s="177">
        <v>0</v>
      </c>
      <c r="R267" s="177">
        <f t="shared" si="47"/>
        <v>0</v>
      </c>
      <c r="S267" s="177">
        <v>0</v>
      </c>
      <c r="T267" s="178">
        <f t="shared" si="48"/>
        <v>0</v>
      </c>
      <c r="AR267" s="179" t="s">
        <v>860</v>
      </c>
      <c r="AT267" s="179" t="s">
        <v>1858</v>
      </c>
      <c r="AU267" s="179" t="s">
        <v>89</v>
      </c>
      <c r="AY267" s="17" t="s">
        <v>574</v>
      </c>
      <c r="BE267" s="102">
        <f t="shared" si="49"/>
        <v>0</v>
      </c>
      <c r="BF267" s="102">
        <f t="shared" si="50"/>
        <v>0</v>
      </c>
      <c r="BG267" s="102">
        <f t="shared" si="51"/>
        <v>0</v>
      </c>
      <c r="BH267" s="102">
        <f t="shared" si="52"/>
        <v>0</v>
      </c>
      <c r="BI267" s="102">
        <f t="shared" si="53"/>
        <v>0</v>
      </c>
      <c r="BJ267" s="17" t="s">
        <v>89</v>
      </c>
      <c r="BK267" s="102">
        <f t="shared" si="54"/>
        <v>0</v>
      </c>
      <c r="BL267" s="17" t="s">
        <v>680</v>
      </c>
      <c r="BM267" s="179" t="s">
        <v>2992</v>
      </c>
    </row>
    <row r="268" spans="2:65" s="1" customFormat="1" ht="24.25" customHeight="1">
      <c r="B268" s="140"/>
      <c r="C268" s="208" t="s">
        <v>1869</v>
      </c>
      <c r="D268" s="208" t="s">
        <v>1858</v>
      </c>
      <c r="E268" s="209" t="s">
        <v>7581</v>
      </c>
      <c r="F268" s="210" t="s">
        <v>7582</v>
      </c>
      <c r="G268" s="211" t="s">
        <v>579</v>
      </c>
      <c r="H268" s="212">
        <v>1</v>
      </c>
      <c r="I268" s="213"/>
      <c r="J268" s="214">
        <f t="shared" si="45"/>
        <v>0</v>
      </c>
      <c r="K268" s="215"/>
      <c r="L268" s="216"/>
      <c r="M268" s="217" t="s">
        <v>1</v>
      </c>
      <c r="N268" s="218" t="s">
        <v>43</v>
      </c>
      <c r="P268" s="177">
        <f t="shared" si="46"/>
        <v>0</v>
      </c>
      <c r="Q268" s="177">
        <v>0</v>
      </c>
      <c r="R268" s="177">
        <f t="shared" si="47"/>
        <v>0</v>
      </c>
      <c r="S268" s="177">
        <v>0</v>
      </c>
      <c r="T268" s="178">
        <f t="shared" si="48"/>
        <v>0</v>
      </c>
      <c r="AR268" s="179" t="s">
        <v>860</v>
      </c>
      <c r="AT268" s="179" t="s">
        <v>1858</v>
      </c>
      <c r="AU268" s="179" t="s">
        <v>89</v>
      </c>
      <c r="AY268" s="17" t="s">
        <v>574</v>
      </c>
      <c r="BE268" s="102">
        <f t="shared" si="49"/>
        <v>0</v>
      </c>
      <c r="BF268" s="102">
        <f t="shared" si="50"/>
        <v>0</v>
      </c>
      <c r="BG268" s="102">
        <f t="shared" si="51"/>
        <v>0</v>
      </c>
      <c r="BH268" s="102">
        <f t="shared" si="52"/>
        <v>0</v>
      </c>
      <c r="BI268" s="102">
        <f t="shared" si="53"/>
        <v>0</v>
      </c>
      <c r="BJ268" s="17" t="s">
        <v>89</v>
      </c>
      <c r="BK268" s="102">
        <f t="shared" si="54"/>
        <v>0</v>
      </c>
      <c r="BL268" s="17" t="s">
        <v>680</v>
      </c>
      <c r="BM268" s="179" t="s">
        <v>3005</v>
      </c>
    </row>
    <row r="269" spans="2:65" s="1" customFormat="1" ht="16.5" customHeight="1">
      <c r="B269" s="140"/>
      <c r="C269" s="168" t="s">
        <v>1873</v>
      </c>
      <c r="D269" s="168" t="s">
        <v>576</v>
      </c>
      <c r="E269" s="169" t="s">
        <v>7583</v>
      </c>
      <c r="F269" s="170" t="s">
        <v>7584</v>
      </c>
      <c r="G269" s="171" t="s">
        <v>579</v>
      </c>
      <c r="H269" s="172">
        <v>6</v>
      </c>
      <c r="I269" s="173"/>
      <c r="J269" s="174">
        <f t="shared" si="45"/>
        <v>0</v>
      </c>
      <c r="K269" s="175"/>
      <c r="L269" s="34"/>
      <c r="M269" s="176" t="s">
        <v>1</v>
      </c>
      <c r="N269" s="139" t="s">
        <v>43</v>
      </c>
      <c r="P269" s="177">
        <f t="shared" si="46"/>
        <v>0</v>
      </c>
      <c r="Q269" s="177">
        <v>0</v>
      </c>
      <c r="R269" s="177">
        <f t="shared" si="47"/>
        <v>0</v>
      </c>
      <c r="S269" s="177">
        <v>0</v>
      </c>
      <c r="T269" s="178">
        <f t="shared" si="48"/>
        <v>0</v>
      </c>
      <c r="AR269" s="179" t="s">
        <v>680</v>
      </c>
      <c r="AT269" s="179" t="s">
        <v>576</v>
      </c>
      <c r="AU269" s="179" t="s">
        <v>89</v>
      </c>
      <c r="AY269" s="17" t="s">
        <v>574</v>
      </c>
      <c r="BE269" s="102">
        <f t="shared" si="49"/>
        <v>0</v>
      </c>
      <c r="BF269" s="102">
        <f t="shared" si="50"/>
        <v>0</v>
      </c>
      <c r="BG269" s="102">
        <f t="shared" si="51"/>
        <v>0</v>
      </c>
      <c r="BH269" s="102">
        <f t="shared" si="52"/>
        <v>0</v>
      </c>
      <c r="BI269" s="102">
        <f t="shared" si="53"/>
        <v>0</v>
      </c>
      <c r="BJ269" s="17" t="s">
        <v>89</v>
      </c>
      <c r="BK269" s="102">
        <f t="shared" si="54"/>
        <v>0</v>
      </c>
      <c r="BL269" s="17" t="s">
        <v>680</v>
      </c>
      <c r="BM269" s="179" t="s">
        <v>3021</v>
      </c>
    </row>
    <row r="270" spans="2:65" s="1" customFormat="1" ht="33" customHeight="1">
      <c r="B270" s="140"/>
      <c r="C270" s="208" t="s">
        <v>1879</v>
      </c>
      <c r="D270" s="208" t="s">
        <v>1858</v>
      </c>
      <c r="E270" s="209" t="s">
        <v>7585</v>
      </c>
      <c r="F270" s="210" t="s">
        <v>7586</v>
      </c>
      <c r="G270" s="211" t="s">
        <v>579</v>
      </c>
      <c r="H270" s="212">
        <v>4</v>
      </c>
      <c r="I270" s="213"/>
      <c r="J270" s="214">
        <f t="shared" si="45"/>
        <v>0</v>
      </c>
      <c r="K270" s="215"/>
      <c r="L270" s="216"/>
      <c r="M270" s="217" t="s">
        <v>1</v>
      </c>
      <c r="N270" s="218" t="s">
        <v>43</v>
      </c>
      <c r="P270" s="177">
        <f t="shared" si="46"/>
        <v>0</v>
      </c>
      <c r="Q270" s="177">
        <v>0</v>
      </c>
      <c r="R270" s="177">
        <f t="shared" si="47"/>
        <v>0</v>
      </c>
      <c r="S270" s="177">
        <v>0</v>
      </c>
      <c r="T270" s="178">
        <f t="shared" si="48"/>
        <v>0</v>
      </c>
      <c r="AR270" s="179" t="s">
        <v>860</v>
      </c>
      <c r="AT270" s="179" t="s">
        <v>1858</v>
      </c>
      <c r="AU270" s="179" t="s">
        <v>89</v>
      </c>
      <c r="AY270" s="17" t="s">
        <v>574</v>
      </c>
      <c r="BE270" s="102">
        <f t="shared" si="49"/>
        <v>0</v>
      </c>
      <c r="BF270" s="102">
        <f t="shared" si="50"/>
        <v>0</v>
      </c>
      <c r="BG270" s="102">
        <f t="shared" si="51"/>
        <v>0</v>
      </c>
      <c r="BH270" s="102">
        <f t="shared" si="52"/>
        <v>0</v>
      </c>
      <c r="BI270" s="102">
        <f t="shared" si="53"/>
        <v>0</v>
      </c>
      <c r="BJ270" s="17" t="s">
        <v>89</v>
      </c>
      <c r="BK270" s="102">
        <f t="shared" si="54"/>
        <v>0</v>
      </c>
      <c r="BL270" s="17" t="s">
        <v>680</v>
      </c>
      <c r="BM270" s="179" t="s">
        <v>3056</v>
      </c>
    </row>
    <row r="271" spans="2:65" s="1" customFormat="1" ht="33" customHeight="1">
      <c r="B271" s="140"/>
      <c r="C271" s="208" t="s">
        <v>1884</v>
      </c>
      <c r="D271" s="208" t="s">
        <v>1858</v>
      </c>
      <c r="E271" s="209" t="s">
        <v>7587</v>
      </c>
      <c r="F271" s="210" t="s">
        <v>7588</v>
      </c>
      <c r="G271" s="211" t="s">
        <v>579</v>
      </c>
      <c r="H271" s="212">
        <v>1</v>
      </c>
      <c r="I271" s="213"/>
      <c r="J271" s="214">
        <f t="shared" ref="J271:J302" si="55">ROUND(I271*H271,2)</f>
        <v>0</v>
      </c>
      <c r="K271" s="215"/>
      <c r="L271" s="216"/>
      <c r="M271" s="217" t="s">
        <v>1</v>
      </c>
      <c r="N271" s="218" t="s">
        <v>43</v>
      </c>
      <c r="P271" s="177">
        <f t="shared" ref="P271:P302" si="56">O271*H271</f>
        <v>0</v>
      </c>
      <c r="Q271" s="177">
        <v>0</v>
      </c>
      <c r="R271" s="177">
        <f t="shared" ref="R271:R302" si="57">Q271*H271</f>
        <v>0</v>
      </c>
      <c r="S271" s="177">
        <v>0</v>
      </c>
      <c r="T271" s="178">
        <f t="shared" ref="T271:T302" si="58">S271*H271</f>
        <v>0</v>
      </c>
      <c r="AR271" s="179" t="s">
        <v>860</v>
      </c>
      <c r="AT271" s="179" t="s">
        <v>1858</v>
      </c>
      <c r="AU271" s="179" t="s">
        <v>89</v>
      </c>
      <c r="AY271" s="17" t="s">
        <v>574</v>
      </c>
      <c r="BE271" s="102">
        <f t="shared" ref="BE271:BE302" si="59">IF(N271="základná",J271,0)</f>
        <v>0</v>
      </c>
      <c r="BF271" s="102">
        <f t="shared" ref="BF271:BF302" si="60">IF(N271="znížená",J271,0)</f>
        <v>0</v>
      </c>
      <c r="BG271" s="102">
        <f t="shared" ref="BG271:BG302" si="61">IF(N271="zákl. prenesená",J271,0)</f>
        <v>0</v>
      </c>
      <c r="BH271" s="102">
        <f t="shared" ref="BH271:BH302" si="62">IF(N271="zníž. prenesená",J271,0)</f>
        <v>0</v>
      </c>
      <c r="BI271" s="102">
        <f t="shared" ref="BI271:BI302" si="63">IF(N271="nulová",J271,0)</f>
        <v>0</v>
      </c>
      <c r="BJ271" s="17" t="s">
        <v>89</v>
      </c>
      <c r="BK271" s="102">
        <f t="shared" ref="BK271:BK302" si="64">ROUND(I271*H271,2)</f>
        <v>0</v>
      </c>
      <c r="BL271" s="17" t="s">
        <v>680</v>
      </c>
      <c r="BM271" s="179" t="s">
        <v>3072</v>
      </c>
    </row>
    <row r="272" spans="2:65" s="1" customFormat="1" ht="33" customHeight="1">
      <c r="B272" s="140"/>
      <c r="C272" s="208" t="s">
        <v>1888</v>
      </c>
      <c r="D272" s="208" t="s">
        <v>1858</v>
      </c>
      <c r="E272" s="209" t="s">
        <v>7589</v>
      </c>
      <c r="F272" s="210" t="s">
        <v>7590</v>
      </c>
      <c r="G272" s="211" t="s">
        <v>579</v>
      </c>
      <c r="H272" s="212">
        <v>1</v>
      </c>
      <c r="I272" s="213"/>
      <c r="J272" s="214">
        <f t="shared" si="55"/>
        <v>0</v>
      </c>
      <c r="K272" s="215"/>
      <c r="L272" s="216"/>
      <c r="M272" s="217" t="s">
        <v>1</v>
      </c>
      <c r="N272" s="218" t="s">
        <v>43</v>
      </c>
      <c r="P272" s="177">
        <f t="shared" si="56"/>
        <v>0</v>
      </c>
      <c r="Q272" s="177">
        <v>0</v>
      </c>
      <c r="R272" s="177">
        <f t="shared" si="57"/>
        <v>0</v>
      </c>
      <c r="S272" s="177">
        <v>0</v>
      </c>
      <c r="T272" s="178">
        <f t="shared" si="58"/>
        <v>0</v>
      </c>
      <c r="AR272" s="179" t="s">
        <v>860</v>
      </c>
      <c r="AT272" s="179" t="s">
        <v>1858</v>
      </c>
      <c r="AU272" s="179" t="s">
        <v>89</v>
      </c>
      <c r="AY272" s="17" t="s">
        <v>574</v>
      </c>
      <c r="BE272" s="102">
        <f t="shared" si="59"/>
        <v>0</v>
      </c>
      <c r="BF272" s="102">
        <f t="shared" si="60"/>
        <v>0</v>
      </c>
      <c r="BG272" s="102">
        <f t="shared" si="61"/>
        <v>0</v>
      </c>
      <c r="BH272" s="102">
        <f t="shared" si="62"/>
        <v>0</v>
      </c>
      <c r="BI272" s="102">
        <f t="shared" si="63"/>
        <v>0</v>
      </c>
      <c r="BJ272" s="17" t="s">
        <v>89</v>
      </c>
      <c r="BK272" s="102">
        <f t="shared" si="64"/>
        <v>0</v>
      </c>
      <c r="BL272" s="17" t="s">
        <v>680</v>
      </c>
      <c r="BM272" s="179" t="s">
        <v>3081</v>
      </c>
    </row>
    <row r="273" spans="2:65" s="1" customFormat="1" ht="24.25" customHeight="1">
      <c r="B273" s="140"/>
      <c r="C273" s="168" t="s">
        <v>1893</v>
      </c>
      <c r="D273" s="168" t="s">
        <v>576</v>
      </c>
      <c r="E273" s="169" t="s">
        <v>7591</v>
      </c>
      <c r="F273" s="170" t="s">
        <v>7592</v>
      </c>
      <c r="G273" s="171" t="s">
        <v>579</v>
      </c>
      <c r="H273" s="172">
        <v>18</v>
      </c>
      <c r="I273" s="173"/>
      <c r="J273" s="174">
        <f t="shared" si="55"/>
        <v>0</v>
      </c>
      <c r="K273" s="175"/>
      <c r="L273" s="34"/>
      <c r="M273" s="176" t="s">
        <v>1</v>
      </c>
      <c r="N273" s="139" t="s">
        <v>43</v>
      </c>
      <c r="P273" s="177">
        <f t="shared" si="56"/>
        <v>0</v>
      </c>
      <c r="Q273" s="177">
        <v>0</v>
      </c>
      <c r="R273" s="177">
        <f t="shared" si="57"/>
        <v>0</v>
      </c>
      <c r="S273" s="177">
        <v>0</v>
      </c>
      <c r="T273" s="178">
        <f t="shared" si="58"/>
        <v>0</v>
      </c>
      <c r="AR273" s="179" t="s">
        <v>680</v>
      </c>
      <c r="AT273" s="179" t="s">
        <v>576</v>
      </c>
      <c r="AU273" s="179" t="s">
        <v>89</v>
      </c>
      <c r="AY273" s="17" t="s">
        <v>574</v>
      </c>
      <c r="BE273" s="102">
        <f t="shared" si="59"/>
        <v>0</v>
      </c>
      <c r="BF273" s="102">
        <f t="shared" si="60"/>
        <v>0</v>
      </c>
      <c r="BG273" s="102">
        <f t="shared" si="61"/>
        <v>0</v>
      </c>
      <c r="BH273" s="102">
        <f t="shared" si="62"/>
        <v>0</v>
      </c>
      <c r="BI273" s="102">
        <f t="shared" si="63"/>
        <v>0</v>
      </c>
      <c r="BJ273" s="17" t="s">
        <v>89</v>
      </c>
      <c r="BK273" s="102">
        <f t="shared" si="64"/>
        <v>0</v>
      </c>
      <c r="BL273" s="17" t="s">
        <v>680</v>
      </c>
      <c r="BM273" s="179" t="s">
        <v>3091</v>
      </c>
    </row>
    <row r="274" spans="2:65" s="1" customFormat="1" ht="38" customHeight="1">
      <c r="B274" s="140"/>
      <c r="C274" s="208" t="s">
        <v>1897</v>
      </c>
      <c r="D274" s="208" t="s">
        <v>1858</v>
      </c>
      <c r="E274" s="209" t="s">
        <v>7593</v>
      </c>
      <c r="F274" s="210" t="s">
        <v>7594</v>
      </c>
      <c r="G274" s="211" t="s">
        <v>579</v>
      </c>
      <c r="H274" s="212">
        <v>13</v>
      </c>
      <c r="I274" s="213"/>
      <c r="J274" s="214">
        <f t="shared" si="55"/>
        <v>0</v>
      </c>
      <c r="K274" s="215"/>
      <c r="L274" s="216"/>
      <c r="M274" s="217" t="s">
        <v>1</v>
      </c>
      <c r="N274" s="218" t="s">
        <v>43</v>
      </c>
      <c r="P274" s="177">
        <f t="shared" si="56"/>
        <v>0</v>
      </c>
      <c r="Q274" s="177">
        <v>0</v>
      </c>
      <c r="R274" s="177">
        <f t="shared" si="57"/>
        <v>0</v>
      </c>
      <c r="S274" s="177">
        <v>0</v>
      </c>
      <c r="T274" s="178">
        <f t="shared" si="58"/>
        <v>0</v>
      </c>
      <c r="AR274" s="179" t="s">
        <v>860</v>
      </c>
      <c r="AT274" s="179" t="s">
        <v>1858</v>
      </c>
      <c r="AU274" s="179" t="s">
        <v>89</v>
      </c>
      <c r="AY274" s="17" t="s">
        <v>574</v>
      </c>
      <c r="BE274" s="102">
        <f t="shared" si="59"/>
        <v>0</v>
      </c>
      <c r="BF274" s="102">
        <f t="shared" si="60"/>
        <v>0</v>
      </c>
      <c r="BG274" s="102">
        <f t="shared" si="61"/>
        <v>0</v>
      </c>
      <c r="BH274" s="102">
        <f t="shared" si="62"/>
        <v>0</v>
      </c>
      <c r="BI274" s="102">
        <f t="shared" si="63"/>
        <v>0</v>
      </c>
      <c r="BJ274" s="17" t="s">
        <v>89</v>
      </c>
      <c r="BK274" s="102">
        <f t="shared" si="64"/>
        <v>0</v>
      </c>
      <c r="BL274" s="17" t="s">
        <v>680</v>
      </c>
      <c r="BM274" s="179" t="s">
        <v>3102</v>
      </c>
    </row>
    <row r="275" spans="2:65" s="1" customFormat="1" ht="38" customHeight="1">
      <c r="B275" s="140"/>
      <c r="C275" s="208" t="s">
        <v>1901</v>
      </c>
      <c r="D275" s="208" t="s">
        <v>1858</v>
      </c>
      <c r="E275" s="209" t="s">
        <v>7595</v>
      </c>
      <c r="F275" s="210" t="s">
        <v>7596</v>
      </c>
      <c r="G275" s="211" t="s">
        <v>579</v>
      </c>
      <c r="H275" s="212">
        <v>5</v>
      </c>
      <c r="I275" s="213"/>
      <c r="J275" s="214">
        <f t="shared" si="55"/>
        <v>0</v>
      </c>
      <c r="K275" s="215"/>
      <c r="L275" s="216"/>
      <c r="M275" s="217" t="s">
        <v>1</v>
      </c>
      <c r="N275" s="218" t="s">
        <v>43</v>
      </c>
      <c r="P275" s="177">
        <f t="shared" si="56"/>
        <v>0</v>
      </c>
      <c r="Q275" s="177">
        <v>0</v>
      </c>
      <c r="R275" s="177">
        <f t="shared" si="57"/>
        <v>0</v>
      </c>
      <c r="S275" s="177">
        <v>0</v>
      </c>
      <c r="T275" s="178">
        <f t="shared" si="58"/>
        <v>0</v>
      </c>
      <c r="AR275" s="179" t="s">
        <v>860</v>
      </c>
      <c r="AT275" s="179" t="s">
        <v>1858</v>
      </c>
      <c r="AU275" s="179" t="s">
        <v>89</v>
      </c>
      <c r="AY275" s="17" t="s">
        <v>574</v>
      </c>
      <c r="BE275" s="102">
        <f t="shared" si="59"/>
        <v>0</v>
      </c>
      <c r="BF275" s="102">
        <f t="shared" si="60"/>
        <v>0</v>
      </c>
      <c r="BG275" s="102">
        <f t="shared" si="61"/>
        <v>0</v>
      </c>
      <c r="BH275" s="102">
        <f t="shared" si="62"/>
        <v>0</v>
      </c>
      <c r="BI275" s="102">
        <f t="shared" si="63"/>
        <v>0</v>
      </c>
      <c r="BJ275" s="17" t="s">
        <v>89</v>
      </c>
      <c r="BK275" s="102">
        <f t="shared" si="64"/>
        <v>0</v>
      </c>
      <c r="BL275" s="17" t="s">
        <v>680</v>
      </c>
      <c r="BM275" s="179" t="s">
        <v>3109</v>
      </c>
    </row>
    <row r="276" spans="2:65" s="1" customFormat="1" ht="44.25" customHeight="1">
      <c r="B276" s="140"/>
      <c r="C276" s="208" t="s">
        <v>1912</v>
      </c>
      <c r="D276" s="208" t="s">
        <v>1858</v>
      </c>
      <c r="E276" s="209" t="s">
        <v>7597</v>
      </c>
      <c r="F276" s="210" t="s">
        <v>7598</v>
      </c>
      <c r="G276" s="211" t="s">
        <v>579</v>
      </c>
      <c r="H276" s="212">
        <v>13</v>
      </c>
      <c r="I276" s="213"/>
      <c r="J276" s="214">
        <f t="shared" si="55"/>
        <v>0</v>
      </c>
      <c r="K276" s="215"/>
      <c r="L276" s="216"/>
      <c r="M276" s="217" t="s">
        <v>1</v>
      </c>
      <c r="N276" s="218" t="s">
        <v>43</v>
      </c>
      <c r="P276" s="177">
        <f t="shared" si="56"/>
        <v>0</v>
      </c>
      <c r="Q276" s="177">
        <v>0</v>
      </c>
      <c r="R276" s="177">
        <f t="shared" si="57"/>
        <v>0</v>
      </c>
      <c r="S276" s="177">
        <v>0</v>
      </c>
      <c r="T276" s="178">
        <f t="shared" si="58"/>
        <v>0</v>
      </c>
      <c r="AR276" s="179" t="s">
        <v>860</v>
      </c>
      <c r="AT276" s="179" t="s">
        <v>1858</v>
      </c>
      <c r="AU276" s="179" t="s">
        <v>89</v>
      </c>
      <c r="AY276" s="17" t="s">
        <v>574</v>
      </c>
      <c r="BE276" s="102">
        <f t="shared" si="59"/>
        <v>0</v>
      </c>
      <c r="BF276" s="102">
        <f t="shared" si="60"/>
        <v>0</v>
      </c>
      <c r="BG276" s="102">
        <f t="shared" si="61"/>
        <v>0</v>
      </c>
      <c r="BH276" s="102">
        <f t="shared" si="62"/>
        <v>0</v>
      </c>
      <c r="BI276" s="102">
        <f t="shared" si="63"/>
        <v>0</v>
      </c>
      <c r="BJ276" s="17" t="s">
        <v>89</v>
      </c>
      <c r="BK276" s="102">
        <f t="shared" si="64"/>
        <v>0</v>
      </c>
      <c r="BL276" s="17" t="s">
        <v>680</v>
      </c>
      <c r="BM276" s="179" t="s">
        <v>3122</v>
      </c>
    </row>
    <row r="277" spans="2:65" s="1" customFormat="1" ht="44.25" customHeight="1">
      <c r="B277" s="140"/>
      <c r="C277" s="208" t="s">
        <v>1918</v>
      </c>
      <c r="D277" s="208" t="s">
        <v>1858</v>
      </c>
      <c r="E277" s="209" t="s">
        <v>7599</v>
      </c>
      <c r="F277" s="210" t="s">
        <v>7600</v>
      </c>
      <c r="G277" s="211" t="s">
        <v>579</v>
      </c>
      <c r="H277" s="212">
        <v>28</v>
      </c>
      <c r="I277" s="213"/>
      <c r="J277" s="214">
        <f t="shared" si="55"/>
        <v>0</v>
      </c>
      <c r="K277" s="215"/>
      <c r="L277" s="216"/>
      <c r="M277" s="217" t="s">
        <v>1</v>
      </c>
      <c r="N277" s="218" t="s">
        <v>43</v>
      </c>
      <c r="P277" s="177">
        <f t="shared" si="56"/>
        <v>0</v>
      </c>
      <c r="Q277" s="177">
        <v>0</v>
      </c>
      <c r="R277" s="177">
        <f t="shared" si="57"/>
        <v>0</v>
      </c>
      <c r="S277" s="177">
        <v>0</v>
      </c>
      <c r="T277" s="178">
        <f t="shared" si="58"/>
        <v>0</v>
      </c>
      <c r="AR277" s="179" t="s">
        <v>860</v>
      </c>
      <c r="AT277" s="179" t="s">
        <v>1858</v>
      </c>
      <c r="AU277" s="179" t="s">
        <v>89</v>
      </c>
      <c r="AY277" s="17" t="s">
        <v>574</v>
      </c>
      <c r="BE277" s="102">
        <f t="shared" si="59"/>
        <v>0</v>
      </c>
      <c r="BF277" s="102">
        <f t="shared" si="60"/>
        <v>0</v>
      </c>
      <c r="BG277" s="102">
        <f t="shared" si="61"/>
        <v>0</v>
      </c>
      <c r="BH277" s="102">
        <f t="shared" si="62"/>
        <v>0</v>
      </c>
      <c r="BI277" s="102">
        <f t="shared" si="63"/>
        <v>0</v>
      </c>
      <c r="BJ277" s="17" t="s">
        <v>89</v>
      </c>
      <c r="BK277" s="102">
        <f t="shared" si="64"/>
        <v>0</v>
      </c>
      <c r="BL277" s="17" t="s">
        <v>680</v>
      </c>
      <c r="BM277" s="179" t="s">
        <v>3132</v>
      </c>
    </row>
    <row r="278" spans="2:65" s="1" customFormat="1" ht="24.25" customHeight="1">
      <c r="B278" s="140"/>
      <c r="C278" s="168" t="s">
        <v>1935</v>
      </c>
      <c r="D278" s="168" t="s">
        <v>576</v>
      </c>
      <c r="E278" s="169" t="s">
        <v>7601</v>
      </c>
      <c r="F278" s="170" t="s">
        <v>7602</v>
      </c>
      <c r="G278" s="171" t="s">
        <v>579</v>
      </c>
      <c r="H278" s="172">
        <v>1</v>
      </c>
      <c r="I278" s="173"/>
      <c r="J278" s="174">
        <f t="shared" si="55"/>
        <v>0</v>
      </c>
      <c r="K278" s="175"/>
      <c r="L278" s="34"/>
      <c r="M278" s="176" t="s">
        <v>1</v>
      </c>
      <c r="N278" s="139" t="s">
        <v>43</v>
      </c>
      <c r="P278" s="177">
        <f t="shared" si="56"/>
        <v>0</v>
      </c>
      <c r="Q278" s="177">
        <v>0</v>
      </c>
      <c r="R278" s="177">
        <f t="shared" si="57"/>
        <v>0</v>
      </c>
      <c r="S278" s="177">
        <v>0</v>
      </c>
      <c r="T278" s="178">
        <f t="shared" si="58"/>
        <v>0</v>
      </c>
      <c r="AR278" s="179" t="s">
        <v>680</v>
      </c>
      <c r="AT278" s="179" t="s">
        <v>576</v>
      </c>
      <c r="AU278" s="179" t="s">
        <v>89</v>
      </c>
      <c r="AY278" s="17" t="s">
        <v>574</v>
      </c>
      <c r="BE278" s="102">
        <f t="shared" si="59"/>
        <v>0</v>
      </c>
      <c r="BF278" s="102">
        <f t="shared" si="60"/>
        <v>0</v>
      </c>
      <c r="BG278" s="102">
        <f t="shared" si="61"/>
        <v>0</v>
      </c>
      <c r="BH278" s="102">
        <f t="shared" si="62"/>
        <v>0</v>
      </c>
      <c r="BI278" s="102">
        <f t="shared" si="63"/>
        <v>0</v>
      </c>
      <c r="BJ278" s="17" t="s">
        <v>89</v>
      </c>
      <c r="BK278" s="102">
        <f t="shared" si="64"/>
        <v>0</v>
      </c>
      <c r="BL278" s="17" t="s">
        <v>680</v>
      </c>
      <c r="BM278" s="179" t="s">
        <v>3147</v>
      </c>
    </row>
    <row r="279" spans="2:65" s="1" customFormat="1" ht="38" customHeight="1">
      <c r="B279" s="140"/>
      <c r="C279" s="208" t="s">
        <v>1942</v>
      </c>
      <c r="D279" s="208" t="s">
        <v>1858</v>
      </c>
      <c r="E279" s="209" t="s">
        <v>7603</v>
      </c>
      <c r="F279" s="210" t="s">
        <v>7604</v>
      </c>
      <c r="G279" s="211" t="s">
        <v>579</v>
      </c>
      <c r="H279" s="212">
        <v>1</v>
      </c>
      <c r="I279" s="213"/>
      <c r="J279" s="214">
        <f t="shared" si="55"/>
        <v>0</v>
      </c>
      <c r="K279" s="215"/>
      <c r="L279" s="216"/>
      <c r="M279" s="217" t="s">
        <v>1</v>
      </c>
      <c r="N279" s="218" t="s">
        <v>43</v>
      </c>
      <c r="P279" s="177">
        <f t="shared" si="56"/>
        <v>0</v>
      </c>
      <c r="Q279" s="177">
        <v>0</v>
      </c>
      <c r="R279" s="177">
        <f t="shared" si="57"/>
        <v>0</v>
      </c>
      <c r="S279" s="177">
        <v>0</v>
      </c>
      <c r="T279" s="178">
        <f t="shared" si="58"/>
        <v>0</v>
      </c>
      <c r="AR279" s="179" t="s">
        <v>860</v>
      </c>
      <c r="AT279" s="179" t="s">
        <v>1858</v>
      </c>
      <c r="AU279" s="179" t="s">
        <v>89</v>
      </c>
      <c r="AY279" s="17" t="s">
        <v>574</v>
      </c>
      <c r="BE279" s="102">
        <f t="shared" si="59"/>
        <v>0</v>
      </c>
      <c r="BF279" s="102">
        <f t="shared" si="60"/>
        <v>0</v>
      </c>
      <c r="BG279" s="102">
        <f t="shared" si="61"/>
        <v>0</v>
      </c>
      <c r="BH279" s="102">
        <f t="shared" si="62"/>
        <v>0</v>
      </c>
      <c r="BI279" s="102">
        <f t="shared" si="63"/>
        <v>0</v>
      </c>
      <c r="BJ279" s="17" t="s">
        <v>89</v>
      </c>
      <c r="BK279" s="102">
        <f t="shared" si="64"/>
        <v>0</v>
      </c>
      <c r="BL279" s="17" t="s">
        <v>680</v>
      </c>
      <c r="BM279" s="179" t="s">
        <v>3163</v>
      </c>
    </row>
    <row r="280" spans="2:65" s="1" customFormat="1" ht="38" customHeight="1">
      <c r="B280" s="140"/>
      <c r="C280" s="208" t="s">
        <v>1667</v>
      </c>
      <c r="D280" s="208" t="s">
        <v>1858</v>
      </c>
      <c r="E280" s="209" t="s">
        <v>7605</v>
      </c>
      <c r="F280" s="210" t="s">
        <v>7606</v>
      </c>
      <c r="G280" s="211" t="s">
        <v>579</v>
      </c>
      <c r="H280" s="212">
        <v>1</v>
      </c>
      <c r="I280" s="213"/>
      <c r="J280" s="214">
        <f t="shared" si="55"/>
        <v>0</v>
      </c>
      <c r="K280" s="215"/>
      <c r="L280" s="216"/>
      <c r="M280" s="217" t="s">
        <v>1</v>
      </c>
      <c r="N280" s="218" t="s">
        <v>43</v>
      </c>
      <c r="P280" s="177">
        <f t="shared" si="56"/>
        <v>0</v>
      </c>
      <c r="Q280" s="177">
        <v>0</v>
      </c>
      <c r="R280" s="177">
        <f t="shared" si="57"/>
        <v>0</v>
      </c>
      <c r="S280" s="177">
        <v>0</v>
      </c>
      <c r="T280" s="178">
        <f t="shared" si="58"/>
        <v>0</v>
      </c>
      <c r="AR280" s="179" t="s">
        <v>860</v>
      </c>
      <c r="AT280" s="179" t="s">
        <v>1858</v>
      </c>
      <c r="AU280" s="179" t="s">
        <v>89</v>
      </c>
      <c r="AY280" s="17" t="s">
        <v>574</v>
      </c>
      <c r="BE280" s="102">
        <f t="shared" si="59"/>
        <v>0</v>
      </c>
      <c r="BF280" s="102">
        <f t="shared" si="60"/>
        <v>0</v>
      </c>
      <c r="BG280" s="102">
        <f t="shared" si="61"/>
        <v>0</v>
      </c>
      <c r="BH280" s="102">
        <f t="shared" si="62"/>
        <v>0</v>
      </c>
      <c r="BI280" s="102">
        <f t="shared" si="63"/>
        <v>0</v>
      </c>
      <c r="BJ280" s="17" t="s">
        <v>89</v>
      </c>
      <c r="BK280" s="102">
        <f t="shared" si="64"/>
        <v>0</v>
      </c>
      <c r="BL280" s="17" t="s">
        <v>680</v>
      </c>
      <c r="BM280" s="179" t="s">
        <v>3198</v>
      </c>
    </row>
    <row r="281" spans="2:65" s="1" customFormat="1" ht="24.25" customHeight="1">
      <c r="B281" s="140"/>
      <c r="C281" s="168" t="s">
        <v>1985</v>
      </c>
      <c r="D281" s="168" t="s">
        <v>576</v>
      </c>
      <c r="E281" s="169" t="s">
        <v>7607</v>
      </c>
      <c r="F281" s="170" t="s">
        <v>7608</v>
      </c>
      <c r="G281" s="171" t="s">
        <v>579</v>
      </c>
      <c r="H281" s="172">
        <v>2</v>
      </c>
      <c r="I281" s="173"/>
      <c r="J281" s="174">
        <f t="shared" si="55"/>
        <v>0</v>
      </c>
      <c r="K281" s="175"/>
      <c r="L281" s="34"/>
      <c r="M281" s="176" t="s">
        <v>1</v>
      </c>
      <c r="N281" s="139" t="s">
        <v>43</v>
      </c>
      <c r="P281" s="177">
        <f t="shared" si="56"/>
        <v>0</v>
      </c>
      <c r="Q281" s="177">
        <v>0</v>
      </c>
      <c r="R281" s="177">
        <f t="shared" si="57"/>
        <v>0</v>
      </c>
      <c r="S281" s="177">
        <v>0</v>
      </c>
      <c r="T281" s="178">
        <f t="shared" si="58"/>
        <v>0</v>
      </c>
      <c r="AR281" s="179" t="s">
        <v>680</v>
      </c>
      <c r="AT281" s="179" t="s">
        <v>576</v>
      </c>
      <c r="AU281" s="179" t="s">
        <v>89</v>
      </c>
      <c r="AY281" s="17" t="s">
        <v>574</v>
      </c>
      <c r="BE281" s="102">
        <f t="shared" si="59"/>
        <v>0</v>
      </c>
      <c r="BF281" s="102">
        <f t="shared" si="60"/>
        <v>0</v>
      </c>
      <c r="BG281" s="102">
        <f t="shared" si="61"/>
        <v>0</v>
      </c>
      <c r="BH281" s="102">
        <f t="shared" si="62"/>
        <v>0</v>
      </c>
      <c r="BI281" s="102">
        <f t="shared" si="63"/>
        <v>0</v>
      </c>
      <c r="BJ281" s="17" t="s">
        <v>89</v>
      </c>
      <c r="BK281" s="102">
        <f t="shared" si="64"/>
        <v>0</v>
      </c>
      <c r="BL281" s="17" t="s">
        <v>680</v>
      </c>
      <c r="BM281" s="179" t="s">
        <v>3243</v>
      </c>
    </row>
    <row r="282" spans="2:65" s="1" customFormat="1" ht="38" customHeight="1">
      <c r="B282" s="140"/>
      <c r="C282" s="208" t="s">
        <v>1993</v>
      </c>
      <c r="D282" s="208" t="s">
        <v>1858</v>
      </c>
      <c r="E282" s="209" t="s">
        <v>7609</v>
      </c>
      <c r="F282" s="210" t="s">
        <v>7610</v>
      </c>
      <c r="G282" s="211" t="s">
        <v>579</v>
      </c>
      <c r="H282" s="212">
        <v>1</v>
      </c>
      <c r="I282" s="213"/>
      <c r="J282" s="214">
        <f t="shared" si="55"/>
        <v>0</v>
      </c>
      <c r="K282" s="215"/>
      <c r="L282" s="216"/>
      <c r="M282" s="217" t="s">
        <v>1</v>
      </c>
      <c r="N282" s="218" t="s">
        <v>43</v>
      </c>
      <c r="P282" s="177">
        <f t="shared" si="56"/>
        <v>0</v>
      </c>
      <c r="Q282" s="177">
        <v>0</v>
      </c>
      <c r="R282" s="177">
        <f t="shared" si="57"/>
        <v>0</v>
      </c>
      <c r="S282" s="177">
        <v>0</v>
      </c>
      <c r="T282" s="178">
        <f t="shared" si="58"/>
        <v>0</v>
      </c>
      <c r="AR282" s="179" t="s">
        <v>860</v>
      </c>
      <c r="AT282" s="179" t="s">
        <v>1858</v>
      </c>
      <c r="AU282" s="179" t="s">
        <v>89</v>
      </c>
      <c r="AY282" s="17" t="s">
        <v>574</v>
      </c>
      <c r="BE282" s="102">
        <f t="shared" si="59"/>
        <v>0</v>
      </c>
      <c r="BF282" s="102">
        <f t="shared" si="60"/>
        <v>0</v>
      </c>
      <c r="BG282" s="102">
        <f t="shared" si="61"/>
        <v>0</v>
      </c>
      <c r="BH282" s="102">
        <f t="shared" si="62"/>
        <v>0</v>
      </c>
      <c r="BI282" s="102">
        <f t="shared" si="63"/>
        <v>0</v>
      </c>
      <c r="BJ282" s="17" t="s">
        <v>89</v>
      </c>
      <c r="BK282" s="102">
        <f t="shared" si="64"/>
        <v>0</v>
      </c>
      <c r="BL282" s="17" t="s">
        <v>680</v>
      </c>
      <c r="BM282" s="179" t="s">
        <v>3251</v>
      </c>
    </row>
    <row r="283" spans="2:65" s="1" customFormat="1" ht="24.25" customHeight="1">
      <c r="B283" s="140"/>
      <c r="C283" s="208" t="s">
        <v>2001</v>
      </c>
      <c r="D283" s="208" t="s">
        <v>1858</v>
      </c>
      <c r="E283" s="209" t="s">
        <v>7611</v>
      </c>
      <c r="F283" s="210" t="s">
        <v>7612</v>
      </c>
      <c r="G283" s="211" t="s">
        <v>579</v>
      </c>
      <c r="H283" s="212">
        <v>1</v>
      </c>
      <c r="I283" s="213"/>
      <c r="J283" s="214">
        <f t="shared" si="55"/>
        <v>0</v>
      </c>
      <c r="K283" s="215"/>
      <c r="L283" s="216"/>
      <c r="M283" s="217" t="s">
        <v>1</v>
      </c>
      <c r="N283" s="218" t="s">
        <v>43</v>
      </c>
      <c r="P283" s="177">
        <f t="shared" si="56"/>
        <v>0</v>
      </c>
      <c r="Q283" s="177">
        <v>0</v>
      </c>
      <c r="R283" s="177">
        <f t="shared" si="57"/>
        <v>0</v>
      </c>
      <c r="S283" s="177">
        <v>0</v>
      </c>
      <c r="T283" s="178">
        <f t="shared" si="58"/>
        <v>0</v>
      </c>
      <c r="AR283" s="179" t="s">
        <v>860</v>
      </c>
      <c r="AT283" s="179" t="s">
        <v>1858</v>
      </c>
      <c r="AU283" s="179" t="s">
        <v>89</v>
      </c>
      <c r="AY283" s="17" t="s">
        <v>574</v>
      </c>
      <c r="BE283" s="102">
        <f t="shared" si="59"/>
        <v>0</v>
      </c>
      <c r="BF283" s="102">
        <f t="shared" si="60"/>
        <v>0</v>
      </c>
      <c r="BG283" s="102">
        <f t="shared" si="61"/>
        <v>0</v>
      </c>
      <c r="BH283" s="102">
        <f t="shared" si="62"/>
        <v>0</v>
      </c>
      <c r="BI283" s="102">
        <f t="shared" si="63"/>
        <v>0</v>
      </c>
      <c r="BJ283" s="17" t="s">
        <v>89</v>
      </c>
      <c r="BK283" s="102">
        <f t="shared" si="64"/>
        <v>0</v>
      </c>
      <c r="BL283" s="17" t="s">
        <v>680</v>
      </c>
      <c r="BM283" s="179" t="s">
        <v>3309</v>
      </c>
    </row>
    <row r="284" spans="2:65" s="1" customFormat="1" ht="44.25" customHeight="1">
      <c r="B284" s="140"/>
      <c r="C284" s="208" t="s">
        <v>2009</v>
      </c>
      <c r="D284" s="208" t="s">
        <v>1858</v>
      </c>
      <c r="E284" s="209" t="s">
        <v>7613</v>
      </c>
      <c r="F284" s="210" t="s">
        <v>7614</v>
      </c>
      <c r="G284" s="211" t="s">
        <v>579</v>
      </c>
      <c r="H284" s="212">
        <v>11</v>
      </c>
      <c r="I284" s="213"/>
      <c r="J284" s="214">
        <f t="shared" si="55"/>
        <v>0</v>
      </c>
      <c r="K284" s="215"/>
      <c r="L284" s="216"/>
      <c r="M284" s="217" t="s">
        <v>1</v>
      </c>
      <c r="N284" s="218" t="s">
        <v>43</v>
      </c>
      <c r="P284" s="177">
        <f t="shared" si="56"/>
        <v>0</v>
      </c>
      <c r="Q284" s="177">
        <v>0</v>
      </c>
      <c r="R284" s="177">
        <f t="shared" si="57"/>
        <v>0</v>
      </c>
      <c r="S284" s="177">
        <v>0</v>
      </c>
      <c r="T284" s="178">
        <f t="shared" si="58"/>
        <v>0</v>
      </c>
      <c r="AR284" s="179" t="s">
        <v>860</v>
      </c>
      <c r="AT284" s="179" t="s">
        <v>1858</v>
      </c>
      <c r="AU284" s="179" t="s">
        <v>89</v>
      </c>
      <c r="AY284" s="17" t="s">
        <v>574</v>
      </c>
      <c r="BE284" s="102">
        <f t="shared" si="59"/>
        <v>0</v>
      </c>
      <c r="BF284" s="102">
        <f t="shared" si="60"/>
        <v>0</v>
      </c>
      <c r="BG284" s="102">
        <f t="shared" si="61"/>
        <v>0</v>
      </c>
      <c r="BH284" s="102">
        <f t="shared" si="62"/>
        <v>0</v>
      </c>
      <c r="BI284" s="102">
        <f t="shared" si="63"/>
        <v>0</v>
      </c>
      <c r="BJ284" s="17" t="s">
        <v>89</v>
      </c>
      <c r="BK284" s="102">
        <f t="shared" si="64"/>
        <v>0</v>
      </c>
      <c r="BL284" s="17" t="s">
        <v>680</v>
      </c>
      <c r="BM284" s="179" t="s">
        <v>3322</v>
      </c>
    </row>
    <row r="285" spans="2:65" s="1" customFormat="1" ht="24.25" customHeight="1">
      <c r="B285" s="140"/>
      <c r="C285" s="168" t="s">
        <v>2019</v>
      </c>
      <c r="D285" s="168" t="s">
        <v>576</v>
      </c>
      <c r="E285" s="169" t="s">
        <v>7615</v>
      </c>
      <c r="F285" s="170" t="s">
        <v>7616</v>
      </c>
      <c r="G285" s="171" t="s">
        <v>579</v>
      </c>
      <c r="H285" s="172">
        <v>2</v>
      </c>
      <c r="I285" s="173"/>
      <c r="J285" s="174">
        <f t="shared" si="55"/>
        <v>0</v>
      </c>
      <c r="K285" s="175"/>
      <c r="L285" s="34"/>
      <c r="M285" s="176" t="s">
        <v>1</v>
      </c>
      <c r="N285" s="139" t="s">
        <v>43</v>
      </c>
      <c r="P285" s="177">
        <f t="shared" si="56"/>
        <v>0</v>
      </c>
      <c r="Q285" s="177">
        <v>0</v>
      </c>
      <c r="R285" s="177">
        <f t="shared" si="57"/>
        <v>0</v>
      </c>
      <c r="S285" s="177">
        <v>0</v>
      </c>
      <c r="T285" s="178">
        <f t="shared" si="58"/>
        <v>0</v>
      </c>
      <c r="AR285" s="179" t="s">
        <v>680</v>
      </c>
      <c r="AT285" s="179" t="s">
        <v>576</v>
      </c>
      <c r="AU285" s="179" t="s">
        <v>89</v>
      </c>
      <c r="AY285" s="17" t="s">
        <v>574</v>
      </c>
      <c r="BE285" s="102">
        <f t="shared" si="59"/>
        <v>0</v>
      </c>
      <c r="BF285" s="102">
        <f t="shared" si="60"/>
        <v>0</v>
      </c>
      <c r="BG285" s="102">
        <f t="shared" si="61"/>
        <v>0</v>
      </c>
      <c r="BH285" s="102">
        <f t="shared" si="62"/>
        <v>0</v>
      </c>
      <c r="BI285" s="102">
        <f t="shared" si="63"/>
        <v>0</v>
      </c>
      <c r="BJ285" s="17" t="s">
        <v>89</v>
      </c>
      <c r="BK285" s="102">
        <f t="shared" si="64"/>
        <v>0</v>
      </c>
      <c r="BL285" s="17" t="s">
        <v>680</v>
      </c>
      <c r="BM285" s="179" t="s">
        <v>3333</v>
      </c>
    </row>
    <row r="286" spans="2:65" s="1" customFormat="1" ht="38" customHeight="1">
      <c r="B286" s="140"/>
      <c r="C286" s="208" t="s">
        <v>2030</v>
      </c>
      <c r="D286" s="208" t="s">
        <v>1858</v>
      </c>
      <c r="E286" s="209" t="s">
        <v>7617</v>
      </c>
      <c r="F286" s="210" t="s">
        <v>7618</v>
      </c>
      <c r="G286" s="211" t="s">
        <v>579</v>
      </c>
      <c r="H286" s="212">
        <v>1</v>
      </c>
      <c r="I286" s="213"/>
      <c r="J286" s="214">
        <f t="shared" si="55"/>
        <v>0</v>
      </c>
      <c r="K286" s="215"/>
      <c r="L286" s="216"/>
      <c r="M286" s="217" t="s">
        <v>1</v>
      </c>
      <c r="N286" s="218" t="s">
        <v>43</v>
      </c>
      <c r="P286" s="177">
        <f t="shared" si="56"/>
        <v>0</v>
      </c>
      <c r="Q286" s="177">
        <v>0</v>
      </c>
      <c r="R286" s="177">
        <f t="shared" si="57"/>
        <v>0</v>
      </c>
      <c r="S286" s="177">
        <v>0</v>
      </c>
      <c r="T286" s="178">
        <f t="shared" si="58"/>
        <v>0</v>
      </c>
      <c r="AR286" s="179" t="s">
        <v>860</v>
      </c>
      <c r="AT286" s="179" t="s">
        <v>1858</v>
      </c>
      <c r="AU286" s="179" t="s">
        <v>89</v>
      </c>
      <c r="AY286" s="17" t="s">
        <v>574</v>
      </c>
      <c r="BE286" s="102">
        <f t="shared" si="59"/>
        <v>0</v>
      </c>
      <c r="BF286" s="102">
        <f t="shared" si="60"/>
        <v>0</v>
      </c>
      <c r="BG286" s="102">
        <f t="shared" si="61"/>
        <v>0</v>
      </c>
      <c r="BH286" s="102">
        <f t="shared" si="62"/>
        <v>0</v>
      </c>
      <c r="BI286" s="102">
        <f t="shared" si="63"/>
        <v>0</v>
      </c>
      <c r="BJ286" s="17" t="s">
        <v>89</v>
      </c>
      <c r="BK286" s="102">
        <f t="shared" si="64"/>
        <v>0</v>
      </c>
      <c r="BL286" s="17" t="s">
        <v>680</v>
      </c>
      <c r="BM286" s="179" t="s">
        <v>3348</v>
      </c>
    </row>
    <row r="287" spans="2:65" s="1" customFormat="1" ht="24.25" customHeight="1">
      <c r="B287" s="140"/>
      <c r="C287" s="208" t="s">
        <v>2061</v>
      </c>
      <c r="D287" s="208" t="s">
        <v>1858</v>
      </c>
      <c r="E287" s="209" t="s">
        <v>7619</v>
      </c>
      <c r="F287" s="210" t="s">
        <v>7620</v>
      </c>
      <c r="G287" s="211" t="s">
        <v>579</v>
      </c>
      <c r="H287" s="212">
        <v>1</v>
      </c>
      <c r="I287" s="213"/>
      <c r="J287" s="214">
        <f t="shared" si="55"/>
        <v>0</v>
      </c>
      <c r="K287" s="215"/>
      <c r="L287" s="216"/>
      <c r="M287" s="217" t="s">
        <v>1</v>
      </c>
      <c r="N287" s="218" t="s">
        <v>43</v>
      </c>
      <c r="P287" s="177">
        <f t="shared" si="56"/>
        <v>0</v>
      </c>
      <c r="Q287" s="177">
        <v>0</v>
      </c>
      <c r="R287" s="177">
        <f t="shared" si="57"/>
        <v>0</v>
      </c>
      <c r="S287" s="177">
        <v>0</v>
      </c>
      <c r="T287" s="178">
        <f t="shared" si="58"/>
        <v>0</v>
      </c>
      <c r="AR287" s="179" t="s">
        <v>860</v>
      </c>
      <c r="AT287" s="179" t="s">
        <v>1858</v>
      </c>
      <c r="AU287" s="179" t="s">
        <v>89</v>
      </c>
      <c r="AY287" s="17" t="s">
        <v>574</v>
      </c>
      <c r="BE287" s="102">
        <f t="shared" si="59"/>
        <v>0</v>
      </c>
      <c r="BF287" s="102">
        <f t="shared" si="60"/>
        <v>0</v>
      </c>
      <c r="BG287" s="102">
        <f t="shared" si="61"/>
        <v>0</v>
      </c>
      <c r="BH287" s="102">
        <f t="shared" si="62"/>
        <v>0</v>
      </c>
      <c r="BI287" s="102">
        <f t="shared" si="63"/>
        <v>0</v>
      </c>
      <c r="BJ287" s="17" t="s">
        <v>89</v>
      </c>
      <c r="BK287" s="102">
        <f t="shared" si="64"/>
        <v>0</v>
      </c>
      <c r="BL287" s="17" t="s">
        <v>680</v>
      </c>
      <c r="BM287" s="179" t="s">
        <v>3358</v>
      </c>
    </row>
    <row r="288" spans="2:65" s="1" customFormat="1" ht="38" customHeight="1">
      <c r="B288" s="140"/>
      <c r="C288" s="208" t="s">
        <v>2069</v>
      </c>
      <c r="D288" s="208" t="s">
        <v>1858</v>
      </c>
      <c r="E288" s="209" t="s">
        <v>7621</v>
      </c>
      <c r="F288" s="210" t="s">
        <v>7622</v>
      </c>
      <c r="G288" s="211" t="s">
        <v>579</v>
      </c>
      <c r="H288" s="212">
        <v>8</v>
      </c>
      <c r="I288" s="213"/>
      <c r="J288" s="214">
        <f t="shared" si="55"/>
        <v>0</v>
      </c>
      <c r="K288" s="215"/>
      <c r="L288" s="216"/>
      <c r="M288" s="217" t="s">
        <v>1</v>
      </c>
      <c r="N288" s="218" t="s">
        <v>43</v>
      </c>
      <c r="P288" s="177">
        <f t="shared" si="56"/>
        <v>0</v>
      </c>
      <c r="Q288" s="177">
        <v>0</v>
      </c>
      <c r="R288" s="177">
        <f t="shared" si="57"/>
        <v>0</v>
      </c>
      <c r="S288" s="177">
        <v>0</v>
      </c>
      <c r="T288" s="178">
        <f t="shared" si="58"/>
        <v>0</v>
      </c>
      <c r="AR288" s="179" t="s">
        <v>860</v>
      </c>
      <c r="AT288" s="179" t="s">
        <v>1858</v>
      </c>
      <c r="AU288" s="179" t="s">
        <v>89</v>
      </c>
      <c r="AY288" s="17" t="s">
        <v>574</v>
      </c>
      <c r="BE288" s="102">
        <f t="shared" si="59"/>
        <v>0</v>
      </c>
      <c r="BF288" s="102">
        <f t="shared" si="60"/>
        <v>0</v>
      </c>
      <c r="BG288" s="102">
        <f t="shared" si="61"/>
        <v>0</v>
      </c>
      <c r="BH288" s="102">
        <f t="shared" si="62"/>
        <v>0</v>
      </c>
      <c r="BI288" s="102">
        <f t="shared" si="63"/>
        <v>0</v>
      </c>
      <c r="BJ288" s="17" t="s">
        <v>89</v>
      </c>
      <c r="BK288" s="102">
        <f t="shared" si="64"/>
        <v>0</v>
      </c>
      <c r="BL288" s="17" t="s">
        <v>680</v>
      </c>
      <c r="BM288" s="179" t="s">
        <v>3369</v>
      </c>
    </row>
    <row r="289" spans="2:65" s="1" customFormat="1" ht="24.25" customHeight="1">
      <c r="B289" s="140"/>
      <c r="C289" s="168" t="s">
        <v>2083</v>
      </c>
      <c r="D289" s="168" t="s">
        <v>576</v>
      </c>
      <c r="E289" s="169" t="s">
        <v>7623</v>
      </c>
      <c r="F289" s="170" t="s">
        <v>7624</v>
      </c>
      <c r="G289" s="171" t="s">
        <v>579</v>
      </c>
      <c r="H289" s="172">
        <v>8</v>
      </c>
      <c r="I289" s="173"/>
      <c r="J289" s="174">
        <f t="shared" si="55"/>
        <v>0</v>
      </c>
      <c r="K289" s="175"/>
      <c r="L289" s="34"/>
      <c r="M289" s="176" t="s">
        <v>1</v>
      </c>
      <c r="N289" s="139" t="s">
        <v>43</v>
      </c>
      <c r="P289" s="177">
        <f t="shared" si="56"/>
        <v>0</v>
      </c>
      <c r="Q289" s="177">
        <v>0</v>
      </c>
      <c r="R289" s="177">
        <f t="shared" si="57"/>
        <v>0</v>
      </c>
      <c r="S289" s="177">
        <v>0</v>
      </c>
      <c r="T289" s="178">
        <f t="shared" si="58"/>
        <v>0</v>
      </c>
      <c r="AR289" s="179" t="s">
        <v>680</v>
      </c>
      <c r="AT289" s="179" t="s">
        <v>576</v>
      </c>
      <c r="AU289" s="179" t="s">
        <v>89</v>
      </c>
      <c r="AY289" s="17" t="s">
        <v>574</v>
      </c>
      <c r="BE289" s="102">
        <f t="shared" si="59"/>
        <v>0</v>
      </c>
      <c r="BF289" s="102">
        <f t="shared" si="60"/>
        <v>0</v>
      </c>
      <c r="BG289" s="102">
        <f t="shared" si="61"/>
        <v>0</v>
      </c>
      <c r="BH289" s="102">
        <f t="shared" si="62"/>
        <v>0</v>
      </c>
      <c r="BI289" s="102">
        <f t="shared" si="63"/>
        <v>0</v>
      </c>
      <c r="BJ289" s="17" t="s">
        <v>89</v>
      </c>
      <c r="BK289" s="102">
        <f t="shared" si="64"/>
        <v>0</v>
      </c>
      <c r="BL289" s="17" t="s">
        <v>680</v>
      </c>
      <c r="BM289" s="179" t="s">
        <v>3394</v>
      </c>
    </row>
    <row r="290" spans="2:65" s="1" customFormat="1" ht="24.25" customHeight="1">
      <c r="B290" s="140"/>
      <c r="C290" s="168" t="s">
        <v>2091</v>
      </c>
      <c r="D290" s="168" t="s">
        <v>576</v>
      </c>
      <c r="E290" s="169" t="s">
        <v>7625</v>
      </c>
      <c r="F290" s="170" t="s">
        <v>7626</v>
      </c>
      <c r="G290" s="171" t="s">
        <v>579</v>
      </c>
      <c r="H290" s="172">
        <v>3</v>
      </c>
      <c r="I290" s="173"/>
      <c r="J290" s="174">
        <f t="shared" si="55"/>
        <v>0</v>
      </c>
      <c r="K290" s="175"/>
      <c r="L290" s="34"/>
      <c r="M290" s="176" t="s">
        <v>1</v>
      </c>
      <c r="N290" s="139" t="s">
        <v>43</v>
      </c>
      <c r="P290" s="177">
        <f t="shared" si="56"/>
        <v>0</v>
      </c>
      <c r="Q290" s="177">
        <v>0</v>
      </c>
      <c r="R290" s="177">
        <f t="shared" si="57"/>
        <v>0</v>
      </c>
      <c r="S290" s="177">
        <v>0</v>
      </c>
      <c r="T290" s="178">
        <f t="shared" si="58"/>
        <v>0</v>
      </c>
      <c r="AR290" s="179" t="s">
        <v>680</v>
      </c>
      <c r="AT290" s="179" t="s">
        <v>576</v>
      </c>
      <c r="AU290" s="179" t="s">
        <v>89</v>
      </c>
      <c r="AY290" s="17" t="s">
        <v>574</v>
      </c>
      <c r="BE290" s="102">
        <f t="shared" si="59"/>
        <v>0</v>
      </c>
      <c r="BF290" s="102">
        <f t="shared" si="60"/>
        <v>0</v>
      </c>
      <c r="BG290" s="102">
        <f t="shared" si="61"/>
        <v>0</v>
      </c>
      <c r="BH290" s="102">
        <f t="shared" si="62"/>
        <v>0</v>
      </c>
      <c r="BI290" s="102">
        <f t="shared" si="63"/>
        <v>0</v>
      </c>
      <c r="BJ290" s="17" t="s">
        <v>89</v>
      </c>
      <c r="BK290" s="102">
        <f t="shared" si="64"/>
        <v>0</v>
      </c>
      <c r="BL290" s="17" t="s">
        <v>680</v>
      </c>
      <c r="BM290" s="179" t="s">
        <v>3412</v>
      </c>
    </row>
    <row r="291" spans="2:65" s="1" customFormat="1" ht="24.25" customHeight="1">
      <c r="B291" s="140"/>
      <c r="C291" s="208" t="s">
        <v>2153</v>
      </c>
      <c r="D291" s="208" t="s">
        <v>1858</v>
      </c>
      <c r="E291" s="209" t="s">
        <v>7627</v>
      </c>
      <c r="F291" s="210" t="s">
        <v>7628</v>
      </c>
      <c r="G291" s="211" t="s">
        <v>579</v>
      </c>
      <c r="H291" s="212">
        <v>3</v>
      </c>
      <c r="I291" s="213"/>
      <c r="J291" s="214">
        <f t="shared" si="55"/>
        <v>0</v>
      </c>
      <c r="K291" s="215"/>
      <c r="L291" s="216"/>
      <c r="M291" s="217" t="s">
        <v>1</v>
      </c>
      <c r="N291" s="218" t="s">
        <v>43</v>
      </c>
      <c r="P291" s="177">
        <f t="shared" si="56"/>
        <v>0</v>
      </c>
      <c r="Q291" s="177">
        <v>0</v>
      </c>
      <c r="R291" s="177">
        <f t="shared" si="57"/>
        <v>0</v>
      </c>
      <c r="S291" s="177">
        <v>0</v>
      </c>
      <c r="T291" s="178">
        <f t="shared" si="58"/>
        <v>0</v>
      </c>
      <c r="AR291" s="179" t="s">
        <v>860</v>
      </c>
      <c r="AT291" s="179" t="s">
        <v>1858</v>
      </c>
      <c r="AU291" s="179" t="s">
        <v>89</v>
      </c>
      <c r="AY291" s="17" t="s">
        <v>574</v>
      </c>
      <c r="BE291" s="102">
        <f t="shared" si="59"/>
        <v>0</v>
      </c>
      <c r="BF291" s="102">
        <f t="shared" si="60"/>
        <v>0</v>
      </c>
      <c r="BG291" s="102">
        <f t="shared" si="61"/>
        <v>0</v>
      </c>
      <c r="BH291" s="102">
        <f t="shared" si="62"/>
        <v>0</v>
      </c>
      <c r="BI291" s="102">
        <f t="shared" si="63"/>
        <v>0</v>
      </c>
      <c r="BJ291" s="17" t="s">
        <v>89</v>
      </c>
      <c r="BK291" s="102">
        <f t="shared" si="64"/>
        <v>0</v>
      </c>
      <c r="BL291" s="17" t="s">
        <v>680</v>
      </c>
      <c r="BM291" s="179" t="s">
        <v>3427</v>
      </c>
    </row>
    <row r="292" spans="2:65" s="1" customFormat="1" ht="24.25" customHeight="1">
      <c r="B292" s="140"/>
      <c r="C292" s="168" t="s">
        <v>2171</v>
      </c>
      <c r="D292" s="168" t="s">
        <v>576</v>
      </c>
      <c r="E292" s="169" t="s">
        <v>7629</v>
      </c>
      <c r="F292" s="170" t="s">
        <v>7630</v>
      </c>
      <c r="G292" s="171" t="s">
        <v>579</v>
      </c>
      <c r="H292" s="172">
        <v>15</v>
      </c>
      <c r="I292" s="173"/>
      <c r="J292" s="174">
        <f t="shared" si="55"/>
        <v>0</v>
      </c>
      <c r="K292" s="175"/>
      <c r="L292" s="34"/>
      <c r="M292" s="176" t="s">
        <v>1</v>
      </c>
      <c r="N292" s="139" t="s">
        <v>43</v>
      </c>
      <c r="P292" s="177">
        <f t="shared" si="56"/>
        <v>0</v>
      </c>
      <c r="Q292" s="177">
        <v>0</v>
      </c>
      <c r="R292" s="177">
        <f t="shared" si="57"/>
        <v>0</v>
      </c>
      <c r="S292" s="177">
        <v>0</v>
      </c>
      <c r="T292" s="178">
        <f t="shared" si="58"/>
        <v>0</v>
      </c>
      <c r="AR292" s="179" t="s">
        <v>680</v>
      </c>
      <c r="AT292" s="179" t="s">
        <v>576</v>
      </c>
      <c r="AU292" s="179" t="s">
        <v>89</v>
      </c>
      <c r="AY292" s="17" t="s">
        <v>574</v>
      </c>
      <c r="BE292" s="102">
        <f t="shared" si="59"/>
        <v>0</v>
      </c>
      <c r="BF292" s="102">
        <f t="shared" si="60"/>
        <v>0</v>
      </c>
      <c r="BG292" s="102">
        <f t="shared" si="61"/>
        <v>0</v>
      </c>
      <c r="BH292" s="102">
        <f t="shared" si="62"/>
        <v>0</v>
      </c>
      <c r="BI292" s="102">
        <f t="shared" si="63"/>
        <v>0</v>
      </c>
      <c r="BJ292" s="17" t="s">
        <v>89</v>
      </c>
      <c r="BK292" s="102">
        <f t="shared" si="64"/>
        <v>0</v>
      </c>
      <c r="BL292" s="17" t="s">
        <v>680</v>
      </c>
      <c r="BM292" s="179" t="s">
        <v>3436</v>
      </c>
    </row>
    <row r="293" spans="2:65" s="1" customFormat="1" ht="24.25" customHeight="1">
      <c r="B293" s="140"/>
      <c r="C293" s="208" t="s">
        <v>2181</v>
      </c>
      <c r="D293" s="208" t="s">
        <v>1858</v>
      </c>
      <c r="E293" s="209" t="s">
        <v>7631</v>
      </c>
      <c r="F293" s="210" t="s">
        <v>7632</v>
      </c>
      <c r="G293" s="211" t="s">
        <v>579</v>
      </c>
      <c r="H293" s="212">
        <v>15</v>
      </c>
      <c r="I293" s="213"/>
      <c r="J293" s="214">
        <f t="shared" si="55"/>
        <v>0</v>
      </c>
      <c r="K293" s="215"/>
      <c r="L293" s="216"/>
      <c r="M293" s="217" t="s">
        <v>1</v>
      </c>
      <c r="N293" s="218" t="s">
        <v>43</v>
      </c>
      <c r="P293" s="177">
        <f t="shared" si="56"/>
        <v>0</v>
      </c>
      <c r="Q293" s="177">
        <v>0</v>
      </c>
      <c r="R293" s="177">
        <f t="shared" si="57"/>
        <v>0</v>
      </c>
      <c r="S293" s="177">
        <v>0</v>
      </c>
      <c r="T293" s="178">
        <f t="shared" si="58"/>
        <v>0</v>
      </c>
      <c r="AR293" s="179" t="s">
        <v>860</v>
      </c>
      <c r="AT293" s="179" t="s">
        <v>1858</v>
      </c>
      <c r="AU293" s="179" t="s">
        <v>89</v>
      </c>
      <c r="AY293" s="17" t="s">
        <v>574</v>
      </c>
      <c r="BE293" s="102">
        <f t="shared" si="59"/>
        <v>0</v>
      </c>
      <c r="BF293" s="102">
        <f t="shared" si="60"/>
        <v>0</v>
      </c>
      <c r="BG293" s="102">
        <f t="shared" si="61"/>
        <v>0</v>
      </c>
      <c r="BH293" s="102">
        <f t="shared" si="62"/>
        <v>0</v>
      </c>
      <c r="BI293" s="102">
        <f t="shared" si="63"/>
        <v>0</v>
      </c>
      <c r="BJ293" s="17" t="s">
        <v>89</v>
      </c>
      <c r="BK293" s="102">
        <f t="shared" si="64"/>
        <v>0</v>
      </c>
      <c r="BL293" s="17" t="s">
        <v>680</v>
      </c>
      <c r="BM293" s="179" t="s">
        <v>3447</v>
      </c>
    </row>
    <row r="294" spans="2:65" s="1" customFormat="1" ht="16.5" customHeight="1">
      <c r="B294" s="140"/>
      <c r="C294" s="168" t="s">
        <v>2189</v>
      </c>
      <c r="D294" s="168" t="s">
        <v>576</v>
      </c>
      <c r="E294" s="169" t="s">
        <v>7633</v>
      </c>
      <c r="F294" s="170" t="s">
        <v>7634</v>
      </c>
      <c r="G294" s="171" t="s">
        <v>579</v>
      </c>
      <c r="H294" s="172">
        <v>1</v>
      </c>
      <c r="I294" s="173"/>
      <c r="J294" s="174">
        <f t="shared" si="55"/>
        <v>0</v>
      </c>
      <c r="K294" s="175"/>
      <c r="L294" s="34"/>
      <c r="M294" s="176" t="s">
        <v>1</v>
      </c>
      <c r="N294" s="139" t="s">
        <v>43</v>
      </c>
      <c r="P294" s="177">
        <f t="shared" si="56"/>
        <v>0</v>
      </c>
      <c r="Q294" s="177">
        <v>0</v>
      </c>
      <c r="R294" s="177">
        <f t="shared" si="57"/>
        <v>0</v>
      </c>
      <c r="S294" s="177">
        <v>0</v>
      </c>
      <c r="T294" s="178">
        <f t="shared" si="58"/>
        <v>0</v>
      </c>
      <c r="AR294" s="179" t="s">
        <v>680</v>
      </c>
      <c r="AT294" s="179" t="s">
        <v>576</v>
      </c>
      <c r="AU294" s="179" t="s">
        <v>89</v>
      </c>
      <c r="AY294" s="17" t="s">
        <v>574</v>
      </c>
      <c r="BE294" s="102">
        <f t="shared" si="59"/>
        <v>0</v>
      </c>
      <c r="BF294" s="102">
        <f t="shared" si="60"/>
        <v>0</v>
      </c>
      <c r="BG294" s="102">
        <f t="shared" si="61"/>
        <v>0</v>
      </c>
      <c r="BH294" s="102">
        <f t="shared" si="62"/>
        <v>0</v>
      </c>
      <c r="BI294" s="102">
        <f t="shared" si="63"/>
        <v>0</v>
      </c>
      <c r="BJ294" s="17" t="s">
        <v>89</v>
      </c>
      <c r="BK294" s="102">
        <f t="shared" si="64"/>
        <v>0</v>
      </c>
      <c r="BL294" s="17" t="s">
        <v>680</v>
      </c>
      <c r="BM294" s="179" t="s">
        <v>3458</v>
      </c>
    </row>
    <row r="295" spans="2:65" s="1" customFormat="1" ht="24.25" customHeight="1">
      <c r="B295" s="140"/>
      <c r="C295" s="208" t="s">
        <v>2198</v>
      </c>
      <c r="D295" s="208" t="s">
        <v>1858</v>
      </c>
      <c r="E295" s="209" t="s">
        <v>7635</v>
      </c>
      <c r="F295" s="210" t="s">
        <v>7636</v>
      </c>
      <c r="G295" s="211" t="s">
        <v>579</v>
      </c>
      <c r="H295" s="212">
        <v>1</v>
      </c>
      <c r="I295" s="213"/>
      <c r="J295" s="214">
        <f t="shared" si="55"/>
        <v>0</v>
      </c>
      <c r="K295" s="215"/>
      <c r="L295" s="216"/>
      <c r="M295" s="217" t="s">
        <v>1</v>
      </c>
      <c r="N295" s="218" t="s">
        <v>43</v>
      </c>
      <c r="P295" s="177">
        <f t="shared" si="56"/>
        <v>0</v>
      </c>
      <c r="Q295" s="177">
        <v>0</v>
      </c>
      <c r="R295" s="177">
        <f t="shared" si="57"/>
        <v>0</v>
      </c>
      <c r="S295" s="177">
        <v>0</v>
      </c>
      <c r="T295" s="178">
        <f t="shared" si="58"/>
        <v>0</v>
      </c>
      <c r="AR295" s="179" t="s">
        <v>860</v>
      </c>
      <c r="AT295" s="179" t="s">
        <v>1858</v>
      </c>
      <c r="AU295" s="179" t="s">
        <v>89</v>
      </c>
      <c r="AY295" s="17" t="s">
        <v>574</v>
      </c>
      <c r="BE295" s="102">
        <f t="shared" si="59"/>
        <v>0</v>
      </c>
      <c r="BF295" s="102">
        <f t="shared" si="60"/>
        <v>0</v>
      </c>
      <c r="BG295" s="102">
        <f t="shared" si="61"/>
        <v>0</v>
      </c>
      <c r="BH295" s="102">
        <f t="shared" si="62"/>
        <v>0</v>
      </c>
      <c r="BI295" s="102">
        <f t="shared" si="63"/>
        <v>0</v>
      </c>
      <c r="BJ295" s="17" t="s">
        <v>89</v>
      </c>
      <c r="BK295" s="102">
        <f t="shared" si="64"/>
        <v>0</v>
      </c>
      <c r="BL295" s="17" t="s">
        <v>680</v>
      </c>
      <c r="BM295" s="179" t="s">
        <v>3468</v>
      </c>
    </row>
    <row r="296" spans="2:65" s="1" customFormat="1" ht="24.25" customHeight="1">
      <c r="B296" s="140"/>
      <c r="C296" s="208" t="s">
        <v>2204</v>
      </c>
      <c r="D296" s="208" t="s">
        <v>1858</v>
      </c>
      <c r="E296" s="209" t="s">
        <v>7637</v>
      </c>
      <c r="F296" s="210" t="s">
        <v>7638</v>
      </c>
      <c r="G296" s="211" t="s">
        <v>579</v>
      </c>
      <c r="H296" s="212">
        <v>1</v>
      </c>
      <c r="I296" s="213"/>
      <c r="J296" s="214">
        <f t="shared" si="55"/>
        <v>0</v>
      </c>
      <c r="K296" s="215"/>
      <c r="L296" s="216"/>
      <c r="M296" s="217" t="s">
        <v>1</v>
      </c>
      <c r="N296" s="218" t="s">
        <v>43</v>
      </c>
      <c r="P296" s="177">
        <f t="shared" si="56"/>
        <v>0</v>
      </c>
      <c r="Q296" s="177">
        <v>0</v>
      </c>
      <c r="R296" s="177">
        <f t="shared" si="57"/>
        <v>0</v>
      </c>
      <c r="S296" s="177">
        <v>0</v>
      </c>
      <c r="T296" s="178">
        <f t="shared" si="58"/>
        <v>0</v>
      </c>
      <c r="AR296" s="179" t="s">
        <v>860</v>
      </c>
      <c r="AT296" s="179" t="s">
        <v>1858</v>
      </c>
      <c r="AU296" s="179" t="s">
        <v>89</v>
      </c>
      <c r="AY296" s="17" t="s">
        <v>574</v>
      </c>
      <c r="BE296" s="102">
        <f t="shared" si="59"/>
        <v>0</v>
      </c>
      <c r="BF296" s="102">
        <f t="shared" si="60"/>
        <v>0</v>
      </c>
      <c r="BG296" s="102">
        <f t="shared" si="61"/>
        <v>0</v>
      </c>
      <c r="BH296" s="102">
        <f t="shared" si="62"/>
        <v>0</v>
      </c>
      <c r="BI296" s="102">
        <f t="shared" si="63"/>
        <v>0</v>
      </c>
      <c r="BJ296" s="17" t="s">
        <v>89</v>
      </c>
      <c r="BK296" s="102">
        <f t="shared" si="64"/>
        <v>0</v>
      </c>
      <c r="BL296" s="17" t="s">
        <v>680</v>
      </c>
      <c r="BM296" s="179" t="s">
        <v>3478</v>
      </c>
    </row>
    <row r="297" spans="2:65" s="1" customFormat="1" ht="24.25" customHeight="1">
      <c r="B297" s="140"/>
      <c r="C297" s="168" t="s">
        <v>2208</v>
      </c>
      <c r="D297" s="168" t="s">
        <v>576</v>
      </c>
      <c r="E297" s="169" t="s">
        <v>7639</v>
      </c>
      <c r="F297" s="170" t="s">
        <v>7640</v>
      </c>
      <c r="G297" s="171" t="s">
        <v>579</v>
      </c>
      <c r="H297" s="172">
        <v>6</v>
      </c>
      <c r="I297" s="173"/>
      <c r="J297" s="174">
        <f t="shared" si="55"/>
        <v>0</v>
      </c>
      <c r="K297" s="175"/>
      <c r="L297" s="34"/>
      <c r="M297" s="176" t="s">
        <v>1</v>
      </c>
      <c r="N297" s="139" t="s">
        <v>43</v>
      </c>
      <c r="P297" s="177">
        <f t="shared" si="56"/>
        <v>0</v>
      </c>
      <c r="Q297" s="177">
        <v>0</v>
      </c>
      <c r="R297" s="177">
        <f t="shared" si="57"/>
        <v>0</v>
      </c>
      <c r="S297" s="177">
        <v>0</v>
      </c>
      <c r="T297" s="178">
        <f t="shared" si="58"/>
        <v>0</v>
      </c>
      <c r="AR297" s="179" t="s">
        <v>680</v>
      </c>
      <c r="AT297" s="179" t="s">
        <v>576</v>
      </c>
      <c r="AU297" s="179" t="s">
        <v>89</v>
      </c>
      <c r="AY297" s="17" t="s">
        <v>574</v>
      </c>
      <c r="BE297" s="102">
        <f t="shared" si="59"/>
        <v>0</v>
      </c>
      <c r="BF297" s="102">
        <f t="shared" si="60"/>
        <v>0</v>
      </c>
      <c r="BG297" s="102">
        <f t="shared" si="61"/>
        <v>0</v>
      </c>
      <c r="BH297" s="102">
        <f t="shared" si="62"/>
        <v>0</v>
      </c>
      <c r="BI297" s="102">
        <f t="shared" si="63"/>
        <v>0</v>
      </c>
      <c r="BJ297" s="17" t="s">
        <v>89</v>
      </c>
      <c r="BK297" s="102">
        <f t="shared" si="64"/>
        <v>0</v>
      </c>
      <c r="BL297" s="17" t="s">
        <v>680</v>
      </c>
      <c r="BM297" s="179" t="s">
        <v>3488</v>
      </c>
    </row>
    <row r="298" spans="2:65" s="1" customFormat="1" ht="24.25" customHeight="1">
      <c r="B298" s="140"/>
      <c r="C298" s="168" t="s">
        <v>2217</v>
      </c>
      <c r="D298" s="168" t="s">
        <v>576</v>
      </c>
      <c r="E298" s="169" t="s">
        <v>7641</v>
      </c>
      <c r="F298" s="170" t="s">
        <v>7642</v>
      </c>
      <c r="G298" s="171" t="s">
        <v>579</v>
      </c>
      <c r="H298" s="172">
        <v>18</v>
      </c>
      <c r="I298" s="173"/>
      <c r="J298" s="174">
        <f t="shared" si="55"/>
        <v>0</v>
      </c>
      <c r="K298" s="175"/>
      <c r="L298" s="34"/>
      <c r="M298" s="176" t="s">
        <v>1</v>
      </c>
      <c r="N298" s="139" t="s">
        <v>43</v>
      </c>
      <c r="P298" s="177">
        <f t="shared" si="56"/>
        <v>0</v>
      </c>
      <c r="Q298" s="177">
        <v>0</v>
      </c>
      <c r="R298" s="177">
        <f t="shared" si="57"/>
        <v>0</v>
      </c>
      <c r="S298" s="177">
        <v>0</v>
      </c>
      <c r="T298" s="178">
        <f t="shared" si="58"/>
        <v>0</v>
      </c>
      <c r="AR298" s="179" t="s">
        <v>680</v>
      </c>
      <c r="AT298" s="179" t="s">
        <v>576</v>
      </c>
      <c r="AU298" s="179" t="s">
        <v>89</v>
      </c>
      <c r="AY298" s="17" t="s">
        <v>574</v>
      </c>
      <c r="BE298" s="102">
        <f t="shared" si="59"/>
        <v>0</v>
      </c>
      <c r="BF298" s="102">
        <f t="shared" si="60"/>
        <v>0</v>
      </c>
      <c r="BG298" s="102">
        <f t="shared" si="61"/>
        <v>0</v>
      </c>
      <c r="BH298" s="102">
        <f t="shared" si="62"/>
        <v>0</v>
      </c>
      <c r="BI298" s="102">
        <f t="shared" si="63"/>
        <v>0</v>
      </c>
      <c r="BJ298" s="17" t="s">
        <v>89</v>
      </c>
      <c r="BK298" s="102">
        <f t="shared" si="64"/>
        <v>0</v>
      </c>
      <c r="BL298" s="17" t="s">
        <v>680</v>
      </c>
      <c r="BM298" s="179" t="s">
        <v>3525</v>
      </c>
    </row>
    <row r="299" spans="2:65" s="1" customFormat="1" ht="24.25" customHeight="1">
      <c r="B299" s="140"/>
      <c r="C299" s="168" t="s">
        <v>2226</v>
      </c>
      <c r="D299" s="168" t="s">
        <v>576</v>
      </c>
      <c r="E299" s="169" t="s">
        <v>7643</v>
      </c>
      <c r="F299" s="170" t="s">
        <v>7644</v>
      </c>
      <c r="G299" s="171" t="s">
        <v>579</v>
      </c>
      <c r="H299" s="172">
        <v>48</v>
      </c>
      <c r="I299" s="173"/>
      <c r="J299" s="174">
        <f t="shared" si="55"/>
        <v>0</v>
      </c>
      <c r="K299" s="175"/>
      <c r="L299" s="34"/>
      <c r="M299" s="176" t="s">
        <v>1</v>
      </c>
      <c r="N299" s="139" t="s">
        <v>43</v>
      </c>
      <c r="P299" s="177">
        <f t="shared" si="56"/>
        <v>0</v>
      </c>
      <c r="Q299" s="177">
        <v>0</v>
      </c>
      <c r="R299" s="177">
        <f t="shared" si="57"/>
        <v>0</v>
      </c>
      <c r="S299" s="177">
        <v>0</v>
      </c>
      <c r="T299" s="178">
        <f t="shared" si="58"/>
        <v>0</v>
      </c>
      <c r="AR299" s="179" t="s">
        <v>680</v>
      </c>
      <c r="AT299" s="179" t="s">
        <v>576</v>
      </c>
      <c r="AU299" s="179" t="s">
        <v>89</v>
      </c>
      <c r="AY299" s="17" t="s">
        <v>574</v>
      </c>
      <c r="BE299" s="102">
        <f t="shared" si="59"/>
        <v>0</v>
      </c>
      <c r="BF299" s="102">
        <f t="shared" si="60"/>
        <v>0</v>
      </c>
      <c r="BG299" s="102">
        <f t="shared" si="61"/>
        <v>0</v>
      </c>
      <c r="BH299" s="102">
        <f t="shared" si="62"/>
        <v>0</v>
      </c>
      <c r="BI299" s="102">
        <f t="shared" si="63"/>
        <v>0</v>
      </c>
      <c r="BJ299" s="17" t="s">
        <v>89</v>
      </c>
      <c r="BK299" s="102">
        <f t="shared" si="64"/>
        <v>0</v>
      </c>
      <c r="BL299" s="17" t="s">
        <v>680</v>
      </c>
      <c r="BM299" s="179" t="s">
        <v>3535</v>
      </c>
    </row>
    <row r="300" spans="2:65" s="1" customFormat="1" ht="21.75" customHeight="1">
      <c r="B300" s="140"/>
      <c r="C300" s="168" t="s">
        <v>2240</v>
      </c>
      <c r="D300" s="168" t="s">
        <v>576</v>
      </c>
      <c r="E300" s="169" t="s">
        <v>7645</v>
      </c>
      <c r="F300" s="170" t="s">
        <v>7646</v>
      </c>
      <c r="G300" s="171" t="s">
        <v>3135</v>
      </c>
      <c r="H300" s="219"/>
      <c r="I300" s="173"/>
      <c r="J300" s="174">
        <f t="shared" si="55"/>
        <v>0</v>
      </c>
      <c r="K300" s="175"/>
      <c r="L300" s="34"/>
      <c r="M300" s="176" t="s">
        <v>1</v>
      </c>
      <c r="N300" s="139" t="s">
        <v>43</v>
      </c>
      <c r="P300" s="177">
        <f t="shared" si="56"/>
        <v>0</v>
      </c>
      <c r="Q300" s="177">
        <v>0</v>
      </c>
      <c r="R300" s="177">
        <f t="shared" si="57"/>
        <v>0</v>
      </c>
      <c r="S300" s="177">
        <v>0</v>
      </c>
      <c r="T300" s="178">
        <f t="shared" si="58"/>
        <v>0</v>
      </c>
      <c r="AR300" s="179" t="s">
        <v>680</v>
      </c>
      <c r="AT300" s="179" t="s">
        <v>576</v>
      </c>
      <c r="AU300" s="179" t="s">
        <v>89</v>
      </c>
      <c r="AY300" s="17" t="s">
        <v>574</v>
      </c>
      <c r="BE300" s="102">
        <f t="shared" si="59"/>
        <v>0</v>
      </c>
      <c r="BF300" s="102">
        <f t="shared" si="60"/>
        <v>0</v>
      </c>
      <c r="BG300" s="102">
        <f t="shared" si="61"/>
        <v>0</v>
      </c>
      <c r="BH300" s="102">
        <f t="shared" si="62"/>
        <v>0</v>
      </c>
      <c r="BI300" s="102">
        <f t="shared" si="63"/>
        <v>0</v>
      </c>
      <c r="BJ300" s="17" t="s">
        <v>89</v>
      </c>
      <c r="BK300" s="102">
        <f t="shared" si="64"/>
        <v>0</v>
      </c>
      <c r="BL300" s="17" t="s">
        <v>680</v>
      </c>
      <c r="BM300" s="179" t="s">
        <v>3545</v>
      </c>
    </row>
    <row r="301" spans="2:65" s="1" customFormat="1" ht="24.25" customHeight="1">
      <c r="B301" s="140"/>
      <c r="C301" s="168" t="s">
        <v>2246</v>
      </c>
      <c r="D301" s="168" t="s">
        <v>576</v>
      </c>
      <c r="E301" s="169" t="s">
        <v>7647</v>
      </c>
      <c r="F301" s="170" t="s">
        <v>7648</v>
      </c>
      <c r="G301" s="171" t="s">
        <v>3135</v>
      </c>
      <c r="H301" s="219"/>
      <c r="I301" s="173"/>
      <c r="J301" s="174">
        <f t="shared" si="55"/>
        <v>0</v>
      </c>
      <c r="K301" s="175"/>
      <c r="L301" s="34"/>
      <c r="M301" s="176" t="s">
        <v>1</v>
      </c>
      <c r="N301" s="139" t="s">
        <v>43</v>
      </c>
      <c r="P301" s="177">
        <f t="shared" si="56"/>
        <v>0</v>
      </c>
      <c r="Q301" s="177">
        <v>0</v>
      </c>
      <c r="R301" s="177">
        <f t="shared" si="57"/>
        <v>0</v>
      </c>
      <c r="S301" s="177">
        <v>0</v>
      </c>
      <c r="T301" s="178">
        <f t="shared" si="58"/>
        <v>0</v>
      </c>
      <c r="AR301" s="179" t="s">
        <v>680</v>
      </c>
      <c r="AT301" s="179" t="s">
        <v>576</v>
      </c>
      <c r="AU301" s="179" t="s">
        <v>89</v>
      </c>
      <c r="AY301" s="17" t="s">
        <v>574</v>
      </c>
      <c r="BE301" s="102">
        <f t="shared" si="59"/>
        <v>0</v>
      </c>
      <c r="BF301" s="102">
        <f t="shared" si="60"/>
        <v>0</v>
      </c>
      <c r="BG301" s="102">
        <f t="shared" si="61"/>
        <v>0</v>
      </c>
      <c r="BH301" s="102">
        <f t="shared" si="62"/>
        <v>0</v>
      </c>
      <c r="BI301" s="102">
        <f t="shared" si="63"/>
        <v>0</v>
      </c>
      <c r="BJ301" s="17" t="s">
        <v>89</v>
      </c>
      <c r="BK301" s="102">
        <f t="shared" si="64"/>
        <v>0</v>
      </c>
      <c r="BL301" s="17" t="s">
        <v>680</v>
      </c>
      <c r="BM301" s="179" t="s">
        <v>3555</v>
      </c>
    </row>
    <row r="302" spans="2:65" s="1" customFormat="1" ht="24.25" customHeight="1">
      <c r="B302" s="140"/>
      <c r="C302" s="168" t="s">
        <v>2251</v>
      </c>
      <c r="D302" s="168" t="s">
        <v>576</v>
      </c>
      <c r="E302" s="169" t="s">
        <v>7649</v>
      </c>
      <c r="F302" s="170" t="s">
        <v>7650</v>
      </c>
      <c r="G302" s="171" t="s">
        <v>3135</v>
      </c>
      <c r="H302" s="219"/>
      <c r="I302" s="173"/>
      <c r="J302" s="174">
        <f t="shared" si="55"/>
        <v>0</v>
      </c>
      <c r="K302" s="175"/>
      <c r="L302" s="34"/>
      <c r="M302" s="176" t="s">
        <v>1</v>
      </c>
      <c r="N302" s="139" t="s">
        <v>43</v>
      </c>
      <c r="P302" s="177">
        <f t="shared" si="56"/>
        <v>0</v>
      </c>
      <c r="Q302" s="177">
        <v>0</v>
      </c>
      <c r="R302" s="177">
        <f t="shared" si="57"/>
        <v>0</v>
      </c>
      <c r="S302" s="177">
        <v>0</v>
      </c>
      <c r="T302" s="178">
        <f t="shared" si="58"/>
        <v>0</v>
      </c>
      <c r="AR302" s="179" t="s">
        <v>680</v>
      </c>
      <c r="AT302" s="179" t="s">
        <v>576</v>
      </c>
      <c r="AU302" s="179" t="s">
        <v>89</v>
      </c>
      <c r="AY302" s="17" t="s">
        <v>574</v>
      </c>
      <c r="BE302" s="102">
        <f t="shared" si="59"/>
        <v>0</v>
      </c>
      <c r="BF302" s="102">
        <f t="shared" si="60"/>
        <v>0</v>
      </c>
      <c r="BG302" s="102">
        <f t="shared" si="61"/>
        <v>0</v>
      </c>
      <c r="BH302" s="102">
        <f t="shared" si="62"/>
        <v>0</v>
      </c>
      <c r="BI302" s="102">
        <f t="shared" si="63"/>
        <v>0</v>
      </c>
      <c r="BJ302" s="17" t="s">
        <v>89</v>
      </c>
      <c r="BK302" s="102">
        <f t="shared" si="64"/>
        <v>0</v>
      </c>
      <c r="BL302" s="17" t="s">
        <v>680</v>
      </c>
      <c r="BM302" s="179" t="s">
        <v>3607</v>
      </c>
    </row>
    <row r="303" spans="2:65" s="11" customFormat="1" ht="23" customHeight="1">
      <c r="B303" s="156"/>
      <c r="D303" s="157" t="s">
        <v>76</v>
      </c>
      <c r="E303" s="166" t="s">
        <v>7651</v>
      </c>
      <c r="F303" s="166" t="s">
        <v>7652</v>
      </c>
      <c r="I303" s="159"/>
      <c r="J303" s="167">
        <f>BK303</f>
        <v>0</v>
      </c>
      <c r="L303" s="156"/>
      <c r="M303" s="161"/>
      <c r="P303" s="162">
        <f>SUM(P304:P363)</f>
        <v>0</v>
      </c>
      <c r="R303" s="162">
        <f>SUM(R304:R363)</f>
        <v>0</v>
      </c>
      <c r="T303" s="163">
        <f>SUM(T304:T363)</f>
        <v>0</v>
      </c>
      <c r="AR303" s="157" t="s">
        <v>89</v>
      </c>
      <c r="AT303" s="164" t="s">
        <v>76</v>
      </c>
      <c r="AU303" s="164" t="s">
        <v>84</v>
      </c>
      <c r="AY303" s="157" t="s">
        <v>574</v>
      </c>
      <c r="BK303" s="165">
        <f>SUM(BK304:BK363)</f>
        <v>0</v>
      </c>
    </row>
    <row r="304" spans="2:65" s="1" customFormat="1" ht="24.25" customHeight="1">
      <c r="B304" s="140"/>
      <c r="C304" s="168" t="s">
        <v>2256</v>
      </c>
      <c r="D304" s="168" t="s">
        <v>576</v>
      </c>
      <c r="E304" s="169" t="s">
        <v>7653</v>
      </c>
      <c r="F304" s="170" t="s">
        <v>7654</v>
      </c>
      <c r="G304" s="171" t="s">
        <v>579</v>
      </c>
      <c r="H304" s="172">
        <v>5</v>
      </c>
      <c r="I304" s="173"/>
      <c r="J304" s="174">
        <f t="shared" ref="J304:J335" si="65">ROUND(I304*H304,2)</f>
        <v>0</v>
      </c>
      <c r="K304" s="175"/>
      <c r="L304" s="34"/>
      <c r="M304" s="176" t="s">
        <v>1</v>
      </c>
      <c r="N304" s="139" t="s">
        <v>43</v>
      </c>
      <c r="P304" s="177">
        <f t="shared" ref="P304:P335" si="66">O304*H304</f>
        <v>0</v>
      </c>
      <c r="Q304" s="177">
        <v>0</v>
      </c>
      <c r="R304" s="177">
        <f t="shared" ref="R304:R335" si="67">Q304*H304</f>
        <v>0</v>
      </c>
      <c r="S304" s="177">
        <v>0</v>
      </c>
      <c r="T304" s="178">
        <f t="shared" ref="T304:T335" si="68">S304*H304</f>
        <v>0</v>
      </c>
      <c r="AR304" s="179" t="s">
        <v>680</v>
      </c>
      <c r="AT304" s="179" t="s">
        <v>576</v>
      </c>
      <c r="AU304" s="179" t="s">
        <v>89</v>
      </c>
      <c r="AY304" s="17" t="s">
        <v>574</v>
      </c>
      <c r="BE304" s="102">
        <f t="shared" ref="BE304:BE335" si="69">IF(N304="základná",J304,0)</f>
        <v>0</v>
      </c>
      <c r="BF304" s="102">
        <f t="shared" ref="BF304:BF335" si="70">IF(N304="znížená",J304,0)</f>
        <v>0</v>
      </c>
      <c r="BG304" s="102">
        <f t="shared" ref="BG304:BG335" si="71">IF(N304="zákl. prenesená",J304,0)</f>
        <v>0</v>
      </c>
      <c r="BH304" s="102">
        <f t="shared" ref="BH304:BH335" si="72">IF(N304="zníž. prenesená",J304,0)</f>
        <v>0</v>
      </c>
      <c r="BI304" s="102">
        <f t="shared" ref="BI304:BI335" si="73">IF(N304="nulová",J304,0)</f>
        <v>0</v>
      </c>
      <c r="BJ304" s="17" t="s">
        <v>89</v>
      </c>
      <c r="BK304" s="102">
        <f t="shared" ref="BK304:BK335" si="74">ROUND(I304*H304,2)</f>
        <v>0</v>
      </c>
      <c r="BL304" s="17" t="s">
        <v>680</v>
      </c>
      <c r="BM304" s="179" t="s">
        <v>3617</v>
      </c>
    </row>
    <row r="305" spans="2:65" s="1" customFormat="1" ht="24.25" customHeight="1">
      <c r="B305" s="140"/>
      <c r="C305" s="208" t="s">
        <v>2266</v>
      </c>
      <c r="D305" s="208" t="s">
        <v>1858</v>
      </c>
      <c r="E305" s="209" t="s">
        <v>7655</v>
      </c>
      <c r="F305" s="210" t="s">
        <v>7656</v>
      </c>
      <c r="G305" s="211" t="s">
        <v>579</v>
      </c>
      <c r="H305" s="212">
        <v>4</v>
      </c>
      <c r="I305" s="213"/>
      <c r="J305" s="214">
        <f t="shared" si="65"/>
        <v>0</v>
      </c>
      <c r="K305" s="215"/>
      <c r="L305" s="216"/>
      <c r="M305" s="217" t="s">
        <v>1</v>
      </c>
      <c r="N305" s="218" t="s">
        <v>43</v>
      </c>
      <c r="P305" s="177">
        <f t="shared" si="66"/>
        <v>0</v>
      </c>
      <c r="Q305" s="177">
        <v>0</v>
      </c>
      <c r="R305" s="177">
        <f t="shared" si="67"/>
        <v>0</v>
      </c>
      <c r="S305" s="177">
        <v>0</v>
      </c>
      <c r="T305" s="178">
        <f t="shared" si="68"/>
        <v>0</v>
      </c>
      <c r="AR305" s="179" t="s">
        <v>860</v>
      </c>
      <c r="AT305" s="179" t="s">
        <v>1858</v>
      </c>
      <c r="AU305" s="179" t="s">
        <v>89</v>
      </c>
      <c r="AY305" s="17" t="s">
        <v>574</v>
      </c>
      <c r="BE305" s="102">
        <f t="shared" si="69"/>
        <v>0</v>
      </c>
      <c r="BF305" s="102">
        <f t="shared" si="70"/>
        <v>0</v>
      </c>
      <c r="BG305" s="102">
        <f t="shared" si="71"/>
        <v>0</v>
      </c>
      <c r="BH305" s="102">
        <f t="shared" si="72"/>
        <v>0</v>
      </c>
      <c r="BI305" s="102">
        <f t="shared" si="73"/>
        <v>0</v>
      </c>
      <c r="BJ305" s="17" t="s">
        <v>89</v>
      </c>
      <c r="BK305" s="102">
        <f t="shared" si="74"/>
        <v>0</v>
      </c>
      <c r="BL305" s="17" t="s">
        <v>680</v>
      </c>
      <c r="BM305" s="179" t="s">
        <v>3627</v>
      </c>
    </row>
    <row r="306" spans="2:65" s="1" customFormat="1" ht="24.25" customHeight="1">
      <c r="B306" s="140"/>
      <c r="C306" s="208" t="s">
        <v>2270</v>
      </c>
      <c r="D306" s="208" t="s">
        <v>1858</v>
      </c>
      <c r="E306" s="209" t="s">
        <v>7657</v>
      </c>
      <c r="F306" s="210" t="s">
        <v>7658</v>
      </c>
      <c r="G306" s="211" t="s">
        <v>579</v>
      </c>
      <c r="H306" s="212">
        <v>1</v>
      </c>
      <c r="I306" s="213"/>
      <c r="J306" s="214">
        <f t="shared" si="65"/>
        <v>0</v>
      </c>
      <c r="K306" s="215"/>
      <c r="L306" s="216"/>
      <c r="M306" s="217" t="s">
        <v>1</v>
      </c>
      <c r="N306" s="218" t="s">
        <v>43</v>
      </c>
      <c r="P306" s="177">
        <f t="shared" si="66"/>
        <v>0</v>
      </c>
      <c r="Q306" s="177">
        <v>0</v>
      </c>
      <c r="R306" s="177">
        <f t="shared" si="67"/>
        <v>0</v>
      </c>
      <c r="S306" s="177">
        <v>0</v>
      </c>
      <c r="T306" s="178">
        <f t="shared" si="68"/>
        <v>0</v>
      </c>
      <c r="AR306" s="179" t="s">
        <v>860</v>
      </c>
      <c r="AT306" s="179" t="s">
        <v>1858</v>
      </c>
      <c r="AU306" s="179" t="s">
        <v>89</v>
      </c>
      <c r="AY306" s="17" t="s">
        <v>574</v>
      </c>
      <c r="BE306" s="102">
        <f t="shared" si="69"/>
        <v>0</v>
      </c>
      <c r="BF306" s="102">
        <f t="shared" si="70"/>
        <v>0</v>
      </c>
      <c r="BG306" s="102">
        <f t="shared" si="71"/>
        <v>0</v>
      </c>
      <c r="BH306" s="102">
        <f t="shared" si="72"/>
        <v>0</v>
      </c>
      <c r="BI306" s="102">
        <f t="shared" si="73"/>
        <v>0</v>
      </c>
      <c r="BJ306" s="17" t="s">
        <v>89</v>
      </c>
      <c r="BK306" s="102">
        <f t="shared" si="74"/>
        <v>0</v>
      </c>
      <c r="BL306" s="17" t="s">
        <v>680</v>
      </c>
      <c r="BM306" s="179" t="s">
        <v>3640</v>
      </c>
    </row>
    <row r="307" spans="2:65" s="1" customFormat="1" ht="24.25" customHeight="1">
      <c r="B307" s="140"/>
      <c r="C307" s="168" t="s">
        <v>2277</v>
      </c>
      <c r="D307" s="168" t="s">
        <v>576</v>
      </c>
      <c r="E307" s="169" t="s">
        <v>7659</v>
      </c>
      <c r="F307" s="170" t="s">
        <v>7660</v>
      </c>
      <c r="G307" s="171" t="s">
        <v>579</v>
      </c>
      <c r="H307" s="172">
        <v>2</v>
      </c>
      <c r="I307" s="173"/>
      <c r="J307" s="174">
        <f t="shared" si="65"/>
        <v>0</v>
      </c>
      <c r="K307" s="175"/>
      <c r="L307" s="34"/>
      <c r="M307" s="176" t="s">
        <v>1</v>
      </c>
      <c r="N307" s="139" t="s">
        <v>43</v>
      </c>
      <c r="P307" s="177">
        <f t="shared" si="66"/>
        <v>0</v>
      </c>
      <c r="Q307" s="177">
        <v>0</v>
      </c>
      <c r="R307" s="177">
        <f t="shared" si="67"/>
        <v>0</v>
      </c>
      <c r="S307" s="177">
        <v>0</v>
      </c>
      <c r="T307" s="178">
        <f t="shared" si="68"/>
        <v>0</v>
      </c>
      <c r="AR307" s="179" t="s">
        <v>680</v>
      </c>
      <c r="AT307" s="179" t="s">
        <v>576</v>
      </c>
      <c r="AU307" s="179" t="s">
        <v>89</v>
      </c>
      <c r="AY307" s="17" t="s">
        <v>574</v>
      </c>
      <c r="BE307" s="102">
        <f t="shared" si="69"/>
        <v>0</v>
      </c>
      <c r="BF307" s="102">
        <f t="shared" si="70"/>
        <v>0</v>
      </c>
      <c r="BG307" s="102">
        <f t="shared" si="71"/>
        <v>0</v>
      </c>
      <c r="BH307" s="102">
        <f t="shared" si="72"/>
        <v>0</v>
      </c>
      <c r="BI307" s="102">
        <f t="shared" si="73"/>
        <v>0</v>
      </c>
      <c r="BJ307" s="17" t="s">
        <v>89</v>
      </c>
      <c r="BK307" s="102">
        <f t="shared" si="74"/>
        <v>0</v>
      </c>
      <c r="BL307" s="17" t="s">
        <v>680</v>
      </c>
      <c r="BM307" s="179" t="s">
        <v>3656</v>
      </c>
    </row>
    <row r="308" spans="2:65" s="1" customFormat="1" ht="24.25" customHeight="1">
      <c r="B308" s="140"/>
      <c r="C308" s="208" t="s">
        <v>2281</v>
      </c>
      <c r="D308" s="208" t="s">
        <v>1858</v>
      </c>
      <c r="E308" s="209" t="s">
        <v>7661</v>
      </c>
      <c r="F308" s="210" t="s">
        <v>7662</v>
      </c>
      <c r="G308" s="211" t="s">
        <v>579</v>
      </c>
      <c r="H308" s="212">
        <v>2</v>
      </c>
      <c r="I308" s="213"/>
      <c r="J308" s="214">
        <f t="shared" si="65"/>
        <v>0</v>
      </c>
      <c r="K308" s="215"/>
      <c r="L308" s="216"/>
      <c r="M308" s="217" t="s">
        <v>1</v>
      </c>
      <c r="N308" s="218" t="s">
        <v>43</v>
      </c>
      <c r="P308" s="177">
        <f t="shared" si="66"/>
        <v>0</v>
      </c>
      <c r="Q308" s="177">
        <v>0</v>
      </c>
      <c r="R308" s="177">
        <f t="shared" si="67"/>
        <v>0</v>
      </c>
      <c r="S308" s="177">
        <v>0</v>
      </c>
      <c r="T308" s="178">
        <f t="shared" si="68"/>
        <v>0</v>
      </c>
      <c r="AR308" s="179" t="s">
        <v>860</v>
      </c>
      <c r="AT308" s="179" t="s">
        <v>1858</v>
      </c>
      <c r="AU308" s="179" t="s">
        <v>89</v>
      </c>
      <c r="AY308" s="17" t="s">
        <v>574</v>
      </c>
      <c r="BE308" s="102">
        <f t="shared" si="69"/>
        <v>0</v>
      </c>
      <c r="BF308" s="102">
        <f t="shared" si="70"/>
        <v>0</v>
      </c>
      <c r="BG308" s="102">
        <f t="shared" si="71"/>
        <v>0</v>
      </c>
      <c r="BH308" s="102">
        <f t="shared" si="72"/>
        <v>0</v>
      </c>
      <c r="BI308" s="102">
        <f t="shared" si="73"/>
        <v>0</v>
      </c>
      <c r="BJ308" s="17" t="s">
        <v>89</v>
      </c>
      <c r="BK308" s="102">
        <f t="shared" si="74"/>
        <v>0</v>
      </c>
      <c r="BL308" s="17" t="s">
        <v>680</v>
      </c>
      <c r="BM308" s="179" t="s">
        <v>3677</v>
      </c>
    </row>
    <row r="309" spans="2:65" s="1" customFormat="1" ht="33" customHeight="1">
      <c r="B309" s="140"/>
      <c r="C309" s="168" t="s">
        <v>2285</v>
      </c>
      <c r="D309" s="168" t="s">
        <v>576</v>
      </c>
      <c r="E309" s="169" t="s">
        <v>7663</v>
      </c>
      <c r="F309" s="170" t="s">
        <v>7664</v>
      </c>
      <c r="G309" s="171" t="s">
        <v>579</v>
      </c>
      <c r="H309" s="172">
        <v>1</v>
      </c>
      <c r="I309" s="173"/>
      <c r="J309" s="174">
        <f t="shared" si="65"/>
        <v>0</v>
      </c>
      <c r="K309" s="175"/>
      <c r="L309" s="34"/>
      <c r="M309" s="176" t="s">
        <v>1</v>
      </c>
      <c r="N309" s="139" t="s">
        <v>43</v>
      </c>
      <c r="P309" s="177">
        <f t="shared" si="66"/>
        <v>0</v>
      </c>
      <c r="Q309" s="177">
        <v>0</v>
      </c>
      <c r="R309" s="177">
        <f t="shared" si="67"/>
        <v>0</v>
      </c>
      <c r="S309" s="177">
        <v>0</v>
      </c>
      <c r="T309" s="178">
        <f t="shared" si="68"/>
        <v>0</v>
      </c>
      <c r="AR309" s="179" t="s">
        <v>680</v>
      </c>
      <c r="AT309" s="179" t="s">
        <v>576</v>
      </c>
      <c r="AU309" s="179" t="s">
        <v>89</v>
      </c>
      <c r="AY309" s="17" t="s">
        <v>574</v>
      </c>
      <c r="BE309" s="102">
        <f t="shared" si="69"/>
        <v>0</v>
      </c>
      <c r="BF309" s="102">
        <f t="shared" si="70"/>
        <v>0</v>
      </c>
      <c r="BG309" s="102">
        <f t="shared" si="71"/>
        <v>0</v>
      </c>
      <c r="BH309" s="102">
        <f t="shared" si="72"/>
        <v>0</v>
      </c>
      <c r="BI309" s="102">
        <f t="shared" si="73"/>
        <v>0</v>
      </c>
      <c r="BJ309" s="17" t="s">
        <v>89</v>
      </c>
      <c r="BK309" s="102">
        <f t="shared" si="74"/>
        <v>0</v>
      </c>
      <c r="BL309" s="17" t="s">
        <v>680</v>
      </c>
      <c r="BM309" s="179" t="s">
        <v>3687</v>
      </c>
    </row>
    <row r="310" spans="2:65" s="1" customFormat="1" ht="24.25" customHeight="1">
      <c r="B310" s="140"/>
      <c r="C310" s="208" t="s">
        <v>2289</v>
      </c>
      <c r="D310" s="208" t="s">
        <v>1858</v>
      </c>
      <c r="E310" s="209" t="s">
        <v>7665</v>
      </c>
      <c r="F310" s="210" t="s">
        <v>7666</v>
      </c>
      <c r="G310" s="211" t="s">
        <v>579</v>
      </c>
      <c r="H310" s="212">
        <v>1</v>
      </c>
      <c r="I310" s="213"/>
      <c r="J310" s="214">
        <f t="shared" si="65"/>
        <v>0</v>
      </c>
      <c r="K310" s="215"/>
      <c r="L310" s="216"/>
      <c r="M310" s="217" t="s">
        <v>1</v>
      </c>
      <c r="N310" s="218" t="s">
        <v>43</v>
      </c>
      <c r="P310" s="177">
        <f t="shared" si="66"/>
        <v>0</v>
      </c>
      <c r="Q310" s="177">
        <v>0</v>
      </c>
      <c r="R310" s="177">
        <f t="shared" si="67"/>
        <v>0</v>
      </c>
      <c r="S310" s="177">
        <v>0</v>
      </c>
      <c r="T310" s="178">
        <f t="shared" si="68"/>
        <v>0</v>
      </c>
      <c r="AR310" s="179" t="s">
        <v>860</v>
      </c>
      <c r="AT310" s="179" t="s">
        <v>1858</v>
      </c>
      <c r="AU310" s="179" t="s">
        <v>89</v>
      </c>
      <c r="AY310" s="17" t="s">
        <v>574</v>
      </c>
      <c r="BE310" s="102">
        <f t="shared" si="69"/>
        <v>0</v>
      </c>
      <c r="BF310" s="102">
        <f t="shared" si="70"/>
        <v>0</v>
      </c>
      <c r="BG310" s="102">
        <f t="shared" si="71"/>
        <v>0</v>
      </c>
      <c r="BH310" s="102">
        <f t="shared" si="72"/>
        <v>0</v>
      </c>
      <c r="BI310" s="102">
        <f t="shared" si="73"/>
        <v>0</v>
      </c>
      <c r="BJ310" s="17" t="s">
        <v>89</v>
      </c>
      <c r="BK310" s="102">
        <f t="shared" si="74"/>
        <v>0</v>
      </c>
      <c r="BL310" s="17" t="s">
        <v>680</v>
      </c>
      <c r="BM310" s="179" t="s">
        <v>3698</v>
      </c>
    </row>
    <row r="311" spans="2:65" s="1" customFormat="1" ht="24.25" customHeight="1">
      <c r="B311" s="140"/>
      <c r="C311" s="168" t="s">
        <v>2293</v>
      </c>
      <c r="D311" s="168" t="s">
        <v>576</v>
      </c>
      <c r="E311" s="169" t="s">
        <v>7667</v>
      </c>
      <c r="F311" s="170" t="s">
        <v>7668</v>
      </c>
      <c r="G311" s="171" t="s">
        <v>579</v>
      </c>
      <c r="H311" s="172">
        <v>9</v>
      </c>
      <c r="I311" s="173"/>
      <c r="J311" s="174">
        <f t="shared" si="65"/>
        <v>0</v>
      </c>
      <c r="K311" s="175"/>
      <c r="L311" s="34"/>
      <c r="M311" s="176" t="s">
        <v>1</v>
      </c>
      <c r="N311" s="139" t="s">
        <v>43</v>
      </c>
      <c r="P311" s="177">
        <f t="shared" si="66"/>
        <v>0</v>
      </c>
      <c r="Q311" s="177">
        <v>0</v>
      </c>
      <c r="R311" s="177">
        <f t="shared" si="67"/>
        <v>0</v>
      </c>
      <c r="S311" s="177">
        <v>0</v>
      </c>
      <c r="T311" s="178">
        <f t="shared" si="68"/>
        <v>0</v>
      </c>
      <c r="AR311" s="179" t="s">
        <v>680</v>
      </c>
      <c r="AT311" s="179" t="s">
        <v>576</v>
      </c>
      <c r="AU311" s="179" t="s">
        <v>89</v>
      </c>
      <c r="AY311" s="17" t="s">
        <v>574</v>
      </c>
      <c r="BE311" s="102">
        <f t="shared" si="69"/>
        <v>0</v>
      </c>
      <c r="BF311" s="102">
        <f t="shared" si="70"/>
        <v>0</v>
      </c>
      <c r="BG311" s="102">
        <f t="shared" si="71"/>
        <v>0</v>
      </c>
      <c r="BH311" s="102">
        <f t="shared" si="72"/>
        <v>0</v>
      </c>
      <c r="BI311" s="102">
        <f t="shared" si="73"/>
        <v>0</v>
      </c>
      <c r="BJ311" s="17" t="s">
        <v>89</v>
      </c>
      <c r="BK311" s="102">
        <f t="shared" si="74"/>
        <v>0</v>
      </c>
      <c r="BL311" s="17" t="s">
        <v>680</v>
      </c>
      <c r="BM311" s="179" t="s">
        <v>3708</v>
      </c>
    </row>
    <row r="312" spans="2:65" s="1" customFormat="1" ht="24.25" customHeight="1">
      <c r="B312" s="140"/>
      <c r="C312" s="208" t="s">
        <v>2297</v>
      </c>
      <c r="D312" s="208" t="s">
        <v>1858</v>
      </c>
      <c r="E312" s="209" t="s">
        <v>7669</v>
      </c>
      <c r="F312" s="210" t="s">
        <v>7670</v>
      </c>
      <c r="G312" s="211" t="s">
        <v>579</v>
      </c>
      <c r="H312" s="212">
        <v>9</v>
      </c>
      <c r="I312" s="213"/>
      <c r="J312" s="214">
        <f t="shared" si="65"/>
        <v>0</v>
      </c>
      <c r="K312" s="215"/>
      <c r="L312" s="216"/>
      <c r="M312" s="217" t="s">
        <v>1</v>
      </c>
      <c r="N312" s="218" t="s">
        <v>43</v>
      </c>
      <c r="P312" s="177">
        <f t="shared" si="66"/>
        <v>0</v>
      </c>
      <c r="Q312" s="177">
        <v>0</v>
      </c>
      <c r="R312" s="177">
        <f t="shared" si="67"/>
        <v>0</v>
      </c>
      <c r="S312" s="177">
        <v>0</v>
      </c>
      <c r="T312" s="178">
        <f t="shared" si="68"/>
        <v>0</v>
      </c>
      <c r="AR312" s="179" t="s">
        <v>860</v>
      </c>
      <c r="AT312" s="179" t="s">
        <v>1858</v>
      </c>
      <c r="AU312" s="179" t="s">
        <v>89</v>
      </c>
      <c r="AY312" s="17" t="s">
        <v>574</v>
      </c>
      <c r="BE312" s="102">
        <f t="shared" si="69"/>
        <v>0</v>
      </c>
      <c r="BF312" s="102">
        <f t="shared" si="70"/>
        <v>0</v>
      </c>
      <c r="BG312" s="102">
        <f t="shared" si="71"/>
        <v>0</v>
      </c>
      <c r="BH312" s="102">
        <f t="shared" si="72"/>
        <v>0</v>
      </c>
      <c r="BI312" s="102">
        <f t="shared" si="73"/>
        <v>0</v>
      </c>
      <c r="BJ312" s="17" t="s">
        <v>89</v>
      </c>
      <c r="BK312" s="102">
        <f t="shared" si="74"/>
        <v>0</v>
      </c>
      <c r="BL312" s="17" t="s">
        <v>680</v>
      </c>
      <c r="BM312" s="179" t="s">
        <v>3722</v>
      </c>
    </row>
    <row r="313" spans="2:65" s="1" customFormat="1" ht="33" customHeight="1">
      <c r="B313" s="140"/>
      <c r="C313" s="168" t="s">
        <v>2301</v>
      </c>
      <c r="D313" s="168" t="s">
        <v>576</v>
      </c>
      <c r="E313" s="169" t="s">
        <v>7671</v>
      </c>
      <c r="F313" s="170" t="s">
        <v>7672</v>
      </c>
      <c r="G313" s="171" t="s">
        <v>579</v>
      </c>
      <c r="H313" s="172">
        <v>43</v>
      </c>
      <c r="I313" s="173"/>
      <c r="J313" s="174">
        <f t="shared" si="65"/>
        <v>0</v>
      </c>
      <c r="K313" s="175"/>
      <c r="L313" s="34"/>
      <c r="M313" s="176" t="s">
        <v>1</v>
      </c>
      <c r="N313" s="139" t="s">
        <v>43</v>
      </c>
      <c r="P313" s="177">
        <f t="shared" si="66"/>
        <v>0</v>
      </c>
      <c r="Q313" s="177">
        <v>0</v>
      </c>
      <c r="R313" s="177">
        <f t="shared" si="67"/>
        <v>0</v>
      </c>
      <c r="S313" s="177">
        <v>0</v>
      </c>
      <c r="T313" s="178">
        <f t="shared" si="68"/>
        <v>0</v>
      </c>
      <c r="AR313" s="179" t="s">
        <v>680</v>
      </c>
      <c r="AT313" s="179" t="s">
        <v>576</v>
      </c>
      <c r="AU313" s="179" t="s">
        <v>89</v>
      </c>
      <c r="AY313" s="17" t="s">
        <v>574</v>
      </c>
      <c r="BE313" s="102">
        <f t="shared" si="69"/>
        <v>0</v>
      </c>
      <c r="BF313" s="102">
        <f t="shared" si="70"/>
        <v>0</v>
      </c>
      <c r="BG313" s="102">
        <f t="shared" si="71"/>
        <v>0</v>
      </c>
      <c r="BH313" s="102">
        <f t="shared" si="72"/>
        <v>0</v>
      </c>
      <c r="BI313" s="102">
        <f t="shared" si="73"/>
        <v>0</v>
      </c>
      <c r="BJ313" s="17" t="s">
        <v>89</v>
      </c>
      <c r="BK313" s="102">
        <f t="shared" si="74"/>
        <v>0</v>
      </c>
      <c r="BL313" s="17" t="s">
        <v>680</v>
      </c>
      <c r="BM313" s="179" t="s">
        <v>3731</v>
      </c>
    </row>
    <row r="314" spans="2:65" s="1" customFormat="1" ht="24.25" customHeight="1">
      <c r="B314" s="140"/>
      <c r="C314" s="208" t="s">
        <v>2305</v>
      </c>
      <c r="D314" s="208" t="s">
        <v>1858</v>
      </c>
      <c r="E314" s="209" t="s">
        <v>7673</v>
      </c>
      <c r="F314" s="210" t="s">
        <v>7674</v>
      </c>
      <c r="G314" s="211" t="s">
        <v>579</v>
      </c>
      <c r="H314" s="212">
        <v>2</v>
      </c>
      <c r="I314" s="213"/>
      <c r="J314" s="214">
        <f t="shared" si="65"/>
        <v>0</v>
      </c>
      <c r="K314" s="215"/>
      <c r="L314" s="216"/>
      <c r="M314" s="217" t="s">
        <v>1</v>
      </c>
      <c r="N314" s="218" t="s">
        <v>43</v>
      </c>
      <c r="P314" s="177">
        <f t="shared" si="66"/>
        <v>0</v>
      </c>
      <c r="Q314" s="177">
        <v>0</v>
      </c>
      <c r="R314" s="177">
        <f t="shared" si="67"/>
        <v>0</v>
      </c>
      <c r="S314" s="177">
        <v>0</v>
      </c>
      <c r="T314" s="178">
        <f t="shared" si="68"/>
        <v>0</v>
      </c>
      <c r="AR314" s="179" t="s">
        <v>860</v>
      </c>
      <c r="AT314" s="179" t="s">
        <v>1858</v>
      </c>
      <c r="AU314" s="179" t="s">
        <v>89</v>
      </c>
      <c r="AY314" s="17" t="s">
        <v>574</v>
      </c>
      <c r="BE314" s="102">
        <f t="shared" si="69"/>
        <v>0</v>
      </c>
      <c r="BF314" s="102">
        <f t="shared" si="70"/>
        <v>0</v>
      </c>
      <c r="BG314" s="102">
        <f t="shared" si="71"/>
        <v>0</v>
      </c>
      <c r="BH314" s="102">
        <f t="shared" si="72"/>
        <v>0</v>
      </c>
      <c r="BI314" s="102">
        <f t="shared" si="73"/>
        <v>0</v>
      </c>
      <c r="BJ314" s="17" t="s">
        <v>89</v>
      </c>
      <c r="BK314" s="102">
        <f t="shared" si="74"/>
        <v>0</v>
      </c>
      <c r="BL314" s="17" t="s">
        <v>680</v>
      </c>
      <c r="BM314" s="179" t="s">
        <v>3742</v>
      </c>
    </row>
    <row r="315" spans="2:65" s="1" customFormat="1" ht="24.25" customHeight="1">
      <c r="B315" s="140"/>
      <c r="C315" s="208" t="s">
        <v>2309</v>
      </c>
      <c r="D315" s="208" t="s">
        <v>1858</v>
      </c>
      <c r="E315" s="209" t="s">
        <v>7675</v>
      </c>
      <c r="F315" s="210" t="s">
        <v>7676</v>
      </c>
      <c r="G315" s="211" t="s">
        <v>579</v>
      </c>
      <c r="H315" s="212">
        <v>3</v>
      </c>
      <c r="I315" s="213"/>
      <c r="J315" s="214">
        <f t="shared" si="65"/>
        <v>0</v>
      </c>
      <c r="K315" s="215"/>
      <c r="L315" s="216"/>
      <c r="M315" s="217" t="s">
        <v>1</v>
      </c>
      <c r="N315" s="218" t="s">
        <v>43</v>
      </c>
      <c r="P315" s="177">
        <f t="shared" si="66"/>
        <v>0</v>
      </c>
      <c r="Q315" s="177">
        <v>0</v>
      </c>
      <c r="R315" s="177">
        <f t="shared" si="67"/>
        <v>0</v>
      </c>
      <c r="S315" s="177">
        <v>0</v>
      </c>
      <c r="T315" s="178">
        <f t="shared" si="68"/>
        <v>0</v>
      </c>
      <c r="AR315" s="179" t="s">
        <v>860</v>
      </c>
      <c r="AT315" s="179" t="s">
        <v>1858</v>
      </c>
      <c r="AU315" s="179" t="s">
        <v>89</v>
      </c>
      <c r="AY315" s="17" t="s">
        <v>574</v>
      </c>
      <c r="BE315" s="102">
        <f t="shared" si="69"/>
        <v>0</v>
      </c>
      <c r="BF315" s="102">
        <f t="shared" si="70"/>
        <v>0</v>
      </c>
      <c r="BG315" s="102">
        <f t="shared" si="71"/>
        <v>0</v>
      </c>
      <c r="BH315" s="102">
        <f t="shared" si="72"/>
        <v>0</v>
      </c>
      <c r="BI315" s="102">
        <f t="shared" si="73"/>
        <v>0</v>
      </c>
      <c r="BJ315" s="17" t="s">
        <v>89</v>
      </c>
      <c r="BK315" s="102">
        <f t="shared" si="74"/>
        <v>0</v>
      </c>
      <c r="BL315" s="17" t="s">
        <v>680</v>
      </c>
      <c r="BM315" s="179" t="s">
        <v>3752</v>
      </c>
    </row>
    <row r="316" spans="2:65" s="1" customFormat="1" ht="24.25" customHeight="1">
      <c r="B316" s="140"/>
      <c r="C316" s="208" t="s">
        <v>2313</v>
      </c>
      <c r="D316" s="208" t="s">
        <v>1858</v>
      </c>
      <c r="E316" s="209" t="s">
        <v>7677</v>
      </c>
      <c r="F316" s="210" t="s">
        <v>7678</v>
      </c>
      <c r="G316" s="211" t="s">
        <v>579</v>
      </c>
      <c r="H316" s="212">
        <v>11</v>
      </c>
      <c r="I316" s="213"/>
      <c r="J316" s="214">
        <f t="shared" si="65"/>
        <v>0</v>
      </c>
      <c r="K316" s="215"/>
      <c r="L316" s="216"/>
      <c r="M316" s="217" t="s">
        <v>1</v>
      </c>
      <c r="N316" s="218" t="s">
        <v>43</v>
      </c>
      <c r="P316" s="177">
        <f t="shared" si="66"/>
        <v>0</v>
      </c>
      <c r="Q316" s="177">
        <v>0</v>
      </c>
      <c r="R316" s="177">
        <f t="shared" si="67"/>
        <v>0</v>
      </c>
      <c r="S316" s="177">
        <v>0</v>
      </c>
      <c r="T316" s="178">
        <f t="shared" si="68"/>
        <v>0</v>
      </c>
      <c r="AR316" s="179" t="s">
        <v>860</v>
      </c>
      <c r="AT316" s="179" t="s">
        <v>1858</v>
      </c>
      <c r="AU316" s="179" t="s">
        <v>89</v>
      </c>
      <c r="AY316" s="17" t="s">
        <v>574</v>
      </c>
      <c r="BE316" s="102">
        <f t="shared" si="69"/>
        <v>0</v>
      </c>
      <c r="BF316" s="102">
        <f t="shared" si="70"/>
        <v>0</v>
      </c>
      <c r="BG316" s="102">
        <f t="shared" si="71"/>
        <v>0</v>
      </c>
      <c r="BH316" s="102">
        <f t="shared" si="72"/>
        <v>0</v>
      </c>
      <c r="BI316" s="102">
        <f t="shared" si="73"/>
        <v>0</v>
      </c>
      <c r="BJ316" s="17" t="s">
        <v>89</v>
      </c>
      <c r="BK316" s="102">
        <f t="shared" si="74"/>
        <v>0</v>
      </c>
      <c r="BL316" s="17" t="s">
        <v>680</v>
      </c>
      <c r="BM316" s="179" t="s">
        <v>3765</v>
      </c>
    </row>
    <row r="317" spans="2:65" s="1" customFormat="1" ht="24.25" customHeight="1">
      <c r="B317" s="140"/>
      <c r="C317" s="208" t="s">
        <v>2318</v>
      </c>
      <c r="D317" s="208" t="s">
        <v>1858</v>
      </c>
      <c r="E317" s="209" t="s">
        <v>7679</v>
      </c>
      <c r="F317" s="210" t="s">
        <v>7680</v>
      </c>
      <c r="G317" s="211" t="s">
        <v>579</v>
      </c>
      <c r="H317" s="212">
        <v>27</v>
      </c>
      <c r="I317" s="213"/>
      <c r="J317" s="214">
        <f t="shared" si="65"/>
        <v>0</v>
      </c>
      <c r="K317" s="215"/>
      <c r="L317" s="216"/>
      <c r="M317" s="217" t="s">
        <v>1</v>
      </c>
      <c r="N317" s="218" t="s">
        <v>43</v>
      </c>
      <c r="P317" s="177">
        <f t="shared" si="66"/>
        <v>0</v>
      </c>
      <c r="Q317" s="177">
        <v>0</v>
      </c>
      <c r="R317" s="177">
        <f t="shared" si="67"/>
        <v>0</v>
      </c>
      <c r="S317" s="177">
        <v>0</v>
      </c>
      <c r="T317" s="178">
        <f t="shared" si="68"/>
        <v>0</v>
      </c>
      <c r="AR317" s="179" t="s">
        <v>860</v>
      </c>
      <c r="AT317" s="179" t="s">
        <v>1858</v>
      </c>
      <c r="AU317" s="179" t="s">
        <v>89</v>
      </c>
      <c r="AY317" s="17" t="s">
        <v>574</v>
      </c>
      <c r="BE317" s="102">
        <f t="shared" si="69"/>
        <v>0</v>
      </c>
      <c r="BF317" s="102">
        <f t="shared" si="70"/>
        <v>0</v>
      </c>
      <c r="BG317" s="102">
        <f t="shared" si="71"/>
        <v>0</v>
      </c>
      <c r="BH317" s="102">
        <f t="shared" si="72"/>
        <v>0</v>
      </c>
      <c r="BI317" s="102">
        <f t="shared" si="73"/>
        <v>0</v>
      </c>
      <c r="BJ317" s="17" t="s">
        <v>89</v>
      </c>
      <c r="BK317" s="102">
        <f t="shared" si="74"/>
        <v>0</v>
      </c>
      <c r="BL317" s="17" t="s">
        <v>680</v>
      </c>
      <c r="BM317" s="179" t="s">
        <v>3780</v>
      </c>
    </row>
    <row r="318" spans="2:65" s="1" customFormat="1" ht="33" customHeight="1">
      <c r="B318" s="140"/>
      <c r="C318" s="168" t="s">
        <v>2323</v>
      </c>
      <c r="D318" s="168" t="s">
        <v>576</v>
      </c>
      <c r="E318" s="169" t="s">
        <v>7681</v>
      </c>
      <c r="F318" s="170" t="s">
        <v>7682</v>
      </c>
      <c r="G318" s="171" t="s">
        <v>579</v>
      </c>
      <c r="H318" s="172">
        <v>13</v>
      </c>
      <c r="I318" s="173"/>
      <c r="J318" s="174">
        <f t="shared" si="65"/>
        <v>0</v>
      </c>
      <c r="K318" s="175"/>
      <c r="L318" s="34"/>
      <c r="M318" s="176" t="s">
        <v>1</v>
      </c>
      <c r="N318" s="139" t="s">
        <v>43</v>
      </c>
      <c r="P318" s="177">
        <f t="shared" si="66"/>
        <v>0</v>
      </c>
      <c r="Q318" s="177">
        <v>0</v>
      </c>
      <c r="R318" s="177">
        <f t="shared" si="67"/>
        <v>0</v>
      </c>
      <c r="S318" s="177">
        <v>0</v>
      </c>
      <c r="T318" s="178">
        <f t="shared" si="68"/>
        <v>0</v>
      </c>
      <c r="AR318" s="179" t="s">
        <v>680</v>
      </c>
      <c r="AT318" s="179" t="s">
        <v>576</v>
      </c>
      <c r="AU318" s="179" t="s">
        <v>89</v>
      </c>
      <c r="AY318" s="17" t="s">
        <v>574</v>
      </c>
      <c r="BE318" s="102">
        <f t="shared" si="69"/>
        <v>0</v>
      </c>
      <c r="BF318" s="102">
        <f t="shared" si="70"/>
        <v>0</v>
      </c>
      <c r="BG318" s="102">
        <f t="shared" si="71"/>
        <v>0</v>
      </c>
      <c r="BH318" s="102">
        <f t="shared" si="72"/>
        <v>0</v>
      </c>
      <c r="BI318" s="102">
        <f t="shared" si="73"/>
        <v>0</v>
      </c>
      <c r="BJ318" s="17" t="s">
        <v>89</v>
      </c>
      <c r="BK318" s="102">
        <f t="shared" si="74"/>
        <v>0</v>
      </c>
      <c r="BL318" s="17" t="s">
        <v>680</v>
      </c>
      <c r="BM318" s="179" t="s">
        <v>3789</v>
      </c>
    </row>
    <row r="319" spans="2:65" s="1" customFormat="1" ht="24.25" customHeight="1">
      <c r="B319" s="140"/>
      <c r="C319" s="208" t="s">
        <v>2327</v>
      </c>
      <c r="D319" s="208" t="s">
        <v>1858</v>
      </c>
      <c r="E319" s="209" t="s">
        <v>7683</v>
      </c>
      <c r="F319" s="210" t="s">
        <v>7684</v>
      </c>
      <c r="G319" s="211" t="s">
        <v>579</v>
      </c>
      <c r="H319" s="212">
        <v>5</v>
      </c>
      <c r="I319" s="213"/>
      <c r="J319" s="214">
        <f t="shared" si="65"/>
        <v>0</v>
      </c>
      <c r="K319" s="215"/>
      <c r="L319" s="216"/>
      <c r="M319" s="217" t="s">
        <v>1</v>
      </c>
      <c r="N319" s="218" t="s">
        <v>43</v>
      </c>
      <c r="P319" s="177">
        <f t="shared" si="66"/>
        <v>0</v>
      </c>
      <c r="Q319" s="177">
        <v>0</v>
      </c>
      <c r="R319" s="177">
        <f t="shared" si="67"/>
        <v>0</v>
      </c>
      <c r="S319" s="177">
        <v>0</v>
      </c>
      <c r="T319" s="178">
        <f t="shared" si="68"/>
        <v>0</v>
      </c>
      <c r="AR319" s="179" t="s">
        <v>860</v>
      </c>
      <c r="AT319" s="179" t="s">
        <v>1858</v>
      </c>
      <c r="AU319" s="179" t="s">
        <v>89</v>
      </c>
      <c r="AY319" s="17" t="s">
        <v>574</v>
      </c>
      <c r="BE319" s="102">
        <f t="shared" si="69"/>
        <v>0</v>
      </c>
      <c r="BF319" s="102">
        <f t="shared" si="70"/>
        <v>0</v>
      </c>
      <c r="BG319" s="102">
        <f t="shared" si="71"/>
        <v>0</v>
      </c>
      <c r="BH319" s="102">
        <f t="shared" si="72"/>
        <v>0</v>
      </c>
      <c r="BI319" s="102">
        <f t="shared" si="73"/>
        <v>0</v>
      </c>
      <c r="BJ319" s="17" t="s">
        <v>89</v>
      </c>
      <c r="BK319" s="102">
        <f t="shared" si="74"/>
        <v>0</v>
      </c>
      <c r="BL319" s="17" t="s">
        <v>680</v>
      </c>
      <c r="BM319" s="179" t="s">
        <v>3800</v>
      </c>
    </row>
    <row r="320" spans="2:65" s="1" customFormat="1" ht="24.25" customHeight="1">
      <c r="B320" s="140"/>
      <c r="C320" s="208" t="s">
        <v>2331</v>
      </c>
      <c r="D320" s="208" t="s">
        <v>1858</v>
      </c>
      <c r="E320" s="209" t="s">
        <v>7685</v>
      </c>
      <c r="F320" s="210" t="s">
        <v>7686</v>
      </c>
      <c r="G320" s="211" t="s">
        <v>579</v>
      </c>
      <c r="H320" s="212">
        <v>8</v>
      </c>
      <c r="I320" s="213"/>
      <c r="J320" s="214">
        <f t="shared" si="65"/>
        <v>0</v>
      </c>
      <c r="K320" s="215"/>
      <c r="L320" s="216"/>
      <c r="M320" s="217" t="s">
        <v>1</v>
      </c>
      <c r="N320" s="218" t="s">
        <v>43</v>
      </c>
      <c r="P320" s="177">
        <f t="shared" si="66"/>
        <v>0</v>
      </c>
      <c r="Q320" s="177">
        <v>0</v>
      </c>
      <c r="R320" s="177">
        <f t="shared" si="67"/>
        <v>0</v>
      </c>
      <c r="S320" s="177">
        <v>0</v>
      </c>
      <c r="T320" s="178">
        <f t="shared" si="68"/>
        <v>0</v>
      </c>
      <c r="AR320" s="179" t="s">
        <v>860</v>
      </c>
      <c r="AT320" s="179" t="s">
        <v>1858</v>
      </c>
      <c r="AU320" s="179" t="s">
        <v>89</v>
      </c>
      <c r="AY320" s="17" t="s">
        <v>574</v>
      </c>
      <c r="BE320" s="102">
        <f t="shared" si="69"/>
        <v>0</v>
      </c>
      <c r="BF320" s="102">
        <f t="shared" si="70"/>
        <v>0</v>
      </c>
      <c r="BG320" s="102">
        <f t="shared" si="71"/>
        <v>0</v>
      </c>
      <c r="BH320" s="102">
        <f t="shared" si="72"/>
        <v>0</v>
      </c>
      <c r="BI320" s="102">
        <f t="shared" si="73"/>
        <v>0</v>
      </c>
      <c r="BJ320" s="17" t="s">
        <v>89</v>
      </c>
      <c r="BK320" s="102">
        <f t="shared" si="74"/>
        <v>0</v>
      </c>
      <c r="BL320" s="17" t="s">
        <v>680</v>
      </c>
      <c r="BM320" s="179" t="s">
        <v>3815</v>
      </c>
    </row>
    <row r="321" spans="2:65" s="1" customFormat="1" ht="24.25" customHeight="1">
      <c r="B321" s="140"/>
      <c r="C321" s="168" t="s">
        <v>2335</v>
      </c>
      <c r="D321" s="168" t="s">
        <v>576</v>
      </c>
      <c r="E321" s="169" t="s">
        <v>7687</v>
      </c>
      <c r="F321" s="170" t="s">
        <v>7688</v>
      </c>
      <c r="G321" s="171" t="s">
        <v>579</v>
      </c>
      <c r="H321" s="172">
        <v>4</v>
      </c>
      <c r="I321" s="173"/>
      <c r="J321" s="174">
        <f t="shared" si="65"/>
        <v>0</v>
      </c>
      <c r="K321" s="175"/>
      <c r="L321" s="34"/>
      <c r="M321" s="176" t="s">
        <v>1</v>
      </c>
      <c r="N321" s="139" t="s">
        <v>43</v>
      </c>
      <c r="P321" s="177">
        <f t="shared" si="66"/>
        <v>0</v>
      </c>
      <c r="Q321" s="177">
        <v>0</v>
      </c>
      <c r="R321" s="177">
        <f t="shared" si="67"/>
        <v>0</v>
      </c>
      <c r="S321" s="177">
        <v>0</v>
      </c>
      <c r="T321" s="178">
        <f t="shared" si="68"/>
        <v>0</v>
      </c>
      <c r="AR321" s="179" t="s">
        <v>680</v>
      </c>
      <c r="AT321" s="179" t="s">
        <v>576</v>
      </c>
      <c r="AU321" s="179" t="s">
        <v>89</v>
      </c>
      <c r="AY321" s="17" t="s">
        <v>574</v>
      </c>
      <c r="BE321" s="102">
        <f t="shared" si="69"/>
        <v>0</v>
      </c>
      <c r="BF321" s="102">
        <f t="shared" si="70"/>
        <v>0</v>
      </c>
      <c r="BG321" s="102">
        <f t="shared" si="71"/>
        <v>0</v>
      </c>
      <c r="BH321" s="102">
        <f t="shared" si="72"/>
        <v>0</v>
      </c>
      <c r="BI321" s="102">
        <f t="shared" si="73"/>
        <v>0</v>
      </c>
      <c r="BJ321" s="17" t="s">
        <v>89</v>
      </c>
      <c r="BK321" s="102">
        <f t="shared" si="74"/>
        <v>0</v>
      </c>
      <c r="BL321" s="17" t="s">
        <v>680</v>
      </c>
      <c r="BM321" s="179" t="s">
        <v>3823</v>
      </c>
    </row>
    <row r="322" spans="2:65" s="1" customFormat="1" ht="24.25" customHeight="1">
      <c r="B322" s="140"/>
      <c r="C322" s="208" t="s">
        <v>2339</v>
      </c>
      <c r="D322" s="208" t="s">
        <v>1858</v>
      </c>
      <c r="E322" s="209" t="s">
        <v>7689</v>
      </c>
      <c r="F322" s="210" t="s">
        <v>7690</v>
      </c>
      <c r="G322" s="211" t="s">
        <v>579</v>
      </c>
      <c r="H322" s="212">
        <v>1</v>
      </c>
      <c r="I322" s="213"/>
      <c r="J322" s="214">
        <f t="shared" si="65"/>
        <v>0</v>
      </c>
      <c r="K322" s="215"/>
      <c r="L322" s="216"/>
      <c r="M322" s="217" t="s">
        <v>1</v>
      </c>
      <c r="N322" s="218" t="s">
        <v>43</v>
      </c>
      <c r="P322" s="177">
        <f t="shared" si="66"/>
        <v>0</v>
      </c>
      <c r="Q322" s="177">
        <v>0</v>
      </c>
      <c r="R322" s="177">
        <f t="shared" si="67"/>
        <v>0</v>
      </c>
      <c r="S322" s="177">
        <v>0</v>
      </c>
      <c r="T322" s="178">
        <f t="shared" si="68"/>
        <v>0</v>
      </c>
      <c r="AR322" s="179" t="s">
        <v>860</v>
      </c>
      <c r="AT322" s="179" t="s">
        <v>1858</v>
      </c>
      <c r="AU322" s="179" t="s">
        <v>89</v>
      </c>
      <c r="AY322" s="17" t="s">
        <v>574</v>
      </c>
      <c r="BE322" s="102">
        <f t="shared" si="69"/>
        <v>0</v>
      </c>
      <c r="BF322" s="102">
        <f t="shared" si="70"/>
        <v>0</v>
      </c>
      <c r="BG322" s="102">
        <f t="shared" si="71"/>
        <v>0</v>
      </c>
      <c r="BH322" s="102">
        <f t="shared" si="72"/>
        <v>0</v>
      </c>
      <c r="BI322" s="102">
        <f t="shared" si="73"/>
        <v>0</v>
      </c>
      <c r="BJ322" s="17" t="s">
        <v>89</v>
      </c>
      <c r="BK322" s="102">
        <f t="shared" si="74"/>
        <v>0</v>
      </c>
      <c r="BL322" s="17" t="s">
        <v>680</v>
      </c>
      <c r="BM322" s="179" t="s">
        <v>3831</v>
      </c>
    </row>
    <row r="323" spans="2:65" s="1" customFormat="1" ht="24.25" customHeight="1">
      <c r="B323" s="140"/>
      <c r="C323" s="208" t="s">
        <v>2343</v>
      </c>
      <c r="D323" s="208" t="s">
        <v>1858</v>
      </c>
      <c r="E323" s="209" t="s">
        <v>7691</v>
      </c>
      <c r="F323" s="210" t="s">
        <v>7692</v>
      </c>
      <c r="G323" s="211" t="s">
        <v>579</v>
      </c>
      <c r="H323" s="212">
        <v>2</v>
      </c>
      <c r="I323" s="213"/>
      <c r="J323" s="214">
        <f t="shared" si="65"/>
        <v>0</v>
      </c>
      <c r="K323" s="215"/>
      <c r="L323" s="216"/>
      <c r="M323" s="217" t="s">
        <v>1</v>
      </c>
      <c r="N323" s="218" t="s">
        <v>43</v>
      </c>
      <c r="P323" s="177">
        <f t="shared" si="66"/>
        <v>0</v>
      </c>
      <c r="Q323" s="177">
        <v>0</v>
      </c>
      <c r="R323" s="177">
        <f t="shared" si="67"/>
        <v>0</v>
      </c>
      <c r="S323" s="177">
        <v>0</v>
      </c>
      <c r="T323" s="178">
        <f t="shared" si="68"/>
        <v>0</v>
      </c>
      <c r="AR323" s="179" t="s">
        <v>860</v>
      </c>
      <c r="AT323" s="179" t="s">
        <v>1858</v>
      </c>
      <c r="AU323" s="179" t="s">
        <v>89</v>
      </c>
      <c r="AY323" s="17" t="s">
        <v>574</v>
      </c>
      <c r="BE323" s="102">
        <f t="shared" si="69"/>
        <v>0</v>
      </c>
      <c r="BF323" s="102">
        <f t="shared" si="70"/>
        <v>0</v>
      </c>
      <c r="BG323" s="102">
        <f t="shared" si="71"/>
        <v>0</v>
      </c>
      <c r="BH323" s="102">
        <f t="shared" si="72"/>
        <v>0</v>
      </c>
      <c r="BI323" s="102">
        <f t="shared" si="73"/>
        <v>0</v>
      </c>
      <c r="BJ323" s="17" t="s">
        <v>89</v>
      </c>
      <c r="BK323" s="102">
        <f t="shared" si="74"/>
        <v>0</v>
      </c>
      <c r="BL323" s="17" t="s">
        <v>680</v>
      </c>
      <c r="BM323" s="179" t="s">
        <v>3841</v>
      </c>
    </row>
    <row r="324" spans="2:65" s="1" customFormat="1" ht="24.25" customHeight="1">
      <c r="B324" s="140"/>
      <c r="C324" s="208" t="s">
        <v>2353</v>
      </c>
      <c r="D324" s="208" t="s">
        <v>1858</v>
      </c>
      <c r="E324" s="209" t="s">
        <v>7693</v>
      </c>
      <c r="F324" s="210" t="s">
        <v>7694</v>
      </c>
      <c r="G324" s="211" t="s">
        <v>579</v>
      </c>
      <c r="H324" s="212">
        <v>1</v>
      </c>
      <c r="I324" s="213"/>
      <c r="J324" s="214">
        <f t="shared" si="65"/>
        <v>0</v>
      </c>
      <c r="K324" s="215"/>
      <c r="L324" s="216"/>
      <c r="M324" s="217" t="s">
        <v>1</v>
      </c>
      <c r="N324" s="218" t="s">
        <v>43</v>
      </c>
      <c r="P324" s="177">
        <f t="shared" si="66"/>
        <v>0</v>
      </c>
      <c r="Q324" s="177">
        <v>0</v>
      </c>
      <c r="R324" s="177">
        <f t="shared" si="67"/>
        <v>0</v>
      </c>
      <c r="S324" s="177">
        <v>0</v>
      </c>
      <c r="T324" s="178">
        <f t="shared" si="68"/>
        <v>0</v>
      </c>
      <c r="AR324" s="179" t="s">
        <v>860</v>
      </c>
      <c r="AT324" s="179" t="s">
        <v>1858</v>
      </c>
      <c r="AU324" s="179" t="s">
        <v>89</v>
      </c>
      <c r="AY324" s="17" t="s">
        <v>574</v>
      </c>
      <c r="BE324" s="102">
        <f t="shared" si="69"/>
        <v>0</v>
      </c>
      <c r="BF324" s="102">
        <f t="shared" si="70"/>
        <v>0</v>
      </c>
      <c r="BG324" s="102">
        <f t="shared" si="71"/>
        <v>0</v>
      </c>
      <c r="BH324" s="102">
        <f t="shared" si="72"/>
        <v>0</v>
      </c>
      <c r="BI324" s="102">
        <f t="shared" si="73"/>
        <v>0</v>
      </c>
      <c r="BJ324" s="17" t="s">
        <v>89</v>
      </c>
      <c r="BK324" s="102">
        <f t="shared" si="74"/>
        <v>0</v>
      </c>
      <c r="BL324" s="17" t="s">
        <v>680</v>
      </c>
      <c r="BM324" s="179" t="s">
        <v>3856</v>
      </c>
    </row>
    <row r="325" spans="2:65" s="1" customFormat="1" ht="24.25" customHeight="1">
      <c r="B325" s="140"/>
      <c r="C325" s="168" t="s">
        <v>2357</v>
      </c>
      <c r="D325" s="168" t="s">
        <v>576</v>
      </c>
      <c r="E325" s="169" t="s">
        <v>7695</v>
      </c>
      <c r="F325" s="170" t="s">
        <v>7696</v>
      </c>
      <c r="G325" s="171" t="s">
        <v>579</v>
      </c>
      <c r="H325" s="172">
        <v>6</v>
      </c>
      <c r="I325" s="173"/>
      <c r="J325" s="174">
        <f t="shared" si="65"/>
        <v>0</v>
      </c>
      <c r="K325" s="175"/>
      <c r="L325" s="34"/>
      <c r="M325" s="176" t="s">
        <v>1</v>
      </c>
      <c r="N325" s="139" t="s">
        <v>43</v>
      </c>
      <c r="P325" s="177">
        <f t="shared" si="66"/>
        <v>0</v>
      </c>
      <c r="Q325" s="177">
        <v>0</v>
      </c>
      <c r="R325" s="177">
        <f t="shared" si="67"/>
        <v>0</v>
      </c>
      <c r="S325" s="177">
        <v>0</v>
      </c>
      <c r="T325" s="178">
        <f t="shared" si="68"/>
        <v>0</v>
      </c>
      <c r="AR325" s="179" t="s">
        <v>680</v>
      </c>
      <c r="AT325" s="179" t="s">
        <v>576</v>
      </c>
      <c r="AU325" s="179" t="s">
        <v>89</v>
      </c>
      <c r="AY325" s="17" t="s">
        <v>574</v>
      </c>
      <c r="BE325" s="102">
        <f t="shared" si="69"/>
        <v>0</v>
      </c>
      <c r="BF325" s="102">
        <f t="shared" si="70"/>
        <v>0</v>
      </c>
      <c r="BG325" s="102">
        <f t="shared" si="71"/>
        <v>0</v>
      </c>
      <c r="BH325" s="102">
        <f t="shared" si="72"/>
        <v>0</v>
      </c>
      <c r="BI325" s="102">
        <f t="shared" si="73"/>
        <v>0</v>
      </c>
      <c r="BJ325" s="17" t="s">
        <v>89</v>
      </c>
      <c r="BK325" s="102">
        <f t="shared" si="74"/>
        <v>0</v>
      </c>
      <c r="BL325" s="17" t="s">
        <v>680</v>
      </c>
      <c r="BM325" s="179" t="s">
        <v>3876</v>
      </c>
    </row>
    <row r="326" spans="2:65" s="1" customFormat="1" ht="24.25" customHeight="1">
      <c r="B326" s="140"/>
      <c r="C326" s="208" t="s">
        <v>2363</v>
      </c>
      <c r="D326" s="208" t="s">
        <v>1858</v>
      </c>
      <c r="E326" s="209" t="s">
        <v>7697</v>
      </c>
      <c r="F326" s="210" t="s">
        <v>7698</v>
      </c>
      <c r="G326" s="211" t="s">
        <v>579</v>
      </c>
      <c r="H326" s="212">
        <v>1</v>
      </c>
      <c r="I326" s="213"/>
      <c r="J326" s="214">
        <f t="shared" si="65"/>
        <v>0</v>
      </c>
      <c r="K326" s="215"/>
      <c r="L326" s="216"/>
      <c r="M326" s="217" t="s">
        <v>1</v>
      </c>
      <c r="N326" s="218" t="s">
        <v>43</v>
      </c>
      <c r="P326" s="177">
        <f t="shared" si="66"/>
        <v>0</v>
      </c>
      <c r="Q326" s="177">
        <v>0</v>
      </c>
      <c r="R326" s="177">
        <f t="shared" si="67"/>
        <v>0</v>
      </c>
      <c r="S326" s="177">
        <v>0</v>
      </c>
      <c r="T326" s="178">
        <f t="shared" si="68"/>
        <v>0</v>
      </c>
      <c r="AR326" s="179" t="s">
        <v>860</v>
      </c>
      <c r="AT326" s="179" t="s">
        <v>1858</v>
      </c>
      <c r="AU326" s="179" t="s">
        <v>89</v>
      </c>
      <c r="AY326" s="17" t="s">
        <v>574</v>
      </c>
      <c r="BE326" s="102">
        <f t="shared" si="69"/>
        <v>0</v>
      </c>
      <c r="BF326" s="102">
        <f t="shared" si="70"/>
        <v>0</v>
      </c>
      <c r="BG326" s="102">
        <f t="shared" si="71"/>
        <v>0</v>
      </c>
      <c r="BH326" s="102">
        <f t="shared" si="72"/>
        <v>0</v>
      </c>
      <c r="BI326" s="102">
        <f t="shared" si="73"/>
        <v>0</v>
      </c>
      <c r="BJ326" s="17" t="s">
        <v>89</v>
      </c>
      <c r="BK326" s="102">
        <f t="shared" si="74"/>
        <v>0</v>
      </c>
      <c r="BL326" s="17" t="s">
        <v>680</v>
      </c>
      <c r="BM326" s="179" t="s">
        <v>3888</v>
      </c>
    </row>
    <row r="327" spans="2:65" s="1" customFormat="1" ht="24.25" customHeight="1">
      <c r="B327" s="140"/>
      <c r="C327" s="208" t="s">
        <v>2369</v>
      </c>
      <c r="D327" s="208" t="s">
        <v>1858</v>
      </c>
      <c r="E327" s="209" t="s">
        <v>7699</v>
      </c>
      <c r="F327" s="210" t="s">
        <v>7700</v>
      </c>
      <c r="G327" s="211" t="s">
        <v>579</v>
      </c>
      <c r="H327" s="212">
        <v>5</v>
      </c>
      <c r="I327" s="213"/>
      <c r="J327" s="214">
        <f t="shared" si="65"/>
        <v>0</v>
      </c>
      <c r="K327" s="215"/>
      <c r="L327" s="216"/>
      <c r="M327" s="217" t="s">
        <v>1</v>
      </c>
      <c r="N327" s="218" t="s">
        <v>43</v>
      </c>
      <c r="P327" s="177">
        <f t="shared" si="66"/>
        <v>0</v>
      </c>
      <c r="Q327" s="177">
        <v>0</v>
      </c>
      <c r="R327" s="177">
        <f t="shared" si="67"/>
        <v>0</v>
      </c>
      <c r="S327" s="177">
        <v>0</v>
      </c>
      <c r="T327" s="178">
        <f t="shared" si="68"/>
        <v>0</v>
      </c>
      <c r="AR327" s="179" t="s">
        <v>860</v>
      </c>
      <c r="AT327" s="179" t="s">
        <v>1858</v>
      </c>
      <c r="AU327" s="179" t="s">
        <v>89</v>
      </c>
      <c r="AY327" s="17" t="s">
        <v>574</v>
      </c>
      <c r="BE327" s="102">
        <f t="shared" si="69"/>
        <v>0</v>
      </c>
      <c r="BF327" s="102">
        <f t="shared" si="70"/>
        <v>0</v>
      </c>
      <c r="BG327" s="102">
        <f t="shared" si="71"/>
        <v>0</v>
      </c>
      <c r="BH327" s="102">
        <f t="shared" si="72"/>
        <v>0</v>
      </c>
      <c r="BI327" s="102">
        <f t="shared" si="73"/>
        <v>0</v>
      </c>
      <c r="BJ327" s="17" t="s">
        <v>89</v>
      </c>
      <c r="BK327" s="102">
        <f t="shared" si="74"/>
        <v>0</v>
      </c>
      <c r="BL327" s="17" t="s">
        <v>680</v>
      </c>
      <c r="BM327" s="179" t="s">
        <v>3910</v>
      </c>
    </row>
    <row r="328" spans="2:65" s="1" customFormat="1" ht="33" customHeight="1">
      <c r="B328" s="140"/>
      <c r="C328" s="168" t="s">
        <v>2378</v>
      </c>
      <c r="D328" s="168" t="s">
        <v>576</v>
      </c>
      <c r="E328" s="169" t="s">
        <v>7701</v>
      </c>
      <c r="F328" s="170" t="s">
        <v>7702</v>
      </c>
      <c r="G328" s="171" t="s">
        <v>579</v>
      </c>
      <c r="H328" s="172">
        <v>13</v>
      </c>
      <c r="I328" s="173"/>
      <c r="J328" s="174">
        <f t="shared" si="65"/>
        <v>0</v>
      </c>
      <c r="K328" s="175"/>
      <c r="L328" s="34"/>
      <c r="M328" s="176" t="s">
        <v>1</v>
      </c>
      <c r="N328" s="139" t="s">
        <v>43</v>
      </c>
      <c r="P328" s="177">
        <f t="shared" si="66"/>
        <v>0</v>
      </c>
      <c r="Q328" s="177">
        <v>0</v>
      </c>
      <c r="R328" s="177">
        <f t="shared" si="67"/>
        <v>0</v>
      </c>
      <c r="S328" s="177">
        <v>0</v>
      </c>
      <c r="T328" s="178">
        <f t="shared" si="68"/>
        <v>0</v>
      </c>
      <c r="AR328" s="179" t="s">
        <v>680</v>
      </c>
      <c r="AT328" s="179" t="s">
        <v>576</v>
      </c>
      <c r="AU328" s="179" t="s">
        <v>89</v>
      </c>
      <c r="AY328" s="17" t="s">
        <v>574</v>
      </c>
      <c r="BE328" s="102">
        <f t="shared" si="69"/>
        <v>0</v>
      </c>
      <c r="BF328" s="102">
        <f t="shared" si="70"/>
        <v>0</v>
      </c>
      <c r="BG328" s="102">
        <f t="shared" si="71"/>
        <v>0</v>
      </c>
      <c r="BH328" s="102">
        <f t="shared" si="72"/>
        <v>0</v>
      </c>
      <c r="BI328" s="102">
        <f t="shared" si="73"/>
        <v>0</v>
      </c>
      <c r="BJ328" s="17" t="s">
        <v>89</v>
      </c>
      <c r="BK328" s="102">
        <f t="shared" si="74"/>
        <v>0</v>
      </c>
      <c r="BL328" s="17" t="s">
        <v>680</v>
      </c>
      <c r="BM328" s="179" t="s">
        <v>3996</v>
      </c>
    </row>
    <row r="329" spans="2:65" s="1" customFormat="1" ht="24.25" customHeight="1">
      <c r="B329" s="140"/>
      <c r="C329" s="208" t="s">
        <v>2382</v>
      </c>
      <c r="D329" s="208" t="s">
        <v>1858</v>
      </c>
      <c r="E329" s="209" t="s">
        <v>7703</v>
      </c>
      <c r="F329" s="210" t="s">
        <v>7704</v>
      </c>
      <c r="G329" s="211" t="s">
        <v>579</v>
      </c>
      <c r="H329" s="212">
        <v>4</v>
      </c>
      <c r="I329" s="213"/>
      <c r="J329" s="214">
        <f t="shared" si="65"/>
        <v>0</v>
      </c>
      <c r="K329" s="215"/>
      <c r="L329" s="216"/>
      <c r="M329" s="217" t="s">
        <v>1</v>
      </c>
      <c r="N329" s="218" t="s">
        <v>43</v>
      </c>
      <c r="P329" s="177">
        <f t="shared" si="66"/>
        <v>0</v>
      </c>
      <c r="Q329" s="177">
        <v>0</v>
      </c>
      <c r="R329" s="177">
        <f t="shared" si="67"/>
        <v>0</v>
      </c>
      <c r="S329" s="177">
        <v>0</v>
      </c>
      <c r="T329" s="178">
        <f t="shared" si="68"/>
        <v>0</v>
      </c>
      <c r="AR329" s="179" t="s">
        <v>860</v>
      </c>
      <c r="AT329" s="179" t="s">
        <v>1858</v>
      </c>
      <c r="AU329" s="179" t="s">
        <v>89</v>
      </c>
      <c r="AY329" s="17" t="s">
        <v>574</v>
      </c>
      <c r="BE329" s="102">
        <f t="shared" si="69"/>
        <v>0</v>
      </c>
      <c r="BF329" s="102">
        <f t="shared" si="70"/>
        <v>0</v>
      </c>
      <c r="BG329" s="102">
        <f t="shared" si="71"/>
        <v>0</v>
      </c>
      <c r="BH329" s="102">
        <f t="shared" si="72"/>
        <v>0</v>
      </c>
      <c r="BI329" s="102">
        <f t="shared" si="73"/>
        <v>0</v>
      </c>
      <c r="BJ329" s="17" t="s">
        <v>89</v>
      </c>
      <c r="BK329" s="102">
        <f t="shared" si="74"/>
        <v>0</v>
      </c>
      <c r="BL329" s="17" t="s">
        <v>680</v>
      </c>
      <c r="BM329" s="179" t="s">
        <v>4014</v>
      </c>
    </row>
    <row r="330" spans="2:65" s="1" customFormat="1" ht="24.25" customHeight="1">
      <c r="B330" s="140"/>
      <c r="C330" s="208" t="s">
        <v>2388</v>
      </c>
      <c r="D330" s="208" t="s">
        <v>1858</v>
      </c>
      <c r="E330" s="209" t="s">
        <v>7705</v>
      </c>
      <c r="F330" s="210" t="s">
        <v>7706</v>
      </c>
      <c r="G330" s="211" t="s">
        <v>579</v>
      </c>
      <c r="H330" s="212">
        <v>6</v>
      </c>
      <c r="I330" s="213"/>
      <c r="J330" s="214">
        <f t="shared" si="65"/>
        <v>0</v>
      </c>
      <c r="K330" s="215"/>
      <c r="L330" s="216"/>
      <c r="M330" s="217" t="s">
        <v>1</v>
      </c>
      <c r="N330" s="218" t="s">
        <v>43</v>
      </c>
      <c r="P330" s="177">
        <f t="shared" si="66"/>
        <v>0</v>
      </c>
      <c r="Q330" s="177">
        <v>0</v>
      </c>
      <c r="R330" s="177">
        <f t="shared" si="67"/>
        <v>0</v>
      </c>
      <c r="S330" s="177">
        <v>0</v>
      </c>
      <c r="T330" s="178">
        <f t="shared" si="68"/>
        <v>0</v>
      </c>
      <c r="AR330" s="179" t="s">
        <v>860</v>
      </c>
      <c r="AT330" s="179" t="s">
        <v>1858</v>
      </c>
      <c r="AU330" s="179" t="s">
        <v>89</v>
      </c>
      <c r="AY330" s="17" t="s">
        <v>574</v>
      </c>
      <c r="BE330" s="102">
        <f t="shared" si="69"/>
        <v>0</v>
      </c>
      <c r="BF330" s="102">
        <f t="shared" si="70"/>
        <v>0</v>
      </c>
      <c r="BG330" s="102">
        <f t="shared" si="71"/>
        <v>0</v>
      </c>
      <c r="BH330" s="102">
        <f t="shared" si="72"/>
        <v>0</v>
      </c>
      <c r="BI330" s="102">
        <f t="shared" si="73"/>
        <v>0</v>
      </c>
      <c r="BJ330" s="17" t="s">
        <v>89</v>
      </c>
      <c r="BK330" s="102">
        <f t="shared" si="74"/>
        <v>0</v>
      </c>
      <c r="BL330" s="17" t="s">
        <v>680</v>
      </c>
      <c r="BM330" s="179" t="s">
        <v>4030</v>
      </c>
    </row>
    <row r="331" spans="2:65" s="1" customFormat="1" ht="24.25" customHeight="1">
      <c r="B331" s="140"/>
      <c r="C331" s="208" t="s">
        <v>2403</v>
      </c>
      <c r="D331" s="208" t="s">
        <v>1858</v>
      </c>
      <c r="E331" s="209" t="s">
        <v>7707</v>
      </c>
      <c r="F331" s="210" t="s">
        <v>7708</v>
      </c>
      <c r="G331" s="211" t="s">
        <v>579</v>
      </c>
      <c r="H331" s="212">
        <v>1</v>
      </c>
      <c r="I331" s="213"/>
      <c r="J331" s="214">
        <f t="shared" si="65"/>
        <v>0</v>
      </c>
      <c r="K331" s="215"/>
      <c r="L331" s="216"/>
      <c r="M331" s="217" t="s">
        <v>1</v>
      </c>
      <c r="N331" s="218" t="s">
        <v>43</v>
      </c>
      <c r="P331" s="177">
        <f t="shared" si="66"/>
        <v>0</v>
      </c>
      <c r="Q331" s="177">
        <v>0</v>
      </c>
      <c r="R331" s="177">
        <f t="shared" si="67"/>
        <v>0</v>
      </c>
      <c r="S331" s="177">
        <v>0</v>
      </c>
      <c r="T331" s="178">
        <f t="shared" si="68"/>
        <v>0</v>
      </c>
      <c r="AR331" s="179" t="s">
        <v>860</v>
      </c>
      <c r="AT331" s="179" t="s">
        <v>1858</v>
      </c>
      <c r="AU331" s="179" t="s">
        <v>89</v>
      </c>
      <c r="AY331" s="17" t="s">
        <v>574</v>
      </c>
      <c r="BE331" s="102">
        <f t="shared" si="69"/>
        <v>0</v>
      </c>
      <c r="BF331" s="102">
        <f t="shared" si="70"/>
        <v>0</v>
      </c>
      <c r="BG331" s="102">
        <f t="shared" si="71"/>
        <v>0</v>
      </c>
      <c r="BH331" s="102">
        <f t="shared" si="72"/>
        <v>0</v>
      </c>
      <c r="BI331" s="102">
        <f t="shared" si="73"/>
        <v>0</v>
      </c>
      <c r="BJ331" s="17" t="s">
        <v>89</v>
      </c>
      <c r="BK331" s="102">
        <f t="shared" si="74"/>
        <v>0</v>
      </c>
      <c r="BL331" s="17" t="s">
        <v>680</v>
      </c>
      <c r="BM331" s="179" t="s">
        <v>4059</v>
      </c>
    </row>
    <row r="332" spans="2:65" s="1" customFormat="1" ht="24.25" customHeight="1">
      <c r="B332" s="140"/>
      <c r="C332" s="208" t="s">
        <v>2408</v>
      </c>
      <c r="D332" s="208" t="s">
        <v>1858</v>
      </c>
      <c r="E332" s="209" t="s">
        <v>7709</v>
      </c>
      <c r="F332" s="210" t="s">
        <v>7710</v>
      </c>
      <c r="G332" s="211" t="s">
        <v>579</v>
      </c>
      <c r="H332" s="212">
        <v>2</v>
      </c>
      <c r="I332" s="213"/>
      <c r="J332" s="214">
        <f t="shared" si="65"/>
        <v>0</v>
      </c>
      <c r="K332" s="215"/>
      <c r="L332" s="216"/>
      <c r="M332" s="217" t="s">
        <v>1</v>
      </c>
      <c r="N332" s="218" t="s">
        <v>43</v>
      </c>
      <c r="P332" s="177">
        <f t="shared" si="66"/>
        <v>0</v>
      </c>
      <c r="Q332" s="177">
        <v>0</v>
      </c>
      <c r="R332" s="177">
        <f t="shared" si="67"/>
        <v>0</v>
      </c>
      <c r="S332" s="177">
        <v>0</v>
      </c>
      <c r="T332" s="178">
        <f t="shared" si="68"/>
        <v>0</v>
      </c>
      <c r="AR332" s="179" t="s">
        <v>860</v>
      </c>
      <c r="AT332" s="179" t="s">
        <v>1858</v>
      </c>
      <c r="AU332" s="179" t="s">
        <v>89</v>
      </c>
      <c r="AY332" s="17" t="s">
        <v>574</v>
      </c>
      <c r="BE332" s="102">
        <f t="shared" si="69"/>
        <v>0</v>
      </c>
      <c r="BF332" s="102">
        <f t="shared" si="70"/>
        <v>0</v>
      </c>
      <c r="BG332" s="102">
        <f t="shared" si="71"/>
        <v>0</v>
      </c>
      <c r="BH332" s="102">
        <f t="shared" si="72"/>
        <v>0</v>
      </c>
      <c r="BI332" s="102">
        <f t="shared" si="73"/>
        <v>0</v>
      </c>
      <c r="BJ332" s="17" t="s">
        <v>89</v>
      </c>
      <c r="BK332" s="102">
        <f t="shared" si="74"/>
        <v>0</v>
      </c>
      <c r="BL332" s="17" t="s">
        <v>680</v>
      </c>
      <c r="BM332" s="179" t="s">
        <v>4094</v>
      </c>
    </row>
    <row r="333" spans="2:65" s="1" customFormat="1" ht="33" customHeight="1">
      <c r="B333" s="140"/>
      <c r="C333" s="168" t="s">
        <v>2412</v>
      </c>
      <c r="D333" s="168" t="s">
        <v>576</v>
      </c>
      <c r="E333" s="169" t="s">
        <v>7711</v>
      </c>
      <c r="F333" s="170" t="s">
        <v>7712</v>
      </c>
      <c r="G333" s="171" t="s">
        <v>579</v>
      </c>
      <c r="H333" s="172">
        <v>6</v>
      </c>
      <c r="I333" s="173"/>
      <c r="J333" s="174">
        <f t="shared" si="65"/>
        <v>0</v>
      </c>
      <c r="K333" s="175"/>
      <c r="L333" s="34"/>
      <c r="M333" s="176" t="s">
        <v>1</v>
      </c>
      <c r="N333" s="139" t="s">
        <v>43</v>
      </c>
      <c r="P333" s="177">
        <f t="shared" si="66"/>
        <v>0</v>
      </c>
      <c r="Q333" s="177">
        <v>0</v>
      </c>
      <c r="R333" s="177">
        <f t="shared" si="67"/>
        <v>0</v>
      </c>
      <c r="S333" s="177">
        <v>0</v>
      </c>
      <c r="T333" s="178">
        <f t="shared" si="68"/>
        <v>0</v>
      </c>
      <c r="AR333" s="179" t="s">
        <v>680</v>
      </c>
      <c r="AT333" s="179" t="s">
        <v>576</v>
      </c>
      <c r="AU333" s="179" t="s">
        <v>89</v>
      </c>
      <c r="AY333" s="17" t="s">
        <v>574</v>
      </c>
      <c r="BE333" s="102">
        <f t="shared" si="69"/>
        <v>0</v>
      </c>
      <c r="BF333" s="102">
        <f t="shared" si="70"/>
        <v>0</v>
      </c>
      <c r="BG333" s="102">
        <f t="shared" si="71"/>
        <v>0</v>
      </c>
      <c r="BH333" s="102">
        <f t="shared" si="72"/>
        <v>0</v>
      </c>
      <c r="BI333" s="102">
        <f t="shared" si="73"/>
        <v>0</v>
      </c>
      <c r="BJ333" s="17" t="s">
        <v>89</v>
      </c>
      <c r="BK333" s="102">
        <f t="shared" si="74"/>
        <v>0</v>
      </c>
      <c r="BL333" s="17" t="s">
        <v>680</v>
      </c>
      <c r="BM333" s="179" t="s">
        <v>4156</v>
      </c>
    </row>
    <row r="334" spans="2:65" s="1" customFormat="1" ht="24.25" customHeight="1">
      <c r="B334" s="140"/>
      <c r="C334" s="208" t="s">
        <v>2422</v>
      </c>
      <c r="D334" s="208" t="s">
        <v>1858</v>
      </c>
      <c r="E334" s="209" t="s">
        <v>7713</v>
      </c>
      <c r="F334" s="210" t="s">
        <v>7714</v>
      </c>
      <c r="G334" s="211" t="s">
        <v>579</v>
      </c>
      <c r="H334" s="212">
        <v>6</v>
      </c>
      <c r="I334" s="213"/>
      <c r="J334" s="214">
        <f t="shared" si="65"/>
        <v>0</v>
      </c>
      <c r="K334" s="215"/>
      <c r="L334" s="216"/>
      <c r="M334" s="217" t="s">
        <v>1</v>
      </c>
      <c r="N334" s="218" t="s">
        <v>43</v>
      </c>
      <c r="P334" s="177">
        <f t="shared" si="66"/>
        <v>0</v>
      </c>
      <c r="Q334" s="177">
        <v>0</v>
      </c>
      <c r="R334" s="177">
        <f t="shared" si="67"/>
        <v>0</v>
      </c>
      <c r="S334" s="177">
        <v>0</v>
      </c>
      <c r="T334" s="178">
        <f t="shared" si="68"/>
        <v>0</v>
      </c>
      <c r="AR334" s="179" t="s">
        <v>860</v>
      </c>
      <c r="AT334" s="179" t="s">
        <v>1858</v>
      </c>
      <c r="AU334" s="179" t="s">
        <v>89</v>
      </c>
      <c r="AY334" s="17" t="s">
        <v>574</v>
      </c>
      <c r="BE334" s="102">
        <f t="shared" si="69"/>
        <v>0</v>
      </c>
      <c r="BF334" s="102">
        <f t="shared" si="70"/>
        <v>0</v>
      </c>
      <c r="BG334" s="102">
        <f t="shared" si="71"/>
        <v>0</v>
      </c>
      <c r="BH334" s="102">
        <f t="shared" si="72"/>
        <v>0</v>
      </c>
      <c r="BI334" s="102">
        <f t="shared" si="73"/>
        <v>0</v>
      </c>
      <c r="BJ334" s="17" t="s">
        <v>89</v>
      </c>
      <c r="BK334" s="102">
        <f t="shared" si="74"/>
        <v>0</v>
      </c>
      <c r="BL334" s="17" t="s">
        <v>680</v>
      </c>
      <c r="BM334" s="179" t="s">
        <v>4197</v>
      </c>
    </row>
    <row r="335" spans="2:65" s="1" customFormat="1" ht="33" customHeight="1">
      <c r="B335" s="140"/>
      <c r="C335" s="168" t="s">
        <v>2434</v>
      </c>
      <c r="D335" s="168" t="s">
        <v>576</v>
      </c>
      <c r="E335" s="169" t="s">
        <v>7715</v>
      </c>
      <c r="F335" s="170" t="s">
        <v>7716</v>
      </c>
      <c r="G335" s="171" t="s">
        <v>579</v>
      </c>
      <c r="H335" s="172">
        <v>8</v>
      </c>
      <c r="I335" s="173"/>
      <c r="J335" s="174">
        <f t="shared" si="65"/>
        <v>0</v>
      </c>
      <c r="K335" s="175"/>
      <c r="L335" s="34"/>
      <c r="M335" s="176" t="s">
        <v>1</v>
      </c>
      <c r="N335" s="139" t="s">
        <v>43</v>
      </c>
      <c r="P335" s="177">
        <f t="shared" si="66"/>
        <v>0</v>
      </c>
      <c r="Q335" s="177">
        <v>0</v>
      </c>
      <c r="R335" s="177">
        <f t="shared" si="67"/>
        <v>0</v>
      </c>
      <c r="S335" s="177">
        <v>0</v>
      </c>
      <c r="T335" s="178">
        <f t="shared" si="68"/>
        <v>0</v>
      </c>
      <c r="AR335" s="179" t="s">
        <v>680</v>
      </c>
      <c r="AT335" s="179" t="s">
        <v>576</v>
      </c>
      <c r="AU335" s="179" t="s">
        <v>89</v>
      </c>
      <c r="AY335" s="17" t="s">
        <v>574</v>
      </c>
      <c r="BE335" s="102">
        <f t="shared" si="69"/>
        <v>0</v>
      </c>
      <c r="BF335" s="102">
        <f t="shared" si="70"/>
        <v>0</v>
      </c>
      <c r="BG335" s="102">
        <f t="shared" si="71"/>
        <v>0</v>
      </c>
      <c r="BH335" s="102">
        <f t="shared" si="72"/>
        <v>0</v>
      </c>
      <c r="BI335" s="102">
        <f t="shared" si="73"/>
        <v>0</v>
      </c>
      <c r="BJ335" s="17" t="s">
        <v>89</v>
      </c>
      <c r="BK335" s="102">
        <f t="shared" si="74"/>
        <v>0</v>
      </c>
      <c r="BL335" s="17" t="s">
        <v>680</v>
      </c>
      <c r="BM335" s="179" t="s">
        <v>4219</v>
      </c>
    </row>
    <row r="336" spans="2:65" s="1" customFormat="1" ht="24.25" customHeight="1">
      <c r="B336" s="140"/>
      <c r="C336" s="208" t="s">
        <v>2444</v>
      </c>
      <c r="D336" s="208" t="s">
        <v>1858</v>
      </c>
      <c r="E336" s="209" t="s">
        <v>7717</v>
      </c>
      <c r="F336" s="210" t="s">
        <v>7718</v>
      </c>
      <c r="G336" s="211" t="s">
        <v>579</v>
      </c>
      <c r="H336" s="212">
        <v>8</v>
      </c>
      <c r="I336" s="213"/>
      <c r="J336" s="214">
        <f t="shared" ref="J336:J363" si="75">ROUND(I336*H336,2)</f>
        <v>0</v>
      </c>
      <c r="K336" s="215"/>
      <c r="L336" s="216"/>
      <c r="M336" s="217" t="s">
        <v>1</v>
      </c>
      <c r="N336" s="218" t="s">
        <v>43</v>
      </c>
      <c r="P336" s="177">
        <f t="shared" ref="P336:P363" si="76">O336*H336</f>
        <v>0</v>
      </c>
      <c r="Q336" s="177">
        <v>0</v>
      </c>
      <c r="R336" s="177">
        <f t="shared" ref="R336:R363" si="77">Q336*H336</f>
        <v>0</v>
      </c>
      <c r="S336" s="177">
        <v>0</v>
      </c>
      <c r="T336" s="178">
        <f t="shared" ref="T336:T363" si="78">S336*H336</f>
        <v>0</v>
      </c>
      <c r="AR336" s="179" t="s">
        <v>860</v>
      </c>
      <c r="AT336" s="179" t="s">
        <v>1858</v>
      </c>
      <c r="AU336" s="179" t="s">
        <v>89</v>
      </c>
      <c r="AY336" s="17" t="s">
        <v>574</v>
      </c>
      <c r="BE336" s="102">
        <f t="shared" ref="BE336:BE363" si="79">IF(N336="základná",J336,0)</f>
        <v>0</v>
      </c>
      <c r="BF336" s="102">
        <f t="shared" ref="BF336:BF363" si="80">IF(N336="znížená",J336,0)</f>
        <v>0</v>
      </c>
      <c r="BG336" s="102">
        <f t="shared" ref="BG336:BG363" si="81">IF(N336="zákl. prenesená",J336,0)</f>
        <v>0</v>
      </c>
      <c r="BH336" s="102">
        <f t="shared" ref="BH336:BH363" si="82">IF(N336="zníž. prenesená",J336,0)</f>
        <v>0</v>
      </c>
      <c r="BI336" s="102">
        <f t="shared" ref="BI336:BI363" si="83">IF(N336="nulová",J336,0)</f>
        <v>0</v>
      </c>
      <c r="BJ336" s="17" t="s">
        <v>89</v>
      </c>
      <c r="BK336" s="102">
        <f t="shared" ref="BK336:BK363" si="84">ROUND(I336*H336,2)</f>
        <v>0</v>
      </c>
      <c r="BL336" s="17" t="s">
        <v>680</v>
      </c>
      <c r="BM336" s="179" t="s">
        <v>4235</v>
      </c>
    </row>
    <row r="337" spans="2:65" s="1" customFormat="1" ht="33" customHeight="1">
      <c r="B337" s="140"/>
      <c r="C337" s="168" t="s">
        <v>2455</v>
      </c>
      <c r="D337" s="168" t="s">
        <v>576</v>
      </c>
      <c r="E337" s="169" t="s">
        <v>7719</v>
      </c>
      <c r="F337" s="170" t="s">
        <v>7720</v>
      </c>
      <c r="G337" s="171" t="s">
        <v>579</v>
      </c>
      <c r="H337" s="172">
        <v>17</v>
      </c>
      <c r="I337" s="173"/>
      <c r="J337" s="174">
        <f t="shared" si="75"/>
        <v>0</v>
      </c>
      <c r="K337" s="175"/>
      <c r="L337" s="34"/>
      <c r="M337" s="176" t="s">
        <v>1</v>
      </c>
      <c r="N337" s="139" t="s">
        <v>43</v>
      </c>
      <c r="P337" s="177">
        <f t="shared" si="76"/>
        <v>0</v>
      </c>
      <c r="Q337" s="177">
        <v>0</v>
      </c>
      <c r="R337" s="177">
        <f t="shared" si="77"/>
        <v>0</v>
      </c>
      <c r="S337" s="177">
        <v>0</v>
      </c>
      <c r="T337" s="178">
        <f t="shared" si="78"/>
        <v>0</v>
      </c>
      <c r="AR337" s="179" t="s">
        <v>680</v>
      </c>
      <c r="AT337" s="179" t="s">
        <v>576</v>
      </c>
      <c r="AU337" s="179" t="s">
        <v>89</v>
      </c>
      <c r="AY337" s="17" t="s">
        <v>574</v>
      </c>
      <c r="BE337" s="102">
        <f t="shared" si="79"/>
        <v>0</v>
      </c>
      <c r="BF337" s="102">
        <f t="shared" si="80"/>
        <v>0</v>
      </c>
      <c r="BG337" s="102">
        <f t="shared" si="81"/>
        <v>0</v>
      </c>
      <c r="BH337" s="102">
        <f t="shared" si="82"/>
        <v>0</v>
      </c>
      <c r="BI337" s="102">
        <f t="shared" si="83"/>
        <v>0</v>
      </c>
      <c r="BJ337" s="17" t="s">
        <v>89</v>
      </c>
      <c r="BK337" s="102">
        <f t="shared" si="84"/>
        <v>0</v>
      </c>
      <c r="BL337" s="17" t="s">
        <v>680</v>
      </c>
      <c r="BM337" s="179" t="s">
        <v>4330</v>
      </c>
    </row>
    <row r="338" spans="2:65" s="1" customFormat="1" ht="24.25" customHeight="1">
      <c r="B338" s="140"/>
      <c r="C338" s="208" t="s">
        <v>2467</v>
      </c>
      <c r="D338" s="208" t="s">
        <v>1858</v>
      </c>
      <c r="E338" s="209" t="s">
        <v>7721</v>
      </c>
      <c r="F338" s="210" t="s">
        <v>7722</v>
      </c>
      <c r="G338" s="211" t="s">
        <v>579</v>
      </c>
      <c r="H338" s="212">
        <v>15</v>
      </c>
      <c r="I338" s="213"/>
      <c r="J338" s="214">
        <f t="shared" si="75"/>
        <v>0</v>
      </c>
      <c r="K338" s="215"/>
      <c r="L338" s="216"/>
      <c r="M338" s="217" t="s">
        <v>1</v>
      </c>
      <c r="N338" s="218" t="s">
        <v>43</v>
      </c>
      <c r="P338" s="177">
        <f t="shared" si="76"/>
        <v>0</v>
      </c>
      <c r="Q338" s="177">
        <v>0</v>
      </c>
      <c r="R338" s="177">
        <f t="shared" si="77"/>
        <v>0</v>
      </c>
      <c r="S338" s="177">
        <v>0</v>
      </c>
      <c r="T338" s="178">
        <f t="shared" si="78"/>
        <v>0</v>
      </c>
      <c r="AR338" s="179" t="s">
        <v>860</v>
      </c>
      <c r="AT338" s="179" t="s">
        <v>1858</v>
      </c>
      <c r="AU338" s="179" t="s">
        <v>89</v>
      </c>
      <c r="AY338" s="17" t="s">
        <v>574</v>
      </c>
      <c r="BE338" s="102">
        <f t="shared" si="79"/>
        <v>0</v>
      </c>
      <c r="BF338" s="102">
        <f t="shared" si="80"/>
        <v>0</v>
      </c>
      <c r="BG338" s="102">
        <f t="shared" si="81"/>
        <v>0</v>
      </c>
      <c r="BH338" s="102">
        <f t="shared" si="82"/>
        <v>0</v>
      </c>
      <c r="BI338" s="102">
        <f t="shared" si="83"/>
        <v>0</v>
      </c>
      <c r="BJ338" s="17" t="s">
        <v>89</v>
      </c>
      <c r="BK338" s="102">
        <f t="shared" si="84"/>
        <v>0</v>
      </c>
      <c r="BL338" s="17" t="s">
        <v>680</v>
      </c>
      <c r="BM338" s="179" t="s">
        <v>4484</v>
      </c>
    </row>
    <row r="339" spans="2:65" s="1" customFormat="1" ht="24.25" customHeight="1">
      <c r="B339" s="140"/>
      <c r="C339" s="208" t="s">
        <v>2471</v>
      </c>
      <c r="D339" s="208" t="s">
        <v>1858</v>
      </c>
      <c r="E339" s="209" t="s">
        <v>7723</v>
      </c>
      <c r="F339" s="210" t="s">
        <v>7724</v>
      </c>
      <c r="G339" s="211" t="s">
        <v>579</v>
      </c>
      <c r="H339" s="212">
        <v>2</v>
      </c>
      <c r="I339" s="213"/>
      <c r="J339" s="214">
        <f t="shared" si="75"/>
        <v>0</v>
      </c>
      <c r="K339" s="215"/>
      <c r="L339" s="216"/>
      <c r="M339" s="217" t="s">
        <v>1</v>
      </c>
      <c r="N339" s="218" t="s">
        <v>43</v>
      </c>
      <c r="P339" s="177">
        <f t="shared" si="76"/>
        <v>0</v>
      </c>
      <c r="Q339" s="177">
        <v>0</v>
      </c>
      <c r="R339" s="177">
        <f t="shared" si="77"/>
        <v>0</v>
      </c>
      <c r="S339" s="177">
        <v>0</v>
      </c>
      <c r="T339" s="178">
        <f t="shared" si="78"/>
        <v>0</v>
      </c>
      <c r="AR339" s="179" t="s">
        <v>860</v>
      </c>
      <c r="AT339" s="179" t="s">
        <v>1858</v>
      </c>
      <c r="AU339" s="179" t="s">
        <v>89</v>
      </c>
      <c r="AY339" s="17" t="s">
        <v>574</v>
      </c>
      <c r="BE339" s="102">
        <f t="shared" si="79"/>
        <v>0</v>
      </c>
      <c r="BF339" s="102">
        <f t="shared" si="80"/>
        <v>0</v>
      </c>
      <c r="BG339" s="102">
        <f t="shared" si="81"/>
        <v>0</v>
      </c>
      <c r="BH339" s="102">
        <f t="shared" si="82"/>
        <v>0</v>
      </c>
      <c r="BI339" s="102">
        <f t="shared" si="83"/>
        <v>0</v>
      </c>
      <c r="BJ339" s="17" t="s">
        <v>89</v>
      </c>
      <c r="BK339" s="102">
        <f t="shared" si="84"/>
        <v>0</v>
      </c>
      <c r="BL339" s="17" t="s">
        <v>680</v>
      </c>
      <c r="BM339" s="179" t="s">
        <v>4508</v>
      </c>
    </row>
    <row r="340" spans="2:65" s="1" customFormat="1" ht="33" customHeight="1">
      <c r="B340" s="140"/>
      <c r="C340" s="168" t="s">
        <v>2475</v>
      </c>
      <c r="D340" s="168" t="s">
        <v>576</v>
      </c>
      <c r="E340" s="169" t="s">
        <v>7725</v>
      </c>
      <c r="F340" s="170" t="s">
        <v>7726</v>
      </c>
      <c r="G340" s="171" t="s">
        <v>579</v>
      </c>
      <c r="H340" s="172">
        <v>2</v>
      </c>
      <c r="I340" s="173"/>
      <c r="J340" s="174">
        <f t="shared" si="75"/>
        <v>0</v>
      </c>
      <c r="K340" s="175"/>
      <c r="L340" s="34"/>
      <c r="M340" s="176" t="s">
        <v>1</v>
      </c>
      <c r="N340" s="139" t="s">
        <v>43</v>
      </c>
      <c r="P340" s="177">
        <f t="shared" si="76"/>
        <v>0</v>
      </c>
      <c r="Q340" s="177">
        <v>0</v>
      </c>
      <c r="R340" s="177">
        <f t="shared" si="77"/>
        <v>0</v>
      </c>
      <c r="S340" s="177">
        <v>0</v>
      </c>
      <c r="T340" s="178">
        <f t="shared" si="78"/>
        <v>0</v>
      </c>
      <c r="AR340" s="179" t="s">
        <v>680</v>
      </c>
      <c r="AT340" s="179" t="s">
        <v>576</v>
      </c>
      <c r="AU340" s="179" t="s">
        <v>89</v>
      </c>
      <c r="AY340" s="17" t="s">
        <v>574</v>
      </c>
      <c r="BE340" s="102">
        <f t="shared" si="79"/>
        <v>0</v>
      </c>
      <c r="BF340" s="102">
        <f t="shared" si="80"/>
        <v>0</v>
      </c>
      <c r="BG340" s="102">
        <f t="shared" si="81"/>
        <v>0</v>
      </c>
      <c r="BH340" s="102">
        <f t="shared" si="82"/>
        <v>0</v>
      </c>
      <c r="BI340" s="102">
        <f t="shared" si="83"/>
        <v>0</v>
      </c>
      <c r="BJ340" s="17" t="s">
        <v>89</v>
      </c>
      <c r="BK340" s="102">
        <f t="shared" si="84"/>
        <v>0</v>
      </c>
      <c r="BL340" s="17" t="s">
        <v>680</v>
      </c>
      <c r="BM340" s="179" t="s">
        <v>4538</v>
      </c>
    </row>
    <row r="341" spans="2:65" s="1" customFormat="1" ht="24.25" customHeight="1">
      <c r="B341" s="140"/>
      <c r="C341" s="208" t="s">
        <v>2480</v>
      </c>
      <c r="D341" s="208" t="s">
        <v>1858</v>
      </c>
      <c r="E341" s="209" t="s">
        <v>7727</v>
      </c>
      <c r="F341" s="210" t="s">
        <v>7728</v>
      </c>
      <c r="G341" s="211" t="s">
        <v>579</v>
      </c>
      <c r="H341" s="212">
        <v>2</v>
      </c>
      <c r="I341" s="213"/>
      <c r="J341" s="214">
        <f t="shared" si="75"/>
        <v>0</v>
      </c>
      <c r="K341" s="215"/>
      <c r="L341" s="216"/>
      <c r="M341" s="217" t="s">
        <v>1</v>
      </c>
      <c r="N341" s="218" t="s">
        <v>43</v>
      </c>
      <c r="P341" s="177">
        <f t="shared" si="76"/>
        <v>0</v>
      </c>
      <c r="Q341" s="177">
        <v>0</v>
      </c>
      <c r="R341" s="177">
        <f t="shared" si="77"/>
        <v>0</v>
      </c>
      <c r="S341" s="177">
        <v>0</v>
      </c>
      <c r="T341" s="178">
        <f t="shared" si="78"/>
        <v>0</v>
      </c>
      <c r="AR341" s="179" t="s">
        <v>860</v>
      </c>
      <c r="AT341" s="179" t="s">
        <v>1858</v>
      </c>
      <c r="AU341" s="179" t="s">
        <v>89</v>
      </c>
      <c r="AY341" s="17" t="s">
        <v>574</v>
      </c>
      <c r="BE341" s="102">
        <f t="shared" si="79"/>
        <v>0</v>
      </c>
      <c r="BF341" s="102">
        <f t="shared" si="80"/>
        <v>0</v>
      </c>
      <c r="BG341" s="102">
        <f t="shared" si="81"/>
        <v>0</v>
      </c>
      <c r="BH341" s="102">
        <f t="shared" si="82"/>
        <v>0</v>
      </c>
      <c r="BI341" s="102">
        <f t="shared" si="83"/>
        <v>0</v>
      </c>
      <c r="BJ341" s="17" t="s">
        <v>89</v>
      </c>
      <c r="BK341" s="102">
        <f t="shared" si="84"/>
        <v>0</v>
      </c>
      <c r="BL341" s="17" t="s">
        <v>680</v>
      </c>
      <c r="BM341" s="179" t="s">
        <v>4553</v>
      </c>
    </row>
    <row r="342" spans="2:65" s="1" customFormat="1" ht="24.25" customHeight="1">
      <c r="B342" s="140"/>
      <c r="C342" s="168" t="s">
        <v>2488</v>
      </c>
      <c r="D342" s="168" t="s">
        <v>576</v>
      </c>
      <c r="E342" s="169" t="s">
        <v>7729</v>
      </c>
      <c r="F342" s="170" t="s">
        <v>7730</v>
      </c>
      <c r="G342" s="171" t="s">
        <v>579</v>
      </c>
      <c r="H342" s="172">
        <v>2</v>
      </c>
      <c r="I342" s="173"/>
      <c r="J342" s="174">
        <f t="shared" si="75"/>
        <v>0</v>
      </c>
      <c r="K342" s="175"/>
      <c r="L342" s="34"/>
      <c r="M342" s="176" t="s">
        <v>1</v>
      </c>
      <c r="N342" s="139" t="s">
        <v>43</v>
      </c>
      <c r="P342" s="177">
        <f t="shared" si="76"/>
        <v>0</v>
      </c>
      <c r="Q342" s="177">
        <v>0</v>
      </c>
      <c r="R342" s="177">
        <f t="shared" si="77"/>
        <v>0</v>
      </c>
      <c r="S342" s="177">
        <v>0</v>
      </c>
      <c r="T342" s="178">
        <f t="shared" si="78"/>
        <v>0</v>
      </c>
      <c r="AR342" s="179" t="s">
        <v>680</v>
      </c>
      <c r="AT342" s="179" t="s">
        <v>576</v>
      </c>
      <c r="AU342" s="179" t="s">
        <v>89</v>
      </c>
      <c r="AY342" s="17" t="s">
        <v>574</v>
      </c>
      <c r="BE342" s="102">
        <f t="shared" si="79"/>
        <v>0</v>
      </c>
      <c r="BF342" s="102">
        <f t="shared" si="80"/>
        <v>0</v>
      </c>
      <c r="BG342" s="102">
        <f t="shared" si="81"/>
        <v>0</v>
      </c>
      <c r="BH342" s="102">
        <f t="shared" si="82"/>
        <v>0</v>
      </c>
      <c r="BI342" s="102">
        <f t="shared" si="83"/>
        <v>0</v>
      </c>
      <c r="BJ342" s="17" t="s">
        <v>89</v>
      </c>
      <c r="BK342" s="102">
        <f t="shared" si="84"/>
        <v>0</v>
      </c>
      <c r="BL342" s="17" t="s">
        <v>680</v>
      </c>
      <c r="BM342" s="179" t="s">
        <v>4663</v>
      </c>
    </row>
    <row r="343" spans="2:65" s="1" customFormat="1" ht="24.25" customHeight="1">
      <c r="B343" s="140"/>
      <c r="C343" s="208" t="s">
        <v>2492</v>
      </c>
      <c r="D343" s="208" t="s">
        <v>1858</v>
      </c>
      <c r="E343" s="209" t="s">
        <v>7731</v>
      </c>
      <c r="F343" s="210" t="s">
        <v>7732</v>
      </c>
      <c r="G343" s="211" t="s">
        <v>579</v>
      </c>
      <c r="H343" s="212">
        <v>2</v>
      </c>
      <c r="I343" s="213"/>
      <c r="J343" s="214">
        <f t="shared" si="75"/>
        <v>0</v>
      </c>
      <c r="K343" s="215"/>
      <c r="L343" s="216"/>
      <c r="M343" s="217" t="s">
        <v>1</v>
      </c>
      <c r="N343" s="218" t="s">
        <v>43</v>
      </c>
      <c r="P343" s="177">
        <f t="shared" si="76"/>
        <v>0</v>
      </c>
      <c r="Q343" s="177">
        <v>0</v>
      </c>
      <c r="R343" s="177">
        <f t="shared" si="77"/>
        <v>0</v>
      </c>
      <c r="S343" s="177">
        <v>0</v>
      </c>
      <c r="T343" s="178">
        <f t="shared" si="78"/>
        <v>0</v>
      </c>
      <c r="AR343" s="179" t="s">
        <v>860</v>
      </c>
      <c r="AT343" s="179" t="s">
        <v>1858</v>
      </c>
      <c r="AU343" s="179" t="s">
        <v>89</v>
      </c>
      <c r="AY343" s="17" t="s">
        <v>574</v>
      </c>
      <c r="BE343" s="102">
        <f t="shared" si="79"/>
        <v>0</v>
      </c>
      <c r="BF343" s="102">
        <f t="shared" si="80"/>
        <v>0</v>
      </c>
      <c r="BG343" s="102">
        <f t="shared" si="81"/>
        <v>0</v>
      </c>
      <c r="BH343" s="102">
        <f t="shared" si="82"/>
        <v>0</v>
      </c>
      <c r="BI343" s="102">
        <f t="shared" si="83"/>
        <v>0</v>
      </c>
      <c r="BJ343" s="17" t="s">
        <v>89</v>
      </c>
      <c r="BK343" s="102">
        <f t="shared" si="84"/>
        <v>0</v>
      </c>
      <c r="BL343" s="17" t="s">
        <v>680</v>
      </c>
      <c r="BM343" s="179" t="s">
        <v>4687</v>
      </c>
    </row>
    <row r="344" spans="2:65" s="1" customFormat="1" ht="24.25" customHeight="1">
      <c r="B344" s="140"/>
      <c r="C344" s="168" t="s">
        <v>2498</v>
      </c>
      <c r="D344" s="168" t="s">
        <v>576</v>
      </c>
      <c r="E344" s="169" t="s">
        <v>7733</v>
      </c>
      <c r="F344" s="170" t="s">
        <v>7734</v>
      </c>
      <c r="G344" s="171" t="s">
        <v>579</v>
      </c>
      <c r="H344" s="172">
        <v>2</v>
      </c>
      <c r="I344" s="173"/>
      <c r="J344" s="174">
        <f t="shared" si="75"/>
        <v>0</v>
      </c>
      <c r="K344" s="175"/>
      <c r="L344" s="34"/>
      <c r="M344" s="176" t="s">
        <v>1</v>
      </c>
      <c r="N344" s="139" t="s">
        <v>43</v>
      </c>
      <c r="P344" s="177">
        <f t="shared" si="76"/>
        <v>0</v>
      </c>
      <c r="Q344" s="177">
        <v>0</v>
      </c>
      <c r="R344" s="177">
        <f t="shared" si="77"/>
        <v>0</v>
      </c>
      <c r="S344" s="177">
        <v>0</v>
      </c>
      <c r="T344" s="178">
        <f t="shared" si="78"/>
        <v>0</v>
      </c>
      <c r="AR344" s="179" t="s">
        <v>680</v>
      </c>
      <c r="AT344" s="179" t="s">
        <v>576</v>
      </c>
      <c r="AU344" s="179" t="s">
        <v>89</v>
      </c>
      <c r="AY344" s="17" t="s">
        <v>574</v>
      </c>
      <c r="BE344" s="102">
        <f t="shared" si="79"/>
        <v>0</v>
      </c>
      <c r="BF344" s="102">
        <f t="shared" si="80"/>
        <v>0</v>
      </c>
      <c r="BG344" s="102">
        <f t="shared" si="81"/>
        <v>0</v>
      </c>
      <c r="BH344" s="102">
        <f t="shared" si="82"/>
        <v>0</v>
      </c>
      <c r="BI344" s="102">
        <f t="shared" si="83"/>
        <v>0</v>
      </c>
      <c r="BJ344" s="17" t="s">
        <v>89</v>
      </c>
      <c r="BK344" s="102">
        <f t="shared" si="84"/>
        <v>0</v>
      </c>
      <c r="BL344" s="17" t="s">
        <v>680</v>
      </c>
      <c r="BM344" s="179" t="s">
        <v>4697</v>
      </c>
    </row>
    <row r="345" spans="2:65" s="1" customFormat="1" ht="24.25" customHeight="1">
      <c r="B345" s="140"/>
      <c r="C345" s="208" t="s">
        <v>2520</v>
      </c>
      <c r="D345" s="208" t="s">
        <v>1858</v>
      </c>
      <c r="E345" s="209" t="s">
        <v>7735</v>
      </c>
      <c r="F345" s="210" t="s">
        <v>7736</v>
      </c>
      <c r="G345" s="211" t="s">
        <v>579</v>
      </c>
      <c r="H345" s="212">
        <v>2</v>
      </c>
      <c r="I345" s="213"/>
      <c r="J345" s="214">
        <f t="shared" si="75"/>
        <v>0</v>
      </c>
      <c r="K345" s="215"/>
      <c r="L345" s="216"/>
      <c r="M345" s="217" t="s">
        <v>1</v>
      </c>
      <c r="N345" s="218" t="s">
        <v>43</v>
      </c>
      <c r="P345" s="177">
        <f t="shared" si="76"/>
        <v>0</v>
      </c>
      <c r="Q345" s="177">
        <v>0</v>
      </c>
      <c r="R345" s="177">
        <f t="shared" si="77"/>
        <v>0</v>
      </c>
      <c r="S345" s="177">
        <v>0</v>
      </c>
      <c r="T345" s="178">
        <f t="shared" si="78"/>
        <v>0</v>
      </c>
      <c r="AR345" s="179" t="s">
        <v>860</v>
      </c>
      <c r="AT345" s="179" t="s">
        <v>1858</v>
      </c>
      <c r="AU345" s="179" t="s">
        <v>89</v>
      </c>
      <c r="AY345" s="17" t="s">
        <v>574</v>
      </c>
      <c r="BE345" s="102">
        <f t="shared" si="79"/>
        <v>0</v>
      </c>
      <c r="BF345" s="102">
        <f t="shared" si="80"/>
        <v>0</v>
      </c>
      <c r="BG345" s="102">
        <f t="shared" si="81"/>
        <v>0</v>
      </c>
      <c r="BH345" s="102">
        <f t="shared" si="82"/>
        <v>0</v>
      </c>
      <c r="BI345" s="102">
        <f t="shared" si="83"/>
        <v>0</v>
      </c>
      <c r="BJ345" s="17" t="s">
        <v>89</v>
      </c>
      <c r="BK345" s="102">
        <f t="shared" si="84"/>
        <v>0</v>
      </c>
      <c r="BL345" s="17" t="s">
        <v>680</v>
      </c>
      <c r="BM345" s="179" t="s">
        <v>4706</v>
      </c>
    </row>
    <row r="346" spans="2:65" s="1" customFormat="1" ht="33" customHeight="1">
      <c r="B346" s="140"/>
      <c r="C346" s="168" t="s">
        <v>2542</v>
      </c>
      <c r="D346" s="168" t="s">
        <v>576</v>
      </c>
      <c r="E346" s="169" t="s">
        <v>7737</v>
      </c>
      <c r="F346" s="170" t="s">
        <v>7738</v>
      </c>
      <c r="G346" s="171" t="s">
        <v>579</v>
      </c>
      <c r="H346" s="172">
        <v>1</v>
      </c>
      <c r="I346" s="173"/>
      <c r="J346" s="174">
        <f t="shared" si="75"/>
        <v>0</v>
      </c>
      <c r="K346" s="175"/>
      <c r="L346" s="34"/>
      <c r="M346" s="176" t="s">
        <v>1</v>
      </c>
      <c r="N346" s="139" t="s">
        <v>43</v>
      </c>
      <c r="P346" s="177">
        <f t="shared" si="76"/>
        <v>0</v>
      </c>
      <c r="Q346" s="177">
        <v>0</v>
      </c>
      <c r="R346" s="177">
        <f t="shared" si="77"/>
        <v>0</v>
      </c>
      <c r="S346" s="177">
        <v>0</v>
      </c>
      <c r="T346" s="178">
        <f t="shared" si="78"/>
        <v>0</v>
      </c>
      <c r="AR346" s="179" t="s">
        <v>680</v>
      </c>
      <c r="AT346" s="179" t="s">
        <v>576</v>
      </c>
      <c r="AU346" s="179" t="s">
        <v>89</v>
      </c>
      <c r="AY346" s="17" t="s">
        <v>574</v>
      </c>
      <c r="BE346" s="102">
        <f t="shared" si="79"/>
        <v>0</v>
      </c>
      <c r="BF346" s="102">
        <f t="shared" si="80"/>
        <v>0</v>
      </c>
      <c r="BG346" s="102">
        <f t="shared" si="81"/>
        <v>0</v>
      </c>
      <c r="BH346" s="102">
        <f t="shared" si="82"/>
        <v>0</v>
      </c>
      <c r="BI346" s="102">
        <f t="shared" si="83"/>
        <v>0</v>
      </c>
      <c r="BJ346" s="17" t="s">
        <v>89</v>
      </c>
      <c r="BK346" s="102">
        <f t="shared" si="84"/>
        <v>0</v>
      </c>
      <c r="BL346" s="17" t="s">
        <v>680</v>
      </c>
      <c r="BM346" s="179" t="s">
        <v>4716</v>
      </c>
    </row>
    <row r="347" spans="2:65" s="1" customFormat="1" ht="24.25" customHeight="1">
      <c r="B347" s="140"/>
      <c r="C347" s="208" t="s">
        <v>2553</v>
      </c>
      <c r="D347" s="208" t="s">
        <v>1858</v>
      </c>
      <c r="E347" s="209" t="s">
        <v>7739</v>
      </c>
      <c r="F347" s="210" t="s">
        <v>7740</v>
      </c>
      <c r="G347" s="211" t="s">
        <v>579</v>
      </c>
      <c r="H347" s="212">
        <v>1</v>
      </c>
      <c r="I347" s="213"/>
      <c r="J347" s="214">
        <f t="shared" si="75"/>
        <v>0</v>
      </c>
      <c r="K347" s="215"/>
      <c r="L347" s="216"/>
      <c r="M347" s="217" t="s">
        <v>1</v>
      </c>
      <c r="N347" s="218" t="s">
        <v>43</v>
      </c>
      <c r="P347" s="177">
        <f t="shared" si="76"/>
        <v>0</v>
      </c>
      <c r="Q347" s="177">
        <v>0</v>
      </c>
      <c r="R347" s="177">
        <f t="shared" si="77"/>
        <v>0</v>
      </c>
      <c r="S347" s="177">
        <v>0</v>
      </c>
      <c r="T347" s="178">
        <f t="shared" si="78"/>
        <v>0</v>
      </c>
      <c r="AR347" s="179" t="s">
        <v>860</v>
      </c>
      <c r="AT347" s="179" t="s">
        <v>1858</v>
      </c>
      <c r="AU347" s="179" t="s">
        <v>89</v>
      </c>
      <c r="AY347" s="17" t="s">
        <v>574</v>
      </c>
      <c r="BE347" s="102">
        <f t="shared" si="79"/>
        <v>0</v>
      </c>
      <c r="BF347" s="102">
        <f t="shared" si="80"/>
        <v>0</v>
      </c>
      <c r="BG347" s="102">
        <f t="shared" si="81"/>
        <v>0</v>
      </c>
      <c r="BH347" s="102">
        <f t="shared" si="82"/>
        <v>0</v>
      </c>
      <c r="BI347" s="102">
        <f t="shared" si="83"/>
        <v>0</v>
      </c>
      <c r="BJ347" s="17" t="s">
        <v>89</v>
      </c>
      <c r="BK347" s="102">
        <f t="shared" si="84"/>
        <v>0</v>
      </c>
      <c r="BL347" s="17" t="s">
        <v>680</v>
      </c>
      <c r="BM347" s="179" t="s">
        <v>4725</v>
      </c>
    </row>
    <row r="348" spans="2:65" s="1" customFormat="1" ht="33" customHeight="1">
      <c r="B348" s="140"/>
      <c r="C348" s="168" t="s">
        <v>2560</v>
      </c>
      <c r="D348" s="168" t="s">
        <v>576</v>
      </c>
      <c r="E348" s="169" t="s">
        <v>7741</v>
      </c>
      <c r="F348" s="170" t="s">
        <v>7742</v>
      </c>
      <c r="G348" s="171" t="s">
        <v>579</v>
      </c>
      <c r="H348" s="172">
        <v>2</v>
      </c>
      <c r="I348" s="173"/>
      <c r="J348" s="174">
        <f t="shared" si="75"/>
        <v>0</v>
      </c>
      <c r="K348" s="175"/>
      <c r="L348" s="34"/>
      <c r="M348" s="176" t="s">
        <v>1</v>
      </c>
      <c r="N348" s="139" t="s">
        <v>43</v>
      </c>
      <c r="P348" s="177">
        <f t="shared" si="76"/>
        <v>0</v>
      </c>
      <c r="Q348" s="177">
        <v>0</v>
      </c>
      <c r="R348" s="177">
        <f t="shared" si="77"/>
        <v>0</v>
      </c>
      <c r="S348" s="177">
        <v>0</v>
      </c>
      <c r="T348" s="178">
        <f t="shared" si="78"/>
        <v>0</v>
      </c>
      <c r="AR348" s="179" t="s">
        <v>680</v>
      </c>
      <c r="AT348" s="179" t="s">
        <v>576</v>
      </c>
      <c r="AU348" s="179" t="s">
        <v>89</v>
      </c>
      <c r="AY348" s="17" t="s">
        <v>574</v>
      </c>
      <c r="BE348" s="102">
        <f t="shared" si="79"/>
        <v>0</v>
      </c>
      <c r="BF348" s="102">
        <f t="shared" si="80"/>
        <v>0</v>
      </c>
      <c r="BG348" s="102">
        <f t="shared" si="81"/>
        <v>0</v>
      </c>
      <c r="BH348" s="102">
        <f t="shared" si="82"/>
        <v>0</v>
      </c>
      <c r="BI348" s="102">
        <f t="shared" si="83"/>
        <v>0</v>
      </c>
      <c r="BJ348" s="17" t="s">
        <v>89</v>
      </c>
      <c r="BK348" s="102">
        <f t="shared" si="84"/>
        <v>0</v>
      </c>
      <c r="BL348" s="17" t="s">
        <v>680</v>
      </c>
      <c r="BM348" s="179" t="s">
        <v>4734</v>
      </c>
    </row>
    <row r="349" spans="2:65" s="1" customFormat="1" ht="24.25" customHeight="1">
      <c r="B349" s="140"/>
      <c r="C349" s="208" t="s">
        <v>2566</v>
      </c>
      <c r="D349" s="208" t="s">
        <v>1858</v>
      </c>
      <c r="E349" s="209" t="s">
        <v>7743</v>
      </c>
      <c r="F349" s="210" t="s">
        <v>7744</v>
      </c>
      <c r="G349" s="211" t="s">
        <v>579</v>
      </c>
      <c r="H349" s="212">
        <v>2</v>
      </c>
      <c r="I349" s="213"/>
      <c r="J349" s="214">
        <f t="shared" si="75"/>
        <v>0</v>
      </c>
      <c r="K349" s="215"/>
      <c r="L349" s="216"/>
      <c r="M349" s="217" t="s">
        <v>1</v>
      </c>
      <c r="N349" s="218" t="s">
        <v>43</v>
      </c>
      <c r="P349" s="177">
        <f t="shared" si="76"/>
        <v>0</v>
      </c>
      <c r="Q349" s="177">
        <v>0</v>
      </c>
      <c r="R349" s="177">
        <f t="shared" si="77"/>
        <v>0</v>
      </c>
      <c r="S349" s="177">
        <v>0</v>
      </c>
      <c r="T349" s="178">
        <f t="shared" si="78"/>
        <v>0</v>
      </c>
      <c r="AR349" s="179" t="s">
        <v>860</v>
      </c>
      <c r="AT349" s="179" t="s">
        <v>1858</v>
      </c>
      <c r="AU349" s="179" t="s">
        <v>89</v>
      </c>
      <c r="AY349" s="17" t="s">
        <v>574</v>
      </c>
      <c r="BE349" s="102">
        <f t="shared" si="79"/>
        <v>0</v>
      </c>
      <c r="BF349" s="102">
        <f t="shared" si="80"/>
        <v>0</v>
      </c>
      <c r="BG349" s="102">
        <f t="shared" si="81"/>
        <v>0</v>
      </c>
      <c r="BH349" s="102">
        <f t="shared" si="82"/>
        <v>0</v>
      </c>
      <c r="BI349" s="102">
        <f t="shared" si="83"/>
        <v>0</v>
      </c>
      <c r="BJ349" s="17" t="s">
        <v>89</v>
      </c>
      <c r="BK349" s="102">
        <f t="shared" si="84"/>
        <v>0</v>
      </c>
      <c r="BL349" s="17" t="s">
        <v>680</v>
      </c>
      <c r="BM349" s="179" t="s">
        <v>4742</v>
      </c>
    </row>
    <row r="350" spans="2:65" s="1" customFormat="1" ht="21.75" customHeight="1">
      <c r="B350" s="140"/>
      <c r="C350" s="168" t="s">
        <v>2577</v>
      </c>
      <c r="D350" s="168" t="s">
        <v>576</v>
      </c>
      <c r="E350" s="169" t="s">
        <v>7745</v>
      </c>
      <c r="F350" s="170" t="s">
        <v>7746</v>
      </c>
      <c r="G350" s="171" t="s">
        <v>579</v>
      </c>
      <c r="H350" s="172">
        <v>27</v>
      </c>
      <c r="I350" s="173"/>
      <c r="J350" s="174">
        <f t="shared" si="75"/>
        <v>0</v>
      </c>
      <c r="K350" s="175"/>
      <c r="L350" s="34"/>
      <c r="M350" s="176" t="s">
        <v>1</v>
      </c>
      <c r="N350" s="139" t="s">
        <v>43</v>
      </c>
      <c r="P350" s="177">
        <f t="shared" si="76"/>
        <v>0</v>
      </c>
      <c r="Q350" s="177">
        <v>0</v>
      </c>
      <c r="R350" s="177">
        <f t="shared" si="77"/>
        <v>0</v>
      </c>
      <c r="S350" s="177">
        <v>0</v>
      </c>
      <c r="T350" s="178">
        <f t="shared" si="78"/>
        <v>0</v>
      </c>
      <c r="AR350" s="179" t="s">
        <v>680</v>
      </c>
      <c r="AT350" s="179" t="s">
        <v>576</v>
      </c>
      <c r="AU350" s="179" t="s">
        <v>89</v>
      </c>
      <c r="AY350" s="17" t="s">
        <v>574</v>
      </c>
      <c r="BE350" s="102">
        <f t="shared" si="79"/>
        <v>0</v>
      </c>
      <c r="BF350" s="102">
        <f t="shared" si="80"/>
        <v>0</v>
      </c>
      <c r="BG350" s="102">
        <f t="shared" si="81"/>
        <v>0</v>
      </c>
      <c r="BH350" s="102">
        <f t="shared" si="82"/>
        <v>0</v>
      </c>
      <c r="BI350" s="102">
        <f t="shared" si="83"/>
        <v>0</v>
      </c>
      <c r="BJ350" s="17" t="s">
        <v>89</v>
      </c>
      <c r="BK350" s="102">
        <f t="shared" si="84"/>
        <v>0</v>
      </c>
      <c r="BL350" s="17" t="s">
        <v>680</v>
      </c>
      <c r="BM350" s="179" t="s">
        <v>4756</v>
      </c>
    </row>
    <row r="351" spans="2:65" s="1" customFormat="1" ht="38" customHeight="1">
      <c r="B351" s="140"/>
      <c r="C351" s="208" t="s">
        <v>2587</v>
      </c>
      <c r="D351" s="208" t="s">
        <v>1858</v>
      </c>
      <c r="E351" s="209" t="s">
        <v>7747</v>
      </c>
      <c r="F351" s="210" t="s">
        <v>7748</v>
      </c>
      <c r="G351" s="211" t="s">
        <v>579</v>
      </c>
      <c r="H351" s="212">
        <v>27</v>
      </c>
      <c r="I351" s="213"/>
      <c r="J351" s="214">
        <f t="shared" si="75"/>
        <v>0</v>
      </c>
      <c r="K351" s="215"/>
      <c r="L351" s="216"/>
      <c r="M351" s="217" t="s">
        <v>1</v>
      </c>
      <c r="N351" s="218" t="s">
        <v>43</v>
      </c>
      <c r="P351" s="177">
        <f t="shared" si="76"/>
        <v>0</v>
      </c>
      <c r="Q351" s="177">
        <v>0</v>
      </c>
      <c r="R351" s="177">
        <f t="shared" si="77"/>
        <v>0</v>
      </c>
      <c r="S351" s="177">
        <v>0</v>
      </c>
      <c r="T351" s="178">
        <f t="shared" si="78"/>
        <v>0</v>
      </c>
      <c r="AR351" s="179" t="s">
        <v>860</v>
      </c>
      <c r="AT351" s="179" t="s">
        <v>1858</v>
      </c>
      <c r="AU351" s="179" t="s">
        <v>89</v>
      </c>
      <c r="AY351" s="17" t="s">
        <v>574</v>
      </c>
      <c r="BE351" s="102">
        <f t="shared" si="79"/>
        <v>0</v>
      </c>
      <c r="BF351" s="102">
        <f t="shared" si="80"/>
        <v>0</v>
      </c>
      <c r="BG351" s="102">
        <f t="shared" si="81"/>
        <v>0</v>
      </c>
      <c r="BH351" s="102">
        <f t="shared" si="82"/>
        <v>0</v>
      </c>
      <c r="BI351" s="102">
        <f t="shared" si="83"/>
        <v>0</v>
      </c>
      <c r="BJ351" s="17" t="s">
        <v>89</v>
      </c>
      <c r="BK351" s="102">
        <f t="shared" si="84"/>
        <v>0</v>
      </c>
      <c r="BL351" s="17" t="s">
        <v>680</v>
      </c>
      <c r="BM351" s="179" t="s">
        <v>4769</v>
      </c>
    </row>
    <row r="352" spans="2:65" s="1" customFormat="1" ht="24.25" customHeight="1">
      <c r="B352" s="140"/>
      <c r="C352" s="168" t="s">
        <v>2596</v>
      </c>
      <c r="D352" s="168" t="s">
        <v>576</v>
      </c>
      <c r="E352" s="169" t="s">
        <v>7749</v>
      </c>
      <c r="F352" s="170" t="s">
        <v>7750</v>
      </c>
      <c r="G352" s="171" t="s">
        <v>7566</v>
      </c>
      <c r="H352" s="172">
        <v>1</v>
      </c>
      <c r="I352" s="173"/>
      <c r="J352" s="174">
        <f t="shared" si="75"/>
        <v>0</v>
      </c>
      <c r="K352" s="175"/>
      <c r="L352" s="34"/>
      <c r="M352" s="176" t="s">
        <v>1</v>
      </c>
      <c r="N352" s="139" t="s">
        <v>43</v>
      </c>
      <c r="P352" s="177">
        <f t="shared" si="76"/>
        <v>0</v>
      </c>
      <c r="Q352" s="177">
        <v>0</v>
      </c>
      <c r="R352" s="177">
        <f t="shared" si="77"/>
        <v>0</v>
      </c>
      <c r="S352" s="177">
        <v>0</v>
      </c>
      <c r="T352" s="178">
        <f t="shared" si="78"/>
        <v>0</v>
      </c>
      <c r="AR352" s="179" t="s">
        <v>680</v>
      </c>
      <c r="AT352" s="179" t="s">
        <v>576</v>
      </c>
      <c r="AU352" s="179" t="s">
        <v>89</v>
      </c>
      <c r="AY352" s="17" t="s">
        <v>574</v>
      </c>
      <c r="BE352" s="102">
        <f t="shared" si="79"/>
        <v>0</v>
      </c>
      <c r="BF352" s="102">
        <f t="shared" si="80"/>
        <v>0</v>
      </c>
      <c r="BG352" s="102">
        <f t="shared" si="81"/>
        <v>0</v>
      </c>
      <c r="BH352" s="102">
        <f t="shared" si="82"/>
        <v>0</v>
      </c>
      <c r="BI352" s="102">
        <f t="shared" si="83"/>
        <v>0</v>
      </c>
      <c r="BJ352" s="17" t="s">
        <v>89</v>
      </c>
      <c r="BK352" s="102">
        <f t="shared" si="84"/>
        <v>0</v>
      </c>
      <c r="BL352" s="17" t="s">
        <v>680</v>
      </c>
      <c r="BM352" s="179" t="s">
        <v>4778</v>
      </c>
    </row>
    <row r="353" spans="2:65" s="1" customFormat="1" ht="24.25" customHeight="1">
      <c r="B353" s="140"/>
      <c r="C353" s="208" t="s">
        <v>2608</v>
      </c>
      <c r="D353" s="208" t="s">
        <v>1858</v>
      </c>
      <c r="E353" s="209" t="s">
        <v>7751</v>
      </c>
      <c r="F353" s="210" t="s">
        <v>7752</v>
      </c>
      <c r="G353" s="211" t="s">
        <v>579</v>
      </c>
      <c r="H353" s="212">
        <v>1</v>
      </c>
      <c r="I353" s="213"/>
      <c r="J353" s="214">
        <f t="shared" si="75"/>
        <v>0</v>
      </c>
      <c r="K353" s="215"/>
      <c r="L353" s="216"/>
      <c r="M353" s="217" t="s">
        <v>1</v>
      </c>
      <c r="N353" s="218" t="s">
        <v>43</v>
      </c>
      <c r="P353" s="177">
        <f t="shared" si="76"/>
        <v>0</v>
      </c>
      <c r="Q353" s="177">
        <v>0</v>
      </c>
      <c r="R353" s="177">
        <f t="shared" si="77"/>
        <v>0</v>
      </c>
      <c r="S353" s="177">
        <v>0</v>
      </c>
      <c r="T353" s="178">
        <f t="shared" si="78"/>
        <v>0</v>
      </c>
      <c r="AR353" s="179" t="s">
        <v>860</v>
      </c>
      <c r="AT353" s="179" t="s">
        <v>1858</v>
      </c>
      <c r="AU353" s="179" t="s">
        <v>89</v>
      </c>
      <c r="AY353" s="17" t="s">
        <v>574</v>
      </c>
      <c r="BE353" s="102">
        <f t="shared" si="79"/>
        <v>0</v>
      </c>
      <c r="BF353" s="102">
        <f t="shared" si="80"/>
        <v>0</v>
      </c>
      <c r="BG353" s="102">
        <f t="shared" si="81"/>
        <v>0</v>
      </c>
      <c r="BH353" s="102">
        <f t="shared" si="82"/>
        <v>0</v>
      </c>
      <c r="BI353" s="102">
        <f t="shared" si="83"/>
        <v>0</v>
      </c>
      <c r="BJ353" s="17" t="s">
        <v>89</v>
      </c>
      <c r="BK353" s="102">
        <f t="shared" si="84"/>
        <v>0</v>
      </c>
      <c r="BL353" s="17" t="s">
        <v>680</v>
      </c>
      <c r="BM353" s="179" t="s">
        <v>4787</v>
      </c>
    </row>
    <row r="354" spans="2:65" s="1" customFormat="1" ht="24.25" customHeight="1">
      <c r="B354" s="140"/>
      <c r="C354" s="168" t="s">
        <v>2621</v>
      </c>
      <c r="D354" s="168" t="s">
        <v>576</v>
      </c>
      <c r="E354" s="169" t="s">
        <v>7753</v>
      </c>
      <c r="F354" s="170" t="s">
        <v>7754</v>
      </c>
      <c r="G354" s="171" t="s">
        <v>7566</v>
      </c>
      <c r="H354" s="172">
        <v>3</v>
      </c>
      <c r="I354" s="173"/>
      <c r="J354" s="174">
        <f t="shared" si="75"/>
        <v>0</v>
      </c>
      <c r="K354" s="175"/>
      <c r="L354" s="34"/>
      <c r="M354" s="176" t="s">
        <v>1</v>
      </c>
      <c r="N354" s="139" t="s">
        <v>43</v>
      </c>
      <c r="P354" s="177">
        <f t="shared" si="76"/>
        <v>0</v>
      </c>
      <c r="Q354" s="177">
        <v>0</v>
      </c>
      <c r="R354" s="177">
        <f t="shared" si="77"/>
        <v>0</v>
      </c>
      <c r="S354" s="177">
        <v>0</v>
      </c>
      <c r="T354" s="178">
        <f t="shared" si="78"/>
        <v>0</v>
      </c>
      <c r="AR354" s="179" t="s">
        <v>680</v>
      </c>
      <c r="AT354" s="179" t="s">
        <v>576</v>
      </c>
      <c r="AU354" s="179" t="s">
        <v>89</v>
      </c>
      <c r="AY354" s="17" t="s">
        <v>574</v>
      </c>
      <c r="BE354" s="102">
        <f t="shared" si="79"/>
        <v>0</v>
      </c>
      <c r="BF354" s="102">
        <f t="shared" si="80"/>
        <v>0</v>
      </c>
      <c r="BG354" s="102">
        <f t="shared" si="81"/>
        <v>0</v>
      </c>
      <c r="BH354" s="102">
        <f t="shared" si="82"/>
        <v>0</v>
      </c>
      <c r="BI354" s="102">
        <f t="shared" si="83"/>
        <v>0</v>
      </c>
      <c r="BJ354" s="17" t="s">
        <v>89</v>
      </c>
      <c r="BK354" s="102">
        <f t="shared" si="84"/>
        <v>0</v>
      </c>
      <c r="BL354" s="17" t="s">
        <v>680</v>
      </c>
      <c r="BM354" s="179" t="s">
        <v>4796</v>
      </c>
    </row>
    <row r="355" spans="2:65" s="1" customFormat="1" ht="24.25" customHeight="1">
      <c r="B355" s="140"/>
      <c r="C355" s="208" t="s">
        <v>2660</v>
      </c>
      <c r="D355" s="208" t="s">
        <v>1858</v>
      </c>
      <c r="E355" s="209" t="s">
        <v>7755</v>
      </c>
      <c r="F355" s="210" t="s">
        <v>7756</v>
      </c>
      <c r="G355" s="211" t="s">
        <v>579</v>
      </c>
      <c r="H355" s="212">
        <v>3</v>
      </c>
      <c r="I355" s="213"/>
      <c r="J355" s="214">
        <f t="shared" si="75"/>
        <v>0</v>
      </c>
      <c r="K355" s="215"/>
      <c r="L355" s="216"/>
      <c r="M355" s="217" t="s">
        <v>1</v>
      </c>
      <c r="N355" s="218" t="s">
        <v>43</v>
      </c>
      <c r="P355" s="177">
        <f t="shared" si="76"/>
        <v>0</v>
      </c>
      <c r="Q355" s="177">
        <v>0</v>
      </c>
      <c r="R355" s="177">
        <f t="shared" si="77"/>
        <v>0</v>
      </c>
      <c r="S355" s="177">
        <v>0</v>
      </c>
      <c r="T355" s="178">
        <f t="shared" si="78"/>
        <v>0</v>
      </c>
      <c r="AR355" s="179" t="s">
        <v>860</v>
      </c>
      <c r="AT355" s="179" t="s">
        <v>1858</v>
      </c>
      <c r="AU355" s="179" t="s">
        <v>89</v>
      </c>
      <c r="AY355" s="17" t="s">
        <v>574</v>
      </c>
      <c r="BE355" s="102">
        <f t="shared" si="79"/>
        <v>0</v>
      </c>
      <c r="BF355" s="102">
        <f t="shared" si="80"/>
        <v>0</v>
      </c>
      <c r="BG355" s="102">
        <f t="shared" si="81"/>
        <v>0</v>
      </c>
      <c r="BH355" s="102">
        <f t="shared" si="82"/>
        <v>0</v>
      </c>
      <c r="BI355" s="102">
        <f t="shared" si="83"/>
        <v>0</v>
      </c>
      <c r="BJ355" s="17" t="s">
        <v>89</v>
      </c>
      <c r="BK355" s="102">
        <f t="shared" si="84"/>
        <v>0</v>
      </c>
      <c r="BL355" s="17" t="s">
        <v>680</v>
      </c>
      <c r="BM355" s="179" t="s">
        <v>4805</v>
      </c>
    </row>
    <row r="356" spans="2:65" s="1" customFormat="1" ht="24.25" customHeight="1">
      <c r="B356" s="140"/>
      <c r="C356" s="168" t="s">
        <v>2668</v>
      </c>
      <c r="D356" s="168" t="s">
        <v>576</v>
      </c>
      <c r="E356" s="169" t="s">
        <v>7757</v>
      </c>
      <c r="F356" s="170" t="s">
        <v>7758</v>
      </c>
      <c r="G356" s="171" t="s">
        <v>7566</v>
      </c>
      <c r="H356" s="172">
        <v>6</v>
      </c>
      <c r="I356" s="173"/>
      <c r="J356" s="174">
        <f t="shared" si="75"/>
        <v>0</v>
      </c>
      <c r="K356" s="175"/>
      <c r="L356" s="34"/>
      <c r="M356" s="176" t="s">
        <v>1</v>
      </c>
      <c r="N356" s="139" t="s">
        <v>43</v>
      </c>
      <c r="P356" s="177">
        <f t="shared" si="76"/>
        <v>0</v>
      </c>
      <c r="Q356" s="177">
        <v>0</v>
      </c>
      <c r="R356" s="177">
        <f t="shared" si="77"/>
        <v>0</v>
      </c>
      <c r="S356" s="177">
        <v>0</v>
      </c>
      <c r="T356" s="178">
        <f t="shared" si="78"/>
        <v>0</v>
      </c>
      <c r="AR356" s="179" t="s">
        <v>680</v>
      </c>
      <c r="AT356" s="179" t="s">
        <v>576</v>
      </c>
      <c r="AU356" s="179" t="s">
        <v>89</v>
      </c>
      <c r="AY356" s="17" t="s">
        <v>574</v>
      </c>
      <c r="BE356" s="102">
        <f t="shared" si="79"/>
        <v>0</v>
      </c>
      <c r="BF356" s="102">
        <f t="shared" si="80"/>
        <v>0</v>
      </c>
      <c r="BG356" s="102">
        <f t="shared" si="81"/>
        <v>0</v>
      </c>
      <c r="BH356" s="102">
        <f t="shared" si="82"/>
        <v>0</v>
      </c>
      <c r="BI356" s="102">
        <f t="shared" si="83"/>
        <v>0</v>
      </c>
      <c r="BJ356" s="17" t="s">
        <v>89</v>
      </c>
      <c r="BK356" s="102">
        <f t="shared" si="84"/>
        <v>0</v>
      </c>
      <c r="BL356" s="17" t="s">
        <v>680</v>
      </c>
      <c r="BM356" s="179" t="s">
        <v>1602</v>
      </c>
    </row>
    <row r="357" spans="2:65" s="1" customFormat="1" ht="38" customHeight="1">
      <c r="B357" s="140"/>
      <c r="C357" s="208" t="s">
        <v>2674</v>
      </c>
      <c r="D357" s="208" t="s">
        <v>1858</v>
      </c>
      <c r="E357" s="209" t="s">
        <v>7759</v>
      </c>
      <c r="F357" s="210" t="s">
        <v>7760</v>
      </c>
      <c r="G357" s="211" t="s">
        <v>579</v>
      </c>
      <c r="H357" s="212">
        <v>6</v>
      </c>
      <c r="I357" s="213"/>
      <c r="J357" s="214">
        <f t="shared" si="75"/>
        <v>0</v>
      </c>
      <c r="K357" s="215"/>
      <c r="L357" s="216"/>
      <c r="M357" s="217" t="s">
        <v>1</v>
      </c>
      <c r="N357" s="218" t="s">
        <v>43</v>
      </c>
      <c r="P357" s="177">
        <f t="shared" si="76"/>
        <v>0</v>
      </c>
      <c r="Q357" s="177">
        <v>0</v>
      </c>
      <c r="R357" s="177">
        <f t="shared" si="77"/>
        <v>0</v>
      </c>
      <c r="S357" s="177">
        <v>0</v>
      </c>
      <c r="T357" s="178">
        <f t="shared" si="78"/>
        <v>0</v>
      </c>
      <c r="AR357" s="179" t="s">
        <v>860</v>
      </c>
      <c r="AT357" s="179" t="s">
        <v>1858</v>
      </c>
      <c r="AU357" s="179" t="s">
        <v>89</v>
      </c>
      <c r="AY357" s="17" t="s">
        <v>574</v>
      </c>
      <c r="BE357" s="102">
        <f t="shared" si="79"/>
        <v>0</v>
      </c>
      <c r="BF357" s="102">
        <f t="shared" si="80"/>
        <v>0</v>
      </c>
      <c r="BG357" s="102">
        <f t="shared" si="81"/>
        <v>0</v>
      </c>
      <c r="BH357" s="102">
        <f t="shared" si="82"/>
        <v>0</v>
      </c>
      <c r="BI357" s="102">
        <f t="shared" si="83"/>
        <v>0</v>
      </c>
      <c r="BJ357" s="17" t="s">
        <v>89</v>
      </c>
      <c r="BK357" s="102">
        <f t="shared" si="84"/>
        <v>0</v>
      </c>
      <c r="BL357" s="17" t="s">
        <v>680</v>
      </c>
      <c r="BM357" s="179" t="s">
        <v>4821</v>
      </c>
    </row>
    <row r="358" spans="2:65" s="1" customFormat="1" ht="16.5" customHeight="1">
      <c r="B358" s="140"/>
      <c r="C358" s="168" t="s">
        <v>2684</v>
      </c>
      <c r="D358" s="168" t="s">
        <v>576</v>
      </c>
      <c r="E358" s="169" t="s">
        <v>7761</v>
      </c>
      <c r="F358" s="170" t="s">
        <v>7762</v>
      </c>
      <c r="G358" s="171" t="s">
        <v>7566</v>
      </c>
      <c r="H358" s="172">
        <v>1</v>
      </c>
      <c r="I358" s="173"/>
      <c r="J358" s="174">
        <f t="shared" si="75"/>
        <v>0</v>
      </c>
      <c r="K358" s="175"/>
      <c r="L358" s="34"/>
      <c r="M358" s="176" t="s">
        <v>1</v>
      </c>
      <c r="N358" s="139" t="s">
        <v>43</v>
      </c>
      <c r="P358" s="177">
        <f t="shared" si="76"/>
        <v>0</v>
      </c>
      <c r="Q358" s="177">
        <v>0</v>
      </c>
      <c r="R358" s="177">
        <f t="shared" si="77"/>
        <v>0</v>
      </c>
      <c r="S358" s="177">
        <v>0</v>
      </c>
      <c r="T358" s="178">
        <f t="shared" si="78"/>
        <v>0</v>
      </c>
      <c r="AR358" s="179" t="s">
        <v>680</v>
      </c>
      <c r="AT358" s="179" t="s">
        <v>576</v>
      </c>
      <c r="AU358" s="179" t="s">
        <v>89</v>
      </c>
      <c r="AY358" s="17" t="s">
        <v>574</v>
      </c>
      <c r="BE358" s="102">
        <f t="shared" si="79"/>
        <v>0</v>
      </c>
      <c r="BF358" s="102">
        <f t="shared" si="80"/>
        <v>0</v>
      </c>
      <c r="BG358" s="102">
        <f t="shared" si="81"/>
        <v>0</v>
      </c>
      <c r="BH358" s="102">
        <f t="shared" si="82"/>
        <v>0</v>
      </c>
      <c r="BI358" s="102">
        <f t="shared" si="83"/>
        <v>0</v>
      </c>
      <c r="BJ358" s="17" t="s">
        <v>89</v>
      </c>
      <c r="BK358" s="102">
        <f t="shared" si="84"/>
        <v>0</v>
      </c>
      <c r="BL358" s="17" t="s">
        <v>680</v>
      </c>
      <c r="BM358" s="179" t="s">
        <v>4829</v>
      </c>
    </row>
    <row r="359" spans="2:65" s="1" customFormat="1" ht="38" customHeight="1">
      <c r="B359" s="140"/>
      <c r="C359" s="208" t="s">
        <v>2698</v>
      </c>
      <c r="D359" s="208" t="s">
        <v>1858</v>
      </c>
      <c r="E359" s="209" t="s">
        <v>7763</v>
      </c>
      <c r="F359" s="210" t="s">
        <v>7764</v>
      </c>
      <c r="G359" s="211" t="s">
        <v>579</v>
      </c>
      <c r="H359" s="212">
        <v>1</v>
      </c>
      <c r="I359" s="213"/>
      <c r="J359" s="214">
        <f t="shared" si="75"/>
        <v>0</v>
      </c>
      <c r="K359" s="215"/>
      <c r="L359" s="216"/>
      <c r="M359" s="217" t="s">
        <v>1</v>
      </c>
      <c r="N359" s="218" t="s">
        <v>43</v>
      </c>
      <c r="P359" s="177">
        <f t="shared" si="76"/>
        <v>0</v>
      </c>
      <c r="Q359" s="177">
        <v>0</v>
      </c>
      <c r="R359" s="177">
        <f t="shared" si="77"/>
        <v>0</v>
      </c>
      <c r="S359" s="177">
        <v>0</v>
      </c>
      <c r="T359" s="178">
        <f t="shared" si="78"/>
        <v>0</v>
      </c>
      <c r="AR359" s="179" t="s">
        <v>860</v>
      </c>
      <c r="AT359" s="179" t="s">
        <v>1858</v>
      </c>
      <c r="AU359" s="179" t="s">
        <v>89</v>
      </c>
      <c r="AY359" s="17" t="s">
        <v>574</v>
      </c>
      <c r="BE359" s="102">
        <f t="shared" si="79"/>
        <v>0</v>
      </c>
      <c r="BF359" s="102">
        <f t="shared" si="80"/>
        <v>0</v>
      </c>
      <c r="BG359" s="102">
        <f t="shared" si="81"/>
        <v>0</v>
      </c>
      <c r="BH359" s="102">
        <f t="shared" si="82"/>
        <v>0</v>
      </c>
      <c r="BI359" s="102">
        <f t="shared" si="83"/>
        <v>0</v>
      </c>
      <c r="BJ359" s="17" t="s">
        <v>89</v>
      </c>
      <c r="BK359" s="102">
        <f t="shared" si="84"/>
        <v>0</v>
      </c>
      <c r="BL359" s="17" t="s">
        <v>680</v>
      </c>
      <c r="BM359" s="179" t="s">
        <v>4838</v>
      </c>
    </row>
    <row r="360" spans="2:65" s="1" customFormat="1" ht="24.25" customHeight="1">
      <c r="B360" s="140"/>
      <c r="C360" s="168" t="s">
        <v>2714</v>
      </c>
      <c r="D360" s="168" t="s">
        <v>576</v>
      </c>
      <c r="E360" s="169" t="s">
        <v>7765</v>
      </c>
      <c r="F360" s="170" t="s">
        <v>7766</v>
      </c>
      <c r="G360" s="171" t="s">
        <v>579</v>
      </c>
      <c r="H360" s="172">
        <v>173</v>
      </c>
      <c r="I360" s="173"/>
      <c r="J360" s="174">
        <f t="shared" si="75"/>
        <v>0</v>
      </c>
      <c r="K360" s="175"/>
      <c r="L360" s="34"/>
      <c r="M360" s="176" t="s">
        <v>1</v>
      </c>
      <c r="N360" s="139" t="s">
        <v>43</v>
      </c>
      <c r="P360" s="177">
        <f t="shared" si="76"/>
        <v>0</v>
      </c>
      <c r="Q360" s="177">
        <v>0</v>
      </c>
      <c r="R360" s="177">
        <f t="shared" si="77"/>
        <v>0</v>
      </c>
      <c r="S360" s="177">
        <v>0</v>
      </c>
      <c r="T360" s="178">
        <f t="shared" si="78"/>
        <v>0</v>
      </c>
      <c r="AR360" s="179" t="s">
        <v>680</v>
      </c>
      <c r="AT360" s="179" t="s">
        <v>576</v>
      </c>
      <c r="AU360" s="179" t="s">
        <v>89</v>
      </c>
      <c r="AY360" s="17" t="s">
        <v>574</v>
      </c>
      <c r="BE360" s="102">
        <f t="shared" si="79"/>
        <v>0</v>
      </c>
      <c r="BF360" s="102">
        <f t="shared" si="80"/>
        <v>0</v>
      </c>
      <c r="BG360" s="102">
        <f t="shared" si="81"/>
        <v>0</v>
      </c>
      <c r="BH360" s="102">
        <f t="shared" si="82"/>
        <v>0</v>
      </c>
      <c r="BI360" s="102">
        <f t="shared" si="83"/>
        <v>0</v>
      </c>
      <c r="BJ360" s="17" t="s">
        <v>89</v>
      </c>
      <c r="BK360" s="102">
        <f t="shared" si="84"/>
        <v>0</v>
      </c>
      <c r="BL360" s="17" t="s">
        <v>680</v>
      </c>
      <c r="BM360" s="179" t="s">
        <v>4848</v>
      </c>
    </row>
    <row r="361" spans="2:65" s="1" customFormat="1" ht="16.5" customHeight="1">
      <c r="B361" s="140"/>
      <c r="C361" s="168" t="s">
        <v>2724</v>
      </c>
      <c r="D361" s="168" t="s">
        <v>576</v>
      </c>
      <c r="E361" s="169" t="s">
        <v>7767</v>
      </c>
      <c r="F361" s="170" t="s">
        <v>7768</v>
      </c>
      <c r="G361" s="171" t="s">
        <v>579</v>
      </c>
      <c r="H361" s="172">
        <v>173</v>
      </c>
      <c r="I361" s="173"/>
      <c r="J361" s="174">
        <f t="shared" si="75"/>
        <v>0</v>
      </c>
      <c r="K361" s="175"/>
      <c r="L361" s="34"/>
      <c r="M361" s="176" t="s">
        <v>1</v>
      </c>
      <c r="N361" s="139" t="s">
        <v>43</v>
      </c>
      <c r="P361" s="177">
        <f t="shared" si="76"/>
        <v>0</v>
      </c>
      <c r="Q361" s="177">
        <v>0</v>
      </c>
      <c r="R361" s="177">
        <f t="shared" si="77"/>
        <v>0</v>
      </c>
      <c r="S361" s="177">
        <v>0</v>
      </c>
      <c r="T361" s="178">
        <f t="shared" si="78"/>
        <v>0</v>
      </c>
      <c r="AR361" s="179" t="s">
        <v>680</v>
      </c>
      <c r="AT361" s="179" t="s">
        <v>576</v>
      </c>
      <c r="AU361" s="179" t="s">
        <v>89</v>
      </c>
      <c r="AY361" s="17" t="s">
        <v>574</v>
      </c>
      <c r="BE361" s="102">
        <f t="shared" si="79"/>
        <v>0</v>
      </c>
      <c r="BF361" s="102">
        <f t="shared" si="80"/>
        <v>0</v>
      </c>
      <c r="BG361" s="102">
        <f t="shared" si="81"/>
        <v>0</v>
      </c>
      <c r="BH361" s="102">
        <f t="shared" si="82"/>
        <v>0</v>
      </c>
      <c r="BI361" s="102">
        <f t="shared" si="83"/>
        <v>0</v>
      </c>
      <c r="BJ361" s="17" t="s">
        <v>89</v>
      </c>
      <c r="BK361" s="102">
        <f t="shared" si="84"/>
        <v>0</v>
      </c>
      <c r="BL361" s="17" t="s">
        <v>680</v>
      </c>
      <c r="BM361" s="179" t="s">
        <v>4856</v>
      </c>
    </row>
    <row r="362" spans="2:65" s="1" customFormat="1" ht="24.25" customHeight="1">
      <c r="B362" s="140"/>
      <c r="C362" s="168" t="s">
        <v>2729</v>
      </c>
      <c r="D362" s="168" t="s">
        <v>576</v>
      </c>
      <c r="E362" s="169" t="s">
        <v>7769</v>
      </c>
      <c r="F362" s="170" t="s">
        <v>7770</v>
      </c>
      <c r="G362" s="171" t="s">
        <v>3135</v>
      </c>
      <c r="H362" s="219"/>
      <c r="I362" s="173"/>
      <c r="J362" s="174">
        <f t="shared" si="75"/>
        <v>0</v>
      </c>
      <c r="K362" s="175"/>
      <c r="L362" s="34"/>
      <c r="M362" s="176" t="s">
        <v>1</v>
      </c>
      <c r="N362" s="139" t="s">
        <v>43</v>
      </c>
      <c r="P362" s="177">
        <f t="shared" si="76"/>
        <v>0</v>
      </c>
      <c r="Q362" s="177">
        <v>0</v>
      </c>
      <c r="R362" s="177">
        <f t="shared" si="77"/>
        <v>0</v>
      </c>
      <c r="S362" s="177">
        <v>0</v>
      </c>
      <c r="T362" s="178">
        <f t="shared" si="78"/>
        <v>0</v>
      </c>
      <c r="AR362" s="179" t="s">
        <v>680</v>
      </c>
      <c r="AT362" s="179" t="s">
        <v>576</v>
      </c>
      <c r="AU362" s="179" t="s">
        <v>89</v>
      </c>
      <c r="AY362" s="17" t="s">
        <v>574</v>
      </c>
      <c r="BE362" s="102">
        <f t="shared" si="79"/>
        <v>0</v>
      </c>
      <c r="BF362" s="102">
        <f t="shared" si="80"/>
        <v>0</v>
      </c>
      <c r="BG362" s="102">
        <f t="shared" si="81"/>
        <v>0</v>
      </c>
      <c r="BH362" s="102">
        <f t="shared" si="82"/>
        <v>0</v>
      </c>
      <c r="BI362" s="102">
        <f t="shared" si="83"/>
        <v>0</v>
      </c>
      <c r="BJ362" s="17" t="s">
        <v>89</v>
      </c>
      <c r="BK362" s="102">
        <f t="shared" si="84"/>
        <v>0</v>
      </c>
      <c r="BL362" s="17" t="s">
        <v>680</v>
      </c>
      <c r="BM362" s="179" t="s">
        <v>4866</v>
      </c>
    </row>
    <row r="363" spans="2:65" s="1" customFormat="1" ht="24.25" customHeight="1">
      <c r="B363" s="140"/>
      <c r="C363" s="168" t="s">
        <v>2739</v>
      </c>
      <c r="D363" s="168" t="s">
        <v>576</v>
      </c>
      <c r="E363" s="169" t="s">
        <v>7771</v>
      </c>
      <c r="F363" s="170" t="s">
        <v>7772</v>
      </c>
      <c r="G363" s="171" t="s">
        <v>3135</v>
      </c>
      <c r="H363" s="219"/>
      <c r="I363" s="173"/>
      <c r="J363" s="174">
        <f t="shared" si="75"/>
        <v>0</v>
      </c>
      <c r="K363" s="175"/>
      <c r="L363" s="34"/>
      <c r="M363" s="176" t="s">
        <v>1</v>
      </c>
      <c r="N363" s="139" t="s">
        <v>43</v>
      </c>
      <c r="P363" s="177">
        <f t="shared" si="76"/>
        <v>0</v>
      </c>
      <c r="Q363" s="177">
        <v>0</v>
      </c>
      <c r="R363" s="177">
        <f t="shared" si="77"/>
        <v>0</v>
      </c>
      <c r="S363" s="177">
        <v>0</v>
      </c>
      <c r="T363" s="178">
        <f t="shared" si="78"/>
        <v>0</v>
      </c>
      <c r="AR363" s="179" t="s">
        <v>680</v>
      </c>
      <c r="AT363" s="179" t="s">
        <v>576</v>
      </c>
      <c r="AU363" s="179" t="s">
        <v>89</v>
      </c>
      <c r="AY363" s="17" t="s">
        <v>574</v>
      </c>
      <c r="BE363" s="102">
        <f t="shared" si="79"/>
        <v>0</v>
      </c>
      <c r="BF363" s="102">
        <f t="shared" si="80"/>
        <v>0</v>
      </c>
      <c r="BG363" s="102">
        <f t="shared" si="81"/>
        <v>0</v>
      </c>
      <c r="BH363" s="102">
        <f t="shared" si="82"/>
        <v>0</v>
      </c>
      <c r="BI363" s="102">
        <f t="shared" si="83"/>
        <v>0</v>
      </c>
      <c r="BJ363" s="17" t="s">
        <v>89</v>
      </c>
      <c r="BK363" s="102">
        <f t="shared" si="84"/>
        <v>0</v>
      </c>
      <c r="BL363" s="17" t="s">
        <v>680</v>
      </c>
      <c r="BM363" s="179" t="s">
        <v>4874</v>
      </c>
    </row>
    <row r="364" spans="2:65" s="11" customFormat="1" ht="23" customHeight="1">
      <c r="B364" s="156"/>
      <c r="D364" s="157" t="s">
        <v>76</v>
      </c>
      <c r="E364" s="166" t="s">
        <v>4914</v>
      </c>
      <c r="F364" s="166" t="s">
        <v>4915</v>
      </c>
      <c r="I364" s="159"/>
      <c r="J364" s="167">
        <f>BK364</f>
        <v>0</v>
      </c>
      <c r="L364" s="156"/>
      <c r="M364" s="161"/>
      <c r="P364" s="162">
        <f>SUM(P365:P369)</f>
        <v>0</v>
      </c>
      <c r="R364" s="162">
        <f>SUM(R365:R369)</f>
        <v>0</v>
      </c>
      <c r="T364" s="163">
        <f>SUM(T365:T369)</f>
        <v>0</v>
      </c>
      <c r="AR364" s="157" t="s">
        <v>89</v>
      </c>
      <c r="AT364" s="164" t="s">
        <v>76</v>
      </c>
      <c r="AU364" s="164" t="s">
        <v>84</v>
      </c>
      <c r="AY364" s="157" t="s">
        <v>574</v>
      </c>
      <c r="BK364" s="165">
        <f>SUM(BK365:BK369)</f>
        <v>0</v>
      </c>
    </row>
    <row r="365" spans="2:65" s="1" customFormat="1" ht="24.25" customHeight="1">
      <c r="B365" s="140"/>
      <c r="C365" s="168" t="s">
        <v>2752</v>
      </c>
      <c r="D365" s="168" t="s">
        <v>576</v>
      </c>
      <c r="E365" s="169" t="s">
        <v>7773</v>
      </c>
      <c r="F365" s="170" t="s">
        <v>7774</v>
      </c>
      <c r="G365" s="171" t="s">
        <v>579</v>
      </c>
      <c r="H365" s="172">
        <v>119</v>
      </c>
      <c r="I365" s="173"/>
      <c r="J365" s="174">
        <f>ROUND(I365*H365,2)</f>
        <v>0</v>
      </c>
      <c r="K365" s="175"/>
      <c r="L365" s="34"/>
      <c r="M365" s="176" t="s">
        <v>1</v>
      </c>
      <c r="N365" s="139" t="s">
        <v>43</v>
      </c>
      <c r="P365" s="177">
        <f>O365*H365</f>
        <v>0</v>
      </c>
      <c r="Q365" s="177">
        <v>0</v>
      </c>
      <c r="R365" s="177">
        <f>Q365*H365</f>
        <v>0</v>
      </c>
      <c r="S365" s="177">
        <v>0</v>
      </c>
      <c r="T365" s="178">
        <f>S365*H365</f>
        <v>0</v>
      </c>
      <c r="AR365" s="179" t="s">
        <v>680</v>
      </c>
      <c r="AT365" s="179" t="s">
        <v>576</v>
      </c>
      <c r="AU365" s="179" t="s">
        <v>89</v>
      </c>
      <c r="AY365" s="17" t="s">
        <v>574</v>
      </c>
      <c r="BE365" s="102">
        <f>IF(N365="základná",J365,0)</f>
        <v>0</v>
      </c>
      <c r="BF365" s="102">
        <f>IF(N365="znížená",J365,0)</f>
        <v>0</v>
      </c>
      <c r="BG365" s="102">
        <f>IF(N365="zákl. prenesená",J365,0)</f>
        <v>0</v>
      </c>
      <c r="BH365" s="102">
        <f>IF(N365="zníž. prenesená",J365,0)</f>
        <v>0</v>
      </c>
      <c r="BI365" s="102">
        <f>IF(N365="nulová",J365,0)</f>
        <v>0</v>
      </c>
      <c r="BJ365" s="17" t="s">
        <v>89</v>
      </c>
      <c r="BK365" s="102">
        <f>ROUND(I365*H365,2)</f>
        <v>0</v>
      </c>
      <c r="BL365" s="17" t="s">
        <v>680</v>
      </c>
      <c r="BM365" s="179" t="s">
        <v>4882</v>
      </c>
    </row>
    <row r="366" spans="2:65" s="1" customFormat="1" ht="16.5" customHeight="1">
      <c r="B366" s="140"/>
      <c r="C366" s="208" t="s">
        <v>2757</v>
      </c>
      <c r="D366" s="208" t="s">
        <v>1858</v>
      </c>
      <c r="E366" s="209" t="s">
        <v>7775</v>
      </c>
      <c r="F366" s="210" t="s">
        <v>7776</v>
      </c>
      <c r="G366" s="211" t="s">
        <v>7777</v>
      </c>
      <c r="H366" s="212">
        <v>109</v>
      </c>
      <c r="I366" s="213"/>
      <c r="J366" s="214">
        <f>ROUND(I366*H366,2)</f>
        <v>0</v>
      </c>
      <c r="K366" s="215"/>
      <c r="L366" s="216"/>
      <c r="M366" s="217" t="s">
        <v>1</v>
      </c>
      <c r="N366" s="218" t="s">
        <v>43</v>
      </c>
      <c r="P366" s="177">
        <f>O366*H366</f>
        <v>0</v>
      </c>
      <c r="Q366" s="177">
        <v>0</v>
      </c>
      <c r="R366" s="177">
        <f>Q366*H366</f>
        <v>0</v>
      </c>
      <c r="S366" s="177">
        <v>0</v>
      </c>
      <c r="T366" s="178">
        <f>S366*H366</f>
        <v>0</v>
      </c>
      <c r="AR366" s="179" t="s">
        <v>860</v>
      </c>
      <c r="AT366" s="179" t="s">
        <v>1858</v>
      </c>
      <c r="AU366" s="179" t="s">
        <v>89</v>
      </c>
      <c r="AY366" s="17" t="s">
        <v>574</v>
      </c>
      <c r="BE366" s="102">
        <f>IF(N366="základná",J366,0)</f>
        <v>0</v>
      </c>
      <c r="BF366" s="102">
        <f>IF(N366="znížená",J366,0)</f>
        <v>0</v>
      </c>
      <c r="BG366" s="102">
        <f>IF(N366="zákl. prenesená",J366,0)</f>
        <v>0</v>
      </c>
      <c r="BH366" s="102">
        <f>IF(N366="zníž. prenesená",J366,0)</f>
        <v>0</v>
      </c>
      <c r="BI366" s="102">
        <f>IF(N366="nulová",J366,0)</f>
        <v>0</v>
      </c>
      <c r="BJ366" s="17" t="s">
        <v>89</v>
      </c>
      <c r="BK366" s="102">
        <f>ROUND(I366*H366,2)</f>
        <v>0</v>
      </c>
      <c r="BL366" s="17" t="s">
        <v>680</v>
      </c>
      <c r="BM366" s="179" t="s">
        <v>4890</v>
      </c>
    </row>
    <row r="367" spans="2:65" s="1" customFormat="1" ht="16.5" customHeight="1">
      <c r="B367" s="140"/>
      <c r="C367" s="208" t="s">
        <v>2774</v>
      </c>
      <c r="D367" s="208" t="s">
        <v>1858</v>
      </c>
      <c r="E367" s="209" t="s">
        <v>7778</v>
      </c>
      <c r="F367" s="210" t="s">
        <v>7779</v>
      </c>
      <c r="G367" s="211" t="s">
        <v>7777</v>
      </c>
      <c r="H367" s="212">
        <v>10</v>
      </c>
      <c r="I367" s="213"/>
      <c r="J367" s="214">
        <f>ROUND(I367*H367,2)</f>
        <v>0</v>
      </c>
      <c r="K367" s="215"/>
      <c r="L367" s="216"/>
      <c r="M367" s="217" t="s">
        <v>1</v>
      </c>
      <c r="N367" s="218" t="s">
        <v>43</v>
      </c>
      <c r="P367" s="177">
        <f>O367*H367</f>
        <v>0</v>
      </c>
      <c r="Q367" s="177">
        <v>0</v>
      </c>
      <c r="R367" s="177">
        <f>Q367*H367</f>
        <v>0</v>
      </c>
      <c r="S367" s="177">
        <v>0</v>
      </c>
      <c r="T367" s="178">
        <f>S367*H367</f>
        <v>0</v>
      </c>
      <c r="AR367" s="179" t="s">
        <v>860</v>
      </c>
      <c r="AT367" s="179" t="s">
        <v>1858</v>
      </c>
      <c r="AU367" s="179" t="s">
        <v>89</v>
      </c>
      <c r="AY367" s="17" t="s">
        <v>574</v>
      </c>
      <c r="BE367" s="102">
        <f>IF(N367="základná",J367,0)</f>
        <v>0</v>
      </c>
      <c r="BF367" s="102">
        <f>IF(N367="znížená",J367,0)</f>
        <v>0</v>
      </c>
      <c r="BG367" s="102">
        <f>IF(N367="zákl. prenesená",J367,0)</f>
        <v>0</v>
      </c>
      <c r="BH367" s="102">
        <f>IF(N367="zníž. prenesená",J367,0)</f>
        <v>0</v>
      </c>
      <c r="BI367" s="102">
        <f>IF(N367="nulová",J367,0)</f>
        <v>0</v>
      </c>
      <c r="BJ367" s="17" t="s">
        <v>89</v>
      </c>
      <c r="BK367" s="102">
        <f>ROUND(I367*H367,2)</f>
        <v>0</v>
      </c>
      <c r="BL367" s="17" t="s">
        <v>680</v>
      </c>
      <c r="BM367" s="179" t="s">
        <v>4898</v>
      </c>
    </row>
    <row r="368" spans="2:65" s="1" customFormat="1" ht="24.25" customHeight="1">
      <c r="B368" s="140"/>
      <c r="C368" s="168" t="s">
        <v>2783</v>
      </c>
      <c r="D368" s="168" t="s">
        <v>576</v>
      </c>
      <c r="E368" s="169" t="s">
        <v>7780</v>
      </c>
      <c r="F368" s="170" t="s">
        <v>7781</v>
      </c>
      <c r="G368" s="171" t="s">
        <v>3135</v>
      </c>
      <c r="H368" s="219"/>
      <c r="I368" s="173"/>
      <c r="J368" s="174">
        <f>ROUND(I368*H368,2)</f>
        <v>0</v>
      </c>
      <c r="K368" s="175"/>
      <c r="L368" s="34"/>
      <c r="M368" s="176" t="s">
        <v>1</v>
      </c>
      <c r="N368" s="139" t="s">
        <v>43</v>
      </c>
      <c r="P368" s="177">
        <f>O368*H368</f>
        <v>0</v>
      </c>
      <c r="Q368" s="177">
        <v>0</v>
      </c>
      <c r="R368" s="177">
        <f>Q368*H368</f>
        <v>0</v>
      </c>
      <c r="S368" s="177">
        <v>0</v>
      </c>
      <c r="T368" s="178">
        <f>S368*H368</f>
        <v>0</v>
      </c>
      <c r="AR368" s="179" t="s">
        <v>680</v>
      </c>
      <c r="AT368" s="179" t="s">
        <v>576</v>
      </c>
      <c r="AU368" s="179" t="s">
        <v>89</v>
      </c>
      <c r="AY368" s="17" t="s">
        <v>574</v>
      </c>
      <c r="BE368" s="102">
        <f>IF(N368="základná",J368,0)</f>
        <v>0</v>
      </c>
      <c r="BF368" s="102">
        <f>IF(N368="znížená",J368,0)</f>
        <v>0</v>
      </c>
      <c r="BG368" s="102">
        <f>IF(N368="zákl. prenesená",J368,0)</f>
        <v>0</v>
      </c>
      <c r="BH368" s="102">
        <f>IF(N368="zníž. prenesená",J368,0)</f>
        <v>0</v>
      </c>
      <c r="BI368" s="102">
        <f>IF(N368="nulová",J368,0)</f>
        <v>0</v>
      </c>
      <c r="BJ368" s="17" t="s">
        <v>89</v>
      </c>
      <c r="BK368" s="102">
        <f>ROUND(I368*H368,2)</f>
        <v>0</v>
      </c>
      <c r="BL368" s="17" t="s">
        <v>680</v>
      </c>
      <c r="BM368" s="179" t="s">
        <v>4906</v>
      </c>
    </row>
    <row r="369" spans="2:65" s="1" customFormat="1" ht="24.25" customHeight="1">
      <c r="B369" s="140"/>
      <c r="C369" s="168" t="s">
        <v>2791</v>
      </c>
      <c r="D369" s="168" t="s">
        <v>576</v>
      </c>
      <c r="E369" s="169" t="s">
        <v>7782</v>
      </c>
      <c r="F369" s="170" t="s">
        <v>7783</v>
      </c>
      <c r="G369" s="171" t="s">
        <v>3135</v>
      </c>
      <c r="H369" s="219"/>
      <c r="I369" s="173"/>
      <c r="J369" s="174">
        <f>ROUND(I369*H369,2)</f>
        <v>0</v>
      </c>
      <c r="K369" s="175"/>
      <c r="L369" s="34"/>
      <c r="M369" s="176" t="s">
        <v>1</v>
      </c>
      <c r="N369" s="139" t="s">
        <v>43</v>
      </c>
      <c r="P369" s="177">
        <f>O369*H369</f>
        <v>0</v>
      </c>
      <c r="Q369" s="177">
        <v>0</v>
      </c>
      <c r="R369" s="177">
        <f>Q369*H369</f>
        <v>0</v>
      </c>
      <c r="S369" s="177">
        <v>0</v>
      </c>
      <c r="T369" s="178">
        <f>S369*H369</f>
        <v>0</v>
      </c>
      <c r="AR369" s="179" t="s">
        <v>680</v>
      </c>
      <c r="AT369" s="179" t="s">
        <v>576</v>
      </c>
      <c r="AU369" s="179" t="s">
        <v>89</v>
      </c>
      <c r="AY369" s="17" t="s">
        <v>574</v>
      </c>
      <c r="BE369" s="102">
        <f>IF(N369="základná",J369,0)</f>
        <v>0</v>
      </c>
      <c r="BF369" s="102">
        <f>IF(N369="znížená",J369,0)</f>
        <v>0</v>
      </c>
      <c r="BG369" s="102">
        <f>IF(N369="zákl. prenesená",J369,0)</f>
        <v>0</v>
      </c>
      <c r="BH369" s="102">
        <f>IF(N369="zníž. prenesená",J369,0)</f>
        <v>0</v>
      </c>
      <c r="BI369" s="102">
        <f>IF(N369="nulová",J369,0)</f>
        <v>0</v>
      </c>
      <c r="BJ369" s="17" t="s">
        <v>89</v>
      </c>
      <c r="BK369" s="102">
        <f>ROUND(I369*H369,2)</f>
        <v>0</v>
      </c>
      <c r="BL369" s="17" t="s">
        <v>680</v>
      </c>
      <c r="BM369" s="179" t="s">
        <v>4916</v>
      </c>
    </row>
    <row r="370" spans="2:65" s="11" customFormat="1" ht="23" customHeight="1">
      <c r="B370" s="156"/>
      <c r="D370" s="157" t="s">
        <v>76</v>
      </c>
      <c r="E370" s="166" t="s">
        <v>6091</v>
      </c>
      <c r="F370" s="166" t="s">
        <v>7784</v>
      </c>
      <c r="I370" s="159"/>
      <c r="J370" s="167">
        <f>BK370</f>
        <v>0</v>
      </c>
      <c r="L370" s="156"/>
      <c r="M370" s="161"/>
      <c r="P370" s="162">
        <f>SUM(P371:P372)</f>
        <v>0</v>
      </c>
      <c r="R370" s="162">
        <f>SUM(R371:R372)</f>
        <v>0</v>
      </c>
      <c r="T370" s="163">
        <f>SUM(T371:T372)</f>
        <v>0</v>
      </c>
      <c r="AR370" s="157" t="s">
        <v>89</v>
      </c>
      <c r="AT370" s="164" t="s">
        <v>76</v>
      </c>
      <c r="AU370" s="164" t="s">
        <v>84</v>
      </c>
      <c r="AY370" s="157" t="s">
        <v>574</v>
      </c>
      <c r="BK370" s="165">
        <f>SUM(BK371:BK372)</f>
        <v>0</v>
      </c>
    </row>
    <row r="371" spans="2:65" s="1" customFormat="1" ht="24.25" customHeight="1">
      <c r="B371" s="140"/>
      <c r="C371" s="168" t="s">
        <v>2810</v>
      </c>
      <c r="D371" s="168" t="s">
        <v>576</v>
      </c>
      <c r="E371" s="169" t="s">
        <v>7785</v>
      </c>
      <c r="F371" s="170" t="s">
        <v>7786</v>
      </c>
      <c r="G371" s="171" t="s">
        <v>611</v>
      </c>
      <c r="H371" s="172">
        <v>863</v>
      </c>
      <c r="I371" s="173"/>
      <c r="J371" s="174">
        <f>ROUND(I371*H371,2)</f>
        <v>0</v>
      </c>
      <c r="K371" s="175"/>
      <c r="L371" s="34"/>
      <c r="M371" s="176" t="s">
        <v>1</v>
      </c>
      <c r="N371" s="139" t="s">
        <v>43</v>
      </c>
      <c r="P371" s="177">
        <f>O371*H371</f>
        <v>0</v>
      </c>
      <c r="Q371" s="177">
        <v>0</v>
      </c>
      <c r="R371" s="177">
        <f>Q371*H371</f>
        <v>0</v>
      </c>
      <c r="S371" s="177">
        <v>0</v>
      </c>
      <c r="T371" s="178">
        <f>S371*H371</f>
        <v>0</v>
      </c>
      <c r="AR371" s="179" t="s">
        <v>680</v>
      </c>
      <c r="AT371" s="179" t="s">
        <v>576</v>
      </c>
      <c r="AU371" s="179" t="s">
        <v>89</v>
      </c>
      <c r="AY371" s="17" t="s">
        <v>574</v>
      </c>
      <c r="BE371" s="102">
        <f>IF(N371="základná",J371,0)</f>
        <v>0</v>
      </c>
      <c r="BF371" s="102">
        <f>IF(N371="znížená",J371,0)</f>
        <v>0</v>
      </c>
      <c r="BG371" s="102">
        <f>IF(N371="zákl. prenesená",J371,0)</f>
        <v>0</v>
      </c>
      <c r="BH371" s="102">
        <f>IF(N371="zníž. prenesená",J371,0)</f>
        <v>0</v>
      </c>
      <c r="BI371" s="102">
        <f>IF(N371="nulová",J371,0)</f>
        <v>0</v>
      </c>
      <c r="BJ371" s="17" t="s">
        <v>89</v>
      </c>
      <c r="BK371" s="102">
        <f>ROUND(I371*H371,2)</f>
        <v>0</v>
      </c>
      <c r="BL371" s="17" t="s">
        <v>680</v>
      </c>
      <c r="BM371" s="179" t="s">
        <v>4926</v>
      </c>
    </row>
    <row r="372" spans="2:65" s="1" customFormat="1" ht="24.25" customHeight="1">
      <c r="B372" s="140"/>
      <c r="C372" s="168" t="s">
        <v>2823</v>
      </c>
      <c r="D372" s="168" t="s">
        <v>576</v>
      </c>
      <c r="E372" s="169" t="s">
        <v>7787</v>
      </c>
      <c r="F372" s="170" t="s">
        <v>7788</v>
      </c>
      <c r="G372" s="171" t="s">
        <v>611</v>
      </c>
      <c r="H372" s="172">
        <v>74</v>
      </c>
      <c r="I372" s="173"/>
      <c r="J372" s="174">
        <f>ROUND(I372*H372,2)</f>
        <v>0</v>
      </c>
      <c r="K372" s="175"/>
      <c r="L372" s="34"/>
      <c r="M372" s="176" t="s">
        <v>1</v>
      </c>
      <c r="N372" s="139" t="s">
        <v>43</v>
      </c>
      <c r="P372" s="177">
        <f>O372*H372</f>
        <v>0</v>
      </c>
      <c r="Q372" s="177">
        <v>0</v>
      </c>
      <c r="R372" s="177">
        <f>Q372*H372</f>
        <v>0</v>
      </c>
      <c r="S372" s="177">
        <v>0</v>
      </c>
      <c r="T372" s="178">
        <f>S372*H372</f>
        <v>0</v>
      </c>
      <c r="AR372" s="179" t="s">
        <v>680</v>
      </c>
      <c r="AT372" s="179" t="s">
        <v>576</v>
      </c>
      <c r="AU372" s="179" t="s">
        <v>89</v>
      </c>
      <c r="AY372" s="17" t="s">
        <v>574</v>
      </c>
      <c r="BE372" s="102">
        <f>IF(N372="základná",J372,0)</f>
        <v>0</v>
      </c>
      <c r="BF372" s="102">
        <f>IF(N372="znížená",J372,0)</f>
        <v>0</v>
      </c>
      <c r="BG372" s="102">
        <f>IF(N372="zákl. prenesená",J372,0)</f>
        <v>0</v>
      </c>
      <c r="BH372" s="102">
        <f>IF(N372="zníž. prenesená",J372,0)</f>
        <v>0</v>
      </c>
      <c r="BI372" s="102">
        <f>IF(N372="nulová",J372,0)</f>
        <v>0</v>
      </c>
      <c r="BJ372" s="17" t="s">
        <v>89</v>
      </c>
      <c r="BK372" s="102">
        <f>ROUND(I372*H372,2)</f>
        <v>0</v>
      </c>
      <c r="BL372" s="17" t="s">
        <v>680</v>
      </c>
      <c r="BM372" s="179" t="s">
        <v>4934</v>
      </c>
    </row>
    <row r="373" spans="2:65" s="11" customFormat="1" ht="23" customHeight="1">
      <c r="B373" s="156"/>
      <c r="D373" s="157" t="s">
        <v>76</v>
      </c>
      <c r="E373" s="166" t="s">
        <v>7789</v>
      </c>
      <c r="F373" s="166" t="s">
        <v>7790</v>
      </c>
      <c r="I373" s="159"/>
      <c r="J373" s="167">
        <f>BK373</f>
        <v>0</v>
      </c>
      <c r="L373" s="156"/>
      <c r="M373" s="161"/>
      <c r="P373" s="162">
        <f>SUM(P374:P375)</f>
        <v>0</v>
      </c>
      <c r="R373" s="162">
        <f>SUM(R374:R375)</f>
        <v>0</v>
      </c>
      <c r="T373" s="163">
        <f>SUM(T374:T375)</f>
        <v>0</v>
      </c>
      <c r="AR373" s="157" t="s">
        <v>580</v>
      </c>
      <c r="AT373" s="164" t="s">
        <v>76</v>
      </c>
      <c r="AU373" s="164" t="s">
        <v>84</v>
      </c>
      <c r="AY373" s="157" t="s">
        <v>574</v>
      </c>
      <c r="BK373" s="165">
        <f>SUM(BK374:BK375)</f>
        <v>0</v>
      </c>
    </row>
    <row r="374" spans="2:65" s="1" customFormat="1" ht="16.5" customHeight="1">
      <c r="B374" s="140"/>
      <c r="C374" s="168" t="s">
        <v>2833</v>
      </c>
      <c r="D374" s="168" t="s">
        <v>576</v>
      </c>
      <c r="E374" s="169" t="s">
        <v>7791</v>
      </c>
      <c r="F374" s="170" t="s">
        <v>7792</v>
      </c>
      <c r="G374" s="171" t="s">
        <v>7793</v>
      </c>
      <c r="H374" s="172">
        <v>72</v>
      </c>
      <c r="I374" s="173"/>
      <c r="J374" s="174">
        <f>ROUND(I374*H374,2)</f>
        <v>0</v>
      </c>
      <c r="K374" s="175"/>
      <c r="L374" s="34"/>
      <c r="M374" s="176" t="s">
        <v>1</v>
      </c>
      <c r="N374" s="139" t="s">
        <v>43</v>
      </c>
      <c r="P374" s="177">
        <f>O374*H374</f>
        <v>0</v>
      </c>
      <c r="Q374" s="177">
        <v>0</v>
      </c>
      <c r="R374" s="177">
        <f>Q374*H374</f>
        <v>0</v>
      </c>
      <c r="S374" s="177">
        <v>0</v>
      </c>
      <c r="T374" s="178">
        <f>S374*H374</f>
        <v>0</v>
      </c>
      <c r="AR374" s="179" t="s">
        <v>6138</v>
      </c>
      <c r="AT374" s="179" t="s">
        <v>576</v>
      </c>
      <c r="AU374" s="179" t="s">
        <v>89</v>
      </c>
      <c r="AY374" s="17" t="s">
        <v>574</v>
      </c>
      <c r="BE374" s="102">
        <f>IF(N374="základná",J374,0)</f>
        <v>0</v>
      </c>
      <c r="BF374" s="102">
        <f>IF(N374="znížená",J374,0)</f>
        <v>0</v>
      </c>
      <c r="BG374" s="102">
        <f>IF(N374="zákl. prenesená",J374,0)</f>
        <v>0</v>
      </c>
      <c r="BH374" s="102">
        <f>IF(N374="zníž. prenesená",J374,0)</f>
        <v>0</v>
      </c>
      <c r="BI374" s="102">
        <f>IF(N374="nulová",J374,0)</f>
        <v>0</v>
      </c>
      <c r="BJ374" s="17" t="s">
        <v>89</v>
      </c>
      <c r="BK374" s="102">
        <f>ROUND(I374*H374,2)</f>
        <v>0</v>
      </c>
      <c r="BL374" s="17" t="s">
        <v>6138</v>
      </c>
      <c r="BM374" s="179" t="s">
        <v>4972</v>
      </c>
    </row>
    <row r="375" spans="2:65" s="1" customFormat="1" ht="16.5" customHeight="1">
      <c r="B375" s="140"/>
      <c r="C375" s="168" t="s">
        <v>2838</v>
      </c>
      <c r="D375" s="168" t="s">
        <v>576</v>
      </c>
      <c r="E375" s="169" t="s">
        <v>7794</v>
      </c>
      <c r="F375" s="170" t="s">
        <v>7795</v>
      </c>
      <c r="G375" s="171" t="s">
        <v>7793</v>
      </c>
      <c r="H375" s="172">
        <v>23</v>
      </c>
      <c r="I375" s="173"/>
      <c r="J375" s="174">
        <f>ROUND(I375*H375,2)</f>
        <v>0</v>
      </c>
      <c r="K375" s="175"/>
      <c r="L375" s="34"/>
      <c r="M375" s="223" t="s">
        <v>1</v>
      </c>
      <c r="N375" s="224" t="s">
        <v>43</v>
      </c>
      <c r="O375" s="225"/>
      <c r="P375" s="226">
        <f>O375*H375</f>
        <v>0</v>
      </c>
      <c r="Q375" s="226">
        <v>0</v>
      </c>
      <c r="R375" s="226">
        <f>Q375*H375</f>
        <v>0</v>
      </c>
      <c r="S375" s="226">
        <v>0</v>
      </c>
      <c r="T375" s="227">
        <f>S375*H375</f>
        <v>0</v>
      </c>
      <c r="AR375" s="179" t="s">
        <v>6138</v>
      </c>
      <c r="AT375" s="179" t="s">
        <v>576</v>
      </c>
      <c r="AU375" s="179" t="s">
        <v>89</v>
      </c>
      <c r="AY375" s="17" t="s">
        <v>574</v>
      </c>
      <c r="BE375" s="102">
        <f>IF(N375="základná",J375,0)</f>
        <v>0</v>
      </c>
      <c r="BF375" s="102">
        <f>IF(N375="znížená",J375,0)</f>
        <v>0</v>
      </c>
      <c r="BG375" s="102">
        <f>IF(N375="zákl. prenesená",J375,0)</f>
        <v>0</v>
      </c>
      <c r="BH375" s="102">
        <f>IF(N375="zníž. prenesená",J375,0)</f>
        <v>0</v>
      </c>
      <c r="BI375" s="102">
        <f>IF(N375="nulová",J375,0)</f>
        <v>0</v>
      </c>
      <c r="BJ375" s="17" t="s">
        <v>89</v>
      </c>
      <c r="BK375" s="102">
        <f>ROUND(I375*H375,2)</f>
        <v>0</v>
      </c>
      <c r="BL375" s="17" t="s">
        <v>6138</v>
      </c>
      <c r="BM375" s="179" t="s">
        <v>4980</v>
      </c>
    </row>
    <row r="376" spans="2:65" s="1" customFormat="1" ht="7" customHeight="1">
      <c r="B376" s="49"/>
      <c r="C376" s="50"/>
      <c r="D376" s="50"/>
      <c r="E376" s="50"/>
      <c r="F376" s="50"/>
      <c r="G376" s="50"/>
      <c r="H376" s="50"/>
      <c r="I376" s="50"/>
      <c r="J376" s="50"/>
      <c r="K376" s="50"/>
      <c r="L376" s="34"/>
    </row>
  </sheetData>
  <autoFilter ref="C140:K375" xr:uid="{00000000-0009-0000-0000-000004000000}"/>
  <mergeCells count="17">
    <mergeCell ref="E11:H11"/>
    <mergeCell ref="E20:H20"/>
    <mergeCell ref="E29:H29"/>
    <mergeCell ref="E133:H133"/>
    <mergeCell ref="L2:V2"/>
    <mergeCell ref="D115:F115"/>
    <mergeCell ref="D116:F116"/>
    <mergeCell ref="D117:F117"/>
    <mergeCell ref="E129:H129"/>
    <mergeCell ref="E131:H131"/>
    <mergeCell ref="E85:H85"/>
    <mergeCell ref="E87:H87"/>
    <mergeCell ref="E89:H89"/>
    <mergeCell ref="D113:F113"/>
    <mergeCell ref="D114:F114"/>
    <mergeCell ref="E7:H7"/>
    <mergeCell ref="E9:H9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636"/>
  <sheetViews>
    <sheetView showGridLines="0" workbookViewId="0">
      <selection activeCell="T10" sqref="T10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263" t="s">
        <v>5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7" t="s">
        <v>99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87" t="str">
        <f>'Rekapitulácia stavby'!K6</f>
        <v>Revitalizácia budovy a areálu bývalého Gymnázia Mateja Bela vo Zvolene</v>
      </c>
      <c r="F7" s="288"/>
      <c r="G7" s="288"/>
      <c r="H7" s="288"/>
      <c r="L7" s="20"/>
    </row>
    <row r="8" spans="2:46" ht="12" customHeight="1">
      <c r="B8" s="20"/>
      <c r="D8" s="27" t="s">
        <v>182</v>
      </c>
      <c r="L8" s="20"/>
    </row>
    <row r="9" spans="2:46" s="1" customFormat="1" ht="16.5" customHeight="1">
      <c r="B9" s="34"/>
      <c r="E9" s="287" t="s">
        <v>186</v>
      </c>
      <c r="F9" s="285"/>
      <c r="G9" s="285"/>
      <c r="H9" s="285"/>
      <c r="L9" s="34"/>
    </row>
    <row r="10" spans="2:46" s="1" customFormat="1" ht="12" customHeight="1">
      <c r="B10" s="34"/>
      <c r="D10" s="27" t="s">
        <v>190</v>
      </c>
      <c r="L10" s="34"/>
    </row>
    <row r="11" spans="2:46" s="1" customFormat="1" ht="16.5" customHeight="1">
      <c r="B11" s="34"/>
      <c r="E11" s="256" t="s">
        <v>7796</v>
      </c>
      <c r="F11" s="285"/>
      <c r="G11" s="285"/>
      <c r="H11" s="285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>
      <c r="B18" s="34"/>
      <c r="L18" s="34"/>
    </row>
    <row r="19" spans="2:12" s="1" customFormat="1" ht="12" customHeight="1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8"/>
      <c r="G20" s="268"/>
      <c r="H20" s="268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>
      <c r="B21" s="34"/>
      <c r="L21" s="34"/>
    </row>
    <row r="22" spans="2:12" s="1" customFormat="1" ht="12" customHeight="1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>
      <c r="B24" s="34"/>
      <c r="L24" s="34"/>
    </row>
    <row r="25" spans="2:12" s="1" customFormat="1" ht="12" customHeight="1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>
      <c r="B27" s="34"/>
      <c r="L27" s="34"/>
    </row>
    <row r="28" spans="2:12" s="1" customFormat="1" ht="12" customHeight="1">
      <c r="B28" s="34"/>
      <c r="D28" s="27" t="s">
        <v>34</v>
      </c>
      <c r="L28" s="34"/>
    </row>
    <row r="29" spans="2:12" s="7" customFormat="1" ht="16.5" customHeight="1">
      <c r="B29" s="111"/>
      <c r="E29" s="272" t="s">
        <v>1</v>
      </c>
      <c r="F29" s="272"/>
      <c r="G29" s="272"/>
      <c r="H29" s="272"/>
      <c r="L29" s="111"/>
    </row>
    <row r="30" spans="2:12" s="1" customFormat="1" ht="7" customHeight="1">
      <c r="B30" s="34"/>
      <c r="L30" s="34"/>
    </row>
    <row r="31" spans="2:12" s="1" customFormat="1" ht="7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>
      <c r="B32" s="34"/>
      <c r="D32" s="25" t="s">
        <v>245</v>
      </c>
      <c r="J32" s="33">
        <f>J98</f>
        <v>0</v>
      </c>
      <c r="L32" s="34"/>
    </row>
    <row r="33" spans="2:12" s="1" customFormat="1" ht="14.5" customHeight="1">
      <c r="B33" s="34"/>
      <c r="D33" s="32" t="s">
        <v>157</v>
      </c>
      <c r="J33" s="33">
        <f>J116</f>
        <v>0</v>
      </c>
      <c r="L33" s="34"/>
    </row>
    <row r="34" spans="2:12" s="1" customFormat="1" ht="25.25" customHeight="1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>
      <c r="B37" s="34"/>
      <c r="D37" s="60" t="s">
        <v>41</v>
      </c>
      <c r="E37" s="39" t="s">
        <v>42</v>
      </c>
      <c r="F37" s="114">
        <f>ROUND((SUM(BE116:BE123) + SUM(BE145:BE635)),  2)</f>
        <v>0</v>
      </c>
      <c r="G37" s="115"/>
      <c r="H37" s="115"/>
      <c r="I37" s="116">
        <v>0.2</v>
      </c>
      <c r="J37" s="114">
        <f>ROUND(((SUM(BE116:BE123) + SUM(BE145:BE635))*I37),  2)</f>
        <v>0</v>
      </c>
      <c r="L37" s="34"/>
    </row>
    <row r="38" spans="2:12" s="1" customFormat="1" ht="14.5" customHeight="1">
      <c r="B38" s="34"/>
      <c r="E38" s="39" t="s">
        <v>43</v>
      </c>
      <c r="F38" s="114">
        <f>ROUND((SUM(BF116:BF123) + SUM(BF145:BF635)),  2)</f>
        <v>0</v>
      </c>
      <c r="G38" s="115"/>
      <c r="H38" s="115"/>
      <c r="I38" s="116">
        <v>0.2</v>
      </c>
      <c r="J38" s="114">
        <f>ROUND(((SUM(BF116:BF123) + SUM(BF145:BF635))*I38),  2)</f>
        <v>0</v>
      </c>
      <c r="L38" s="34"/>
    </row>
    <row r="39" spans="2:12" s="1" customFormat="1" ht="14.5" hidden="1" customHeight="1">
      <c r="B39" s="34"/>
      <c r="E39" s="27" t="s">
        <v>44</v>
      </c>
      <c r="F39" s="91">
        <f>ROUND((SUM(BG116:BG123) + SUM(BG145:BG635)),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>
      <c r="B40" s="34"/>
      <c r="E40" s="27" t="s">
        <v>45</v>
      </c>
      <c r="F40" s="91">
        <f>ROUND((SUM(BH116:BH123) + SUM(BH145:BH635)),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>
      <c r="B41" s="34"/>
      <c r="E41" s="39" t="s">
        <v>46</v>
      </c>
      <c r="F41" s="114">
        <f>ROUND((SUM(BI116:BI123) + SUM(BI145:BI635)),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>
      <c r="B42" s="34"/>
      <c r="L42" s="34"/>
    </row>
    <row r="43" spans="2:12" s="1" customFormat="1" ht="25.25" customHeight="1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>
      <c r="B44" s="34"/>
      <c r="L44" s="34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>
      <c r="B82" s="34"/>
      <c r="C82" s="21" t="s">
        <v>386</v>
      </c>
      <c r="L82" s="34"/>
    </row>
    <row r="83" spans="2:12" s="1" customFormat="1" ht="7" customHeight="1">
      <c r="B83" s="34"/>
      <c r="L83" s="34"/>
    </row>
    <row r="84" spans="2:12" s="1" customFormat="1" ht="12" customHeight="1">
      <c r="B84" s="34"/>
      <c r="C84" s="27" t="s">
        <v>15</v>
      </c>
      <c r="L84" s="34"/>
    </row>
    <row r="85" spans="2:12" s="1" customFormat="1" ht="26.25" customHeight="1">
      <c r="B85" s="34"/>
      <c r="E85" s="287" t="str">
        <f>E7</f>
        <v>Revitalizácia budovy a areálu bývalého Gymnázia Mateja Bela vo Zvolene</v>
      </c>
      <c r="F85" s="288"/>
      <c r="G85" s="288"/>
      <c r="H85" s="288"/>
      <c r="L85" s="34"/>
    </row>
    <row r="86" spans="2:12" ht="12" customHeight="1">
      <c r="B86" s="20"/>
      <c r="C86" s="27" t="s">
        <v>182</v>
      </c>
      <c r="L86" s="20"/>
    </row>
    <row r="87" spans="2:12" s="1" customFormat="1" ht="16.5" customHeight="1">
      <c r="B87" s="34"/>
      <c r="E87" s="287" t="s">
        <v>186</v>
      </c>
      <c r="F87" s="285"/>
      <c r="G87" s="285"/>
      <c r="H87" s="285"/>
      <c r="L87" s="34"/>
    </row>
    <row r="88" spans="2:12" s="1" customFormat="1" ht="12" customHeight="1">
      <c r="B88" s="34"/>
      <c r="C88" s="27" t="s">
        <v>190</v>
      </c>
      <c r="L88" s="34"/>
    </row>
    <row r="89" spans="2:12" s="1" customFormat="1" ht="16.5" customHeight="1">
      <c r="B89" s="34"/>
      <c r="E89" s="256" t="str">
        <f>E11</f>
        <v xml:space="preserve">04 - Vzduchotechnika, chladenie a rekuperácia </v>
      </c>
      <c r="F89" s="285"/>
      <c r="G89" s="285"/>
      <c r="H89" s="285"/>
      <c r="L89" s="34"/>
    </row>
    <row r="90" spans="2:12" s="1" customFormat="1" ht="7" customHeight="1">
      <c r="B90" s="34"/>
      <c r="L90" s="34"/>
    </row>
    <row r="91" spans="2:12" s="1" customFormat="1" ht="12" customHeight="1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>
      <c r="B92" s="34"/>
      <c r="L92" s="34"/>
    </row>
    <row r="93" spans="2:12" s="1" customFormat="1" ht="15.25" customHeight="1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25" customHeight="1">
      <c r="B95" s="34"/>
      <c r="L95" s="34"/>
    </row>
    <row r="96" spans="2:12" s="1" customFormat="1" ht="29.25" customHeight="1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47" s="1" customFormat="1" ht="10.25" customHeight="1">
      <c r="B97" s="34"/>
      <c r="L97" s="34"/>
    </row>
    <row r="98" spans="2:47" s="1" customFormat="1" ht="23" customHeight="1">
      <c r="B98" s="34"/>
      <c r="C98" s="127" t="s">
        <v>422</v>
      </c>
      <c r="J98" s="71">
        <f>J145</f>
        <v>0</v>
      </c>
      <c r="L98" s="34"/>
      <c r="AU98" s="17" t="s">
        <v>423</v>
      </c>
    </row>
    <row r="99" spans="2:47" s="8" customFormat="1" ht="25" customHeight="1">
      <c r="B99" s="128"/>
      <c r="D99" s="129" t="s">
        <v>7797</v>
      </c>
      <c r="E99" s="130"/>
      <c r="F99" s="130"/>
      <c r="G99" s="130"/>
      <c r="H99" s="130"/>
      <c r="I99" s="130"/>
      <c r="J99" s="131">
        <f>J146</f>
        <v>0</v>
      </c>
      <c r="L99" s="128"/>
    </row>
    <row r="100" spans="2:47" s="8" customFormat="1" ht="25" customHeight="1">
      <c r="B100" s="128"/>
      <c r="D100" s="129" t="s">
        <v>7798</v>
      </c>
      <c r="E100" s="130"/>
      <c r="F100" s="130"/>
      <c r="G100" s="130"/>
      <c r="H100" s="130"/>
      <c r="I100" s="130"/>
      <c r="J100" s="131">
        <f>J179</f>
        <v>0</v>
      </c>
      <c r="L100" s="128"/>
    </row>
    <row r="101" spans="2:47" s="8" customFormat="1" ht="25" customHeight="1">
      <c r="B101" s="128"/>
      <c r="D101" s="129" t="s">
        <v>7799</v>
      </c>
      <c r="E101" s="130"/>
      <c r="F101" s="130"/>
      <c r="G101" s="130"/>
      <c r="H101" s="130"/>
      <c r="I101" s="130"/>
      <c r="J101" s="131">
        <f>J192</f>
        <v>0</v>
      </c>
      <c r="L101" s="128"/>
    </row>
    <row r="102" spans="2:47" s="8" customFormat="1" ht="25" customHeight="1">
      <c r="B102" s="128"/>
      <c r="D102" s="129" t="s">
        <v>7800</v>
      </c>
      <c r="E102" s="130"/>
      <c r="F102" s="130"/>
      <c r="G102" s="130"/>
      <c r="H102" s="130"/>
      <c r="I102" s="130"/>
      <c r="J102" s="131">
        <f>J206</f>
        <v>0</v>
      </c>
      <c r="L102" s="128"/>
    </row>
    <row r="103" spans="2:47" s="8" customFormat="1" ht="25" customHeight="1">
      <c r="B103" s="128"/>
      <c r="D103" s="129" t="s">
        <v>7801</v>
      </c>
      <c r="E103" s="130"/>
      <c r="F103" s="130"/>
      <c r="G103" s="130"/>
      <c r="H103" s="130"/>
      <c r="I103" s="130"/>
      <c r="J103" s="131">
        <f>J212</f>
        <v>0</v>
      </c>
      <c r="L103" s="128"/>
    </row>
    <row r="104" spans="2:47" s="8" customFormat="1" ht="25" customHeight="1">
      <c r="B104" s="128"/>
      <c r="D104" s="129" t="s">
        <v>7802</v>
      </c>
      <c r="E104" s="130"/>
      <c r="F104" s="130"/>
      <c r="G104" s="130"/>
      <c r="H104" s="130"/>
      <c r="I104" s="130"/>
      <c r="J104" s="131">
        <f>J229</f>
        <v>0</v>
      </c>
      <c r="L104" s="128"/>
    </row>
    <row r="105" spans="2:47" s="8" customFormat="1" ht="25" customHeight="1">
      <c r="B105" s="128"/>
      <c r="D105" s="129" t="s">
        <v>7803</v>
      </c>
      <c r="E105" s="130"/>
      <c r="F105" s="130"/>
      <c r="G105" s="130"/>
      <c r="H105" s="130"/>
      <c r="I105" s="130"/>
      <c r="J105" s="131">
        <f>J232</f>
        <v>0</v>
      </c>
      <c r="L105" s="128"/>
    </row>
    <row r="106" spans="2:47" s="8" customFormat="1" ht="25" customHeight="1">
      <c r="B106" s="128"/>
      <c r="D106" s="129" t="s">
        <v>7804</v>
      </c>
      <c r="E106" s="130"/>
      <c r="F106" s="130"/>
      <c r="G106" s="130"/>
      <c r="H106" s="130"/>
      <c r="I106" s="130"/>
      <c r="J106" s="131">
        <f>J235</f>
        <v>0</v>
      </c>
      <c r="L106" s="128"/>
    </row>
    <row r="107" spans="2:47" s="8" customFormat="1" ht="25" customHeight="1">
      <c r="B107" s="128"/>
      <c r="D107" s="129" t="s">
        <v>7805</v>
      </c>
      <c r="E107" s="130"/>
      <c r="F107" s="130"/>
      <c r="G107" s="130"/>
      <c r="H107" s="130"/>
      <c r="I107" s="130"/>
      <c r="J107" s="131">
        <f>J284</f>
        <v>0</v>
      </c>
      <c r="L107" s="128"/>
    </row>
    <row r="108" spans="2:47" s="8" customFormat="1" ht="25" customHeight="1">
      <c r="B108" s="128"/>
      <c r="D108" s="129" t="s">
        <v>7806</v>
      </c>
      <c r="E108" s="130"/>
      <c r="F108" s="130"/>
      <c r="G108" s="130"/>
      <c r="H108" s="130"/>
      <c r="I108" s="130"/>
      <c r="J108" s="131">
        <f>J352</f>
        <v>0</v>
      </c>
      <c r="L108" s="128"/>
    </row>
    <row r="109" spans="2:47" s="8" customFormat="1" ht="25" customHeight="1">
      <c r="B109" s="128"/>
      <c r="D109" s="129" t="s">
        <v>7807</v>
      </c>
      <c r="E109" s="130"/>
      <c r="F109" s="130"/>
      <c r="G109" s="130"/>
      <c r="H109" s="130"/>
      <c r="I109" s="130"/>
      <c r="J109" s="131">
        <f>J389</f>
        <v>0</v>
      </c>
      <c r="L109" s="128"/>
    </row>
    <row r="110" spans="2:47" s="8" customFormat="1" ht="25" customHeight="1">
      <c r="B110" s="128"/>
      <c r="D110" s="129" t="s">
        <v>7808</v>
      </c>
      <c r="E110" s="130"/>
      <c r="F110" s="130"/>
      <c r="G110" s="130"/>
      <c r="H110" s="130"/>
      <c r="I110" s="130"/>
      <c r="J110" s="131">
        <f>J414</f>
        <v>0</v>
      </c>
      <c r="L110" s="128"/>
    </row>
    <row r="111" spans="2:47" s="8" customFormat="1" ht="25" customHeight="1">
      <c r="B111" s="128"/>
      <c r="D111" s="129" t="s">
        <v>7809</v>
      </c>
      <c r="E111" s="130"/>
      <c r="F111" s="130"/>
      <c r="G111" s="130"/>
      <c r="H111" s="130"/>
      <c r="I111" s="130"/>
      <c r="J111" s="131">
        <f>J519</f>
        <v>0</v>
      </c>
      <c r="L111" s="128"/>
    </row>
    <row r="112" spans="2:47" s="8" customFormat="1" ht="25" customHeight="1">
      <c r="B112" s="128"/>
      <c r="D112" s="129" t="s">
        <v>7810</v>
      </c>
      <c r="E112" s="130"/>
      <c r="F112" s="130"/>
      <c r="G112" s="130"/>
      <c r="H112" s="130"/>
      <c r="I112" s="130"/>
      <c r="J112" s="131">
        <f>J612</f>
        <v>0</v>
      </c>
      <c r="L112" s="128"/>
    </row>
    <row r="113" spans="2:65" s="8" customFormat="1" ht="25" customHeight="1">
      <c r="B113" s="128"/>
      <c r="D113" s="129" t="s">
        <v>7811</v>
      </c>
      <c r="E113" s="130"/>
      <c r="F113" s="130"/>
      <c r="G113" s="130"/>
      <c r="H113" s="130"/>
      <c r="I113" s="130"/>
      <c r="J113" s="131">
        <f>J620</f>
        <v>0</v>
      </c>
      <c r="L113" s="128"/>
    </row>
    <row r="114" spans="2:65" s="1" customFormat="1" ht="21.75" customHeight="1">
      <c r="B114" s="34"/>
      <c r="L114" s="34"/>
    </row>
    <row r="115" spans="2:65" s="1" customFormat="1" ht="7" customHeight="1">
      <c r="B115" s="34"/>
      <c r="L115" s="34"/>
    </row>
    <row r="116" spans="2:65" s="1" customFormat="1" ht="29.25" customHeight="1">
      <c r="B116" s="34"/>
      <c r="C116" s="127" t="s">
        <v>511</v>
      </c>
      <c r="J116" s="138">
        <f>ROUND(J117 + J118 + J119 + J120 + J121 + J122,2)</f>
        <v>0</v>
      </c>
      <c r="L116" s="34"/>
      <c r="N116" s="139" t="s">
        <v>41</v>
      </c>
    </row>
    <row r="117" spans="2:65" s="1" customFormat="1" ht="18" customHeight="1">
      <c r="B117" s="140"/>
      <c r="C117" s="141"/>
      <c r="D117" s="232" t="s">
        <v>514</v>
      </c>
      <c r="E117" s="286"/>
      <c r="F117" s="286"/>
      <c r="G117" s="141"/>
      <c r="H117" s="141"/>
      <c r="I117" s="141"/>
      <c r="J117" s="99">
        <v>0</v>
      </c>
      <c r="K117" s="141"/>
      <c r="L117" s="140"/>
      <c r="M117" s="141"/>
      <c r="N117" s="143" t="s">
        <v>43</v>
      </c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4" t="s">
        <v>515</v>
      </c>
      <c r="AZ117" s="141"/>
      <c r="BA117" s="141"/>
      <c r="BB117" s="141"/>
      <c r="BC117" s="141"/>
      <c r="BD117" s="141"/>
      <c r="BE117" s="146">
        <f t="shared" ref="BE117:BE122" si="0">IF(N117="základná",J117,0)</f>
        <v>0</v>
      </c>
      <c r="BF117" s="146">
        <f t="shared" ref="BF117:BF122" si="1">IF(N117="znížená",J117,0)</f>
        <v>0</v>
      </c>
      <c r="BG117" s="146">
        <f t="shared" ref="BG117:BG122" si="2">IF(N117="zákl. prenesená",J117,0)</f>
        <v>0</v>
      </c>
      <c r="BH117" s="146">
        <f t="shared" ref="BH117:BH122" si="3">IF(N117="zníž. prenesená",J117,0)</f>
        <v>0</v>
      </c>
      <c r="BI117" s="146">
        <f t="shared" ref="BI117:BI122" si="4">IF(N117="nulová",J117,0)</f>
        <v>0</v>
      </c>
      <c r="BJ117" s="144" t="s">
        <v>89</v>
      </c>
      <c r="BK117" s="141"/>
      <c r="BL117" s="141"/>
      <c r="BM117" s="141"/>
    </row>
    <row r="118" spans="2:65" s="1" customFormat="1" ht="18" customHeight="1">
      <c r="B118" s="140"/>
      <c r="C118" s="141"/>
      <c r="D118" s="232" t="s">
        <v>518</v>
      </c>
      <c r="E118" s="286"/>
      <c r="F118" s="286"/>
      <c r="G118" s="141"/>
      <c r="H118" s="141"/>
      <c r="I118" s="141"/>
      <c r="J118" s="99">
        <v>0</v>
      </c>
      <c r="K118" s="141"/>
      <c r="L118" s="140"/>
      <c r="M118" s="141"/>
      <c r="N118" s="143" t="s">
        <v>43</v>
      </c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4" t="s">
        <v>515</v>
      </c>
      <c r="AZ118" s="141"/>
      <c r="BA118" s="141"/>
      <c r="BB118" s="141"/>
      <c r="BC118" s="141"/>
      <c r="BD118" s="141"/>
      <c r="BE118" s="146">
        <f t="shared" si="0"/>
        <v>0</v>
      </c>
      <c r="BF118" s="146">
        <f t="shared" si="1"/>
        <v>0</v>
      </c>
      <c r="BG118" s="146">
        <f t="shared" si="2"/>
        <v>0</v>
      </c>
      <c r="BH118" s="146">
        <f t="shared" si="3"/>
        <v>0</v>
      </c>
      <c r="BI118" s="146">
        <f t="shared" si="4"/>
        <v>0</v>
      </c>
      <c r="BJ118" s="144" t="s">
        <v>89</v>
      </c>
      <c r="BK118" s="141"/>
      <c r="BL118" s="141"/>
      <c r="BM118" s="141"/>
    </row>
    <row r="119" spans="2:65" s="1" customFormat="1" ht="18" customHeight="1">
      <c r="B119" s="140"/>
      <c r="C119" s="141"/>
      <c r="D119" s="232" t="s">
        <v>521</v>
      </c>
      <c r="E119" s="286"/>
      <c r="F119" s="286"/>
      <c r="G119" s="141"/>
      <c r="H119" s="141"/>
      <c r="I119" s="141"/>
      <c r="J119" s="99">
        <v>0</v>
      </c>
      <c r="K119" s="141"/>
      <c r="L119" s="140"/>
      <c r="M119" s="141"/>
      <c r="N119" s="143" t="s">
        <v>43</v>
      </c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41"/>
      <c r="AH119" s="141"/>
      <c r="AI119" s="141"/>
      <c r="AJ119" s="141"/>
      <c r="AK119" s="141"/>
      <c r="AL119" s="141"/>
      <c r="AM119" s="141"/>
      <c r="AN119" s="141"/>
      <c r="AO119" s="141"/>
      <c r="AP119" s="141"/>
      <c r="AQ119" s="141"/>
      <c r="AR119" s="141"/>
      <c r="AS119" s="141"/>
      <c r="AT119" s="141"/>
      <c r="AU119" s="141"/>
      <c r="AV119" s="141"/>
      <c r="AW119" s="141"/>
      <c r="AX119" s="141"/>
      <c r="AY119" s="144" t="s">
        <v>515</v>
      </c>
      <c r="AZ119" s="141"/>
      <c r="BA119" s="141"/>
      <c r="BB119" s="141"/>
      <c r="BC119" s="141"/>
      <c r="BD119" s="141"/>
      <c r="BE119" s="146">
        <f t="shared" si="0"/>
        <v>0</v>
      </c>
      <c r="BF119" s="146">
        <f t="shared" si="1"/>
        <v>0</v>
      </c>
      <c r="BG119" s="146">
        <f t="shared" si="2"/>
        <v>0</v>
      </c>
      <c r="BH119" s="146">
        <f t="shared" si="3"/>
        <v>0</v>
      </c>
      <c r="BI119" s="146">
        <f t="shared" si="4"/>
        <v>0</v>
      </c>
      <c r="BJ119" s="144" t="s">
        <v>89</v>
      </c>
      <c r="BK119" s="141"/>
      <c r="BL119" s="141"/>
      <c r="BM119" s="141"/>
    </row>
    <row r="120" spans="2:65" s="1" customFormat="1" ht="18" customHeight="1">
      <c r="B120" s="140"/>
      <c r="C120" s="141"/>
      <c r="D120" s="232" t="s">
        <v>524</v>
      </c>
      <c r="E120" s="286"/>
      <c r="F120" s="286"/>
      <c r="G120" s="141"/>
      <c r="H120" s="141"/>
      <c r="I120" s="141"/>
      <c r="J120" s="99">
        <v>0</v>
      </c>
      <c r="K120" s="141"/>
      <c r="L120" s="140"/>
      <c r="M120" s="141"/>
      <c r="N120" s="143" t="s">
        <v>43</v>
      </c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1"/>
      <c r="AG120" s="141"/>
      <c r="AH120" s="141"/>
      <c r="AI120" s="141"/>
      <c r="AJ120" s="141"/>
      <c r="AK120" s="141"/>
      <c r="AL120" s="141"/>
      <c r="AM120" s="141"/>
      <c r="AN120" s="141"/>
      <c r="AO120" s="141"/>
      <c r="AP120" s="141"/>
      <c r="AQ120" s="141"/>
      <c r="AR120" s="141"/>
      <c r="AS120" s="141"/>
      <c r="AT120" s="141"/>
      <c r="AU120" s="141"/>
      <c r="AV120" s="141"/>
      <c r="AW120" s="141"/>
      <c r="AX120" s="141"/>
      <c r="AY120" s="144" t="s">
        <v>515</v>
      </c>
      <c r="AZ120" s="141"/>
      <c r="BA120" s="141"/>
      <c r="BB120" s="141"/>
      <c r="BC120" s="141"/>
      <c r="BD120" s="141"/>
      <c r="BE120" s="146">
        <f t="shared" si="0"/>
        <v>0</v>
      </c>
      <c r="BF120" s="146">
        <f t="shared" si="1"/>
        <v>0</v>
      </c>
      <c r="BG120" s="146">
        <f t="shared" si="2"/>
        <v>0</v>
      </c>
      <c r="BH120" s="146">
        <f t="shared" si="3"/>
        <v>0</v>
      </c>
      <c r="BI120" s="146">
        <f t="shared" si="4"/>
        <v>0</v>
      </c>
      <c r="BJ120" s="144" t="s">
        <v>89</v>
      </c>
      <c r="BK120" s="141"/>
      <c r="BL120" s="141"/>
      <c r="BM120" s="141"/>
    </row>
    <row r="121" spans="2:65" s="1" customFormat="1" ht="18" customHeight="1">
      <c r="B121" s="140"/>
      <c r="C121" s="141"/>
      <c r="D121" s="232" t="s">
        <v>527</v>
      </c>
      <c r="E121" s="286"/>
      <c r="F121" s="286"/>
      <c r="G121" s="141"/>
      <c r="H121" s="141"/>
      <c r="I121" s="141"/>
      <c r="J121" s="99">
        <v>0</v>
      </c>
      <c r="K121" s="141"/>
      <c r="L121" s="140"/>
      <c r="M121" s="141"/>
      <c r="N121" s="143" t="s">
        <v>43</v>
      </c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  <c r="AU121" s="141"/>
      <c r="AV121" s="141"/>
      <c r="AW121" s="141"/>
      <c r="AX121" s="141"/>
      <c r="AY121" s="144" t="s">
        <v>515</v>
      </c>
      <c r="AZ121" s="141"/>
      <c r="BA121" s="141"/>
      <c r="BB121" s="141"/>
      <c r="BC121" s="141"/>
      <c r="BD121" s="141"/>
      <c r="BE121" s="146">
        <f t="shared" si="0"/>
        <v>0</v>
      </c>
      <c r="BF121" s="146">
        <f t="shared" si="1"/>
        <v>0</v>
      </c>
      <c r="BG121" s="146">
        <f t="shared" si="2"/>
        <v>0</v>
      </c>
      <c r="BH121" s="146">
        <f t="shared" si="3"/>
        <v>0</v>
      </c>
      <c r="BI121" s="146">
        <f t="shared" si="4"/>
        <v>0</v>
      </c>
      <c r="BJ121" s="144" t="s">
        <v>89</v>
      </c>
      <c r="BK121" s="141"/>
      <c r="BL121" s="141"/>
      <c r="BM121" s="141"/>
    </row>
    <row r="122" spans="2:65" s="1" customFormat="1" ht="18" customHeight="1">
      <c r="B122" s="140"/>
      <c r="C122" s="141"/>
      <c r="D122" s="142" t="s">
        <v>530</v>
      </c>
      <c r="E122" s="141"/>
      <c r="F122" s="141"/>
      <c r="G122" s="141"/>
      <c r="H122" s="141"/>
      <c r="I122" s="141"/>
      <c r="J122" s="99">
        <f>ROUND(J32*T122,2)</f>
        <v>0</v>
      </c>
      <c r="K122" s="141"/>
      <c r="L122" s="140"/>
      <c r="M122" s="141"/>
      <c r="N122" s="143" t="s">
        <v>43</v>
      </c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  <c r="AU122" s="141"/>
      <c r="AV122" s="141"/>
      <c r="AW122" s="141"/>
      <c r="AX122" s="141"/>
      <c r="AY122" s="144" t="s">
        <v>531</v>
      </c>
      <c r="AZ122" s="141"/>
      <c r="BA122" s="141"/>
      <c r="BB122" s="141"/>
      <c r="BC122" s="141"/>
      <c r="BD122" s="141"/>
      <c r="BE122" s="146">
        <f t="shared" si="0"/>
        <v>0</v>
      </c>
      <c r="BF122" s="146">
        <f t="shared" si="1"/>
        <v>0</v>
      </c>
      <c r="BG122" s="146">
        <f t="shared" si="2"/>
        <v>0</v>
      </c>
      <c r="BH122" s="146">
        <f t="shared" si="3"/>
        <v>0</v>
      </c>
      <c r="BI122" s="146">
        <f t="shared" si="4"/>
        <v>0</v>
      </c>
      <c r="BJ122" s="144" t="s">
        <v>89</v>
      </c>
      <c r="BK122" s="141"/>
      <c r="BL122" s="141"/>
      <c r="BM122" s="141"/>
    </row>
    <row r="123" spans="2:65" s="1" customFormat="1">
      <c r="B123" s="34"/>
      <c r="L123" s="34"/>
    </row>
    <row r="124" spans="2:65" s="1" customFormat="1" ht="29.25" customHeight="1">
      <c r="B124" s="34"/>
      <c r="C124" s="106" t="s">
        <v>162</v>
      </c>
      <c r="D124" s="107"/>
      <c r="E124" s="107"/>
      <c r="F124" s="107"/>
      <c r="G124" s="107"/>
      <c r="H124" s="107"/>
      <c r="I124" s="107"/>
      <c r="J124" s="108">
        <f>ROUND(J98+J116,2)</f>
        <v>0</v>
      </c>
      <c r="K124" s="107"/>
      <c r="L124" s="34"/>
    </row>
    <row r="125" spans="2:65" s="1" customFormat="1" ht="7" customHeight="1"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34"/>
    </row>
    <row r="129" spans="2:20" s="1" customFormat="1" ht="7" customHeight="1">
      <c r="B129" s="51"/>
      <c r="C129" s="52"/>
      <c r="D129" s="52"/>
      <c r="E129" s="52"/>
      <c r="F129" s="52"/>
      <c r="G129" s="52"/>
      <c r="H129" s="52"/>
      <c r="I129" s="52"/>
      <c r="J129" s="52"/>
      <c r="K129" s="52"/>
      <c r="L129" s="34"/>
    </row>
    <row r="130" spans="2:20" s="1" customFormat="1" ht="25" customHeight="1">
      <c r="B130" s="34"/>
      <c r="C130" s="21" t="s">
        <v>548</v>
      </c>
      <c r="L130" s="34"/>
    </row>
    <row r="131" spans="2:20" s="1" customFormat="1" ht="7" customHeight="1">
      <c r="B131" s="34"/>
      <c r="L131" s="34"/>
    </row>
    <row r="132" spans="2:20" s="1" customFormat="1" ht="12" customHeight="1">
      <c r="B132" s="34"/>
      <c r="C132" s="27" t="s">
        <v>15</v>
      </c>
      <c r="L132" s="34"/>
    </row>
    <row r="133" spans="2:20" s="1" customFormat="1" ht="26.25" customHeight="1">
      <c r="B133" s="34"/>
      <c r="E133" s="287" t="str">
        <f>E7</f>
        <v>Revitalizácia budovy a areálu bývalého Gymnázia Mateja Bela vo Zvolene</v>
      </c>
      <c r="F133" s="288"/>
      <c r="G133" s="288"/>
      <c r="H133" s="288"/>
      <c r="L133" s="34"/>
    </row>
    <row r="134" spans="2:20" ht="12" customHeight="1">
      <c r="B134" s="20"/>
      <c r="C134" s="27" t="s">
        <v>182</v>
      </c>
      <c r="L134" s="20"/>
    </row>
    <row r="135" spans="2:20" s="1" customFormat="1" ht="16.5" customHeight="1">
      <c r="B135" s="34"/>
      <c r="E135" s="287" t="s">
        <v>186</v>
      </c>
      <c r="F135" s="285"/>
      <c r="G135" s="285"/>
      <c r="H135" s="285"/>
      <c r="L135" s="34"/>
    </row>
    <row r="136" spans="2:20" s="1" customFormat="1" ht="12" customHeight="1">
      <c r="B136" s="34"/>
      <c r="C136" s="27" t="s">
        <v>190</v>
      </c>
      <c r="L136" s="34"/>
    </row>
    <row r="137" spans="2:20" s="1" customFormat="1" ht="16.5" customHeight="1">
      <c r="B137" s="34"/>
      <c r="E137" s="256" t="str">
        <f>E11</f>
        <v xml:space="preserve">04 - Vzduchotechnika, chladenie a rekuperácia </v>
      </c>
      <c r="F137" s="285"/>
      <c r="G137" s="285"/>
      <c r="H137" s="285"/>
      <c r="L137" s="34"/>
    </row>
    <row r="138" spans="2:20" s="1" customFormat="1" ht="7" customHeight="1">
      <c r="B138" s="34"/>
      <c r="L138" s="34"/>
    </row>
    <row r="139" spans="2:20" s="1" customFormat="1" ht="12" customHeight="1">
      <c r="B139" s="34"/>
      <c r="C139" s="27" t="s">
        <v>19</v>
      </c>
      <c r="F139" s="25" t="str">
        <f>F14</f>
        <v>Okružná 2469, Zvolen</v>
      </c>
      <c r="I139" s="27" t="s">
        <v>21</v>
      </c>
      <c r="J139" s="57" t="str">
        <f>IF(J14="","",J14)</f>
        <v>22. 5. 2024</v>
      </c>
      <c r="L139" s="34"/>
    </row>
    <row r="140" spans="2:20" s="1" customFormat="1" ht="7" customHeight="1">
      <c r="B140" s="34"/>
      <c r="L140" s="34"/>
    </row>
    <row r="141" spans="2:20" s="1" customFormat="1" ht="15.25" customHeight="1">
      <c r="B141" s="34"/>
      <c r="C141" s="27" t="s">
        <v>23</v>
      </c>
      <c r="F141" s="25" t="str">
        <f>E17</f>
        <v>Úrad Banskobystrického samosprávneho kraja</v>
      </c>
      <c r="I141" s="27" t="s">
        <v>29</v>
      </c>
      <c r="J141" s="30" t="str">
        <f>E23</f>
        <v>N/A s.r.o. Bratislava</v>
      </c>
      <c r="L141" s="34"/>
    </row>
    <row r="142" spans="2:20" s="1" customFormat="1" ht="15.25" customHeight="1">
      <c r="B142" s="34"/>
      <c r="C142" s="27" t="s">
        <v>27</v>
      </c>
      <c r="F142" s="25" t="str">
        <f>IF(E20="","",E20)</f>
        <v>Vyplň údaj</v>
      </c>
      <c r="I142" s="27" t="s">
        <v>32</v>
      </c>
      <c r="J142" s="30">
        <f>E26</f>
        <v>0</v>
      </c>
      <c r="L142" s="34"/>
    </row>
    <row r="143" spans="2:20" s="1" customFormat="1" ht="10.25" customHeight="1">
      <c r="B143" s="34"/>
      <c r="L143" s="34"/>
    </row>
    <row r="144" spans="2:20" s="10" customFormat="1" ht="29.25" customHeight="1">
      <c r="B144" s="147"/>
      <c r="C144" s="148" t="s">
        <v>561</v>
      </c>
      <c r="D144" s="149" t="s">
        <v>62</v>
      </c>
      <c r="E144" s="149" t="s">
        <v>58</v>
      </c>
      <c r="F144" s="149" t="s">
        <v>59</v>
      </c>
      <c r="G144" s="149" t="s">
        <v>562</v>
      </c>
      <c r="H144" s="149" t="s">
        <v>563</v>
      </c>
      <c r="I144" s="149" t="s">
        <v>564</v>
      </c>
      <c r="J144" s="150" t="s">
        <v>417</v>
      </c>
      <c r="K144" s="151" t="s">
        <v>565</v>
      </c>
      <c r="L144" s="147"/>
      <c r="M144" s="64" t="s">
        <v>1</v>
      </c>
      <c r="N144" s="65" t="s">
        <v>41</v>
      </c>
      <c r="O144" s="65" t="s">
        <v>566</v>
      </c>
      <c r="P144" s="65" t="s">
        <v>567</v>
      </c>
      <c r="Q144" s="65" t="s">
        <v>568</v>
      </c>
      <c r="R144" s="65" t="s">
        <v>569</v>
      </c>
      <c r="S144" s="65" t="s">
        <v>570</v>
      </c>
      <c r="T144" s="66" t="s">
        <v>571</v>
      </c>
    </row>
    <row r="145" spans="2:65" s="1" customFormat="1" ht="23" customHeight="1">
      <c r="B145" s="34"/>
      <c r="C145" s="69" t="s">
        <v>245</v>
      </c>
      <c r="J145" s="152">
        <f>BK145</f>
        <v>0</v>
      </c>
      <c r="L145" s="34"/>
      <c r="M145" s="67"/>
      <c r="N145" s="58"/>
      <c r="O145" s="58"/>
      <c r="P145" s="153">
        <f>P146+P179+P192+P206+P212+P229+P232+P235+P284+P352+P389+P414+P519+P612+P620</f>
        <v>0</v>
      </c>
      <c r="Q145" s="58"/>
      <c r="R145" s="153">
        <f>R146+R179+R192+R206+R212+R229+R232+R235+R284+R352+R389+R414+R519+R612+R620</f>
        <v>0</v>
      </c>
      <c r="S145" s="58"/>
      <c r="T145" s="154">
        <f>T146+T179+T192+T206+T212+T229+T232+T235+T284+T352+T389+T414+T519+T612+T620</f>
        <v>0</v>
      </c>
      <c r="AT145" s="17" t="s">
        <v>76</v>
      </c>
      <c r="AU145" s="17" t="s">
        <v>423</v>
      </c>
      <c r="BK145" s="155">
        <f>BK146+BK179+BK192+BK206+BK212+BK229+BK232+BK235+BK284+BK352+BK389+BK414+BK519+BK612+BK620</f>
        <v>0</v>
      </c>
    </row>
    <row r="146" spans="2:65" s="11" customFormat="1" ht="26" customHeight="1">
      <c r="B146" s="156"/>
      <c r="D146" s="157" t="s">
        <v>76</v>
      </c>
      <c r="E146" s="158" t="s">
        <v>7100</v>
      </c>
      <c r="F146" s="158" t="s">
        <v>7812</v>
      </c>
      <c r="I146" s="159"/>
      <c r="J146" s="160">
        <f>BK146</f>
        <v>0</v>
      </c>
      <c r="L146" s="156"/>
      <c r="M146" s="161"/>
      <c r="P146" s="162">
        <f>SUM(P147:P178)</f>
        <v>0</v>
      </c>
      <c r="R146" s="162">
        <f>SUM(R147:R178)</f>
        <v>0</v>
      </c>
      <c r="T146" s="163">
        <f>SUM(T147:T178)</f>
        <v>0</v>
      </c>
      <c r="AR146" s="157" t="s">
        <v>84</v>
      </c>
      <c r="AT146" s="164" t="s">
        <v>76</v>
      </c>
      <c r="AU146" s="164" t="s">
        <v>77</v>
      </c>
      <c r="AY146" s="157" t="s">
        <v>574</v>
      </c>
      <c r="BK146" s="165">
        <f>SUM(BK147:BK178)</f>
        <v>0</v>
      </c>
    </row>
    <row r="147" spans="2:65" s="1" customFormat="1" ht="49.25" customHeight="1">
      <c r="B147" s="140"/>
      <c r="C147" s="168" t="s">
        <v>84</v>
      </c>
      <c r="D147" s="168" t="s">
        <v>576</v>
      </c>
      <c r="E147" s="169" t="s">
        <v>7813</v>
      </c>
      <c r="F147" s="170" t="s">
        <v>7814</v>
      </c>
      <c r="G147" s="171" t="s">
        <v>1</v>
      </c>
      <c r="H147" s="172">
        <v>5</v>
      </c>
      <c r="I147" s="173"/>
      <c r="J147" s="174">
        <f t="shared" ref="J147:J178" si="5">ROUND(I147*H147,2)</f>
        <v>0</v>
      </c>
      <c r="K147" s="175"/>
      <c r="L147" s="34"/>
      <c r="M147" s="176" t="s">
        <v>1</v>
      </c>
      <c r="N147" s="139" t="s">
        <v>43</v>
      </c>
      <c r="P147" s="177">
        <f t="shared" ref="P147:P178" si="6">O147*H147</f>
        <v>0</v>
      </c>
      <c r="Q147" s="177">
        <v>0</v>
      </c>
      <c r="R147" s="177">
        <f t="shared" ref="R147:R178" si="7">Q147*H147</f>
        <v>0</v>
      </c>
      <c r="S147" s="177">
        <v>0</v>
      </c>
      <c r="T147" s="178">
        <f t="shared" ref="T147:T178" si="8">S147*H147</f>
        <v>0</v>
      </c>
      <c r="AR147" s="179" t="s">
        <v>580</v>
      </c>
      <c r="AT147" s="179" t="s">
        <v>576</v>
      </c>
      <c r="AU147" s="179" t="s">
        <v>84</v>
      </c>
      <c r="AY147" s="17" t="s">
        <v>574</v>
      </c>
      <c r="BE147" s="102">
        <f t="shared" ref="BE147:BE178" si="9">IF(N147="základná",J147,0)</f>
        <v>0</v>
      </c>
      <c r="BF147" s="102">
        <f t="shared" ref="BF147:BF178" si="10">IF(N147="znížená",J147,0)</f>
        <v>0</v>
      </c>
      <c r="BG147" s="102">
        <f t="shared" ref="BG147:BG178" si="11">IF(N147="zákl. prenesená",J147,0)</f>
        <v>0</v>
      </c>
      <c r="BH147" s="102">
        <f t="shared" ref="BH147:BH178" si="12">IF(N147="zníž. prenesená",J147,0)</f>
        <v>0</v>
      </c>
      <c r="BI147" s="102">
        <f t="shared" ref="BI147:BI178" si="13">IF(N147="nulová",J147,0)</f>
        <v>0</v>
      </c>
      <c r="BJ147" s="17" t="s">
        <v>89</v>
      </c>
      <c r="BK147" s="102">
        <f t="shared" ref="BK147:BK178" si="14">ROUND(I147*H147,2)</f>
        <v>0</v>
      </c>
      <c r="BL147" s="17" t="s">
        <v>580</v>
      </c>
      <c r="BM147" s="179" t="s">
        <v>7815</v>
      </c>
    </row>
    <row r="148" spans="2:65" s="1" customFormat="1" ht="49.25" customHeight="1">
      <c r="B148" s="140"/>
      <c r="C148" s="168" t="s">
        <v>89</v>
      </c>
      <c r="D148" s="168" t="s">
        <v>576</v>
      </c>
      <c r="E148" s="169" t="s">
        <v>7816</v>
      </c>
      <c r="F148" s="170" t="s">
        <v>7817</v>
      </c>
      <c r="G148" s="171" t="s">
        <v>1</v>
      </c>
      <c r="H148" s="172">
        <v>1</v>
      </c>
      <c r="I148" s="173"/>
      <c r="J148" s="174">
        <f t="shared" si="5"/>
        <v>0</v>
      </c>
      <c r="K148" s="175"/>
      <c r="L148" s="34"/>
      <c r="M148" s="176" t="s">
        <v>1</v>
      </c>
      <c r="N148" s="139" t="s">
        <v>43</v>
      </c>
      <c r="P148" s="177">
        <f t="shared" si="6"/>
        <v>0</v>
      </c>
      <c r="Q148" s="177">
        <v>0</v>
      </c>
      <c r="R148" s="177">
        <f t="shared" si="7"/>
        <v>0</v>
      </c>
      <c r="S148" s="177">
        <v>0</v>
      </c>
      <c r="T148" s="178">
        <f t="shared" si="8"/>
        <v>0</v>
      </c>
      <c r="AR148" s="179" t="s">
        <v>580</v>
      </c>
      <c r="AT148" s="179" t="s">
        <v>576</v>
      </c>
      <c r="AU148" s="179" t="s">
        <v>84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580</v>
      </c>
      <c r="BM148" s="179" t="s">
        <v>7818</v>
      </c>
    </row>
    <row r="149" spans="2:65" s="1" customFormat="1" ht="49.25" customHeight="1">
      <c r="B149" s="140"/>
      <c r="C149" s="168" t="s">
        <v>597</v>
      </c>
      <c r="D149" s="168" t="s">
        <v>576</v>
      </c>
      <c r="E149" s="169" t="s">
        <v>7819</v>
      </c>
      <c r="F149" s="170" t="s">
        <v>7820</v>
      </c>
      <c r="G149" s="171" t="s">
        <v>1</v>
      </c>
      <c r="H149" s="172">
        <v>1</v>
      </c>
      <c r="I149" s="173"/>
      <c r="J149" s="174">
        <f t="shared" si="5"/>
        <v>0</v>
      </c>
      <c r="K149" s="175"/>
      <c r="L149" s="34"/>
      <c r="M149" s="176" t="s">
        <v>1</v>
      </c>
      <c r="N149" s="139" t="s">
        <v>43</v>
      </c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AR149" s="179" t="s">
        <v>580</v>
      </c>
      <c r="AT149" s="179" t="s">
        <v>576</v>
      </c>
      <c r="AU149" s="179" t="s">
        <v>84</v>
      </c>
      <c r="AY149" s="17" t="s">
        <v>574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89</v>
      </c>
      <c r="BK149" s="102">
        <f t="shared" si="14"/>
        <v>0</v>
      </c>
      <c r="BL149" s="17" t="s">
        <v>580</v>
      </c>
      <c r="BM149" s="179" t="s">
        <v>7821</v>
      </c>
    </row>
    <row r="150" spans="2:65" s="1" customFormat="1" ht="16.5" customHeight="1">
      <c r="B150" s="140"/>
      <c r="C150" s="168" t="s">
        <v>580</v>
      </c>
      <c r="D150" s="168" t="s">
        <v>576</v>
      </c>
      <c r="E150" s="169" t="s">
        <v>7822</v>
      </c>
      <c r="F150" s="170" t="s">
        <v>7823</v>
      </c>
      <c r="G150" s="171" t="s">
        <v>1</v>
      </c>
      <c r="H150" s="172">
        <v>6</v>
      </c>
      <c r="I150" s="173"/>
      <c r="J150" s="174">
        <f t="shared" si="5"/>
        <v>0</v>
      </c>
      <c r="K150" s="175"/>
      <c r="L150" s="34"/>
      <c r="M150" s="176" t="s">
        <v>1</v>
      </c>
      <c r="N150" s="139" t="s">
        <v>43</v>
      </c>
      <c r="P150" s="177">
        <f t="shared" si="6"/>
        <v>0</v>
      </c>
      <c r="Q150" s="177">
        <v>0</v>
      </c>
      <c r="R150" s="177">
        <f t="shared" si="7"/>
        <v>0</v>
      </c>
      <c r="S150" s="177">
        <v>0</v>
      </c>
      <c r="T150" s="178">
        <f t="shared" si="8"/>
        <v>0</v>
      </c>
      <c r="AR150" s="179" t="s">
        <v>580</v>
      </c>
      <c r="AT150" s="179" t="s">
        <v>576</v>
      </c>
      <c r="AU150" s="179" t="s">
        <v>84</v>
      </c>
      <c r="AY150" s="17" t="s">
        <v>574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89</v>
      </c>
      <c r="BK150" s="102">
        <f t="shared" si="14"/>
        <v>0</v>
      </c>
      <c r="BL150" s="17" t="s">
        <v>580</v>
      </c>
      <c r="BM150" s="179" t="s">
        <v>7824</v>
      </c>
    </row>
    <row r="151" spans="2:65" s="1" customFormat="1" ht="49.25" customHeight="1">
      <c r="B151" s="140"/>
      <c r="C151" s="168" t="s">
        <v>608</v>
      </c>
      <c r="D151" s="168" t="s">
        <v>576</v>
      </c>
      <c r="E151" s="169" t="s">
        <v>7825</v>
      </c>
      <c r="F151" s="170" t="s">
        <v>7826</v>
      </c>
      <c r="G151" s="171" t="s">
        <v>1</v>
      </c>
      <c r="H151" s="172">
        <v>12</v>
      </c>
      <c r="I151" s="173"/>
      <c r="J151" s="174">
        <f t="shared" si="5"/>
        <v>0</v>
      </c>
      <c r="K151" s="175"/>
      <c r="L151" s="34"/>
      <c r="M151" s="176" t="s">
        <v>1</v>
      </c>
      <c r="N151" s="139" t="s">
        <v>43</v>
      </c>
      <c r="P151" s="177">
        <f t="shared" si="6"/>
        <v>0</v>
      </c>
      <c r="Q151" s="177">
        <v>0</v>
      </c>
      <c r="R151" s="177">
        <f t="shared" si="7"/>
        <v>0</v>
      </c>
      <c r="S151" s="177">
        <v>0</v>
      </c>
      <c r="T151" s="178">
        <f t="shared" si="8"/>
        <v>0</v>
      </c>
      <c r="AR151" s="179" t="s">
        <v>580</v>
      </c>
      <c r="AT151" s="179" t="s">
        <v>576</v>
      </c>
      <c r="AU151" s="179" t="s">
        <v>84</v>
      </c>
      <c r="AY151" s="17" t="s">
        <v>574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89</v>
      </c>
      <c r="BK151" s="102">
        <f t="shared" si="14"/>
        <v>0</v>
      </c>
      <c r="BL151" s="17" t="s">
        <v>580</v>
      </c>
      <c r="BM151" s="179" t="s">
        <v>7827</v>
      </c>
    </row>
    <row r="152" spans="2:65" s="1" customFormat="1" ht="49.25" customHeight="1">
      <c r="B152" s="140"/>
      <c r="C152" s="168" t="s">
        <v>616</v>
      </c>
      <c r="D152" s="168" t="s">
        <v>576</v>
      </c>
      <c r="E152" s="169" t="s">
        <v>7828</v>
      </c>
      <c r="F152" s="170" t="s">
        <v>7829</v>
      </c>
      <c r="G152" s="171" t="s">
        <v>1</v>
      </c>
      <c r="H152" s="172">
        <v>2</v>
      </c>
      <c r="I152" s="173"/>
      <c r="J152" s="174">
        <f t="shared" si="5"/>
        <v>0</v>
      </c>
      <c r="K152" s="175"/>
      <c r="L152" s="34"/>
      <c r="M152" s="176" t="s">
        <v>1</v>
      </c>
      <c r="N152" s="139" t="s">
        <v>43</v>
      </c>
      <c r="P152" s="177">
        <f t="shared" si="6"/>
        <v>0</v>
      </c>
      <c r="Q152" s="177">
        <v>0</v>
      </c>
      <c r="R152" s="177">
        <f t="shared" si="7"/>
        <v>0</v>
      </c>
      <c r="S152" s="177">
        <v>0</v>
      </c>
      <c r="T152" s="178">
        <f t="shared" si="8"/>
        <v>0</v>
      </c>
      <c r="AR152" s="179" t="s">
        <v>580</v>
      </c>
      <c r="AT152" s="179" t="s">
        <v>576</v>
      </c>
      <c r="AU152" s="179" t="s">
        <v>84</v>
      </c>
      <c r="AY152" s="17" t="s">
        <v>574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89</v>
      </c>
      <c r="BK152" s="102">
        <f t="shared" si="14"/>
        <v>0</v>
      </c>
      <c r="BL152" s="17" t="s">
        <v>580</v>
      </c>
      <c r="BM152" s="179" t="s">
        <v>7830</v>
      </c>
    </row>
    <row r="153" spans="2:65" s="1" customFormat="1" ht="49.25" customHeight="1">
      <c r="B153" s="140"/>
      <c r="C153" s="168" t="s">
        <v>621</v>
      </c>
      <c r="D153" s="168" t="s">
        <v>576</v>
      </c>
      <c r="E153" s="169" t="s">
        <v>7831</v>
      </c>
      <c r="F153" s="170" t="s">
        <v>7832</v>
      </c>
      <c r="G153" s="171" t="s">
        <v>1</v>
      </c>
      <c r="H153" s="172">
        <v>1</v>
      </c>
      <c r="I153" s="173"/>
      <c r="J153" s="174">
        <f t="shared" si="5"/>
        <v>0</v>
      </c>
      <c r="K153" s="175"/>
      <c r="L153" s="34"/>
      <c r="M153" s="176" t="s">
        <v>1</v>
      </c>
      <c r="N153" s="139" t="s">
        <v>43</v>
      </c>
      <c r="P153" s="177">
        <f t="shared" si="6"/>
        <v>0</v>
      </c>
      <c r="Q153" s="177">
        <v>0</v>
      </c>
      <c r="R153" s="177">
        <f t="shared" si="7"/>
        <v>0</v>
      </c>
      <c r="S153" s="177">
        <v>0</v>
      </c>
      <c r="T153" s="178">
        <f t="shared" si="8"/>
        <v>0</v>
      </c>
      <c r="AR153" s="179" t="s">
        <v>580</v>
      </c>
      <c r="AT153" s="179" t="s">
        <v>576</v>
      </c>
      <c r="AU153" s="179" t="s">
        <v>84</v>
      </c>
      <c r="AY153" s="17" t="s">
        <v>574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89</v>
      </c>
      <c r="BK153" s="102">
        <f t="shared" si="14"/>
        <v>0</v>
      </c>
      <c r="BL153" s="17" t="s">
        <v>580</v>
      </c>
      <c r="BM153" s="179" t="s">
        <v>7833</v>
      </c>
    </row>
    <row r="154" spans="2:65" s="1" customFormat="1" ht="16.5" customHeight="1">
      <c r="B154" s="140"/>
      <c r="C154" s="168" t="s">
        <v>626</v>
      </c>
      <c r="D154" s="168" t="s">
        <v>576</v>
      </c>
      <c r="E154" s="169" t="s">
        <v>7834</v>
      </c>
      <c r="F154" s="170" t="s">
        <v>7835</v>
      </c>
      <c r="G154" s="171" t="s">
        <v>1</v>
      </c>
      <c r="H154" s="172">
        <v>10</v>
      </c>
      <c r="I154" s="173"/>
      <c r="J154" s="174">
        <f t="shared" si="5"/>
        <v>0</v>
      </c>
      <c r="K154" s="175"/>
      <c r="L154" s="34"/>
      <c r="M154" s="176" t="s">
        <v>1</v>
      </c>
      <c r="N154" s="139" t="s">
        <v>43</v>
      </c>
      <c r="P154" s="177">
        <f t="shared" si="6"/>
        <v>0</v>
      </c>
      <c r="Q154" s="177">
        <v>0</v>
      </c>
      <c r="R154" s="177">
        <f t="shared" si="7"/>
        <v>0</v>
      </c>
      <c r="S154" s="177">
        <v>0</v>
      </c>
      <c r="T154" s="178">
        <f t="shared" si="8"/>
        <v>0</v>
      </c>
      <c r="AR154" s="179" t="s">
        <v>580</v>
      </c>
      <c r="AT154" s="179" t="s">
        <v>576</v>
      </c>
      <c r="AU154" s="179" t="s">
        <v>84</v>
      </c>
      <c r="AY154" s="17" t="s">
        <v>574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89</v>
      </c>
      <c r="BK154" s="102">
        <f t="shared" si="14"/>
        <v>0</v>
      </c>
      <c r="BL154" s="17" t="s">
        <v>580</v>
      </c>
      <c r="BM154" s="179" t="s">
        <v>7836</v>
      </c>
    </row>
    <row r="155" spans="2:65" s="1" customFormat="1" ht="16.5" customHeight="1">
      <c r="B155" s="140"/>
      <c r="C155" s="168" t="s">
        <v>639</v>
      </c>
      <c r="D155" s="168" t="s">
        <v>576</v>
      </c>
      <c r="E155" s="169" t="s">
        <v>7837</v>
      </c>
      <c r="F155" s="170" t="s">
        <v>7838</v>
      </c>
      <c r="G155" s="171" t="s">
        <v>1</v>
      </c>
      <c r="H155" s="172">
        <v>2</v>
      </c>
      <c r="I155" s="173"/>
      <c r="J155" s="174">
        <f t="shared" si="5"/>
        <v>0</v>
      </c>
      <c r="K155" s="175"/>
      <c r="L155" s="34"/>
      <c r="M155" s="176" t="s">
        <v>1</v>
      </c>
      <c r="N155" s="139" t="s">
        <v>43</v>
      </c>
      <c r="P155" s="177">
        <f t="shared" si="6"/>
        <v>0</v>
      </c>
      <c r="Q155" s="177">
        <v>0</v>
      </c>
      <c r="R155" s="177">
        <f t="shared" si="7"/>
        <v>0</v>
      </c>
      <c r="S155" s="177">
        <v>0</v>
      </c>
      <c r="T155" s="178">
        <f t="shared" si="8"/>
        <v>0</v>
      </c>
      <c r="AR155" s="179" t="s">
        <v>580</v>
      </c>
      <c r="AT155" s="179" t="s">
        <v>576</v>
      </c>
      <c r="AU155" s="179" t="s">
        <v>84</v>
      </c>
      <c r="AY155" s="17" t="s">
        <v>574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89</v>
      </c>
      <c r="BK155" s="102">
        <f t="shared" si="14"/>
        <v>0</v>
      </c>
      <c r="BL155" s="17" t="s">
        <v>580</v>
      </c>
      <c r="BM155" s="179" t="s">
        <v>7839</v>
      </c>
    </row>
    <row r="156" spans="2:65" s="1" customFormat="1" ht="16.5" customHeight="1">
      <c r="B156" s="140"/>
      <c r="C156" s="168" t="s">
        <v>115</v>
      </c>
      <c r="D156" s="168" t="s">
        <v>576</v>
      </c>
      <c r="E156" s="169" t="s">
        <v>7840</v>
      </c>
      <c r="F156" s="170" t="s">
        <v>7841</v>
      </c>
      <c r="G156" s="171" t="s">
        <v>1</v>
      </c>
      <c r="H156" s="172">
        <v>2</v>
      </c>
      <c r="I156" s="173"/>
      <c r="J156" s="174">
        <f t="shared" si="5"/>
        <v>0</v>
      </c>
      <c r="K156" s="175"/>
      <c r="L156" s="34"/>
      <c r="M156" s="176" t="s">
        <v>1</v>
      </c>
      <c r="N156" s="139" t="s">
        <v>43</v>
      </c>
      <c r="P156" s="177">
        <f t="shared" si="6"/>
        <v>0</v>
      </c>
      <c r="Q156" s="177">
        <v>0</v>
      </c>
      <c r="R156" s="177">
        <f t="shared" si="7"/>
        <v>0</v>
      </c>
      <c r="S156" s="177">
        <v>0</v>
      </c>
      <c r="T156" s="178">
        <f t="shared" si="8"/>
        <v>0</v>
      </c>
      <c r="AR156" s="179" t="s">
        <v>580</v>
      </c>
      <c r="AT156" s="179" t="s">
        <v>576</v>
      </c>
      <c r="AU156" s="179" t="s">
        <v>84</v>
      </c>
      <c r="AY156" s="17" t="s">
        <v>574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89</v>
      </c>
      <c r="BK156" s="102">
        <f t="shared" si="14"/>
        <v>0</v>
      </c>
      <c r="BL156" s="17" t="s">
        <v>580</v>
      </c>
      <c r="BM156" s="179" t="s">
        <v>7842</v>
      </c>
    </row>
    <row r="157" spans="2:65" s="1" customFormat="1" ht="16.5" customHeight="1">
      <c r="B157" s="140"/>
      <c r="C157" s="168" t="s">
        <v>118</v>
      </c>
      <c r="D157" s="168" t="s">
        <v>576</v>
      </c>
      <c r="E157" s="169" t="s">
        <v>7843</v>
      </c>
      <c r="F157" s="170" t="s">
        <v>7844</v>
      </c>
      <c r="G157" s="171" t="s">
        <v>1</v>
      </c>
      <c r="H157" s="172">
        <v>35</v>
      </c>
      <c r="I157" s="173"/>
      <c r="J157" s="174">
        <f t="shared" si="5"/>
        <v>0</v>
      </c>
      <c r="K157" s="175"/>
      <c r="L157" s="34"/>
      <c r="M157" s="176" t="s">
        <v>1</v>
      </c>
      <c r="N157" s="139" t="s">
        <v>43</v>
      </c>
      <c r="P157" s="177">
        <f t="shared" si="6"/>
        <v>0</v>
      </c>
      <c r="Q157" s="177">
        <v>0</v>
      </c>
      <c r="R157" s="177">
        <f t="shared" si="7"/>
        <v>0</v>
      </c>
      <c r="S157" s="177">
        <v>0</v>
      </c>
      <c r="T157" s="178">
        <f t="shared" si="8"/>
        <v>0</v>
      </c>
      <c r="AR157" s="179" t="s">
        <v>580</v>
      </c>
      <c r="AT157" s="179" t="s">
        <v>576</v>
      </c>
      <c r="AU157" s="179" t="s">
        <v>84</v>
      </c>
      <c r="AY157" s="17" t="s">
        <v>574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17" t="s">
        <v>89</v>
      </c>
      <c r="BK157" s="102">
        <f t="shared" si="14"/>
        <v>0</v>
      </c>
      <c r="BL157" s="17" t="s">
        <v>580</v>
      </c>
      <c r="BM157" s="179" t="s">
        <v>7845</v>
      </c>
    </row>
    <row r="158" spans="2:65" s="1" customFormat="1" ht="16.5" customHeight="1">
      <c r="B158" s="140"/>
      <c r="C158" s="168" t="s">
        <v>121</v>
      </c>
      <c r="D158" s="168" t="s">
        <v>576</v>
      </c>
      <c r="E158" s="169" t="s">
        <v>7846</v>
      </c>
      <c r="F158" s="170" t="s">
        <v>7847</v>
      </c>
      <c r="G158" s="171" t="s">
        <v>1</v>
      </c>
      <c r="H158" s="172">
        <v>3</v>
      </c>
      <c r="I158" s="173"/>
      <c r="J158" s="174">
        <f t="shared" si="5"/>
        <v>0</v>
      </c>
      <c r="K158" s="175"/>
      <c r="L158" s="34"/>
      <c r="M158" s="176" t="s">
        <v>1</v>
      </c>
      <c r="N158" s="139" t="s">
        <v>43</v>
      </c>
      <c r="P158" s="177">
        <f t="shared" si="6"/>
        <v>0</v>
      </c>
      <c r="Q158" s="177">
        <v>0</v>
      </c>
      <c r="R158" s="177">
        <f t="shared" si="7"/>
        <v>0</v>
      </c>
      <c r="S158" s="177">
        <v>0</v>
      </c>
      <c r="T158" s="178">
        <f t="shared" si="8"/>
        <v>0</v>
      </c>
      <c r="AR158" s="179" t="s">
        <v>580</v>
      </c>
      <c r="AT158" s="179" t="s">
        <v>576</v>
      </c>
      <c r="AU158" s="179" t="s">
        <v>84</v>
      </c>
      <c r="AY158" s="17" t="s">
        <v>574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17" t="s">
        <v>89</v>
      </c>
      <c r="BK158" s="102">
        <f t="shared" si="14"/>
        <v>0</v>
      </c>
      <c r="BL158" s="17" t="s">
        <v>580</v>
      </c>
      <c r="BM158" s="179" t="s">
        <v>7848</v>
      </c>
    </row>
    <row r="159" spans="2:65" s="1" customFormat="1" ht="16.5" customHeight="1">
      <c r="B159" s="140"/>
      <c r="C159" s="168" t="s">
        <v>660</v>
      </c>
      <c r="D159" s="168" t="s">
        <v>576</v>
      </c>
      <c r="E159" s="169" t="s">
        <v>7849</v>
      </c>
      <c r="F159" s="170" t="s">
        <v>7850</v>
      </c>
      <c r="G159" s="171" t="s">
        <v>1</v>
      </c>
      <c r="H159" s="172">
        <v>25</v>
      </c>
      <c r="I159" s="173"/>
      <c r="J159" s="174">
        <f t="shared" si="5"/>
        <v>0</v>
      </c>
      <c r="K159" s="175"/>
      <c r="L159" s="34"/>
      <c r="M159" s="176" t="s">
        <v>1</v>
      </c>
      <c r="N159" s="139" t="s">
        <v>43</v>
      </c>
      <c r="P159" s="177">
        <f t="shared" si="6"/>
        <v>0</v>
      </c>
      <c r="Q159" s="177">
        <v>0</v>
      </c>
      <c r="R159" s="177">
        <f t="shared" si="7"/>
        <v>0</v>
      </c>
      <c r="S159" s="177">
        <v>0</v>
      </c>
      <c r="T159" s="178">
        <f t="shared" si="8"/>
        <v>0</v>
      </c>
      <c r="AR159" s="179" t="s">
        <v>580</v>
      </c>
      <c r="AT159" s="179" t="s">
        <v>576</v>
      </c>
      <c r="AU159" s="179" t="s">
        <v>84</v>
      </c>
      <c r="AY159" s="17" t="s">
        <v>574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17" t="s">
        <v>89</v>
      </c>
      <c r="BK159" s="102">
        <f t="shared" si="14"/>
        <v>0</v>
      </c>
      <c r="BL159" s="17" t="s">
        <v>580</v>
      </c>
      <c r="BM159" s="179" t="s">
        <v>7851</v>
      </c>
    </row>
    <row r="160" spans="2:65" s="1" customFormat="1" ht="16.5" customHeight="1">
      <c r="B160" s="140"/>
      <c r="C160" s="168" t="s">
        <v>664</v>
      </c>
      <c r="D160" s="168" t="s">
        <v>576</v>
      </c>
      <c r="E160" s="169" t="s">
        <v>7852</v>
      </c>
      <c r="F160" s="170" t="s">
        <v>7853</v>
      </c>
      <c r="G160" s="171" t="s">
        <v>1</v>
      </c>
      <c r="H160" s="172">
        <v>8</v>
      </c>
      <c r="I160" s="173"/>
      <c r="J160" s="174">
        <f t="shared" si="5"/>
        <v>0</v>
      </c>
      <c r="K160" s="175"/>
      <c r="L160" s="34"/>
      <c r="M160" s="176" t="s">
        <v>1</v>
      </c>
      <c r="N160" s="139" t="s">
        <v>43</v>
      </c>
      <c r="P160" s="177">
        <f t="shared" si="6"/>
        <v>0</v>
      </c>
      <c r="Q160" s="177">
        <v>0</v>
      </c>
      <c r="R160" s="177">
        <f t="shared" si="7"/>
        <v>0</v>
      </c>
      <c r="S160" s="177">
        <v>0</v>
      </c>
      <c r="T160" s="178">
        <f t="shared" si="8"/>
        <v>0</v>
      </c>
      <c r="AR160" s="179" t="s">
        <v>580</v>
      </c>
      <c r="AT160" s="179" t="s">
        <v>576</v>
      </c>
      <c r="AU160" s="179" t="s">
        <v>84</v>
      </c>
      <c r="AY160" s="17" t="s">
        <v>574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17" t="s">
        <v>89</v>
      </c>
      <c r="BK160" s="102">
        <f t="shared" si="14"/>
        <v>0</v>
      </c>
      <c r="BL160" s="17" t="s">
        <v>580</v>
      </c>
      <c r="BM160" s="179" t="s">
        <v>7854</v>
      </c>
    </row>
    <row r="161" spans="2:65" s="1" customFormat="1" ht="16.5" customHeight="1">
      <c r="B161" s="140"/>
      <c r="C161" s="168" t="s">
        <v>676</v>
      </c>
      <c r="D161" s="168" t="s">
        <v>576</v>
      </c>
      <c r="E161" s="169" t="s">
        <v>7855</v>
      </c>
      <c r="F161" s="170" t="s">
        <v>7856</v>
      </c>
      <c r="G161" s="171" t="s">
        <v>1</v>
      </c>
      <c r="H161" s="172">
        <v>7</v>
      </c>
      <c r="I161" s="173"/>
      <c r="J161" s="174">
        <f t="shared" si="5"/>
        <v>0</v>
      </c>
      <c r="K161" s="175"/>
      <c r="L161" s="34"/>
      <c r="M161" s="176" t="s">
        <v>1</v>
      </c>
      <c r="N161" s="139" t="s">
        <v>43</v>
      </c>
      <c r="P161" s="177">
        <f t="shared" si="6"/>
        <v>0</v>
      </c>
      <c r="Q161" s="177">
        <v>0</v>
      </c>
      <c r="R161" s="177">
        <f t="shared" si="7"/>
        <v>0</v>
      </c>
      <c r="S161" s="177">
        <v>0</v>
      </c>
      <c r="T161" s="178">
        <f t="shared" si="8"/>
        <v>0</v>
      </c>
      <c r="AR161" s="179" t="s">
        <v>580</v>
      </c>
      <c r="AT161" s="179" t="s">
        <v>576</v>
      </c>
      <c r="AU161" s="179" t="s">
        <v>84</v>
      </c>
      <c r="AY161" s="17" t="s">
        <v>574</v>
      </c>
      <c r="BE161" s="102">
        <f t="shared" si="9"/>
        <v>0</v>
      </c>
      <c r="BF161" s="102">
        <f t="shared" si="10"/>
        <v>0</v>
      </c>
      <c r="BG161" s="102">
        <f t="shared" si="11"/>
        <v>0</v>
      </c>
      <c r="BH161" s="102">
        <f t="shared" si="12"/>
        <v>0</v>
      </c>
      <c r="BI161" s="102">
        <f t="shared" si="13"/>
        <v>0</v>
      </c>
      <c r="BJ161" s="17" t="s">
        <v>89</v>
      </c>
      <c r="BK161" s="102">
        <f t="shared" si="14"/>
        <v>0</v>
      </c>
      <c r="BL161" s="17" t="s">
        <v>580</v>
      </c>
      <c r="BM161" s="179" t="s">
        <v>7857</v>
      </c>
    </row>
    <row r="162" spans="2:65" s="1" customFormat="1" ht="16.5" customHeight="1">
      <c r="B162" s="140"/>
      <c r="C162" s="168" t="s">
        <v>680</v>
      </c>
      <c r="D162" s="168" t="s">
        <v>576</v>
      </c>
      <c r="E162" s="169" t="s">
        <v>7858</v>
      </c>
      <c r="F162" s="170" t="s">
        <v>7859</v>
      </c>
      <c r="G162" s="171" t="s">
        <v>1</v>
      </c>
      <c r="H162" s="172">
        <v>3</v>
      </c>
      <c r="I162" s="173"/>
      <c r="J162" s="174">
        <f t="shared" si="5"/>
        <v>0</v>
      </c>
      <c r="K162" s="175"/>
      <c r="L162" s="34"/>
      <c r="M162" s="176" t="s">
        <v>1</v>
      </c>
      <c r="N162" s="139" t="s">
        <v>43</v>
      </c>
      <c r="P162" s="177">
        <f t="shared" si="6"/>
        <v>0</v>
      </c>
      <c r="Q162" s="177">
        <v>0</v>
      </c>
      <c r="R162" s="177">
        <f t="shared" si="7"/>
        <v>0</v>
      </c>
      <c r="S162" s="177">
        <v>0</v>
      </c>
      <c r="T162" s="178">
        <f t="shared" si="8"/>
        <v>0</v>
      </c>
      <c r="AR162" s="179" t="s">
        <v>580</v>
      </c>
      <c r="AT162" s="179" t="s">
        <v>576</v>
      </c>
      <c r="AU162" s="179" t="s">
        <v>84</v>
      </c>
      <c r="AY162" s="17" t="s">
        <v>574</v>
      </c>
      <c r="BE162" s="102">
        <f t="shared" si="9"/>
        <v>0</v>
      </c>
      <c r="BF162" s="102">
        <f t="shared" si="10"/>
        <v>0</v>
      </c>
      <c r="BG162" s="102">
        <f t="shared" si="11"/>
        <v>0</v>
      </c>
      <c r="BH162" s="102">
        <f t="shared" si="12"/>
        <v>0</v>
      </c>
      <c r="BI162" s="102">
        <f t="shared" si="13"/>
        <v>0</v>
      </c>
      <c r="BJ162" s="17" t="s">
        <v>89</v>
      </c>
      <c r="BK162" s="102">
        <f t="shared" si="14"/>
        <v>0</v>
      </c>
      <c r="BL162" s="17" t="s">
        <v>580</v>
      </c>
      <c r="BM162" s="179" t="s">
        <v>7860</v>
      </c>
    </row>
    <row r="163" spans="2:65" s="1" customFormat="1" ht="16.5" customHeight="1">
      <c r="B163" s="140"/>
      <c r="C163" s="168" t="s">
        <v>686</v>
      </c>
      <c r="D163" s="168" t="s">
        <v>576</v>
      </c>
      <c r="E163" s="169" t="s">
        <v>7861</v>
      </c>
      <c r="F163" s="170" t="s">
        <v>7862</v>
      </c>
      <c r="G163" s="171" t="s">
        <v>1</v>
      </c>
      <c r="H163" s="172">
        <v>1</v>
      </c>
      <c r="I163" s="173"/>
      <c r="J163" s="174">
        <f t="shared" si="5"/>
        <v>0</v>
      </c>
      <c r="K163" s="175"/>
      <c r="L163" s="34"/>
      <c r="M163" s="176" t="s">
        <v>1</v>
      </c>
      <c r="N163" s="139" t="s">
        <v>43</v>
      </c>
      <c r="P163" s="177">
        <f t="shared" si="6"/>
        <v>0</v>
      </c>
      <c r="Q163" s="177">
        <v>0</v>
      </c>
      <c r="R163" s="177">
        <f t="shared" si="7"/>
        <v>0</v>
      </c>
      <c r="S163" s="177">
        <v>0</v>
      </c>
      <c r="T163" s="178">
        <f t="shared" si="8"/>
        <v>0</v>
      </c>
      <c r="AR163" s="179" t="s">
        <v>580</v>
      </c>
      <c r="AT163" s="179" t="s">
        <v>576</v>
      </c>
      <c r="AU163" s="179" t="s">
        <v>84</v>
      </c>
      <c r="AY163" s="17" t="s">
        <v>574</v>
      </c>
      <c r="BE163" s="102">
        <f t="shared" si="9"/>
        <v>0</v>
      </c>
      <c r="BF163" s="102">
        <f t="shared" si="10"/>
        <v>0</v>
      </c>
      <c r="BG163" s="102">
        <f t="shared" si="11"/>
        <v>0</v>
      </c>
      <c r="BH163" s="102">
        <f t="shared" si="12"/>
        <v>0</v>
      </c>
      <c r="BI163" s="102">
        <f t="shared" si="13"/>
        <v>0</v>
      </c>
      <c r="BJ163" s="17" t="s">
        <v>89</v>
      </c>
      <c r="BK163" s="102">
        <f t="shared" si="14"/>
        <v>0</v>
      </c>
      <c r="BL163" s="17" t="s">
        <v>580</v>
      </c>
      <c r="BM163" s="179" t="s">
        <v>7863</v>
      </c>
    </row>
    <row r="164" spans="2:65" s="1" customFormat="1" ht="16.5" customHeight="1">
      <c r="B164" s="140"/>
      <c r="C164" s="168" t="s">
        <v>691</v>
      </c>
      <c r="D164" s="168" t="s">
        <v>576</v>
      </c>
      <c r="E164" s="169" t="s">
        <v>7864</v>
      </c>
      <c r="F164" s="170" t="s">
        <v>7865</v>
      </c>
      <c r="G164" s="171" t="s">
        <v>1</v>
      </c>
      <c r="H164" s="172">
        <v>11</v>
      </c>
      <c r="I164" s="173"/>
      <c r="J164" s="174">
        <f t="shared" si="5"/>
        <v>0</v>
      </c>
      <c r="K164" s="175"/>
      <c r="L164" s="34"/>
      <c r="M164" s="176" t="s">
        <v>1</v>
      </c>
      <c r="N164" s="139" t="s">
        <v>43</v>
      </c>
      <c r="P164" s="177">
        <f t="shared" si="6"/>
        <v>0</v>
      </c>
      <c r="Q164" s="177">
        <v>0</v>
      </c>
      <c r="R164" s="177">
        <f t="shared" si="7"/>
        <v>0</v>
      </c>
      <c r="S164" s="177">
        <v>0</v>
      </c>
      <c r="T164" s="178">
        <f t="shared" si="8"/>
        <v>0</v>
      </c>
      <c r="AR164" s="179" t="s">
        <v>580</v>
      </c>
      <c r="AT164" s="179" t="s">
        <v>576</v>
      </c>
      <c r="AU164" s="179" t="s">
        <v>84</v>
      </c>
      <c r="AY164" s="17" t="s">
        <v>574</v>
      </c>
      <c r="BE164" s="102">
        <f t="shared" si="9"/>
        <v>0</v>
      </c>
      <c r="BF164" s="102">
        <f t="shared" si="10"/>
        <v>0</v>
      </c>
      <c r="BG164" s="102">
        <f t="shared" si="11"/>
        <v>0</v>
      </c>
      <c r="BH164" s="102">
        <f t="shared" si="12"/>
        <v>0</v>
      </c>
      <c r="BI164" s="102">
        <f t="shared" si="13"/>
        <v>0</v>
      </c>
      <c r="BJ164" s="17" t="s">
        <v>89</v>
      </c>
      <c r="BK164" s="102">
        <f t="shared" si="14"/>
        <v>0</v>
      </c>
      <c r="BL164" s="17" t="s">
        <v>580</v>
      </c>
      <c r="BM164" s="179" t="s">
        <v>7866</v>
      </c>
    </row>
    <row r="165" spans="2:65" s="1" customFormat="1" ht="16.5" customHeight="1">
      <c r="B165" s="140"/>
      <c r="C165" s="168" t="s">
        <v>697</v>
      </c>
      <c r="D165" s="168" t="s">
        <v>576</v>
      </c>
      <c r="E165" s="169" t="s">
        <v>7867</v>
      </c>
      <c r="F165" s="170" t="s">
        <v>7868</v>
      </c>
      <c r="G165" s="171" t="s">
        <v>1</v>
      </c>
      <c r="H165" s="172">
        <v>2</v>
      </c>
      <c r="I165" s="173"/>
      <c r="J165" s="174">
        <f t="shared" si="5"/>
        <v>0</v>
      </c>
      <c r="K165" s="175"/>
      <c r="L165" s="34"/>
      <c r="M165" s="176" t="s">
        <v>1</v>
      </c>
      <c r="N165" s="139" t="s">
        <v>43</v>
      </c>
      <c r="P165" s="177">
        <f t="shared" si="6"/>
        <v>0</v>
      </c>
      <c r="Q165" s="177">
        <v>0</v>
      </c>
      <c r="R165" s="177">
        <f t="shared" si="7"/>
        <v>0</v>
      </c>
      <c r="S165" s="177">
        <v>0</v>
      </c>
      <c r="T165" s="178">
        <f t="shared" si="8"/>
        <v>0</v>
      </c>
      <c r="AR165" s="179" t="s">
        <v>580</v>
      </c>
      <c r="AT165" s="179" t="s">
        <v>576</v>
      </c>
      <c r="AU165" s="179" t="s">
        <v>84</v>
      </c>
      <c r="AY165" s="17" t="s">
        <v>574</v>
      </c>
      <c r="BE165" s="102">
        <f t="shared" si="9"/>
        <v>0</v>
      </c>
      <c r="BF165" s="102">
        <f t="shared" si="10"/>
        <v>0</v>
      </c>
      <c r="BG165" s="102">
        <f t="shared" si="11"/>
        <v>0</v>
      </c>
      <c r="BH165" s="102">
        <f t="shared" si="12"/>
        <v>0</v>
      </c>
      <c r="BI165" s="102">
        <f t="shared" si="13"/>
        <v>0</v>
      </c>
      <c r="BJ165" s="17" t="s">
        <v>89</v>
      </c>
      <c r="BK165" s="102">
        <f t="shared" si="14"/>
        <v>0</v>
      </c>
      <c r="BL165" s="17" t="s">
        <v>580</v>
      </c>
      <c r="BM165" s="179" t="s">
        <v>7869</v>
      </c>
    </row>
    <row r="166" spans="2:65" s="1" customFormat="1" ht="16.5" customHeight="1">
      <c r="B166" s="140"/>
      <c r="C166" s="168" t="s">
        <v>7</v>
      </c>
      <c r="D166" s="168" t="s">
        <v>576</v>
      </c>
      <c r="E166" s="169" t="s">
        <v>7870</v>
      </c>
      <c r="F166" s="170" t="s">
        <v>7871</v>
      </c>
      <c r="G166" s="171" t="s">
        <v>1</v>
      </c>
      <c r="H166" s="172">
        <v>2</v>
      </c>
      <c r="I166" s="173"/>
      <c r="J166" s="174">
        <f t="shared" si="5"/>
        <v>0</v>
      </c>
      <c r="K166" s="175"/>
      <c r="L166" s="34"/>
      <c r="M166" s="176" t="s">
        <v>1</v>
      </c>
      <c r="N166" s="139" t="s">
        <v>43</v>
      </c>
      <c r="P166" s="177">
        <f t="shared" si="6"/>
        <v>0</v>
      </c>
      <c r="Q166" s="177">
        <v>0</v>
      </c>
      <c r="R166" s="177">
        <f t="shared" si="7"/>
        <v>0</v>
      </c>
      <c r="S166" s="177">
        <v>0</v>
      </c>
      <c r="T166" s="178">
        <f t="shared" si="8"/>
        <v>0</v>
      </c>
      <c r="AR166" s="179" t="s">
        <v>580</v>
      </c>
      <c r="AT166" s="179" t="s">
        <v>576</v>
      </c>
      <c r="AU166" s="179" t="s">
        <v>84</v>
      </c>
      <c r="AY166" s="17" t="s">
        <v>574</v>
      </c>
      <c r="BE166" s="102">
        <f t="shared" si="9"/>
        <v>0</v>
      </c>
      <c r="BF166" s="102">
        <f t="shared" si="10"/>
        <v>0</v>
      </c>
      <c r="BG166" s="102">
        <f t="shared" si="11"/>
        <v>0</v>
      </c>
      <c r="BH166" s="102">
        <f t="shared" si="12"/>
        <v>0</v>
      </c>
      <c r="BI166" s="102">
        <f t="shared" si="13"/>
        <v>0</v>
      </c>
      <c r="BJ166" s="17" t="s">
        <v>89</v>
      </c>
      <c r="BK166" s="102">
        <f t="shared" si="14"/>
        <v>0</v>
      </c>
      <c r="BL166" s="17" t="s">
        <v>580</v>
      </c>
      <c r="BM166" s="179" t="s">
        <v>7872</v>
      </c>
    </row>
    <row r="167" spans="2:65" s="1" customFormat="1" ht="21.75" customHeight="1">
      <c r="B167" s="140"/>
      <c r="C167" s="168" t="s">
        <v>727</v>
      </c>
      <c r="D167" s="168" t="s">
        <v>576</v>
      </c>
      <c r="E167" s="169" t="s">
        <v>7873</v>
      </c>
      <c r="F167" s="170" t="s">
        <v>7874</v>
      </c>
      <c r="G167" s="171" t="s">
        <v>1</v>
      </c>
      <c r="H167" s="172">
        <v>76</v>
      </c>
      <c r="I167" s="173"/>
      <c r="J167" s="174">
        <f t="shared" si="5"/>
        <v>0</v>
      </c>
      <c r="K167" s="175"/>
      <c r="L167" s="34"/>
      <c r="M167" s="176" t="s">
        <v>1</v>
      </c>
      <c r="N167" s="139" t="s">
        <v>43</v>
      </c>
      <c r="P167" s="177">
        <f t="shared" si="6"/>
        <v>0</v>
      </c>
      <c r="Q167" s="177">
        <v>0</v>
      </c>
      <c r="R167" s="177">
        <f t="shared" si="7"/>
        <v>0</v>
      </c>
      <c r="S167" s="177">
        <v>0</v>
      </c>
      <c r="T167" s="178">
        <f t="shared" si="8"/>
        <v>0</v>
      </c>
      <c r="AR167" s="179" t="s">
        <v>580</v>
      </c>
      <c r="AT167" s="179" t="s">
        <v>576</v>
      </c>
      <c r="AU167" s="179" t="s">
        <v>84</v>
      </c>
      <c r="AY167" s="17" t="s">
        <v>574</v>
      </c>
      <c r="BE167" s="102">
        <f t="shared" si="9"/>
        <v>0</v>
      </c>
      <c r="BF167" s="102">
        <f t="shared" si="10"/>
        <v>0</v>
      </c>
      <c r="BG167" s="102">
        <f t="shared" si="11"/>
        <v>0</v>
      </c>
      <c r="BH167" s="102">
        <f t="shared" si="12"/>
        <v>0</v>
      </c>
      <c r="BI167" s="102">
        <f t="shared" si="13"/>
        <v>0</v>
      </c>
      <c r="BJ167" s="17" t="s">
        <v>89</v>
      </c>
      <c r="BK167" s="102">
        <f t="shared" si="14"/>
        <v>0</v>
      </c>
      <c r="BL167" s="17" t="s">
        <v>580</v>
      </c>
      <c r="BM167" s="179" t="s">
        <v>7875</v>
      </c>
    </row>
    <row r="168" spans="2:65" s="1" customFormat="1" ht="21.75" customHeight="1">
      <c r="B168" s="140"/>
      <c r="C168" s="168" t="s">
        <v>732</v>
      </c>
      <c r="D168" s="168" t="s">
        <v>576</v>
      </c>
      <c r="E168" s="169" t="s">
        <v>7876</v>
      </c>
      <c r="F168" s="170" t="s">
        <v>7877</v>
      </c>
      <c r="G168" s="171" t="s">
        <v>1</v>
      </c>
      <c r="H168" s="172">
        <v>13</v>
      </c>
      <c r="I168" s="173"/>
      <c r="J168" s="174">
        <f t="shared" si="5"/>
        <v>0</v>
      </c>
      <c r="K168" s="175"/>
      <c r="L168" s="34"/>
      <c r="M168" s="176" t="s">
        <v>1</v>
      </c>
      <c r="N168" s="139" t="s">
        <v>43</v>
      </c>
      <c r="P168" s="177">
        <f t="shared" si="6"/>
        <v>0</v>
      </c>
      <c r="Q168" s="177">
        <v>0</v>
      </c>
      <c r="R168" s="177">
        <f t="shared" si="7"/>
        <v>0</v>
      </c>
      <c r="S168" s="177">
        <v>0</v>
      </c>
      <c r="T168" s="178">
        <f t="shared" si="8"/>
        <v>0</v>
      </c>
      <c r="AR168" s="179" t="s">
        <v>580</v>
      </c>
      <c r="AT168" s="179" t="s">
        <v>576</v>
      </c>
      <c r="AU168" s="179" t="s">
        <v>84</v>
      </c>
      <c r="AY168" s="17" t="s">
        <v>574</v>
      </c>
      <c r="BE168" s="102">
        <f t="shared" si="9"/>
        <v>0</v>
      </c>
      <c r="BF168" s="102">
        <f t="shared" si="10"/>
        <v>0</v>
      </c>
      <c r="BG168" s="102">
        <f t="shared" si="11"/>
        <v>0</v>
      </c>
      <c r="BH168" s="102">
        <f t="shared" si="12"/>
        <v>0</v>
      </c>
      <c r="BI168" s="102">
        <f t="shared" si="13"/>
        <v>0</v>
      </c>
      <c r="BJ168" s="17" t="s">
        <v>89</v>
      </c>
      <c r="BK168" s="102">
        <f t="shared" si="14"/>
        <v>0</v>
      </c>
      <c r="BL168" s="17" t="s">
        <v>580</v>
      </c>
      <c r="BM168" s="179" t="s">
        <v>7878</v>
      </c>
    </row>
    <row r="169" spans="2:65" s="1" customFormat="1" ht="24.25" customHeight="1">
      <c r="B169" s="140"/>
      <c r="C169" s="168" t="s">
        <v>737</v>
      </c>
      <c r="D169" s="168" t="s">
        <v>576</v>
      </c>
      <c r="E169" s="169" t="s">
        <v>7879</v>
      </c>
      <c r="F169" s="170" t="s">
        <v>7880</v>
      </c>
      <c r="G169" s="171" t="s">
        <v>1</v>
      </c>
      <c r="H169" s="172">
        <v>6</v>
      </c>
      <c r="I169" s="173"/>
      <c r="J169" s="174">
        <f t="shared" si="5"/>
        <v>0</v>
      </c>
      <c r="K169" s="175"/>
      <c r="L169" s="34"/>
      <c r="M169" s="176" t="s">
        <v>1</v>
      </c>
      <c r="N169" s="139" t="s">
        <v>43</v>
      </c>
      <c r="P169" s="177">
        <f t="shared" si="6"/>
        <v>0</v>
      </c>
      <c r="Q169" s="177">
        <v>0</v>
      </c>
      <c r="R169" s="177">
        <f t="shared" si="7"/>
        <v>0</v>
      </c>
      <c r="S169" s="177">
        <v>0</v>
      </c>
      <c r="T169" s="178">
        <f t="shared" si="8"/>
        <v>0</v>
      </c>
      <c r="AR169" s="179" t="s">
        <v>580</v>
      </c>
      <c r="AT169" s="179" t="s">
        <v>576</v>
      </c>
      <c r="AU169" s="179" t="s">
        <v>84</v>
      </c>
      <c r="AY169" s="17" t="s">
        <v>574</v>
      </c>
      <c r="BE169" s="102">
        <f t="shared" si="9"/>
        <v>0</v>
      </c>
      <c r="BF169" s="102">
        <f t="shared" si="10"/>
        <v>0</v>
      </c>
      <c r="BG169" s="102">
        <f t="shared" si="11"/>
        <v>0</v>
      </c>
      <c r="BH169" s="102">
        <f t="shared" si="12"/>
        <v>0</v>
      </c>
      <c r="BI169" s="102">
        <f t="shared" si="13"/>
        <v>0</v>
      </c>
      <c r="BJ169" s="17" t="s">
        <v>89</v>
      </c>
      <c r="BK169" s="102">
        <f t="shared" si="14"/>
        <v>0</v>
      </c>
      <c r="BL169" s="17" t="s">
        <v>580</v>
      </c>
      <c r="BM169" s="179" t="s">
        <v>7881</v>
      </c>
    </row>
    <row r="170" spans="2:65" s="1" customFormat="1" ht="24.25" customHeight="1">
      <c r="B170" s="140"/>
      <c r="C170" s="168" t="s">
        <v>749</v>
      </c>
      <c r="D170" s="168" t="s">
        <v>576</v>
      </c>
      <c r="E170" s="169" t="s">
        <v>7882</v>
      </c>
      <c r="F170" s="170" t="s">
        <v>7883</v>
      </c>
      <c r="G170" s="171" t="s">
        <v>1</v>
      </c>
      <c r="H170" s="172">
        <v>1</v>
      </c>
      <c r="I170" s="173"/>
      <c r="J170" s="174">
        <f t="shared" si="5"/>
        <v>0</v>
      </c>
      <c r="K170" s="175"/>
      <c r="L170" s="34"/>
      <c r="M170" s="176" t="s">
        <v>1</v>
      </c>
      <c r="N170" s="139" t="s">
        <v>43</v>
      </c>
      <c r="P170" s="177">
        <f t="shared" si="6"/>
        <v>0</v>
      </c>
      <c r="Q170" s="177">
        <v>0</v>
      </c>
      <c r="R170" s="177">
        <f t="shared" si="7"/>
        <v>0</v>
      </c>
      <c r="S170" s="177">
        <v>0</v>
      </c>
      <c r="T170" s="178">
        <f t="shared" si="8"/>
        <v>0</v>
      </c>
      <c r="AR170" s="179" t="s">
        <v>580</v>
      </c>
      <c r="AT170" s="179" t="s">
        <v>576</v>
      </c>
      <c r="AU170" s="179" t="s">
        <v>84</v>
      </c>
      <c r="AY170" s="17" t="s">
        <v>574</v>
      </c>
      <c r="BE170" s="102">
        <f t="shared" si="9"/>
        <v>0</v>
      </c>
      <c r="BF170" s="102">
        <f t="shared" si="10"/>
        <v>0</v>
      </c>
      <c r="BG170" s="102">
        <f t="shared" si="11"/>
        <v>0</v>
      </c>
      <c r="BH170" s="102">
        <f t="shared" si="12"/>
        <v>0</v>
      </c>
      <c r="BI170" s="102">
        <f t="shared" si="13"/>
        <v>0</v>
      </c>
      <c r="BJ170" s="17" t="s">
        <v>89</v>
      </c>
      <c r="BK170" s="102">
        <f t="shared" si="14"/>
        <v>0</v>
      </c>
      <c r="BL170" s="17" t="s">
        <v>580</v>
      </c>
      <c r="BM170" s="179" t="s">
        <v>7884</v>
      </c>
    </row>
    <row r="171" spans="2:65" s="1" customFormat="1" ht="24.25" customHeight="1">
      <c r="B171" s="140"/>
      <c r="C171" s="168" t="s">
        <v>784</v>
      </c>
      <c r="D171" s="168" t="s">
        <v>576</v>
      </c>
      <c r="E171" s="169" t="s">
        <v>7885</v>
      </c>
      <c r="F171" s="170" t="s">
        <v>7886</v>
      </c>
      <c r="G171" s="171" t="s">
        <v>1</v>
      </c>
      <c r="H171" s="172">
        <v>2</v>
      </c>
      <c r="I171" s="173"/>
      <c r="J171" s="174">
        <f t="shared" si="5"/>
        <v>0</v>
      </c>
      <c r="K171" s="175"/>
      <c r="L171" s="34"/>
      <c r="M171" s="176" t="s">
        <v>1</v>
      </c>
      <c r="N171" s="139" t="s">
        <v>43</v>
      </c>
      <c r="P171" s="177">
        <f t="shared" si="6"/>
        <v>0</v>
      </c>
      <c r="Q171" s="177">
        <v>0</v>
      </c>
      <c r="R171" s="177">
        <f t="shared" si="7"/>
        <v>0</v>
      </c>
      <c r="S171" s="177">
        <v>0</v>
      </c>
      <c r="T171" s="178">
        <f t="shared" si="8"/>
        <v>0</v>
      </c>
      <c r="AR171" s="179" t="s">
        <v>580</v>
      </c>
      <c r="AT171" s="179" t="s">
        <v>576</v>
      </c>
      <c r="AU171" s="179" t="s">
        <v>84</v>
      </c>
      <c r="AY171" s="17" t="s">
        <v>574</v>
      </c>
      <c r="BE171" s="102">
        <f t="shared" si="9"/>
        <v>0</v>
      </c>
      <c r="BF171" s="102">
        <f t="shared" si="10"/>
        <v>0</v>
      </c>
      <c r="BG171" s="102">
        <f t="shared" si="11"/>
        <v>0</v>
      </c>
      <c r="BH171" s="102">
        <f t="shared" si="12"/>
        <v>0</v>
      </c>
      <c r="BI171" s="102">
        <f t="shared" si="13"/>
        <v>0</v>
      </c>
      <c r="BJ171" s="17" t="s">
        <v>89</v>
      </c>
      <c r="BK171" s="102">
        <f t="shared" si="14"/>
        <v>0</v>
      </c>
      <c r="BL171" s="17" t="s">
        <v>580</v>
      </c>
      <c r="BM171" s="179" t="s">
        <v>7887</v>
      </c>
    </row>
    <row r="172" spans="2:65" s="1" customFormat="1" ht="16.5" customHeight="1">
      <c r="B172" s="140"/>
      <c r="C172" s="168" t="s">
        <v>805</v>
      </c>
      <c r="D172" s="168" t="s">
        <v>576</v>
      </c>
      <c r="E172" s="169" t="s">
        <v>7888</v>
      </c>
      <c r="F172" s="170" t="s">
        <v>7889</v>
      </c>
      <c r="G172" s="171" t="s">
        <v>1</v>
      </c>
      <c r="H172" s="172">
        <v>1</v>
      </c>
      <c r="I172" s="173"/>
      <c r="J172" s="174">
        <f t="shared" si="5"/>
        <v>0</v>
      </c>
      <c r="K172" s="175"/>
      <c r="L172" s="34"/>
      <c r="M172" s="176" t="s">
        <v>1</v>
      </c>
      <c r="N172" s="139" t="s">
        <v>43</v>
      </c>
      <c r="P172" s="177">
        <f t="shared" si="6"/>
        <v>0</v>
      </c>
      <c r="Q172" s="177">
        <v>0</v>
      </c>
      <c r="R172" s="177">
        <f t="shared" si="7"/>
        <v>0</v>
      </c>
      <c r="S172" s="177">
        <v>0</v>
      </c>
      <c r="T172" s="178">
        <f t="shared" si="8"/>
        <v>0</v>
      </c>
      <c r="AR172" s="179" t="s">
        <v>580</v>
      </c>
      <c r="AT172" s="179" t="s">
        <v>576</v>
      </c>
      <c r="AU172" s="179" t="s">
        <v>84</v>
      </c>
      <c r="AY172" s="17" t="s">
        <v>574</v>
      </c>
      <c r="BE172" s="102">
        <f t="shared" si="9"/>
        <v>0</v>
      </c>
      <c r="BF172" s="102">
        <f t="shared" si="10"/>
        <v>0</v>
      </c>
      <c r="BG172" s="102">
        <f t="shared" si="11"/>
        <v>0</v>
      </c>
      <c r="BH172" s="102">
        <f t="shared" si="12"/>
        <v>0</v>
      </c>
      <c r="BI172" s="102">
        <f t="shared" si="13"/>
        <v>0</v>
      </c>
      <c r="BJ172" s="17" t="s">
        <v>89</v>
      </c>
      <c r="BK172" s="102">
        <f t="shared" si="14"/>
        <v>0</v>
      </c>
      <c r="BL172" s="17" t="s">
        <v>580</v>
      </c>
      <c r="BM172" s="179" t="s">
        <v>7890</v>
      </c>
    </row>
    <row r="173" spans="2:65" s="1" customFormat="1" ht="16.5" customHeight="1">
      <c r="B173" s="140"/>
      <c r="C173" s="168" t="s">
        <v>809</v>
      </c>
      <c r="D173" s="168" t="s">
        <v>576</v>
      </c>
      <c r="E173" s="169" t="s">
        <v>7891</v>
      </c>
      <c r="F173" s="170" t="s">
        <v>7892</v>
      </c>
      <c r="G173" s="171" t="s">
        <v>1</v>
      </c>
      <c r="H173" s="172">
        <v>1</v>
      </c>
      <c r="I173" s="173"/>
      <c r="J173" s="174">
        <f t="shared" si="5"/>
        <v>0</v>
      </c>
      <c r="K173" s="175"/>
      <c r="L173" s="34"/>
      <c r="M173" s="176" t="s">
        <v>1</v>
      </c>
      <c r="N173" s="139" t="s">
        <v>43</v>
      </c>
      <c r="P173" s="177">
        <f t="shared" si="6"/>
        <v>0</v>
      </c>
      <c r="Q173" s="177">
        <v>0</v>
      </c>
      <c r="R173" s="177">
        <f t="shared" si="7"/>
        <v>0</v>
      </c>
      <c r="S173" s="177">
        <v>0</v>
      </c>
      <c r="T173" s="178">
        <f t="shared" si="8"/>
        <v>0</v>
      </c>
      <c r="AR173" s="179" t="s">
        <v>580</v>
      </c>
      <c r="AT173" s="179" t="s">
        <v>576</v>
      </c>
      <c r="AU173" s="179" t="s">
        <v>84</v>
      </c>
      <c r="AY173" s="17" t="s">
        <v>574</v>
      </c>
      <c r="BE173" s="102">
        <f t="shared" si="9"/>
        <v>0</v>
      </c>
      <c r="BF173" s="102">
        <f t="shared" si="10"/>
        <v>0</v>
      </c>
      <c r="BG173" s="102">
        <f t="shared" si="11"/>
        <v>0</v>
      </c>
      <c r="BH173" s="102">
        <f t="shared" si="12"/>
        <v>0</v>
      </c>
      <c r="BI173" s="102">
        <f t="shared" si="13"/>
        <v>0</v>
      </c>
      <c r="BJ173" s="17" t="s">
        <v>89</v>
      </c>
      <c r="BK173" s="102">
        <f t="shared" si="14"/>
        <v>0</v>
      </c>
      <c r="BL173" s="17" t="s">
        <v>580</v>
      </c>
      <c r="BM173" s="179" t="s">
        <v>7893</v>
      </c>
    </row>
    <row r="174" spans="2:65" s="1" customFormat="1" ht="49.25" customHeight="1">
      <c r="B174" s="140"/>
      <c r="C174" s="168" t="s">
        <v>824</v>
      </c>
      <c r="D174" s="168" t="s">
        <v>576</v>
      </c>
      <c r="E174" s="169" t="s">
        <v>7894</v>
      </c>
      <c r="F174" s="170" t="s">
        <v>7895</v>
      </c>
      <c r="G174" s="171" t="s">
        <v>1</v>
      </c>
      <c r="H174" s="172">
        <v>59</v>
      </c>
      <c r="I174" s="173"/>
      <c r="J174" s="174">
        <f t="shared" si="5"/>
        <v>0</v>
      </c>
      <c r="K174" s="175"/>
      <c r="L174" s="34"/>
      <c r="M174" s="176" t="s">
        <v>1</v>
      </c>
      <c r="N174" s="139" t="s">
        <v>43</v>
      </c>
      <c r="P174" s="177">
        <f t="shared" si="6"/>
        <v>0</v>
      </c>
      <c r="Q174" s="177">
        <v>0</v>
      </c>
      <c r="R174" s="177">
        <f t="shared" si="7"/>
        <v>0</v>
      </c>
      <c r="S174" s="177">
        <v>0</v>
      </c>
      <c r="T174" s="178">
        <f t="shared" si="8"/>
        <v>0</v>
      </c>
      <c r="AR174" s="179" t="s">
        <v>580</v>
      </c>
      <c r="AT174" s="179" t="s">
        <v>576</v>
      </c>
      <c r="AU174" s="179" t="s">
        <v>84</v>
      </c>
      <c r="AY174" s="17" t="s">
        <v>574</v>
      </c>
      <c r="BE174" s="102">
        <f t="shared" si="9"/>
        <v>0</v>
      </c>
      <c r="BF174" s="102">
        <f t="shared" si="10"/>
        <v>0</v>
      </c>
      <c r="BG174" s="102">
        <f t="shared" si="11"/>
        <v>0</v>
      </c>
      <c r="BH174" s="102">
        <f t="shared" si="12"/>
        <v>0</v>
      </c>
      <c r="BI174" s="102">
        <f t="shared" si="13"/>
        <v>0</v>
      </c>
      <c r="BJ174" s="17" t="s">
        <v>89</v>
      </c>
      <c r="BK174" s="102">
        <f t="shared" si="14"/>
        <v>0</v>
      </c>
      <c r="BL174" s="17" t="s">
        <v>580</v>
      </c>
      <c r="BM174" s="179" t="s">
        <v>7896</v>
      </c>
    </row>
    <row r="175" spans="2:65" s="1" customFormat="1" ht="24.25" customHeight="1">
      <c r="B175" s="140"/>
      <c r="C175" s="168" t="s">
        <v>840</v>
      </c>
      <c r="D175" s="168" t="s">
        <v>576</v>
      </c>
      <c r="E175" s="169" t="s">
        <v>7897</v>
      </c>
      <c r="F175" s="170" t="s">
        <v>7898</v>
      </c>
      <c r="G175" s="171" t="s">
        <v>1</v>
      </c>
      <c r="H175" s="172">
        <v>12</v>
      </c>
      <c r="I175" s="173"/>
      <c r="J175" s="174">
        <f t="shared" si="5"/>
        <v>0</v>
      </c>
      <c r="K175" s="175"/>
      <c r="L175" s="34"/>
      <c r="M175" s="176" t="s">
        <v>1</v>
      </c>
      <c r="N175" s="139" t="s">
        <v>43</v>
      </c>
      <c r="P175" s="177">
        <f t="shared" si="6"/>
        <v>0</v>
      </c>
      <c r="Q175" s="177">
        <v>0</v>
      </c>
      <c r="R175" s="177">
        <f t="shared" si="7"/>
        <v>0</v>
      </c>
      <c r="S175" s="177">
        <v>0</v>
      </c>
      <c r="T175" s="178">
        <f t="shared" si="8"/>
        <v>0</v>
      </c>
      <c r="AR175" s="179" t="s">
        <v>580</v>
      </c>
      <c r="AT175" s="179" t="s">
        <v>576</v>
      </c>
      <c r="AU175" s="179" t="s">
        <v>84</v>
      </c>
      <c r="AY175" s="17" t="s">
        <v>574</v>
      </c>
      <c r="BE175" s="102">
        <f t="shared" si="9"/>
        <v>0</v>
      </c>
      <c r="BF175" s="102">
        <f t="shared" si="10"/>
        <v>0</v>
      </c>
      <c r="BG175" s="102">
        <f t="shared" si="11"/>
        <v>0</v>
      </c>
      <c r="BH175" s="102">
        <f t="shared" si="12"/>
        <v>0</v>
      </c>
      <c r="BI175" s="102">
        <f t="shared" si="13"/>
        <v>0</v>
      </c>
      <c r="BJ175" s="17" t="s">
        <v>89</v>
      </c>
      <c r="BK175" s="102">
        <f t="shared" si="14"/>
        <v>0</v>
      </c>
      <c r="BL175" s="17" t="s">
        <v>580</v>
      </c>
      <c r="BM175" s="179" t="s">
        <v>7899</v>
      </c>
    </row>
    <row r="176" spans="2:65" s="1" customFormat="1" ht="24.25" customHeight="1">
      <c r="B176" s="140"/>
      <c r="C176" s="168" t="s">
        <v>849</v>
      </c>
      <c r="D176" s="168" t="s">
        <v>576</v>
      </c>
      <c r="E176" s="169" t="s">
        <v>7900</v>
      </c>
      <c r="F176" s="170" t="s">
        <v>7901</v>
      </c>
      <c r="G176" s="171" t="s">
        <v>1</v>
      </c>
      <c r="H176" s="172">
        <v>1</v>
      </c>
      <c r="I176" s="173"/>
      <c r="J176" s="174">
        <f t="shared" si="5"/>
        <v>0</v>
      </c>
      <c r="K176" s="175"/>
      <c r="L176" s="34"/>
      <c r="M176" s="176" t="s">
        <v>1</v>
      </c>
      <c r="N176" s="139" t="s">
        <v>43</v>
      </c>
      <c r="P176" s="177">
        <f t="shared" si="6"/>
        <v>0</v>
      </c>
      <c r="Q176" s="177">
        <v>0</v>
      </c>
      <c r="R176" s="177">
        <f t="shared" si="7"/>
        <v>0</v>
      </c>
      <c r="S176" s="177">
        <v>0</v>
      </c>
      <c r="T176" s="178">
        <f t="shared" si="8"/>
        <v>0</v>
      </c>
      <c r="AR176" s="179" t="s">
        <v>580</v>
      </c>
      <c r="AT176" s="179" t="s">
        <v>576</v>
      </c>
      <c r="AU176" s="179" t="s">
        <v>84</v>
      </c>
      <c r="AY176" s="17" t="s">
        <v>574</v>
      </c>
      <c r="BE176" s="102">
        <f t="shared" si="9"/>
        <v>0</v>
      </c>
      <c r="BF176" s="102">
        <f t="shared" si="10"/>
        <v>0</v>
      </c>
      <c r="BG176" s="102">
        <f t="shared" si="11"/>
        <v>0</v>
      </c>
      <c r="BH176" s="102">
        <f t="shared" si="12"/>
        <v>0</v>
      </c>
      <c r="BI176" s="102">
        <f t="shared" si="13"/>
        <v>0</v>
      </c>
      <c r="BJ176" s="17" t="s">
        <v>89</v>
      </c>
      <c r="BK176" s="102">
        <f t="shared" si="14"/>
        <v>0</v>
      </c>
      <c r="BL176" s="17" t="s">
        <v>580</v>
      </c>
      <c r="BM176" s="179" t="s">
        <v>7902</v>
      </c>
    </row>
    <row r="177" spans="2:65" s="1" customFormat="1" ht="16.5" customHeight="1">
      <c r="B177" s="140"/>
      <c r="C177" s="168" t="s">
        <v>854</v>
      </c>
      <c r="D177" s="168" t="s">
        <v>576</v>
      </c>
      <c r="E177" s="169" t="s">
        <v>7903</v>
      </c>
      <c r="F177" s="170" t="s">
        <v>7904</v>
      </c>
      <c r="G177" s="171" t="s">
        <v>1</v>
      </c>
      <c r="H177" s="172">
        <v>1</v>
      </c>
      <c r="I177" s="173"/>
      <c r="J177" s="174">
        <f t="shared" si="5"/>
        <v>0</v>
      </c>
      <c r="K177" s="175"/>
      <c r="L177" s="34"/>
      <c r="M177" s="176" t="s">
        <v>1</v>
      </c>
      <c r="N177" s="139" t="s">
        <v>43</v>
      </c>
      <c r="P177" s="177">
        <f t="shared" si="6"/>
        <v>0</v>
      </c>
      <c r="Q177" s="177">
        <v>0</v>
      </c>
      <c r="R177" s="177">
        <f t="shared" si="7"/>
        <v>0</v>
      </c>
      <c r="S177" s="177">
        <v>0</v>
      </c>
      <c r="T177" s="178">
        <f t="shared" si="8"/>
        <v>0</v>
      </c>
      <c r="AR177" s="179" t="s">
        <v>580</v>
      </c>
      <c r="AT177" s="179" t="s">
        <v>576</v>
      </c>
      <c r="AU177" s="179" t="s">
        <v>84</v>
      </c>
      <c r="AY177" s="17" t="s">
        <v>574</v>
      </c>
      <c r="BE177" s="102">
        <f t="shared" si="9"/>
        <v>0</v>
      </c>
      <c r="BF177" s="102">
        <f t="shared" si="10"/>
        <v>0</v>
      </c>
      <c r="BG177" s="102">
        <f t="shared" si="11"/>
        <v>0</v>
      </c>
      <c r="BH177" s="102">
        <f t="shared" si="12"/>
        <v>0</v>
      </c>
      <c r="BI177" s="102">
        <f t="shared" si="13"/>
        <v>0</v>
      </c>
      <c r="BJ177" s="17" t="s">
        <v>89</v>
      </c>
      <c r="BK177" s="102">
        <f t="shared" si="14"/>
        <v>0</v>
      </c>
      <c r="BL177" s="17" t="s">
        <v>580</v>
      </c>
      <c r="BM177" s="179" t="s">
        <v>7905</v>
      </c>
    </row>
    <row r="178" spans="2:65" s="1" customFormat="1" ht="24.25" customHeight="1">
      <c r="B178" s="140"/>
      <c r="C178" s="168" t="s">
        <v>860</v>
      </c>
      <c r="D178" s="168" t="s">
        <v>576</v>
      </c>
      <c r="E178" s="169" t="s">
        <v>7906</v>
      </c>
      <c r="F178" s="170" t="s">
        <v>7907</v>
      </c>
      <c r="G178" s="171" t="s">
        <v>1</v>
      </c>
      <c r="H178" s="172">
        <v>1</v>
      </c>
      <c r="I178" s="173"/>
      <c r="J178" s="174">
        <f t="shared" si="5"/>
        <v>0</v>
      </c>
      <c r="K178" s="175"/>
      <c r="L178" s="34"/>
      <c r="M178" s="176" t="s">
        <v>1</v>
      </c>
      <c r="N178" s="139" t="s">
        <v>43</v>
      </c>
      <c r="P178" s="177">
        <f t="shared" si="6"/>
        <v>0</v>
      </c>
      <c r="Q178" s="177">
        <v>0</v>
      </c>
      <c r="R178" s="177">
        <f t="shared" si="7"/>
        <v>0</v>
      </c>
      <c r="S178" s="177">
        <v>0</v>
      </c>
      <c r="T178" s="178">
        <f t="shared" si="8"/>
        <v>0</v>
      </c>
      <c r="AR178" s="179" t="s">
        <v>580</v>
      </c>
      <c r="AT178" s="179" t="s">
        <v>576</v>
      </c>
      <c r="AU178" s="179" t="s">
        <v>84</v>
      </c>
      <c r="AY178" s="17" t="s">
        <v>574</v>
      </c>
      <c r="BE178" s="102">
        <f t="shared" si="9"/>
        <v>0</v>
      </c>
      <c r="BF178" s="102">
        <f t="shared" si="10"/>
        <v>0</v>
      </c>
      <c r="BG178" s="102">
        <f t="shared" si="11"/>
        <v>0</v>
      </c>
      <c r="BH178" s="102">
        <f t="shared" si="12"/>
        <v>0</v>
      </c>
      <c r="BI178" s="102">
        <f t="shared" si="13"/>
        <v>0</v>
      </c>
      <c r="BJ178" s="17" t="s">
        <v>89</v>
      </c>
      <c r="BK178" s="102">
        <f t="shared" si="14"/>
        <v>0</v>
      </c>
      <c r="BL178" s="17" t="s">
        <v>580</v>
      </c>
      <c r="BM178" s="179" t="s">
        <v>7908</v>
      </c>
    </row>
    <row r="179" spans="2:65" s="11" customFormat="1" ht="26" customHeight="1">
      <c r="B179" s="156"/>
      <c r="D179" s="157" t="s">
        <v>76</v>
      </c>
      <c r="E179" s="158" t="s">
        <v>7909</v>
      </c>
      <c r="F179" s="158" t="s">
        <v>7910</v>
      </c>
      <c r="I179" s="159"/>
      <c r="J179" s="160">
        <f>BK179</f>
        <v>0</v>
      </c>
      <c r="L179" s="156"/>
      <c r="M179" s="161"/>
      <c r="P179" s="162">
        <f>SUM(P180:P191)</f>
        <v>0</v>
      </c>
      <c r="R179" s="162">
        <f>SUM(R180:R191)</f>
        <v>0</v>
      </c>
      <c r="T179" s="163">
        <f>SUM(T180:T191)</f>
        <v>0</v>
      </c>
      <c r="AR179" s="157" t="s">
        <v>84</v>
      </c>
      <c r="AT179" s="164" t="s">
        <v>76</v>
      </c>
      <c r="AU179" s="164" t="s">
        <v>77</v>
      </c>
      <c r="AY179" s="157" t="s">
        <v>574</v>
      </c>
      <c r="BK179" s="165">
        <f>SUM(BK180:BK191)</f>
        <v>0</v>
      </c>
    </row>
    <row r="180" spans="2:65" s="1" customFormat="1" ht="38" customHeight="1">
      <c r="B180" s="140"/>
      <c r="C180" s="168" t="s">
        <v>4866</v>
      </c>
      <c r="D180" s="168" t="s">
        <v>576</v>
      </c>
      <c r="E180" s="169" t="s">
        <v>7911</v>
      </c>
      <c r="F180" s="170" t="s">
        <v>7912</v>
      </c>
      <c r="G180" s="171" t="s">
        <v>1</v>
      </c>
      <c r="H180" s="172">
        <v>1</v>
      </c>
      <c r="I180" s="173"/>
      <c r="J180" s="174">
        <f t="shared" ref="J180:J191" si="15">ROUND(I180*H180,2)</f>
        <v>0</v>
      </c>
      <c r="K180" s="175"/>
      <c r="L180" s="34"/>
      <c r="M180" s="176" t="s">
        <v>1</v>
      </c>
      <c r="N180" s="139" t="s">
        <v>43</v>
      </c>
      <c r="P180" s="177">
        <f t="shared" ref="P180:P191" si="16">O180*H180</f>
        <v>0</v>
      </c>
      <c r="Q180" s="177">
        <v>0</v>
      </c>
      <c r="R180" s="177">
        <f t="shared" ref="R180:R191" si="17">Q180*H180</f>
        <v>0</v>
      </c>
      <c r="S180" s="177">
        <v>0</v>
      </c>
      <c r="T180" s="178">
        <f t="shared" ref="T180:T191" si="18">S180*H180</f>
        <v>0</v>
      </c>
      <c r="AR180" s="179" t="s">
        <v>580</v>
      </c>
      <c r="AT180" s="179" t="s">
        <v>576</v>
      </c>
      <c r="AU180" s="179" t="s">
        <v>84</v>
      </c>
      <c r="AY180" s="17" t="s">
        <v>574</v>
      </c>
      <c r="BE180" s="102">
        <f t="shared" ref="BE180:BE191" si="19">IF(N180="základná",J180,0)</f>
        <v>0</v>
      </c>
      <c r="BF180" s="102">
        <f t="shared" ref="BF180:BF191" si="20">IF(N180="znížená",J180,0)</f>
        <v>0</v>
      </c>
      <c r="BG180" s="102">
        <f t="shared" ref="BG180:BG191" si="21">IF(N180="zákl. prenesená",J180,0)</f>
        <v>0</v>
      </c>
      <c r="BH180" s="102">
        <f t="shared" ref="BH180:BH191" si="22">IF(N180="zníž. prenesená",J180,0)</f>
        <v>0</v>
      </c>
      <c r="BI180" s="102">
        <f t="shared" ref="BI180:BI191" si="23">IF(N180="nulová",J180,0)</f>
        <v>0</v>
      </c>
      <c r="BJ180" s="17" t="s">
        <v>89</v>
      </c>
      <c r="BK180" s="102">
        <f t="shared" ref="BK180:BK191" si="24">ROUND(I180*H180,2)</f>
        <v>0</v>
      </c>
      <c r="BL180" s="17" t="s">
        <v>580</v>
      </c>
      <c r="BM180" s="179" t="s">
        <v>7913</v>
      </c>
    </row>
    <row r="181" spans="2:65" s="1" customFormat="1" ht="16.5" customHeight="1">
      <c r="B181" s="140"/>
      <c r="C181" s="168" t="s">
        <v>4870</v>
      </c>
      <c r="D181" s="168" t="s">
        <v>576</v>
      </c>
      <c r="E181" s="169" t="s">
        <v>7914</v>
      </c>
      <c r="F181" s="170" t="s">
        <v>7915</v>
      </c>
      <c r="G181" s="171" t="s">
        <v>1</v>
      </c>
      <c r="H181" s="172">
        <v>2</v>
      </c>
      <c r="I181" s="173"/>
      <c r="J181" s="174">
        <f t="shared" si="15"/>
        <v>0</v>
      </c>
      <c r="K181" s="175"/>
      <c r="L181" s="34"/>
      <c r="M181" s="176" t="s">
        <v>1</v>
      </c>
      <c r="N181" s="139" t="s">
        <v>43</v>
      </c>
      <c r="P181" s="177">
        <f t="shared" si="16"/>
        <v>0</v>
      </c>
      <c r="Q181" s="177">
        <v>0</v>
      </c>
      <c r="R181" s="177">
        <f t="shared" si="17"/>
        <v>0</v>
      </c>
      <c r="S181" s="177">
        <v>0</v>
      </c>
      <c r="T181" s="178">
        <f t="shared" si="18"/>
        <v>0</v>
      </c>
      <c r="AR181" s="179" t="s">
        <v>580</v>
      </c>
      <c r="AT181" s="179" t="s">
        <v>576</v>
      </c>
      <c r="AU181" s="179" t="s">
        <v>84</v>
      </c>
      <c r="AY181" s="17" t="s">
        <v>574</v>
      </c>
      <c r="BE181" s="102">
        <f t="shared" si="19"/>
        <v>0</v>
      </c>
      <c r="BF181" s="102">
        <f t="shared" si="20"/>
        <v>0</v>
      </c>
      <c r="BG181" s="102">
        <f t="shared" si="21"/>
        <v>0</v>
      </c>
      <c r="BH181" s="102">
        <f t="shared" si="22"/>
        <v>0</v>
      </c>
      <c r="BI181" s="102">
        <f t="shared" si="23"/>
        <v>0</v>
      </c>
      <c r="BJ181" s="17" t="s">
        <v>89</v>
      </c>
      <c r="BK181" s="102">
        <f t="shared" si="24"/>
        <v>0</v>
      </c>
      <c r="BL181" s="17" t="s">
        <v>580</v>
      </c>
      <c r="BM181" s="179" t="s">
        <v>7916</v>
      </c>
    </row>
    <row r="182" spans="2:65" s="1" customFormat="1" ht="21.75" customHeight="1">
      <c r="B182" s="140"/>
      <c r="C182" s="168" t="s">
        <v>4874</v>
      </c>
      <c r="D182" s="168" t="s">
        <v>576</v>
      </c>
      <c r="E182" s="169" t="s">
        <v>7917</v>
      </c>
      <c r="F182" s="170" t="s">
        <v>7918</v>
      </c>
      <c r="G182" s="171" t="s">
        <v>1</v>
      </c>
      <c r="H182" s="172">
        <v>1</v>
      </c>
      <c r="I182" s="173"/>
      <c r="J182" s="174">
        <f t="shared" si="15"/>
        <v>0</v>
      </c>
      <c r="K182" s="175"/>
      <c r="L182" s="34"/>
      <c r="M182" s="176" t="s">
        <v>1</v>
      </c>
      <c r="N182" s="139" t="s">
        <v>43</v>
      </c>
      <c r="P182" s="177">
        <f t="shared" si="16"/>
        <v>0</v>
      </c>
      <c r="Q182" s="177">
        <v>0</v>
      </c>
      <c r="R182" s="177">
        <f t="shared" si="17"/>
        <v>0</v>
      </c>
      <c r="S182" s="177">
        <v>0</v>
      </c>
      <c r="T182" s="178">
        <f t="shared" si="18"/>
        <v>0</v>
      </c>
      <c r="AR182" s="179" t="s">
        <v>580</v>
      </c>
      <c r="AT182" s="179" t="s">
        <v>576</v>
      </c>
      <c r="AU182" s="179" t="s">
        <v>84</v>
      </c>
      <c r="AY182" s="17" t="s">
        <v>574</v>
      </c>
      <c r="BE182" s="102">
        <f t="shared" si="19"/>
        <v>0</v>
      </c>
      <c r="BF182" s="102">
        <f t="shared" si="20"/>
        <v>0</v>
      </c>
      <c r="BG182" s="102">
        <f t="shared" si="21"/>
        <v>0</v>
      </c>
      <c r="BH182" s="102">
        <f t="shared" si="22"/>
        <v>0</v>
      </c>
      <c r="BI182" s="102">
        <f t="shared" si="23"/>
        <v>0</v>
      </c>
      <c r="BJ182" s="17" t="s">
        <v>89</v>
      </c>
      <c r="BK182" s="102">
        <f t="shared" si="24"/>
        <v>0</v>
      </c>
      <c r="BL182" s="17" t="s">
        <v>580</v>
      </c>
      <c r="BM182" s="179" t="s">
        <v>7919</v>
      </c>
    </row>
    <row r="183" spans="2:65" s="1" customFormat="1" ht="24.25" customHeight="1">
      <c r="B183" s="140"/>
      <c r="C183" s="168" t="s">
        <v>4878</v>
      </c>
      <c r="D183" s="168" t="s">
        <v>576</v>
      </c>
      <c r="E183" s="169" t="s">
        <v>7920</v>
      </c>
      <c r="F183" s="170" t="s">
        <v>7921</v>
      </c>
      <c r="G183" s="171" t="s">
        <v>1</v>
      </c>
      <c r="H183" s="172">
        <v>2</v>
      </c>
      <c r="I183" s="173"/>
      <c r="J183" s="174">
        <f t="shared" si="15"/>
        <v>0</v>
      </c>
      <c r="K183" s="175"/>
      <c r="L183" s="34"/>
      <c r="M183" s="176" t="s">
        <v>1</v>
      </c>
      <c r="N183" s="139" t="s">
        <v>43</v>
      </c>
      <c r="P183" s="177">
        <f t="shared" si="16"/>
        <v>0</v>
      </c>
      <c r="Q183" s="177">
        <v>0</v>
      </c>
      <c r="R183" s="177">
        <f t="shared" si="17"/>
        <v>0</v>
      </c>
      <c r="S183" s="177">
        <v>0</v>
      </c>
      <c r="T183" s="178">
        <f t="shared" si="18"/>
        <v>0</v>
      </c>
      <c r="AR183" s="179" t="s">
        <v>580</v>
      </c>
      <c r="AT183" s="179" t="s">
        <v>576</v>
      </c>
      <c r="AU183" s="179" t="s">
        <v>84</v>
      </c>
      <c r="AY183" s="17" t="s">
        <v>574</v>
      </c>
      <c r="BE183" s="102">
        <f t="shared" si="19"/>
        <v>0</v>
      </c>
      <c r="BF183" s="102">
        <f t="shared" si="20"/>
        <v>0</v>
      </c>
      <c r="BG183" s="102">
        <f t="shared" si="21"/>
        <v>0</v>
      </c>
      <c r="BH183" s="102">
        <f t="shared" si="22"/>
        <v>0</v>
      </c>
      <c r="BI183" s="102">
        <f t="shared" si="23"/>
        <v>0</v>
      </c>
      <c r="BJ183" s="17" t="s">
        <v>89</v>
      </c>
      <c r="BK183" s="102">
        <f t="shared" si="24"/>
        <v>0</v>
      </c>
      <c r="BL183" s="17" t="s">
        <v>580</v>
      </c>
      <c r="BM183" s="179" t="s">
        <v>7922</v>
      </c>
    </row>
    <row r="184" spans="2:65" s="1" customFormat="1" ht="44.25" customHeight="1">
      <c r="B184" s="140"/>
      <c r="C184" s="168" t="s">
        <v>4882</v>
      </c>
      <c r="D184" s="168" t="s">
        <v>576</v>
      </c>
      <c r="E184" s="169" t="s">
        <v>7923</v>
      </c>
      <c r="F184" s="170" t="s">
        <v>7924</v>
      </c>
      <c r="G184" s="171" t="s">
        <v>1</v>
      </c>
      <c r="H184" s="172">
        <v>3</v>
      </c>
      <c r="I184" s="173"/>
      <c r="J184" s="174">
        <f t="shared" si="15"/>
        <v>0</v>
      </c>
      <c r="K184" s="175"/>
      <c r="L184" s="34"/>
      <c r="M184" s="176" t="s">
        <v>1</v>
      </c>
      <c r="N184" s="139" t="s">
        <v>43</v>
      </c>
      <c r="P184" s="177">
        <f t="shared" si="16"/>
        <v>0</v>
      </c>
      <c r="Q184" s="177">
        <v>0</v>
      </c>
      <c r="R184" s="177">
        <f t="shared" si="17"/>
        <v>0</v>
      </c>
      <c r="S184" s="177">
        <v>0</v>
      </c>
      <c r="T184" s="178">
        <f t="shared" si="18"/>
        <v>0</v>
      </c>
      <c r="AR184" s="179" t="s">
        <v>580</v>
      </c>
      <c r="AT184" s="179" t="s">
        <v>576</v>
      </c>
      <c r="AU184" s="179" t="s">
        <v>84</v>
      </c>
      <c r="AY184" s="17" t="s">
        <v>574</v>
      </c>
      <c r="BE184" s="102">
        <f t="shared" si="19"/>
        <v>0</v>
      </c>
      <c r="BF184" s="102">
        <f t="shared" si="20"/>
        <v>0</v>
      </c>
      <c r="BG184" s="102">
        <f t="shared" si="21"/>
        <v>0</v>
      </c>
      <c r="BH184" s="102">
        <f t="shared" si="22"/>
        <v>0</v>
      </c>
      <c r="BI184" s="102">
        <f t="shared" si="23"/>
        <v>0</v>
      </c>
      <c r="BJ184" s="17" t="s">
        <v>89</v>
      </c>
      <c r="BK184" s="102">
        <f t="shared" si="24"/>
        <v>0</v>
      </c>
      <c r="BL184" s="17" t="s">
        <v>580</v>
      </c>
      <c r="BM184" s="179" t="s">
        <v>7925</v>
      </c>
    </row>
    <row r="185" spans="2:65" s="1" customFormat="1" ht="38" customHeight="1">
      <c r="B185" s="140"/>
      <c r="C185" s="168" t="s">
        <v>4886</v>
      </c>
      <c r="D185" s="168" t="s">
        <v>576</v>
      </c>
      <c r="E185" s="169" t="s">
        <v>7926</v>
      </c>
      <c r="F185" s="170" t="s">
        <v>7927</v>
      </c>
      <c r="G185" s="171" t="s">
        <v>1</v>
      </c>
      <c r="H185" s="172">
        <v>1</v>
      </c>
      <c r="I185" s="173"/>
      <c r="J185" s="174">
        <f t="shared" si="15"/>
        <v>0</v>
      </c>
      <c r="K185" s="175"/>
      <c r="L185" s="34"/>
      <c r="M185" s="176" t="s">
        <v>1</v>
      </c>
      <c r="N185" s="139" t="s">
        <v>43</v>
      </c>
      <c r="P185" s="177">
        <f t="shared" si="16"/>
        <v>0</v>
      </c>
      <c r="Q185" s="177">
        <v>0</v>
      </c>
      <c r="R185" s="177">
        <f t="shared" si="17"/>
        <v>0</v>
      </c>
      <c r="S185" s="177">
        <v>0</v>
      </c>
      <c r="T185" s="178">
        <f t="shared" si="18"/>
        <v>0</v>
      </c>
      <c r="AR185" s="179" t="s">
        <v>580</v>
      </c>
      <c r="AT185" s="179" t="s">
        <v>576</v>
      </c>
      <c r="AU185" s="179" t="s">
        <v>84</v>
      </c>
      <c r="AY185" s="17" t="s">
        <v>574</v>
      </c>
      <c r="BE185" s="102">
        <f t="shared" si="19"/>
        <v>0</v>
      </c>
      <c r="BF185" s="102">
        <f t="shared" si="20"/>
        <v>0</v>
      </c>
      <c r="BG185" s="102">
        <f t="shared" si="21"/>
        <v>0</v>
      </c>
      <c r="BH185" s="102">
        <f t="shared" si="22"/>
        <v>0</v>
      </c>
      <c r="BI185" s="102">
        <f t="shared" si="23"/>
        <v>0</v>
      </c>
      <c r="BJ185" s="17" t="s">
        <v>89</v>
      </c>
      <c r="BK185" s="102">
        <f t="shared" si="24"/>
        <v>0</v>
      </c>
      <c r="BL185" s="17" t="s">
        <v>580</v>
      </c>
      <c r="BM185" s="179" t="s">
        <v>7928</v>
      </c>
    </row>
    <row r="186" spans="2:65" s="1" customFormat="1" ht="16.5" customHeight="1">
      <c r="B186" s="140"/>
      <c r="C186" s="168" t="s">
        <v>4890</v>
      </c>
      <c r="D186" s="168" t="s">
        <v>576</v>
      </c>
      <c r="E186" s="169" t="s">
        <v>7929</v>
      </c>
      <c r="F186" s="170" t="s">
        <v>7847</v>
      </c>
      <c r="G186" s="171" t="s">
        <v>1</v>
      </c>
      <c r="H186" s="172">
        <v>16</v>
      </c>
      <c r="I186" s="173"/>
      <c r="J186" s="174">
        <f t="shared" si="15"/>
        <v>0</v>
      </c>
      <c r="K186" s="175"/>
      <c r="L186" s="34"/>
      <c r="M186" s="176" t="s">
        <v>1</v>
      </c>
      <c r="N186" s="139" t="s">
        <v>43</v>
      </c>
      <c r="P186" s="177">
        <f t="shared" si="16"/>
        <v>0</v>
      </c>
      <c r="Q186" s="177">
        <v>0</v>
      </c>
      <c r="R186" s="177">
        <f t="shared" si="17"/>
        <v>0</v>
      </c>
      <c r="S186" s="177">
        <v>0</v>
      </c>
      <c r="T186" s="178">
        <f t="shared" si="18"/>
        <v>0</v>
      </c>
      <c r="AR186" s="179" t="s">
        <v>580</v>
      </c>
      <c r="AT186" s="179" t="s">
        <v>576</v>
      </c>
      <c r="AU186" s="179" t="s">
        <v>84</v>
      </c>
      <c r="AY186" s="17" t="s">
        <v>574</v>
      </c>
      <c r="BE186" s="102">
        <f t="shared" si="19"/>
        <v>0</v>
      </c>
      <c r="BF186" s="102">
        <f t="shared" si="20"/>
        <v>0</v>
      </c>
      <c r="BG186" s="102">
        <f t="shared" si="21"/>
        <v>0</v>
      </c>
      <c r="BH186" s="102">
        <f t="shared" si="22"/>
        <v>0</v>
      </c>
      <c r="BI186" s="102">
        <f t="shared" si="23"/>
        <v>0</v>
      </c>
      <c r="BJ186" s="17" t="s">
        <v>89</v>
      </c>
      <c r="BK186" s="102">
        <f t="shared" si="24"/>
        <v>0</v>
      </c>
      <c r="BL186" s="17" t="s">
        <v>580</v>
      </c>
      <c r="BM186" s="179" t="s">
        <v>7930</v>
      </c>
    </row>
    <row r="187" spans="2:65" s="1" customFormat="1" ht="16.5" customHeight="1">
      <c r="B187" s="140"/>
      <c r="C187" s="168" t="s">
        <v>4894</v>
      </c>
      <c r="D187" s="168" t="s">
        <v>576</v>
      </c>
      <c r="E187" s="169" t="s">
        <v>7931</v>
      </c>
      <c r="F187" s="170" t="s">
        <v>7862</v>
      </c>
      <c r="G187" s="171" t="s">
        <v>1</v>
      </c>
      <c r="H187" s="172">
        <v>1</v>
      </c>
      <c r="I187" s="173"/>
      <c r="J187" s="174">
        <f t="shared" si="15"/>
        <v>0</v>
      </c>
      <c r="K187" s="175"/>
      <c r="L187" s="34"/>
      <c r="M187" s="176" t="s">
        <v>1</v>
      </c>
      <c r="N187" s="139" t="s">
        <v>43</v>
      </c>
      <c r="P187" s="177">
        <f t="shared" si="16"/>
        <v>0</v>
      </c>
      <c r="Q187" s="177">
        <v>0</v>
      </c>
      <c r="R187" s="177">
        <f t="shared" si="17"/>
        <v>0</v>
      </c>
      <c r="S187" s="177">
        <v>0</v>
      </c>
      <c r="T187" s="178">
        <f t="shared" si="18"/>
        <v>0</v>
      </c>
      <c r="AR187" s="179" t="s">
        <v>580</v>
      </c>
      <c r="AT187" s="179" t="s">
        <v>576</v>
      </c>
      <c r="AU187" s="179" t="s">
        <v>84</v>
      </c>
      <c r="AY187" s="17" t="s">
        <v>574</v>
      </c>
      <c r="BE187" s="102">
        <f t="shared" si="19"/>
        <v>0</v>
      </c>
      <c r="BF187" s="102">
        <f t="shared" si="20"/>
        <v>0</v>
      </c>
      <c r="BG187" s="102">
        <f t="shared" si="21"/>
        <v>0</v>
      </c>
      <c r="BH187" s="102">
        <f t="shared" si="22"/>
        <v>0</v>
      </c>
      <c r="BI187" s="102">
        <f t="shared" si="23"/>
        <v>0</v>
      </c>
      <c r="BJ187" s="17" t="s">
        <v>89</v>
      </c>
      <c r="BK187" s="102">
        <f t="shared" si="24"/>
        <v>0</v>
      </c>
      <c r="BL187" s="17" t="s">
        <v>580</v>
      </c>
      <c r="BM187" s="179" t="s">
        <v>7932</v>
      </c>
    </row>
    <row r="188" spans="2:65" s="1" customFormat="1" ht="24.25" customHeight="1">
      <c r="B188" s="140"/>
      <c r="C188" s="168" t="s">
        <v>4898</v>
      </c>
      <c r="D188" s="168" t="s">
        <v>576</v>
      </c>
      <c r="E188" s="169" t="s">
        <v>7933</v>
      </c>
      <c r="F188" s="170" t="s">
        <v>7883</v>
      </c>
      <c r="G188" s="171" t="s">
        <v>1</v>
      </c>
      <c r="H188" s="172">
        <v>0.5</v>
      </c>
      <c r="I188" s="173"/>
      <c r="J188" s="174">
        <f t="shared" si="15"/>
        <v>0</v>
      </c>
      <c r="K188" s="175"/>
      <c r="L188" s="34"/>
      <c r="M188" s="176" t="s">
        <v>1</v>
      </c>
      <c r="N188" s="139" t="s">
        <v>43</v>
      </c>
      <c r="P188" s="177">
        <f t="shared" si="16"/>
        <v>0</v>
      </c>
      <c r="Q188" s="177">
        <v>0</v>
      </c>
      <c r="R188" s="177">
        <f t="shared" si="17"/>
        <v>0</v>
      </c>
      <c r="S188" s="177">
        <v>0</v>
      </c>
      <c r="T188" s="178">
        <f t="shared" si="18"/>
        <v>0</v>
      </c>
      <c r="AR188" s="179" t="s">
        <v>580</v>
      </c>
      <c r="AT188" s="179" t="s">
        <v>576</v>
      </c>
      <c r="AU188" s="179" t="s">
        <v>84</v>
      </c>
      <c r="AY188" s="17" t="s">
        <v>574</v>
      </c>
      <c r="BE188" s="102">
        <f t="shared" si="19"/>
        <v>0</v>
      </c>
      <c r="BF188" s="102">
        <f t="shared" si="20"/>
        <v>0</v>
      </c>
      <c r="BG188" s="102">
        <f t="shared" si="21"/>
        <v>0</v>
      </c>
      <c r="BH188" s="102">
        <f t="shared" si="22"/>
        <v>0</v>
      </c>
      <c r="BI188" s="102">
        <f t="shared" si="23"/>
        <v>0</v>
      </c>
      <c r="BJ188" s="17" t="s">
        <v>89</v>
      </c>
      <c r="BK188" s="102">
        <f t="shared" si="24"/>
        <v>0</v>
      </c>
      <c r="BL188" s="17" t="s">
        <v>580</v>
      </c>
      <c r="BM188" s="179" t="s">
        <v>7934</v>
      </c>
    </row>
    <row r="189" spans="2:65" s="1" customFormat="1" ht="24.25" customHeight="1">
      <c r="B189" s="140"/>
      <c r="C189" s="168" t="s">
        <v>4902</v>
      </c>
      <c r="D189" s="168" t="s">
        <v>576</v>
      </c>
      <c r="E189" s="169" t="s">
        <v>7935</v>
      </c>
      <c r="F189" s="170" t="s">
        <v>7901</v>
      </c>
      <c r="G189" s="171" t="s">
        <v>1</v>
      </c>
      <c r="H189" s="172">
        <v>1</v>
      </c>
      <c r="I189" s="173"/>
      <c r="J189" s="174">
        <f t="shared" si="15"/>
        <v>0</v>
      </c>
      <c r="K189" s="175"/>
      <c r="L189" s="34"/>
      <c r="M189" s="176" t="s">
        <v>1</v>
      </c>
      <c r="N189" s="139" t="s">
        <v>43</v>
      </c>
      <c r="P189" s="177">
        <f t="shared" si="16"/>
        <v>0</v>
      </c>
      <c r="Q189" s="177">
        <v>0</v>
      </c>
      <c r="R189" s="177">
        <f t="shared" si="17"/>
        <v>0</v>
      </c>
      <c r="S189" s="177">
        <v>0</v>
      </c>
      <c r="T189" s="178">
        <f t="shared" si="18"/>
        <v>0</v>
      </c>
      <c r="AR189" s="179" t="s">
        <v>580</v>
      </c>
      <c r="AT189" s="179" t="s">
        <v>576</v>
      </c>
      <c r="AU189" s="179" t="s">
        <v>84</v>
      </c>
      <c r="AY189" s="17" t="s">
        <v>574</v>
      </c>
      <c r="BE189" s="102">
        <f t="shared" si="19"/>
        <v>0</v>
      </c>
      <c r="BF189" s="102">
        <f t="shared" si="20"/>
        <v>0</v>
      </c>
      <c r="BG189" s="102">
        <f t="shared" si="21"/>
        <v>0</v>
      </c>
      <c r="BH189" s="102">
        <f t="shared" si="22"/>
        <v>0</v>
      </c>
      <c r="BI189" s="102">
        <f t="shared" si="23"/>
        <v>0</v>
      </c>
      <c r="BJ189" s="17" t="s">
        <v>89</v>
      </c>
      <c r="BK189" s="102">
        <f t="shared" si="24"/>
        <v>0</v>
      </c>
      <c r="BL189" s="17" t="s">
        <v>580</v>
      </c>
      <c r="BM189" s="179" t="s">
        <v>7936</v>
      </c>
    </row>
    <row r="190" spans="2:65" s="1" customFormat="1" ht="16.5" customHeight="1">
      <c r="B190" s="140"/>
      <c r="C190" s="168" t="s">
        <v>4906</v>
      </c>
      <c r="D190" s="168" t="s">
        <v>576</v>
      </c>
      <c r="E190" s="169" t="s">
        <v>7937</v>
      </c>
      <c r="F190" s="170" t="s">
        <v>7904</v>
      </c>
      <c r="G190" s="171" t="s">
        <v>1</v>
      </c>
      <c r="H190" s="172">
        <v>1</v>
      </c>
      <c r="I190" s="173"/>
      <c r="J190" s="174">
        <f t="shared" si="15"/>
        <v>0</v>
      </c>
      <c r="K190" s="175"/>
      <c r="L190" s="34"/>
      <c r="M190" s="176" t="s">
        <v>1</v>
      </c>
      <c r="N190" s="139" t="s">
        <v>43</v>
      </c>
      <c r="P190" s="177">
        <f t="shared" si="16"/>
        <v>0</v>
      </c>
      <c r="Q190" s="177">
        <v>0</v>
      </c>
      <c r="R190" s="177">
        <f t="shared" si="17"/>
        <v>0</v>
      </c>
      <c r="S190" s="177">
        <v>0</v>
      </c>
      <c r="T190" s="178">
        <f t="shared" si="18"/>
        <v>0</v>
      </c>
      <c r="AR190" s="179" t="s">
        <v>580</v>
      </c>
      <c r="AT190" s="179" t="s">
        <v>576</v>
      </c>
      <c r="AU190" s="179" t="s">
        <v>84</v>
      </c>
      <c r="AY190" s="17" t="s">
        <v>574</v>
      </c>
      <c r="BE190" s="102">
        <f t="shared" si="19"/>
        <v>0</v>
      </c>
      <c r="BF190" s="102">
        <f t="shared" si="20"/>
        <v>0</v>
      </c>
      <c r="BG190" s="102">
        <f t="shared" si="21"/>
        <v>0</v>
      </c>
      <c r="BH190" s="102">
        <f t="shared" si="22"/>
        <v>0</v>
      </c>
      <c r="BI190" s="102">
        <f t="shared" si="23"/>
        <v>0</v>
      </c>
      <c r="BJ190" s="17" t="s">
        <v>89</v>
      </c>
      <c r="BK190" s="102">
        <f t="shared" si="24"/>
        <v>0</v>
      </c>
      <c r="BL190" s="17" t="s">
        <v>580</v>
      </c>
      <c r="BM190" s="179" t="s">
        <v>7938</v>
      </c>
    </row>
    <row r="191" spans="2:65" s="1" customFormat="1" ht="24.25" customHeight="1">
      <c r="B191" s="140"/>
      <c r="C191" s="168" t="s">
        <v>4910</v>
      </c>
      <c r="D191" s="168" t="s">
        <v>576</v>
      </c>
      <c r="E191" s="169" t="s">
        <v>7939</v>
      </c>
      <c r="F191" s="170" t="s">
        <v>7907</v>
      </c>
      <c r="G191" s="171" t="s">
        <v>1</v>
      </c>
      <c r="H191" s="172">
        <v>1</v>
      </c>
      <c r="I191" s="173"/>
      <c r="J191" s="174">
        <f t="shared" si="15"/>
        <v>0</v>
      </c>
      <c r="K191" s="175"/>
      <c r="L191" s="34"/>
      <c r="M191" s="176" t="s">
        <v>1</v>
      </c>
      <c r="N191" s="139" t="s">
        <v>43</v>
      </c>
      <c r="P191" s="177">
        <f t="shared" si="16"/>
        <v>0</v>
      </c>
      <c r="Q191" s="177">
        <v>0</v>
      </c>
      <c r="R191" s="177">
        <f t="shared" si="17"/>
        <v>0</v>
      </c>
      <c r="S191" s="177">
        <v>0</v>
      </c>
      <c r="T191" s="178">
        <f t="shared" si="18"/>
        <v>0</v>
      </c>
      <c r="AR191" s="179" t="s">
        <v>580</v>
      </c>
      <c r="AT191" s="179" t="s">
        <v>576</v>
      </c>
      <c r="AU191" s="179" t="s">
        <v>84</v>
      </c>
      <c r="AY191" s="17" t="s">
        <v>574</v>
      </c>
      <c r="BE191" s="102">
        <f t="shared" si="19"/>
        <v>0</v>
      </c>
      <c r="BF191" s="102">
        <f t="shared" si="20"/>
        <v>0</v>
      </c>
      <c r="BG191" s="102">
        <f t="shared" si="21"/>
        <v>0</v>
      </c>
      <c r="BH191" s="102">
        <f t="shared" si="22"/>
        <v>0</v>
      </c>
      <c r="BI191" s="102">
        <f t="shared" si="23"/>
        <v>0</v>
      </c>
      <c r="BJ191" s="17" t="s">
        <v>89</v>
      </c>
      <c r="BK191" s="102">
        <f t="shared" si="24"/>
        <v>0</v>
      </c>
      <c r="BL191" s="17" t="s">
        <v>580</v>
      </c>
      <c r="BM191" s="179" t="s">
        <v>7940</v>
      </c>
    </row>
    <row r="192" spans="2:65" s="11" customFormat="1" ht="26" customHeight="1">
      <c r="B192" s="156"/>
      <c r="D192" s="157" t="s">
        <v>76</v>
      </c>
      <c r="E192" s="158" t="s">
        <v>7941</v>
      </c>
      <c r="F192" s="158" t="s">
        <v>7942</v>
      </c>
      <c r="I192" s="159"/>
      <c r="J192" s="160">
        <f>BK192</f>
        <v>0</v>
      </c>
      <c r="L192" s="156"/>
      <c r="M192" s="161"/>
      <c r="P192" s="162">
        <f>SUM(P193:P205)</f>
        <v>0</v>
      </c>
      <c r="R192" s="162">
        <f>SUM(R193:R205)</f>
        <v>0</v>
      </c>
      <c r="T192" s="163">
        <f>SUM(T193:T205)</f>
        <v>0</v>
      </c>
      <c r="AR192" s="157" t="s">
        <v>84</v>
      </c>
      <c r="AT192" s="164" t="s">
        <v>76</v>
      </c>
      <c r="AU192" s="164" t="s">
        <v>77</v>
      </c>
      <c r="AY192" s="157" t="s">
        <v>574</v>
      </c>
      <c r="BK192" s="165">
        <f>SUM(BK193:BK205)</f>
        <v>0</v>
      </c>
    </row>
    <row r="193" spans="2:65" s="1" customFormat="1" ht="38" customHeight="1">
      <c r="B193" s="140"/>
      <c r="C193" s="168" t="s">
        <v>4916</v>
      </c>
      <c r="D193" s="168" t="s">
        <v>576</v>
      </c>
      <c r="E193" s="169" t="s">
        <v>7943</v>
      </c>
      <c r="F193" s="170" t="s">
        <v>7944</v>
      </c>
      <c r="G193" s="171" t="s">
        <v>1</v>
      </c>
      <c r="H193" s="172">
        <v>1</v>
      </c>
      <c r="I193" s="173"/>
      <c r="J193" s="174">
        <f t="shared" ref="J193:J205" si="25">ROUND(I193*H193,2)</f>
        <v>0</v>
      </c>
      <c r="K193" s="175"/>
      <c r="L193" s="34"/>
      <c r="M193" s="176" t="s">
        <v>1</v>
      </c>
      <c r="N193" s="139" t="s">
        <v>43</v>
      </c>
      <c r="P193" s="177">
        <f t="shared" ref="P193:P205" si="26">O193*H193</f>
        <v>0</v>
      </c>
      <c r="Q193" s="177">
        <v>0</v>
      </c>
      <c r="R193" s="177">
        <f t="shared" ref="R193:R205" si="27">Q193*H193</f>
        <v>0</v>
      </c>
      <c r="S193" s="177">
        <v>0</v>
      </c>
      <c r="T193" s="178">
        <f t="shared" ref="T193:T205" si="28">S193*H193</f>
        <v>0</v>
      </c>
      <c r="AR193" s="179" t="s">
        <v>580</v>
      </c>
      <c r="AT193" s="179" t="s">
        <v>576</v>
      </c>
      <c r="AU193" s="179" t="s">
        <v>84</v>
      </c>
      <c r="AY193" s="17" t="s">
        <v>574</v>
      </c>
      <c r="BE193" s="102">
        <f t="shared" ref="BE193:BE205" si="29">IF(N193="základná",J193,0)</f>
        <v>0</v>
      </c>
      <c r="BF193" s="102">
        <f t="shared" ref="BF193:BF205" si="30">IF(N193="znížená",J193,0)</f>
        <v>0</v>
      </c>
      <c r="BG193" s="102">
        <f t="shared" ref="BG193:BG205" si="31">IF(N193="zákl. prenesená",J193,0)</f>
        <v>0</v>
      </c>
      <c r="BH193" s="102">
        <f t="shared" ref="BH193:BH205" si="32">IF(N193="zníž. prenesená",J193,0)</f>
        <v>0</v>
      </c>
      <c r="BI193" s="102">
        <f t="shared" ref="BI193:BI205" si="33">IF(N193="nulová",J193,0)</f>
        <v>0</v>
      </c>
      <c r="BJ193" s="17" t="s">
        <v>89</v>
      </c>
      <c r="BK193" s="102">
        <f t="shared" ref="BK193:BK205" si="34">ROUND(I193*H193,2)</f>
        <v>0</v>
      </c>
      <c r="BL193" s="17" t="s">
        <v>580</v>
      </c>
      <c r="BM193" s="179" t="s">
        <v>7945</v>
      </c>
    </row>
    <row r="194" spans="2:65" s="1" customFormat="1" ht="16.5" customHeight="1">
      <c r="B194" s="140"/>
      <c r="C194" s="168" t="s">
        <v>4922</v>
      </c>
      <c r="D194" s="168" t="s">
        <v>576</v>
      </c>
      <c r="E194" s="169" t="s">
        <v>7946</v>
      </c>
      <c r="F194" s="170" t="s">
        <v>7915</v>
      </c>
      <c r="G194" s="171" t="s">
        <v>1</v>
      </c>
      <c r="H194" s="172">
        <v>2</v>
      </c>
      <c r="I194" s="173"/>
      <c r="J194" s="174">
        <f t="shared" si="25"/>
        <v>0</v>
      </c>
      <c r="K194" s="175"/>
      <c r="L194" s="34"/>
      <c r="M194" s="176" t="s">
        <v>1</v>
      </c>
      <c r="N194" s="139" t="s">
        <v>43</v>
      </c>
      <c r="P194" s="177">
        <f t="shared" si="26"/>
        <v>0</v>
      </c>
      <c r="Q194" s="177">
        <v>0</v>
      </c>
      <c r="R194" s="177">
        <f t="shared" si="27"/>
        <v>0</v>
      </c>
      <c r="S194" s="177">
        <v>0</v>
      </c>
      <c r="T194" s="178">
        <f t="shared" si="28"/>
        <v>0</v>
      </c>
      <c r="AR194" s="179" t="s">
        <v>580</v>
      </c>
      <c r="AT194" s="179" t="s">
        <v>576</v>
      </c>
      <c r="AU194" s="179" t="s">
        <v>84</v>
      </c>
      <c r="AY194" s="17" t="s">
        <v>574</v>
      </c>
      <c r="BE194" s="102">
        <f t="shared" si="29"/>
        <v>0</v>
      </c>
      <c r="BF194" s="102">
        <f t="shared" si="30"/>
        <v>0</v>
      </c>
      <c r="BG194" s="102">
        <f t="shared" si="31"/>
        <v>0</v>
      </c>
      <c r="BH194" s="102">
        <f t="shared" si="32"/>
        <v>0</v>
      </c>
      <c r="BI194" s="102">
        <f t="shared" si="33"/>
        <v>0</v>
      </c>
      <c r="BJ194" s="17" t="s">
        <v>89</v>
      </c>
      <c r="BK194" s="102">
        <f t="shared" si="34"/>
        <v>0</v>
      </c>
      <c r="BL194" s="17" t="s">
        <v>580</v>
      </c>
      <c r="BM194" s="179" t="s">
        <v>7947</v>
      </c>
    </row>
    <row r="195" spans="2:65" s="1" customFormat="1" ht="21.75" customHeight="1">
      <c r="B195" s="140"/>
      <c r="C195" s="168" t="s">
        <v>4926</v>
      </c>
      <c r="D195" s="168" t="s">
        <v>576</v>
      </c>
      <c r="E195" s="169" t="s">
        <v>7948</v>
      </c>
      <c r="F195" s="170" t="s">
        <v>7918</v>
      </c>
      <c r="G195" s="171" t="s">
        <v>1</v>
      </c>
      <c r="H195" s="172">
        <v>1</v>
      </c>
      <c r="I195" s="173"/>
      <c r="J195" s="174">
        <f t="shared" si="25"/>
        <v>0</v>
      </c>
      <c r="K195" s="175"/>
      <c r="L195" s="34"/>
      <c r="M195" s="176" t="s">
        <v>1</v>
      </c>
      <c r="N195" s="139" t="s">
        <v>43</v>
      </c>
      <c r="P195" s="177">
        <f t="shared" si="26"/>
        <v>0</v>
      </c>
      <c r="Q195" s="177">
        <v>0</v>
      </c>
      <c r="R195" s="177">
        <f t="shared" si="27"/>
        <v>0</v>
      </c>
      <c r="S195" s="177">
        <v>0</v>
      </c>
      <c r="T195" s="178">
        <f t="shared" si="28"/>
        <v>0</v>
      </c>
      <c r="AR195" s="179" t="s">
        <v>580</v>
      </c>
      <c r="AT195" s="179" t="s">
        <v>576</v>
      </c>
      <c r="AU195" s="179" t="s">
        <v>84</v>
      </c>
      <c r="AY195" s="17" t="s">
        <v>574</v>
      </c>
      <c r="BE195" s="102">
        <f t="shared" si="29"/>
        <v>0</v>
      </c>
      <c r="BF195" s="102">
        <f t="shared" si="30"/>
        <v>0</v>
      </c>
      <c r="BG195" s="102">
        <f t="shared" si="31"/>
        <v>0</v>
      </c>
      <c r="BH195" s="102">
        <f t="shared" si="32"/>
        <v>0</v>
      </c>
      <c r="BI195" s="102">
        <f t="shared" si="33"/>
        <v>0</v>
      </c>
      <c r="BJ195" s="17" t="s">
        <v>89</v>
      </c>
      <c r="BK195" s="102">
        <f t="shared" si="34"/>
        <v>0</v>
      </c>
      <c r="BL195" s="17" t="s">
        <v>580</v>
      </c>
      <c r="BM195" s="179" t="s">
        <v>7949</v>
      </c>
    </row>
    <row r="196" spans="2:65" s="1" customFormat="1" ht="24.25" customHeight="1">
      <c r="B196" s="140"/>
      <c r="C196" s="168" t="s">
        <v>4930</v>
      </c>
      <c r="D196" s="168" t="s">
        <v>576</v>
      </c>
      <c r="E196" s="169" t="s">
        <v>7950</v>
      </c>
      <c r="F196" s="170" t="s">
        <v>7921</v>
      </c>
      <c r="G196" s="171" t="s">
        <v>1</v>
      </c>
      <c r="H196" s="172">
        <v>2</v>
      </c>
      <c r="I196" s="173"/>
      <c r="J196" s="174">
        <f t="shared" si="25"/>
        <v>0</v>
      </c>
      <c r="K196" s="175"/>
      <c r="L196" s="34"/>
      <c r="M196" s="176" t="s">
        <v>1</v>
      </c>
      <c r="N196" s="139" t="s">
        <v>43</v>
      </c>
      <c r="P196" s="177">
        <f t="shared" si="26"/>
        <v>0</v>
      </c>
      <c r="Q196" s="177">
        <v>0</v>
      </c>
      <c r="R196" s="177">
        <f t="shared" si="27"/>
        <v>0</v>
      </c>
      <c r="S196" s="177">
        <v>0</v>
      </c>
      <c r="T196" s="178">
        <f t="shared" si="28"/>
        <v>0</v>
      </c>
      <c r="AR196" s="179" t="s">
        <v>580</v>
      </c>
      <c r="AT196" s="179" t="s">
        <v>576</v>
      </c>
      <c r="AU196" s="179" t="s">
        <v>84</v>
      </c>
      <c r="AY196" s="17" t="s">
        <v>574</v>
      </c>
      <c r="BE196" s="102">
        <f t="shared" si="29"/>
        <v>0</v>
      </c>
      <c r="BF196" s="102">
        <f t="shared" si="30"/>
        <v>0</v>
      </c>
      <c r="BG196" s="102">
        <f t="shared" si="31"/>
        <v>0</v>
      </c>
      <c r="BH196" s="102">
        <f t="shared" si="32"/>
        <v>0</v>
      </c>
      <c r="BI196" s="102">
        <f t="shared" si="33"/>
        <v>0</v>
      </c>
      <c r="BJ196" s="17" t="s">
        <v>89</v>
      </c>
      <c r="BK196" s="102">
        <f t="shared" si="34"/>
        <v>0</v>
      </c>
      <c r="BL196" s="17" t="s">
        <v>580</v>
      </c>
      <c r="BM196" s="179" t="s">
        <v>7951</v>
      </c>
    </row>
    <row r="197" spans="2:65" s="1" customFormat="1" ht="24.25" customHeight="1">
      <c r="B197" s="140"/>
      <c r="C197" s="168" t="s">
        <v>4934</v>
      </c>
      <c r="D197" s="168" t="s">
        <v>576</v>
      </c>
      <c r="E197" s="169" t="s">
        <v>7952</v>
      </c>
      <c r="F197" s="170" t="s">
        <v>7953</v>
      </c>
      <c r="G197" s="171" t="s">
        <v>1</v>
      </c>
      <c r="H197" s="172">
        <v>1</v>
      </c>
      <c r="I197" s="173"/>
      <c r="J197" s="174">
        <f t="shared" si="25"/>
        <v>0</v>
      </c>
      <c r="K197" s="175"/>
      <c r="L197" s="34"/>
      <c r="M197" s="176" t="s">
        <v>1</v>
      </c>
      <c r="N197" s="139" t="s">
        <v>43</v>
      </c>
      <c r="P197" s="177">
        <f t="shared" si="26"/>
        <v>0</v>
      </c>
      <c r="Q197" s="177">
        <v>0</v>
      </c>
      <c r="R197" s="177">
        <f t="shared" si="27"/>
        <v>0</v>
      </c>
      <c r="S197" s="177">
        <v>0</v>
      </c>
      <c r="T197" s="178">
        <f t="shared" si="28"/>
        <v>0</v>
      </c>
      <c r="AR197" s="179" t="s">
        <v>580</v>
      </c>
      <c r="AT197" s="179" t="s">
        <v>576</v>
      </c>
      <c r="AU197" s="179" t="s">
        <v>84</v>
      </c>
      <c r="AY197" s="17" t="s">
        <v>574</v>
      </c>
      <c r="BE197" s="102">
        <f t="shared" si="29"/>
        <v>0</v>
      </c>
      <c r="BF197" s="102">
        <f t="shared" si="30"/>
        <v>0</v>
      </c>
      <c r="BG197" s="102">
        <f t="shared" si="31"/>
        <v>0</v>
      </c>
      <c r="BH197" s="102">
        <f t="shared" si="32"/>
        <v>0</v>
      </c>
      <c r="BI197" s="102">
        <f t="shared" si="33"/>
        <v>0</v>
      </c>
      <c r="BJ197" s="17" t="s">
        <v>89</v>
      </c>
      <c r="BK197" s="102">
        <f t="shared" si="34"/>
        <v>0</v>
      </c>
      <c r="BL197" s="17" t="s">
        <v>580</v>
      </c>
      <c r="BM197" s="179" t="s">
        <v>7954</v>
      </c>
    </row>
    <row r="198" spans="2:65" s="1" customFormat="1" ht="38" customHeight="1">
      <c r="B198" s="140"/>
      <c r="C198" s="168" t="s">
        <v>4938</v>
      </c>
      <c r="D198" s="168" t="s">
        <v>576</v>
      </c>
      <c r="E198" s="169" t="s">
        <v>7955</v>
      </c>
      <c r="F198" s="170" t="s">
        <v>7956</v>
      </c>
      <c r="G198" s="171" t="s">
        <v>1</v>
      </c>
      <c r="H198" s="172">
        <v>1</v>
      </c>
      <c r="I198" s="173"/>
      <c r="J198" s="174">
        <f t="shared" si="25"/>
        <v>0</v>
      </c>
      <c r="K198" s="175"/>
      <c r="L198" s="34"/>
      <c r="M198" s="176" t="s">
        <v>1</v>
      </c>
      <c r="N198" s="139" t="s">
        <v>43</v>
      </c>
      <c r="P198" s="177">
        <f t="shared" si="26"/>
        <v>0</v>
      </c>
      <c r="Q198" s="177">
        <v>0</v>
      </c>
      <c r="R198" s="177">
        <f t="shared" si="27"/>
        <v>0</v>
      </c>
      <c r="S198" s="177">
        <v>0</v>
      </c>
      <c r="T198" s="178">
        <f t="shared" si="28"/>
        <v>0</v>
      </c>
      <c r="AR198" s="179" t="s">
        <v>580</v>
      </c>
      <c r="AT198" s="179" t="s">
        <v>576</v>
      </c>
      <c r="AU198" s="179" t="s">
        <v>84</v>
      </c>
      <c r="AY198" s="17" t="s">
        <v>574</v>
      </c>
      <c r="BE198" s="102">
        <f t="shared" si="29"/>
        <v>0</v>
      </c>
      <c r="BF198" s="102">
        <f t="shared" si="30"/>
        <v>0</v>
      </c>
      <c r="BG198" s="102">
        <f t="shared" si="31"/>
        <v>0</v>
      </c>
      <c r="BH198" s="102">
        <f t="shared" si="32"/>
        <v>0</v>
      </c>
      <c r="BI198" s="102">
        <f t="shared" si="33"/>
        <v>0</v>
      </c>
      <c r="BJ198" s="17" t="s">
        <v>89</v>
      </c>
      <c r="BK198" s="102">
        <f t="shared" si="34"/>
        <v>0</v>
      </c>
      <c r="BL198" s="17" t="s">
        <v>580</v>
      </c>
      <c r="BM198" s="179" t="s">
        <v>7957</v>
      </c>
    </row>
    <row r="199" spans="2:65" s="1" customFormat="1" ht="16.5" customHeight="1">
      <c r="B199" s="140"/>
      <c r="C199" s="168" t="s">
        <v>4972</v>
      </c>
      <c r="D199" s="168" t="s">
        <v>576</v>
      </c>
      <c r="E199" s="169" t="s">
        <v>7958</v>
      </c>
      <c r="F199" s="170" t="s">
        <v>7959</v>
      </c>
      <c r="G199" s="171" t="s">
        <v>1</v>
      </c>
      <c r="H199" s="172">
        <v>2</v>
      </c>
      <c r="I199" s="173"/>
      <c r="J199" s="174">
        <f t="shared" si="25"/>
        <v>0</v>
      </c>
      <c r="K199" s="175"/>
      <c r="L199" s="34"/>
      <c r="M199" s="176" t="s">
        <v>1</v>
      </c>
      <c r="N199" s="139" t="s">
        <v>43</v>
      </c>
      <c r="P199" s="177">
        <f t="shared" si="26"/>
        <v>0</v>
      </c>
      <c r="Q199" s="177">
        <v>0</v>
      </c>
      <c r="R199" s="177">
        <f t="shared" si="27"/>
        <v>0</v>
      </c>
      <c r="S199" s="177">
        <v>0</v>
      </c>
      <c r="T199" s="178">
        <f t="shared" si="28"/>
        <v>0</v>
      </c>
      <c r="AR199" s="179" t="s">
        <v>580</v>
      </c>
      <c r="AT199" s="179" t="s">
        <v>576</v>
      </c>
      <c r="AU199" s="179" t="s">
        <v>84</v>
      </c>
      <c r="AY199" s="17" t="s">
        <v>574</v>
      </c>
      <c r="BE199" s="102">
        <f t="shared" si="29"/>
        <v>0</v>
      </c>
      <c r="BF199" s="102">
        <f t="shared" si="30"/>
        <v>0</v>
      </c>
      <c r="BG199" s="102">
        <f t="shared" si="31"/>
        <v>0</v>
      </c>
      <c r="BH199" s="102">
        <f t="shared" si="32"/>
        <v>0</v>
      </c>
      <c r="BI199" s="102">
        <f t="shared" si="33"/>
        <v>0</v>
      </c>
      <c r="BJ199" s="17" t="s">
        <v>89</v>
      </c>
      <c r="BK199" s="102">
        <f t="shared" si="34"/>
        <v>0</v>
      </c>
      <c r="BL199" s="17" t="s">
        <v>580</v>
      </c>
      <c r="BM199" s="179" t="s">
        <v>7960</v>
      </c>
    </row>
    <row r="200" spans="2:65" s="1" customFormat="1" ht="16.5" customHeight="1">
      <c r="B200" s="140"/>
      <c r="C200" s="168" t="s">
        <v>4976</v>
      </c>
      <c r="D200" s="168" t="s">
        <v>576</v>
      </c>
      <c r="E200" s="169" t="s">
        <v>7961</v>
      </c>
      <c r="F200" s="170" t="s">
        <v>7962</v>
      </c>
      <c r="G200" s="171" t="s">
        <v>1</v>
      </c>
      <c r="H200" s="172">
        <v>1</v>
      </c>
      <c r="I200" s="173"/>
      <c r="J200" s="174">
        <f t="shared" si="25"/>
        <v>0</v>
      </c>
      <c r="K200" s="175"/>
      <c r="L200" s="34"/>
      <c r="M200" s="176" t="s">
        <v>1</v>
      </c>
      <c r="N200" s="139" t="s">
        <v>43</v>
      </c>
      <c r="P200" s="177">
        <f t="shared" si="26"/>
        <v>0</v>
      </c>
      <c r="Q200" s="177">
        <v>0</v>
      </c>
      <c r="R200" s="177">
        <f t="shared" si="27"/>
        <v>0</v>
      </c>
      <c r="S200" s="177">
        <v>0</v>
      </c>
      <c r="T200" s="178">
        <f t="shared" si="28"/>
        <v>0</v>
      </c>
      <c r="AR200" s="179" t="s">
        <v>580</v>
      </c>
      <c r="AT200" s="179" t="s">
        <v>576</v>
      </c>
      <c r="AU200" s="179" t="s">
        <v>84</v>
      </c>
      <c r="AY200" s="17" t="s">
        <v>574</v>
      </c>
      <c r="BE200" s="102">
        <f t="shared" si="29"/>
        <v>0</v>
      </c>
      <c r="BF200" s="102">
        <f t="shared" si="30"/>
        <v>0</v>
      </c>
      <c r="BG200" s="102">
        <f t="shared" si="31"/>
        <v>0</v>
      </c>
      <c r="BH200" s="102">
        <f t="shared" si="32"/>
        <v>0</v>
      </c>
      <c r="BI200" s="102">
        <f t="shared" si="33"/>
        <v>0</v>
      </c>
      <c r="BJ200" s="17" t="s">
        <v>89</v>
      </c>
      <c r="BK200" s="102">
        <f t="shared" si="34"/>
        <v>0</v>
      </c>
      <c r="BL200" s="17" t="s">
        <v>580</v>
      </c>
      <c r="BM200" s="179" t="s">
        <v>7963</v>
      </c>
    </row>
    <row r="201" spans="2:65" s="1" customFormat="1" ht="16.5" customHeight="1">
      <c r="B201" s="140"/>
      <c r="C201" s="168" t="s">
        <v>4980</v>
      </c>
      <c r="D201" s="168" t="s">
        <v>576</v>
      </c>
      <c r="E201" s="169" t="s">
        <v>7964</v>
      </c>
      <c r="F201" s="170" t="s">
        <v>7862</v>
      </c>
      <c r="G201" s="171" t="s">
        <v>1</v>
      </c>
      <c r="H201" s="172">
        <v>1</v>
      </c>
      <c r="I201" s="173"/>
      <c r="J201" s="174">
        <f t="shared" si="25"/>
        <v>0</v>
      </c>
      <c r="K201" s="175"/>
      <c r="L201" s="34"/>
      <c r="M201" s="176" t="s">
        <v>1</v>
      </c>
      <c r="N201" s="139" t="s">
        <v>43</v>
      </c>
      <c r="P201" s="177">
        <f t="shared" si="26"/>
        <v>0</v>
      </c>
      <c r="Q201" s="177">
        <v>0</v>
      </c>
      <c r="R201" s="177">
        <f t="shared" si="27"/>
        <v>0</v>
      </c>
      <c r="S201" s="177">
        <v>0</v>
      </c>
      <c r="T201" s="178">
        <f t="shared" si="28"/>
        <v>0</v>
      </c>
      <c r="AR201" s="179" t="s">
        <v>580</v>
      </c>
      <c r="AT201" s="179" t="s">
        <v>576</v>
      </c>
      <c r="AU201" s="179" t="s">
        <v>84</v>
      </c>
      <c r="AY201" s="17" t="s">
        <v>574</v>
      </c>
      <c r="BE201" s="102">
        <f t="shared" si="29"/>
        <v>0</v>
      </c>
      <c r="BF201" s="102">
        <f t="shared" si="30"/>
        <v>0</v>
      </c>
      <c r="BG201" s="102">
        <f t="shared" si="31"/>
        <v>0</v>
      </c>
      <c r="BH201" s="102">
        <f t="shared" si="32"/>
        <v>0</v>
      </c>
      <c r="BI201" s="102">
        <f t="shared" si="33"/>
        <v>0</v>
      </c>
      <c r="BJ201" s="17" t="s">
        <v>89</v>
      </c>
      <c r="BK201" s="102">
        <f t="shared" si="34"/>
        <v>0</v>
      </c>
      <c r="BL201" s="17" t="s">
        <v>580</v>
      </c>
      <c r="BM201" s="179" t="s">
        <v>7965</v>
      </c>
    </row>
    <row r="202" spans="2:65" s="1" customFormat="1" ht="49.25" customHeight="1">
      <c r="B202" s="140"/>
      <c r="C202" s="168" t="s">
        <v>4984</v>
      </c>
      <c r="D202" s="168" t="s">
        <v>576</v>
      </c>
      <c r="E202" s="169" t="s">
        <v>7966</v>
      </c>
      <c r="F202" s="170" t="s">
        <v>7967</v>
      </c>
      <c r="G202" s="171" t="s">
        <v>1</v>
      </c>
      <c r="H202" s="172">
        <v>1</v>
      </c>
      <c r="I202" s="173"/>
      <c r="J202" s="174">
        <f t="shared" si="25"/>
        <v>0</v>
      </c>
      <c r="K202" s="175"/>
      <c r="L202" s="34"/>
      <c r="M202" s="176" t="s">
        <v>1</v>
      </c>
      <c r="N202" s="139" t="s">
        <v>43</v>
      </c>
      <c r="P202" s="177">
        <f t="shared" si="26"/>
        <v>0</v>
      </c>
      <c r="Q202" s="177">
        <v>0</v>
      </c>
      <c r="R202" s="177">
        <f t="shared" si="27"/>
        <v>0</v>
      </c>
      <c r="S202" s="177">
        <v>0</v>
      </c>
      <c r="T202" s="178">
        <f t="shared" si="28"/>
        <v>0</v>
      </c>
      <c r="AR202" s="179" t="s">
        <v>580</v>
      </c>
      <c r="AT202" s="179" t="s">
        <v>576</v>
      </c>
      <c r="AU202" s="179" t="s">
        <v>84</v>
      </c>
      <c r="AY202" s="17" t="s">
        <v>574</v>
      </c>
      <c r="BE202" s="102">
        <f t="shared" si="29"/>
        <v>0</v>
      </c>
      <c r="BF202" s="102">
        <f t="shared" si="30"/>
        <v>0</v>
      </c>
      <c r="BG202" s="102">
        <f t="shared" si="31"/>
        <v>0</v>
      </c>
      <c r="BH202" s="102">
        <f t="shared" si="32"/>
        <v>0</v>
      </c>
      <c r="BI202" s="102">
        <f t="shared" si="33"/>
        <v>0</v>
      </c>
      <c r="BJ202" s="17" t="s">
        <v>89</v>
      </c>
      <c r="BK202" s="102">
        <f t="shared" si="34"/>
        <v>0</v>
      </c>
      <c r="BL202" s="17" t="s">
        <v>580</v>
      </c>
      <c r="BM202" s="179" t="s">
        <v>7968</v>
      </c>
    </row>
    <row r="203" spans="2:65" s="1" customFormat="1" ht="24.25" customHeight="1">
      <c r="B203" s="140"/>
      <c r="C203" s="168" t="s">
        <v>4988</v>
      </c>
      <c r="D203" s="168" t="s">
        <v>576</v>
      </c>
      <c r="E203" s="169" t="s">
        <v>7969</v>
      </c>
      <c r="F203" s="170" t="s">
        <v>7901</v>
      </c>
      <c r="G203" s="171" t="s">
        <v>1</v>
      </c>
      <c r="H203" s="172">
        <v>1</v>
      </c>
      <c r="I203" s="173"/>
      <c r="J203" s="174">
        <f t="shared" si="25"/>
        <v>0</v>
      </c>
      <c r="K203" s="175"/>
      <c r="L203" s="34"/>
      <c r="M203" s="176" t="s">
        <v>1</v>
      </c>
      <c r="N203" s="139" t="s">
        <v>43</v>
      </c>
      <c r="P203" s="177">
        <f t="shared" si="26"/>
        <v>0</v>
      </c>
      <c r="Q203" s="177">
        <v>0</v>
      </c>
      <c r="R203" s="177">
        <f t="shared" si="27"/>
        <v>0</v>
      </c>
      <c r="S203" s="177">
        <v>0</v>
      </c>
      <c r="T203" s="178">
        <f t="shared" si="28"/>
        <v>0</v>
      </c>
      <c r="AR203" s="179" t="s">
        <v>580</v>
      </c>
      <c r="AT203" s="179" t="s">
        <v>576</v>
      </c>
      <c r="AU203" s="179" t="s">
        <v>84</v>
      </c>
      <c r="AY203" s="17" t="s">
        <v>574</v>
      </c>
      <c r="BE203" s="102">
        <f t="shared" si="29"/>
        <v>0</v>
      </c>
      <c r="BF203" s="102">
        <f t="shared" si="30"/>
        <v>0</v>
      </c>
      <c r="BG203" s="102">
        <f t="shared" si="31"/>
        <v>0</v>
      </c>
      <c r="BH203" s="102">
        <f t="shared" si="32"/>
        <v>0</v>
      </c>
      <c r="BI203" s="102">
        <f t="shared" si="33"/>
        <v>0</v>
      </c>
      <c r="BJ203" s="17" t="s">
        <v>89</v>
      </c>
      <c r="BK203" s="102">
        <f t="shared" si="34"/>
        <v>0</v>
      </c>
      <c r="BL203" s="17" t="s">
        <v>580</v>
      </c>
      <c r="BM203" s="179" t="s">
        <v>7970</v>
      </c>
    </row>
    <row r="204" spans="2:65" s="1" customFormat="1" ht="16.5" customHeight="1">
      <c r="B204" s="140"/>
      <c r="C204" s="168" t="s">
        <v>4992</v>
      </c>
      <c r="D204" s="168" t="s">
        <v>576</v>
      </c>
      <c r="E204" s="169" t="s">
        <v>7971</v>
      </c>
      <c r="F204" s="170" t="s">
        <v>7904</v>
      </c>
      <c r="G204" s="171" t="s">
        <v>1</v>
      </c>
      <c r="H204" s="172">
        <v>1</v>
      </c>
      <c r="I204" s="173"/>
      <c r="J204" s="174">
        <f t="shared" si="25"/>
        <v>0</v>
      </c>
      <c r="K204" s="175"/>
      <c r="L204" s="34"/>
      <c r="M204" s="176" t="s">
        <v>1</v>
      </c>
      <c r="N204" s="139" t="s">
        <v>43</v>
      </c>
      <c r="P204" s="177">
        <f t="shared" si="26"/>
        <v>0</v>
      </c>
      <c r="Q204" s="177">
        <v>0</v>
      </c>
      <c r="R204" s="177">
        <f t="shared" si="27"/>
        <v>0</v>
      </c>
      <c r="S204" s="177">
        <v>0</v>
      </c>
      <c r="T204" s="178">
        <f t="shared" si="28"/>
        <v>0</v>
      </c>
      <c r="AR204" s="179" t="s">
        <v>580</v>
      </c>
      <c r="AT204" s="179" t="s">
        <v>576</v>
      </c>
      <c r="AU204" s="179" t="s">
        <v>84</v>
      </c>
      <c r="AY204" s="17" t="s">
        <v>574</v>
      </c>
      <c r="BE204" s="102">
        <f t="shared" si="29"/>
        <v>0</v>
      </c>
      <c r="BF204" s="102">
        <f t="shared" si="30"/>
        <v>0</v>
      </c>
      <c r="BG204" s="102">
        <f t="shared" si="31"/>
        <v>0</v>
      </c>
      <c r="BH204" s="102">
        <f t="shared" si="32"/>
        <v>0</v>
      </c>
      <c r="BI204" s="102">
        <f t="shared" si="33"/>
        <v>0</v>
      </c>
      <c r="BJ204" s="17" t="s">
        <v>89</v>
      </c>
      <c r="BK204" s="102">
        <f t="shared" si="34"/>
        <v>0</v>
      </c>
      <c r="BL204" s="17" t="s">
        <v>580</v>
      </c>
      <c r="BM204" s="179" t="s">
        <v>7972</v>
      </c>
    </row>
    <row r="205" spans="2:65" s="1" customFormat="1" ht="24.25" customHeight="1">
      <c r="B205" s="140"/>
      <c r="C205" s="168" t="s">
        <v>4996</v>
      </c>
      <c r="D205" s="168" t="s">
        <v>576</v>
      </c>
      <c r="E205" s="169" t="s">
        <v>7973</v>
      </c>
      <c r="F205" s="170" t="s">
        <v>7907</v>
      </c>
      <c r="G205" s="171" t="s">
        <v>1</v>
      </c>
      <c r="H205" s="172">
        <v>1</v>
      </c>
      <c r="I205" s="173"/>
      <c r="J205" s="174">
        <f t="shared" si="25"/>
        <v>0</v>
      </c>
      <c r="K205" s="175"/>
      <c r="L205" s="34"/>
      <c r="M205" s="176" t="s">
        <v>1</v>
      </c>
      <c r="N205" s="139" t="s">
        <v>43</v>
      </c>
      <c r="P205" s="177">
        <f t="shared" si="26"/>
        <v>0</v>
      </c>
      <c r="Q205" s="177">
        <v>0</v>
      </c>
      <c r="R205" s="177">
        <f t="shared" si="27"/>
        <v>0</v>
      </c>
      <c r="S205" s="177">
        <v>0</v>
      </c>
      <c r="T205" s="178">
        <f t="shared" si="28"/>
        <v>0</v>
      </c>
      <c r="AR205" s="179" t="s">
        <v>580</v>
      </c>
      <c r="AT205" s="179" t="s">
        <v>576</v>
      </c>
      <c r="AU205" s="179" t="s">
        <v>84</v>
      </c>
      <c r="AY205" s="17" t="s">
        <v>574</v>
      </c>
      <c r="BE205" s="102">
        <f t="shared" si="29"/>
        <v>0</v>
      </c>
      <c r="BF205" s="102">
        <f t="shared" si="30"/>
        <v>0</v>
      </c>
      <c r="BG205" s="102">
        <f t="shared" si="31"/>
        <v>0</v>
      </c>
      <c r="BH205" s="102">
        <f t="shared" si="32"/>
        <v>0</v>
      </c>
      <c r="BI205" s="102">
        <f t="shared" si="33"/>
        <v>0</v>
      </c>
      <c r="BJ205" s="17" t="s">
        <v>89</v>
      </c>
      <c r="BK205" s="102">
        <f t="shared" si="34"/>
        <v>0</v>
      </c>
      <c r="BL205" s="17" t="s">
        <v>580</v>
      </c>
      <c r="BM205" s="179" t="s">
        <v>7974</v>
      </c>
    </row>
    <row r="206" spans="2:65" s="11" customFormat="1" ht="26" customHeight="1">
      <c r="B206" s="156"/>
      <c r="D206" s="157" t="s">
        <v>76</v>
      </c>
      <c r="E206" s="158" t="s">
        <v>7975</v>
      </c>
      <c r="F206" s="158" t="s">
        <v>7976</v>
      </c>
      <c r="I206" s="159"/>
      <c r="J206" s="160">
        <f>BK206</f>
        <v>0</v>
      </c>
      <c r="L206" s="156"/>
      <c r="M206" s="161"/>
      <c r="P206" s="162">
        <f>SUM(P207:P211)</f>
        <v>0</v>
      </c>
      <c r="R206" s="162">
        <f>SUM(R207:R211)</f>
        <v>0</v>
      </c>
      <c r="T206" s="163">
        <f>SUM(T207:T211)</f>
        <v>0</v>
      </c>
      <c r="AR206" s="157" t="s">
        <v>84</v>
      </c>
      <c r="AT206" s="164" t="s">
        <v>76</v>
      </c>
      <c r="AU206" s="164" t="s">
        <v>77</v>
      </c>
      <c r="AY206" s="157" t="s">
        <v>574</v>
      </c>
      <c r="BK206" s="165">
        <f>SUM(BK207:BK211)</f>
        <v>0</v>
      </c>
    </row>
    <row r="207" spans="2:65" s="1" customFormat="1" ht="16.5" customHeight="1">
      <c r="B207" s="140"/>
      <c r="C207" s="168" t="s">
        <v>5000</v>
      </c>
      <c r="D207" s="168" t="s">
        <v>576</v>
      </c>
      <c r="E207" s="169" t="s">
        <v>7977</v>
      </c>
      <c r="F207" s="170" t="s">
        <v>7978</v>
      </c>
      <c r="G207" s="171" t="s">
        <v>1</v>
      </c>
      <c r="H207" s="172">
        <v>2</v>
      </c>
      <c r="I207" s="173"/>
      <c r="J207" s="174">
        <f>ROUND(I207*H207,2)</f>
        <v>0</v>
      </c>
      <c r="K207" s="175"/>
      <c r="L207" s="34"/>
      <c r="M207" s="176" t="s">
        <v>1</v>
      </c>
      <c r="N207" s="139" t="s">
        <v>43</v>
      </c>
      <c r="P207" s="177">
        <f>O207*H207</f>
        <v>0</v>
      </c>
      <c r="Q207" s="177">
        <v>0</v>
      </c>
      <c r="R207" s="177">
        <f>Q207*H207</f>
        <v>0</v>
      </c>
      <c r="S207" s="177">
        <v>0</v>
      </c>
      <c r="T207" s="178">
        <f>S207*H207</f>
        <v>0</v>
      </c>
      <c r="AR207" s="179" t="s">
        <v>580</v>
      </c>
      <c r="AT207" s="179" t="s">
        <v>576</v>
      </c>
      <c r="AU207" s="179" t="s">
        <v>84</v>
      </c>
      <c r="AY207" s="17" t="s">
        <v>574</v>
      </c>
      <c r="BE207" s="102">
        <f>IF(N207="základná",J207,0)</f>
        <v>0</v>
      </c>
      <c r="BF207" s="102">
        <f>IF(N207="znížená",J207,0)</f>
        <v>0</v>
      </c>
      <c r="BG207" s="102">
        <f>IF(N207="zákl. prenesená",J207,0)</f>
        <v>0</v>
      </c>
      <c r="BH207" s="102">
        <f>IF(N207="zníž. prenesená",J207,0)</f>
        <v>0</v>
      </c>
      <c r="BI207" s="102">
        <f>IF(N207="nulová",J207,0)</f>
        <v>0</v>
      </c>
      <c r="BJ207" s="17" t="s">
        <v>89</v>
      </c>
      <c r="BK207" s="102">
        <f>ROUND(I207*H207,2)</f>
        <v>0</v>
      </c>
      <c r="BL207" s="17" t="s">
        <v>580</v>
      </c>
      <c r="BM207" s="179" t="s">
        <v>7979</v>
      </c>
    </row>
    <row r="208" spans="2:65" s="1" customFormat="1" ht="21.75" customHeight="1">
      <c r="B208" s="140"/>
      <c r="C208" s="168" t="s">
        <v>5004</v>
      </c>
      <c r="D208" s="168" t="s">
        <v>576</v>
      </c>
      <c r="E208" s="169" t="s">
        <v>7980</v>
      </c>
      <c r="F208" s="170" t="s">
        <v>7877</v>
      </c>
      <c r="G208" s="171" t="s">
        <v>1</v>
      </c>
      <c r="H208" s="172">
        <v>3</v>
      </c>
      <c r="I208" s="173"/>
      <c r="J208" s="174">
        <f>ROUND(I208*H208,2)</f>
        <v>0</v>
      </c>
      <c r="K208" s="175"/>
      <c r="L208" s="34"/>
      <c r="M208" s="176" t="s">
        <v>1</v>
      </c>
      <c r="N208" s="139" t="s">
        <v>43</v>
      </c>
      <c r="P208" s="177">
        <f>O208*H208</f>
        <v>0</v>
      </c>
      <c r="Q208" s="177">
        <v>0</v>
      </c>
      <c r="R208" s="177">
        <f>Q208*H208</f>
        <v>0</v>
      </c>
      <c r="S208" s="177">
        <v>0</v>
      </c>
      <c r="T208" s="178">
        <f>S208*H208</f>
        <v>0</v>
      </c>
      <c r="AR208" s="179" t="s">
        <v>580</v>
      </c>
      <c r="AT208" s="179" t="s">
        <v>576</v>
      </c>
      <c r="AU208" s="179" t="s">
        <v>84</v>
      </c>
      <c r="AY208" s="17" t="s">
        <v>574</v>
      </c>
      <c r="BE208" s="102">
        <f>IF(N208="základná",J208,0)</f>
        <v>0</v>
      </c>
      <c r="BF208" s="102">
        <f>IF(N208="znížená",J208,0)</f>
        <v>0</v>
      </c>
      <c r="BG208" s="102">
        <f>IF(N208="zákl. prenesená",J208,0)</f>
        <v>0</v>
      </c>
      <c r="BH208" s="102">
        <f>IF(N208="zníž. prenesená",J208,0)</f>
        <v>0</v>
      </c>
      <c r="BI208" s="102">
        <f>IF(N208="nulová",J208,0)</f>
        <v>0</v>
      </c>
      <c r="BJ208" s="17" t="s">
        <v>89</v>
      </c>
      <c r="BK208" s="102">
        <f>ROUND(I208*H208,2)</f>
        <v>0</v>
      </c>
      <c r="BL208" s="17" t="s">
        <v>580</v>
      </c>
      <c r="BM208" s="179" t="s">
        <v>7981</v>
      </c>
    </row>
    <row r="209" spans="2:65" s="1" customFormat="1" ht="24.25" customHeight="1">
      <c r="B209" s="140"/>
      <c r="C209" s="168" t="s">
        <v>5008</v>
      </c>
      <c r="D209" s="168" t="s">
        <v>576</v>
      </c>
      <c r="E209" s="169" t="s">
        <v>7982</v>
      </c>
      <c r="F209" s="170" t="s">
        <v>7883</v>
      </c>
      <c r="G209" s="171" t="s">
        <v>1</v>
      </c>
      <c r="H209" s="172">
        <v>1</v>
      </c>
      <c r="I209" s="173"/>
      <c r="J209" s="174">
        <f>ROUND(I209*H209,2)</f>
        <v>0</v>
      </c>
      <c r="K209" s="175"/>
      <c r="L209" s="34"/>
      <c r="M209" s="176" t="s">
        <v>1</v>
      </c>
      <c r="N209" s="139" t="s">
        <v>43</v>
      </c>
      <c r="P209" s="177">
        <f>O209*H209</f>
        <v>0</v>
      </c>
      <c r="Q209" s="177">
        <v>0</v>
      </c>
      <c r="R209" s="177">
        <f>Q209*H209</f>
        <v>0</v>
      </c>
      <c r="S209" s="177">
        <v>0</v>
      </c>
      <c r="T209" s="178">
        <f>S209*H209</f>
        <v>0</v>
      </c>
      <c r="AR209" s="179" t="s">
        <v>580</v>
      </c>
      <c r="AT209" s="179" t="s">
        <v>576</v>
      </c>
      <c r="AU209" s="179" t="s">
        <v>84</v>
      </c>
      <c r="AY209" s="17" t="s">
        <v>574</v>
      </c>
      <c r="BE209" s="102">
        <f>IF(N209="základná",J209,0)</f>
        <v>0</v>
      </c>
      <c r="BF209" s="102">
        <f>IF(N209="znížená",J209,0)</f>
        <v>0</v>
      </c>
      <c r="BG209" s="102">
        <f>IF(N209="zákl. prenesená",J209,0)</f>
        <v>0</v>
      </c>
      <c r="BH209" s="102">
        <f>IF(N209="zníž. prenesená",J209,0)</f>
        <v>0</v>
      </c>
      <c r="BI209" s="102">
        <f>IF(N209="nulová",J209,0)</f>
        <v>0</v>
      </c>
      <c r="BJ209" s="17" t="s">
        <v>89</v>
      </c>
      <c r="BK209" s="102">
        <f>ROUND(I209*H209,2)</f>
        <v>0</v>
      </c>
      <c r="BL209" s="17" t="s">
        <v>580</v>
      </c>
      <c r="BM209" s="179" t="s">
        <v>7983</v>
      </c>
    </row>
    <row r="210" spans="2:65" s="1" customFormat="1" ht="24.25" customHeight="1">
      <c r="B210" s="140"/>
      <c r="C210" s="168" t="s">
        <v>5012</v>
      </c>
      <c r="D210" s="168" t="s">
        <v>576</v>
      </c>
      <c r="E210" s="169" t="s">
        <v>7984</v>
      </c>
      <c r="F210" s="170" t="s">
        <v>7985</v>
      </c>
      <c r="G210" s="171" t="s">
        <v>1</v>
      </c>
      <c r="H210" s="172">
        <v>2</v>
      </c>
      <c r="I210" s="173"/>
      <c r="J210" s="174">
        <f>ROUND(I210*H210,2)</f>
        <v>0</v>
      </c>
      <c r="K210" s="175"/>
      <c r="L210" s="34"/>
      <c r="M210" s="176" t="s">
        <v>1</v>
      </c>
      <c r="N210" s="139" t="s">
        <v>43</v>
      </c>
      <c r="P210" s="177">
        <f>O210*H210</f>
        <v>0</v>
      </c>
      <c r="Q210" s="177">
        <v>0</v>
      </c>
      <c r="R210" s="177">
        <f>Q210*H210</f>
        <v>0</v>
      </c>
      <c r="S210" s="177">
        <v>0</v>
      </c>
      <c r="T210" s="178">
        <f>S210*H210</f>
        <v>0</v>
      </c>
      <c r="AR210" s="179" t="s">
        <v>580</v>
      </c>
      <c r="AT210" s="179" t="s">
        <v>576</v>
      </c>
      <c r="AU210" s="179" t="s">
        <v>84</v>
      </c>
      <c r="AY210" s="17" t="s">
        <v>574</v>
      </c>
      <c r="BE210" s="102">
        <f>IF(N210="základná",J210,0)</f>
        <v>0</v>
      </c>
      <c r="BF210" s="102">
        <f>IF(N210="znížená",J210,0)</f>
        <v>0</v>
      </c>
      <c r="BG210" s="102">
        <f>IF(N210="zákl. prenesená",J210,0)</f>
        <v>0</v>
      </c>
      <c r="BH210" s="102">
        <f>IF(N210="zníž. prenesená",J210,0)</f>
        <v>0</v>
      </c>
      <c r="BI210" s="102">
        <f>IF(N210="nulová",J210,0)</f>
        <v>0</v>
      </c>
      <c r="BJ210" s="17" t="s">
        <v>89</v>
      </c>
      <c r="BK210" s="102">
        <f>ROUND(I210*H210,2)</f>
        <v>0</v>
      </c>
      <c r="BL210" s="17" t="s">
        <v>580</v>
      </c>
      <c r="BM210" s="179" t="s">
        <v>7986</v>
      </c>
    </row>
    <row r="211" spans="2:65" s="1" customFormat="1" ht="24.25" customHeight="1">
      <c r="B211" s="140"/>
      <c r="C211" s="168" t="s">
        <v>5016</v>
      </c>
      <c r="D211" s="168" t="s">
        <v>576</v>
      </c>
      <c r="E211" s="169" t="s">
        <v>7987</v>
      </c>
      <c r="F211" s="170" t="s">
        <v>7907</v>
      </c>
      <c r="G211" s="171" t="s">
        <v>1</v>
      </c>
      <c r="H211" s="172">
        <v>1</v>
      </c>
      <c r="I211" s="173"/>
      <c r="J211" s="174">
        <f>ROUND(I211*H211,2)</f>
        <v>0</v>
      </c>
      <c r="K211" s="175"/>
      <c r="L211" s="34"/>
      <c r="M211" s="176" t="s">
        <v>1</v>
      </c>
      <c r="N211" s="139" t="s">
        <v>43</v>
      </c>
      <c r="P211" s="177">
        <f>O211*H211</f>
        <v>0</v>
      </c>
      <c r="Q211" s="177">
        <v>0</v>
      </c>
      <c r="R211" s="177">
        <f>Q211*H211</f>
        <v>0</v>
      </c>
      <c r="S211" s="177">
        <v>0</v>
      </c>
      <c r="T211" s="178">
        <f>S211*H211</f>
        <v>0</v>
      </c>
      <c r="AR211" s="179" t="s">
        <v>580</v>
      </c>
      <c r="AT211" s="179" t="s">
        <v>576</v>
      </c>
      <c r="AU211" s="179" t="s">
        <v>84</v>
      </c>
      <c r="AY211" s="17" t="s">
        <v>574</v>
      </c>
      <c r="BE211" s="102">
        <f>IF(N211="základná",J211,0)</f>
        <v>0</v>
      </c>
      <c r="BF211" s="102">
        <f>IF(N211="znížená",J211,0)</f>
        <v>0</v>
      </c>
      <c r="BG211" s="102">
        <f>IF(N211="zákl. prenesená",J211,0)</f>
        <v>0</v>
      </c>
      <c r="BH211" s="102">
        <f>IF(N211="zníž. prenesená",J211,0)</f>
        <v>0</v>
      </c>
      <c r="BI211" s="102">
        <f>IF(N211="nulová",J211,0)</f>
        <v>0</v>
      </c>
      <c r="BJ211" s="17" t="s">
        <v>89</v>
      </c>
      <c r="BK211" s="102">
        <f>ROUND(I211*H211,2)</f>
        <v>0</v>
      </c>
      <c r="BL211" s="17" t="s">
        <v>580</v>
      </c>
      <c r="BM211" s="179" t="s">
        <v>7988</v>
      </c>
    </row>
    <row r="212" spans="2:65" s="11" customFormat="1" ht="26" customHeight="1">
      <c r="B212" s="156"/>
      <c r="D212" s="157" t="s">
        <v>76</v>
      </c>
      <c r="E212" s="158" t="s">
        <v>7989</v>
      </c>
      <c r="F212" s="158" t="s">
        <v>7990</v>
      </c>
      <c r="I212" s="159"/>
      <c r="J212" s="160">
        <f>BK212</f>
        <v>0</v>
      </c>
      <c r="L212" s="156"/>
      <c r="M212" s="161"/>
      <c r="P212" s="162">
        <f>SUM(P213:P228)</f>
        <v>0</v>
      </c>
      <c r="R212" s="162">
        <f>SUM(R213:R228)</f>
        <v>0</v>
      </c>
      <c r="T212" s="163">
        <f>SUM(T213:T228)</f>
        <v>0</v>
      </c>
      <c r="AR212" s="157" t="s">
        <v>84</v>
      </c>
      <c r="AT212" s="164" t="s">
        <v>76</v>
      </c>
      <c r="AU212" s="164" t="s">
        <v>77</v>
      </c>
      <c r="AY212" s="157" t="s">
        <v>574</v>
      </c>
      <c r="BK212" s="165">
        <f>SUM(BK213:BK228)</f>
        <v>0</v>
      </c>
    </row>
    <row r="213" spans="2:65" s="1" customFormat="1" ht="49.25" customHeight="1">
      <c r="B213" s="140"/>
      <c r="C213" s="168" t="s">
        <v>5020</v>
      </c>
      <c r="D213" s="168" t="s">
        <v>576</v>
      </c>
      <c r="E213" s="169" t="s">
        <v>7991</v>
      </c>
      <c r="F213" s="170" t="s">
        <v>7992</v>
      </c>
      <c r="G213" s="171" t="s">
        <v>1</v>
      </c>
      <c r="H213" s="172">
        <v>2</v>
      </c>
      <c r="I213" s="173"/>
      <c r="J213" s="174">
        <f t="shared" ref="J213:J228" si="35">ROUND(I213*H213,2)</f>
        <v>0</v>
      </c>
      <c r="K213" s="175"/>
      <c r="L213" s="34"/>
      <c r="M213" s="176" t="s">
        <v>1</v>
      </c>
      <c r="N213" s="139" t="s">
        <v>43</v>
      </c>
      <c r="P213" s="177">
        <f t="shared" ref="P213:P228" si="36">O213*H213</f>
        <v>0</v>
      </c>
      <c r="Q213" s="177">
        <v>0</v>
      </c>
      <c r="R213" s="177">
        <f t="shared" ref="R213:R228" si="37">Q213*H213</f>
        <v>0</v>
      </c>
      <c r="S213" s="177">
        <v>0</v>
      </c>
      <c r="T213" s="178">
        <f t="shared" ref="T213:T228" si="38">S213*H213</f>
        <v>0</v>
      </c>
      <c r="AR213" s="179" t="s">
        <v>580</v>
      </c>
      <c r="AT213" s="179" t="s">
        <v>576</v>
      </c>
      <c r="AU213" s="179" t="s">
        <v>84</v>
      </c>
      <c r="AY213" s="17" t="s">
        <v>574</v>
      </c>
      <c r="BE213" s="102">
        <f t="shared" ref="BE213:BE228" si="39">IF(N213="základná",J213,0)</f>
        <v>0</v>
      </c>
      <c r="BF213" s="102">
        <f t="shared" ref="BF213:BF228" si="40">IF(N213="znížená",J213,0)</f>
        <v>0</v>
      </c>
      <c r="BG213" s="102">
        <f t="shared" ref="BG213:BG228" si="41">IF(N213="zákl. prenesená",J213,0)</f>
        <v>0</v>
      </c>
      <c r="BH213" s="102">
        <f t="shared" ref="BH213:BH228" si="42">IF(N213="zníž. prenesená",J213,0)</f>
        <v>0</v>
      </c>
      <c r="BI213" s="102">
        <f t="shared" ref="BI213:BI228" si="43">IF(N213="nulová",J213,0)</f>
        <v>0</v>
      </c>
      <c r="BJ213" s="17" t="s">
        <v>89</v>
      </c>
      <c r="BK213" s="102">
        <f t="shared" ref="BK213:BK228" si="44">ROUND(I213*H213,2)</f>
        <v>0</v>
      </c>
      <c r="BL213" s="17" t="s">
        <v>580</v>
      </c>
      <c r="BM213" s="179" t="s">
        <v>7993</v>
      </c>
    </row>
    <row r="214" spans="2:65" s="1" customFormat="1" ht="16.5" customHeight="1">
      <c r="B214" s="140"/>
      <c r="C214" s="168" t="s">
        <v>5024</v>
      </c>
      <c r="D214" s="168" t="s">
        <v>576</v>
      </c>
      <c r="E214" s="169" t="s">
        <v>7994</v>
      </c>
      <c r="F214" s="170" t="s">
        <v>7995</v>
      </c>
      <c r="G214" s="171" t="s">
        <v>1</v>
      </c>
      <c r="H214" s="172">
        <v>2</v>
      </c>
      <c r="I214" s="173"/>
      <c r="J214" s="174">
        <f t="shared" si="35"/>
        <v>0</v>
      </c>
      <c r="K214" s="175"/>
      <c r="L214" s="34"/>
      <c r="M214" s="176" t="s">
        <v>1</v>
      </c>
      <c r="N214" s="139" t="s">
        <v>43</v>
      </c>
      <c r="P214" s="177">
        <f t="shared" si="36"/>
        <v>0</v>
      </c>
      <c r="Q214" s="177">
        <v>0</v>
      </c>
      <c r="R214" s="177">
        <f t="shared" si="37"/>
        <v>0</v>
      </c>
      <c r="S214" s="177">
        <v>0</v>
      </c>
      <c r="T214" s="178">
        <f t="shared" si="38"/>
        <v>0</v>
      </c>
      <c r="AR214" s="179" t="s">
        <v>580</v>
      </c>
      <c r="AT214" s="179" t="s">
        <v>576</v>
      </c>
      <c r="AU214" s="179" t="s">
        <v>84</v>
      </c>
      <c r="AY214" s="17" t="s">
        <v>574</v>
      </c>
      <c r="BE214" s="102">
        <f t="shared" si="39"/>
        <v>0</v>
      </c>
      <c r="BF214" s="102">
        <f t="shared" si="40"/>
        <v>0</v>
      </c>
      <c r="BG214" s="102">
        <f t="shared" si="41"/>
        <v>0</v>
      </c>
      <c r="BH214" s="102">
        <f t="shared" si="42"/>
        <v>0</v>
      </c>
      <c r="BI214" s="102">
        <f t="shared" si="43"/>
        <v>0</v>
      </c>
      <c r="BJ214" s="17" t="s">
        <v>89</v>
      </c>
      <c r="BK214" s="102">
        <f t="shared" si="44"/>
        <v>0</v>
      </c>
      <c r="BL214" s="17" t="s">
        <v>580</v>
      </c>
      <c r="BM214" s="179" t="s">
        <v>7996</v>
      </c>
    </row>
    <row r="215" spans="2:65" s="1" customFormat="1" ht="49.25" customHeight="1">
      <c r="B215" s="140"/>
      <c r="C215" s="168" t="s">
        <v>5028</v>
      </c>
      <c r="D215" s="168" t="s">
        <v>576</v>
      </c>
      <c r="E215" s="169" t="s">
        <v>7997</v>
      </c>
      <c r="F215" s="170" t="s">
        <v>7998</v>
      </c>
      <c r="G215" s="171" t="s">
        <v>1</v>
      </c>
      <c r="H215" s="172">
        <v>6</v>
      </c>
      <c r="I215" s="173"/>
      <c r="J215" s="174">
        <f t="shared" si="35"/>
        <v>0</v>
      </c>
      <c r="K215" s="175"/>
      <c r="L215" s="34"/>
      <c r="M215" s="176" t="s">
        <v>1</v>
      </c>
      <c r="N215" s="139" t="s">
        <v>43</v>
      </c>
      <c r="P215" s="177">
        <f t="shared" si="36"/>
        <v>0</v>
      </c>
      <c r="Q215" s="177">
        <v>0</v>
      </c>
      <c r="R215" s="177">
        <f t="shared" si="37"/>
        <v>0</v>
      </c>
      <c r="S215" s="177">
        <v>0</v>
      </c>
      <c r="T215" s="178">
        <f t="shared" si="38"/>
        <v>0</v>
      </c>
      <c r="AR215" s="179" t="s">
        <v>580</v>
      </c>
      <c r="AT215" s="179" t="s">
        <v>576</v>
      </c>
      <c r="AU215" s="179" t="s">
        <v>84</v>
      </c>
      <c r="AY215" s="17" t="s">
        <v>574</v>
      </c>
      <c r="BE215" s="102">
        <f t="shared" si="39"/>
        <v>0</v>
      </c>
      <c r="BF215" s="102">
        <f t="shared" si="40"/>
        <v>0</v>
      </c>
      <c r="BG215" s="102">
        <f t="shared" si="41"/>
        <v>0</v>
      </c>
      <c r="BH215" s="102">
        <f t="shared" si="42"/>
        <v>0</v>
      </c>
      <c r="BI215" s="102">
        <f t="shared" si="43"/>
        <v>0</v>
      </c>
      <c r="BJ215" s="17" t="s">
        <v>89</v>
      </c>
      <c r="BK215" s="102">
        <f t="shared" si="44"/>
        <v>0</v>
      </c>
      <c r="BL215" s="17" t="s">
        <v>580</v>
      </c>
      <c r="BM215" s="179" t="s">
        <v>7999</v>
      </c>
    </row>
    <row r="216" spans="2:65" s="1" customFormat="1" ht="16.5" customHeight="1">
      <c r="B216" s="140"/>
      <c r="C216" s="168" t="s">
        <v>5032</v>
      </c>
      <c r="D216" s="168" t="s">
        <v>576</v>
      </c>
      <c r="E216" s="169" t="s">
        <v>8000</v>
      </c>
      <c r="F216" s="170" t="s">
        <v>7995</v>
      </c>
      <c r="G216" s="171" t="s">
        <v>1</v>
      </c>
      <c r="H216" s="172">
        <v>6</v>
      </c>
      <c r="I216" s="173"/>
      <c r="J216" s="174">
        <f t="shared" si="35"/>
        <v>0</v>
      </c>
      <c r="K216" s="175"/>
      <c r="L216" s="34"/>
      <c r="M216" s="176" t="s">
        <v>1</v>
      </c>
      <c r="N216" s="139" t="s">
        <v>43</v>
      </c>
      <c r="P216" s="177">
        <f t="shared" si="36"/>
        <v>0</v>
      </c>
      <c r="Q216" s="177">
        <v>0</v>
      </c>
      <c r="R216" s="177">
        <f t="shared" si="37"/>
        <v>0</v>
      </c>
      <c r="S216" s="177">
        <v>0</v>
      </c>
      <c r="T216" s="178">
        <f t="shared" si="38"/>
        <v>0</v>
      </c>
      <c r="AR216" s="179" t="s">
        <v>580</v>
      </c>
      <c r="AT216" s="179" t="s">
        <v>576</v>
      </c>
      <c r="AU216" s="179" t="s">
        <v>84</v>
      </c>
      <c r="AY216" s="17" t="s">
        <v>574</v>
      </c>
      <c r="BE216" s="102">
        <f t="shared" si="39"/>
        <v>0</v>
      </c>
      <c r="BF216" s="102">
        <f t="shared" si="40"/>
        <v>0</v>
      </c>
      <c r="BG216" s="102">
        <f t="shared" si="41"/>
        <v>0</v>
      </c>
      <c r="BH216" s="102">
        <f t="shared" si="42"/>
        <v>0</v>
      </c>
      <c r="BI216" s="102">
        <f t="shared" si="43"/>
        <v>0</v>
      </c>
      <c r="BJ216" s="17" t="s">
        <v>89</v>
      </c>
      <c r="BK216" s="102">
        <f t="shared" si="44"/>
        <v>0</v>
      </c>
      <c r="BL216" s="17" t="s">
        <v>580</v>
      </c>
      <c r="BM216" s="179" t="s">
        <v>8001</v>
      </c>
    </row>
    <row r="217" spans="2:65" s="1" customFormat="1" ht="49.25" customHeight="1">
      <c r="B217" s="140"/>
      <c r="C217" s="168" t="s">
        <v>5036</v>
      </c>
      <c r="D217" s="168" t="s">
        <v>576</v>
      </c>
      <c r="E217" s="169" t="s">
        <v>8002</v>
      </c>
      <c r="F217" s="170" t="s">
        <v>8003</v>
      </c>
      <c r="G217" s="171" t="s">
        <v>1</v>
      </c>
      <c r="H217" s="172">
        <v>2</v>
      </c>
      <c r="I217" s="173"/>
      <c r="J217" s="174">
        <f t="shared" si="35"/>
        <v>0</v>
      </c>
      <c r="K217" s="175"/>
      <c r="L217" s="34"/>
      <c r="M217" s="176" t="s">
        <v>1</v>
      </c>
      <c r="N217" s="139" t="s">
        <v>43</v>
      </c>
      <c r="P217" s="177">
        <f t="shared" si="36"/>
        <v>0</v>
      </c>
      <c r="Q217" s="177">
        <v>0</v>
      </c>
      <c r="R217" s="177">
        <f t="shared" si="37"/>
        <v>0</v>
      </c>
      <c r="S217" s="177">
        <v>0</v>
      </c>
      <c r="T217" s="178">
        <f t="shared" si="38"/>
        <v>0</v>
      </c>
      <c r="AR217" s="179" t="s">
        <v>580</v>
      </c>
      <c r="AT217" s="179" t="s">
        <v>576</v>
      </c>
      <c r="AU217" s="179" t="s">
        <v>84</v>
      </c>
      <c r="AY217" s="17" t="s">
        <v>574</v>
      </c>
      <c r="BE217" s="102">
        <f t="shared" si="39"/>
        <v>0</v>
      </c>
      <c r="BF217" s="102">
        <f t="shared" si="40"/>
        <v>0</v>
      </c>
      <c r="BG217" s="102">
        <f t="shared" si="41"/>
        <v>0</v>
      </c>
      <c r="BH217" s="102">
        <f t="shared" si="42"/>
        <v>0</v>
      </c>
      <c r="BI217" s="102">
        <f t="shared" si="43"/>
        <v>0</v>
      </c>
      <c r="BJ217" s="17" t="s">
        <v>89</v>
      </c>
      <c r="BK217" s="102">
        <f t="shared" si="44"/>
        <v>0</v>
      </c>
      <c r="BL217" s="17" t="s">
        <v>580</v>
      </c>
      <c r="BM217" s="179" t="s">
        <v>8004</v>
      </c>
    </row>
    <row r="218" spans="2:65" s="1" customFormat="1" ht="16.5" customHeight="1">
      <c r="B218" s="140"/>
      <c r="C218" s="168" t="s">
        <v>5040</v>
      </c>
      <c r="D218" s="168" t="s">
        <v>576</v>
      </c>
      <c r="E218" s="169" t="s">
        <v>8005</v>
      </c>
      <c r="F218" s="170" t="s">
        <v>7995</v>
      </c>
      <c r="G218" s="171" t="s">
        <v>1</v>
      </c>
      <c r="H218" s="172">
        <v>2</v>
      </c>
      <c r="I218" s="173"/>
      <c r="J218" s="174">
        <f t="shared" si="35"/>
        <v>0</v>
      </c>
      <c r="K218" s="175"/>
      <c r="L218" s="34"/>
      <c r="M218" s="176" t="s">
        <v>1</v>
      </c>
      <c r="N218" s="139" t="s">
        <v>43</v>
      </c>
      <c r="P218" s="177">
        <f t="shared" si="36"/>
        <v>0</v>
      </c>
      <c r="Q218" s="177">
        <v>0</v>
      </c>
      <c r="R218" s="177">
        <f t="shared" si="37"/>
        <v>0</v>
      </c>
      <c r="S218" s="177">
        <v>0</v>
      </c>
      <c r="T218" s="178">
        <f t="shared" si="38"/>
        <v>0</v>
      </c>
      <c r="AR218" s="179" t="s">
        <v>580</v>
      </c>
      <c r="AT218" s="179" t="s">
        <v>576</v>
      </c>
      <c r="AU218" s="179" t="s">
        <v>84</v>
      </c>
      <c r="AY218" s="17" t="s">
        <v>574</v>
      </c>
      <c r="BE218" s="102">
        <f t="shared" si="39"/>
        <v>0</v>
      </c>
      <c r="BF218" s="102">
        <f t="shared" si="40"/>
        <v>0</v>
      </c>
      <c r="BG218" s="102">
        <f t="shared" si="41"/>
        <v>0</v>
      </c>
      <c r="BH218" s="102">
        <f t="shared" si="42"/>
        <v>0</v>
      </c>
      <c r="BI218" s="102">
        <f t="shared" si="43"/>
        <v>0</v>
      </c>
      <c r="BJ218" s="17" t="s">
        <v>89</v>
      </c>
      <c r="BK218" s="102">
        <f t="shared" si="44"/>
        <v>0</v>
      </c>
      <c r="BL218" s="17" t="s">
        <v>580</v>
      </c>
      <c r="BM218" s="179" t="s">
        <v>8006</v>
      </c>
    </row>
    <row r="219" spans="2:65" s="1" customFormat="1" ht="49.25" customHeight="1">
      <c r="B219" s="140"/>
      <c r="C219" s="168" t="s">
        <v>5044</v>
      </c>
      <c r="D219" s="168" t="s">
        <v>576</v>
      </c>
      <c r="E219" s="169" t="s">
        <v>8007</v>
      </c>
      <c r="F219" s="170" t="s">
        <v>8008</v>
      </c>
      <c r="G219" s="171" t="s">
        <v>1</v>
      </c>
      <c r="H219" s="172">
        <v>2</v>
      </c>
      <c r="I219" s="173"/>
      <c r="J219" s="174">
        <f t="shared" si="35"/>
        <v>0</v>
      </c>
      <c r="K219" s="175"/>
      <c r="L219" s="34"/>
      <c r="M219" s="176" t="s">
        <v>1</v>
      </c>
      <c r="N219" s="139" t="s">
        <v>43</v>
      </c>
      <c r="P219" s="177">
        <f t="shared" si="36"/>
        <v>0</v>
      </c>
      <c r="Q219" s="177">
        <v>0</v>
      </c>
      <c r="R219" s="177">
        <f t="shared" si="37"/>
        <v>0</v>
      </c>
      <c r="S219" s="177">
        <v>0</v>
      </c>
      <c r="T219" s="178">
        <f t="shared" si="38"/>
        <v>0</v>
      </c>
      <c r="AR219" s="179" t="s">
        <v>580</v>
      </c>
      <c r="AT219" s="179" t="s">
        <v>576</v>
      </c>
      <c r="AU219" s="179" t="s">
        <v>84</v>
      </c>
      <c r="AY219" s="17" t="s">
        <v>574</v>
      </c>
      <c r="BE219" s="102">
        <f t="shared" si="39"/>
        <v>0</v>
      </c>
      <c r="BF219" s="102">
        <f t="shared" si="40"/>
        <v>0</v>
      </c>
      <c r="BG219" s="102">
        <f t="shared" si="41"/>
        <v>0</v>
      </c>
      <c r="BH219" s="102">
        <f t="shared" si="42"/>
        <v>0</v>
      </c>
      <c r="BI219" s="102">
        <f t="shared" si="43"/>
        <v>0</v>
      </c>
      <c r="BJ219" s="17" t="s">
        <v>89</v>
      </c>
      <c r="BK219" s="102">
        <f t="shared" si="44"/>
        <v>0</v>
      </c>
      <c r="BL219" s="17" t="s">
        <v>580</v>
      </c>
      <c r="BM219" s="179" t="s">
        <v>8009</v>
      </c>
    </row>
    <row r="220" spans="2:65" s="1" customFormat="1" ht="16.5" customHeight="1">
      <c r="B220" s="140"/>
      <c r="C220" s="168" t="s">
        <v>5048</v>
      </c>
      <c r="D220" s="168" t="s">
        <v>576</v>
      </c>
      <c r="E220" s="169" t="s">
        <v>8010</v>
      </c>
      <c r="F220" s="170" t="s">
        <v>7995</v>
      </c>
      <c r="G220" s="171" t="s">
        <v>1</v>
      </c>
      <c r="H220" s="172">
        <v>2</v>
      </c>
      <c r="I220" s="173"/>
      <c r="J220" s="174">
        <f t="shared" si="35"/>
        <v>0</v>
      </c>
      <c r="K220" s="175"/>
      <c r="L220" s="34"/>
      <c r="M220" s="176" t="s">
        <v>1</v>
      </c>
      <c r="N220" s="139" t="s">
        <v>43</v>
      </c>
      <c r="P220" s="177">
        <f t="shared" si="36"/>
        <v>0</v>
      </c>
      <c r="Q220" s="177">
        <v>0</v>
      </c>
      <c r="R220" s="177">
        <f t="shared" si="37"/>
        <v>0</v>
      </c>
      <c r="S220" s="177">
        <v>0</v>
      </c>
      <c r="T220" s="178">
        <f t="shared" si="38"/>
        <v>0</v>
      </c>
      <c r="AR220" s="179" t="s">
        <v>580</v>
      </c>
      <c r="AT220" s="179" t="s">
        <v>576</v>
      </c>
      <c r="AU220" s="179" t="s">
        <v>84</v>
      </c>
      <c r="AY220" s="17" t="s">
        <v>574</v>
      </c>
      <c r="BE220" s="102">
        <f t="shared" si="39"/>
        <v>0</v>
      </c>
      <c r="BF220" s="102">
        <f t="shared" si="40"/>
        <v>0</v>
      </c>
      <c r="BG220" s="102">
        <f t="shared" si="41"/>
        <v>0</v>
      </c>
      <c r="BH220" s="102">
        <f t="shared" si="42"/>
        <v>0</v>
      </c>
      <c r="BI220" s="102">
        <f t="shared" si="43"/>
        <v>0</v>
      </c>
      <c r="BJ220" s="17" t="s">
        <v>89</v>
      </c>
      <c r="BK220" s="102">
        <f t="shared" si="44"/>
        <v>0</v>
      </c>
      <c r="BL220" s="17" t="s">
        <v>580</v>
      </c>
      <c r="BM220" s="179" t="s">
        <v>8011</v>
      </c>
    </row>
    <row r="221" spans="2:65" s="1" customFormat="1" ht="49.25" customHeight="1">
      <c r="B221" s="140"/>
      <c r="C221" s="168" t="s">
        <v>5052</v>
      </c>
      <c r="D221" s="168" t="s">
        <v>576</v>
      </c>
      <c r="E221" s="169" t="s">
        <v>8012</v>
      </c>
      <c r="F221" s="170" t="s">
        <v>8013</v>
      </c>
      <c r="G221" s="171" t="s">
        <v>1</v>
      </c>
      <c r="H221" s="172">
        <v>2</v>
      </c>
      <c r="I221" s="173"/>
      <c r="J221" s="174">
        <f t="shared" si="35"/>
        <v>0</v>
      </c>
      <c r="K221" s="175"/>
      <c r="L221" s="34"/>
      <c r="M221" s="176" t="s">
        <v>1</v>
      </c>
      <c r="N221" s="139" t="s">
        <v>43</v>
      </c>
      <c r="P221" s="177">
        <f t="shared" si="36"/>
        <v>0</v>
      </c>
      <c r="Q221" s="177">
        <v>0</v>
      </c>
      <c r="R221" s="177">
        <f t="shared" si="37"/>
        <v>0</v>
      </c>
      <c r="S221" s="177">
        <v>0</v>
      </c>
      <c r="T221" s="178">
        <f t="shared" si="38"/>
        <v>0</v>
      </c>
      <c r="AR221" s="179" t="s">
        <v>580</v>
      </c>
      <c r="AT221" s="179" t="s">
        <v>576</v>
      </c>
      <c r="AU221" s="179" t="s">
        <v>84</v>
      </c>
      <c r="AY221" s="17" t="s">
        <v>574</v>
      </c>
      <c r="BE221" s="102">
        <f t="shared" si="39"/>
        <v>0</v>
      </c>
      <c r="BF221" s="102">
        <f t="shared" si="40"/>
        <v>0</v>
      </c>
      <c r="BG221" s="102">
        <f t="shared" si="41"/>
        <v>0</v>
      </c>
      <c r="BH221" s="102">
        <f t="shared" si="42"/>
        <v>0</v>
      </c>
      <c r="BI221" s="102">
        <f t="shared" si="43"/>
        <v>0</v>
      </c>
      <c r="BJ221" s="17" t="s">
        <v>89</v>
      </c>
      <c r="BK221" s="102">
        <f t="shared" si="44"/>
        <v>0</v>
      </c>
      <c r="BL221" s="17" t="s">
        <v>580</v>
      </c>
      <c r="BM221" s="179" t="s">
        <v>8014</v>
      </c>
    </row>
    <row r="222" spans="2:65" s="1" customFormat="1" ht="16.5" customHeight="1">
      <c r="B222" s="140"/>
      <c r="C222" s="168" t="s">
        <v>5056</v>
      </c>
      <c r="D222" s="168" t="s">
        <v>576</v>
      </c>
      <c r="E222" s="169" t="s">
        <v>8015</v>
      </c>
      <c r="F222" s="170" t="s">
        <v>7995</v>
      </c>
      <c r="G222" s="171" t="s">
        <v>1</v>
      </c>
      <c r="H222" s="172">
        <v>2</v>
      </c>
      <c r="I222" s="173"/>
      <c r="J222" s="174">
        <f t="shared" si="35"/>
        <v>0</v>
      </c>
      <c r="K222" s="175"/>
      <c r="L222" s="34"/>
      <c r="M222" s="176" t="s">
        <v>1</v>
      </c>
      <c r="N222" s="139" t="s">
        <v>43</v>
      </c>
      <c r="P222" s="177">
        <f t="shared" si="36"/>
        <v>0</v>
      </c>
      <c r="Q222" s="177">
        <v>0</v>
      </c>
      <c r="R222" s="177">
        <f t="shared" si="37"/>
        <v>0</v>
      </c>
      <c r="S222" s="177">
        <v>0</v>
      </c>
      <c r="T222" s="178">
        <f t="shared" si="38"/>
        <v>0</v>
      </c>
      <c r="AR222" s="179" t="s">
        <v>580</v>
      </c>
      <c r="AT222" s="179" t="s">
        <v>576</v>
      </c>
      <c r="AU222" s="179" t="s">
        <v>84</v>
      </c>
      <c r="AY222" s="17" t="s">
        <v>574</v>
      </c>
      <c r="BE222" s="102">
        <f t="shared" si="39"/>
        <v>0</v>
      </c>
      <c r="BF222" s="102">
        <f t="shared" si="40"/>
        <v>0</v>
      </c>
      <c r="BG222" s="102">
        <f t="shared" si="41"/>
        <v>0</v>
      </c>
      <c r="BH222" s="102">
        <f t="shared" si="42"/>
        <v>0</v>
      </c>
      <c r="BI222" s="102">
        <f t="shared" si="43"/>
        <v>0</v>
      </c>
      <c r="BJ222" s="17" t="s">
        <v>89</v>
      </c>
      <c r="BK222" s="102">
        <f t="shared" si="44"/>
        <v>0</v>
      </c>
      <c r="BL222" s="17" t="s">
        <v>580</v>
      </c>
      <c r="BM222" s="179" t="s">
        <v>8016</v>
      </c>
    </row>
    <row r="223" spans="2:65" s="1" customFormat="1" ht="49.25" customHeight="1">
      <c r="B223" s="140"/>
      <c r="C223" s="168" t="s">
        <v>5060</v>
      </c>
      <c r="D223" s="168" t="s">
        <v>576</v>
      </c>
      <c r="E223" s="169" t="s">
        <v>8017</v>
      </c>
      <c r="F223" s="170" t="s">
        <v>8018</v>
      </c>
      <c r="G223" s="171" t="s">
        <v>1</v>
      </c>
      <c r="H223" s="172">
        <v>1</v>
      </c>
      <c r="I223" s="173"/>
      <c r="J223" s="174">
        <f t="shared" si="35"/>
        <v>0</v>
      </c>
      <c r="K223" s="175"/>
      <c r="L223" s="34"/>
      <c r="M223" s="176" t="s">
        <v>1</v>
      </c>
      <c r="N223" s="139" t="s">
        <v>43</v>
      </c>
      <c r="P223" s="177">
        <f t="shared" si="36"/>
        <v>0</v>
      </c>
      <c r="Q223" s="177">
        <v>0</v>
      </c>
      <c r="R223" s="177">
        <f t="shared" si="37"/>
        <v>0</v>
      </c>
      <c r="S223" s="177">
        <v>0</v>
      </c>
      <c r="T223" s="178">
        <f t="shared" si="38"/>
        <v>0</v>
      </c>
      <c r="AR223" s="179" t="s">
        <v>580</v>
      </c>
      <c r="AT223" s="179" t="s">
        <v>576</v>
      </c>
      <c r="AU223" s="179" t="s">
        <v>84</v>
      </c>
      <c r="AY223" s="17" t="s">
        <v>574</v>
      </c>
      <c r="BE223" s="102">
        <f t="shared" si="39"/>
        <v>0</v>
      </c>
      <c r="BF223" s="102">
        <f t="shared" si="40"/>
        <v>0</v>
      </c>
      <c r="BG223" s="102">
        <f t="shared" si="41"/>
        <v>0</v>
      </c>
      <c r="BH223" s="102">
        <f t="shared" si="42"/>
        <v>0</v>
      </c>
      <c r="BI223" s="102">
        <f t="shared" si="43"/>
        <v>0</v>
      </c>
      <c r="BJ223" s="17" t="s">
        <v>89</v>
      </c>
      <c r="BK223" s="102">
        <f t="shared" si="44"/>
        <v>0</v>
      </c>
      <c r="BL223" s="17" t="s">
        <v>580</v>
      </c>
      <c r="BM223" s="179" t="s">
        <v>8019</v>
      </c>
    </row>
    <row r="224" spans="2:65" s="1" customFormat="1" ht="16.5" customHeight="1">
      <c r="B224" s="140"/>
      <c r="C224" s="168" t="s">
        <v>5064</v>
      </c>
      <c r="D224" s="168" t="s">
        <v>576</v>
      </c>
      <c r="E224" s="169" t="s">
        <v>8020</v>
      </c>
      <c r="F224" s="170" t="s">
        <v>7995</v>
      </c>
      <c r="G224" s="171" t="s">
        <v>1</v>
      </c>
      <c r="H224" s="172">
        <v>1</v>
      </c>
      <c r="I224" s="173"/>
      <c r="J224" s="174">
        <f t="shared" si="35"/>
        <v>0</v>
      </c>
      <c r="K224" s="175"/>
      <c r="L224" s="34"/>
      <c r="M224" s="176" t="s">
        <v>1</v>
      </c>
      <c r="N224" s="139" t="s">
        <v>43</v>
      </c>
      <c r="P224" s="177">
        <f t="shared" si="36"/>
        <v>0</v>
      </c>
      <c r="Q224" s="177">
        <v>0</v>
      </c>
      <c r="R224" s="177">
        <f t="shared" si="37"/>
        <v>0</v>
      </c>
      <c r="S224" s="177">
        <v>0</v>
      </c>
      <c r="T224" s="178">
        <f t="shared" si="38"/>
        <v>0</v>
      </c>
      <c r="AR224" s="179" t="s">
        <v>580</v>
      </c>
      <c r="AT224" s="179" t="s">
        <v>576</v>
      </c>
      <c r="AU224" s="179" t="s">
        <v>84</v>
      </c>
      <c r="AY224" s="17" t="s">
        <v>574</v>
      </c>
      <c r="BE224" s="102">
        <f t="shared" si="39"/>
        <v>0</v>
      </c>
      <c r="BF224" s="102">
        <f t="shared" si="40"/>
        <v>0</v>
      </c>
      <c r="BG224" s="102">
        <f t="shared" si="41"/>
        <v>0</v>
      </c>
      <c r="BH224" s="102">
        <f t="shared" si="42"/>
        <v>0</v>
      </c>
      <c r="BI224" s="102">
        <f t="shared" si="43"/>
        <v>0</v>
      </c>
      <c r="BJ224" s="17" t="s">
        <v>89</v>
      </c>
      <c r="BK224" s="102">
        <f t="shared" si="44"/>
        <v>0</v>
      </c>
      <c r="BL224" s="17" t="s">
        <v>580</v>
      </c>
      <c r="BM224" s="179" t="s">
        <v>8021</v>
      </c>
    </row>
    <row r="225" spans="2:65" s="1" customFormat="1" ht="49.25" customHeight="1">
      <c r="B225" s="140"/>
      <c r="C225" s="168" t="s">
        <v>5068</v>
      </c>
      <c r="D225" s="168" t="s">
        <v>576</v>
      </c>
      <c r="E225" s="169" t="s">
        <v>8022</v>
      </c>
      <c r="F225" s="170" t="s">
        <v>8023</v>
      </c>
      <c r="G225" s="171" t="s">
        <v>1</v>
      </c>
      <c r="H225" s="172">
        <v>1</v>
      </c>
      <c r="I225" s="173"/>
      <c r="J225" s="174">
        <f t="shared" si="35"/>
        <v>0</v>
      </c>
      <c r="K225" s="175"/>
      <c r="L225" s="34"/>
      <c r="M225" s="176" t="s">
        <v>1</v>
      </c>
      <c r="N225" s="139" t="s">
        <v>43</v>
      </c>
      <c r="P225" s="177">
        <f t="shared" si="36"/>
        <v>0</v>
      </c>
      <c r="Q225" s="177">
        <v>0</v>
      </c>
      <c r="R225" s="177">
        <f t="shared" si="37"/>
        <v>0</v>
      </c>
      <c r="S225" s="177">
        <v>0</v>
      </c>
      <c r="T225" s="178">
        <f t="shared" si="38"/>
        <v>0</v>
      </c>
      <c r="AR225" s="179" t="s">
        <v>580</v>
      </c>
      <c r="AT225" s="179" t="s">
        <v>576</v>
      </c>
      <c r="AU225" s="179" t="s">
        <v>84</v>
      </c>
      <c r="AY225" s="17" t="s">
        <v>574</v>
      </c>
      <c r="BE225" s="102">
        <f t="shared" si="39"/>
        <v>0</v>
      </c>
      <c r="BF225" s="102">
        <f t="shared" si="40"/>
        <v>0</v>
      </c>
      <c r="BG225" s="102">
        <f t="shared" si="41"/>
        <v>0</v>
      </c>
      <c r="BH225" s="102">
        <f t="shared" si="42"/>
        <v>0</v>
      </c>
      <c r="BI225" s="102">
        <f t="shared" si="43"/>
        <v>0</v>
      </c>
      <c r="BJ225" s="17" t="s">
        <v>89</v>
      </c>
      <c r="BK225" s="102">
        <f t="shared" si="44"/>
        <v>0</v>
      </c>
      <c r="BL225" s="17" t="s">
        <v>580</v>
      </c>
      <c r="BM225" s="179" t="s">
        <v>8024</v>
      </c>
    </row>
    <row r="226" spans="2:65" s="1" customFormat="1" ht="16.5" customHeight="1">
      <c r="B226" s="140"/>
      <c r="C226" s="168" t="s">
        <v>5072</v>
      </c>
      <c r="D226" s="168" t="s">
        <v>576</v>
      </c>
      <c r="E226" s="169" t="s">
        <v>8025</v>
      </c>
      <c r="F226" s="170" t="s">
        <v>7995</v>
      </c>
      <c r="G226" s="171" t="s">
        <v>1</v>
      </c>
      <c r="H226" s="172">
        <v>1</v>
      </c>
      <c r="I226" s="173"/>
      <c r="J226" s="174">
        <f t="shared" si="35"/>
        <v>0</v>
      </c>
      <c r="K226" s="175"/>
      <c r="L226" s="34"/>
      <c r="M226" s="176" t="s">
        <v>1</v>
      </c>
      <c r="N226" s="139" t="s">
        <v>43</v>
      </c>
      <c r="P226" s="177">
        <f t="shared" si="36"/>
        <v>0</v>
      </c>
      <c r="Q226" s="177">
        <v>0</v>
      </c>
      <c r="R226" s="177">
        <f t="shared" si="37"/>
        <v>0</v>
      </c>
      <c r="S226" s="177">
        <v>0</v>
      </c>
      <c r="T226" s="178">
        <f t="shared" si="38"/>
        <v>0</v>
      </c>
      <c r="AR226" s="179" t="s">
        <v>580</v>
      </c>
      <c r="AT226" s="179" t="s">
        <v>576</v>
      </c>
      <c r="AU226" s="179" t="s">
        <v>84</v>
      </c>
      <c r="AY226" s="17" t="s">
        <v>574</v>
      </c>
      <c r="BE226" s="102">
        <f t="shared" si="39"/>
        <v>0</v>
      </c>
      <c r="BF226" s="102">
        <f t="shared" si="40"/>
        <v>0</v>
      </c>
      <c r="BG226" s="102">
        <f t="shared" si="41"/>
        <v>0</v>
      </c>
      <c r="BH226" s="102">
        <f t="shared" si="42"/>
        <v>0</v>
      </c>
      <c r="BI226" s="102">
        <f t="shared" si="43"/>
        <v>0</v>
      </c>
      <c r="BJ226" s="17" t="s">
        <v>89</v>
      </c>
      <c r="BK226" s="102">
        <f t="shared" si="44"/>
        <v>0</v>
      </c>
      <c r="BL226" s="17" t="s">
        <v>580</v>
      </c>
      <c r="BM226" s="179" t="s">
        <v>8026</v>
      </c>
    </row>
    <row r="227" spans="2:65" s="1" customFormat="1" ht="55.5" customHeight="1">
      <c r="B227" s="140"/>
      <c r="C227" s="168" t="s">
        <v>5076</v>
      </c>
      <c r="D227" s="168" t="s">
        <v>576</v>
      </c>
      <c r="E227" s="169" t="s">
        <v>8027</v>
      </c>
      <c r="F227" s="170" t="s">
        <v>8028</v>
      </c>
      <c r="G227" s="171" t="s">
        <v>1</v>
      </c>
      <c r="H227" s="172">
        <v>13</v>
      </c>
      <c r="I227" s="173"/>
      <c r="J227" s="174">
        <f t="shared" si="35"/>
        <v>0</v>
      </c>
      <c r="K227" s="175"/>
      <c r="L227" s="34"/>
      <c r="M227" s="176" t="s">
        <v>1</v>
      </c>
      <c r="N227" s="139" t="s">
        <v>43</v>
      </c>
      <c r="P227" s="177">
        <f t="shared" si="36"/>
        <v>0</v>
      </c>
      <c r="Q227" s="177">
        <v>0</v>
      </c>
      <c r="R227" s="177">
        <f t="shared" si="37"/>
        <v>0</v>
      </c>
      <c r="S227" s="177">
        <v>0</v>
      </c>
      <c r="T227" s="178">
        <f t="shared" si="38"/>
        <v>0</v>
      </c>
      <c r="AR227" s="179" t="s">
        <v>580</v>
      </c>
      <c r="AT227" s="179" t="s">
        <v>576</v>
      </c>
      <c r="AU227" s="179" t="s">
        <v>84</v>
      </c>
      <c r="AY227" s="17" t="s">
        <v>574</v>
      </c>
      <c r="BE227" s="102">
        <f t="shared" si="39"/>
        <v>0</v>
      </c>
      <c r="BF227" s="102">
        <f t="shared" si="40"/>
        <v>0</v>
      </c>
      <c r="BG227" s="102">
        <f t="shared" si="41"/>
        <v>0</v>
      </c>
      <c r="BH227" s="102">
        <f t="shared" si="42"/>
        <v>0</v>
      </c>
      <c r="BI227" s="102">
        <f t="shared" si="43"/>
        <v>0</v>
      </c>
      <c r="BJ227" s="17" t="s">
        <v>89</v>
      </c>
      <c r="BK227" s="102">
        <f t="shared" si="44"/>
        <v>0</v>
      </c>
      <c r="BL227" s="17" t="s">
        <v>580</v>
      </c>
      <c r="BM227" s="179" t="s">
        <v>8029</v>
      </c>
    </row>
    <row r="228" spans="2:65" s="1" customFormat="1" ht="16.5" customHeight="1">
      <c r="B228" s="140"/>
      <c r="C228" s="168" t="s">
        <v>5080</v>
      </c>
      <c r="D228" s="168" t="s">
        <v>576</v>
      </c>
      <c r="E228" s="169" t="s">
        <v>8030</v>
      </c>
      <c r="F228" s="170" t="s">
        <v>7995</v>
      </c>
      <c r="G228" s="171" t="s">
        <v>1</v>
      </c>
      <c r="H228" s="172">
        <v>13</v>
      </c>
      <c r="I228" s="173"/>
      <c r="J228" s="174">
        <f t="shared" si="35"/>
        <v>0</v>
      </c>
      <c r="K228" s="175"/>
      <c r="L228" s="34"/>
      <c r="M228" s="176" t="s">
        <v>1</v>
      </c>
      <c r="N228" s="139" t="s">
        <v>43</v>
      </c>
      <c r="P228" s="177">
        <f t="shared" si="36"/>
        <v>0</v>
      </c>
      <c r="Q228" s="177">
        <v>0</v>
      </c>
      <c r="R228" s="177">
        <f t="shared" si="37"/>
        <v>0</v>
      </c>
      <c r="S228" s="177">
        <v>0</v>
      </c>
      <c r="T228" s="178">
        <f t="shared" si="38"/>
        <v>0</v>
      </c>
      <c r="AR228" s="179" t="s">
        <v>580</v>
      </c>
      <c r="AT228" s="179" t="s">
        <v>576</v>
      </c>
      <c r="AU228" s="179" t="s">
        <v>84</v>
      </c>
      <c r="AY228" s="17" t="s">
        <v>574</v>
      </c>
      <c r="BE228" s="102">
        <f t="shared" si="39"/>
        <v>0</v>
      </c>
      <c r="BF228" s="102">
        <f t="shared" si="40"/>
        <v>0</v>
      </c>
      <c r="BG228" s="102">
        <f t="shared" si="41"/>
        <v>0</v>
      </c>
      <c r="BH228" s="102">
        <f t="shared" si="42"/>
        <v>0</v>
      </c>
      <c r="BI228" s="102">
        <f t="shared" si="43"/>
        <v>0</v>
      </c>
      <c r="BJ228" s="17" t="s">
        <v>89</v>
      </c>
      <c r="BK228" s="102">
        <f t="shared" si="44"/>
        <v>0</v>
      </c>
      <c r="BL228" s="17" t="s">
        <v>580</v>
      </c>
      <c r="BM228" s="179" t="s">
        <v>8031</v>
      </c>
    </row>
    <row r="229" spans="2:65" s="11" customFormat="1" ht="26" customHeight="1">
      <c r="B229" s="156"/>
      <c r="D229" s="157" t="s">
        <v>76</v>
      </c>
      <c r="E229" s="158" t="s">
        <v>8032</v>
      </c>
      <c r="F229" s="158" t="s">
        <v>8033</v>
      </c>
      <c r="I229" s="159"/>
      <c r="J229" s="160">
        <f>BK229</f>
        <v>0</v>
      </c>
      <c r="L229" s="156"/>
      <c r="M229" s="161"/>
      <c r="P229" s="162">
        <f>SUM(P230:P231)</f>
        <v>0</v>
      </c>
      <c r="R229" s="162">
        <f>SUM(R230:R231)</f>
        <v>0</v>
      </c>
      <c r="T229" s="163">
        <f>SUM(T230:T231)</f>
        <v>0</v>
      </c>
      <c r="AR229" s="157" t="s">
        <v>84</v>
      </c>
      <c r="AT229" s="164" t="s">
        <v>76</v>
      </c>
      <c r="AU229" s="164" t="s">
        <v>77</v>
      </c>
      <c r="AY229" s="157" t="s">
        <v>574</v>
      </c>
      <c r="BK229" s="165">
        <f>SUM(BK230:BK231)</f>
        <v>0</v>
      </c>
    </row>
    <row r="230" spans="2:65" s="1" customFormat="1" ht="76.25" customHeight="1">
      <c r="B230" s="140"/>
      <c r="C230" s="168" t="s">
        <v>5084</v>
      </c>
      <c r="D230" s="168" t="s">
        <v>576</v>
      </c>
      <c r="E230" s="169" t="s">
        <v>8034</v>
      </c>
      <c r="F230" s="170" t="s">
        <v>8035</v>
      </c>
      <c r="G230" s="171" t="s">
        <v>1</v>
      </c>
      <c r="H230" s="172">
        <v>1</v>
      </c>
      <c r="I230" s="173"/>
      <c r="J230" s="174">
        <f>ROUND(I230*H230,2)</f>
        <v>0</v>
      </c>
      <c r="K230" s="175"/>
      <c r="L230" s="34"/>
      <c r="M230" s="176" t="s">
        <v>1</v>
      </c>
      <c r="N230" s="139" t="s">
        <v>43</v>
      </c>
      <c r="P230" s="177">
        <f>O230*H230</f>
        <v>0</v>
      </c>
      <c r="Q230" s="177">
        <v>0</v>
      </c>
      <c r="R230" s="177">
        <f>Q230*H230</f>
        <v>0</v>
      </c>
      <c r="S230" s="177">
        <v>0</v>
      </c>
      <c r="T230" s="178">
        <f>S230*H230</f>
        <v>0</v>
      </c>
      <c r="AR230" s="179" t="s">
        <v>580</v>
      </c>
      <c r="AT230" s="179" t="s">
        <v>576</v>
      </c>
      <c r="AU230" s="179" t="s">
        <v>84</v>
      </c>
      <c r="AY230" s="17" t="s">
        <v>574</v>
      </c>
      <c r="BE230" s="102">
        <f>IF(N230="základná",J230,0)</f>
        <v>0</v>
      </c>
      <c r="BF230" s="102">
        <f>IF(N230="znížená",J230,0)</f>
        <v>0</v>
      </c>
      <c r="BG230" s="102">
        <f>IF(N230="zákl. prenesená",J230,0)</f>
        <v>0</v>
      </c>
      <c r="BH230" s="102">
        <f>IF(N230="zníž. prenesená",J230,0)</f>
        <v>0</v>
      </c>
      <c r="BI230" s="102">
        <f>IF(N230="nulová",J230,0)</f>
        <v>0</v>
      </c>
      <c r="BJ230" s="17" t="s">
        <v>89</v>
      </c>
      <c r="BK230" s="102">
        <f>ROUND(I230*H230,2)</f>
        <v>0</v>
      </c>
      <c r="BL230" s="17" t="s">
        <v>580</v>
      </c>
      <c r="BM230" s="179" t="s">
        <v>8036</v>
      </c>
    </row>
    <row r="231" spans="2:65" s="1" customFormat="1" ht="16.5" customHeight="1">
      <c r="B231" s="140"/>
      <c r="C231" s="168" t="s">
        <v>5088</v>
      </c>
      <c r="D231" s="168" t="s">
        <v>576</v>
      </c>
      <c r="E231" s="169" t="s">
        <v>8037</v>
      </c>
      <c r="F231" s="170" t="s">
        <v>8038</v>
      </c>
      <c r="G231" s="171" t="s">
        <v>1</v>
      </c>
      <c r="H231" s="172">
        <v>1</v>
      </c>
      <c r="I231" s="173"/>
      <c r="J231" s="174">
        <f>ROUND(I231*H231,2)</f>
        <v>0</v>
      </c>
      <c r="K231" s="175"/>
      <c r="L231" s="34"/>
      <c r="M231" s="176" t="s">
        <v>1</v>
      </c>
      <c r="N231" s="139" t="s">
        <v>43</v>
      </c>
      <c r="P231" s="177">
        <f>O231*H231</f>
        <v>0</v>
      </c>
      <c r="Q231" s="177">
        <v>0</v>
      </c>
      <c r="R231" s="177">
        <f>Q231*H231</f>
        <v>0</v>
      </c>
      <c r="S231" s="177">
        <v>0</v>
      </c>
      <c r="T231" s="178">
        <f>S231*H231</f>
        <v>0</v>
      </c>
      <c r="AR231" s="179" t="s">
        <v>580</v>
      </c>
      <c r="AT231" s="179" t="s">
        <v>576</v>
      </c>
      <c r="AU231" s="179" t="s">
        <v>84</v>
      </c>
      <c r="AY231" s="17" t="s">
        <v>574</v>
      </c>
      <c r="BE231" s="102">
        <f>IF(N231="základná",J231,0)</f>
        <v>0</v>
      </c>
      <c r="BF231" s="102">
        <f>IF(N231="znížená",J231,0)</f>
        <v>0</v>
      </c>
      <c r="BG231" s="102">
        <f>IF(N231="zákl. prenesená",J231,0)</f>
        <v>0</v>
      </c>
      <c r="BH231" s="102">
        <f>IF(N231="zníž. prenesená",J231,0)</f>
        <v>0</v>
      </c>
      <c r="BI231" s="102">
        <f>IF(N231="nulová",J231,0)</f>
        <v>0</v>
      </c>
      <c r="BJ231" s="17" t="s">
        <v>89</v>
      </c>
      <c r="BK231" s="102">
        <f>ROUND(I231*H231,2)</f>
        <v>0</v>
      </c>
      <c r="BL231" s="17" t="s">
        <v>580</v>
      </c>
      <c r="BM231" s="179" t="s">
        <v>8039</v>
      </c>
    </row>
    <row r="232" spans="2:65" s="11" customFormat="1" ht="26" customHeight="1">
      <c r="B232" s="156"/>
      <c r="D232" s="157" t="s">
        <v>76</v>
      </c>
      <c r="E232" s="158" t="s">
        <v>8040</v>
      </c>
      <c r="F232" s="158" t="s">
        <v>8041</v>
      </c>
      <c r="I232" s="159"/>
      <c r="J232" s="160">
        <f>BK232</f>
        <v>0</v>
      </c>
      <c r="L232" s="156"/>
      <c r="M232" s="161"/>
      <c r="P232" s="162">
        <f>SUM(P233:P234)</f>
        <v>0</v>
      </c>
      <c r="R232" s="162">
        <f>SUM(R233:R234)</f>
        <v>0</v>
      </c>
      <c r="T232" s="163">
        <f>SUM(T233:T234)</f>
        <v>0</v>
      </c>
      <c r="AR232" s="157" t="s">
        <v>84</v>
      </c>
      <c r="AT232" s="164" t="s">
        <v>76</v>
      </c>
      <c r="AU232" s="164" t="s">
        <v>77</v>
      </c>
      <c r="AY232" s="157" t="s">
        <v>574</v>
      </c>
      <c r="BK232" s="165">
        <f>SUM(BK233:BK234)</f>
        <v>0</v>
      </c>
    </row>
    <row r="233" spans="2:65" s="1" customFormat="1" ht="24.25" customHeight="1">
      <c r="B233" s="140"/>
      <c r="C233" s="168" t="s">
        <v>5092</v>
      </c>
      <c r="D233" s="168" t="s">
        <v>576</v>
      </c>
      <c r="E233" s="169" t="s">
        <v>8042</v>
      </c>
      <c r="F233" s="170" t="s">
        <v>8043</v>
      </c>
      <c r="G233" s="171" t="s">
        <v>1</v>
      </c>
      <c r="H233" s="172">
        <v>1</v>
      </c>
      <c r="I233" s="173"/>
      <c r="J233" s="174">
        <f>ROUND(I233*H233,2)</f>
        <v>0</v>
      </c>
      <c r="K233" s="175"/>
      <c r="L233" s="34"/>
      <c r="M233" s="176" t="s">
        <v>1</v>
      </c>
      <c r="N233" s="139" t="s">
        <v>43</v>
      </c>
      <c r="P233" s="177">
        <f>O233*H233</f>
        <v>0</v>
      </c>
      <c r="Q233" s="177">
        <v>0</v>
      </c>
      <c r="R233" s="177">
        <f>Q233*H233</f>
        <v>0</v>
      </c>
      <c r="S233" s="177">
        <v>0</v>
      </c>
      <c r="T233" s="178">
        <f>S233*H233</f>
        <v>0</v>
      </c>
      <c r="AR233" s="179" t="s">
        <v>580</v>
      </c>
      <c r="AT233" s="179" t="s">
        <v>576</v>
      </c>
      <c r="AU233" s="179" t="s">
        <v>84</v>
      </c>
      <c r="AY233" s="17" t="s">
        <v>574</v>
      </c>
      <c r="BE233" s="102">
        <f>IF(N233="základná",J233,0)</f>
        <v>0</v>
      </c>
      <c r="BF233" s="102">
        <f>IF(N233="znížená",J233,0)</f>
        <v>0</v>
      </c>
      <c r="BG233" s="102">
        <f>IF(N233="zákl. prenesená",J233,0)</f>
        <v>0</v>
      </c>
      <c r="BH233" s="102">
        <f>IF(N233="zníž. prenesená",J233,0)</f>
        <v>0</v>
      </c>
      <c r="BI233" s="102">
        <f>IF(N233="nulová",J233,0)</f>
        <v>0</v>
      </c>
      <c r="BJ233" s="17" t="s">
        <v>89</v>
      </c>
      <c r="BK233" s="102">
        <f>ROUND(I233*H233,2)</f>
        <v>0</v>
      </c>
      <c r="BL233" s="17" t="s">
        <v>580</v>
      </c>
      <c r="BM233" s="179" t="s">
        <v>8044</v>
      </c>
    </row>
    <row r="234" spans="2:65" s="1" customFormat="1" ht="16.5" customHeight="1">
      <c r="B234" s="140"/>
      <c r="C234" s="168" t="s">
        <v>5096</v>
      </c>
      <c r="D234" s="168" t="s">
        <v>576</v>
      </c>
      <c r="E234" s="169" t="s">
        <v>8045</v>
      </c>
      <c r="F234" s="170" t="s">
        <v>8046</v>
      </c>
      <c r="G234" s="171" t="s">
        <v>1</v>
      </c>
      <c r="H234" s="172">
        <v>1</v>
      </c>
      <c r="I234" s="173"/>
      <c r="J234" s="174">
        <f>ROUND(I234*H234,2)</f>
        <v>0</v>
      </c>
      <c r="K234" s="175"/>
      <c r="L234" s="34"/>
      <c r="M234" s="176" t="s">
        <v>1</v>
      </c>
      <c r="N234" s="139" t="s">
        <v>43</v>
      </c>
      <c r="P234" s="177">
        <f>O234*H234</f>
        <v>0</v>
      </c>
      <c r="Q234" s="177">
        <v>0</v>
      </c>
      <c r="R234" s="177">
        <f>Q234*H234</f>
        <v>0</v>
      </c>
      <c r="S234" s="177">
        <v>0</v>
      </c>
      <c r="T234" s="178">
        <f>S234*H234</f>
        <v>0</v>
      </c>
      <c r="AR234" s="179" t="s">
        <v>580</v>
      </c>
      <c r="AT234" s="179" t="s">
        <v>576</v>
      </c>
      <c r="AU234" s="179" t="s">
        <v>84</v>
      </c>
      <c r="AY234" s="17" t="s">
        <v>574</v>
      </c>
      <c r="BE234" s="102">
        <f>IF(N234="základná",J234,0)</f>
        <v>0</v>
      </c>
      <c r="BF234" s="102">
        <f>IF(N234="znížená",J234,0)</f>
        <v>0</v>
      </c>
      <c r="BG234" s="102">
        <f>IF(N234="zákl. prenesená",J234,0)</f>
        <v>0</v>
      </c>
      <c r="BH234" s="102">
        <f>IF(N234="zníž. prenesená",J234,0)</f>
        <v>0</v>
      </c>
      <c r="BI234" s="102">
        <f>IF(N234="nulová",J234,0)</f>
        <v>0</v>
      </c>
      <c r="BJ234" s="17" t="s">
        <v>89</v>
      </c>
      <c r="BK234" s="102">
        <f>ROUND(I234*H234,2)</f>
        <v>0</v>
      </c>
      <c r="BL234" s="17" t="s">
        <v>580</v>
      </c>
      <c r="BM234" s="179" t="s">
        <v>8047</v>
      </c>
    </row>
    <row r="235" spans="2:65" s="11" customFormat="1" ht="26" customHeight="1">
      <c r="B235" s="156"/>
      <c r="D235" s="157" t="s">
        <v>76</v>
      </c>
      <c r="E235" s="158" t="s">
        <v>7124</v>
      </c>
      <c r="F235" s="158" t="s">
        <v>8048</v>
      </c>
      <c r="I235" s="159"/>
      <c r="J235" s="160">
        <f>BK235</f>
        <v>0</v>
      </c>
      <c r="L235" s="156"/>
      <c r="M235" s="161"/>
      <c r="P235" s="162">
        <f>SUM(P236:P283)</f>
        <v>0</v>
      </c>
      <c r="R235" s="162">
        <f>SUM(R236:R283)</f>
        <v>0</v>
      </c>
      <c r="T235" s="163">
        <f>SUM(T236:T283)</f>
        <v>0</v>
      </c>
      <c r="AR235" s="157" t="s">
        <v>84</v>
      </c>
      <c r="AT235" s="164" t="s">
        <v>76</v>
      </c>
      <c r="AU235" s="164" t="s">
        <v>77</v>
      </c>
      <c r="AY235" s="157" t="s">
        <v>574</v>
      </c>
      <c r="BK235" s="165">
        <f>SUM(BK236:BK283)</f>
        <v>0</v>
      </c>
    </row>
    <row r="236" spans="2:65" s="1" customFormat="1" ht="76.25" customHeight="1">
      <c r="B236" s="140"/>
      <c r="C236" s="168" t="s">
        <v>886</v>
      </c>
      <c r="D236" s="168" t="s">
        <v>576</v>
      </c>
      <c r="E236" s="169" t="s">
        <v>8049</v>
      </c>
      <c r="F236" s="170" t="s">
        <v>8050</v>
      </c>
      <c r="G236" s="171" t="s">
        <v>1</v>
      </c>
      <c r="H236" s="172">
        <v>1</v>
      </c>
      <c r="I236" s="173"/>
      <c r="J236" s="174">
        <f t="shared" ref="J236:J283" si="45">ROUND(I236*H236,2)</f>
        <v>0</v>
      </c>
      <c r="K236" s="175"/>
      <c r="L236" s="34"/>
      <c r="M236" s="176" t="s">
        <v>1</v>
      </c>
      <c r="N236" s="139" t="s">
        <v>43</v>
      </c>
      <c r="P236" s="177">
        <f t="shared" ref="P236:P283" si="46">O236*H236</f>
        <v>0</v>
      </c>
      <c r="Q236" s="177">
        <v>0</v>
      </c>
      <c r="R236" s="177">
        <f t="shared" ref="R236:R283" si="47">Q236*H236</f>
        <v>0</v>
      </c>
      <c r="S236" s="177">
        <v>0</v>
      </c>
      <c r="T236" s="178">
        <f t="shared" ref="T236:T283" si="48">S236*H236</f>
        <v>0</v>
      </c>
      <c r="AR236" s="179" t="s">
        <v>580</v>
      </c>
      <c r="AT236" s="179" t="s">
        <v>576</v>
      </c>
      <c r="AU236" s="179" t="s">
        <v>84</v>
      </c>
      <c r="AY236" s="17" t="s">
        <v>574</v>
      </c>
      <c r="BE236" s="102">
        <f t="shared" ref="BE236:BE283" si="49">IF(N236="základná",J236,0)</f>
        <v>0</v>
      </c>
      <c r="BF236" s="102">
        <f t="shared" ref="BF236:BF283" si="50">IF(N236="znížená",J236,0)</f>
        <v>0</v>
      </c>
      <c r="BG236" s="102">
        <f t="shared" ref="BG236:BG283" si="51">IF(N236="zákl. prenesená",J236,0)</f>
        <v>0</v>
      </c>
      <c r="BH236" s="102">
        <f t="shared" ref="BH236:BH283" si="52">IF(N236="zníž. prenesená",J236,0)</f>
        <v>0</v>
      </c>
      <c r="BI236" s="102">
        <f t="shared" ref="BI236:BI283" si="53">IF(N236="nulová",J236,0)</f>
        <v>0</v>
      </c>
      <c r="BJ236" s="17" t="s">
        <v>89</v>
      </c>
      <c r="BK236" s="102">
        <f t="shared" ref="BK236:BK283" si="54">ROUND(I236*H236,2)</f>
        <v>0</v>
      </c>
      <c r="BL236" s="17" t="s">
        <v>580</v>
      </c>
      <c r="BM236" s="179" t="s">
        <v>8051</v>
      </c>
    </row>
    <row r="237" spans="2:65" s="1" customFormat="1" ht="24.25" customHeight="1">
      <c r="B237" s="140"/>
      <c r="C237" s="168" t="s">
        <v>901</v>
      </c>
      <c r="D237" s="168" t="s">
        <v>576</v>
      </c>
      <c r="E237" s="169" t="s">
        <v>8052</v>
      </c>
      <c r="F237" s="170" t="s">
        <v>8053</v>
      </c>
      <c r="G237" s="171" t="s">
        <v>1</v>
      </c>
      <c r="H237" s="172">
        <v>1</v>
      </c>
      <c r="I237" s="173"/>
      <c r="J237" s="174">
        <f t="shared" si="45"/>
        <v>0</v>
      </c>
      <c r="K237" s="175"/>
      <c r="L237" s="34"/>
      <c r="M237" s="176" t="s">
        <v>1</v>
      </c>
      <c r="N237" s="139" t="s">
        <v>43</v>
      </c>
      <c r="P237" s="177">
        <f t="shared" si="46"/>
        <v>0</v>
      </c>
      <c r="Q237" s="177">
        <v>0</v>
      </c>
      <c r="R237" s="177">
        <f t="shared" si="47"/>
        <v>0</v>
      </c>
      <c r="S237" s="177">
        <v>0</v>
      </c>
      <c r="T237" s="178">
        <f t="shared" si="48"/>
        <v>0</v>
      </c>
      <c r="AR237" s="179" t="s">
        <v>580</v>
      </c>
      <c r="AT237" s="179" t="s">
        <v>576</v>
      </c>
      <c r="AU237" s="179" t="s">
        <v>84</v>
      </c>
      <c r="AY237" s="17" t="s">
        <v>574</v>
      </c>
      <c r="BE237" s="102">
        <f t="shared" si="49"/>
        <v>0</v>
      </c>
      <c r="BF237" s="102">
        <f t="shared" si="50"/>
        <v>0</v>
      </c>
      <c r="BG237" s="102">
        <f t="shared" si="51"/>
        <v>0</v>
      </c>
      <c r="BH237" s="102">
        <f t="shared" si="52"/>
        <v>0</v>
      </c>
      <c r="BI237" s="102">
        <f t="shared" si="53"/>
        <v>0</v>
      </c>
      <c r="BJ237" s="17" t="s">
        <v>89</v>
      </c>
      <c r="BK237" s="102">
        <f t="shared" si="54"/>
        <v>0</v>
      </c>
      <c r="BL237" s="17" t="s">
        <v>580</v>
      </c>
      <c r="BM237" s="179" t="s">
        <v>8054</v>
      </c>
    </row>
    <row r="238" spans="2:65" s="1" customFormat="1" ht="24.25" customHeight="1">
      <c r="B238" s="140"/>
      <c r="C238" s="168" t="s">
        <v>905</v>
      </c>
      <c r="D238" s="168" t="s">
        <v>576</v>
      </c>
      <c r="E238" s="169" t="s">
        <v>8055</v>
      </c>
      <c r="F238" s="170" t="s">
        <v>8056</v>
      </c>
      <c r="G238" s="171" t="s">
        <v>1</v>
      </c>
      <c r="H238" s="172">
        <v>4</v>
      </c>
      <c r="I238" s="173"/>
      <c r="J238" s="174">
        <f t="shared" si="45"/>
        <v>0</v>
      </c>
      <c r="K238" s="175"/>
      <c r="L238" s="34"/>
      <c r="M238" s="176" t="s">
        <v>1</v>
      </c>
      <c r="N238" s="139" t="s">
        <v>43</v>
      </c>
      <c r="P238" s="177">
        <f t="shared" si="46"/>
        <v>0</v>
      </c>
      <c r="Q238" s="177">
        <v>0</v>
      </c>
      <c r="R238" s="177">
        <f t="shared" si="47"/>
        <v>0</v>
      </c>
      <c r="S238" s="177">
        <v>0</v>
      </c>
      <c r="T238" s="178">
        <f t="shared" si="48"/>
        <v>0</v>
      </c>
      <c r="AR238" s="179" t="s">
        <v>580</v>
      </c>
      <c r="AT238" s="179" t="s">
        <v>576</v>
      </c>
      <c r="AU238" s="179" t="s">
        <v>84</v>
      </c>
      <c r="AY238" s="17" t="s">
        <v>574</v>
      </c>
      <c r="BE238" s="102">
        <f t="shared" si="49"/>
        <v>0</v>
      </c>
      <c r="BF238" s="102">
        <f t="shared" si="50"/>
        <v>0</v>
      </c>
      <c r="BG238" s="102">
        <f t="shared" si="51"/>
        <v>0</v>
      </c>
      <c r="BH238" s="102">
        <f t="shared" si="52"/>
        <v>0</v>
      </c>
      <c r="BI238" s="102">
        <f t="shared" si="53"/>
        <v>0</v>
      </c>
      <c r="BJ238" s="17" t="s">
        <v>89</v>
      </c>
      <c r="BK238" s="102">
        <f t="shared" si="54"/>
        <v>0</v>
      </c>
      <c r="BL238" s="17" t="s">
        <v>580</v>
      </c>
      <c r="BM238" s="179" t="s">
        <v>8057</v>
      </c>
    </row>
    <row r="239" spans="2:65" s="1" customFormat="1" ht="24.25" customHeight="1">
      <c r="B239" s="140"/>
      <c r="C239" s="168" t="s">
        <v>920</v>
      </c>
      <c r="D239" s="168" t="s">
        <v>576</v>
      </c>
      <c r="E239" s="169" t="s">
        <v>8058</v>
      </c>
      <c r="F239" s="170" t="s">
        <v>8059</v>
      </c>
      <c r="G239" s="171" t="s">
        <v>1</v>
      </c>
      <c r="H239" s="172">
        <v>1</v>
      </c>
      <c r="I239" s="173"/>
      <c r="J239" s="174">
        <f t="shared" si="45"/>
        <v>0</v>
      </c>
      <c r="K239" s="175"/>
      <c r="L239" s="34"/>
      <c r="M239" s="176" t="s">
        <v>1</v>
      </c>
      <c r="N239" s="139" t="s">
        <v>43</v>
      </c>
      <c r="P239" s="177">
        <f t="shared" si="46"/>
        <v>0</v>
      </c>
      <c r="Q239" s="177">
        <v>0</v>
      </c>
      <c r="R239" s="177">
        <f t="shared" si="47"/>
        <v>0</v>
      </c>
      <c r="S239" s="177">
        <v>0</v>
      </c>
      <c r="T239" s="178">
        <f t="shared" si="48"/>
        <v>0</v>
      </c>
      <c r="AR239" s="179" t="s">
        <v>580</v>
      </c>
      <c r="AT239" s="179" t="s">
        <v>576</v>
      </c>
      <c r="AU239" s="179" t="s">
        <v>84</v>
      </c>
      <c r="AY239" s="17" t="s">
        <v>574</v>
      </c>
      <c r="BE239" s="102">
        <f t="shared" si="49"/>
        <v>0</v>
      </c>
      <c r="BF239" s="102">
        <f t="shared" si="50"/>
        <v>0</v>
      </c>
      <c r="BG239" s="102">
        <f t="shared" si="51"/>
        <v>0</v>
      </c>
      <c r="BH239" s="102">
        <f t="shared" si="52"/>
        <v>0</v>
      </c>
      <c r="BI239" s="102">
        <f t="shared" si="53"/>
        <v>0</v>
      </c>
      <c r="BJ239" s="17" t="s">
        <v>89</v>
      </c>
      <c r="BK239" s="102">
        <f t="shared" si="54"/>
        <v>0</v>
      </c>
      <c r="BL239" s="17" t="s">
        <v>580</v>
      </c>
      <c r="BM239" s="179" t="s">
        <v>8060</v>
      </c>
    </row>
    <row r="240" spans="2:65" s="1" customFormat="1" ht="24.25" customHeight="1">
      <c r="B240" s="140"/>
      <c r="C240" s="168" t="s">
        <v>952</v>
      </c>
      <c r="D240" s="168" t="s">
        <v>576</v>
      </c>
      <c r="E240" s="169" t="s">
        <v>8061</v>
      </c>
      <c r="F240" s="170" t="s">
        <v>8062</v>
      </c>
      <c r="G240" s="171" t="s">
        <v>1</v>
      </c>
      <c r="H240" s="172">
        <v>1</v>
      </c>
      <c r="I240" s="173"/>
      <c r="J240" s="174">
        <f t="shared" si="45"/>
        <v>0</v>
      </c>
      <c r="K240" s="175"/>
      <c r="L240" s="34"/>
      <c r="M240" s="176" t="s">
        <v>1</v>
      </c>
      <c r="N240" s="139" t="s">
        <v>43</v>
      </c>
      <c r="P240" s="177">
        <f t="shared" si="46"/>
        <v>0</v>
      </c>
      <c r="Q240" s="177">
        <v>0</v>
      </c>
      <c r="R240" s="177">
        <f t="shared" si="47"/>
        <v>0</v>
      </c>
      <c r="S240" s="177">
        <v>0</v>
      </c>
      <c r="T240" s="178">
        <f t="shared" si="48"/>
        <v>0</v>
      </c>
      <c r="AR240" s="179" t="s">
        <v>580</v>
      </c>
      <c r="AT240" s="179" t="s">
        <v>576</v>
      </c>
      <c r="AU240" s="179" t="s">
        <v>84</v>
      </c>
      <c r="AY240" s="17" t="s">
        <v>574</v>
      </c>
      <c r="BE240" s="102">
        <f t="shared" si="49"/>
        <v>0</v>
      </c>
      <c r="BF240" s="102">
        <f t="shared" si="50"/>
        <v>0</v>
      </c>
      <c r="BG240" s="102">
        <f t="shared" si="51"/>
        <v>0</v>
      </c>
      <c r="BH240" s="102">
        <f t="shared" si="52"/>
        <v>0</v>
      </c>
      <c r="BI240" s="102">
        <f t="shared" si="53"/>
        <v>0</v>
      </c>
      <c r="BJ240" s="17" t="s">
        <v>89</v>
      </c>
      <c r="BK240" s="102">
        <f t="shared" si="54"/>
        <v>0</v>
      </c>
      <c r="BL240" s="17" t="s">
        <v>580</v>
      </c>
      <c r="BM240" s="179" t="s">
        <v>8063</v>
      </c>
    </row>
    <row r="241" spans="2:65" s="1" customFormat="1" ht="24.25" customHeight="1">
      <c r="B241" s="140"/>
      <c r="C241" s="168" t="s">
        <v>970</v>
      </c>
      <c r="D241" s="168" t="s">
        <v>576</v>
      </c>
      <c r="E241" s="169" t="s">
        <v>8064</v>
      </c>
      <c r="F241" s="170" t="s">
        <v>8065</v>
      </c>
      <c r="G241" s="171" t="s">
        <v>1</v>
      </c>
      <c r="H241" s="172">
        <v>1</v>
      </c>
      <c r="I241" s="173"/>
      <c r="J241" s="174">
        <f t="shared" si="45"/>
        <v>0</v>
      </c>
      <c r="K241" s="175"/>
      <c r="L241" s="34"/>
      <c r="M241" s="176" t="s">
        <v>1</v>
      </c>
      <c r="N241" s="139" t="s">
        <v>43</v>
      </c>
      <c r="P241" s="177">
        <f t="shared" si="46"/>
        <v>0</v>
      </c>
      <c r="Q241" s="177">
        <v>0</v>
      </c>
      <c r="R241" s="177">
        <f t="shared" si="47"/>
        <v>0</v>
      </c>
      <c r="S241" s="177">
        <v>0</v>
      </c>
      <c r="T241" s="178">
        <f t="shared" si="48"/>
        <v>0</v>
      </c>
      <c r="AR241" s="179" t="s">
        <v>580</v>
      </c>
      <c r="AT241" s="179" t="s">
        <v>576</v>
      </c>
      <c r="AU241" s="179" t="s">
        <v>84</v>
      </c>
      <c r="AY241" s="17" t="s">
        <v>574</v>
      </c>
      <c r="BE241" s="102">
        <f t="shared" si="49"/>
        <v>0</v>
      </c>
      <c r="BF241" s="102">
        <f t="shared" si="50"/>
        <v>0</v>
      </c>
      <c r="BG241" s="102">
        <f t="shared" si="51"/>
        <v>0</v>
      </c>
      <c r="BH241" s="102">
        <f t="shared" si="52"/>
        <v>0</v>
      </c>
      <c r="BI241" s="102">
        <f t="shared" si="53"/>
        <v>0</v>
      </c>
      <c r="BJ241" s="17" t="s">
        <v>89</v>
      </c>
      <c r="BK241" s="102">
        <f t="shared" si="54"/>
        <v>0</v>
      </c>
      <c r="BL241" s="17" t="s">
        <v>580</v>
      </c>
      <c r="BM241" s="179" t="s">
        <v>8066</v>
      </c>
    </row>
    <row r="242" spans="2:65" s="1" customFormat="1" ht="21.75" customHeight="1">
      <c r="B242" s="140"/>
      <c r="C242" s="168" t="s">
        <v>974</v>
      </c>
      <c r="D242" s="168" t="s">
        <v>576</v>
      </c>
      <c r="E242" s="169" t="s">
        <v>8067</v>
      </c>
      <c r="F242" s="170" t="s">
        <v>8068</v>
      </c>
      <c r="G242" s="171" t="s">
        <v>1</v>
      </c>
      <c r="H242" s="172">
        <v>1</v>
      </c>
      <c r="I242" s="173"/>
      <c r="J242" s="174">
        <f t="shared" si="45"/>
        <v>0</v>
      </c>
      <c r="K242" s="175"/>
      <c r="L242" s="34"/>
      <c r="M242" s="176" t="s">
        <v>1</v>
      </c>
      <c r="N242" s="139" t="s">
        <v>43</v>
      </c>
      <c r="P242" s="177">
        <f t="shared" si="46"/>
        <v>0</v>
      </c>
      <c r="Q242" s="177">
        <v>0</v>
      </c>
      <c r="R242" s="177">
        <f t="shared" si="47"/>
        <v>0</v>
      </c>
      <c r="S242" s="177">
        <v>0</v>
      </c>
      <c r="T242" s="178">
        <f t="shared" si="48"/>
        <v>0</v>
      </c>
      <c r="AR242" s="179" t="s">
        <v>580</v>
      </c>
      <c r="AT242" s="179" t="s">
        <v>576</v>
      </c>
      <c r="AU242" s="179" t="s">
        <v>84</v>
      </c>
      <c r="AY242" s="17" t="s">
        <v>574</v>
      </c>
      <c r="BE242" s="102">
        <f t="shared" si="49"/>
        <v>0</v>
      </c>
      <c r="BF242" s="102">
        <f t="shared" si="50"/>
        <v>0</v>
      </c>
      <c r="BG242" s="102">
        <f t="shared" si="51"/>
        <v>0</v>
      </c>
      <c r="BH242" s="102">
        <f t="shared" si="52"/>
        <v>0</v>
      </c>
      <c r="BI242" s="102">
        <f t="shared" si="53"/>
        <v>0</v>
      </c>
      <c r="BJ242" s="17" t="s">
        <v>89</v>
      </c>
      <c r="BK242" s="102">
        <f t="shared" si="54"/>
        <v>0</v>
      </c>
      <c r="BL242" s="17" t="s">
        <v>580</v>
      </c>
      <c r="BM242" s="179" t="s">
        <v>8069</v>
      </c>
    </row>
    <row r="243" spans="2:65" s="1" customFormat="1" ht="33" customHeight="1">
      <c r="B243" s="140"/>
      <c r="C243" s="168" t="s">
        <v>993</v>
      </c>
      <c r="D243" s="168" t="s">
        <v>576</v>
      </c>
      <c r="E243" s="169" t="s">
        <v>8070</v>
      </c>
      <c r="F243" s="170" t="s">
        <v>8071</v>
      </c>
      <c r="G243" s="171" t="s">
        <v>1</v>
      </c>
      <c r="H243" s="172">
        <v>1</v>
      </c>
      <c r="I243" s="173"/>
      <c r="J243" s="174">
        <f t="shared" si="45"/>
        <v>0</v>
      </c>
      <c r="K243" s="175"/>
      <c r="L243" s="34"/>
      <c r="M243" s="176" t="s">
        <v>1</v>
      </c>
      <c r="N243" s="139" t="s">
        <v>43</v>
      </c>
      <c r="P243" s="177">
        <f t="shared" si="46"/>
        <v>0</v>
      </c>
      <c r="Q243" s="177">
        <v>0</v>
      </c>
      <c r="R243" s="177">
        <f t="shared" si="47"/>
        <v>0</v>
      </c>
      <c r="S243" s="177">
        <v>0</v>
      </c>
      <c r="T243" s="178">
        <f t="shared" si="48"/>
        <v>0</v>
      </c>
      <c r="AR243" s="179" t="s">
        <v>580</v>
      </c>
      <c r="AT243" s="179" t="s">
        <v>576</v>
      </c>
      <c r="AU243" s="179" t="s">
        <v>84</v>
      </c>
      <c r="AY243" s="17" t="s">
        <v>574</v>
      </c>
      <c r="BE243" s="102">
        <f t="shared" si="49"/>
        <v>0</v>
      </c>
      <c r="BF243" s="102">
        <f t="shared" si="50"/>
        <v>0</v>
      </c>
      <c r="BG243" s="102">
        <f t="shared" si="51"/>
        <v>0</v>
      </c>
      <c r="BH243" s="102">
        <f t="shared" si="52"/>
        <v>0</v>
      </c>
      <c r="BI243" s="102">
        <f t="shared" si="53"/>
        <v>0</v>
      </c>
      <c r="BJ243" s="17" t="s">
        <v>89</v>
      </c>
      <c r="BK243" s="102">
        <f t="shared" si="54"/>
        <v>0</v>
      </c>
      <c r="BL243" s="17" t="s">
        <v>580</v>
      </c>
      <c r="BM243" s="179" t="s">
        <v>8072</v>
      </c>
    </row>
    <row r="244" spans="2:65" s="1" customFormat="1" ht="24.25" customHeight="1">
      <c r="B244" s="140"/>
      <c r="C244" s="168" t="s">
        <v>1001</v>
      </c>
      <c r="D244" s="168" t="s">
        <v>576</v>
      </c>
      <c r="E244" s="169" t="s">
        <v>8073</v>
      </c>
      <c r="F244" s="170" t="s">
        <v>8074</v>
      </c>
      <c r="G244" s="171" t="s">
        <v>1</v>
      </c>
      <c r="H244" s="172">
        <v>1</v>
      </c>
      <c r="I244" s="173"/>
      <c r="J244" s="174">
        <f t="shared" si="45"/>
        <v>0</v>
      </c>
      <c r="K244" s="175"/>
      <c r="L244" s="34"/>
      <c r="M244" s="176" t="s">
        <v>1</v>
      </c>
      <c r="N244" s="139" t="s">
        <v>43</v>
      </c>
      <c r="P244" s="177">
        <f t="shared" si="46"/>
        <v>0</v>
      </c>
      <c r="Q244" s="177">
        <v>0</v>
      </c>
      <c r="R244" s="177">
        <f t="shared" si="47"/>
        <v>0</v>
      </c>
      <c r="S244" s="177">
        <v>0</v>
      </c>
      <c r="T244" s="178">
        <f t="shared" si="48"/>
        <v>0</v>
      </c>
      <c r="AR244" s="179" t="s">
        <v>580</v>
      </c>
      <c r="AT244" s="179" t="s">
        <v>576</v>
      </c>
      <c r="AU244" s="179" t="s">
        <v>84</v>
      </c>
      <c r="AY244" s="17" t="s">
        <v>574</v>
      </c>
      <c r="BE244" s="102">
        <f t="shared" si="49"/>
        <v>0</v>
      </c>
      <c r="BF244" s="102">
        <f t="shared" si="50"/>
        <v>0</v>
      </c>
      <c r="BG244" s="102">
        <f t="shared" si="51"/>
        <v>0</v>
      </c>
      <c r="BH244" s="102">
        <f t="shared" si="52"/>
        <v>0</v>
      </c>
      <c r="BI244" s="102">
        <f t="shared" si="53"/>
        <v>0</v>
      </c>
      <c r="BJ244" s="17" t="s">
        <v>89</v>
      </c>
      <c r="BK244" s="102">
        <f t="shared" si="54"/>
        <v>0</v>
      </c>
      <c r="BL244" s="17" t="s">
        <v>580</v>
      </c>
      <c r="BM244" s="179" t="s">
        <v>8075</v>
      </c>
    </row>
    <row r="245" spans="2:65" s="1" customFormat="1" ht="24.25" customHeight="1">
      <c r="B245" s="140"/>
      <c r="C245" s="168" t="s">
        <v>1007</v>
      </c>
      <c r="D245" s="168" t="s">
        <v>576</v>
      </c>
      <c r="E245" s="169" t="s">
        <v>8076</v>
      </c>
      <c r="F245" s="170" t="s">
        <v>8077</v>
      </c>
      <c r="G245" s="171" t="s">
        <v>1</v>
      </c>
      <c r="H245" s="172">
        <v>1</v>
      </c>
      <c r="I245" s="173"/>
      <c r="J245" s="174">
        <f t="shared" si="45"/>
        <v>0</v>
      </c>
      <c r="K245" s="175"/>
      <c r="L245" s="34"/>
      <c r="M245" s="176" t="s">
        <v>1</v>
      </c>
      <c r="N245" s="139" t="s">
        <v>43</v>
      </c>
      <c r="P245" s="177">
        <f t="shared" si="46"/>
        <v>0</v>
      </c>
      <c r="Q245" s="177">
        <v>0</v>
      </c>
      <c r="R245" s="177">
        <f t="shared" si="47"/>
        <v>0</v>
      </c>
      <c r="S245" s="177">
        <v>0</v>
      </c>
      <c r="T245" s="178">
        <f t="shared" si="48"/>
        <v>0</v>
      </c>
      <c r="AR245" s="179" t="s">
        <v>580</v>
      </c>
      <c r="AT245" s="179" t="s">
        <v>576</v>
      </c>
      <c r="AU245" s="179" t="s">
        <v>84</v>
      </c>
      <c r="AY245" s="17" t="s">
        <v>574</v>
      </c>
      <c r="BE245" s="102">
        <f t="shared" si="49"/>
        <v>0</v>
      </c>
      <c r="BF245" s="102">
        <f t="shared" si="50"/>
        <v>0</v>
      </c>
      <c r="BG245" s="102">
        <f t="shared" si="51"/>
        <v>0</v>
      </c>
      <c r="BH245" s="102">
        <f t="shared" si="52"/>
        <v>0</v>
      </c>
      <c r="BI245" s="102">
        <f t="shared" si="53"/>
        <v>0</v>
      </c>
      <c r="BJ245" s="17" t="s">
        <v>89</v>
      </c>
      <c r="BK245" s="102">
        <f t="shared" si="54"/>
        <v>0</v>
      </c>
      <c r="BL245" s="17" t="s">
        <v>580</v>
      </c>
      <c r="BM245" s="179" t="s">
        <v>8078</v>
      </c>
    </row>
    <row r="246" spans="2:65" s="1" customFormat="1" ht="33" customHeight="1">
      <c r="B246" s="140"/>
      <c r="C246" s="168" t="s">
        <v>1015</v>
      </c>
      <c r="D246" s="168" t="s">
        <v>576</v>
      </c>
      <c r="E246" s="169" t="s">
        <v>8079</v>
      </c>
      <c r="F246" s="170" t="s">
        <v>8080</v>
      </c>
      <c r="G246" s="171" t="s">
        <v>1</v>
      </c>
      <c r="H246" s="172">
        <v>2</v>
      </c>
      <c r="I246" s="173"/>
      <c r="J246" s="174">
        <f t="shared" si="45"/>
        <v>0</v>
      </c>
      <c r="K246" s="175"/>
      <c r="L246" s="34"/>
      <c r="M246" s="176" t="s">
        <v>1</v>
      </c>
      <c r="N246" s="139" t="s">
        <v>43</v>
      </c>
      <c r="P246" s="177">
        <f t="shared" si="46"/>
        <v>0</v>
      </c>
      <c r="Q246" s="177">
        <v>0</v>
      </c>
      <c r="R246" s="177">
        <f t="shared" si="47"/>
        <v>0</v>
      </c>
      <c r="S246" s="177">
        <v>0</v>
      </c>
      <c r="T246" s="178">
        <f t="shared" si="48"/>
        <v>0</v>
      </c>
      <c r="AR246" s="179" t="s">
        <v>580</v>
      </c>
      <c r="AT246" s="179" t="s">
        <v>576</v>
      </c>
      <c r="AU246" s="179" t="s">
        <v>84</v>
      </c>
      <c r="AY246" s="17" t="s">
        <v>574</v>
      </c>
      <c r="BE246" s="102">
        <f t="shared" si="49"/>
        <v>0</v>
      </c>
      <c r="BF246" s="102">
        <f t="shared" si="50"/>
        <v>0</v>
      </c>
      <c r="BG246" s="102">
        <f t="shared" si="51"/>
        <v>0</v>
      </c>
      <c r="BH246" s="102">
        <f t="shared" si="52"/>
        <v>0</v>
      </c>
      <c r="BI246" s="102">
        <f t="shared" si="53"/>
        <v>0</v>
      </c>
      <c r="BJ246" s="17" t="s">
        <v>89</v>
      </c>
      <c r="BK246" s="102">
        <f t="shared" si="54"/>
        <v>0</v>
      </c>
      <c r="BL246" s="17" t="s">
        <v>580</v>
      </c>
      <c r="BM246" s="179" t="s">
        <v>8081</v>
      </c>
    </row>
    <row r="247" spans="2:65" s="1" customFormat="1" ht="33" customHeight="1">
      <c r="B247" s="140"/>
      <c r="C247" s="168" t="s">
        <v>1064</v>
      </c>
      <c r="D247" s="168" t="s">
        <v>576</v>
      </c>
      <c r="E247" s="169" t="s">
        <v>8082</v>
      </c>
      <c r="F247" s="170" t="s">
        <v>8083</v>
      </c>
      <c r="G247" s="171" t="s">
        <v>1</v>
      </c>
      <c r="H247" s="172">
        <v>1</v>
      </c>
      <c r="I247" s="173"/>
      <c r="J247" s="174">
        <f t="shared" si="45"/>
        <v>0</v>
      </c>
      <c r="K247" s="175"/>
      <c r="L247" s="34"/>
      <c r="M247" s="176" t="s">
        <v>1</v>
      </c>
      <c r="N247" s="139" t="s">
        <v>43</v>
      </c>
      <c r="P247" s="177">
        <f t="shared" si="46"/>
        <v>0</v>
      </c>
      <c r="Q247" s="177">
        <v>0</v>
      </c>
      <c r="R247" s="177">
        <f t="shared" si="47"/>
        <v>0</v>
      </c>
      <c r="S247" s="177">
        <v>0</v>
      </c>
      <c r="T247" s="178">
        <f t="shared" si="48"/>
        <v>0</v>
      </c>
      <c r="AR247" s="179" t="s">
        <v>580</v>
      </c>
      <c r="AT247" s="179" t="s">
        <v>576</v>
      </c>
      <c r="AU247" s="179" t="s">
        <v>84</v>
      </c>
      <c r="AY247" s="17" t="s">
        <v>574</v>
      </c>
      <c r="BE247" s="102">
        <f t="shared" si="49"/>
        <v>0</v>
      </c>
      <c r="BF247" s="102">
        <f t="shared" si="50"/>
        <v>0</v>
      </c>
      <c r="BG247" s="102">
        <f t="shared" si="51"/>
        <v>0</v>
      </c>
      <c r="BH247" s="102">
        <f t="shared" si="52"/>
        <v>0</v>
      </c>
      <c r="BI247" s="102">
        <f t="shared" si="53"/>
        <v>0</v>
      </c>
      <c r="BJ247" s="17" t="s">
        <v>89</v>
      </c>
      <c r="BK247" s="102">
        <f t="shared" si="54"/>
        <v>0</v>
      </c>
      <c r="BL247" s="17" t="s">
        <v>580</v>
      </c>
      <c r="BM247" s="179" t="s">
        <v>8084</v>
      </c>
    </row>
    <row r="248" spans="2:65" s="1" customFormat="1" ht="33" customHeight="1">
      <c r="B248" s="140"/>
      <c r="C248" s="168" t="s">
        <v>1070</v>
      </c>
      <c r="D248" s="168" t="s">
        <v>576</v>
      </c>
      <c r="E248" s="169" t="s">
        <v>8085</v>
      </c>
      <c r="F248" s="170" t="s">
        <v>8086</v>
      </c>
      <c r="G248" s="171" t="s">
        <v>1</v>
      </c>
      <c r="H248" s="172">
        <v>1</v>
      </c>
      <c r="I248" s="173"/>
      <c r="J248" s="174">
        <f t="shared" si="45"/>
        <v>0</v>
      </c>
      <c r="K248" s="175"/>
      <c r="L248" s="34"/>
      <c r="M248" s="176" t="s">
        <v>1</v>
      </c>
      <c r="N248" s="139" t="s">
        <v>43</v>
      </c>
      <c r="P248" s="177">
        <f t="shared" si="46"/>
        <v>0</v>
      </c>
      <c r="Q248" s="177">
        <v>0</v>
      </c>
      <c r="R248" s="177">
        <f t="shared" si="47"/>
        <v>0</v>
      </c>
      <c r="S248" s="177">
        <v>0</v>
      </c>
      <c r="T248" s="178">
        <f t="shared" si="48"/>
        <v>0</v>
      </c>
      <c r="AR248" s="179" t="s">
        <v>580</v>
      </c>
      <c r="AT248" s="179" t="s">
        <v>576</v>
      </c>
      <c r="AU248" s="179" t="s">
        <v>84</v>
      </c>
      <c r="AY248" s="17" t="s">
        <v>574</v>
      </c>
      <c r="BE248" s="102">
        <f t="shared" si="49"/>
        <v>0</v>
      </c>
      <c r="BF248" s="102">
        <f t="shared" si="50"/>
        <v>0</v>
      </c>
      <c r="BG248" s="102">
        <f t="shared" si="51"/>
        <v>0</v>
      </c>
      <c r="BH248" s="102">
        <f t="shared" si="52"/>
        <v>0</v>
      </c>
      <c r="BI248" s="102">
        <f t="shared" si="53"/>
        <v>0</v>
      </c>
      <c r="BJ248" s="17" t="s">
        <v>89</v>
      </c>
      <c r="BK248" s="102">
        <f t="shared" si="54"/>
        <v>0</v>
      </c>
      <c r="BL248" s="17" t="s">
        <v>580</v>
      </c>
      <c r="BM248" s="179" t="s">
        <v>8087</v>
      </c>
    </row>
    <row r="249" spans="2:65" s="1" customFormat="1" ht="16.5" customHeight="1">
      <c r="B249" s="140"/>
      <c r="C249" s="168" t="s">
        <v>1075</v>
      </c>
      <c r="D249" s="168" t="s">
        <v>576</v>
      </c>
      <c r="E249" s="169" t="s">
        <v>8088</v>
      </c>
      <c r="F249" s="170" t="s">
        <v>8089</v>
      </c>
      <c r="G249" s="171" t="s">
        <v>1</v>
      </c>
      <c r="H249" s="172">
        <v>2</v>
      </c>
      <c r="I249" s="173"/>
      <c r="J249" s="174">
        <f t="shared" si="45"/>
        <v>0</v>
      </c>
      <c r="K249" s="175"/>
      <c r="L249" s="34"/>
      <c r="M249" s="176" t="s">
        <v>1</v>
      </c>
      <c r="N249" s="139" t="s">
        <v>43</v>
      </c>
      <c r="P249" s="177">
        <f t="shared" si="46"/>
        <v>0</v>
      </c>
      <c r="Q249" s="177">
        <v>0</v>
      </c>
      <c r="R249" s="177">
        <f t="shared" si="47"/>
        <v>0</v>
      </c>
      <c r="S249" s="177">
        <v>0</v>
      </c>
      <c r="T249" s="178">
        <f t="shared" si="48"/>
        <v>0</v>
      </c>
      <c r="AR249" s="179" t="s">
        <v>580</v>
      </c>
      <c r="AT249" s="179" t="s">
        <v>576</v>
      </c>
      <c r="AU249" s="179" t="s">
        <v>84</v>
      </c>
      <c r="AY249" s="17" t="s">
        <v>574</v>
      </c>
      <c r="BE249" s="102">
        <f t="shared" si="49"/>
        <v>0</v>
      </c>
      <c r="BF249" s="102">
        <f t="shared" si="50"/>
        <v>0</v>
      </c>
      <c r="BG249" s="102">
        <f t="shared" si="51"/>
        <v>0</v>
      </c>
      <c r="BH249" s="102">
        <f t="shared" si="52"/>
        <v>0</v>
      </c>
      <c r="BI249" s="102">
        <f t="shared" si="53"/>
        <v>0</v>
      </c>
      <c r="BJ249" s="17" t="s">
        <v>89</v>
      </c>
      <c r="BK249" s="102">
        <f t="shared" si="54"/>
        <v>0</v>
      </c>
      <c r="BL249" s="17" t="s">
        <v>580</v>
      </c>
      <c r="BM249" s="179" t="s">
        <v>8090</v>
      </c>
    </row>
    <row r="250" spans="2:65" s="1" customFormat="1" ht="38" customHeight="1">
      <c r="B250" s="140"/>
      <c r="C250" s="168" t="s">
        <v>1080</v>
      </c>
      <c r="D250" s="168" t="s">
        <v>576</v>
      </c>
      <c r="E250" s="169" t="s">
        <v>8091</v>
      </c>
      <c r="F250" s="170" t="s">
        <v>8092</v>
      </c>
      <c r="G250" s="171" t="s">
        <v>1</v>
      </c>
      <c r="H250" s="172">
        <v>1</v>
      </c>
      <c r="I250" s="173"/>
      <c r="J250" s="174">
        <f t="shared" si="45"/>
        <v>0</v>
      </c>
      <c r="K250" s="175"/>
      <c r="L250" s="34"/>
      <c r="M250" s="176" t="s">
        <v>1</v>
      </c>
      <c r="N250" s="139" t="s">
        <v>43</v>
      </c>
      <c r="P250" s="177">
        <f t="shared" si="46"/>
        <v>0</v>
      </c>
      <c r="Q250" s="177">
        <v>0</v>
      </c>
      <c r="R250" s="177">
        <f t="shared" si="47"/>
        <v>0</v>
      </c>
      <c r="S250" s="177">
        <v>0</v>
      </c>
      <c r="T250" s="178">
        <f t="shared" si="48"/>
        <v>0</v>
      </c>
      <c r="AR250" s="179" t="s">
        <v>580</v>
      </c>
      <c r="AT250" s="179" t="s">
        <v>576</v>
      </c>
      <c r="AU250" s="179" t="s">
        <v>84</v>
      </c>
      <c r="AY250" s="17" t="s">
        <v>574</v>
      </c>
      <c r="BE250" s="102">
        <f t="shared" si="49"/>
        <v>0</v>
      </c>
      <c r="BF250" s="102">
        <f t="shared" si="50"/>
        <v>0</v>
      </c>
      <c r="BG250" s="102">
        <f t="shared" si="51"/>
        <v>0</v>
      </c>
      <c r="BH250" s="102">
        <f t="shared" si="52"/>
        <v>0</v>
      </c>
      <c r="BI250" s="102">
        <f t="shared" si="53"/>
        <v>0</v>
      </c>
      <c r="BJ250" s="17" t="s">
        <v>89</v>
      </c>
      <c r="BK250" s="102">
        <f t="shared" si="54"/>
        <v>0</v>
      </c>
      <c r="BL250" s="17" t="s">
        <v>580</v>
      </c>
      <c r="BM250" s="179" t="s">
        <v>8093</v>
      </c>
    </row>
    <row r="251" spans="2:65" s="1" customFormat="1" ht="49.25" customHeight="1">
      <c r="B251" s="140"/>
      <c r="C251" s="168" t="s">
        <v>1085</v>
      </c>
      <c r="D251" s="168" t="s">
        <v>576</v>
      </c>
      <c r="E251" s="169" t="s">
        <v>8094</v>
      </c>
      <c r="F251" s="170" t="s">
        <v>8095</v>
      </c>
      <c r="G251" s="171" t="s">
        <v>1</v>
      </c>
      <c r="H251" s="172">
        <v>8</v>
      </c>
      <c r="I251" s="173"/>
      <c r="J251" s="174">
        <f t="shared" si="45"/>
        <v>0</v>
      </c>
      <c r="K251" s="175"/>
      <c r="L251" s="34"/>
      <c r="M251" s="176" t="s">
        <v>1</v>
      </c>
      <c r="N251" s="139" t="s">
        <v>43</v>
      </c>
      <c r="P251" s="177">
        <f t="shared" si="46"/>
        <v>0</v>
      </c>
      <c r="Q251" s="177">
        <v>0</v>
      </c>
      <c r="R251" s="177">
        <f t="shared" si="47"/>
        <v>0</v>
      </c>
      <c r="S251" s="177">
        <v>0</v>
      </c>
      <c r="T251" s="178">
        <f t="shared" si="48"/>
        <v>0</v>
      </c>
      <c r="AR251" s="179" t="s">
        <v>580</v>
      </c>
      <c r="AT251" s="179" t="s">
        <v>576</v>
      </c>
      <c r="AU251" s="179" t="s">
        <v>84</v>
      </c>
      <c r="AY251" s="17" t="s">
        <v>574</v>
      </c>
      <c r="BE251" s="102">
        <f t="shared" si="49"/>
        <v>0</v>
      </c>
      <c r="BF251" s="102">
        <f t="shared" si="50"/>
        <v>0</v>
      </c>
      <c r="BG251" s="102">
        <f t="shared" si="51"/>
        <v>0</v>
      </c>
      <c r="BH251" s="102">
        <f t="shared" si="52"/>
        <v>0</v>
      </c>
      <c r="BI251" s="102">
        <f t="shared" si="53"/>
        <v>0</v>
      </c>
      <c r="BJ251" s="17" t="s">
        <v>89</v>
      </c>
      <c r="BK251" s="102">
        <f t="shared" si="54"/>
        <v>0</v>
      </c>
      <c r="BL251" s="17" t="s">
        <v>580</v>
      </c>
      <c r="BM251" s="179" t="s">
        <v>8096</v>
      </c>
    </row>
    <row r="252" spans="2:65" s="1" customFormat="1" ht="49.25" customHeight="1">
      <c r="B252" s="140"/>
      <c r="C252" s="168" t="s">
        <v>1090</v>
      </c>
      <c r="D252" s="168" t="s">
        <v>576</v>
      </c>
      <c r="E252" s="169" t="s">
        <v>8097</v>
      </c>
      <c r="F252" s="170" t="s">
        <v>8098</v>
      </c>
      <c r="G252" s="171" t="s">
        <v>1</v>
      </c>
      <c r="H252" s="172">
        <v>10</v>
      </c>
      <c r="I252" s="173"/>
      <c r="J252" s="174">
        <f t="shared" si="45"/>
        <v>0</v>
      </c>
      <c r="K252" s="175"/>
      <c r="L252" s="34"/>
      <c r="M252" s="176" t="s">
        <v>1</v>
      </c>
      <c r="N252" s="139" t="s">
        <v>43</v>
      </c>
      <c r="P252" s="177">
        <f t="shared" si="46"/>
        <v>0</v>
      </c>
      <c r="Q252" s="177">
        <v>0</v>
      </c>
      <c r="R252" s="177">
        <f t="shared" si="47"/>
        <v>0</v>
      </c>
      <c r="S252" s="177">
        <v>0</v>
      </c>
      <c r="T252" s="178">
        <f t="shared" si="48"/>
        <v>0</v>
      </c>
      <c r="AR252" s="179" t="s">
        <v>580</v>
      </c>
      <c r="AT252" s="179" t="s">
        <v>576</v>
      </c>
      <c r="AU252" s="179" t="s">
        <v>84</v>
      </c>
      <c r="AY252" s="17" t="s">
        <v>574</v>
      </c>
      <c r="BE252" s="102">
        <f t="shared" si="49"/>
        <v>0</v>
      </c>
      <c r="BF252" s="102">
        <f t="shared" si="50"/>
        <v>0</v>
      </c>
      <c r="BG252" s="102">
        <f t="shared" si="51"/>
        <v>0</v>
      </c>
      <c r="BH252" s="102">
        <f t="shared" si="52"/>
        <v>0</v>
      </c>
      <c r="BI252" s="102">
        <f t="shared" si="53"/>
        <v>0</v>
      </c>
      <c r="BJ252" s="17" t="s">
        <v>89</v>
      </c>
      <c r="BK252" s="102">
        <f t="shared" si="54"/>
        <v>0</v>
      </c>
      <c r="BL252" s="17" t="s">
        <v>580</v>
      </c>
      <c r="BM252" s="179" t="s">
        <v>8099</v>
      </c>
    </row>
    <row r="253" spans="2:65" s="1" customFormat="1" ht="24.25" customHeight="1">
      <c r="B253" s="140"/>
      <c r="C253" s="168" t="s">
        <v>1095</v>
      </c>
      <c r="D253" s="168" t="s">
        <v>576</v>
      </c>
      <c r="E253" s="169" t="s">
        <v>8100</v>
      </c>
      <c r="F253" s="170" t="s">
        <v>8101</v>
      </c>
      <c r="G253" s="171" t="s">
        <v>1</v>
      </c>
      <c r="H253" s="172">
        <v>1</v>
      </c>
      <c r="I253" s="173"/>
      <c r="J253" s="174">
        <f t="shared" si="45"/>
        <v>0</v>
      </c>
      <c r="K253" s="175"/>
      <c r="L253" s="34"/>
      <c r="M253" s="176" t="s">
        <v>1</v>
      </c>
      <c r="N253" s="139" t="s">
        <v>43</v>
      </c>
      <c r="P253" s="177">
        <f t="shared" si="46"/>
        <v>0</v>
      </c>
      <c r="Q253" s="177">
        <v>0</v>
      </c>
      <c r="R253" s="177">
        <f t="shared" si="47"/>
        <v>0</v>
      </c>
      <c r="S253" s="177">
        <v>0</v>
      </c>
      <c r="T253" s="178">
        <f t="shared" si="48"/>
        <v>0</v>
      </c>
      <c r="AR253" s="179" t="s">
        <v>580</v>
      </c>
      <c r="AT253" s="179" t="s">
        <v>576</v>
      </c>
      <c r="AU253" s="179" t="s">
        <v>84</v>
      </c>
      <c r="AY253" s="17" t="s">
        <v>574</v>
      </c>
      <c r="BE253" s="102">
        <f t="shared" si="49"/>
        <v>0</v>
      </c>
      <c r="BF253" s="102">
        <f t="shared" si="50"/>
        <v>0</v>
      </c>
      <c r="BG253" s="102">
        <f t="shared" si="51"/>
        <v>0</v>
      </c>
      <c r="BH253" s="102">
        <f t="shared" si="52"/>
        <v>0</v>
      </c>
      <c r="BI253" s="102">
        <f t="shared" si="53"/>
        <v>0</v>
      </c>
      <c r="BJ253" s="17" t="s">
        <v>89</v>
      </c>
      <c r="BK253" s="102">
        <f t="shared" si="54"/>
        <v>0</v>
      </c>
      <c r="BL253" s="17" t="s">
        <v>580</v>
      </c>
      <c r="BM253" s="179" t="s">
        <v>8102</v>
      </c>
    </row>
    <row r="254" spans="2:65" s="1" customFormat="1" ht="24.25" customHeight="1">
      <c r="B254" s="140"/>
      <c r="C254" s="168" t="s">
        <v>1100</v>
      </c>
      <c r="D254" s="168" t="s">
        <v>576</v>
      </c>
      <c r="E254" s="169" t="s">
        <v>8103</v>
      </c>
      <c r="F254" s="170" t="s">
        <v>8104</v>
      </c>
      <c r="G254" s="171" t="s">
        <v>1</v>
      </c>
      <c r="H254" s="172">
        <v>1</v>
      </c>
      <c r="I254" s="173"/>
      <c r="J254" s="174">
        <f t="shared" si="45"/>
        <v>0</v>
      </c>
      <c r="K254" s="175"/>
      <c r="L254" s="34"/>
      <c r="M254" s="176" t="s">
        <v>1</v>
      </c>
      <c r="N254" s="139" t="s">
        <v>43</v>
      </c>
      <c r="P254" s="177">
        <f t="shared" si="46"/>
        <v>0</v>
      </c>
      <c r="Q254" s="177">
        <v>0</v>
      </c>
      <c r="R254" s="177">
        <f t="shared" si="47"/>
        <v>0</v>
      </c>
      <c r="S254" s="177">
        <v>0</v>
      </c>
      <c r="T254" s="178">
        <f t="shared" si="48"/>
        <v>0</v>
      </c>
      <c r="AR254" s="179" t="s">
        <v>580</v>
      </c>
      <c r="AT254" s="179" t="s">
        <v>576</v>
      </c>
      <c r="AU254" s="179" t="s">
        <v>84</v>
      </c>
      <c r="AY254" s="17" t="s">
        <v>574</v>
      </c>
      <c r="BE254" s="102">
        <f t="shared" si="49"/>
        <v>0</v>
      </c>
      <c r="BF254" s="102">
        <f t="shared" si="50"/>
        <v>0</v>
      </c>
      <c r="BG254" s="102">
        <f t="shared" si="51"/>
        <v>0</v>
      </c>
      <c r="BH254" s="102">
        <f t="shared" si="52"/>
        <v>0</v>
      </c>
      <c r="BI254" s="102">
        <f t="shared" si="53"/>
        <v>0</v>
      </c>
      <c r="BJ254" s="17" t="s">
        <v>89</v>
      </c>
      <c r="BK254" s="102">
        <f t="shared" si="54"/>
        <v>0</v>
      </c>
      <c r="BL254" s="17" t="s">
        <v>580</v>
      </c>
      <c r="BM254" s="179" t="s">
        <v>8105</v>
      </c>
    </row>
    <row r="255" spans="2:65" s="1" customFormat="1" ht="24.25" customHeight="1">
      <c r="B255" s="140"/>
      <c r="C255" s="168" t="s">
        <v>1104</v>
      </c>
      <c r="D255" s="168" t="s">
        <v>576</v>
      </c>
      <c r="E255" s="169" t="s">
        <v>8106</v>
      </c>
      <c r="F255" s="170" t="s">
        <v>8107</v>
      </c>
      <c r="G255" s="171" t="s">
        <v>1</v>
      </c>
      <c r="H255" s="172">
        <v>2</v>
      </c>
      <c r="I255" s="173"/>
      <c r="J255" s="174">
        <f t="shared" si="45"/>
        <v>0</v>
      </c>
      <c r="K255" s="175"/>
      <c r="L255" s="34"/>
      <c r="M255" s="176" t="s">
        <v>1</v>
      </c>
      <c r="N255" s="139" t="s">
        <v>43</v>
      </c>
      <c r="P255" s="177">
        <f t="shared" si="46"/>
        <v>0</v>
      </c>
      <c r="Q255" s="177">
        <v>0</v>
      </c>
      <c r="R255" s="177">
        <f t="shared" si="47"/>
        <v>0</v>
      </c>
      <c r="S255" s="177">
        <v>0</v>
      </c>
      <c r="T255" s="178">
        <f t="shared" si="48"/>
        <v>0</v>
      </c>
      <c r="AR255" s="179" t="s">
        <v>580</v>
      </c>
      <c r="AT255" s="179" t="s">
        <v>576</v>
      </c>
      <c r="AU255" s="179" t="s">
        <v>84</v>
      </c>
      <c r="AY255" s="17" t="s">
        <v>574</v>
      </c>
      <c r="BE255" s="102">
        <f t="shared" si="49"/>
        <v>0</v>
      </c>
      <c r="BF255" s="102">
        <f t="shared" si="50"/>
        <v>0</v>
      </c>
      <c r="BG255" s="102">
        <f t="shared" si="51"/>
        <v>0</v>
      </c>
      <c r="BH255" s="102">
        <f t="shared" si="52"/>
        <v>0</v>
      </c>
      <c r="BI255" s="102">
        <f t="shared" si="53"/>
        <v>0</v>
      </c>
      <c r="BJ255" s="17" t="s">
        <v>89</v>
      </c>
      <c r="BK255" s="102">
        <f t="shared" si="54"/>
        <v>0</v>
      </c>
      <c r="BL255" s="17" t="s">
        <v>580</v>
      </c>
      <c r="BM255" s="179" t="s">
        <v>8108</v>
      </c>
    </row>
    <row r="256" spans="2:65" s="1" customFormat="1" ht="24.25" customHeight="1">
      <c r="B256" s="140"/>
      <c r="C256" s="168" t="s">
        <v>1108</v>
      </c>
      <c r="D256" s="168" t="s">
        <v>576</v>
      </c>
      <c r="E256" s="169" t="s">
        <v>8109</v>
      </c>
      <c r="F256" s="170" t="s">
        <v>8110</v>
      </c>
      <c r="G256" s="171" t="s">
        <v>1</v>
      </c>
      <c r="H256" s="172">
        <v>2</v>
      </c>
      <c r="I256" s="173"/>
      <c r="J256" s="174">
        <f t="shared" si="45"/>
        <v>0</v>
      </c>
      <c r="K256" s="175"/>
      <c r="L256" s="34"/>
      <c r="M256" s="176" t="s">
        <v>1</v>
      </c>
      <c r="N256" s="139" t="s">
        <v>43</v>
      </c>
      <c r="P256" s="177">
        <f t="shared" si="46"/>
        <v>0</v>
      </c>
      <c r="Q256" s="177">
        <v>0</v>
      </c>
      <c r="R256" s="177">
        <f t="shared" si="47"/>
        <v>0</v>
      </c>
      <c r="S256" s="177">
        <v>0</v>
      </c>
      <c r="T256" s="178">
        <f t="shared" si="48"/>
        <v>0</v>
      </c>
      <c r="AR256" s="179" t="s">
        <v>580</v>
      </c>
      <c r="AT256" s="179" t="s">
        <v>576</v>
      </c>
      <c r="AU256" s="179" t="s">
        <v>84</v>
      </c>
      <c r="AY256" s="17" t="s">
        <v>574</v>
      </c>
      <c r="BE256" s="102">
        <f t="shared" si="49"/>
        <v>0</v>
      </c>
      <c r="BF256" s="102">
        <f t="shared" si="50"/>
        <v>0</v>
      </c>
      <c r="BG256" s="102">
        <f t="shared" si="51"/>
        <v>0</v>
      </c>
      <c r="BH256" s="102">
        <f t="shared" si="52"/>
        <v>0</v>
      </c>
      <c r="BI256" s="102">
        <f t="shared" si="53"/>
        <v>0</v>
      </c>
      <c r="BJ256" s="17" t="s">
        <v>89</v>
      </c>
      <c r="BK256" s="102">
        <f t="shared" si="54"/>
        <v>0</v>
      </c>
      <c r="BL256" s="17" t="s">
        <v>580</v>
      </c>
      <c r="BM256" s="179" t="s">
        <v>8111</v>
      </c>
    </row>
    <row r="257" spans="2:65" s="1" customFormat="1" ht="16.5" customHeight="1">
      <c r="B257" s="140"/>
      <c r="C257" s="168" t="s">
        <v>1112</v>
      </c>
      <c r="D257" s="168" t="s">
        <v>576</v>
      </c>
      <c r="E257" s="169" t="s">
        <v>8112</v>
      </c>
      <c r="F257" s="170" t="s">
        <v>7959</v>
      </c>
      <c r="G257" s="171" t="s">
        <v>1</v>
      </c>
      <c r="H257" s="172">
        <v>1</v>
      </c>
      <c r="I257" s="173"/>
      <c r="J257" s="174">
        <f t="shared" si="45"/>
        <v>0</v>
      </c>
      <c r="K257" s="175"/>
      <c r="L257" s="34"/>
      <c r="M257" s="176" t="s">
        <v>1</v>
      </c>
      <c r="N257" s="139" t="s">
        <v>43</v>
      </c>
      <c r="P257" s="177">
        <f t="shared" si="46"/>
        <v>0</v>
      </c>
      <c r="Q257" s="177">
        <v>0</v>
      </c>
      <c r="R257" s="177">
        <f t="shared" si="47"/>
        <v>0</v>
      </c>
      <c r="S257" s="177">
        <v>0</v>
      </c>
      <c r="T257" s="178">
        <f t="shared" si="48"/>
        <v>0</v>
      </c>
      <c r="AR257" s="179" t="s">
        <v>580</v>
      </c>
      <c r="AT257" s="179" t="s">
        <v>576</v>
      </c>
      <c r="AU257" s="179" t="s">
        <v>84</v>
      </c>
      <c r="AY257" s="17" t="s">
        <v>574</v>
      </c>
      <c r="BE257" s="102">
        <f t="shared" si="49"/>
        <v>0</v>
      </c>
      <c r="BF257" s="102">
        <f t="shared" si="50"/>
        <v>0</v>
      </c>
      <c r="BG257" s="102">
        <f t="shared" si="51"/>
        <v>0</v>
      </c>
      <c r="BH257" s="102">
        <f t="shared" si="52"/>
        <v>0</v>
      </c>
      <c r="BI257" s="102">
        <f t="shared" si="53"/>
        <v>0</v>
      </c>
      <c r="BJ257" s="17" t="s">
        <v>89</v>
      </c>
      <c r="BK257" s="102">
        <f t="shared" si="54"/>
        <v>0</v>
      </c>
      <c r="BL257" s="17" t="s">
        <v>580</v>
      </c>
      <c r="BM257" s="179" t="s">
        <v>8113</v>
      </c>
    </row>
    <row r="258" spans="2:65" s="1" customFormat="1" ht="16.5" customHeight="1">
      <c r="B258" s="140"/>
      <c r="C258" s="168" t="s">
        <v>1116</v>
      </c>
      <c r="D258" s="168" t="s">
        <v>576</v>
      </c>
      <c r="E258" s="169" t="s">
        <v>8114</v>
      </c>
      <c r="F258" s="170" t="s">
        <v>7850</v>
      </c>
      <c r="G258" s="171" t="s">
        <v>1</v>
      </c>
      <c r="H258" s="172">
        <v>10</v>
      </c>
      <c r="I258" s="173"/>
      <c r="J258" s="174">
        <f t="shared" si="45"/>
        <v>0</v>
      </c>
      <c r="K258" s="175"/>
      <c r="L258" s="34"/>
      <c r="M258" s="176" t="s">
        <v>1</v>
      </c>
      <c r="N258" s="139" t="s">
        <v>43</v>
      </c>
      <c r="P258" s="177">
        <f t="shared" si="46"/>
        <v>0</v>
      </c>
      <c r="Q258" s="177">
        <v>0</v>
      </c>
      <c r="R258" s="177">
        <f t="shared" si="47"/>
        <v>0</v>
      </c>
      <c r="S258" s="177">
        <v>0</v>
      </c>
      <c r="T258" s="178">
        <f t="shared" si="48"/>
        <v>0</v>
      </c>
      <c r="AR258" s="179" t="s">
        <v>580</v>
      </c>
      <c r="AT258" s="179" t="s">
        <v>576</v>
      </c>
      <c r="AU258" s="179" t="s">
        <v>84</v>
      </c>
      <c r="AY258" s="17" t="s">
        <v>574</v>
      </c>
      <c r="BE258" s="102">
        <f t="shared" si="49"/>
        <v>0</v>
      </c>
      <c r="BF258" s="102">
        <f t="shared" si="50"/>
        <v>0</v>
      </c>
      <c r="BG258" s="102">
        <f t="shared" si="51"/>
        <v>0</v>
      </c>
      <c r="BH258" s="102">
        <f t="shared" si="52"/>
        <v>0</v>
      </c>
      <c r="BI258" s="102">
        <f t="shared" si="53"/>
        <v>0</v>
      </c>
      <c r="BJ258" s="17" t="s">
        <v>89</v>
      </c>
      <c r="BK258" s="102">
        <f t="shared" si="54"/>
        <v>0</v>
      </c>
      <c r="BL258" s="17" t="s">
        <v>580</v>
      </c>
      <c r="BM258" s="179" t="s">
        <v>8115</v>
      </c>
    </row>
    <row r="259" spans="2:65" s="1" customFormat="1" ht="16.5" customHeight="1">
      <c r="B259" s="140"/>
      <c r="C259" s="168" t="s">
        <v>1122</v>
      </c>
      <c r="D259" s="168" t="s">
        <v>576</v>
      </c>
      <c r="E259" s="169" t="s">
        <v>8116</v>
      </c>
      <c r="F259" s="170" t="s">
        <v>7865</v>
      </c>
      <c r="G259" s="171" t="s">
        <v>1</v>
      </c>
      <c r="H259" s="172">
        <v>1</v>
      </c>
      <c r="I259" s="173"/>
      <c r="J259" s="174">
        <f t="shared" si="45"/>
        <v>0</v>
      </c>
      <c r="K259" s="175"/>
      <c r="L259" s="34"/>
      <c r="M259" s="176" t="s">
        <v>1</v>
      </c>
      <c r="N259" s="139" t="s">
        <v>43</v>
      </c>
      <c r="P259" s="177">
        <f t="shared" si="46"/>
        <v>0</v>
      </c>
      <c r="Q259" s="177">
        <v>0</v>
      </c>
      <c r="R259" s="177">
        <f t="shared" si="47"/>
        <v>0</v>
      </c>
      <c r="S259" s="177">
        <v>0</v>
      </c>
      <c r="T259" s="178">
        <f t="shared" si="48"/>
        <v>0</v>
      </c>
      <c r="AR259" s="179" t="s">
        <v>580</v>
      </c>
      <c r="AT259" s="179" t="s">
        <v>576</v>
      </c>
      <c r="AU259" s="179" t="s">
        <v>84</v>
      </c>
      <c r="AY259" s="17" t="s">
        <v>574</v>
      </c>
      <c r="BE259" s="102">
        <f t="shared" si="49"/>
        <v>0</v>
      </c>
      <c r="BF259" s="102">
        <f t="shared" si="50"/>
        <v>0</v>
      </c>
      <c r="BG259" s="102">
        <f t="shared" si="51"/>
        <v>0</v>
      </c>
      <c r="BH259" s="102">
        <f t="shared" si="52"/>
        <v>0</v>
      </c>
      <c r="BI259" s="102">
        <f t="shared" si="53"/>
        <v>0</v>
      </c>
      <c r="BJ259" s="17" t="s">
        <v>89</v>
      </c>
      <c r="BK259" s="102">
        <f t="shared" si="54"/>
        <v>0</v>
      </c>
      <c r="BL259" s="17" t="s">
        <v>580</v>
      </c>
      <c r="BM259" s="179" t="s">
        <v>8117</v>
      </c>
    </row>
    <row r="260" spans="2:65" s="1" customFormat="1" ht="21.75" customHeight="1">
      <c r="B260" s="140"/>
      <c r="C260" s="168" t="s">
        <v>1127</v>
      </c>
      <c r="D260" s="168" t="s">
        <v>576</v>
      </c>
      <c r="E260" s="169" t="s">
        <v>8118</v>
      </c>
      <c r="F260" s="170" t="s">
        <v>7877</v>
      </c>
      <c r="G260" s="171" t="s">
        <v>1</v>
      </c>
      <c r="H260" s="172">
        <v>8</v>
      </c>
      <c r="I260" s="173"/>
      <c r="J260" s="174">
        <f t="shared" si="45"/>
        <v>0</v>
      </c>
      <c r="K260" s="175"/>
      <c r="L260" s="34"/>
      <c r="M260" s="176" t="s">
        <v>1</v>
      </c>
      <c r="N260" s="139" t="s">
        <v>43</v>
      </c>
      <c r="P260" s="177">
        <f t="shared" si="46"/>
        <v>0</v>
      </c>
      <c r="Q260" s="177">
        <v>0</v>
      </c>
      <c r="R260" s="177">
        <f t="shared" si="47"/>
        <v>0</v>
      </c>
      <c r="S260" s="177">
        <v>0</v>
      </c>
      <c r="T260" s="178">
        <f t="shared" si="48"/>
        <v>0</v>
      </c>
      <c r="AR260" s="179" t="s">
        <v>580</v>
      </c>
      <c r="AT260" s="179" t="s">
        <v>576</v>
      </c>
      <c r="AU260" s="179" t="s">
        <v>84</v>
      </c>
      <c r="AY260" s="17" t="s">
        <v>574</v>
      </c>
      <c r="BE260" s="102">
        <f t="shared" si="49"/>
        <v>0</v>
      </c>
      <c r="BF260" s="102">
        <f t="shared" si="50"/>
        <v>0</v>
      </c>
      <c r="BG260" s="102">
        <f t="shared" si="51"/>
        <v>0</v>
      </c>
      <c r="BH260" s="102">
        <f t="shared" si="52"/>
        <v>0</v>
      </c>
      <c r="BI260" s="102">
        <f t="shared" si="53"/>
        <v>0</v>
      </c>
      <c r="BJ260" s="17" t="s">
        <v>89</v>
      </c>
      <c r="BK260" s="102">
        <f t="shared" si="54"/>
        <v>0</v>
      </c>
      <c r="BL260" s="17" t="s">
        <v>580</v>
      </c>
      <c r="BM260" s="179" t="s">
        <v>8119</v>
      </c>
    </row>
    <row r="261" spans="2:65" s="1" customFormat="1" ht="21.75" customHeight="1">
      <c r="B261" s="140"/>
      <c r="C261" s="168" t="s">
        <v>1131</v>
      </c>
      <c r="D261" s="168" t="s">
        <v>576</v>
      </c>
      <c r="E261" s="169" t="s">
        <v>8120</v>
      </c>
      <c r="F261" s="170" t="s">
        <v>8121</v>
      </c>
      <c r="G261" s="171" t="s">
        <v>1</v>
      </c>
      <c r="H261" s="172">
        <v>4</v>
      </c>
      <c r="I261" s="173"/>
      <c r="J261" s="174">
        <f t="shared" si="45"/>
        <v>0</v>
      </c>
      <c r="K261" s="175"/>
      <c r="L261" s="34"/>
      <c r="M261" s="176" t="s">
        <v>1</v>
      </c>
      <c r="N261" s="139" t="s">
        <v>43</v>
      </c>
      <c r="P261" s="177">
        <f t="shared" si="46"/>
        <v>0</v>
      </c>
      <c r="Q261" s="177">
        <v>0</v>
      </c>
      <c r="R261" s="177">
        <f t="shared" si="47"/>
        <v>0</v>
      </c>
      <c r="S261" s="177">
        <v>0</v>
      </c>
      <c r="T261" s="178">
        <f t="shared" si="48"/>
        <v>0</v>
      </c>
      <c r="AR261" s="179" t="s">
        <v>580</v>
      </c>
      <c r="AT261" s="179" t="s">
        <v>576</v>
      </c>
      <c r="AU261" s="179" t="s">
        <v>84</v>
      </c>
      <c r="AY261" s="17" t="s">
        <v>574</v>
      </c>
      <c r="BE261" s="102">
        <f t="shared" si="49"/>
        <v>0</v>
      </c>
      <c r="BF261" s="102">
        <f t="shared" si="50"/>
        <v>0</v>
      </c>
      <c r="BG261" s="102">
        <f t="shared" si="51"/>
        <v>0</v>
      </c>
      <c r="BH261" s="102">
        <f t="shared" si="52"/>
        <v>0</v>
      </c>
      <c r="BI261" s="102">
        <f t="shared" si="53"/>
        <v>0</v>
      </c>
      <c r="BJ261" s="17" t="s">
        <v>89</v>
      </c>
      <c r="BK261" s="102">
        <f t="shared" si="54"/>
        <v>0</v>
      </c>
      <c r="BL261" s="17" t="s">
        <v>580</v>
      </c>
      <c r="BM261" s="179" t="s">
        <v>8122</v>
      </c>
    </row>
    <row r="262" spans="2:65" s="1" customFormat="1" ht="21.75" customHeight="1">
      <c r="B262" s="140"/>
      <c r="C262" s="168" t="s">
        <v>1136</v>
      </c>
      <c r="D262" s="168" t="s">
        <v>576</v>
      </c>
      <c r="E262" s="169" t="s">
        <v>8123</v>
      </c>
      <c r="F262" s="170" t="s">
        <v>8124</v>
      </c>
      <c r="G262" s="171" t="s">
        <v>1</v>
      </c>
      <c r="H262" s="172">
        <v>14</v>
      </c>
      <c r="I262" s="173"/>
      <c r="J262" s="174">
        <f t="shared" si="45"/>
        <v>0</v>
      </c>
      <c r="K262" s="175"/>
      <c r="L262" s="34"/>
      <c r="M262" s="176" t="s">
        <v>1</v>
      </c>
      <c r="N262" s="139" t="s">
        <v>43</v>
      </c>
      <c r="P262" s="177">
        <f t="shared" si="46"/>
        <v>0</v>
      </c>
      <c r="Q262" s="177">
        <v>0</v>
      </c>
      <c r="R262" s="177">
        <f t="shared" si="47"/>
        <v>0</v>
      </c>
      <c r="S262" s="177">
        <v>0</v>
      </c>
      <c r="T262" s="178">
        <f t="shared" si="48"/>
        <v>0</v>
      </c>
      <c r="AR262" s="179" t="s">
        <v>580</v>
      </c>
      <c r="AT262" s="179" t="s">
        <v>576</v>
      </c>
      <c r="AU262" s="179" t="s">
        <v>84</v>
      </c>
      <c r="AY262" s="17" t="s">
        <v>574</v>
      </c>
      <c r="BE262" s="102">
        <f t="shared" si="49"/>
        <v>0</v>
      </c>
      <c r="BF262" s="102">
        <f t="shared" si="50"/>
        <v>0</v>
      </c>
      <c r="BG262" s="102">
        <f t="shared" si="51"/>
        <v>0</v>
      </c>
      <c r="BH262" s="102">
        <f t="shared" si="52"/>
        <v>0</v>
      </c>
      <c r="BI262" s="102">
        <f t="shared" si="53"/>
        <v>0</v>
      </c>
      <c r="BJ262" s="17" t="s">
        <v>89</v>
      </c>
      <c r="BK262" s="102">
        <f t="shared" si="54"/>
        <v>0</v>
      </c>
      <c r="BL262" s="17" t="s">
        <v>580</v>
      </c>
      <c r="BM262" s="179" t="s">
        <v>8125</v>
      </c>
    </row>
    <row r="263" spans="2:65" s="1" customFormat="1" ht="21.75" customHeight="1">
      <c r="B263" s="140"/>
      <c r="C263" s="168" t="s">
        <v>1149</v>
      </c>
      <c r="D263" s="168" t="s">
        <v>576</v>
      </c>
      <c r="E263" s="169" t="s">
        <v>8126</v>
      </c>
      <c r="F263" s="170" t="s">
        <v>8127</v>
      </c>
      <c r="G263" s="171" t="s">
        <v>1</v>
      </c>
      <c r="H263" s="172">
        <v>12</v>
      </c>
      <c r="I263" s="173"/>
      <c r="J263" s="174">
        <f t="shared" si="45"/>
        <v>0</v>
      </c>
      <c r="K263" s="175"/>
      <c r="L263" s="34"/>
      <c r="M263" s="176" t="s">
        <v>1</v>
      </c>
      <c r="N263" s="139" t="s">
        <v>43</v>
      </c>
      <c r="P263" s="177">
        <f t="shared" si="46"/>
        <v>0</v>
      </c>
      <c r="Q263" s="177">
        <v>0</v>
      </c>
      <c r="R263" s="177">
        <f t="shared" si="47"/>
        <v>0</v>
      </c>
      <c r="S263" s="177">
        <v>0</v>
      </c>
      <c r="T263" s="178">
        <f t="shared" si="48"/>
        <v>0</v>
      </c>
      <c r="AR263" s="179" t="s">
        <v>580</v>
      </c>
      <c r="AT263" s="179" t="s">
        <v>576</v>
      </c>
      <c r="AU263" s="179" t="s">
        <v>84</v>
      </c>
      <c r="AY263" s="17" t="s">
        <v>574</v>
      </c>
      <c r="BE263" s="102">
        <f t="shared" si="49"/>
        <v>0</v>
      </c>
      <c r="BF263" s="102">
        <f t="shared" si="50"/>
        <v>0</v>
      </c>
      <c r="BG263" s="102">
        <f t="shared" si="51"/>
        <v>0</v>
      </c>
      <c r="BH263" s="102">
        <f t="shared" si="52"/>
        <v>0</v>
      </c>
      <c r="BI263" s="102">
        <f t="shared" si="53"/>
        <v>0</v>
      </c>
      <c r="BJ263" s="17" t="s">
        <v>89</v>
      </c>
      <c r="BK263" s="102">
        <f t="shared" si="54"/>
        <v>0</v>
      </c>
      <c r="BL263" s="17" t="s">
        <v>580</v>
      </c>
      <c r="BM263" s="179" t="s">
        <v>8128</v>
      </c>
    </row>
    <row r="264" spans="2:65" s="1" customFormat="1" ht="21.75" customHeight="1">
      <c r="B264" s="140"/>
      <c r="C264" s="168" t="s">
        <v>1157</v>
      </c>
      <c r="D264" s="168" t="s">
        <v>576</v>
      </c>
      <c r="E264" s="169" t="s">
        <v>8129</v>
      </c>
      <c r="F264" s="170" t="s">
        <v>8130</v>
      </c>
      <c r="G264" s="171" t="s">
        <v>1</v>
      </c>
      <c r="H264" s="172">
        <v>34</v>
      </c>
      <c r="I264" s="173"/>
      <c r="J264" s="174">
        <f t="shared" si="45"/>
        <v>0</v>
      </c>
      <c r="K264" s="175"/>
      <c r="L264" s="34"/>
      <c r="M264" s="176" t="s">
        <v>1</v>
      </c>
      <c r="N264" s="139" t="s">
        <v>43</v>
      </c>
      <c r="P264" s="177">
        <f t="shared" si="46"/>
        <v>0</v>
      </c>
      <c r="Q264" s="177">
        <v>0</v>
      </c>
      <c r="R264" s="177">
        <f t="shared" si="47"/>
        <v>0</v>
      </c>
      <c r="S264" s="177">
        <v>0</v>
      </c>
      <c r="T264" s="178">
        <f t="shared" si="48"/>
        <v>0</v>
      </c>
      <c r="AR264" s="179" t="s">
        <v>580</v>
      </c>
      <c r="AT264" s="179" t="s">
        <v>576</v>
      </c>
      <c r="AU264" s="179" t="s">
        <v>84</v>
      </c>
      <c r="AY264" s="17" t="s">
        <v>574</v>
      </c>
      <c r="BE264" s="102">
        <f t="shared" si="49"/>
        <v>0</v>
      </c>
      <c r="BF264" s="102">
        <f t="shared" si="50"/>
        <v>0</v>
      </c>
      <c r="BG264" s="102">
        <f t="shared" si="51"/>
        <v>0</v>
      </c>
      <c r="BH264" s="102">
        <f t="shared" si="52"/>
        <v>0</v>
      </c>
      <c r="BI264" s="102">
        <f t="shared" si="53"/>
        <v>0</v>
      </c>
      <c r="BJ264" s="17" t="s">
        <v>89</v>
      </c>
      <c r="BK264" s="102">
        <f t="shared" si="54"/>
        <v>0</v>
      </c>
      <c r="BL264" s="17" t="s">
        <v>580</v>
      </c>
      <c r="BM264" s="179" t="s">
        <v>8131</v>
      </c>
    </row>
    <row r="265" spans="2:65" s="1" customFormat="1" ht="21.75" customHeight="1">
      <c r="B265" s="140"/>
      <c r="C265" s="168" t="s">
        <v>1161</v>
      </c>
      <c r="D265" s="168" t="s">
        <v>576</v>
      </c>
      <c r="E265" s="169" t="s">
        <v>8132</v>
      </c>
      <c r="F265" s="170" t="s">
        <v>8133</v>
      </c>
      <c r="G265" s="171" t="s">
        <v>1</v>
      </c>
      <c r="H265" s="172">
        <v>1</v>
      </c>
      <c r="I265" s="173"/>
      <c r="J265" s="174">
        <f t="shared" si="45"/>
        <v>0</v>
      </c>
      <c r="K265" s="175"/>
      <c r="L265" s="34"/>
      <c r="M265" s="176" t="s">
        <v>1</v>
      </c>
      <c r="N265" s="139" t="s">
        <v>43</v>
      </c>
      <c r="P265" s="177">
        <f t="shared" si="46"/>
        <v>0</v>
      </c>
      <c r="Q265" s="177">
        <v>0</v>
      </c>
      <c r="R265" s="177">
        <f t="shared" si="47"/>
        <v>0</v>
      </c>
      <c r="S265" s="177">
        <v>0</v>
      </c>
      <c r="T265" s="178">
        <f t="shared" si="48"/>
        <v>0</v>
      </c>
      <c r="AR265" s="179" t="s">
        <v>580</v>
      </c>
      <c r="AT265" s="179" t="s">
        <v>576</v>
      </c>
      <c r="AU265" s="179" t="s">
        <v>84</v>
      </c>
      <c r="AY265" s="17" t="s">
        <v>574</v>
      </c>
      <c r="BE265" s="102">
        <f t="shared" si="49"/>
        <v>0</v>
      </c>
      <c r="BF265" s="102">
        <f t="shared" si="50"/>
        <v>0</v>
      </c>
      <c r="BG265" s="102">
        <f t="shared" si="51"/>
        <v>0</v>
      </c>
      <c r="BH265" s="102">
        <f t="shared" si="52"/>
        <v>0</v>
      </c>
      <c r="BI265" s="102">
        <f t="shared" si="53"/>
        <v>0</v>
      </c>
      <c r="BJ265" s="17" t="s">
        <v>89</v>
      </c>
      <c r="BK265" s="102">
        <f t="shared" si="54"/>
        <v>0</v>
      </c>
      <c r="BL265" s="17" t="s">
        <v>580</v>
      </c>
      <c r="BM265" s="179" t="s">
        <v>8134</v>
      </c>
    </row>
    <row r="266" spans="2:65" s="1" customFormat="1" ht="21.75" customHeight="1">
      <c r="B266" s="140"/>
      <c r="C266" s="168" t="s">
        <v>1170</v>
      </c>
      <c r="D266" s="168" t="s">
        <v>576</v>
      </c>
      <c r="E266" s="169" t="s">
        <v>8135</v>
      </c>
      <c r="F266" s="170" t="s">
        <v>8136</v>
      </c>
      <c r="G266" s="171" t="s">
        <v>1</v>
      </c>
      <c r="H266" s="172">
        <v>1</v>
      </c>
      <c r="I266" s="173"/>
      <c r="J266" s="174">
        <f t="shared" si="45"/>
        <v>0</v>
      </c>
      <c r="K266" s="175"/>
      <c r="L266" s="34"/>
      <c r="M266" s="176" t="s">
        <v>1</v>
      </c>
      <c r="N266" s="139" t="s">
        <v>43</v>
      </c>
      <c r="P266" s="177">
        <f t="shared" si="46"/>
        <v>0</v>
      </c>
      <c r="Q266" s="177">
        <v>0</v>
      </c>
      <c r="R266" s="177">
        <f t="shared" si="47"/>
        <v>0</v>
      </c>
      <c r="S266" s="177">
        <v>0</v>
      </c>
      <c r="T266" s="178">
        <f t="shared" si="48"/>
        <v>0</v>
      </c>
      <c r="AR266" s="179" t="s">
        <v>580</v>
      </c>
      <c r="AT266" s="179" t="s">
        <v>576</v>
      </c>
      <c r="AU266" s="179" t="s">
        <v>84</v>
      </c>
      <c r="AY266" s="17" t="s">
        <v>574</v>
      </c>
      <c r="BE266" s="102">
        <f t="shared" si="49"/>
        <v>0</v>
      </c>
      <c r="BF266" s="102">
        <f t="shared" si="50"/>
        <v>0</v>
      </c>
      <c r="BG266" s="102">
        <f t="shared" si="51"/>
        <v>0</v>
      </c>
      <c r="BH266" s="102">
        <f t="shared" si="52"/>
        <v>0</v>
      </c>
      <c r="BI266" s="102">
        <f t="shared" si="53"/>
        <v>0</v>
      </c>
      <c r="BJ266" s="17" t="s">
        <v>89</v>
      </c>
      <c r="BK266" s="102">
        <f t="shared" si="54"/>
        <v>0</v>
      </c>
      <c r="BL266" s="17" t="s">
        <v>580</v>
      </c>
      <c r="BM266" s="179" t="s">
        <v>8137</v>
      </c>
    </row>
    <row r="267" spans="2:65" s="1" customFormat="1" ht="24.25" customHeight="1">
      <c r="B267" s="140"/>
      <c r="C267" s="168" t="s">
        <v>1263</v>
      </c>
      <c r="D267" s="168" t="s">
        <v>576</v>
      </c>
      <c r="E267" s="169" t="s">
        <v>8138</v>
      </c>
      <c r="F267" s="170" t="s">
        <v>7883</v>
      </c>
      <c r="G267" s="171" t="s">
        <v>1</v>
      </c>
      <c r="H267" s="172">
        <v>2</v>
      </c>
      <c r="I267" s="173"/>
      <c r="J267" s="174">
        <f t="shared" si="45"/>
        <v>0</v>
      </c>
      <c r="K267" s="175"/>
      <c r="L267" s="34"/>
      <c r="M267" s="176" t="s">
        <v>1</v>
      </c>
      <c r="N267" s="139" t="s">
        <v>43</v>
      </c>
      <c r="P267" s="177">
        <f t="shared" si="46"/>
        <v>0</v>
      </c>
      <c r="Q267" s="177">
        <v>0</v>
      </c>
      <c r="R267" s="177">
        <f t="shared" si="47"/>
        <v>0</v>
      </c>
      <c r="S267" s="177">
        <v>0</v>
      </c>
      <c r="T267" s="178">
        <f t="shared" si="48"/>
        <v>0</v>
      </c>
      <c r="AR267" s="179" t="s">
        <v>580</v>
      </c>
      <c r="AT267" s="179" t="s">
        <v>576</v>
      </c>
      <c r="AU267" s="179" t="s">
        <v>84</v>
      </c>
      <c r="AY267" s="17" t="s">
        <v>574</v>
      </c>
      <c r="BE267" s="102">
        <f t="shared" si="49"/>
        <v>0</v>
      </c>
      <c r="BF267" s="102">
        <f t="shared" si="50"/>
        <v>0</v>
      </c>
      <c r="BG267" s="102">
        <f t="shared" si="51"/>
        <v>0</v>
      </c>
      <c r="BH267" s="102">
        <f t="shared" si="52"/>
        <v>0</v>
      </c>
      <c r="BI267" s="102">
        <f t="shared" si="53"/>
        <v>0</v>
      </c>
      <c r="BJ267" s="17" t="s">
        <v>89</v>
      </c>
      <c r="BK267" s="102">
        <f t="shared" si="54"/>
        <v>0</v>
      </c>
      <c r="BL267" s="17" t="s">
        <v>580</v>
      </c>
      <c r="BM267" s="179" t="s">
        <v>8139</v>
      </c>
    </row>
    <row r="268" spans="2:65" s="1" customFormat="1" ht="24.25" customHeight="1">
      <c r="B268" s="140"/>
      <c r="C268" s="168" t="s">
        <v>1320</v>
      </c>
      <c r="D268" s="168" t="s">
        <v>576</v>
      </c>
      <c r="E268" s="169" t="s">
        <v>8140</v>
      </c>
      <c r="F268" s="170" t="s">
        <v>7886</v>
      </c>
      <c r="G268" s="171" t="s">
        <v>1</v>
      </c>
      <c r="H268" s="172">
        <v>1</v>
      </c>
      <c r="I268" s="173"/>
      <c r="J268" s="174">
        <f t="shared" si="45"/>
        <v>0</v>
      </c>
      <c r="K268" s="175"/>
      <c r="L268" s="34"/>
      <c r="M268" s="176" t="s">
        <v>1</v>
      </c>
      <c r="N268" s="139" t="s">
        <v>43</v>
      </c>
      <c r="P268" s="177">
        <f t="shared" si="46"/>
        <v>0</v>
      </c>
      <c r="Q268" s="177">
        <v>0</v>
      </c>
      <c r="R268" s="177">
        <f t="shared" si="47"/>
        <v>0</v>
      </c>
      <c r="S268" s="177">
        <v>0</v>
      </c>
      <c r="T268" s="178">
        <f t="shared" si="48"/>
        <v>0</v>
      </c>
      <c r="AR268" s="179" t="s">
        <v>580</v>
      </c>
      <c r="AT268" s="179" t="s">
        <v>576</v>
      </c>
      <c r="AU268" s="179" t="s">
        <v>84</v>
      </c>
      <c r="AY268" s="17" t="s">
        <v>574</v>
      </c>
      <c r="BE268" s="102">
        <f t="shared" si="49"/>
        <v>0</v>
      </c>
      <c r="BF268" s="102">
        <f t="shared" si="50"/>
        <v>0</v>
      </c>
      <c r="BG268" s="102">
        <f t="shared" si="51"/>
        <v>0</v>
      </c>
      <c r="BH268" s="102">
        <f t="shared" si="52"/>
        <v>0</v>
      </c>
      <c r="BI268" s="102">
        <f t="shared" si="53"/>
        <v>0</v>
      </c>
      <c r="BJ268" s="17" t="s">
        <v>89</v>
      </c>
      <c r="BK268" s="102">
        <f t="shared" si="54"/>
        <v>0</v>
      </c>
      <c r="BL268" s="17" t="s">
        <v>580</v>
      </c>
      <c r="BM268" s="179" t="s">
        <v>8141</v>
      </c>
    </row>
    <row r="269" spans="2:65" s="1" customFormat="1" ht="24.25" customHeight="1">
      <c r="B269" s="140"/>
      <c r="C269" s="168" t="s">
        <v>1324</v>
      </c>
      <c r="D269" s="168" t="s">
        <v>576</v>
      </c>
      <c r="E269" s="169" t="s">
        <v>8142</v>
      </c>
      <c r="F269" s="170" t="s">
        <v>8143</v>
      </c>
      <c r="G269" s="171" t="s">
        <v>1</v>
      </c>
      <c r="H269" s="172">
        <v>3</v>
      </c>
      <c r="I269" s="173"/>
      <c r="J269" s="174">
        <f t="shared" si="45"/>
        <v>0</v>
      </c>
      <c r="K269" s="175"/>
      <c r="L269" s="34"/>
      <c r="M269" s="176" t="s">
        <v>1</v>
      </c>
      <c r="N269" s="139" t="s">
        <v>43</v>
      </c>
      <c r="P269" s="177">
        <f t="shared" si="46"/>
        <v>0</v>
      </c>
      <c r="Q269" s="177">
        <v>0</v>
      </c>
      <c r="R269" s="177">
        <f t="shared" si="47"/>
        <v>0</v>
      </c>
      <c r="S269" s="177">
        <v>0</v>
      </c>
      <c r="T269" s="178">
        <f t="shared" si="48"/>
        <v>0</v>
      </c>
      <c r="AR269" s="179" t="s">
        <v>580</v>
      </c>
      <c r="AT269" s="179" t="s">
        <v>576</v>
      </c>
      <c r="AU269" s="179" t="s">
        <v>84</v>
      </c>
      <c r="AY269" s="17" t="s">
        <v>574</v>
      </c>
      <c r="BE269" s="102">
        <f t="shared" si="49"/>
        <v>0</v>
      </c>
      <c r="BF269" s="102">
        <f t="shared" si="50"/>
        <v>0</v>
      </c>
      <c r="BG269" s="102">
        <f t="shared" si="51"/>
        <v>0</v>
      </c>
      <c r="BH269" s="102">
        <f t="shared" si="52"/>
        <v>0</v>
      </c>
      <c r="BI269" s="102">
        <f t="shared" si="53"/>
        <v>0</v>
      </c>
      <c r="BJ269" s="17" t="s">
        <v>89</v>
      </c>
      <c r="BK269" s="102">
        <f t="shared" si="54"/>
        <v>0</v>
      </c>
      <c r="BL269" s="17" t="s">
        <v>580</v>
      </c>
      <c r="BM269" s="179" t="s">
        <v>8144</v>
      </c>
    </row>
    <row r="270" spans="2:65" s="1" customFormat="1" ht="24.25" customHeight="1">
      <c r="B270" s="140"/>
      <c r="C270" s="168" t="s">
        <v>1364</v>
      </c>
      <c r="D270" s="168" t="s">
        <v>576</v>
      </c>
      <c r="E270" s="169" t="s">
        <v>8145</v>
      </c>
      <c r="F270" s="170" t="s">
        <v>8146</v>
      </c>
      <c r="G270" s="171" t="s">
        <v>1</v>
      </c>
      <c r="H270" s="172">
        <v>2</v>
      </c>
      <c r="I270" s="173"/>
      <c r="J270" s="174">
        <f t="shared" si="45"/>
        <v>0</v>
      </c>
      <c r="K270" s="175"/>
      <c r="L270" s="34"/>
      <c r="M270" s="176" t="s">
        <v>1</v>
      </c>
      <c r="N270" s="139" t="s">
        <v>43</v>
      </c>
      <c r="P270" s="177">
        <f t="shared" si="46"/>
        <v>0</v>
      </c>
      <c r="Q270" s="177">
        <v>0</v>
      </c>
      <c r="R270" s="177">
        <f t="shared" si="47"/>
        <v>0</v>
      </c>
      <c r="S270" s="177">
        <v>0</v>
      </c>
      <c r="T270" s="178">
        <f t="shared" si="48"/>
        <v>0</v>
      </c>
      <c r="AR270" s="179" t="s">
        <v>580</v>
      </c>
      <c r="AT270" s="179" t="s">
        <v>576</v>
      </c>
      <c r="AU270" s="179" t="s">
        <v>84</v>
      </c>
      <c r="AY270" s="17" t="s">
        <v>574</v>
      </c>
      <c r="BE270" s="102">
        <f t="shared" si="49"/>
        <v>0</v>
      </c>
      <c r="BF270" s="102">
        <f t="shared" si="50"/>
        <v>0</v>
      </c>
      <c r="BG270" s="102">
        <f t="shared" si="51"/>
        <v>0</v>
      </c>
      <c r="BH270" s="102">
        <f t="shared" si="52"/>
        <v>0</v>
      </c>
      <c r="BI270" s="102">
        <f t="shared" si="53"/>
        <v>0</v>
      </c>
      <c r="BJ270" s="17" t="s">
        <v>89</v>
      </c>
      <c r="BK270" s="102">
        <f t="shared" si="54"/>
        <v>0</v>
      </c>
      <c r="BL270" s="17" t="s">
        <v>580</v>
      </c>
      <c r="BM270" s="179" t="s">
        <v>8147</v>
      </c>
    </row>
    <row r="271" spans="2:65" s="1" customFormat="1" ht="24.25" customHeight="1">
      <c r="B271" s="140"/>
      <c r="C271" s="168" t="s">
        <v>1370</v>
      </c>
      <c r="D271" s="168" t="s">
        <v>576</v>
      </c>
      <c r="E271" s="169" t="s">
        <v>8148</v>
      </c>
      <c r="F271" s="170" t="s">
        <v>8149</v>
      </c>
      <c r="G271" s="171" t="s">
        <v>1</v>
      </c>
      <c r="H271" s="172">
        <v>5</v>
      </c>
      <c r="I271" s="173"/>
      <c r="J271" s="174">
        <f t="shared" si="45"/>
        <v>0</v>
      </c>
      <c r="K271" s="175"/>
      <c r="L271" s="34"/>
      <c r="M271" s="176" t="s">
        <v>1</v>
      </c>
      <c r="N271" s="139" t="s">
        <v>43</v>
      </c>
      <c r="P271" s="177">
        <f t="shared" si="46"/>
        <v>0</v>
      </c>
      <c r="Q271" s="177">
        <v>0</v>
      </c>
      <c r="R271" s="177">
        <f t="shared" si="47"/>
        <v>0</v>
      </c>
      <c r="S271" s="177">
        <v>0</v>
      </c>
      <c r="T271" s="178">
        <f t="shared" si="48"/>
        <v>0</v>
      </c>
      <c r="AR271" s="179" t="s">
        <v>580</v>
      </c>
      <c r="AT271" s="179" t="s">
        <v>576</v>
      </c>
      <c r="AU271" s="179" t="s">
        <v>84</v>
      </c>
      <c r="AY271" s="17" t="s">
        <v>574</v>
      </c>
      <c r="BE271" s="102">
        <f t="shared" si="49"/>
        <v>0</v>
      </c>
      <c r="BF271" s="102">
        <f t="shared" si="50"/>
        <v>0</v>
      </c>
      <c r="BG271" s="102">
        <f t="shared" si="51"/>
        <v>0</v>
      </c>
      <c r="BH271" s="102">
        <f t="shared" si="52"/>
        <v>0</v>
      </c>
      <c r="BI271" s="102">
        <f t="shared" si="53"/>
        <v>0</v>
      </c>
      <c r="BJ271" s="17" t="s">
        <v>89</v>
      </c>
      <c r="BK271" s="102">
        <f t="shared" si="54"/>
        <v>0</v>
      </c>
      <c r="BL271" s="17" t="s">
        <v>580</v>
      </c>
      <c r="BM271" s="179" t="s">
        <v>8150</v>
      </c>
    </row>
    <row r="272" spans="2:65" s="1" customFormat="1" ht="24.25" customHeight="1">
      <c r="B272" s="140"/>
      <c r="C272" s="168" t="s">
        <v>1408</v>
      </c>
      <c r="D272" s="168" t="s">
        <v>576</v>
      </c>
      <c r="E272" s="169" t="s">
        <v>8151</v>
      </c>
      <c r="F272" s="170" t="s">
        <v>8152</v>
      </c>
      <c r="G272" s="171" t="s">
        <v>1</v>
      </c>
      <c r="H272" s="172">
        <v>1</v>
      </c>
      <c r="I272" s="173"/>
      <c r="J272" s="174">
        <f t="shared" si="45"/>
        <v>0</v>
      </c>
      <c r="K272" s="175"/>
      <c r="L272" s="34"/>
      <c r="M272" s="176" t="s">
        <v>1</v>
      </c>
      <c r="N272" s="139" t="s">
        <v>43</v>
      </c>
      <c r="P272" s="177">
        <f t="shared" si="46"/>
        <v>0</v>
      </c>
      <c r="Q272" s="177">
        <v>0</v>
      </c>
      <c r="R272" s="177">
        <f t="shared" si="47"/>
        <v>0</v>
      </c>
      <c r="S272" s="177">
        <v>0</v>
      </c>
      <c r="T272" s="178">
        <f t="shared" si="48"/>
        <v>0</v>
      </c>
      <c r="AR272" s="179" t="s">
        <v>580</v>
      </c>
      <c r="AT272" s="179" t="s">
        <v>576</v>
      </c>
      <c r="AU272" s="179" t="s">
        <v>84</v>
      </c>
      <c r="AY272" s="17" t="s">
        <v>574</v>
      </c>
      <c r="BE272" s="102">
        <f t="shared" si="49"/>
        <v>0</v>
      </c>
      <c r="BF272" s="102">
        <f t="shared" si="50"/>
        <v>0</v>
      </c>
      <c r="BG272" s="102">
        <f t="shared" si="51"/>
        <v>0</v>
      </c>
      <c r="BH272" s="102">
        <f t="shared" si="52"/>
        <v>0</v>
      </c>
      <c r="BI272" s="102">
        <f t="shared" si="53"/>
        <v>0</v>
      </c>
      <c r="BJ272" s="17" t="s">
        <v>89</v>
      </c>
      <c r="BK272" s="102">
        <f t="shared" si="54"/>
        <v>0</v>
      </c>
      <c r="BL272" s="17" t="s">
        <v>580</v>
      </c>
      <c r="BM272" s="179" t="s">
        <v>8153</v>
      </c>
    </row>
    <row r="273" spans="2:65" s="1" customFormat="1" ht="24.25" customHeight="1">
      <c r="B273" s="140"/>
      <c r="C273" s="168" t="s">
        <v>1415</v>
      </c>
      <c r="D273" s="168" t="s">
        <v>576</v>
      </c>
      <c r="E273" s="169" t="s">
        <v>8154</v>
      </c>
      <c r="F273" s="170" t="s">
        <v>8155</v>
      </c>
      <c r="G273" s="171" t="s">
        <v>1</v>
      </c>
      <c r="H273" s="172">
        <v>7</v>
      </c>
      <c r="I273" s="173"/>
      <c r="J273" s="174">
        <f t="shared" si="45"/>
        <v>0</v>
      </c>
      <c r="K273" s="175"/>
      <c r="L273" s="34"/>
      <c r="M273" s="176" t="s">
        <v>1</v>
      </c>
      <c r="N273" s="139" t="s">
        <v>43</v>
      </c>
      <c r="P273" s="177">
        <f t="shared" si="46"/>
        <v>0</v>
      </c>
      <c r="Q273" s="177">
        <v>0</v>
      </c>
      <c r="R273" s="177">
        <f t="shared" si="47"/>
        <v>0</v>
      </c>
      <c r="S273" s="177">
        <v>0</v>
      </c>
      <c r="T273" s="178">
        <f t="shared" si="48"/>
        <v>0</v>
      </c>
      <c r="AR273" s="179" t="s">
        <v>580</v>
      </c>
      <c r="AT273" s="179" t="s">
        <v>576</v>
      </c>
      <c r="AU273" s="179" t="s">
        <v>84</v>
      </c>
      <c r="AY273" s="17" t="s">
        <v>574</v>
      </c>
      <c r="BE273" s="102">
        <f t="shared" si="49"/>
        <v>0</v>
      </c>
      <c r="BF273" s="102">
        <f t="shared" si="50"/>
        <v>0</v>
      </c>
      <c r="BG273" s="102">
        <f t="shared" si="51"/>
        <v>0</v>
      </c>
      <c r="BH273" s="102">
        <f t="shared" si="52"/>
        <v>0</v>
      </c>
      <c r="BI273" s="102">
        <f t="shared" si="53"/>
        <v>0</v>
      </c>
      <c r="BJ273" s="17" t="s">
        <v>89</v>
      </c>
      <c r="BK273" s="102">
        <f t="shared" si="54"/>
        <v>0</v>
      </c>
      <c r="BL273" s="17" t="s">
        <v>580</v>
      </c>
      <c r="BM273" s="179" t="s">
        <v>8156</v>
      </c>
    </row>
    <row r="274" spans="2:65" s="1" customFormat="1" ht="16.5" customHeight="1">
      <c r="B274" s="140"/>
      <c r="C274" s="168" t="s">
        <v>1421</v>
      </c>
      <c r="D274" s="168" t="s">
        <v>576</v>
      </c>
      <c r="E274" s="169" t="s">
        <v>8157</v>
      </c>
      <c r="F274" s="170" t="s">
        <v>8158</v>
      </c>
      <c r="G274" s="171" t="s">
        <v>1</v>
      </c>
      <c r="H274" s="172">
        <v>5</v>
      </c>
      <c r="I274" s="173"/>
      <c r="J274" s="174">
        <f t="shared" si="45"/>
        <v>0</v>
      </c>
      <c r="K274" s="175"/>
      <c r="L274" s="34"/>
      <c r="M274" s="176" t="s">
        <v>1</v>
      </c>
      <c r="N274" s="139" t="s">
        <v>43</v>
      </c>
      <c r="P274" s="177">
        <f t="shared" si="46"/>
        <v>0</v>
      </c>
      <c r="Q274" s="177">
        <v>0</v>
      </c>
      <c r="R274" s="177">
        <f t="shared" si="47"/>
        <v>0</v>
      </c>
      <c r="S274" s="177">
        <v>0</v>
      </c>
      <c r="T274" s="178">
        <f t="shared" si="48"/>
        <v>0</v>
      </c>
      <c r="AR274" s="179" t="s">
        <v>580</v>
      </c>
      <c r="AT274" s="179" t="s">
        <v>576</v>
      </c>
      <c r="AU274" s="179" t="s">
        <v>84</v>
      </c>
      <c r="AY274" s="17" t="s">
        <v>574</v>
      </c>
      <c r="BE274" s="102">
        <f t="shared" si="49"/>
        <v>0</v>
      </c>
      <c r="BF274" s="102">
        <f t="shared" si="50"/>
        <v>0</v>
      </c>
      <c r="BG274" s="102">
        <f t="shared" si="51"/>
        <v>0</v>
      </c>
      <c r="BH274" s="102">
        <f t="shared" si="52"/>
        <v>0</v>
      </c>
      <c r="BI274" s="102">
        <f t="shared" si="53"/>
        <v>0</v>
      </c>
      <c r="BJ274" s="17" t="s">
        <v>89</v>
      </c>
      <c r="BK274" s="102">
        <f t="shared" si="54"/>
        <v>0</v>
      </c>
      <c r="BL274" s="17" t="s">
        <v>580</v>
      </c>
      <c r="BM274" s="179" t="s">
        <v>8159</v>
      </c>
    </row>
    <row r="275" spans="2:65" s="1" customFormat="1" ht="16.5" customHeight="1">
      <c r="B275" s="140"/>
      <c r="C275" s="168" t="s">
        <v>1435</v>
      </c>
      <c r="D275" s="168" t="s">
        <v>576</v>
      </c>
      <c r="E275" s="169" t="s">
        <v>8160</v>
      </c>
      <c r="F275" s="170" t="s">
        <v>8161</v>
      </c>
      <c r="G275" s="171" t="s">
        <v>1</v>
      </c>
      <c r="H275" s="172">
        <v>5</v>
      </c>
      <c r="I275" s="173"/>
      <c r="J275" s="174">
        <f t="shared" si="45"/>
        <v>0</v>
      </c>
      <c r="K275" s="175"/>
      <c r="L275" s="34"/>
      <c r="M275" s="176" t="s">
        <v>1</v>
      </c>
      <c r="N275" s="139" t="s">
        <v>43</v>
      </c>
      <c r="P275" s="177">
        <f t="shared" si="46"/>
        <v>0</v>
      </c>
      <c r="Q275" s="177">
        <v>0</v>
      </c>
      <c r="R275" s="177">
        <f t="shared" si="47"/>
        <v>0</v>
      </c>
      <c r="S275" s="177">
        <v>0</v>
      </c>
      <c r="T275" s="178">
        <f t="shared" si="48"/>
        <v>0</v>
      </c>
      <c r="AR275" s="179" t="s">
        <v>580</v>
      </c>
      <c r="AT275" s="179" t="s">
        <v>576</v>
      </c>
      <c r="AU275" s="179" t="s">
        <v>84</v>
      </c>
      <c r="AY275" s="17" t="s">
        <v>574</v>
      </c>
      <c r="BE275" s="102">
        <f t="shared" si="49"/>
        <v>0</v>
      </c>
      <c r="BF275" s="102">
        <f t="shared" si="50"/>
        <v>0</v>
      </c>
      <c r="BG275" s="102">
        <f t="shared" si="51"/>
        <v>0</v>
      </c>
      <c r="BH275" s="102">
        <f t="shared" si="52"/>
        <v>0</v>
      </c>
      <c r="BI275" s="102">
        <f t="shared" si="53"/>
        <v>0</v>
      </c>
      <c r="BJ275" s="17" t="s">
        <v>89</v>
      </c>
      <c r="BK275" s="102">
        <f t="shared" si="54"/>
        <v>0</v>
      </c>
      <c r="BL275" s="17" t="s">
        <v>580</v>
      </c>
      <c r="BM275" s="179" t="s">
        <v>8162</v>
      </c>
    </row>
    <row r="276" spans="2:65" s="1" customFormat="1" ht="24.25" customHeight="1">
      <c r="B276" s="140"/>
      <c r="C276" s="168" t="s">
        <v>1444</v>
      </c>
      <c r="D276" s="168" t="s">
        <v>576</v>
      </c>
      <c r="E276" s="169" t="s">
        <v>8163</v>
      </c>
      <c r="F276" s="170" t="s">
        <v>8164</v>
      </c>
      <c r="G276" s="171" t="s">
        <v>1</v>
      </c>
      <c r="H276" s="172">
        <v>3</v>
      </c>
      <c r="I276" s="173"/>
      <c r="J276" s="174">
        <f t="shared" si="45"/>
        <v>0</v>
      </c>
      <c r="K276" s="175"/>
      <c r="L276" s="34"/>
      <c r="M276" s="176" t="s">
        <v>1</v>
      </c>
      <c r="N276" s="139" t="s">
        <v>43</v>
      </c>
      <c r="P276" s="177">
        <f t="shared" si="46"/>
        <v>0</v>
      </c>
      <c r="Q276" s="177">
        <v>0</v>
      </c>
      <c r="R276" s="177">
        <f t="shared" si="47"/>
        <v>0</v>
      </c>
      <c r="S276" s="177">
        <v>0</v>
      </c>
      <c r="T276" s="178">
        <f t="shared" si="48"/>
        <v>0</v>
      </c>
      <c r="AR276" s="179" t="s">
        <v>580</v>
      </c>
      <c r="AT276" s="179" t="s">
        <v>576</v>
      </c>
      <c r="AU276" s="179" t="s">
        <v>84</v>
      </c>
      <c r="AY276" s="17" t="s">
        <v>574</v>
      </c>
      <c r="BE276" s="102">
        <f t="shared" si="49"/>
        <v>0</v>
      </c>
      <c r="BF276" s="102">
        <f t="shared" si="50"/>
        <v>0</v>
      </c>
      <c r="BG276" s="102">
        <f t="shared" si="51"/>
        <v>0</v>
      </c>
      <c r="BH276" s="102">
        <f t="shared" si="52"/>
        <v>0</v>
      </c>
      <c r="BI276" s="102">
        <f t="shared" si="53"/>
        <v>0</v>
      </c>
      <c r="BJ276" s="17" t="s">
        <v>89</v>
      </c>
      <c r="BK276" s="102">
        <f t="shared" si="54"/>
        <v>0</v>
      </c>
      <c r="BL276" s="17" t="s">
        <v>580</v>
      </c>
      <c r="BM276" s="179" t="s">
        <v>8165</v>
      </c>
    </row>
    <row r="277" spans="2:65" s="1" customFormat="1" ht="16.5" customHeight="1">
      <c r="B277" s="140"/>
      <c r="C277" s="168" t="s">
        <v>1448</v>
      </c>
      <c r="D277" s="168" t="s">
        <v>576</v>
      </c>
      <c r="E277" s="169" t="s">
        <v>8166</v>
      </c>
      <c r="F277" s="170" t="s">
        <v>8167</v>
      </c>
      <c r="G277" s="171" t="s">
        <v>1</v>
      </c>
      <c r="H277" s="172">
        <v>1</v>
      </c>
      <c r="I277" s="173"/>
      <c r="J277" s="174">
        <f t="shared" si="45"/>
        <v>0</v>
      </c>
      <c r="K277" s="175"/>
      <c r="L277" s="34"/>
      <c r="M277" s="176" t="s">
        <v>1</v>
      </c>
      <c r="N277" s="139" t="s">
        <v>43</v>
      </c>
      <c r="P277" s="177">
        <f t="shared" si="46"/>
        <v>0</v>
      </c>
      <c r="Q277" s="177">
        <v>0</v>
      </c>
      <c r="R277" s="177">
        <f t="shared" si="47"/>
        <v>0</v>
      </c>
      <c r="S277" s="177">
        <v>0</v>
      </c>
      <c r="T277" s="178">
        <f t="shared" si="48"/>
        <v>0</v>
      </c>
      <c r="AR277" s="179" t="s">
        <v>580</v>
      </c>
      <c r="AT277" s="179" t="s">
        <v>576</v>
      </c>
      <c r="AU277" s="179" t="s">
        <v>84</v>
      </c>
      <c r="AY277" s="17" t="s">
        <v>574</v>
      </c>
      <c r="BE277" s="102">
        <f t="shared" si="49"/>
        <v>0</v>
      </c>
      <c r="BF277" s="102">
        <f t="shared" si="50"/>
        <v>0</v>
      </c>
      <c r="BG277" s="102">
        <f t="shared" si="51"/>
        <v>0</v>
      </c>
      <c r="BH277" s="102">
        <f t="shared" si="52"/>
        <v>0</v>
      </c>
      <c r="BI277" s="102">
        <f t="shared" si="53"/>
        <v>0</v>
      </c>
      <c r="BJ277" s="17" t="s">
        <v>89</v>
      </c>
      <c r="BK277" s="102">
        <f t="shared" si="54"/>
        <v>0</v>
      </c>
      <c r="BL277" s="17" t="s">
        <v>580</v>
      </c>
      <c r="BM277" s="179" t="s">
        <v>8168</v>
      </c>
    </row>
    <row r="278" spans="2:65" s="1" customFormat="1" ht="21.75" customHeight="1">
      <c r="B278" s="140"/>
      <c r="C278" s="168" t="s">
        <v>289</v>
      </c>
      <c r="D278" s="168" t="s">
        <v>576</v>
      </c>
      <c r="E278" s="169" t="s">
        <v>8169</v>
      </c>
      <c r="F278" s="170" t="s">
        <v>8170</v>
      </c>
      <c r="G278" s="171" t="s">
        <v>1</v>
      </c>
      <c r="H278" s="172">
        <v>1</v>
      </c>
      <c r="I278" s="173"/>
      <c r="J278" s="174">
        <f t="shared" si="45"/>
        <v>0</v>
      </c>
      <c r="K278" s="175"/>
      <c r="L278" s="34"/>
      <c r="M278" s="176" t="s">
        <v>1</v>
      </c>
      <c r="N278" s="139" t="s">
        <v>43</v>
      </c>
      <c r="P278" s="177">
        <f t="shared" si="46"/>
        <v>0</v>
      </c>
      <c r="Q278" s="177">
        <v>0</v>
      </c>
      <c r="R278" s="177">
        <f t="shared" si="47"/>
        <v>0</v>
      </c>
      <c r="S278" s="177">
        <v>0</v>
      </c>
      <c r="T278" s="178">
        <f t="shared" si="48"/>
        <v>0</v>
      </c>
      <c r="AR278" s="179" t="s">
        <v>580</v>
      </c>
      <c r="AT278" s="179" t="s">
        <v>576</v>
      </c>
      <c r="AU278" s="179" t="s">
        <v>84</v>
      </c>
      <c r="AY278" s="17" t="s">
        <v>574</v>
      </c>
      <c r="BE278" s="102">
        <f t="shared" si="49"/>
        <v>0</v>
      </c>
      <c r="BF278" s="102">
        <f t="shared" si="50"/>
        <v>0</v>
      </c>
      <c r="BG278" s="102">
        <f t="shared" si="51"/>
        <v>0</v>
      </c>
      <c r="BH278" s="102">
        <f t="shared" si="52"/>
        <v>0</v>
      </c>
      <c r="BI278" s="102">
        <f t="shared" si="53"/>
        <v>0</v>
      </c>
      <c r="BJ278" s="17" t="s">
        <v>89</v>
      </c>
      <c r="BK278" s="102">
        <f t="shared" si="54"/>
        <v>0</v>
      </c>
      <c r="BL278" s="17" t="s">
        <v>580</v>
      </c>
      <c r="BM278" s="179" t="s">
        <v>8171</v>
      </c>
    </row>
    <row r="279" spans="2:65" s="1" customFormat="1" ht="55.5" customHeight="1">
      <c r="B279" s="140"/>
      <c r="C279" s="168" t="s">
        <v>1461</v>
      </c>
      <c r="D279" s="168" t="s">
        <v>576</v>
      </c>
      <c r="E279" s="169" t="s">
        <v>8172</v>
      </c>
      <c r="F279" s="170" t="s">
        <v>8173</v>
      </c>
      <c r="G279" s="171" t="s">
        <v>1</v>
      </c>
      <c r="H279" s="172">
        <v>42</v>
      </c>
      <c r="I279" s="173"/>
      <c r="J279" s="174">
        <f t="shared" si="45"/>
        <v>0</v>
      </c>
      <c r="K279" s="175"/>
      <c r="L279" s="34"/>
      <c r="M279" s="176" t="s">
        <v>1</v>
      </c>
      <c r="N279" s="139" t="s">
        <v>43</v>
      </c>
      <c r="P279" s="177">
        <f t="shared" si="46"/>
        <v>0</v>
      </c>
      <c r="Q279" s="177">
        <v>0</v>
      </c>
      <c r="R279" s="177">
        <f t="shared" si="47"/>
        <v>0</v>
      </c>
      <c r="S279" s="177">
        <v>0</v>
      </c>
      <c r="T279" s="178">
        <f t="shared" si="48"/>
        <v>0</v>
      </c>
      <c r="AR279" s="179" t="s">
        <v>580</v>
      </c>
      <c r="AT279" s="179" t="s">
        <v>576</v>
      </c>
      <c r="AU279" s="179" t="s">
        <v>84</v>
      </c>
      <c r="AY279" s="17" t="s">
        <v>574</v>
      </c>
      <c r="BE279" s="102">
        <f t="shared" si="49"/>
        <v>0</v>
      </c>
      <c r="BF279" s="102">
        <f t="shared" si="50"/>
        <v>0</v>
      </c>
      <c r="BG279" s="102">
        <f t="shared" si="51"/>
        <v>0</v>
      </c>
      <c r="BH279" s="102">
        <f t="shared" si="52"/>
        <v>0</v>
      </c>
      <c r="BI279" s="102">
        <f t="shared" si="53"/>
        <v>0</v>
      </c>
      <c r="BJ279" s="17" t="s">
        <v>89</v>
      </c>
      <c r="BK279" s="102">
        <f t="shared" si="54"/>
        <v>0</v>
      </c>
      <c r="BL279" s="17" t="s">
        <v>580</v>
      </c>
      <c r="BM279" s="179" t="s">
        <v>8174</v>
      </c>
    </row>
    <row r="280" spans="2:65" s="1" customFormat="1" ht="49.25" customHeight="1">
      <c r="B280" s="140"/>
      <c r="C280" s="168" t="s">
        <v>1470</v>
      </c>
      <c r="D280" s="168" t="s">
        <v>576</v>
      </c>
      <c r="E280" s="169" t="s">
        <v>8175</v>
      </c>
      <c r="F280" s="170" t="s">
        <v>8176</v>
      </c>
      <c r="G280" s="171" t="s">
        <v>1</v>
      </c>
      <c r="H280" s="172">
        <v>73</v>
      </c>
      <c r="I280" s="173"/>
      <c r="J280" s="174">
        <f t="shared" si="45"/>
        <v>0</v>
      </c>
      <c r="K280" s="175"/>
      <c r="L280" s="34"/>
      <c r="M280" s="176" t="s">
        <v>1</v>
      </c>
      <c r="N280" s="139" t="s">
        <v>43</v>
      </c>
      <c r="P280" s="177">
        <f t="shared" si="46"/>
        <v>0</v>
      </c>
      <c r="Q280" s="177">
        <v>0</v>
      </c>
      <c r="R280" s="177">
        <f t="shared" si="47"/>
        <v>0</v>
      </c>
      <c r="S280" s="177">
        <v>0</v>
      </c>
      <c r="T280" s="178">
        <f t="shared" si="48"/>
        <v>0</v>
      </c>
      <c r="AR280" s="179" t="s">
        <v>580</v>
      </c>
      <c r="AT280" s="179" t="s">
        <v>576</v>
      </c>
      <c r="AU280" s="179" t="s">
        <v>84</v>
      </c>
      <c r="AY280" s="17" t="s">
        <v>574</v>
      </c>
      <c r="BE280" s="102">
        <f t="shared" si="49"/>
        <v>0</v>
      </c>
      <c r="BF280" s="102">
        <f t="shared" si="50"/>
        <v>0</v>
      </c>
      <c r="BG280" s="102">
        <f t="shared" si="51"/>
        <v>0</v>
      </c>
      <c r="BH280" s="102">
        <f t="shared" si="52"/>
        <v>0</v>
      </c>
      <c r="BI280" s="102">
        <f t="shared" si="53"/>
        <v>0</v>
      </c>
      <c r="BJ280" s="17" t="s">
        <v>89</v>
      </c>
      <c r="BK280" s="102">
        <f t="shared" si="54"/>
        <v>0</v>
      </c>
      <c r="BL280" s="17" t="s">
        <v>580</v>
      </c>
      <c r="BM280" s="179" t="s">
        <v>8177</v>
      </c>
    </row>
    <row r="281" spans="2:65" s="1" customFormat="1" ht="24.25" customHeight="1">
      <c r="B281" s="140"/>
      <c r="C281" s="168" t="s">
        <v>1534</v>
      </c>
      <c r="D281" s="168" t="s">
        <v>576</v>
      </c>
      <c r="E281" s="169" t="s">
        <v>8178</v>
      </c>
      <c r="F281" s="170" t="s">
        <v>7901</v>
      </c>
      <c r="G281" s="171" t="s">
        <v>1</v>
      </c>
      <c r="H281" s="172">
        <v>1</v>
      </c>
      <c r="I281" s="173"/>
      <c r="J281" s="174">
        <f t="shared" si="45"/>
        <v>0</v>
      </c>
      <c r="K281" s="175"/>
      <c r="L281" s="34"/>
      <c r="M281" s="176" t="s">
        <v>1</v>
      </c>
      <c r="N281" s="139" t="s">
        <v>43</v>
      </c>
      <c r="P281" s="177">
        <f t="shared" si="46"/>
        <v>0</v>
      </c>
      <c r="Q281" s="177">
        <v>0</v>
      </c>
      <c r="R281" s="177">
        <f t="shared" si="47"/>
        <v>0</v>
      </c>
      <c r="S281" s="177">
        <v>0</v>
      </c>
      <c r="T281" s="178">
        <f t="shared" si="48"/>
        <v>0</v>
      </c>
      <c r="AR281" s="179" t="s">
        <v>580</v>
      </c>
      <c r="AT281" s="179" t="s">
        <v>576</v>
      </c>
      <c r="AU281" s="179" t="s">
        <v>84</v>
      </c>
      <c r="AY281" s="17" t="s">
        <v>574</v>
      </c>
      <c r="BE281" s="102">
        <f t="shared" si="49"/>
        <v>0</v>
      </c>
      <c r="BF281" s="102">
        <f t="shared" si="50"/>
        <v>0</v>
      </c>
      <c r="BG281" s="102">
        <f t="shared" si="51"/>
        <v>0</v>
      </c>
      <c r="BH281" s="102">
        <f t="shared" si="52"/>
        <v>0</v>
      </c>
      <c r="BI281" s="102">
        <f t="shared" si="53"/>
        <v>0</v>
      </c>
      <c r="BJ281" s="17" t="s">
        <v>89</v>
      </c>
      <c r="BK281" s="102">
        <f t="shared" si="54"/>
        <v>0</v>
      </c>
      <c r="BL281" s="17" t="s">
        <v>580</v>
      </c>
      <c r="BM281" s="179" t="s">
        <v>8179</v>
      </c>
    </row>
    <row r="282" spans="2:65" s="1" customFormat="1" ht="16.5" customHeight="1">
      <c r="B282" s="140"/>
      <c r="C282" s="168" t="s">
        <v>1551</v>
      </c>
      <c r="D282" s="168" t="s">
        <v>576</v>
      </c>
      <c r="E282" s="169" t="s">
        <v>8180</v>
      </c>
      <c r="F282" s="170" t="s">
        <v>7904</v>
      </c>
      <c r="G282" s="171" t="s">
        <v>1</v>
      </c>
      <c r="H282" s="172">
        <v>1</v>
      </c>
      <c r="I282" s="173"/>
      <c r="J282" s="174">
        <f t="shared" si="45"/>
        <v>0</v>
      </c>
      <c r="K282" s="175"/>
      <c r="L282" s="34"/>
      <c r="M282" s="176" t="s">
        <v>1</v>
      </c>
      <c r="N282" s="139" t="s">
        <v>43</v>
      </c>
      <c r="P282" s="177">
        <f t="shared" si="46"/>
        <v>0</v>
      </c>
      <c r="Q282" s="177">
        <v>0</v>
      </c>
      <c r="R282" s="177">
        <f t="shared" si="47"/>
        <v>0</v>
      </c>
      <c r="S282" s="177">
        <v>0</v>
      </c>
      <c r="T282" s="178">
        <f t="shared" si="48"/>
        <v>0</v>
      </c>
      <c r="AR282" s="179" t="s">
        <v>580</v>
      </c>
      <c r="AT282" s="179" t="s">
        <v>576</v>
      </c>
      <c r="AU282" s="179" t="s">
        <v>84</v>
      </c>
      <c r="AY282" s="17" t="s">
        <v>574</v>
      </c>
      <c r="BE282" s="102">
        <f t="shared" si="49"/>
        <v>0</v>
      </c>
      <c r="BF282" s="102">
        <f t="shared" si="50"/>
        <v>0</v>
      </c>
      <c r="BG282" s="102">
        <f t="shared" si="51"/>
        <v>0</v>
      </c>
      <c r="BH282" s="102">
        <f t="shared" si="52"/>
        <v>0</v>
      </c>
      <c r="BI282" s="102">
        <f t="shared" si="53"/>
        <v>0</v>
      </c>
      <c r="BJ282" s="17" t="s">
        <v>89</v>
      </c>
      <c r="BK282" s="102">
        <f t="shared" si="54"/>
        <v>0</v>
      </c>
      <c r="BL282" s="17" t="s">
        <v>580</v>
      </c>
      <c r="BM282" s="179" t="s">
        <v>8181</v>
      </c>
    </row>
    <row r="283" spans="2:65" s="1" customFormat="1" ht="24.25" customHeight="1">
      <c r="B283" s="140"/>
      <c r="C283" s="168" t="s">
        <v>1584</v>
      </c>
      <c r="D283" s="168" t="s">
        <v>576</v>
      </c>
      <c r="E283" s="169" t="s">
        <v>8182</v>
      </c>
      <c r="F283" s="170" t="s">
        <v>7907</v>
      </c>
      <c r="G283" s="171" t="s">
        <v>1</v>
      </c>
      <c r="H283" s="172">
        <v>1</v>
      </c>
      <c r="I283" s="173"/>
      <c r="J283" s="174">
        <f t="shared" si="45"/>
        <v>0</v>
      </c>
      <c r="K283" s="175"/>
      <c r="L283" s="34"/>
      <c r="M283" s="176" t="s">
        <v>1</v>
      </c>
      <c r="N283" s="139" t="s">
        <v>43</v>
      </c>
      <c r="P283" s="177">
        <f t="shared" si="46"/>
        <v>0</v>
      </c>
      <c r="Q283" s="177">
        <v>0</v>
      </c>
      <c r="R283" s="177">
        <f t="shared" si="47"/>
        <v>0</v>
      </c>
      <c r="S283" s="177">
        <v>0</v>
      </c>
      <c r="T283" s="178">
        <f t="shared" si="48"/>
        <v>0</v>
      </c>
      <c r="AR283" s="179" t="s">
        <v>580</v>
      </c>
      <c r="AT283" s="179" t="s">
        <v>576</v>
      </c>
      <c r="AU283" s="179" t="s">
        <v>84</v>
      </c>
      <c r="AY283" s="17" t="s">
        <v>574</v>
      </c>
      <c r="BE283" s="102">
        <f t="shared" si="49"/>
        <v>0</v>
      </c>
      <c r="BF283" s="102">
        <f t="shared" si="50"/>
        <v>0</v>
      </c>
      <c r="BG283" s="102">
        <f t="shared" si="51"/>
        <v>0</v>
      </c>
      <c r="BH283" s="102">
        <f t="shared" si="52"/>
        <v>0</v>
      </c>
      <c r="BI283" s="102">
        <f t="shared" si="53"/>
        <v>0</v>
      </c>
      <c r="BJ283" s="17" t="s">
        <v>89</v>
      </c>
      <c r="BK283" s="102">
        <f t="shared" si="54"/>
        <v>0</v>
      </c>
      <c r="BL283" s="17" t="s">
        <v>580</v>
      </c>
      <c r="BM283" s="179" t="s">
        <v>8183</v>
      </c>
    </row>
    <row r="284" spans="2:65" s="11" customFormat="1" ht="26" customHeight="1">
      <c r="B284" s="156"/>
      <c r="D284" s="157" t="s">
        <v>76</v>
      </c>
      <c r="E284" s="158" t="s">
        <v>7180</v>
      </c>
      <c r="F284" s="158" t="s">
        <v>8184</v>
      </c>
      <c r="I284" s="159"/>
      <c r="J284" s="160">
        <f>BK284</f>
        <v>0</v>
      </c>
      <c r="L284" s="156"/>
      <c r="M284" s="161"/>
      <c r="P284" s="162">
        <f>SUM(P285:P351)</f>
        <v>0</v>
      </c>
      <c r="R284" s="162">
        <f>SUM(R285:R351)</f>
        <v>0</v>
      </c>
      <c r="T284" s="163">
        <f>SUM(T285:T351)</f>
        <v>0</v>
      </c>
      <c r="AR284" s="157" t="s">
        <v>84</v>
      </c>
      <c r="AT284" s="164" t="s">
        <v>76</v>
      </c>
      <c r="AU284" s="164" t="s">
        <v>77</v>
      </c>
      <c r="AY284" s="157" t="s">
        <v>574</v>
      </c>
      <c r="BK284" s="165">
        <f>SUM(BK285:BK351)</f>
        <v>0</v>
      </c>
    </row>
    <row r="285" spans="2:65" s="1" customFormat="1" ht="76.25" customHeight="1">
      <c r="B285" s="140"/>
      <c r="C285" s="168" t="s">
        <v>1588</v>
      </c>
      <c r="D285" s="168" t="s">
        <v>576</v>
      </c>
      <c r="E285" s="169" t="s">
        <v>8185</v>
      </c>
      <c r="F285" s="170" t="s">
        <v>8186</v>
      </c>
      <c r="G285" s="171" t="s">
        <v>1</v>
      </c>
      <c r="H285" s="172">
        <v>1</v>
      </c>
      <c r="I285" s="173"/>
      <c r="J285" s="174">
        <f t="shared" ref="J285:J316" si="55">ROUND(I285*H285,2)</f>
        <v>0</v>
      </c>
      <c r="K285" s="175"/>
      <c r="L285" s="34"/>
      <c r="M285" s="176" t="s">
        <v>1</v>
      </c>
      <c r="N285" s="139" t="s">
        <v>43</v>
      </c>
      <c r="P285" s="177">
        <f t="shared" ref="P285:P316" si="56">O285*H285</f>
        <v>0</v>
      </c>
      <c r="Q285" s="177">
        <v>0</v>
      </c>
      <c r="R285" s="177">
        <f t="shared" ref="R285:R316" si="57">Q285*H285</f>
        <v>0</v>
      </c>
      <c r="S285" s="177">
        <v>0</v>
      </c>
      <c r="T285" s="178">
        <f t="shared" ref="T285:T316" si="58">S285*H285</f>
        <v>0</v>
      </c>
      <c r="AR285" s="179" t="s">
        <v>580</v>
      </c>
      <c r="AT285" s="179" t="s">
        <v>576</v>
      </c>
      <c r="AU285" s="179" t="s">
        <v>84</v>
      </c>
      <c r="AY285" s="17" t="s">
        <v>574</v>
      </c>
      <c r="BE285" s="102">
        <f t="shared" ref="BE285:BE316" si="59">IF(N285="základná",J285,0)</f>
        <v>0</v>
      </c>
      <c r="BF285" s="102">
        <f t="shared" ref="BF285:BF316" si="60">IF(N285="znížená",J285,0)</f>
        <v>0</v>
      </c>
      <c r="BG285" s="102">
        <f t="shared" ref="BG285:BG316" si="61">IF(N285="zákl. prenesená",J285,0)</f>
        <v>0</v>
      </c>
      <c r="BH285" s="102">
        <f t="shared" ref="BH285:BH316" si="62">IF(N285="zníž. prenesená",J285,0)</f>
        <v>0</v>
      </c>
      <c r="BI285" s="102">
        <f t="shared" ref="BI285:BI316" si="63">IF(N285="nulová",J285,0)</f>
        <v>0</v>
      </c>
      <c r="BJ285" s="17" t="s">
        <v>89</v>
      </c>
      <c r="BK285" s="102">
        <f t="shared" ref="BK285:BK316" si="64">ROUND(I285*H285,2)</f>
        <v>0</v>
      </c>
      <c r="BL285" s="17" t="s">
        <v>580</v>
      </c>
      <c r="BM285" s="179" t="s">
        <v>8187</v>
      </c>
    </row>
    <row r="286" spans="2:65" s="1" customFormat="1" ht="24.25" customHeight="1">
      <c r="B286" s="140"/>
      <c r="C286" s="168" t="s">
        <v>1593</v>
      </c>
      <c r="D286" s="168" t="s">
        <v>576</v>
      </c>
      <c r="E286" s="169" t="s">
        <v>8188</v>
      </c>
      <c r="F286" s="170" t="s">
        <v>8189</v>
      </c>
      <c r="G286" s="171" t="s">
        <v>1</v>
      </c>
      <c r="H286" s="172">
        <v>1</v>
      </c>
      <c r="I286" s="173"/>
      <c r="J286" s="174">
        <f t="shared" si="55"/>
        <v>0</v>
      </c>
      <c r="K286" s="175"/>
      <c r="L286" s="34"/>
      <c r="M286" s="176" t="s">
        <v>1</v>
      </c>
      <c r="N286" s="139" t="s">
        <v>43</v>
      </c>
      <c r="P286" s="177">
        <f t="shared" si="56"/>
        <v>0</v>
      </c>
      <c r="Q286" s="177">
        <v>0</v>
      </c>
      <c r="R286" s="177">
        <f t="shared" si="57"/>
        <v>0</v>
      </c>
      <c r="S286" s="177">
        <v>0</v>
      </c>
      <c r="T286" s="178">
        <f t="shared" si="58"/>
        <v>0</v>
      </c>
      <c r="AR286" s="179" t="s">
        <v>580</v>
      </c>
      <c r="AT286" s="179" t="s">
        <v>576</v>
      </c>
      <c r="AU286" s="179" t="s">
        <v>84</v>
      </c>
      <c r="AY286" s="17" t="s">
        <v>574</v>
      </c>
      <c r="BE286" s="102">
        <f t="shared" si="59"/>
        <v>0</v>
      </c>
      <c r="BF286" s="102">
        <f t="shared" si="60"/>
        <v>0</v>
      </c>
      <c r="BG286" s="102">
        <f t="shared" si="61"/>
        <v>0</v>
      </c>
      <c r="BH286" s="102">
        <f t="shared" si="62"/>
        <v>0</v>
      </c>
      <c r="BI286" s="102">
        <f t="shared" si="63"/>
        <v>0</v>
      </c>
      <c r="BJ286" s="17" t="s">
        <v>89</v>
      </c>
      <c r="BK286" s="102">
        <f t="shared" si="64"/>
        <v>0</v>
      </c>
      <c r="BL286" s="17" t="s">
        <v>580</v>
      </c>
      <c r="BM286" s="179" t="s">
        <v>8190</v>
      </c>
    </row>
    <row r="287" spans="2:65" s="1" customFormat="1" ht="24.25" customHeight="1">
      <c r="B287" s="140"/>
      <c r="C287" s="168" t="s">
        <v>1597</v>
      </c>
      <c r="D287" s="168" t="s">
        <v>576</v>
      </c>
      <c r="E287" s="169" t="s">
        <v>8191</v>
      </c>
      <c r="F287" s="170" t="s">
        <v>8192</v>
      </c>
      <c r="G287" s="171" t="s">
        <v>1</v>
      </c>
      <c r="H287" s="172">
        <v>4</v>
      </c>
      <c r="I287" s="173"/>
      <c r="J287" s="174">
        <f t="shared" si="55"/>
        <v>0</v>
      </c>
      <c r="K287" s="175"/>
      <c r="L287" s="34"/>
      <c r="M287" s="176" t="s">
        <v>1</v>
      </c>
      <c r="N287" s="139" t="s">
        <v>43</v>
      </c>
      <c r="P287" s="177">
        <f t="shared" si="56"/>
        <v>0</v>
      </c>
      <c r="Q287" s="177">
        <v>0</v>
      </c>
      <c r="R287" s="177">
        <f t="shared" si="57"/>
        <v>0</v>
      </c>
      <c r="S287" s="177">
        <v>0</v>
      </c>
      <c r="T287" s="178">
        <f t="shared" si="58"/>
        <v>0</v>
      </c>
      <c r="AR287" s="179" t="s">
        <v>580</v>
      </c>
      <c r="AT287" s="179" t="s">
        <v>576</v>
      </c>
      <c r="AU287" s="179" t="s">
        <v>84</v>
      </c>
      <c r="AY287" s="17" t="s">
        <v>574</v>
      </c>
      <c r="BE287" s="102">
        <f t="shared" si="59"/>
        <v>0</v>
      </c>
      <c r="BF287" s="102">
        <f t="shared" si="60"/>
        <v>0</v>
      </c>
      <c r="BG287" s="102">
        <f t="shared" si="61"/>
        <v>0</v>
      </c>
      <c r="BH287" s="102">
        <f t="shared" si="62"/>
        <v>0</v>
      </c>
      <c r="BI287" s="102">
        <f t="shared" si="63"/>
        <v>0</v>
      </c>
      <c r="BJ287" s="17" t="s">
        <v>89</v>
      </c>
      <c r="BK287" s="102">
        <f t="shared" si="64"/>
        <v>0</v>
      </c>
      <c r="BL287" s="17" t="s">
        <v>580</v>
      </c>
      <c r="BM287" s="179" t="s">
        <v>8193</v>
      </c>
    </row>
    <row r="288" spans="2:65" s="1" customFormat="1" ht="24.25" customHeight="1">
      <c r="B288" s="140"/>
      <c r="C288" s="168" t="s">
        <v>1609</v>
      </c>
      <c r="D288" s="168" t="s">
        <v>576</v>
      </c>
      <c r="E288" s="169" t="s">
        <v>8194</v>
      </c>
      <c r="F288" s="170" t="s">
        <v>8195</v>
      </c>
      <c r="G288" s="171" t="s">
        <v>1</v>
      </c>
      <c r="H288" s="172">
        <v>3</v>
      </c>
      <c r="I288" s="173"/>
      <c r="J288" s="174">
        <f t="shared" si="55"/>
        <v>0</v>
      </c>
      <c r="K288" s="175"/>
      <c r="L288" s="34"/>
      <c r="M288" s="176" t="s">
        <v>1</v>
      </c>
      <c r="N288" s="139" t="s">
        <v>43</v>
      </c>
      <c r="P288" s="177">
        <f t="shared" si="56"/>
        <v>0</v>
      </c>
      <c r="Q288" s="177">
        <v>0</v>
      </c>
      <c r="R288" s="177">
        <f t="shared" si="57"/>
        <v>0</v>
      </c>
      <c r="S288" s="177">
        <v>0</v>
      </c>
      <c r="T288" s="178">
        <f t="shared" si="58"/>
        <v>0</v>
      </c>
      <c r="AR288" s="179" t="s">
        <v>580</v>
      </c>
      <c r="AT288" s="179" t="s">
        <v>576</v>
      </c>
      <c r="AU288" s="179" t="s">
        <v>84</v>
      </c>
      <c r="AY288" s="17" t="s">
        <v>574</v>
      </c>
      <c r="BE288" s="102">
        <f t="shared" si="59"/>
        <v>0</v>
      </c>
      <c r="BF288" s="102">
        <f t="shared" si="60"/>
        <v>0</v>
      </c>
      <c r="BG288" s="102">
        <f t="shared" si="61"/>
        <v>0</v>
      </c>
      <c r="BH288" s="102">
        <f t="shared" si="62"/>
        <v>0</v>
      </c>
      <c r="BI288" s="102">
        <f t="shared" si="63"/>
        <v>0</v>
      </c>
      <c r="BJ288" s="17" t="s">
        <v>89</v>
      </c>
      <c r="BK288" s="102">
        <f t="shared" si="64"/>
        <v>0</v>
      </c>
      <c r="BL288" s="17" t="s">
        <v>580</v>
      </c>
      <c r="BM288" s="179" t="s">
        <v>8196</v>
      </c>
    </row>
    <row r="289" spans="2:65" s="1" customFormat="1" ht="24.25" customHeight="1">
      <c r="B289" s="140"/>
      <c r="C289" s="168" t="s">
        <v>1638</v>
      </c>
      <c r="D289" s="168" t="s">
        <v>576</v>
      </c>
      <c r="E289" s="169" t="s">
        <v>8197</v>
      </c>
      <c r="F289" s="170" t="s">
        <v>8198</v>
      </c>
      <c r="G289" s="171" t="s">
        <v>1</v>
      </c>
      <c r="H289" s="172">
        <v>1</v>
      </c>
      <c r="I289" s="173"/>
      <c r="J289" s="174">
        <f t="shared" si="55"/>
        <v>0</v>
      </c>
      <c r="K289" s="175"/>
      <c r="L289" s="34"/>
      <c r="M289" s="176" t="s">
        <v>1</v>
      </c>
      <c r="N289" s="139" t="s">
        <v>43</v>
      </c>
      <c r="P289" s="177">
        <f t="shared" si="56"/>
        <v>0</v>
      </c>
      <c r="Q289" s="177">
        <v>0</v>
      </c>
      <c r="R289" s="177">
        <f t="shared" si="57"/>
        <v>0</v>
      </c>
      <c r="S289" s="177">
        <v>0</v>
      </c>
      <c r="T289" s="178">
        <f t="shared" si="58"/>
        <v>0</v>
      </c>
      <c r="AR289" s="179" t="s">
        <v>580</v>
      </c>
      <c r="AT289" s="179" t="s">
        <v>576</v>
      </c>
      <c r="AU289" s="179" t="s">
        <v>84</v>
      </c>
      <c r="AY289" s="17" t="s">
        <v>574</v>
      </c>
      <c r="BE289" s="102">
        <f t="shared" si="59"/>
        <v>0</v>
      </c>
      <c r="BF289" s="102">
        <f t="shared" si="60"/>
        <v>0</v>
      </c>
      <c r="BG289" s="102">
        <f t="shared" si="61"/>
        <v>0</v>
      </c>
      <c r="BH289" s="102">
        <f t="shared" si="62"/>
        <v>0</v>
      </c>
      <c r="BI289" s="102">
        <f t="shared" si="63"/>
        <v>0</v>
      </c>
      <c r="BJ289" s="17" t="s">
        <v>89</v>
      </c>
      <c r="BK289" s="102">
        <f t="shared" si="64"/>
        <v>0</v>
      </c>
      <c r="BL289" s="17" t="s">
        <v>580</v>
      </c>
      <c r="BM289" s="179" t="s">
        <v>8199</v>
      </c>
    </row>
    <row r="290" spans="2:65" s="1" customFormat="1" ht="21.75" customHeight="1">
      <c r="B290" s="140"/>
      <c r="C290" s="168" t="s">
        <v>1643</v>
      </c>
      <c r="D290" s="168" t="s">
        <v>576</v>
      </c>
      <c r="E290" s="169" t="s">
        <v>8200</v>
      </c>
      <c r="F290" s="170" t="s">
        <v>8068</v>
      </c>
      <c r="G290" s="171" t="s">
        <v>1</v>
      </c>
      <c r="H290" s="172">
        <v>1</v>
      </c>
      <c r="I290" s="173"/>
      <c r="J290" s="174">
        <f t="shared" si="55"/>
        <v>0</v>
      </c>
      <c r="K290" s="175"/>
      <c r="L290" s="34"/>
      <c r="M290" s="176" t="s">
        <v>1</v>
      </c>
      <c r="N290" s="139" t="s">
        <v>43</v>
      </c>
      <c r="P290" s="177">
        <f t="shared" si="56"/>
        <v>0</v>
      </c>
      <c r="Q290" s="177">
        <v>0</v>
      </c>
      <c r="R290" s="177">
        <f t="shared" si="57"/>
        <v>0</v>
      </c>
      <c r="S290" s="177">
        <v>0</v>
      </c>
      <c r="T290" s="178">
        <f t="shared" si="58"/>
        <v>0</v>
      </c>
      <c r="AR290" s="179" t="s">
        <v>580</v>
      </c>
      <c r="AT290" s="179" t="s">
        <v>576</v>
      </c>
      <c r="AU290" s="179" t="s">
        <v>84</v>
      </c>
      <c r="AY290" s="17" t="s">
        <v>574</v>
      </c>
      <c r="BE290" s="102">
        <f t="shared" si="59"/>
        <v>0</v>
      </c>
      <c r="BF290" s="102">
        <f t="shared" si="60"/>
        <v>0</v>
      </c>
      <c r="BG290" s="102">
        <f t="shared" si="61"/>
        <v>0</v>
      </c>
      <c r="BH290" s="102">
        <f t="shared" si="62"/>
        <v>0</v>
      </c>
      <c r="BI290" s="102">
        <f t="shared" si="63"/>
        <v>0</v>
      </c>
      <c r="BJ290" s="17" t="s">
        <v>89</v>
      </c>
      <c r="BK290" s="102">
        <f t="shared" si="64"/>
        <v>0</v>
      </c>
      <c r="BL290" s="17" t="s">
        <v>580</v>
      </c>
      <c r="BM290" s="179" t="s">
        <v>8201</v>
      </c>
    </row>
    <row r="291" spans="2:65" s="1" customFormat="1" ht="66.75" customHeight="1">
      <c r="B291" s="140"/>
      <c r="C291" s="168" t="s">
        <v>1649</v>
      </c>
      <c r="D291" s="168" t="s">
        <v>576</v>
      </c>
      <c r="E291" s="169" t="s">
        <v>8202</v>
      </c>
      <c r="F291" s="170" t="s">
        <v>8203</v>
      </c>
      <c r="G291" s="171" t="s">
        <v>1</v>
      </c>
      <c r="H291" s="172">
        <v>1</v>
      </c>
      <c r="I291" s="173"/>
      <c r="J291" s="174">
        <f t="shared" si="55"/>
        <v>0</v>
      </c>
      <c r="K291" s="175"/>
      <c r="L291" s="34"/>
      <c r="M291" s="176" t="s">
        <v>1</v>
      </c>
      <c r="N291" s="139" t="s">
        <v>43</v>
      </c>
      <c r="P291" s="177">
        <f t="shared" si="56"/>
        <v>0</v>
      </c>
      <c r="Q291" s="177">
        <v>0</v>
      </c>
      <c r="R291" s="177">
        <f t="shared" si="57"/>
        <v>0</v>
      </c>
      <c r="S291" s="177">
        <v>0</v>
      </c>
      <c r="T291" s="178">
        <f t="shared" si="58"/>
        <v>0</v>
      </c>
      <c r="AR291" s="179" t="s">
        <v>580</v>
      </c>
      <c r="AT291" s="179" t="s">
        <v>576</v>
      </c>
      <c r="AU291" s="179" t="s">
        <v>84</v>
      </c>
      <c r="AY291" s="17" t="s">
        <v>574</v>
      </c>
      <c r="BE291" s="102">
        <f t="shared" si="59"/>
        <v>0</v>
      </c>
      <c r="BF291" s="102">
        <f t="shared" si="60"/>
        <v>0</v>
      </c>
      <c r="BG291" s="102">
        <f t="shared" si="61"/>
        <v>0</v>
      </c>
      <c r="BH291" s="102">
        <f t="shared" si="62"/>
        <v>0</v>
      </c>
      <c r="BI291" s="102">
        <f t="shared" si="63"/>
        <v>0</v>
      </c>
      <c r="BJ291" s="17" t="s">
        <v>89</v>
      </c>
      <c r="BK291" s="102">
        <f t="shared" si="64"/>
        <v>0</v>
      </c>
      <c r="BL291" s="17" t="s">
        <v>580</v>
      </c>
      <c r="BM291" s="179" t="s">
        <v>8204</v>
      </c>
    </row>
    <row r="292" spans="2:65" s="1" customFormat="1" ht="24.25" customHeight="1">
      <c r="B292" s="140"/>
      <c r="C292" s="168" t="s">
        <v>1654</v>
      </c>
      <c r="D292" s="168" t="s">
        <v>576</v>
      </c>
      <c r="E292" s="169" t="s">
        <v>8205</v>
      </c>
      <c r="F292" s="170" t="s">
        <v>8206</v>
      </c>
      <c r="G292" s="171" t="s">
        <v>1</v>
      </c>
      <c r="H292" s="172">
        <v>1</v>
      </c>
      <c r="I292" s="173"/>
      <c r="J292" s="174">
        <f t="shared" si="55"/>
        <v>0</v>
      </c>
      <c r="K292" s="175"/>
      <c r="L292" s="34"/>
      <c r="M292" s="176" t="s">
        <v>1</v>
      </c>
      <c r="N292" s="139" t="s">
        <v>43</v>
      </c>
      <c r="P292" s="177">
        <f t="shared" si="56"/>
        <v>0</v>
      </c>
      <c r="Q292" s="177">
        <v>0</v>
      </c>
      <c r="R292" s="177">
        <f t="shared" si="57"/>
        <v>0</v>
      </c>
      <c r="S292" s="177">
        <v>0</v>
      </c>
      <c r="T292" s="178">
        <f t="shared" si="58"/>
        <v>0</v>
      </c>
      <c r="AR292" s="179" t="s">
        <v>580</v>
      </c>
      <c r="AT292" s="179" t="s">
        <v>576</v>
      </c>
      <c r="AU292" s="179" t="s">
        <v>84</v>
      </c>
      <c r="AY292" s="17" t="s">
        <v>574</v>
      </c>
      <c r="BE292" s="102">
        <f t="shared" si="59"/>
        <v>0</v>
      </c>
      <c r="BF292" s="102">
        <f t="shared" si="60"/>
        <v>0</v>
      </c>
      <c r="BG292" s="102">
        <f t="shared" si="61"/>
        <v>0</v>
      </c>
      <c r="BH292" s="102">
        <f t="shared" si="62"/>
        <v>0</v>
      </c>
      <c r="BI292" s="102">
        <f t="shared" si="63"/>
        <v>0</v>
      </c>
      <c r="BJ292" s="17" t="s">
        <v>89</v>
      </c>
      <c r="BK292" s="102">
        <f t="shared" si="64"/>
        <v>0</v>
      </c>
      <c r="BL292" s="17" t="s">
        <v>580</v>
      </c>
      <c r="BM292" s="179" t="s">
        <v>8207</v>
      </c>
    </row>
    <row r="293" spans="2:65" s="1" customFormat="1" ht="24.25" customHeight="1">
      <c r="B293" s="140"/>
      <c r="C293" s="168" t="s">
        <v>1659</v>
      </c>
      <c r="D293" s="168" t="s">
        <v>576</v>
      </c>
      <c r="E293" s="169" t="s">
        <v>8208</v>
      </c>
      <c r="F293" s="170" t="s">
        <v>8209</v>
      </c>
      <c r="G293" s="171" t="s">
        <v>1</v>
      </c>
      <c r="H293" s="172">
        <v>4</v>
      </c>
      <c r="I293" s="173"/>
      <c r="J293" s="174">
        <f t="shared" si="55"/>
        <v>0</v>
      </c>
      <c r="K293" s="175"/>
      <c r="L293" s="34"/>
      <c r="M293" s="176" t="s">
        <v>1</v>
      </c>
      <c r="N293" s="139" t="s">
        <v>43</v>
      </c>
      <c r="P293" s="177">
        <f t="shared" si="56"/>
        <v>0</v>
      </c>
      <c r="Q293" s="177">
        <v>0</v>
      </c>
      <c r="R293" s="177">
        <f t="shared" si="57"/>
        <v>0</v>
      </c>
      <c r="S293" s="177">
        <v>0</v>
      </c>
      <c r="T293" s="178">
        <f t="shared" si="58"/>
        <v>0</v>
      </c>
      <c r="AR293" s="179" t="s">
        <v>580</v>
      </c>
      <c r="AT293" s="179" t="s">
        <v>576</v>
      </c>
      <c r="AU293" s="179" t="s">
        <v>84</v>
      </c>
      <c r="AY293" s="17" t="s">
        <v>574</v>
      </c>
      <c r="BE293" s="102">
        <f t="shared" si="59"/>
        <v>0</v>
      </c>
      <c r="BF293" s="102">
        <f t="shared" si="60"/>
        <v>0</v>
      </c>
      <c r="BG293" s="102">
        <f t="shared" si="61"/>
        <v>0</v>
      </c>
      <c r="BH293" s="102">
        <f t="shared" si="62"/>
        <v>0</v>
      </c>
      <c r="BI293" s="102">
        <f t="shared" si="63"/>
        <v>0</v>
      </c>
      <c r="BJ293" s="17" t="s">
        <v>89</v>
      </c>
      <c r="BK293" s="102">
        <f t="shared" si="64"/>
        <v>0</v>
      </c>
      <c r="BL293" s="17" t="s">
        <v>580</v>
      </c>
      <c r="BM293" s="179" t="s">
        <v>8210</v>
      </c>
    </row>
    <row r="294" spans="2:65" s="1" customFormat="1" ht="24.25" customHeight="1">
      <c r="B294" s="140"/>
      <c r="C294" s="168" t="s">
        <v>1663</v>
      </c>
      <c r="D294" s="168" t="s">
        <v>576</v>
      </c>
      <c r="E294" s="169" t="s">
        <v>8211</v>
      </c>
      <c r="F294" s="170" t="s">
        <v>8195</v>
      </c>
      <c r="G294" s="171" t="s">
        <v>1</v>
      </c>
      <c r="H294" s="172">
        <v>2</v>
      </c>
      <c r="I294" s="173"/>
      <c r="J294" s="174">
        <f t="shared" si="55"/>
        <v>0</v>
      </c>
      <c r="K294" s="175"/>
      <c r="L294" s="34"/>
      <c r="M294" s="176" t="s">
        <v>1</v>
      </c>
      <c r="N294" s="139" t="s">
        <v>43</v>
      </c>
      <c r="P294" s="177">
        <f t="shared" si="56"/>
        <v>0</v>
      </c>
      <c r="Q294" s="177">
        <v>0</v>
      </c>
      <c r="R294" s="177">
        <f t="shared" si="57"/>
        <v>0</v>
      </c>
      <c r="S294" s="177">
        <v>0</v>
      </c>
      <c r="T294" s="178">
        <f t="shared" si="58"/>
        <v>0</v>
      </c>
      <c r="AR294" s="179" t="s">
        <v>580</v>
      </c>
      <c r="AT294" s="179" t="s">
        <v>576</v>
      </c>
      <c r="AU294" s="179" t="s">
        <v>84</v>
      </c>
      <c r="AY294" s="17" t="s">
        <v>574</v>
      </c>
      <c r="BE294" s="102">
        <f t="shared" si="59"/>
        <v>0</v>
      </c>
      <c r="BF294" s="102">
        <f t="shared" si="60"/>
        <v>0</v>
      </c>
      <c r="BG294" s="102">
        <f t="shared" si="61"/>
        <v>0</v>
      </c>
      <c r="BH294" s="102">
        <f t="shared" si="62"/>
        <v>0</v>
      </c>
      <c r="BI294" s="102">
        <f t="shared" si="63"/>
        <v>0</v>
      </c>
      <c r="BJ294" s="17" t="s">
        <v>89</v>
      </c>
      <c r="BK294" s="102">
        <f t="shared" si="64"/>
        <v>0</v>
      </c>
      <c r="BL294" s="17" t="s">
        <v>580</v>
      </c>
      <c r="BM294" s="179" t="s">
        <v>8212</v>
      </c>
    </row>
    <row r="295" spans="2:65" s="1" customFormat="1" ht="33" customHeight="1">
      <c r="B295" s="140"/>
      <c r="C295" s="168" t="s">
        <v>1668</v>
      </c>
      <c r="D295" s="168" t="s">
        <v>576</v>
      </c>
      <c r="E295" s="169" t="s">
        <v>8213</v>
      </c>
      <c r="F295" s="170" t="s">
        <v>8214</v>
      </c>
      <c r="G295" s="171" t="s">
        <v>1</v>
      </c>
      <c r="H295" s="172">
        <v>1</v>
      </c>
      <c r="I295" s="173"/>
      <c r="J295" s="174">
        <f t="shared" si="55"/>
        <v>0</v>
      </c>
      <c r="K295" s="175"/>
      <c r="L295" s="34"/>
      <c r="M295" s="176" t="s">
        <v>1</v>
      </c>
      <c r="N295" s="139" t="s">
        <v>43</v>
      </c>
      <c r="P295" s="177">
        <f t="shared" si="56"/>
        <v>0</v>
      </c>
      <c r="Q295" s="177">
        <v>0</v>
      </c>
      <c r="R295" s="177">
        <f t="shared" si="57"/>
        <v>0</v>
      </c>
      <c r="S295" s="177">
        <v>0</v>
      </c>
      <c r="T295" s="178">
        <f t="shared" si="58"/>
        <v>0</v>
      </c>
      <c r="AR295" s="179" t="s">
        <v>580</v>
      </c>
      <c r="AT295" s="179" t="s">
        <v>576</v>
      </c>
      <c r="AU295" s="179" t="s">
        <v>84</v>
      </c>
      <c r="AY295" s="17" t="s">
        <v>574</v>
      </c>
      <c r="BE295" s="102">
        <f t="shared" si="59"/>
        <v>0</v>
      </c>
      <c r="BF295" s="102">
        <f t="shared" si="60"/>
        <v>0</v>
      </c>
      <c r="BG295" s="102">
        <f t="shared" si="61"/>
        <v>0</v>
      </c>
      <c r="BH295" s="102">
        <f t="shared" si="62"/>
        <v>0</v>
      </c>
      <c r="BI295" s="102">
        <f t="shared" si="63"/>
        <v>0</v>
      </c>
      <c r="BJ295" s="17" t="s">
        <v>89</v>
      </c>
      <c r="BK295" s="102">
        <f t="shared" si="64"/>
        <v>0</v>
      </c>
      <c r="BL295" s="17" t="s">
        <v>580</v>
      </c>
      <c r="BM295" s="179" t="s">
        <v>8215</v>
      </c>
    </row>
    <row r="296" spans="2:65" s="1" customFormat="1" ht="33" customHeight="1">
      <c r="B296" s="140"/>
      <c r="C296" s="168" t="s">
        <v>1673</v>
      </c>
      <c r="D296" s="168" t="s">
        <v>576</v>
      </c>
      <c r="E296" s="169" t="s">
        <v>8216</v>
      </c>
      <c r="F296" s="170" t="s">
        <v>8217</v>
      </c>
      <c r="G296" s="171" t="s">
        <v>1</v>
      </c>
      <c r="H296" s="172">
        <v>1</v>
      </c>
      <c r="I296" s="173"/>
      <c r="J296" s="174">
        <f t="shared" si="55"/>
        <v>0</v>
      </c>
      <c r="K296" s="175"/>
      <c r="L296" s="34"/>
      <c r="M296" s="176" t="s">
        <v>1</v>
      </c>
      <c r="N296" s="139" t="s">
        <v>43</v>
      </c>
      <c r="P296" s="177">
        <f t="shared" si="56"/>
        <v>0</v>
      </c>
      <c r="Q296" s="177">
        <v>0</v>
      </c>
      <c r="R296" s="177">
        <f t="shared" si="57"/>
        <v>0</v>
      </c>
      <c r="S296" s="177">
        <v>0</v>
      </c>
      <c r="T296" s="178">
        <f t="shared" si="58"/>
        <v>0</v>
      </c>
      <c r="AR296" s="179" t="s">
        <v>580</v>
      </c>
      <c r="AT296" s="179" t="s">
        <v>576</v>
      </c>
      <c r="AU296" s="179" t="s">
        <v>84</v>
      </c>
      <c r="AY296" s="17" t="s">
        <v>574</v>
      </c>
      <c r="BE296" s="102">
        <f t="shared" si="59"/>
        <v>0</v>
      </c>
      <c r="BF296" s="102">
        <f t="shared" si="60"/>
        <v>0</v>
      </c>
      <c r="BG296" s="102">
        <f t="shared" si="61"/>
        <v>0</v>
      </c>
      <c r="BH296" s="102">
        <f t="shared" si="62"/>
        <v>0</v>
      </c>
      <c r="BI296" s="102">
        <f t="shared" si="63"/>
        <v>0</v>
      </c>
      <c r="BJ296" s="17" t="s">
        <v>89</v>
      </c>
      <c r="BK296" s="102">
        <f t="shared" si="64"/>
        <v>0</v>
      </c>
      <c r="BL296" s="17" t="s">
        <v>580</v>
      </c>
      <c r="BM296" s="179" t="s">
        <v>8218</v>
      </c>
    </row>
    <row r="297" spans="2:65" s="1" customFormat="1" ht="33" customHeight="1">
      <c r="B297" s="140"/>
      <c r="C297" s="168" t="s">
        <v>1682</v>
      </c>
      <c r="D297" s="168" t="s">
        <v>576</v>
      </c>
      <c r="E297" s="169" t="s">
        <v>8219</v>
      </c>
      <c r="F297" s="170" t="s">
        <v>8220</v>
      </c>
      <c r="G297" s="171" t="s">
        <v>1</v>
      </c>
      <c r="H297" s="172">
        <v>1</v>
      </c>
      <c r="I297" s="173"/>
      <c r="J297" s="174">
        <f t="shared" si="55"/>
        <v>0</v>
      </c>
      <c r="K297" s="175"/>
      <c r="L297" s="34"/>
      <c r="M297" s="176" t="s">
        <v>1</v>
      </c>
      <c r="N297" s="139" t="s">
        <v>43</v>
      </c>
      <c r="P297" s="177">
        <f t="shared" si="56"/>
        <v>0</v>
      </c>
      <c r="Q297" s="177">
        <v>0</v>
      </c>
      <c r="R297" s="177">
        <f t="shared" si="57"/>
        <v>0</v>
      </c>
      <c r="S297" s="177">
        <v>0</v>
      </c>
      <c r="T297" s="178">
        <f t="shared" si="58"/>
        <v>0</v>
      </c>
      <c r="AR297" s="179" t="s">
        <v>580</v>
      </c>
      <c r="AT297" s="179" t="s">
        <v>576</v>
      </c>
      <c r="AU297" s="179" t="s">
        <v>84</v>
      </c>
      <c r="AY297" s="17" t="s">
        <v>574</v>
      </c>
      <c r="BE297" s="102">
        <f t="shared" si="59"/>
        <v>0</v>
      </c>
      <c r="BF297" s="102">
        <f t="shared" si="60"/>
        <v>0</v>
      </c>
      <c r="BG297" s="102">
        <f t="shared" si="61"/>
        <v>0</v>
      </c>
      <c r="BH297" s="102">
        <f t="shared" si="62"/>
        <v>0</v>
      </c>
      <c r="BI297" s="102">
        <f t="shared" si="63"/>
        <v>0</v>
      </c>
      <c r="BJ297" s="17" t="s">
        <v>89</v>
      </c>
      <c r="BK297" s="102">
        <f t="shared" si="64"/>
        <v>0</v>
      </c>
      <c r="BL297" s="17" t="s">
        <v>580</v>
      </c>
      <c r="BM297" s="179" t="s">
        <v>8221</v>
      </c>
    </row>
    <row r="298" spans="2:65" s="1" customFormat="1" ht="33" customHeight="1">
      <c r="B298" s="140"/>
      <c r="C298" s="168" t="s">
        <v>1687</v>
      </c>
      <c r="D298" s="168" t="s">
        <v>576</v>
      </c>
      <c r="E298" s="169" t="s">
        <v>8222</v>
      </c>
      <c r="F298" s="170" t="s">
        <v>8223</v>
      </c>
      <c r="G298" s="171" t="s">
        <v>1</v>
      </c>
      <c r="H298" s="172">
        <v>3</v>
      </c>
      <c r="I298" s="173"/>
      <c r="J298" s="174">
        <f t="shared" si="55"/>
        <v>0</v>
      </c>
      <c r="K298" s="175"/>
      <c r="L298" s="34"/>
      <c r="M298" s="176" t="s">
        <v>1</v>
      </c>
      <c r="N298" s="139" t="s">
        <v>43</v>
      </c>
      <c r="P298" s="177">
        <f t="shared" si="56"/>
        <v>0</v>
      </c>
      <c r="Q298" s="177">
        <v>0</v>
      </c>
      <c r="R298" s="177">
        <f t="shared" si="57"/>
        <v>0</v>
      </c>
      <c r="S298" s="177">
        <v>0</v>
      </c>
      <c r="T298" s="178">
        <f t="shared" si="58"/>
        <v>0</v>
      </c>
      <c r="AR298" s="179" t="s">
        <v>580</v>
      </c>
      <c r="AT298" s="179" t="s">
        <v>576</v>
      </c>
      <c r="AU298" s="179" t="s">
        <v>84</v>
      </c>
      <c r="AY298" s="17" t="s">
        <v>574</v>
      </c>
      <c r="BE298" s="102">
        <f t="shared" si="59"/>
        <v>0</v>
      </c>
      <c r="BF298" s="102">
        <f t="shared" si="60"/>
        <v>0</v>
      </c>
      <c r="BG298" s="102">
        <f t="shared" si="61"/>
        <v>0</v>
      </c>
      <c r="BH298" s="102">
        <f t="shared" si="62"/>
        <v>0</v>
      </c>
      <c r="BI298" s="102">
        <f t="shared" si="63"/>
        <v>0</v>
      </c>
      <c r="BJ298" s="17" t="s">
        <v>89</v>
      </c>
      <c r="BK298" s="102">
        <f t="shared" si="64"/>
        <v>0</v>
      </c>
      <c r="BL298" s="17" t="s">
        <v>580</v>
      </c>
      <c r="BM298" s="179" t="s">
        <v>8224</v>
      </c>
    </row>
    <row r="299" spans="2:65" s="1" customFormat="1" ht="33" customHeight="1">
      <c r="B299" s="140"/>
      <c r="C299" s="168" t="s">
        <v>1696</v>
      </c>
      <c r="D299" s="168" t="s">
        <v>576</v>
      </c>
      <c r="E299" s="169" t="s">
        <v>8225</v>
      </c>
      <c r="F299" s="170" t="s">
        <v>8226</v>
      </c>
      <c r="G299" s="171" t="s">
        <v>1</v>
      </c>
      <c r="H299" s="172">
        <v>1</v>
      </c>
      <c r="I299" s="173"/>
      <c r="J299" s="174">
        <f t="shared" si="55"/>
        <v>0</v>
      </c>
      <c r="K299" s="175"/>
      <c r="L299" s="34"/>
      <c r="M299" s="176" t="s">
        <v>1</v>
      </c>
      <c r="N299" s="139" t="s">
        <v>43</v>
      </c>
      <c r="P299" s="177">
        <f t="shared" si="56"/>
        <v>0</v>
      </c>
      <c r="Q299" s="177">
        <v>0</v>
      </c>
      <c r="R299" s="177">
        <f t="shared" si="57"/>
        <v>0</v>
      </c>
      <c r="S299" s="177">
        <v>0</v>
      </c>
      <c r="T299" s="178">
        <f t="shared" si="58"/>
        <v>0</v>
      </c>
      <c r="AR299" s="179" t="s">
        <v>580</v>
      </c>
      <c r="AT299" s="179" t="s">
        <v>576</v>
      </c>
      <c r="AU299" s="179" t="s">
        <v>84</v>
      </c>
      <c r="AY299" s="17" t="s">
        <v>574</v>
      </c>
      <c r="BE299" s="102">
        <f t="shared" si="59"/>
        <v>0</v>
      </c>
      <c r="BF299" s="102">
        <f t="shared" si="60"/>
        <v>0</v>
      </c>
      <c r="BG299" s="102">
        <f t="shared" si="61"/>
        <v>0</v>
      </c>
      <c r="BH299" s="102">
        <f t="shared" si="62"/>
        <v>0</v>
      </c>
      <c r="BI299" s="102">
        <f t="shared" si="63"/>
        <v>0</v>
      </c>
      <c r="BJ299" s="17" t="s">
        <v>89</v>
      </c>
      <c r="BK299" s="102">
        <f t="shared" si="64"/>
        <v>0</v>
      </c>
      <c r="BL299" s="17" t="s">
        <v>580</v>
      </c>
      <c r="BM299" s="179" t="s">
        <v>8227</v>
      </c>
    </row>
    <row r="300" spans="2:65" s="1" customFormat="1" ht="16.5" customHeight="1">
      <c r="B300" s="140"/>
      <c r="C300" s="168" t="s">
        <v>1712</v>
      </c>
      <c r="D300" s="168" t="s">
        <v>576</v>
      </c>
      <c r="E300" s="169" t="s">
        <v>8228</v>
      </c>
      <c r="F300" s="170" t="s">
        <v>8229</v>
      </c>
      <c r="G300" s="171" t="s">
        <v>1</v>
      </c>
      <c r="H300" s="172">
        <v>2</v>
      </c>
      <c r="I300" s="173"/>
      <c r="J300" s="174">
        <f t="shared" si="55"/>
        <v>0</v>
      </c>
      <c r="K300" s="175"/>
      <c r="L300" s="34"/>
      <c r="M300" s="176" t="s">
        <v>1</v>
      </c>
      <c r="N300" s="139" t="s">
        <v>43</v>
      </c>
      <c r="P300" s="177">
        <f t="shared" si="56"/>
        <v>0</v>
      </c>
      <c r="Q300" s="177">
        <v>0</v>
      </c>
      <c r="R300" s="177">
        <f t="shared" si="57"/>
        <v>0</v>
      </c>
      <c r="S300" s="177">
        <v>0</v>
      </c>
      <c r="T300" s="178">
        <f t="shared" si="58"/>
        <v>0</v>
      </c>
      <c r="AR300" s="179" t="s">
        <v>580</v>
      </c>
      <c r="AT300" s="179" t="s">
        <v>576</v>
      </c>
      <c r="AU300" s="179" t="s">
        <v>84</v>
      </c>
      <c r="AY300" s="17" t="s">
        <v>574</v>
      </c>
      <c r="BE300" s="102">
        <f t="shared" si="59"/>
        <v>0</v>
      </c>
      <c r="BF300" s="102">
        <f t="shared" si="60"/>
        <v>0</v>
      </c>
      <c r="BG300" s="102">
        <f t="shared" si="61"/>
        <v>0</v>
      </c>
      <c r="BH300" s="102">
        <f t="shared" si="62"/>
        <v>0</v>
      </c>
      <c r="BI300" s="102">
        <f t="shared" si="63"/>
        <v>0</v>
      </c>
      <c r="BJ300" s="17" t="s">
        <v>89</v>
      </c>
      <c r="BK300" s="102">
        <f t="shared" si="64"/>
        <v>0</v>
      </c>
      <c r="BL300" s="17" t="s">
        <v>580</v>
      </c>
      <c r="BM300" s="179" t="s">
        <v>8230</v>
      </c>
    </row>
    <row r="301" spans="2:65" s="1" customFormat="1" ht="33" customHeight="1">
      <c r="B301" s="140"/>
      <c r="C301" s="168" t="s">
        <v>1722</v>
      </c>
      <c r="D301" s="168" t="s">
        <v>576</v>
      </c>
      <c r="E301" s="169" t="s">
        <v>8231</v>
      </c>
      <c r="F301" s="170" t="s">
        <v>8232</v>
      </c>
      <c r="G301" s="171" t="s">
        <v>1</v>
      </c>
      <c r="H301" s="172">
        <v>3</v>
      </c>
      <c r="I301" s="173"/>
      <c r="J301" s="174">
        <f t="shared" si="55"/>
        <v>0</v>
      </c>
      <c r="K301" s="175"/>
      <c r="L301" s="34"/>
      <c r="M301" s="176" t="s">
        <v>1</v>
      </c>
      <c r="N301" s="139" t="s">
        <v>43</v>
      </c>
      <c r="P301" s="177">
        <f t="shared" si="56"/>
        <v>0</v>
      </c>
      <c r="Q301" s="177">
        <v>0</v>
      </c>
      <c r="R301" s="177">
        <f t="shared" si="57"/>
        <v>0</v>
      </c>
      <c r="S301" s="177">
        <v>0</v>
      </c>
      <c r="T301" s="178">
        <f t="shared" si="58"/>
        <v>0</v>
      </c>
      <c r="AR301" s="179" t="s">
        <v>580</v>
      </c>
      <c r="AT301" s="179" t="s">
        <v>576</v>
      </c>
      <c r="AU301" s="179" t="s">
        <v>84</v>
      </c>
      <c r="AY301" s="17" t="s">
        <v>574</v>
      </c>
      <c r="BE301" s="102">
        <f t="shared" si="59"/>
        <v>0</v>
      </c>
      <c r="BF301" s="102">
        <f t="shared" si="60"/>
        <v>0</v>
      </c>
      <c r="BG301" s="102">
        <f t="shared" si="61"/>
        <v>0</v>
      </c>
      <c r="BH301" s="102">
        <f t="shared" si="62"/>
        <v>0</v>
      </c>
      <c r="BI301" s="102">
        <f t="shared" si="63"/>
        <v>0</v>
      </c>
      <c r="BJ301" s="17" t="s">
        <v>89</v>
      </c>
      <c r="BK301" s="102">
        <f t="shared" si="64"/>
        <v>0</v>
      </c>
      <c r="BL301" s="17" t="s">
        <v>580</v>
      </c>
      <c r="BM301" s="179" t="s">
        <v>8233</v>
      </c>
    </row>
    <row r="302" spans="2:65" s="1" customFormat="1" ht="33" customHeight="1">
      <c r="B302" s="140"/>
      <c r="C302" s="168" t="s">
        <v>1729</v>
      </c>
      <c r="D302" s="168" t="s">
        <v>576</v>
      </c>
      <c r="E302" s="169" t="s">
        <v>8234</v>
      </c>
      <c r="F302" s="170" t="s">
        <v>8235</v>
      </c>
      <c r="G302" s="171" t="s">
        <v>1</v>
      </c>
      <c r="H302" s="172">
        <v>1</v>
      </c>
      <c r="I302" s="173"/>
      <c r="J302" s="174">
        <f t="shared" si="55"/>
        <v>0</v>
      </c>
      <c r="K302" s="175"/>
      <c r="L302" s="34"/>
      <c r="M302" s="176" t="s">
        <v>1</v>
      </c>
      <c r="N302" s="139" t="s">
        <v>43</v>
      </c>
      <c r="P302" s="177">
        <f t="shared" si="56"/>
        <v>0</v>
      </c>
      <c r="Q302" s="177">
        <v>0</v>
      </c>
      <c r="R302" s="177">
        <f t="shared" si="57"/>
        <v>0</v>
      </c>
      <c r="S302" s="177">
        <v>0</v>
      </c>
      <c r="T302" s="178">
        <f t="shared" si="58"/>
        <v>0</v>
      </c>
      <c r="AR302" s="179" t="s">
        <v>580</v>
      </c>
      <c r="AT302" s="179" t="s">
        <v>576</v>
      </c>
      <c r="AU302" s="179" t="s">
        <v>84</v>
      </c>
      <c r="AY302" s="17" t="s">
        <v>574</v>
      </c>
      <c r="BE302" s="102">
        <f t="shared" si="59"/>
        <v>0</v>
      </c>
      <c r="BF302" s="102">
        <f t="shared" si="60"/>
        <v>0</v>
      </c>
      <c r="BG302" s="102">
        <f t="shared" si="61"/>
        <v>0</v>
      </c>
      <c r="BH302" s="102">
        <f t="shared" si="62"/>
        <v>0</v>
      </c>
      <c r="BI302" s="102">
        <f t="shared" si="63"/>
        <v>0</v>
      </c>
      <c r="BJ302" s="17" t="s">
        <v>89</v>
      </c>
      <c r="BK302" s="102">
        <f t="shared" si="64"/>
        <v>0</v>
      </c>
      <c r="BL302" s="17" t="s">
        <v>580</v>
      </c>
      <c r="BM302" s="179" t="s">
        <v>8236</v>
      </c>
    </row>
    <row r="303" spans="2:65" s="1" customFormat="1" ht="16.5" customHeight="1">
      <c r="B303" s="140"/>
      <c r="C303" s="168" t="s">
        <v>1733</v>
      </c>
      <c r="D303" s="168" t="s">
        <v>576</v>
      </c>
      <c r="E303" s="169" t="s">
        <v>8237</v>
      </c>
      <c r="F303" s="170" t="s">
        <v>8238</v>
      </c>
      <c r="G303" s="171" t="s">
        <v>1</v>
      </c>
      <c r="H303" s="172">
        <v>2</v>
      </c>
      <c r="I303" s="173"/>
      <c r="J303" s="174">
        <f t="shared" si="55"/>
        <v>0</v>
      </c>
      <c r="K303" s="175"/>
      <c r="L303" s="34"/>
      <c r="M303" s="176" t="s">
        <v>1</v>
      </c>
      <c r="N303" s="139" t="s">
        <v>43</v>
      </c>
      <c r="P303" s="177">
        <f t="shared" si="56"/>
        <v>0</v>
      </c>
      <c r="Q303" s="177">
        <v>0</v>
      </c>
      <c r="R303" s="177">
        <f t="shared" si="57"/>
        <v>0</v>
      </c>
      <c r="S303" s="177">
        <v>0</v>
      </c>
      <c r="T303" s="178">
        <f t="shared" si="58"/>
        <v>0</v>
      </c>
      <c r="AR303" s="179" t="s">
        <v>580</v>
      </c>
      <c r="AT303" s="179" t="s">
        <v>576</v>
      </c>
      <c r="AU303" s="179" t="s">
        <v>84</v>
      </c>
      <c r="AY303" s="17" t="s">
        <v>574</v>
      </c>
      <c r="BE303" s="102">
        <f t="shared" si="59"/>
        <v>0</v>
      </c>
      <c r="BF303" s="102">
        <f t="shared" si="60"/>
        <v>0</v>
      </c>
      <c r="BG303" s="102">
        <f t="shared" si="61"/>
        <v>0</v>
      </c>
      <c r="BH303" s="102">
        <f t="shared" si="62"/>
        <v>0</v>
      </c>
      <c r="BI303" s="102">
        <f t="shared" si="63"/>
        <v>0</v>
      </c>
      <c r="BJ303" s="17" t="s">
        <v>89</v>
      </c>
      <c r="BK303" s="102">
        <f t="shared" si="64"/>
        <v>0</v>
      </c>
      <c r="BL303" s="17" t="s">
        <v>580</v>
      </c>
      <c r="BM303" s="179" t="s">
        <v>8239</v>
      </c>
    </row>
    <row r="304" spans="2:65" s="1" customFormat="1" ht="33" customHeight="1">
      <c r="B304" s="140"/>
      <c r="C304" s="168" t="s">
        <v>1740</v>
      </c>
      <c r="D304" s="168" t="s">
        <v>576</v>
      </c>
      <c r="E304" s="169" t="s">
        <v>8240</v>
      </c>
      <c r="F304" s="170" t="s">
        <v>8241</v>
      </c>
      <c r="G304" s="171" t="s">
        <v>1</v>
      </c>
      <c r="H304" s="172">
        <v>1</v>
      </c>
      <c r="I304" s="173"/>
      <c r="J304" s="174">
        <f t="shared" si="55"/>
        <v>0</v>
      </c>
      <c r="K304" s="175"/>
      <c r="L304" s="34"/>
      <c r="M304" s="176" t="s">
        <v>1</v>
      </c>
      <c r="N304" s="139" t="s">
        <v>43</v>
      </c>
      <c r="P304" s="177">
        <f t="shared" si="56"/>
        <v>0</v>
      </c>
      <c r="Q304" s="177">
        <v>0</v>
      </c>
      <c r="R304" s="177">
        <f t="shared" si="57"/>
        <v>0</v>
      </c>
      <c r="S304" s="177">
        <v>0</v>
      </c>
      <c r="T304" s="178">
        <f t="shared" si="58"/>
        <v>0</v>
      </c>
      <c r="AR304" s="179" t="s">
        <v>580</v>
      </c>
      <c r="AT304" s="179" t="s">
        <v>576</v>
      </c>
      <c r="AU304" s="179" t="s">
        <v>84</v>
      </c>
      <c r="AY304" s="17" t="s">
        <v>574</v>
      </c>
      <c r="BE304" s="102">
        <f t="shared" si="59"/>
        <v>0</v>
      </c>
      <c r="BF304" s="102">
        <f t="shared" si="60"/>
        <v>0</v>
      </c>
      <c r="BG304" s="102">
        <f t="shared" si="61"/>
        <v>0</v>
      </c>
      <c r="BH304" s="102">
        <f t="shared" si="62"/>
        <v>0</v>
      </c>
      <c r="BI304" s="102">
        <f t="shared" si="63"/>
        <v>0</v>
      </c>
      <c r="BJ304" s="17" t="s">
        <v>89</v>
      </c>
      <c r="BK304" s="102">
        <f t="shared" si="64"/>
        <v>0</v>
      </c>
      <c r="BL304" s="17" t="s">
        <v>580</v>
      </c>
      <c r="BM304" s="179" t="s">
        <v>8242</v>
      </c>
    </row>
    <row r="305" spans="2:65" s="1" customFormat="1" ht="38" customHeight="1">
      <c r="B305" s="140"/>
      <c r="C305" s="168" t="s">
        <v>1744</v>
      </c>
      <c r="D305" s="168" t="s">
        <v>576</v>
      </c>
      <c r="E305" s="169" t="s">
        <v>8243</v>
      </c>
      <c r="F305" s="170" t="s">
        <v>8244</v>
      </c>
      <c r="G305" s="171" t="s">
        <v>1</v>
      </c>
      <c r="H305" s="172">
        <v>1</v>
      </c>
      <c r="I305" s="173"/>
      <c r="J305" s="174">
        <f t="shared" si="55"/>
        <v>0</v>
      </c>
      <c r="K305" s="175"/>
      <c r="L305" s="34"/>
      <c r="M305" s="176" t="s">
        <v>1</v>
      </c>
      <c r="N305" s="139" t="s">
        <v>43</v>
      </c>
      <c r="P305" s="177">
        <f t="shared" si="56"/>
        <v>0</v>
      </c>
      <c r="Q305" s="177">
        <v>0</v>
      </c>
      <c r="R305" s="177">
        <f t="shared" si="57"/>
        <v>0</v>
      </c>
      <c r="S305" s="177">
        <v>0</v>
      </c>
      <c r="T305" s="178">
        <f t="shared" si="58"/>
        <v>0</v>
      </c>
      <c r="AR305" s="179" t="s">
        <v>580</v>
      </c>
      <c r="AT305" s="179" t="s">
        <v>576</v>
      </c>
      <c r="AU305" s="179" t="s">
        <v>84</v>
      </c>
      <c r="AY305" s="17" t="s">
        <v>574</v>
      </c>
      <c r="BE305" s="102">
        <f t="shared" si="59"/>
        <v>0</v>
      </c>
      <c r="BF305" s="102">
        <f t="shared" si="60"/>
        <v>0</v>
      </c>
      <c r="BG305" s="102">
        <f t="shared" si="61"/>
        <v>0</v>
      </c>
      <c r="BH305" s="102">
        <f t="shared" si="62"/>
        <v>0</v>
      </c>
      <c r="BI305" s="102">
        <f t="shared" si="63"/>
        <v>0</v>
      </c>
      <c r="BJ305" s="17" t="s">
        <v>89</v>
      </c>
      <c r="BK305" s="102">
        <f t="shared" si="64"/>
        <v>0</v>
      </c>
      <c r="BL305" s="17" t="s">
        <v>580</v>
      </c>
      <c r="BM305" s="179" t="s">
        <v>8245</v>
      </c>
    </row>
    <row r="306" spans="2:65" s="1" customFormat="1" ht="38" customHeight="1">
      <c r="B306" s="140"/>
      <c r="C306" s="168" t="s">
        <v>1748</v>
      </c>
      <c r="D306" s="168" t="s">
        <v>576</v>
      </c>
      <c r="E306" s="169" t="s">
        <v>8246</v>
      </c>
      <c r="F306" s="170" t="s">
        <v>8247</v>
      </c>
      <c r="G306" s="171" t="s">
        <v>1</v>
      </c>
      <c r="H306" s="172">
        <v>1</v>
      </c>
      <c r="I306" s="173"/>
      <c r="J306" s="174">
        <f t="shared" si="55"/>
        <v>0</v>
      </c>
      <c r="K306" s="175"/>
      <c r="L306" s="34"/>
      <c r="M306" s="176" t="s">
        <v>1</v>
      </c>
      <c r="N306" s="139" t="s">
        <v>43</v>
      </c>
      <c r="P306" s="177">
        <f t="shared" si="56"/>
        <v>0</v>
      </c>
      <c r="Q306" s="177">
        <v>0</v>
      </c>
      <c r="R306" s="177">
        <f t="shared" si="57"/>
        <v>0</v>
      </c>
      <c r="S306" s="177">
        <v>0</v>
      </c>
      <c r="T306" s="178">
        <f t="shared" si="58"/>
        <v>0</v>
      </c>
      <c r="AR306" s="179" t="s">
        <v>580</v>
      </c>
      <c r="AT306" s="179" t="s">
        <v>576</v>
      </c>
      <c r="AU306" s="179" t="s">
        <v>84</v>
      </c>
      <c r="AY306" s="17" t="s">
        <v>574</v>
      </c>
      <c r="BE306" s="102">
        <f t="shared" si="59"/>
        <v>0</v>
      </c>
      <c r="BF306" s="102">
        <f t="shared" si="60"/>
        <v>0</v>
      </c>
      <c r="BG306" s="102">
        <f t="shared" si="61"/>
        <v>0</v>
      </c>
      <c r="BH306" s="102">
        <f t="shared" si="62"/>
        <v>0</v>
      </c>
      <c r="BI306" s="102">
        <f t="shared" si="63"/>
        <v>0</v>
      </c>
      <c r="BJ306" s="17" t="s">
        <v>89</v>
      </c>
      <c r="BK306" s="102">
        <f t="shared" si="64"/>
        <v>0</v>
      </c>
      <c r="BL306" s="17" t="s">
        <v>580</v>
      </c>
      <c r="BM306" s="179" t="s">
        <v>8248</v>
      </c>
    </row>
    <row r="307" spans="2:65" s="1" customFormat="1" ht="38" customHeight="1">
      <c r="B307" s="140"/>
      <c r="C307" s="168" t="s">
        <v>1752</v>
      </c>
      <c r="D307" s="168" t="s">
        <v>576</v>
      </c>
      <c r="E307" s="169" t="s">
        <v>8249</v>
      </c>
      <c r="F307" s="170" t="s">
        <v>8250</v>
      </c>
      <c r="G307" s="171" t="s">
        <v>1</v>
      </c>
      <c r="H307" s="172">
        <v>3</v>
      </c>
      <c r="I307" s="173"/>
      <c r="J307" s="174">
        <f t="shared" si="55"/>
        <v>0</v>
      </c>
      <c r="K307" s="175"/>
      <c r="L307" s="34"/>
      <c r="M307" s="176" t="s">
        <v>1</v>
      </c>
      <c r="N307" s="139" t="s">
        <v>43</v>
      </c>
      <c r="P307" s="177">
        <f t="shared" si="56"/>
        <v>0</v>
      </c>
      <c r="Q307" s="177">
        <v>0</v>
      </c>
      <c r="R307" s="177">
        <f t="shared" si="57"/>
        <v>0</v>
      </c>
      <c r="S307" s="177">
        <v>0</v>
      </c>
      <c r="T307" s="178">
        <f t="shared" si="58"/>
        <v>0</v>
      </c>
      <c r="AR307" s="179" t="s">
        <v>580</v>
      </c>
      <c r="AT307" s="179" t="s">
        <v>576</v>
      </c>
      <c r="AU307" s="179" t="s">
        <v>84</v>
      </c>
      <c r="AY307" s="17" t="s">
        <v>574</v>
      </c>
      <c r="BE307" s="102">
        <f t="shared" si="59"/>
        <v>0</v>
      </c>
      <c r="BF307" s="102">
        <f t="shared" si="60"/>
        <v>0</v>
      </c>
      <c r="BG307" s="102">
        <f t="shared" si="61"/>
        <v>0</v>
      </c>
      <c r="BH307" s="102">
        <f t="shared" si="62"/>
        <v>0</v>
      </c>
      <c r="BI307" s="102">
        <f t="shared" si="63"/>
        <v>0</v>
      </c>
      <c r="BJ307" s="17" t="s">
        <v>89</v>
      </c>
      <c r="BK307" s="102">
        <f t="shared" si="64"/>
        <v>0</v>
      </c>
      <c r="BL307" s="17" t="s">
        <v>580</v>
      </c>
      <c r="BM307" s="179" t="s">
        <v>8251</v>
      </c>
    </row>
    <row r="308" spans="2:65" s="1" customFormat="1" ht="38" customHeight="1">
      <c r="B308" s="140"/>
      <c r="C308" s="168" t="s">
        <v>1756</v>
      </c>
      <c r="D308" s="168" t="s">
        <v>576</v>
      </c>
      <c r="E308" s="169" t="s">
        <v>8252</v>
      </c>
      <c r="F308" s="170" t="s">
        <v>8253</v>
      </c>
      <c r="G308" s="171" t="s">
        <v>1</v>
      </c>
      <c r="H308" s="172">
        <v>1</v>
      </c>
      <c r="I308" s="173"/>
      <c r="J308" s="174">
        <f t="shared" si="55"/>
        <v>0</v>
      </c>
      <c r="K308" s="175"/>
      <c r="L308" s="34"/>
      <c r="M308" s="176" t="s">
        <v>1</v>
      </c>
      <c r="N308" s="139" t="s">
        <v>43</v>
      </c>
      <c r="P308" s="177">
        <f t="shared" si="56"/>
        <v>0</v>
      </c>
      <c r="Q308" s="177">
        <v>0</v>
      </c>
      <c r="R308" s="177">
        <f t="shared" si="57"/>
        <v>0</v>
      </c>
      <c r="S308" s="177">
        <v>0</v>
      </c>
      <c r="T308" s="178">
        <f t="shared" si="58"/>
        <v>0</v>
      </c>
      <c r="AR308" s="179" t="s">
        <v>580</v>
      </c>
      <c r="AT308" s="179" t="s">
        <v>576</v>
      </c>
      <c r="AU308" s="179" t="s">
        <v>84</v>
      </c>
      <c r="AY308" s="17" t="s">
        <v>574</v>
      </c>
      <c r="BE308" s="102">
        <f t="shared" si="59"/>
        <v>0</v>
      </c>
      <c r="BF308" s="102">
        <f t="shared" si="60"/>
        <v>0</v>
      </c>
      <c r="BG308" s="102">
        <f t="shared" si="61"/>
        <v>0</v>
      </c>
      <c r="BH308" s="102">
        <f t="shared" si="62"/>
        <v>0</v>
      </c>
      <c r="BI308" s="102">
        <f t="shared" si="63"/>
        <v>0</v>
      </c>
      <c r="BJ308" s="17" t="s">
        <v>89</v>
      </c>
      <c r="BK308" s="102">
        <f t="shared" si="64"/>
        <v>0</v>
      </c>
      <c r="BL308" s="17" t="s">
        <v>580</v>
      </c>
      <c r="BM308" s="179" t="s">
        <v>8254</v>
      </c>
    </row>
    <row r="309" spans="2:65" s="1" customFormat="1" ht="38" customHeight="1">
      <c r="B309" s="140"/>
      <c r="C309" s="168" t="s">
        <v>1776</v>
      </c>
      <c r="D309" s="168" t="s">
        <v>576</v>
      </c>
      <c r="E309" s="169" t="s">
        <v>8255</v>
      </c>
      <c r="F309" s="170" t="s">
        <v>8092</v>
      </c>
      <c r="G309" s="171" t="s">
        <v>1</v>
      </c>
      <c r="H309" s="172">
        <v>7</v>
      </c>
      <c r="I309" s="173"/>
      <c r="J309" s="174">
        <f t="shared" si="55"/>
        <v>0</v>
      </c>
      <c r="K309" s="175"/>
      <c r="L309" s="34"/>
      <c r="M309" s="176" t="s">
        <v>1</v>
      </c>
      <c r="N309" s="139" t="s">
        <v>43</v>
      </c>
      <c r="P309" s="177">
        <f t="shared" si="56"/>
        <v>0</v>
      </c>
      <c r="Q309" s="177">
        <v>0</v>
      </c>
      <c r="R309" s="177">
        <f t="shared" si="57"/>
        <v>0</v>
      </c>
      <c r="S309" s="177">
        <v>0</v>
      </c>
      <c r="T309" s="178">
        <f t="shared" si="58"/>
        <v>0</v>
      </c>
      <c r="AR309" s="179" t="s">
        <v>580</v>
      </c>
      <c r="AT309" s="179" t="s">
        <v>576</v>
      </c>
      <c r="AU309" s="179" t="s">
        <v>84</v>
      </c>
      <c r="AY309" s="17" t="s">
        <v>574</v>
      </c>
      <c r="BE309" s="102">
        <f t="shared" si="59"/>
        <v>0</v>
      </c>
      <c r="BF309" s="102">
        <f t="shared" si="60"/>
        <v>0</v>
      </c>
      <c r="BG309" s="102">
        <f t="shared" si="61"/>
        <v>0</v>
      </c>
      <c r="BH309" s="102">
        <f t="shared" si="62"/>
        <v>0</v>
      </c>
      <c r="BI309" s="102">
        <f t="shared" si="63"/>
        <v>0</v>
      </c>
      <c r="BJ309" s="17" t="s">
        <v>89</v>
      </c>
      <c r="BK309" s="102">
        <f t="shared" si="64"/>
        <v>0</v>
      </c>
      <c r="BL309" s="17" t="s">
        <v>580</v>
      </c>
      <c r="BM309" s="179" t="s">
        <v>8256</v>
      </c>
    </row>
    <row r="310" spans="2:65" s="1" customFormat="1" ht="38" customHeight="1">
      <c r="B310" s="140"/>
      <c r="C310" s="168" t="s">
        <v>1796</v>
      </c>
      <c r="D310" s="168" t="s">
        <v>576</v>
      </c>
      <c r="E310" s="169" t="s">
        <v>8257</v>
      </c>
      <c r="F310" s="170" t="s">
        <v>7956</v>
      </c>
      <c r="G310" s="171" t="s">
        <v>1</v>
      </c>
      <c r="H310" s="172">
        <v>2</v>
      </c>
      <c r="I310" s="173"/>
      <c r="J310" s="174">
        <f t="shared" si="55"/>
        <v>0</v>
      </c>
      <c r="K310" s="175"/>
      <c r="L310" s="34"/>
      <c r="M310" s="176" t="s">
        <v>1</v>
      </c>
      <c r="N310" s="139" t="s">
        <v>43</v>
      </c>
      <c r="P310" s="177">
        <f t="shared" si="56"/>
        <v>0</v>
      </c>
      <c r="Q310" s="177">
        <v>0</v>
      </c>
      <c r="R310" s="177">
        <f t="shared" si="57"/>
        <v>0</v>
      </c>
      <c r="S310" s="177">
        <v>0</v>
      </c>
      <c r="T310" s="178">
        <f t="shared" si="58"/>
        <v>0</v>
      </c>
      <c r="AR310" s="179" t="s">
        <v>580</v>
      </c>
      <c r="AT310" s="179" t="s">
        <v>576</v>
      </c>
      <c r="AU310" s="179" t="s">
        <v>84</v>
      </c>
      <c r="AY310" s="17" t="s">
        <v>574</v>
      </c>
      <c r="BE310" s="102">
        <f t="shared" si="59"/>
        <v>0</v>
      </c>
      <c r="BF310" s="102">
        <f t="shared" si="60"/>
        <v>0</v>
      </c>
      <c r="BG310" s="102">
        <f t="shared" si="61"/>
        <v>0</v>
      </c>
      <c r="BH310" s="102">
        <f t="shared" si="62"/>
        <v>0</v>
      </c>
      <c r="BI310" s="102">
        <f t="shared" si="63"/>
        <v>0</v>
      </c>
      <c r="BJ310" s="17" t="s">
        <v>89</v>
      </c>
      <c r="BK310" s="102">
        <f t="shared" si="64"/>
        <v>0</v>
      </c>
      <c r="BL310" s="17" t="s">
        <v>580</v>
      </c>
      <c r="BM310" s="179" t="s">
        <v>8258</v>
      </c>
    </row>
    <row r="311" spans="2:65" s="1" customFormat="1" ht="49.25" customHeight="1">
      <c r="B311" s="140"/>
      <c r="C311" s="168" t="s">
        <v>1460</v>
      </c>
      <c r="D311" s="168" t="s">
        <v>576</v>
      </c>
      <c r="E311" s="169" t="s">
        <v>8259</v>
      </c>
      <c r="F311" s="170" t="s">
        <v>8260</v>
      </c>
      <c r="G311" s="171" t="s">
        <v>1</v>
      </c>
      <c r="H311" s="172">
        <v>4</v>
      </c>
      <c r="I311" s="173"/>
      <c r="J311" s="174">
        <f t="shared" si="55"/>
        <v>0</v>
      </c>
      <c r="K311" s="175"/>
      <c r="L311" s="34"/>
      <c r="M311" s="176" t="s">
        <v>1</v>
      </c>
      <c r="N311" s="139" t="s">
        <v>43</v>
      </c>
      <c r="P311" s="177">
        <f t="shared" si="56"/>
        <v>0</v>
      </c>
      <c r="Q311" s="177">
        <v>0</v>
      </c>
      <c r="R311" s="177">
        <f t="shared" si="57"/>
        <v>0</v>
      </c>
      <c r="S311" s="177">
        <v>0</v>
      </c>
      <c r="T311" s="178">
        <f t="shared" si="58"/>
        <v>0</v>
      </c>
      <c r="AR311" s="179" t="s">
        <v>580</v>
      </c>
      <c r="AT311" s="179" t="s">
        <v>576</v>
      </c>
      <c r="AU311" s="179" t="s">
        <v>84</v>
      </c>
      <c r="AY311" s="17" t="s">
        <v>574</v>
      </c>
      <c r="BE311" s="102">
        <f t="shared" si="59"/>
        <v>0</v>
      </c>
      <c r="BF311" s="102">
        <f t="shared" si="60"/>
        <v>0</v>
      </c>
      <c r="BG311" s="102">
        <f t="shared" si="61"/>
        <v>0</v>
      </c>
      <c r="BH311" s="102">
        <f t="shared" si="62"/>
        <v>0</v>
      </c>
      <c r="BI311" s="102">
        <f t="shared" si="63"/>
        <v>0</v>
      </c>
      <c r="BJ311" s="17" t="s">
        <v>89</v>
      </c>
      <c r="BK311" s="102">
        <f t="shared" si="64"/>
        <v>0</v>
      </c>
      <c r="BL311" s="17" t="s">
        <v>580</v>
      </c>
      <c r="BM311" s="179" t="s">
        <v>8261</v>
      </c>
    </row>
    <row r="312" spans="2:65" s="1" customFormat="1" ht="49.25" customHeight="1">
      <c r="B312" s="140"/>
      <c r="C312" s="168" t="s">
        <v>1807</v>
      </c>
      <c r="D312" s="168" t="s">
        <v>576</v>
      </c>
      <c r="E312" s="169" t="s">
        <v>8262</v>
      </c>
      <c r="F312" s="170" t="s">
        <v>8263</v>
      </c>
      <c r="G312" s="171" t="s">
        <v>1</v>
      </c>
      <c r="H312" s="172">
        <v>4</v>
      </c>
      <c r="I312" s="173"/>
      <c r="J312" s="174">
        <f t="shared" si="55"/>
        <v>0</v>
      </c>
      <c r="K312" s="175"/>
      <c r="L312" s="34"/>
      <c r="M312" s="176" t="s">
        <v>1</v>
      </c>
      <c r="N312" s="139" t="s">
        <v>43</v>
      </c>
      <c r="P312" s="177">
        <f t="shared" si="56"/>
        <v>0</v>
      </c>
      <c r="Q312" s="177">
        <v>0</v>
      </c>
      <c r="R312" s="177">
        <f t="shared" si="57"/>
        <v>0</v>
      </c>
      <c r="S312" s="177">
        <v>0</v>
      </c>
      <c r="T312" s="178">
        <f t="shared" si="58"/>
        <v>0</v>
      </c>
      <c r="AR312" s="179" t="s">
        <v>580</v>
      </c>
      <c r="AT312" s="179" t="s">
        <v>576</v>
      </c>
      <c r="AU312" s="179" t="s">
        <v>84</v>
      </c>
      <c r="AY312" s="17" t="s">
        <v>574</v>
      </c>
      <c r="BE312" s="102">
        <f t="shared" si="59"/>
        <v>0</v>
      </c>
      <c r="BF312" s="102">
        <f t="shared" si="60"/>
        <v>0</v>
      </c>
      <c r="BG312" s="102">
        <f t="shared" si="61"/>
        <v>0</v>
      </c>
      <c r="BH312" s="102">
        <f t="shared" si="62"/>
        <v>0</v>
      </c>
      <c r="BI312" s="102">
        <f t="shared" si="63"/>
        <v>0</v>
      </c>
      <c r="BJ312" s="17" t="s">
        <v>89</v>
      </c>
      <c r="BK312" s="102">
        <f t="shared" si="64"/>
        <v>0</v>
      </c>
      <c r="BL312" s="17" t="s">
        <v>580</v>
      </c>
      <c r="BM312" s="179" t="s">
        <v>8264</v>
      </c>
    </row>
    <row r="313" spans="2:65" s="1" customFormat="1" ht="49.25" customHeight="1">
      <c r="B313" s="140"/>
      <c r="C313" s="168" t="s">
        <v>1812</v>
      </c>
      <c r="D313" s="168" t="s">
        <v>576</v>
      </c>
      <c r="E313" s="169" t="s">
        <v>8265</v>
      </c>
      <c r="F313" s="170" t="s">
        <v>8266</v>
      </c>
      <c r="G313" s="171" t="s">
        <v>1</v>
      </c>
      <c r="H313" s="172">
        <v>3</v>
      </c>
      <c r="I313" s="173"/>
      <c r="J313" s="174">
        <f t="shared" si="55"/>
        <v>0</v>
      </c>
      <c r="K313" s="175"/>
      <c r="L313" s="34"/>
      <c r="M313" s="176" t="s">
        <v>1</v>
      </c>
      <c r="N313" s="139" t="s">
        <v>43</v>
      </c>
      <c r="P313" s="177">
        <f t="shared" si="56"/>
        <v>0</v>
      </c>
      <c r="Q313" s="177">
        <v>0</v>
      </c>
      <c r="R313" s="177">
        <f t="shared" si="57"/>
        <v>0</v>
      </c>
      <c r="S313" s="177">
        <v>0</v>
      </c>
      <c r="T313" s="178">
        <f t="shared" si="58"/>
        <v>0</v>
      </c>
      <c r="AR313" s="179" t="s">
        <v>580</v>
      </c>
      <c r="AT313" s="179" t="s">
        <v>576</v>
      </c>
      <c r="AU313" s="179" t="s">
        <v>84</v>
      </c>
      <c r="AY313" s="17" t="s">
        <v>574</v>
      </c>
      <c r="BE313" s="102">
        <f t="shared" si="59"/>
        <v>0</v>
      </c>
      <c r="BF313" s="102">
        <f t="shared" si="60"/>
        <v>0</v>
      </c>
      <c r="BG313" s="102">
        <f t="shared" si="61"/>
        <v>0</v>
      </c>
      <c r="BH313" s="102">
        <f t="shared" si="62"/>
        <v>0</v>
      </c>
      <c r="BI313" s="102">
        <f t="shared" si="63"/>
        <v>0</v>
      </c>
      <c r="BJ313" s="17" t="s">
        <v>89</v>
      </c>
      <c r="BK313" s="102">
        <f t="shared" si="64"/>
        <v>0</v>
      </c>
      <c r="BL313" s="17" t="s">
        <v>580</v>
      </c>
      <c r="BM313" s="179" t="s">
        <v>8267</v>
      </c>
    </row>
    <row r="314" spans="2:65" s="1" customFormat="1" ht="24.25" customHeight="1">
      <c r="B314" s="140"/>
      <c r="C314" s="168" t="s">
        <v>1816</v>
      </c>
      <c r="D314" s="168" t="s">
        <v>576</v>
      </c>
      <c r="E314" s="169" t="s">
        <v>8268</v>
      </c>
      <c r="F314" s="170" t="s">
        <v>8269</v>
      </c>
      <c r="G314" s="171" t="s">
        <v>1</v>
      </c>
      <c r="H314" s="172">
        <v>2</v>
      </c>
      <c r="I314" s="173"/>
      <c r="J314" s="174">
        <f t="shared" si="55"/>
        <v>0</v>
      </c>
      <c r="K314" s="175"/>
      <c r="L314" s="34"/>
      <c r="M314" s="176" t="s">
        <v>1</v>
      </c>
      <c r="N314" s="139" t="s">
        <v>43</v>
      </c>
      <c r="P314" s="177">
        <f t="shared" si="56"/>
        <v>0</v>
      </c>
      <c r="Q314" s="177">
        <v>0</v>
      </c>
      <c r="R314" s="177">
        <f t="shared" si="57"/>
        <v>0</v>
      </c>
      <c r="S314" s="177">
        <v>0</v>
      </c>
      <c r="T314" s="178">
        <f t="shared" si="58"/>
        <v>0</v>
      </c>
      <c r="AR314" s="179" t="s">
        <v>580</v>
      </c>
      <c r="AT314" s="179" t="s">
        <v>576</v>
      </c>
      <c r="AU314" s="179" t="s">
        <v>84</v>
      </c>
      <c r="AY314" s="17" t="s">
        <v>574</v>
      </c>
      <c r="BE314" s="102">
        <f t="shared" si="59"/>
        <v>0</v>
      </c>
      <c r="BF314" s="102">
        <f t="shared" si="60"/>
        <v>0</v>
      </c>
      <c r="BG314" s="102">
        <f t="shared" si="61"/>
        <v>0</v>
      </c>
      <c r="BH314" s="102">
        <f t="shared" si="62"/>
        <v>0</v>
      </c>
      <c r="BI314" s="102">
        <f t="shared" si="63"/>
        <v>0</v>
      </c>
      <c r="BJ314" s="17" t="s">
        <v>89</v>
      </c>
      <c r="BK314" s="102">
        <f t="shared" si="64"/>
        <v>0</v>
      </c>
      <c r="BL314" s="17" t="s">
        <v>580</v>
      </c>
      <c r="BM314" s="179" t="s">
        <v>8270</v>
      </c>
    </row>
    <row r="315" spans="2:65" s="1" customFormat="1" ht="24.25" customHeight="1">
      <c r="B315" s="140"/>
      <c r="C315" s="168" t="s">
        <v>1820</v>
      </c>
      <c r="D315" s="168" t="s">
        <v>576</v>
      </c>
      <c r="E315" s="169" t="s">
        <v>8271</v>
      </c>
      <c r="F315" s="170" t="s">
        <v>8272</v>
      </c>
      <c r="G315" s="171" t="s">
        <v>1</v>
      </c>
      <c r="H315" s="172">
        <v>1</v>
      </c>
      <c r="I315" s="173"/>
      <c r="J315" s="174">
        <f t="shared" si="55"/>
        <v>0</v>
      </c>
      <c r="K315" s="175"/>
      <c r="L315" s="34"/>
      <c r="M315" s="176" t="s">
        <v>1</v>
      </c>
      <c r="N315" s="139" t="s">
        <v>43</v>
      </c>
      <c r="P315" s="177">
        <f t="shared" si="56"/>
        <v>0</v>
      </c>
      <c r="Q315" s="177">
        <v>0</v>
      </c>
      <c r="R315" s="177">
        <f t="shared" si="57"/>
        <v>0</v>
      </c>
      <c r="S315" s="177">
        <v>0</v>
      </c>
      <c r="T315" s="178">
        <f t="shared" si="58"/>
        <v>0</v>
      </c>
      <c r="AR315" s="179" t="s">
        <v>580</v>
      </c>
      <c r="AT315" s="179" t="s">
        <v>576</v>
      </c>
      <c r="AU315" s="179" t="s">
        <v>84</v>
      </c>
      <c r="AY315" s="17" t="s">
        <v>574</v>
      </c>
      <c r="BE315" s="102">
        <f t="shared" si="59"/>
        <v>0</v>
      </c>
      <c r="BF315" s="102">
        <f t="shared" si="60"/>
        <v>0</v>
      </c>
      <c r="BG315" s="102">
        <f t="shared" si="61"/>
        <v>0</v>
      </c>
      <c r="BH315" s="102">
        <f t="shared" si="62"/>
        <v>0</v>
      </c>
      <c r="BI315" s="102">
        <f t="shared" si="63"/>
        <v>0</v>
      </c>
      <c r="BJ315" s="17" t="s">
        <v>89</v>
      </c>
      <c r="BK315" s="102">
        <f t="shared" si="64"/>
        <v>0</v>
      </c>
      <c r="BL315" s="17" t="s">
        <v>580</v>
      </c>
      <c r="BM315" s="179" t="s">
        <v>8273</v>
      </c>
    </row>
    <row r="316" spans="2:65" s="1" customFormat="1" ht="24.25" customHeight="1">
      <c r="B316" s="140"/>
      <c r="C316" s="168" t="s">
        <v>1826</v>
      </c>
      <c r="D316" s="168" t="s">
        <v>576</v>
      </c>
      <c r="E316" s="169" t="s">
        <v>8274</v>
      </c>
      <c r="F316" s="170" t="s">
        <v>8275</v>
      </c>
      <c r="G316" s="171" t="s">
        <v>1</v>
      </c>
      <c r="H316" s="172">
        <v>4</v>
      </c>
      <c r="I316" s="173"/>
      <c r="J316" s="174">
        <f t="shared" si="55"/>
        <v>0</v>
      </c>
      <c r="K316" s="175"/>
      <c r="L316" s="34"/>
      <c r="M316" s="176" t="s">
        <v>1</v>
      </c>
      <c r="N316" s="139" t="s">
        <v>43</v>
      </c>
      <c r="P316" s="177">
        <f t="shared" si="56"/>
        <v>0</v>
      </c>
      <c r="Q316" s="177">
        <v>0</v>
      </c>
      <c r="R316" s="177">
        <f t="shared" si="57"/>
        <v>0</v>
      </c>
      <c r="S316" s="177">
        <v>0</v>
      </c>
      <c r="T316" s="178">
        <f t="shared" si="58"/>
        <v>0</v>
      </c>
      <c r="AR316" s="179" t="s">
        <v>580</v>
      </c>
      <c r="AT316" s="179" t="s">
        <v>576</v>
      </c>
      <c r="AU316" s="179" t="s">
        <v>84</v>
      </c>
      <c r="AY316" s="17" t="s">
        <v>574</v>
      </c>
      <c r="BE316" s="102">
        <f t="shared" si="59"/>
        <v>0</v>
      </c>
      <c r="BF316" s="102">
        <f t="shared" si="60"/>
        <v>0</v>
      </c>
      <c r="BG316" s="102">
        <f t="shared" si="61"/>
        <v>0</v>
      </c>
      <c r="BH316" s="102">
        <f t="shared" si="62"/>
        <v>0</v>
      </c>
      <c r="BI316" s="102">
        <f t="shared" si="63"/>
        <v>0</v>
      </c>
      <c r="BJ316" s="17" t="s">
        <v>89</v>
      </c>
      <c r="BK316" s="102">
        <f t="shared" si="64"/>
        <v>0</v>
      </c>
      <c r="BL316" s="17" t="s">
        <v>580</v>
      </c>
      <c r="BM316" s="179" t="s">
        <v>8276</v>
      </c>
    </row>
    <row r="317" spans="2:65" s="1" customFormat="1" ht="24.25" customHeight="1">
      <c r="B317" s="140"/>
      <c r="C317" s="168" t="s">
        <v>1830</v>
      </c>
      <c r="D317" s="168" t="s">
        <v>576</v>
      </c>
      <c r="E317" s="169" t="s">
        <v>8277</v>
      </c>
      <c r="F317" s="170" t="s">
        <v>8278</v>
      </c>
      <c r="G317" s="171" t="s">
        <v>1</v>
      </c>
      <c r="H317" s="172">
        <v>1</v>
      </c>
      <c r="I317" s="173"/>
      <c r="J317" s="174">
        <f t="shared" ref="J317:J348" si="65">ROUND(I317*H317,2)</f>
        <v>0</v>
      </c>
      <c r="K317" s="175"/>
      <c r="L317" s="34"/>
      <c r="M317" s="176" t="s">
        <v>1</v>
      </c>
      <c r="N317" s="139" t="s">
        <v>43</v>
      </c>
      <c r="P317" s="177">
        <f t="shared" ref="P317:P348" si="66">O317*H317</f>
        <v>0</v>
      </c>
      <c r="Q317" s="177">
        <v>0</v>
      </c>
      <c r="R317" s="177">
        <f t="shared" ref="R317:R348" si="67">Q317*H317</f>
        <v>0</v>
      </c>
      <c r="S317" s="177">
        <v>0</v>
      </c>
      <c r="T317" s="178">
        <f t="shared" ref="T317:T348" si="68">S317*H317</f>
        <v>0</v>
      </c>
      <c r="AR317" s="179" t="s">
        <v>580</v>
      </c>
      <c r="AT317" s="179" t="s">
        <v>576</v>
      </c>
      <c r="AU317" s="179" t="s">
        <v>84</v>
      </c>
      <c r="AY317" s="17" t="s">
        <v>574</v>
      </c>
      <c r="BE317" s="102">
        <f t="shared" ref="BE317:BE351" si="69">IF(N317="základná",J317,0)</f>
        <v>0</v>
      </c>
      <c r="BF317" s="102">
        <f t="shared" ref="BF317:BF351" si="70">IF(N317="znížená",J317,0)</f>
        <v>0</v>
      </c>
      <c r="BG317" s="102">
        <f t="shared" ref="BG317:BG351" si="71">IF(N317="zákl. prenesená",J317,0)</f>
        <v>0</v>
      </c>
      <c r="BH317" s="102">
        <f t="shared" ref="BH317:BH351" si="72">IF(N317="zníž. prenesená",J317,0)</f>
        <v>0</v>
      </c>
      <c r="BI317" s="102">
        <f t="shared" ref="BI317:BI351" si="73">IF(N317="nulová",J317,0)</f>
        <v>0</v>
      </c>
      <c r="BJ317" s="17" t="s">
        <v>89</v>
      </c>
      <c r="BK317" s="102">
        <f t="shared" ref="BK317:BK351" si="74">ROUND(I317*H317,2)</f>
        <v>0</v>
      </c>
      <c r="BL317" s="17" t="s">
        <v>580</v>
      </c>
      <c r="BM317" s="179" t="s">
        <v>8279</v>
      </c>
    </row>
    <row r="318" spans="2:65" s="1" customFormat="1" ht="24.25" customHeight="1">
      <c r="B318" s="140"/>
      <c r="C318" s="168" t="s">
        <v>1834</v>
      </c>
      <c r="D318" s="168" t="s">
        <v>576</v>
      </c>
      <c r="E318" s="169" t="s">
        <v>8280</v>
      </c>
      <c r="F318" s="170" t="s">
        <v>8281</v>
      </c>
      <c r="G318" s="171" t="s">
        <v>1</v>
      </c>
      <c r="H318" s="172">
        <v>4</v>
      </c>
      <c r="I318" s="173"/>
      <c r="J318" s="174">
        <f t="shared" si="65"/>
        <v>0</v>
      </c>
      <c r="K318" s="175"/>
      <c r="L318" s="34"/>
      <c r="M318" s="176" t="s">
        <v>1</v>
      </c>
      <c r="N318" s="139" t="s">
        <v>43</v>
      </c>
      <c r="P318" s="177">
        <f t="shared" si="66"/>
        <v>0</v>
      </c>
      <c r="Q318" s="177">
        <v>0</v>
      </c>
      <c r="R318" s="177">
        <f t="shared" si="67"/>
        <v>0</v>
      </c>
      <c r="S318" s="177">
        <v>0</v>
      </c>
      <c r="T318" s="178">
        <f t="shared" si="68"/>
        <v>0</v>
      </c>
      <c r="AR318" s="179" t="s">
        <v>580</v>
      </c>
      <c r="AT318" s="179" t="s">
        <v>576</v>
      </c>
      <c r="AU318" s="179" t="s">
        <v>84</v>
      </c>
      <c r="AY318" s="17" t="s">
        <v>574</v>
      </c>
      <c r="BE318" s="102">
        <f t="shared" si="69"/>
        <v>0</v>
      </c>
      <c r="BF318" s="102">
        <f t="shared" si="70"/>
        <v>0</v>
      </c>
      <c r="BG318" s="102">
        <f t="shared" si="71"/>
        <v>0</v>
      </c>
      <c r="BH318" s="102">
        <f t="shared" si="72"/>
        <v>0</v>
      </c>
      <c r="BI318" s="102">
        <f t="shared" si="73"/>
        <v>0</v>
      </c>
      <c r="BJ318" s="17" t="s">
        <v>89</v>
      </c>
      <c r="BK318" s="102">
        <f t="shared" si="74"/>
        <v>0</v>
      </c>
      <c r="BL318" s="17" t="s">
        <v>580</v>
      </c>
      <c r="BM318" s="179" t="s">
        <v>8282</v>
      </c>
    </row>
    <row r="319" spans="2:65" s="1" customFormat="1" ht="24.25" customHeight="1">
      <c r="B319" s="140"/>
      <c r="C319" s="168" t="s">
        <v>1839</v>
      </c>
      <c r="D319" s="168" t="s">
        <v>576</v>
      </c>
      <c r="E319" s="169" t="s">
        <v>8283</v>
      </c>
      <c r="F319" s="170" t="s">
        <v>8284</v>
      </c>
      <c r="G319" s="171" t="s">
        <v>1</v>
      </c>
      <c r="H319" s="172">
        <v>1</v>
      </c>
      <c r="I319" s="173"/>
      <c r="J319" s="174">
        <f t="shared" si="65"/>
        <v>0</v>
      </c>
      <c r="K319" s="175"/>
      <c r="L319" s="34"/>
      <c r="M319" s="176" t="s">
        <v>1</v>
      </c>
      <c r="N319" s="139" t="s">
        <v>43</v>
      </c>
      <c r="P319" s="177">
        <f t="shared" si="66"/>
        <v>0</v>
      </c>
      <c r="Q319" s="177">
        <v>0</v>
      </c>
      <c r="R319" s="177">
        <f t="shared" si="67"/>
        <v>0</v>
      </c>
      <c r="S319" s="177">
        <v>0</v>
      </c>
      <c r="T319" s="178">
        <f t="shared" si="68"/>
        <v>0</v>
      </c>
      <c r="AR319" s="179" t="s">
        <v>580</v>
      </c>
      <c r="AT319" s="179" t="s">
        <v>576</v>
      </c>
      <c r="AU319" s="179" t="s">
        <v>84</v>
      </c>
      <c r="AY319" s="17" t="s">
        <v>574</v>
      </c>
      <c r="BE319" s="102">
        <f t="shared" si="69"/>
        <v>0</v>
      </c>
      <c r="BF319" s="102">
        <f t="shared" si="70"/>
        <v>0</v>
      </c>
      <c r="BG319" s="102">
        <f t="shared" si="71"/>
        <v>0</v>
      </c>
      <c r="BH319" s="102">
        <f t="shared" si="72"/>
        <v>0</v>
      </c>
      <c r="BI319" s="102">
        <f t="shared" si="73"/>
        <v>0</v>
      </c>
      <c r="BJ319" s="17" t="s">
        <v>89</v>
      </c>
      <c r="BK319" s="102">
        <f t="shared" si="74"/>
        <v>0</v>
      </c>
      <c r="BL319" s="17" t="s">
        <v>580</v>
      </c>
      <c r="BM319" s="179" t="s">
        <v>8285</v>
      </c>
    </row>
    <row r="320" spans="2:65" s="1" customFormat="1" ht="16.5" customHeight="1">
      <c r="B320" s="140"/>
      <c r="C320" s="168" t="s">
        <v>1844</v>
      </c>
      <c r="D320" s="168" t="s">
        <v>576</v>
      </c>
      <c r="E320" s="169" t="s">
        <v>8286</v>
      </c>
      <c r="F320" s="170" t="s">
        <v>7959</v>
      </c>
      <c r="G320" s="171" t="s">
        <v>1</v>
      </c>
      <c r="H320" s="172">
        <v>37</v>
      </c>
      <c r="I320" s="173"/>
      <c r="J320" s="174">
        <f t="shared" si="65"/>
        <v>0</v>
      </c>
      <c r="K320" s="175"/>
      <c r="L320" s="34"/>
      <c r="M320" s="176" t="s">
        <v>1</v>
      </c>
      <c r="N320" s="139" t="s">
        <v>43</v>
      </c>
      <c r="P320" s="177">
        <f t="shared" si="66"/>
        <v>0</v>
      </c>
      <c r="Q320" s="177">
        <v>0</v>
      </c>
      <c r="R320" s="177">
        <f t="shared" si="67"/>
        <v>0</v>
      </c>
      <c r="S320" s="177">
        <v>0</v>
      </c>
      <c r="T320" s="178">
        <f t="shared" si="68"/>
        <v>0</v>
      </c>
      <c r="AR320" s="179" t="s">
        <v>580</v>
      </c>
      <c r="AT320" s="179" t="s">
        <v>576</v>
      </c>
      <c r="AU320" s="179" t="s">
        <v>84</v>
      </c>
      <c r="AY320" s="17" t="s">
        <v>574</v>
      </c>
      <c r="BE320" s="102">
        <f t="shared" si="69"/>
        <v>0</v>
      </c>
      <c r="BF320" s="102">
        <f t="shared" si="70"/>
        <v>0</v>
      </c>
      <c r="BG320" s="102">
        <f t="shared" si="71"/>
        <v>0</v>
      </c>
      <c r="BH320" s="102">
        <f t="shared" si="72"/>
        <v>0</v>
      </c>
      <c r="BI320" s="102">
        <f t="shared" si="73"/>
        <v>0</v>
      </c>
      <c r="BJ320" s="17" t="s">
        <v>89</v>
      </c>
      <c r="BK320" s="102">
        <f t="shared" si="74"/>
        <v>0</v>
      </c>
      <c r="BL320" s="17" t="s">
        <v>580</v>
      </c>
      <c r="BM320" s="179" t="s">
        <v>8287</v>
      </c>
    </row>
    <row r="321" spans="2:65" s="1" customFormat="1" ht="16.5" customHeight="1">
      <c r="B321" s="140"/>
      <c r="C321" s="168" t="s">
        <v>1852</v>
      </c>
      <c r="D321" s="168" t="s">
        <v>576</v>
      </c>
      <c r="E321" s="169" t="s">
        <v>8288</v>
      </c>
      <c r="F321" s="170" t="s">
        <v>7847</v>
      </c>
      <c r="G321" s="171" t="s">
        <v>1</v>
      </c>
      <c r="H321" s="172">
        <v>26</v>
      </c>
      <c r="I321" s="173"/>
      <c r="J321" s="174">
        <f t="shared" si="65"/>
        <v>0</v>
      </c>
      <c r="K321" s="175"/>
      <c r="L321" s="34"/>
      <c r="M321" s="176" t="s">
        <v>1</v>
      </c>
      <c r="N321" s="139" t="s">
        <v>43</v>
      </c>
      <c r="P321" s="177">
        <f t="shared" si="66"/>
        <v>0</v>
      </c>
      <c r="Q321" s="177">
        <v>0</v>
      </c>
      <c r="R321" s="177">
        <f t="shared" si="67"/>
        <v>0</v>
      </c>
      <c r="S321" s="177">
        <v>0</v>
      </c>
      <c r="T321" s="178">
        <f t="shared" si="68"/>
        <v>0</v>
      </c>
      <c r="AR321" s="179" t="s">
        <v>580</v>
      </c>
      <c r="AT321" s="179" t="s">
        <v>576</v>
      </c>
      <c r="AU321" s="179" t="s">
        <v>84</v>
      </c>
      <c r="AY321" s="17" t="s">
        <v>574</v>
      </c>
      <c r="BE321" s="102">
        <f t="shared" si="69"/>
        <v>0</v>
      </c>
      <c r="BF321" s="102">
        <f t="shared" si="70"/>
        <v>0</v>
      </c>
      <c r="BG321" s="102">
        <f t="shared" si="71"/>
        <v>0</v>
      </c>
      <c r="BH321" s="102">
        <f t="shared" si="72"/>
        <v>0</v>
      </c>
      <c r="BI321" s="102">
        <f t="shared" si="73"/>
        <v>0</v>
      </c>
      <c r="BJ321" s="17" t="s">
        <v>89</v>
      </c>
      <c r="BK321" s="102">
        <f t="shared" si="74"/>
        <v>0</v>
      </c>
      <c r="BL321" s="17" t="s">
        <v>580</v>
      </c>
      <c r="BM321" s="179" t="s">
        <v>8289</v>
      </c>
    </row>
    <row r="322" spans="2:65" s="1" customFormat="1" ht="16.5" customHeight="1">
      <c r="B322" s="140"/>
      <c r="C322" s="168" t="s">
        <v>1857</v>
      </c>
      <c r="D322" s="168" t="s">
        <v>576</v>
      </c>
      <c r="E322" s="169" t="s">
        <v>8290</v>
      </c>
      <c r="F322" s="170" t="s">
        <v>7850</v>
      </c>
      <c r="G322" s="171" t="s">
        <v>1</v>
      </c>
      <c r="H322" s="172">
        <v>57</v>
      </c>
      <c r="I322" s="173"/>
      <c r="J322" s="174">
        <f t="shared" si="65"/>
        <v>0</v>
      </c>
      <c r="K322" s="175"/>
      <c r="L322" s="34"/>
      <c r="M322" s="176" t="s">
        <v>1</v>
      </c>
      <c r="N322" s="139" t="s">
        <v>43</v>
      </c>
      <c r="P322" s="177">
        <f t="shared" si="66"/>
        <v>0</v>
      </c>
      <c r="Q322" s="177">
        <v>0</v>
      </c>
      <c r="R322" s="177">
        <f t="shared" si="67"/>
        <v>0</v>
      </c>
      <c r="S322" s="177">
        <v>0</v>
      </c>
      <c r="T322" s="178">
        <f t="shared" si="68"/>
        <v>0</v>
      </c>
      <c r="AR322" s="179" t="s">
        <v>580</v>
      </c>
      <c r="AT322" s="179" t="s">
        <v>576</v>
      </c>
      <c r="AU322" s="179" t="s">
        <v>84</v>
      </c>
      <c r="AY322" s="17" t="s">
        <v>574</v>
      </c>
      <c r="BE322" s="102">
        <f t="shared" si="69"/>
        <v>0</v>
      </c>
      <c r="BF322" s="102">
        <f t="shared" si="70"/>
        <v>0</v>
      </c>
      <c r="BG322" s="102">
        <f t="shared" si="71"/>
        <v>0</v>
      </c>
      <c r="BH322" s="102">
        <f t="shared" si="72"/>
        <v>0</v>
      </c>
      <c r="BI322" s="102">
        <f t="shared" si="73"/>
        <v>0</v>
      </c>
      <c r="BJ322" s="17" t="s">
        <v>89</v>
      </c>
      <c r="BK322" s="102">
        <f t="shared" si="74"/>
        <v>0</v>
      </c>
      <c r="BL322" s="17" t="s">
        <v>580</v>
      </c>
      <c r="BM322" s="179" t="s">
        <v>8291</v>
      </c>
    </row>
    <row r="323" spans="2:65" s="1" customFormat="1" ht="16.5" customHeight="1">
      <c r="B323" s="140"/>
      <c r="C323" s="168" t="s">
        <v>1862</v>
      </c>
      <c r="D323" s="168" t="s">
        <v>576</v>
      </c>
      <c r="E323" s="169" t="s">
        <v>8292</v>
      </c>
      <c r="F323" s="170" t="s">
        <v>7856</v>
      </c>
      <c r="G323" s="171" t="s">
        <v>1</v>
      </c>
      <c r="H323" s="172">
        <v>1</v>
      </c>
      <c r="I323" s="173"/>
      <c r="J323" s="174">
        <f t="shared" si="65"/>
        <v>0</v>
      </c>
      <c r="K323" s="175"/>
      <c r="L323" s="34"/>
      <c r="M323" s="176" t="s">
        <v>1</v>
      </c>
      <c r="N323" s="139" t="s">
        <v>43</v>
      </c>
      <c r="P323" s="177">
        <f t="shared" si="66"/>
        <v>0</v>
      </c>
      <c r="Q323" s="177">
        <v>0</v>
      </c>
      <c r="R323" s="177">
        <f t="shared" si="67"/>
        <v>0</v>
      </c>
      <c r="S323" s="177">
        <v>0</v>
      </c>
      <c r="T323" s="178">
        <f t="shared" si="68"/>
        <v>0</v>
      </c>
      <c r="AR323" s="179" t="s">
        <v>580</v>
      </c>
      <c r="AT323" s="179" t="s">
        <v>576</v>
      </c>
      <c r="AU323" s="179" t="s">
        <v>84</v>
      </c>
      <c r="AY323" s="17" t="s">
        <v>574</v>
      </c>
      <c r="BE323" s="102">
        <f t="shared" si="69"/>
        <v>0</v>
      </c>
      <c r="BF323" s="102">
        <f t="shared" si="70"/>
        <v>0</v>
      </c>
      <c r="BG323" s="102">
        <f t="shared" si="71"/>
        <v>0</v>
      </c>
      <c r="BH323" s="102">
        <f t="shared" si="72"/>
        <v>0</v>
      </c>
      <c r="BI323" s="102">
        <f t="shared" si="73"/>
        <v>0</v>
      </c>
      <c r="BJ323" s="17" t="s">
        <v>89</v>
      </c>
      <c r="BK323" s="102">
        <f t="shared" si="74"/>
        <v>0</v>
      </c>
      <c r="BL323" s="17" t="s">
        <v>580</v>
      </c>
      <c r="BM323" s="179" t="s">
        <v>8293</v>
      </c>
    </row>
    <row r="324" spans="2:65" s="1" customFormat="1" ht="16.5" customHeight="1">
      <c r="B324" s="140"/>
      <c r="C324" s="168" t="s">
        <v>1869</v>
      </c>
      <c r="D324" s="168" t="s">
        <v>576</v>
      </c>
      <c r="E324" s="169" t="s">
        <v>8294</v>
      </c>
      <c r="F324" s="170" t="s">
        <v>7962</v>
      </c>
      <c r="G324" s="171" t="s">
        <v>1</v>
      </c>
      <c r="H324" s="172">
        <v>4</v>
      </c>
      <c r="I324" s="173"/>
      <c r="J324" s="174">
        <f t="shared" si="65"/>
        <v>0</v>
      </c>
      <c r="K324" s="175"/>
      <c r="L324" s="34"/>
      <c r="M324" s="176" t="s">
        <v>1</v>
      </c>
      <c r="N324" s="139" t="s">
        <v>43</v>
      </c>
      <c r="P324" s="177">
        <f t="shared" si="66"/>
        <v>0</v>
      </c>
      <c r="Q324" s="177">
        <v>0</v>
      </c>
      <c r="R324" s="177">
        <f t="shared" si="67"/>
        <v>0</v>
      </c>
      <c r="S324" s="177">
        <v>0</v>
      </c>
      <c r="T324" s="178">
        <f t="shared" si="68"/>
        <v>0</v>
      </c>
      <c r="AR324" s="179" t="s">
        <v>580</v>
      </c>
      <c r="AT324" s="179" t="s">
        <v>576</v>
      </c>
      <c r="AU324" s="179" t="s">
        <v>84</v>
      </c>
      <c r="AY324" s="17" t="s">
        <v>574</v>
      </c>
      <c r="BE324" s="102">
        <f t="shared" si="69"/>
        <v>0</v>
      </c>
      <c r="BF324" s="102">
        <f t="shared" si="70"/>
        <v>0</v>
      </c>
      <c r="BG324" s="102">
        <f t="shared" si="71"/>
        <v>0</v>
      </c>
      <c r="BH324" s="102">
        <f t="shared" si="72"/>
        <v>0</v>
      </c>
      <c r="BI324" s="102">
        <f t="shared" si="73"/>
        <v>0</v>
      </c>
      <c r="BJ324" s="17" t="s">
        <v>89</v>
      </c>
      <c r="BK324" s="102">
        <f t="shared" si="74"/>
        <v>0</v>
      </c>
      <c r="BL324" s="17" t="s">
        <v>580</v>
      </c>
      <c r="BM324" s="179" t="s">
        <v>8295</v>
      </c>
    </row>
    <row r="325" spans="2:65" s="1" customFormat="1" ht="16.5" customHeight="1">
      <c r="B325" s="140"/>
      <c r="C325" s="168" t="s">
        <v>1873</v>
      </c>
      <c r="D325" s="168" t="s">
        <v>576</v>
      </c>
      <c r="E325" s="169" t="s">
        <v>8296</v>
      </c>
      <c r="F325" s="170" t="s">
        <v>7862</v>
      </c>
      <c r="G325" s="171" t="s">
        <v>1</v>
      </c>
      <c r="H325" s="172">
        <v>4</v>
      </c>
      <c r="I325" s="173"/>
      <c r="J325" s="174">
        <f t="shared" si="65"/>
        <v>0</v>
      </c>
      <c r="K325" s="175"/>
      <c r="L325" s="34"/>
      <c r="M325" s="176" t="s">
        <v>1</v>
      </c>
      <c r="N325" s="139" t="s">
        <v>43</v>
      </c>
      <c r="P325" s="177">
        <f t="shared" si="66"/>
        <v>0</v>
      </c>
      <c r="Q325" s="177">
        <v>0</v>
      </c>
      <c r="R325" s="177">
        <f t="shared" si="67"/>
        <v>0</v>
      </c>
      <c r="S325" s="177">
        <v>0</v>
      </c>
      <c r="T325" s="178">
        <f t="shared" si="68"/>
        <v>0</v>
      </c>
      <c r="AR325" s="179" t="s">
        <v>580</v>
      </c>
      <c r="AT325" s="179" t="s">
        <v>576</v>
      </c>
      <c r="AU325" s="179" t="s">
        <v>84</v>
      </c>
      <c r="AY325" s="17" t="s">
        <v>574</v>
      </c>
      <c r="BE325" s="102">
        <f t="shared" si="69"/>
        <v>0</v>
      </c>
      <c r="BF325" s="102">
        <f t="shared" si="70"/>
        <v>0</v>
      </c>
      <c r="BG325" s="102">
        <f t="shared" si="71"/>
        <v>0</v>
      </c>
      <c r="BH325" s="102">
        <f t="shared" si="72"/>
        <v>0</v>
      </c>
      <c r="BI325" s="102">
        <f t="shared" si="73"/>
        <v>0</v>
      </c>
      <c r="BJ325" s="17" t="s">
        <v>89</v>
      </c>
      <c r="BK325" s="102">
        <f t="shared" si="74"/>
        <v>0</v>
      </c>
      <c r="BL325" s="17" t="s">
        <v>580</v>
      </c>
      <c r="BM325" s="179" t="s">
        <v>8297</v>
      </c>
    </row>
    <row r="326" spans="2:65" s="1" customFormat="1" ht="16.5" customHeight="1">
      <c r="B326" s="140"/>
      <c r="C326" s="168" t="s">
        <v>1879</v>
      </c>
      <c r="D326" s="168" t="s">
        <v>576</v>
      </c>
      <c r="E326" s="169" t="s">
        <v>8298</v>
      </c>
      <c r="F326" s="170" t="s">
        <v>7865</v>
      </c>
      <c r="G326" s="171" t="s">
        <v>1</v>
      </c>
      <c r="H326" s="172">
        <v>14</v>
      </c>
      <c r="I326" s="173"/>
      <c r="J326" s="174">
        <f t="shared" si="65"/>
        <v>0</v>
      </c>
      <c r="K326" s="175"/>
      <c r="L326" s="34"/>
      <c r="M326" s="176" t="s">
        <v>1</v>
      </c>
      <c r="N326" s="139" t="s">
        <v>43</v>
      </c>
      <c r="P326" s="177">
        <f t="shared" si="66"/>
        <v>0</v>
      </c>
      <c r="Q326" s="177">
        <v>0</v>
      </c>
      <c r="R326" s="177">
        <f t="shared" si="67"/>
        <v>0</v>
      </c>
      <c r="S326" s="177">
        <v>0</v>
      </c>
      <c r="T326" s="178">
        <f t="shared" si="68"/>
        <v>0</v>
      </c>
      <c r="AR326" s="179" t="s">
        <v>580</v>
      </c>
      <c r="AT326" s="179" t="s">
        <v>576</v>
      </c>
      <c r="AU326" s="179" t="s">
        <v>84</v>
      </c>
      <c r="AY326" s="17" t="s">
        <v>574</v>
      </c>
      <c r="BE326" s="102">
        <f t="shared" si="69"/>
        <v>0</v>
      </c>
      <c r="BF326" s="102">
        <f t="shared" si="70"/>
        <v>0</v>
      </c>
      <c r="BG326" s="102">
        <f t="shared" si="71"/>
        <v>0</v>
      </c>
      <c r="BH326" s="102">
        <f t="shared" si="72"/>
        <v>0</v>
      </c>
      <c r="BI326" s="102">
        <f t="shared" si="73"/>
        <v>0</v>
      </c>
      <c r="BJ326" s="17" t="s">
        <v>89</v>
      </c>
      <c r="BK326" s="102">
        <f t="shared" si="74"/>
        <v>0</v>
      </c>
      <c r="BL326" s="17" t="s">
        <v>580</v>
      </c>
      <c r="BM326" s="179" t="s">
        <v>8299</v>
      </c>
    </row>
    <row r="327" spans="2:65" s="1" customFormat="1" ht="16.5" customHeight="1">
      <c r="B327" s="140"/>
      <c r="C327" s="168" t="s">
        <v>1884</v>
      </c>
      <c r="D327" s="168" t="s">
        <v>576</v>
      </c>
      <c r="E327" s="169" t="s">
        <v>8300</v>
      </c>
      <c r="F327" s="170" t="s">
        <v>7871</v>
      </c>
      <c r="G327" s="171" t="s">
        <v>1</v>
      </c>
      <c r="H327" s="172">
        <v>1</v>
      </c>
      <c r="I327" s="173"/>
      <c r="J327" s="174">
        <f t="shared" si="65"/>
        <v>0</v>
      </c>
      <c r="K327" s="175"/>
      <c r="L327" s="34"/>
      <c r="M327" s="176" t="s">
        <v>1</v>
      </c>
      <c r="N327" s="139" t="s">
        <v>43</v>
      </c>
      <c r="P327" s="177">
        <f t="shared" si="66"/>
        <v>0</v>
      </c>
      <c r="Q327" s="177">
        <v>0</v>
      </c>
      <c r="R327" s="177">
        <f t="shared" si="67"/>
        <v>0</v>
      </c>
      <c r="S327" s="177">
        <v>0</v>
      </c>
      <c r="T327" s="178">
        <f t="shared" si="68"/>
        <v>0</v>
      </c>
      <c r="AR327" s="179" t="s">
        <v>580</v>
      </c>
      <c r="AT327" s="179" t="s">
        <v>576</v>
      </c>
      <c r="AU327" s="179" t="s">
        <v>84</v>
      </c>
      <c r="AY327" s="17" t="s">
        <v>574</v>
      </c>
      <c r="BE327" s="102">
        <f t="shared" si="69"/>
        <v>0</v>
      </c>
      <c r="BF327" s="102">
        <f t="shared" si="70"/>
        <v>0</v>
      </c>
      <c r="BG327" s="102">
        <f t="shared" si="71"/>
        <v>0</v>
      </c>
      <c r="BH327" s="102">
        <f t="shared" si="72"/>
        <v>0</v>
      </c>
      <c r="BI327" s="102">
        <f t="shared" si="73"/>
        <v>0</v>
      </c>
      <c r="BJ327" s="17" t="s">
        <v>89</v>
      </c>
      <c r="BK327" s="102">
        <f t="shared" si="74"/>
        <v>0</v>
      </c>
      <c r="BL327" s="17" t="s">
        <v>580</v>
      </c>
      <c r="BM327" s="179" t="s">
        <v>8301</v>
      </c>
    </row>
    <row r="328" spans="2:65" s="1" customFormat="1" ht="21.75" customHeight="1">
      <c r="B328" s="140"/>
      <c r="C328" s="168" t="s">
        <v>1888</v>
      </c>
      <c r="D328" s="168" t="s">
        <v>576</v>
      </c>
      <c r="E328" s="169" t="s">
        <v>8302</v>
      </c>
      <c r="F328" s="170" t="s">
        <v>7877</v>
      </c>
      <c r="G328" s="171" t="s">
        <v>1</v>
      </c>
      <c r="H328" s="172">
        <v>50</v>
      </c>
      <c r="I328" s="173"/>
      <c r="J328" s="174">
        <f t="shared" si="65"/>
        <v>0</v>
      </c>
      <c r="K328" s="175"/>
      <c r="L328" s="34"/>
      <c r="M328" s="176" t="s">
        <v>1</v>
      </c>
      <c r="N328" s="139" t="s">
        <v>43</v>
      </c>
      <c r="P328" s="177">
        <f t="shared" si="66"/>
        <v>0</v>
      </c>
      <c r="Q328" s="177">
        <v>0</v>
      </c>
      <c r="R328" s="177">
        <f t="shared" si="67"/>
        <v>0</v>
      </c>
      <c r="S328" s="177">
        <v>0</v>
      </c>
      <c r="T328" s="178">
        <f t="shared" si="68"/>
        <v>0</v>
      </c>
      <c r="AR328" s="179" t="s">
        <v>580</v>
      </c>
      <c r="AT328" s="179" t="s">
        <v>576</v>
      </c>
      <c r="AU328" s="179" t="s">
        <v>84</v>
      </c>
      <c r="AY328" s="17" t="s">
        <v>574</v>
      </c>
      <c r="BE328" s="102">
        <f t="shared" si="69"/>
        <v>0</v>
      </c>
      <c r="BF328" s="102">
        <f t="shared" si="70"/>
        <v>0</v>
      </c>
      <c r="BG328" s="102">
        <f t="shared" si="71"/>
        <v>0</v>
      </c>
      <c r="BH328" s="102">
        <f t="shared" si="72"/>
        <v>0</v>
      </c>
      <c r="BI328" s="102">
        <f t="shared" si="73"/>
        <v>0</v>
      </c>
      <c r="BJ328" s="17" t="s">
        <v>89</v>
      </c>
      <c r="BK328" s="102">
        <f t="shared" si="74"/>
        <v>0</v>
      </c>
      <c r="BL328" s="17" t="s">
        <v>580</v>
      </c>
      <c r="BM328" s="179" t="s">
        <v>8303</v>
      </c>
    </row>
    <row r="329" spans="2:65" s="1" customFormat="1" ht="21.75" customHeight="1">
      <c r="B329" s="140"/>
      <c r="C329" s="168" t="s">
        <v>1893</v>
      </c>
      <c r="D329" s="168" t="s">
        <v>576</v>
      </c>
      <c r="E329" s="169" t="s">
        <v>8304</v>
      </c>
      <c r="F329" s="170" t="s">
        <v>8121</v>
      </c>
      <c r="G329" s="171" t="s">
        <v>1</v>
      </c>
      <c r="H329" s="172">
        <v>6</v>
      </c>
      <c r="I329" s="173"/>
      <c r="J329" s="174">
        <f t="shared" si="65"/>
        <v>0</v>
      </c>
      <c r="K329" s="175"/>
      <c r="L329" s="34"/>
      <c r="M329" s="176" t="s">
        <v>1</v>
      </c>
      <c r="N329" s="139" t="s">
        <v>43</v>
      </c>
      <c r="P329" s="177">
        <f t="shared" si="66"/>
        <v>0</v>
      </c>
      <c r="Q329" s="177">
        <v>0</v>
      </c>
      <c r="R329" s="177">
        <f t="shared" si="67"/>
        <v>0</v>
      </c>
      <c r="S329" s="177">
        <v>0</v>
      </c>
      <c r="T329" s="178">
        <f t="shared" si="68"/>
        <v>0</v>
      </c>
      <c r="AR329" s="179" t="s">
        <v>580</v>
      </c>
      <c r="AT329" s="179" t="s">
        <v>576</v>
      </c>
      <c r="AU329" s="179" t="s">
        <v>84</v>
      </c>
      <c r="AY329" s="17" t="s">
        <v>574</v>
      </c>
      <c r="BE329" s="102">
        <f t="shared" si="69"/>
        <v>0</v>
      </c>
      <c r="BF329" s="102">
        <f t="shared" si="70"/>
        <v>0</v>
      </c>
      <c r="BG329" s="102">
        <f t="shared" si="71"/>
        <v>0</v>
      </c>
      <c r="BH329" s="102">
        <f t="shared" si="72"/>
        <v>0</v>
      </c>
      <c r="BI329" s="102">
        <f t="shared" si="73"/>
        <v>0</v>
      </c>
      <c r="BJ329" s="17" t="s">
        <v>89</v>
      </c>
      <c r="BK329" s="102">
        <f t="shared" si="74"/>
        <v>0</v>
      </c>
      <c r="BL329" s="17" t="s">
        <v>580</v>
      </c>
      <c r="BM329" s="179" t="s">
        <v>8305</v>
      </c>
    </row>
    <row r="330" spans="2:65" s="1" customFormat="1" ht="21.75" customHeight="1">
      <c r="B330" s="140"/>
      <c r="C330" s="168" t="s">
        <v>1897</v>
      </c>
      <c r="D330" s="168" t="s">
        <v>576</v>
      </c>
      <c r="E330" s="169" t="s">
        <v>8306</v>
      </c>
      <c r="F330" s="170" t="s">
        <v>8124</v>
      </c>
      <c r="G330" s="171" t="s">
        <v>1</v>
      </c>
      <c r="H330" s="172">
        <v>2</v>
      </c>
      <c r="I330" s="173"/>
      <c r="J330" s="174">
        <f t="shared" si="65"/>
        <v>0</v>
      </c>
      <c r="K330" s="175"/>
      <c r="L330" s="34"/>
      <c r="M330" s="176" t="s">
        <v>1</v>
      </c>
      <c r="N330" s="139" t="s">
        <v>43</v>
      </c>
      <c r="P330" s="177">
        <f t="shared" si="66"/>
        <v>0</v>
      </c>
      <c r="Q330" s="177">
        <v>0</v>
      </c>
      <c r="R330" s="177">
        <f t="shared" si="67"/>
        <v>0</v>
      </c>
      <c r="S330" s="177">
        <v>0</v>
      </c>
      <c r="T330" s="178">
        <f t="shared" si="68"/>
        <v>0</v>
      </c>
      <c r="AR330" s="179" t="s">
        <v>580</v>
      </c>
      <c r="AT330" s="179" t="s">
        <v>576</v>
      </c>
      <c r="AU330" s="179" t="s">
        <v>84</v>
      </c>
      <c r="AY330" s="17" t="s">
        <v>574</v>
      </c>
      <c r="BE330" s="102">
        <f t="shared" si="69"/>
        <v>0</v>
      </c>
      <c r="BF330" s="102">
        <f t="shared" si="70"/>
        <v>0</v>
      </c>
      <c r="BG330" s="102">
        <f t="shared" si="71"/>
        <v>0</v>
      </c>
      <c r="BH330" s="102">
        <f t="shared" si="72"/>
        <v>0</v>
      </c>
      <c r="BI330" s="102">
        <f t="shared" si="73"/>
        <v>0</v>
      </c>
      <c r="BJ330" s="17" t="s">
        <v>89</v>
      </c>
      <c r="BK330" s="102">
        <f t="shared" si="74"/>
        <v>0</v>
      </c>
      <c r="BL330" s="17" t="s">
        <v>580</v>
      </c>
      <c r="BM330" s="179" t="s">
        <v>8307</v>
      </c>
    </row>
    <row r="331" spans="2:65" s="1" customFormat="1" ht="21.75" customHeight="1">
      <c r="B331" s="140"/>
      <c r="C331" s="168" t="s">
        <v>1901</v>
      </c>
      <c r="D331" s="168" t="s">
        <v>576</v>
      </c>
      <c r="E331" s="169" t="s">
        <v>8308</v>
      </c>
      <c r="F331" s="170" t="s">
        <v>8127</v>
      </c>
      <c r="G331" s="171" t="s">
        <v>1</v>
      </c>
      <c r="H331" s="172">
        <v>11</v>
      </c>
      <c r="I331" s="173"/>
      <c r="J331" s="174">
        <f t="shared" si="65"/>
        <v>0</v>
      </c>
      <c r="K331" s="175"/>
      <c r="L331" s="34"/>
      <c r="M331" s="176" t="s">
        <v>1</v>
      </c>
      <c r="N331" s="139" t="s">
        <v>43</v>
      </c>
      <c r="P331" s="177">
        <f t="shared" si="66"/>
        <v>0</v>
      </c>
      <c r="Q331" s="177">
        <v>0</v>
      </c>
      <c r="R331" s="177">
        <f t="shared" si="67"/>
        <v>0</v>
      </c>
      <c r="S331" s="177">
        <v>0</v>
      </c>
      <c r="T331" s="178">
        <f t="shared" si="68"/>
        <v>0</v>
      </c>
      <c r="AR331" s="179" t="s">
        <v>580</v>
      </c>
      <c r="AT331" s="179" t="s">
        <v>576</v>
      </c>
      <c r="AU331" s="179" t="s">
        <v>84</v>
      </c>
      <c r="AY331" s="17" t="s">
        <v>574</v>
      </c>
      <c r="BE331" s="102">
        <f t="shared" si="69"/>
        <v>0</v>
      </c>
      <c r="BF331" s="102">
        <f t="shared" si="70"/>
        <v>0</v>
      </c>
      <c r="BG331" s="102">
        <f t="shared" si="71"/>
        <v>0</v>
      </c>
      <c r="BH331" s="102">
        <f t="shared" si="72"/>
        <v>0</v>
      </c>
      <c r="BI331" s="102">
        <f t="shared" si="73"/>
        <v>0</v>
      </c>
      <c r="BJ331" s="17" t="s">
        <v>89</v>
      </c>
      <c r="BK331" s="102">
        <f t="shared" si="74"/>
        <v>0</v>
      </c>
      <c r="BL331" s="17" t="s">
        <v>580</v>
      </c>
      <c r="BM331" s="179" t="s">
        <v>8309</v>
      </c>
    </row>
    <row r="332" spans="2:65" s="1" customFormat="1" ht="21.75" customHeight="1">
      <c r="B332" s="140"/>
      <c r="C332" s="168" t="s">
        <v>1912</v>
      </c>
      <c r="D332" s="168" t="s">
        <v>576</v>
      </c>
      <c r="E332" s="169" t="s">
        <v>8310</v>
      </c>
      <c r="F332" s="170" t="s">
        <v>8311</v>
      </c>
      <c r="G332" s="171" t="s">
        <v>1</v>
      </c>
      <c r="H332" s="172">
        <v>2</v>
      </c>
      <c r="I332" s="173"/>
      <c r="J332" s="174">
        <f t="shared" si="65"/>
        <v>0</v>
      </c>
      <c r="K332" s="175"/>
      <c r="L332" s="34"/>
      <c r="M332" s="176" t="s">
        <v>1</v>
      </c>
      <c r="N332" s="139" t="s">
        <v>43</v>
      </c>
      <c r="P332" s="177">
        <f t="shared" si="66"/>
        <v>0</v>
      </c>
      <c r="Q332" s="177">
        <v>0</v>
      </c>
      <c r="R332" s="177">
        <f t="shared" si="67"/>
        <v>0</v>
      </c>
      <c r="S332" s="177">
        <v>0</v>
      </c>
      <c r="T332" s="178">
        <f t="shared" si="68"/>
        <v>0</v>
      </c>
      <c r="AR332" s="179" t="s">
        <v>580</v>
      </c>
      <c r="AT332" s="179" t="s">
        <v>576</v>
      </c>
      <c r="AU332" s="179" t="s">
        <v>84</v>
      </c>
      <c r="AY332" s="17" t="s">
        <v>574</v>
      </c>
      <c r="BE332" s="102">
        <f t="shared" si="69"/>
        <v>0</v>
      </c>
      <c r="BF332" s="102">
        <f t="shared" si="70"/>
        <v>0</v>
      </c>
      <c r="BG332" s="102">
        <f t="shared" si="71"/>
        <v>0</v>
      </c>
      <c r="BH332" s="102">
        <f t="shared" si="72"/>
        <v>0</v>
      </c>
      <c r="BI332" s="102">
        <f t="shared" si="73"/>
        <v>0</v>
      </c>
      <c r="BJ332" s="17" t="s">
        <v>89</v>
      </c>
      <c r="BK332" s="102">
        <f t="shared" si="74"/>
        <v>0</v>
      </c>
      <c r="BL332" s="17" t="s">
        <v>580</v>
      </c>
      <c r="BM332" s="179" t="s">
        <v>8312</v>
      </c>
    </row>
    <row r="333" spans="2:65" s="1" customFormat="1" ht="21.75" customHeight="1">
      <c r="B333" s="140"/>
      <c r="C333" s="168" t="s">
        <v>1918</v>
      </c>
      <c r="D333" s="168" t="s">
        <v>576</v>
      </c>
      <c r="E333" s="169" t="s">
        <v>8313</v>
      </c>
      <c r="F333" s="170" t="s">
        <v>8130</v>
      </c>
      <c r="G333" s="171" t="s">
        <v>1</v>
      </c>
      <c r="H333" s="172">
        <v>1</v>
      </c>
      <c r="I333" s="173"/>
      <c r="J333" s="174">
        <f t="shared" si="65"/>
        <v>0</v>
      </c>
      <c r="K333" s="175"/>
      <c r="L333" s="34"/>
      <c r="M333" s="176" t="s">
        <v>1</v>
      </c>
      <c r="N333" s="139" t="s">
        <v>43</v>
      </c>
      <c r="P333" s="177">
        <f t="shared" si="66"/>
        <v>0</v>
      </c>
      <c r="Q333" s="177">
        <v>0</v>
      </c>
      <c r="R333" s="177">
        <f t="shared" si="67"/>
        <v>0</v>
      </c>
      <c r="S333" s="177">
        <v>0</v>
      </c>
      <c r="T333" s="178">
        <f t="shared" si="68"/>
        <v>0</v>
      </c>
      <c r="AR333" s="179" t="s">
        <v>580</v>
      </c>
      <c r="AT333" s="179" t="s">
        <v>576</v>
      </c>
      <c r="AU333" s="179" t="s">
        <v>84</v>
      </c>
      <c r="AY333" s="17" t="s">
        <v>574</v>
      </c>
      <c r="BE333" s="102">
        <f t="shared" si="69"/>
        <v>0</v>
      </c>
      <c r="BF333" s="102">
        <f t="shared" si="70"/>
        <v>0</v>
      </c>
      <c r="BG333" s="102">
        <f t="shared" si="71"/>
        <v>0</v>
      </c>
      <c r="BH333" s="102">
        <f t="shared" si="72"/>
        <v>0</v>
      </c>
      <c r="BI333" s="102">
        <f t="shared" si="73"/>
        <v>0</v>
      </c>
      <c r="BJ333" s="17" t="s">
        <v>89</v>
      </c>
      <c r="BK333" s="102">
        <f t="shared" si="74"/>
        <v>0</v>
      </c>
      <c r="BL333" s="17" t="s">
        <v>580</v>
      </c>
      <c r="BM333" s="179" t="s">
        <v>8314</v>
      </c>
    </row>
    <row r="334" spans="2:65" s="1" customFormat="1" ht="24.25" customHeight="1">
      <c r="B334" s="140"/>
      <c r="C334" s="168" t="s">
        <v>1935</v>
      </c>
      <c r="D334" s="168" t="s">
        <v>576</v>
      </c>
      <c r="E334" s="169" t="s">
        <v>8315</v>
      </c>
      <c r="F334" s="170" t="s">
        <v>7883</v>
      </c>
      <c r="G334" s="171" t="s">
        <v>1</v>
      </c>
      <c r="H334" s="172">
        <v>5</v>
      </c>
      <c r="I334" s="173"/>
      <c r="J334" s="174">
        <f t="shared" si="65"/>
        <v>0</v>
      </c>
      <c r="K334" s="175"/>
      <c r="L334" s="34"/>
      <c r="M334" s="176" t="s">
        <v>1</v>
      </c>
      <c r="N334" s="139" t="s">
        <v>43</v>
      </c>
      <c r="P334" s="177">
        <f t="shared" si="66"/>
        <v>0</v>
      </c>
      <c r="Q334" s="177">
        <v>0</v>
      </c>
      <c r="R334" s="177">
        <f t="shared" si="67"/>
        <v>0</v>
      </c>
      <c r="S334" s="177">
        <v>0</v>
      </c>
      <c r="T334" s="178">
        <f t="shared" si="68"/>
        <v>0</v>
      </c>
      <c r="AR334" s="179" t="s">
        <v>580</v>
      </c>
      <c r="AT334" s="179" t="s">
        <v>576</v>
      </c>
      <c r="AU334" s="179" t="s">
        <v>84</v>
      </c>
      <c r="AY334" s="17" t="s">
        <v>574</v>
      </c>
      <c r="BE334" s="102">
        <f t="shared" si="69"/>
        <v>0</v>
      </c>
      <c r="BF334" s="102">
        <f t="shared" si="70"/>
        <v>0</v>
      </c>
      <c r="BG334" s="102">
        <f t="shared" si="71"/>
        <v>0</v>
      </c>
      <c r="BH334" s="102">
        <f t="shared" si="72"/>
        <v>0</v>
      </c>
      <c r="BI334" s="102">
        <f t="shared" si="73"/>
        <v>0</v>
      </c>
      <c r="BJ334" s="17" t="s">
        <v>89</v>
      </c>
      <c r="BK334" s="102">
        <f t="shared" si="74"/>
        <v>0</v>
      </c>
      <c r="BL334" s="17" t="s">
        <v>580</v>
      </c>
      <c r="BM334" s="179" t="s">
        <v>8316</v>
      </c>
    </row>
    <row r="335" spans="2:65" s="1" customFormat="1" ht="24.25" customHeight="1">
      <c r="B335" s="140"/>
      <c r="C335" s="168" t="s">
        <v>1942</v>
      </c>
      <c r="D335" s="168" t="s">
        <v>576</v>
      </c>
      <c r="E335" s="169" t="s">
        <v>8317</v>
      </c>
      <c r="F335" s="170" t="s">
        <v>8143</v>
      </c>
      <c r="G335" s="171" t="s">
        <v>1</v>
      </c>
      <c r="H335" s="172">
        <v>4</v>
      </c>
      <c r="I335" s="173"/>
      <c r="J335" s="174">
        <f t="shared" si="65"/>
        <v>0</v>
      </c>
      <c r="K335" s="175"/>
      <c r="L335" s="34"/>
      <c r="M335" s="176" t="s">
        <v>1</v>
      </c>
      <c r="N335" s="139" t="s">
        <v>43</v>
      </c>
      <c r="P335" s="177">
        <f t="shared" si="66"/>
        <v>0</v>
      </c>
      <c r="Q335" s="177">
        <v>0</v>
      </c>
      <c r="R335" s="177">
        <f t="shared" si="67"/>
        <v>0</v>
      </c>
      <c r="S335" s="177">
        <v>0</v>
      </c>
      <c r="T335" s="178">
        <f t="shared" si="68"/>
        <v>0</v>
      </c>
      <c r="AR335" s="179" t="s">
        <v>580</v>
      </c>
      <c r="AT335" s="179" t="s">
        <v>576</v>
      </c>
      <c r="AU335" s="179" t="s">
        <v>84</v>
      </c>
      <c r="AY335" s="17" t="s">
        <v>574</v>
      </c>
      <c r="BE335" s="102">
        <f t="shared" si="69"/>
        <v>0</v>
      </c>
      <c r="BF335" s="102">
        <f t="shared" si="70"/>
        <v>0</v>
      </c>
      <c r="BG335" s="102">
        <f t="shared" si="71"/>
        <v>0</v>
      </c>
      <c r="BH335" s="102">
        <f t="shared" si="72"/>
        <v>0</v>
      </c>
      <c r="BI335" s="102">
        <f t="shared" si="73"/>
        <v>0</v>
      </c>
      <c r="BJ335" s="17" t="s">
        <v>89</v>
      </c>
      <c r="BK335" s="102">
        <f t="shared" si="74"/>
        <v>0</v>
      </c>
      <c r="BL335" s="17" t="s">
        <v>580</v>
      </c>
      <c r="BM335" s="179" t="s">
        <v>8318</v>
      </c>
    </row>
    <row r="336" spans="2:65" s="1" customFormat="1" ht="24.25" customHeight="1">
      <c r="B336" s="140"/>
      <c r="C336" s="168" t="s">
        <v>1667</v>
      </c>
      <c r="D336" s="168" t="s">
        <v>576</v>
      </c>
      <c r="E336" s="169" t="s">
        <v>8319</v>
      </c>
      <c r="F336" s="170" t="s">
        <v>8146</v>
      </c>
      <c r="G336" s="171" t="s">
        <v>1</v>
      </c>
      <c r="H336" s="172">
        <v>3</v>
      </c>
      <c r="I336" s="173"/>
      <c r="J336" s="174">
        <f t="shared" si="65"/>
        <v>0</v>
      </c>
      <c r="K336" s="175"/>
      <c r="L336" s="34"/>
      <c r="M336" s="176" t="s">
        <v>1</v>
      </c>
      <c r="N336" s="139" t="s">
        <v>43</v>
      </c>
      <c r="P336" s="177">
        <f t="shared" si="66"/>
        <v>0</v>
      </c>
      <c r="Q336" s="177">
        <v>0</v>
      </c>
      <c r="R336" s="177">
        <f t="shared" si="67"/>
        <v>0</v>
      </c>
      <c r="S336" s="177">
        <v>0</v>
      </c>
      <c r="T336" s="178">
        <f t="shared" si="68"/>
        <v>0</v>
      </c>
      <c r="AR336" s="179" t="s">
        <v>580</v>
      </c>
      <c r="AT336" s="179" t="s">
        <v>576</v>
      </c>
      <c r="AU336" s="179" t="s">
        <v>84</v>
      </c>
      <c r="AY336" s="17" t="s">
        <v>574</v>
      </c>
      <c r="BE336" s="102">
        <f t="shared" si="69"/>
        <v>0</v>
      </c>
      <c r="BF336" s="102">
        <f t="shared" si="70"/>
        <v>0</v>
      </c>
      <c r="BG336" s="102">
        <f t="shared" si="71"/>
        <v>0</v>
      </c>
      <c r="BH336" s="102">
        <f t="shared" si="72"/>
        <v>0</v>
      </c>
      <c r="BI336" s="102">
        <f t="shared" si="73"/>
        <v>0</v>
      </c>
      <c r="BJ336" s="17" t="s">
        <v>89</v>
      </c>
      <c r="BK336" s="102">
        <f t="shared" si="74"/>
        <v>0</v>
      </c>
      <c r="BL336" s="17" t="s">
        <v>580</v>
      </c>
      <c r="BM336" s="179" t="s">
        <v>8320</v>
      </c>
    </row>
    <row r="337" spans="2:65" s="1" customFormat="1" ht="24.25" customHeight="1">
      <c r="B337" s="140"/>
      <c r="C337" s="168" t="s">
        <v>1985</v>
      </c>
      <c r="D337" s="168" t="s">
        <v>576</v>
      </c>
      <c r="E337" s="169" t="s">
        <v>8321</v>
      </c>
      <c r="F337" s="170" t="s">
        <v>8322</v>
      </c>
      <c r="G337" s="171" t="s">
        <v>1</v>
      </c>
      <c r="H337" s="172">
        <v>1</v>
      </c>
      <c r="I337" s="173"/>
      <c r="J337" s="174">
        <f t="shared" si="65"/>
        <v>0</v>
      </c>
      <c r="K337" s="175"/>
      <c r="L337" s="34"/>
      <c r="M337" s="176" t="s">
        <v>1</v>
      </c>
      <c r="N337" s="139" t="s">
        <v>43</v>
      </c>
      <c r="P337" s="177">
        <f t="shared" si="66"/>
        <v>0</v>
      </c>
      <c r="Q337" s="177">
        <v>0</v>
      </c>
      <c r="R337" s="177">
        <f t="shared" si="67"/>
        <v>0</v>
      </c>
      <c r="S337" s="177">
        <v>0</v>
      </c>
      <c r="T337" s="178">
        <f t="shared" si="68"/>
        <v>0</v>
      </c>
      <c r="AR337" s="179" t="s">
        <v>580</v>
      </c>
      <c r="AT337" s="179" t="s">
        <v>576</v>
      </c>
      <c r="AU337" s="179" t="s">
        <v>84</v>
      </c>
      <c r="AY337" s="17" t="s">
        <v>574</v>
      </c>
      <c r="BE337" s="102">
        <f t="shared" si="69"/>
        <v>0</v>
      </c>
      <c r="BF337" s="102">
        <f t="shared" si="70"/>
        <v>0</v>
      </c>
      <c r="BG337" s="102">
        <f t="shared" si="71"/>
        <v>0</v>
      </c>
      <c r="BH337" s="102">
        <f t="shared" si="72"/>
        <v>0</v>
      </c>
      <c r="BI337" s="102">
        <f t="shared" si="73"/>
        <v>0</v>
      </c>
      <c r="BJ337" s="17" t="s">
        <v>89</v>
      </c>
      <c r="BK337" s="102">
        <f t="shared" si="74"/>
        <v>0</v>
      </c>
      <c r="BL337" s="17" t="s">
        <v>580</v>
      </c>
      <c r="BM337" s="179" t="s">
        <v>8323</v>
      </c>
    </row>
    <row r="338" spans="2:65" s="1" customFormat="1" ht="24.25" customHeight="1">
      <c r="B338" s="140"/>
      <c r="C338" s="168" t="s">
        <v>1993</v>
      </c>
      <c r="D338" s="168" t="s">
        <v>576</v>
      </c>
      <c r="E338" s="169" t="s">
        <v>8324</v>
      </c>
      <c r="F338" s="170" t="s">
        <v>8149</v>
      </c>
      <c r="G338" s="171" t="s">
        <v>1</v>
      </c>
      <c r="H338" s="172">
        <v>4</v>
      </c>
      <c r="I338" s="173"/>
      <c r="J338" s="174">
        <f t="shared" si="65"/>
        <v>0</v>
      </c>
      <c r="K338" s="175"/>
      <c r="L338" s="34"/>
      <c r="M338" s="176" t="s">
        <v>1</v>
      </c>
      <c r="N338" s="139" t="s">
        <v>43</v>
      </c>
      <c r="P338" s="177">
        <f t="shared" si="66"/>
        <v>0</v>
      </c>
      <c r="Q338" s="177">
        <v>0</v>
      </c>
      <c r="R338" s="177">
        <f t="shared" si="67"/>
        <v>0</v>
      </c>
      <c r="S338" s="177">
        <v>0</v>
      </c>
      <c r="T338" s="178">
        <f t="shared" si="68"/>
        <v>0</v>
      </c>
      <c r="AR338" s="179" t="s">
        <v>580</v>
      </c>
      <c r="AT338" s="179" t="s">
        <v>576</v>
      </c>
      <c r="AU338" s="179" t="s">
        <v>84</v>
      </c>
      <c r="AY338" s="17" t="s">
        <v>574</v>
      </c>
      <c r="BE338" s="102">
        <f t="shared" si="69"/>
        <v>0</v>
      </c>
      <c r="BF338" s="102">
        <f t="shared" si="70"/>
        <v>0</v>
      </c>
      <c r="BG338" s="102">
        <f t="shared" si="71"/>
        <v>0</v>
      </c>
      <c r="BH338" s="102">
        <f t="shared" si="72"/>
        <v>0</v>
      </c>
      <c r="BI338" s="102">
        <f t="shared" si="73"/>
        <v>0</v>
      </c>
      <c r="BJ338" s="17" t="s">
        <v>89</v>
      </c>
      <c r="BK338" s="102">
        <f t="shared" si="74"/>
        <v>0</v>
      </c>
      <c r="BL338" s="17" t="s">
        <v>580</v>
      </c>
      <c r="BM338" s="179" t="s">
        <v>8325</v>
      </c>
    </row>
    <row r="339" spans="2:65" s="1" customFormat="1" ht="16.5" customHeight="1">
      <c r="B339" s="140"/>
      <c r="C339" s="168" t="s">
        <v>2001</v>
      </c>
      <c r="D339" s="168" t="s">
        <v>576</v>
      </c>
      <c r="E339" s="169" t="s">
        <v>8326</v>
      </c>
      <c r="F339" s="170" t="s">
        <v>8327</v>
      </c>
      <c r="G339" s="171" t="s">
        <v>1</v>
      </c>
      <c r="H339" s="172">
        <v>2</v>
      </c>
      <c r="I339" s="173"/>
      <c r="J339" s="174">
        <f t="shared" si="65"/>
        <v>0</v>
      </c>
      <c r="K339" s="175"/>
      <c r="L339" s="34"/>
      <c r="M339" s="176" t="s">
        <v>1</v>
      </c>
      <c r="N339" s="139" t="s">
        <v>43</v>
      </c>
      <c r="P339" s="177">
        <f t="shared" si="66"/>
        <v>0</v>
      </c>
      <c r="Q339" s="177">
        <v>0</v>
      </c>
      <c r="R339" s="177">
        <f t="shared" si="67"/>
        <v>0</v>
      </c>
      <c r="S339" s="177">
        <v>0</v>
      </c>
      <c r="T339" s="178">
        <f t="shared" si="68"/>
        <v>0</v>
      </c>
      <c r="AR339" s="179" t="s">
        <v>580</v>
      </c>
      <c r="AT339" s="179" t="s">
        <v>576</v>
      </c>
      <c r="AU339" s="179" t="s">
        <v>84</v>
      </c>
      <c r="AY339" s="17" t="s">
        <v>574</v>
      </c>
      <c r="BE339" s="102">
        <f t="shared" si="69"/>
        <v>0</v>
      </c>
      <c r="BF339" s="102">
        <f t="shared" si="70"/>
        <v>0</v>
      </c>
      <c r="BG339" s="102">
        <f t="shared" si="71"/>
        <v>0</v>
      </c>
      <c r="BH339" s="102">
        <f t="shared" si="72"/>
        <v>0</v>
      </c>
      <c r="BI339" s="102">
        <f t="shared" si="73"/>
        <v>0</v>
      </c>
      <c r="BJ339" s="17" t="s">
        <v>89</v>
      </c>
      <c r="BK339" s="102">
        <f t="shared" si="74"/>
        <v>0</v>
      </c>
      <c r="BL339" s="17" t="s">
        <v>580</v>
      </c>
      <c r="BM339" s="179" t="s">
        <v>8328</v>
      </c>
    </row>
    <row r="340" spans="2:65" s="1" customFormat="1" ht="16.5" customHeight="1">
      <c r="B340" s="140"/>
      <c r="C340" s="168" t="s">
        <v>2009</v>
      </c>
      <c r="D340" s="168" t="s">
        <v>576</v>
      </c>
      <c r="E340" s="169" t="s">
        <v>8329</v>
      </c>
      <c r="F340" s="170" t="s">
        <v>8161</v>
      </c>
      <c r="G340" s="171" t="s">
        <v>1</v>
      </c>
      <c r="H340" s="172">
        <v>2</v>
      </c>
      <c r="I340" s="173"/>
      <c r="J340" s="174">
        <f t="shared" si="65"/>
        <v>0</v>
      </c>
      <c r="K340" s="175"/>
      <c r="L340" s="34"/>
      <c r="M340" s="176" t="s">
        <v>1</v>
      </c>
      <c r="N340" s="139" t="s">
        <v>43</v>
      </c>
      <c r="P340" s="177">
        <f t="shared" si="66"/>
        <v>0</v>
      </c>
      <c r="Q340" s="177">
        <v>0</v>
      </c>
      <c r="R340" s="177">
        <f t="shared" si="67"/>
        <v>0</v>
      </c>
      <c r="S340" s="177">
        <v>0</v>
      </c>
      <c r="T340" s="178">
        <f t="shared" si="68"/>
        <v>0</v>
      </c>
      <c r="AR340" s="179" t="s">
        <v>580</v>
      </c>
      <c r="AT340" s="179" t="s">
        <v>576</v>
      </c>
      <c r="AU340" s="179" t="s">
        <v>84</v>
      </c>
      <c r="AY340" s="17" t="s">
        <v>574</v>
      </c>
      <c r="BE340" s="102">
        <f t="shared" si="69"/>
        <v>0</v>
      </c>
      <c r="BF340" s="102">
        <f t="shared" si="70"/>
        <v>0</v>
      </c>
      <c r="BG340" s="102">
        <f t="shared" si="71"/>
        <v>0</v>
      </c>
      <c r="BH340" s="102">
        <f t="shared" si="72"/>
        <v>0</v>
      </c>
      <c r="BI340" s="102">
        <f t="shared" si="73"/>
        <v>0</v>
      </c>
      <c r="BJ340" s="17" t="s">
        <v>89</v>
      </c>
      <c r="BK340" s="102">
        <f t="shared" si="74"/>
        <v>0</v>
      </c>
      <c r="BL340" s="17" t="s">
        <v>580</v>
      </c>
      <c r="BM340" s="179" t="s">
        <v>8330</v>
      </c>
    </row>
    <row r="341" spans="2:65" s="1" customFormat="1" ht="16.5" customHeight="1">
      <c r="B341" s="140"/>
      <c r="C341" s="168" t="s">
        <v>2019</v>
      </c>
      <c r="D341" s="168" t="s">
        <v>576</v>
      </c>
      <c r="E341" s="169" t="s">
        <v>8331</v>
      </c>
      <c r="F341" s="170" t="s">
        <v>7892</v>
      </c>
      <c r="G341" s="171" t="s">
        <v>1</v>
      </c>
      <c r="H341" s="172">
        <v>1</v>
      </c>
      <c r="I341" s="173"/>
      <c r="J341" s="174">
        <f t="shared" si="65"/>
        <v>0</v>
      </c>
      <c r="K341" s="175"/>
      <c r="L341" s="34"/>
      <c r="M341" s="176" t="s">
        <v>1</v>
      </c>
      <c r="N341" s="139" t="s">
        <v>43</v>
      </c>
      <c r="P341" s="177">
        <f t="shared" si="66"/>
        <v>0</v>
      </c>
      <c r="Q341" s="177">
        <v>0</v>
      </c>
      <c r="R341" s="177">
        <f t="shared" si="67"/>
        <v>0</v>
      </c>
      <c r="S341" s="177">
        <v>0</v>
      </c>
      <c r="T341" s="178">
        <f t="shared" si="68"/>
        <v>0</v>
      </c>
      <c r="AR341" s="179" t="s">
        <v>580</v>
      </c>
      <c r="AT341" s="179" t="s">
        <v>576</v>
      </c>
      <c r="AU341" s="179" t="s">
        <v>84</v>
      </c>
      <c r="AY341" s="17" t="s">
        <v>574</v>
      </c>
      <c r="BE341" s="102">
        <f t="shared" si="69"/>
        <v>0</v>
      </c>
      <c r="BF341" s="102">
        <f t="shared" si="70"/>
        <v>0</v>
      </c>
      <c r="BG341" s="102">
        <f t="shared" si="71"/>
        <v>0</v>
      </c>
      <c r="BH341" s="102">
        <f t="shared" si="72"/>
        <v>0</v>
      </c>
      <c r="BI341" s="102">
        <f t="shared" si="73"/>
        <v>0</v>
      </c>
      <c r="BJ341" s="17" t="s">
        <v>89</v>
      </c>
      <c r="BK341" s="102">
        <f t="shared" si="74"/>
        <v>0</v>
      </c>
      <c r="BL341" s="17" t="s">
        <v>580</v>
      </c>
      <c r="BM341" s="179" t="s">
        <v>8332</v>
      </c>
    </row>
    <row r="342" spans="2:65" s="1" customFormat="1" ht="16.5" customHeight="1">
      <c r="B342" s="140"/>
      <c r="C342" s="168" t="s">
        <v>2030</v>
      </c>
      <c r="D342" s="168" t="s">
        <v>576</v>
      </c>
      <c r="E342" s="169" t="s">
        <v>8333</v>
      </c>
      <c r="F342" s="170" t="s">
        <v>8334</v>
      </c>
      <c r="G342" s="171" t="s">
        <v>1</v>
      </c>
      <c r="H342" s="172">
        <v>1</v>
      </c>
      <c r="I342" s="173"/>
      <c r="J342" s="174">
        <f t="shared" si="65"/>
        <v>0</v>
      </c>
      <c r="K342" s="175"/>
      <c r="L342" s="34"/>
      <c r="M342" s="176" t="s">
        <v>1</v>
      </c>
      <c r="N342" s="139" t="s">
        <v>43</v>
      </c>
      <c r="P342" s="177">
        <f t="shared" si="66"/>
        <v>0</v>
      </c>
      <c r="Q342" s="177">
        <v>0</v>
      </c>
      <c r="R342" s="177">
        <f t="shared" si="67"/>
        <v>0</v>
      </c>
      <c r="S342" s="177">
        <v>0</v>
      </c>
      <c r="T342" s="178">
        <f t="shared" si="68"/>
        <v>0</v>
      </c>
      <c r="AR342" s="179" t="s">
        <v>580</v>
      </c>
      <c r="AT342" s="179" t="s">
        <v>576</v>
      </c>
      <c r="AU342" s="179" t="s">
        <v>84</v>
      </c>
      <c r="AY342" s="17" t="s">
        <v>574</v>
      </c>
      <c r="BE342" s="102">
        <f t="shared" si="69"/>
        <v>0</v>
      </c>
      <c r="BF342" s="102">
        <f t="shared" si="70"/>
        <v>0</v>
      </c>
      <c r="BG342" s="102">
        <f t="shared" si="71"/>
        <v>0</v>
      </c>
      <c r="BH342" s="102">
        <f t="shared" si="72"/>
        <v>0</v>
      </c>
      <c r="BI342" s="102">
        <f t="shared" si="73"/>
        <v>0</v>
      </c>
      <c r="BJ342" s="17" t="s">
        <v>89</v>
      </c>
      <c r="BK342" s="102">
        <f t="shared" si="74"/>
        <v>0</v>
      </c>
      <c r="BL342" s="17" t="s">
        <v>580</v>
      </c>
      <c r="BM342" s="179" t="s">
        <v>8335</v>
      </c>
    </row>
    <row r="343" spans="2:65" s="1" customFormat="1" ht="16.5" customHeight="1">
      <c r="B343" s="140"/>
      <c r="C343" s="168" t="s">
        <v>2061</v>
      </c>
      <c r="D343" s="168" t="s">
        <v>576</v>
      </c>
      <c r="E343" s="169" t="s">
        <v>8336</v>
      </c>
      <c r="F343" s="170" t="s">
        <v>8337</v>
      </c>
      <c r="G343" s="171" t="s">
        <v>1</v>
      </c>
      <c r="H343" s="172">
        <v>4</v>
      </c>
      <c r="I343" s="173"/>
      <c r="J343" s="174">
        <f t="shared" si="65"/>
        <v>0</v>
      </c>
      <c r="K343" s="175"/>
      <c r="L343" s="34"/>
      <c r="M343" s="176" t="s">
        <v>1</v>
      </c>
      <c r="N343" s="139" t="s">
        <v>43</v>
      </c>
      <c r="P343" s="177">
        <f t="shared" si="66"/>
        <v>0</v>
      </c>
      <c r="Q343" s="177">
        <v>0</v>
      </c>
      <c r="R343" s="177">
        <f t="shared" si="67"/>
        <v>0</v>
      </c>
      <c r="S343" s="177">
        <v>0</v>
      </c>
      <c r="T343" s="178">
        <f t="shared" si="68"/>
        <v>0</v>
      </c>
      <c r="AR343" s="179" t="s">
        <v>580</v>
      </c>
      <c r="AT343" s="179" t="s">
        <v>576</v>
      </c>
      <c r="AU343" s="179" t="s">
        <v>84</v>
      </c>
      <c r="AY343" s="17" t="s">
        <v>574</v>
      </c>
      <c r="BE343" s="102">
        <f t="shared" si="69"/>
        <v>0</v>
      </c>
      <c r="BF343" s="102">
        <f t="shared" si="70"/>
        <v>0</v>
      </c>
      <c r="BG343" s="102">
        <f t="shared" si="71"/>
        <v>0</v>
      </c>
      <c r="BH343" s="102">
        <f t="shared" si="72"/>
        <v>0</v>
      </c>
      <c r="BI343" s="102">
        <f t="shared" si="73"/>
        <v>0</v>
      </c>
      <c r="BJ343" s="17" t="s">
        <v>89</v>
      </c>
      <c r="BK343" s="102">
        <f t="shared" si="74"/>
        <v>0</v>
      </c>
      <c r="BL343" s="17" t="s">
        <v>580</v>
      </c>
      <c r="BM343" s="179" t="s">
        <v>8338</v>
      </c>
    </row>
    <row r="344" spans="2:65" s="1" customFormat="1" ht="21.75" customHeight="1">
      <c r="B344" s="140"/>
      <c r="C344" s="168" t="s">
        <v>2069</v>
      </c>
      <c r="D344" s="168" t="s">
        <v>576</v>
      </c>
      <c r="E344" s="169" t="s">
        <v>8339</v>
      </c>
      <c r="F344" s="170" t="s">
        <v>8340</v>
      </c>
      <c r="G344" s="171" t="s">
        <v>1</v>
      </c>
      <c r="H344" s="172">
        <v>1</v>
      </c>
      <c r="I344" s="173"/>
      <c r="J344" s="174">
        <f t="shared" si="65"/>
        <v>0</v>
      </c>
      <c r="K344" s="175"/>
      <c r="L344" s="34"/>
      <c r="M344" s="176" t="s">
        <v>1</v>
      </c>
      <c r="N344" s="139" t="s">
        <v>43</v>
      </c>
      <c r="P344" s="177">
        <f t="shared" si="66"/>
        <v>0</v>
      </c>
      <c r="Q344" s="177">
        <v>0</v>
      </c>
      <c r="R344" s="177">
        <f t="shared" si="67"/>
        <v>0</v>
      </c>
      <c r="S344" s="177">
        <v>0</v>
      </c>
      <c r="T344" s="178">
        <f t="shared" si="68"/>
        <v>0</v>
      </c>
      <c r="AR344" s="179" t="s">
        <v>580</v>
      </c>
      <c r="AT344" s="179" t="s">
        <v>576</v>
      </c>
      <c r="AU344" s="179" t="s">
        <v>84</v>
      </c>
      <c r="AY344" s="17" t="s">
        <v>574</v>
      </c>
      <c r="BE344" s="102">
        <f t="shared" si="69"/>
        <v>0</v>
      </c>
      <c r="BF344" s="102">
        <f t="shared" si="70"/>
        <v>0</v>
      </c>
      <c r="BG344" s="102">
        <f t="shared" si="71"/>
        <v>0</v>
      </c>
      <c r="BH344" s="102">
        <f t="shared" si="72"/>
        <v>0</v>
      </c>
      <c r="BI344" s="102">
        <f t="shared" si="73"/>
        <v>0</v>
      </c>
      <c r="BJ344" s="17" t="s">
        <v>89</v>
      </c>
      <c r="BK344" s="102">
        <f t="shared" si="74"/>
        <v>0</v>
      </c>
      <c r="BL344" s="17" t="s">
        <v>580</v>
      </c>
      <c r="BM344" s="179" t="s">
        <v>8341</v>
      </c>
    </row>
    <row r="345" spans="2:65" s="1" customFormat="1" ht="21.75" customHeight="1">
      <c r="B345" s="140"/>
      <c r="C345" s="168" t="s">
        <v>2083</v>
      </c>
      <c r="D345" s="168" t="s">
        <v>576</v>
      </c>
      <c r="E345" s="169" t="s">
        <v>8342</v>
      </c>
      <c r="F345" s="170" t="s">
        <v>8343</v>
      </c>
      <c r="G345" s="171" t="s">
        <v>1</v>
      </c>
      <c r="H345" s="172">
        <v>1</v>
      </c>
      <c r="I345" s="173"/>
      <c r="J345" s="174">
        <f t="shared" si="65"/>
        <v>0</v>
      </c>
      <c r="K345" s="175"/>
      <c r="L345" s="34"/>
      <c r="M345" s="176" t="s">
        <v>1</v>
      </c>
      <c r="N345" s="139" t="s">
        <v>43</v>
      </c>
      <c r="P345" s="177">
        <f t="shared" si="66"/>
        <v>0</v>
      </c>
      <c r="Q345" s="177">
        <v>0</v>
      </c>
      <c r="R345" s="177">
        <f t="shared" si="67"/>
        <v>0</v>
      </c>
      <c r="S345" s="177">
        <v>0</v>
      </c>
      <c r="T345" s="178">
        <f t="shared" si="68"/>
        <v>0</v>
      </c>
      <c r="AR345" s="179" t="s">
        <v>580</v>
      </c>
      <c r="AT345" s="179" t="s">
        <v>576</v>
      </c>
      <c r="AU345" s="179" t="s">
        <v>84</v>
      </c>
      <c r="AY345" s="17" t="s">
        <v>574</v>
      </c>
      <c r="BE345" s="102">
        <f t="shared" si="69"/>
        <v>0</v>
      </c>
      <c r="BF345" s="102">
        <f t="shared" si="70"/>
        <v>0</v>
      </c>
      <c r="BG345" s="102">
        <f t="shared" si="71"/>
        <v>0</v>
      </c>
      <c r="BH345" s="102">
        <f t="shared" si="72"/>
        <v>0</v>
      </c>
      <c r="BI345" s="102">
        <f t="shared" si="73"/>
        <v>0</v>
      </c>
      <c r="BJ345" s="17" t="s">
        <v>89</v>
      </c>
      <c r="BK345" s="102">
        <f t="shared" si="74"/>
        <v>0</v>
      </c>
      <c r="BL345" s="17" t="s">
        <v>580</v>
      </c>
      <c r="BM345" s="179" t="s">
        <v>8344</v>
      </c>
    </row>
    <row r="346" spans="2:65" s="1" customFormat="1" ht="55.5" customHeight="1">
      <c r="B346" s="140"/>
      <c r="C346" s="168" t="s">
        <v>2091</v>
      </c>
      <c r="D346" s="168" t="s">
        <v>576</v>
      </c>
      <c r="E346" s="169" t="s">
        <v>8345</v>
      </c>
      <c r="F346" s="170" t="s">
        <v>8173</v>
      </c>
      <c r="G346" s="171" t="s">
        <v>1</v>
      </c>
      <c r="H346" s="172">
        <v>70</v>
      </c>
      <c r="I346" s="173"/>
      <c r="J346" s="174">
        <f t="shared" si="65"/>
        <v>0</v>
      </c>
      <c r="K346" s="175"/>
      <c r="L346" s="34"/>
      <c r="M346" s="176" t="s">
        <v>1</v>
      </c>
      <c r="N346" s="139" t="s">
        <v>43</v>
      </c>
      <c r="P346" s="177">
        <f t="shared" si="66"/>
        <v>0</v>
      </c>
      <c r="Q346" s="177">
        <v>0</v>
      </c>
      <c r="R346" s="177">
        <f t="shared" si="67"/>
        <v>0</v>
      </c>
      <c r="S346" s="177">
        <v>0</v>
      </c>
      <c r="T346" s="178">
        <f t="shared" si="68"/>
        <v>0</v>
      </c>
      <c r="AR346" s="179" t="s">
        <v>580</v>
      </c>
      <c r="AT346" s="179" t="s">
        <v>576</v>
      </c>
      <c r="AU346" s="179" t="s">
        <v>84</v>
      </c>
      <c r="AY346" s="17" t="s">
        <v>574</v>
      </c>
      <c r="BE346" s="102">
        <f t="shared" si="69"/>
        <v>0</v>
      </c>
      <c r="BF346" s="102">
        <f t="shared" si="70"/>
        <v>0</v>
      </c>
      <c r="BG346" s="102">
        <f t="shared" si="71"/>
        <v>0</v>
      </c>
      <c r="BH346" s="102">
        <f t="shared" si="72"/>
        <v>0</v>
      </c>
      <c r="BI346" s="102">
        <f t="shared" si="73"/>
        <v>0</v>
      </c>
      <c r="BJ346" s="17" t="s">
        <v>89</v>
      </c>
      <c r="BK346" s="102">
        <f t="shared" si="74"/>
        <v>0</v>
      </c>
      <c r="BL346" s="17" t="s">
        <v>580</v>
      </c>
      <c r="BM346" s="179" t="s">
        <v>8346</v>
      </c>
    </row>
    <row r="347" spans="2:65" s="1" customFormat="1" ht="49.25" customHeight="1">
      <c r="B347" s="140"/>
      <c r="C347" s="168" t="s">
        <v>2153</v>
      </c>
      <c r="D347" s="168" t="s">
        <v>576</v>
      </c>
      <c r="E347" s="169" t="s">
        <v>8347</v>
      </c>
      <c r="F347" s="170" t="s">
        <v>8176</v>
      </c>
      <c r="G347" s="171" t="s">
        <v>1</v>
      </c>
      <c r="H347" s="172">
        <v>37</v>
      </c>
      <c r="I347" s="173"/>
      <c r="J347" s="174">
        <f t="shared" si="65"/>
        <v>0</v>
      </c>
      <c r="K347" s="175"/>
      <c r="L347" s="34"/>
      <c r="M347" s="176" t="s">
        <v>1</v>
      </c>
      <c r="N347" s="139" t="s">
        <v>43</v>
      </c>
      <c r="P347" s="177">
        <f t="shared" si="66"/>
        <v>0</v>
      </c>
      <c r="Q347" s="177">
        <v>0</v>
      </c>
      <c r="R347" s="177">
        <f t="shared" si="67"/>
        <v>0</v>
      </c>
      <c r="S347" s="177">
        <v>0</v>
      </c>
      <c r="T347" s="178">
        <f t="shared" si="68"/>
        <v>0</v>
      </c>
      <c r="AR347" s="179" t="s">
        <v>580</v>
      </c>
      <c r="AT347" s="179" t="s">
        <v>576</v>
      </c>
      <c r="AU347" s="179" t="s">
        <v>84</v>
      </c>
      <c r="AY347" s="17" t="s">
        <v>574</v>
      </c>
      <c r="BE347" s="102">
        <f t="shared" si="69"/>
        <v>0</v>
      </c>
      <c r="BF347" s="102">
        <f t="shared" si="70"/>
        <v>0</v>
      </c>
      <c r="BG347" s="102">
        <f t="shared" si="71"/>
        <v>0</v>
      </c>
      <c r="BH347" s="102">
        <f t="shared" si="72"/>
        <v>0</v>
      </c>
      <c r="BI347" s="102">
        <f t="shared" si="73"/>
        <v>0</v>
      </c>
      <c r="BJ347" s="17" t="s">
        <v>89</v>
      </c>
      <c r="BK347" s="102">
        <f t="shared" si="74"/>
        <v>0</v>
      </c>
      <c r="BL347" s="17" t="s">
        <v>580</v>
      </c>
      <c r="BM347" s="179" t="s">
        <v>8348</v>
      </c>
    </row>
    <row r="348" spans="2:65" s="1" customFormat="1" ht="24.25" customHeight="1">
      <c r="B348" s="140"/>
      <c r="C348" s="168" t="s">
        <v>2171</v>
      </c>
      <c r="D348" s="168" t="s">
        <v>576</v>
      </c>
      <c r="E348" s="169" t="s">
        <v>8349</v>
      </c>
      <c r="F348" s="170" t="s">
        <v>8350</v>
      </c>
      <c r="G348" s="171" t="s">
        <v>1</v>
      </c>
      <c r="H348" s="172">
        <v>2</v>
      </c>
      <c r="I348" s="173"/>
      <c r="J348" s="174">
        <f t="shared" si="65"/>
        <v>0</v>
      </c>
      <c r="K348" s="175"/>
      <c r="L348" s="34"/>
      <c r="M348" s="176" t="s">
        <v>1</v>
      </c>
      <c r="N348" s="139" t="s">
        <v>43</v>
      </c>
      <c r="P348" s="177">
        <f t="shared" si="66"/>
        <v>0</v>
      </c>
      <c r="Q348" s="177">
        <v>0</v>
      </c>
      <c r="R348" s="177">
        <f t="shared" si="67"/>
        <v>0</v>
      </c>
      <c r="S348" s="177">
        <v>0</v>
      </c>
      <c r="T348" s="178">
        <f t="shared" si="68"/>
        <v>0</v>
      </c>
      <c r="AR348" s="179" t="s">
        <v>580</v>
      </c>
      <c r="AT348" s="179" t="s">
        <v>576</v>
      </c>
      <c r="AU348" s="179" t="s">
        <v>84</v>
      </c>
      <c r="AY348" s="17" t="s">
        <v>574</v>
      </c>
      <c r="BE348" s="102">
        <f t="shared" si="69"/>
        <v>0</v>
      </c>
      <c r="BF348" s="102">
        <f t="shared" si="70"/>
        <v>0</v>
      </c>
      <c r="BG348" s="102">
        <f t="shared" si="71"/>
        <v>0</v>
      </c>
      <c r="BH348" s="102">
        <f t="shared" si="72"/>
        <v>0</v>
      </c>
      <c r="BI348" s="102">
        <f t="shared" si="73"/>
        <v>0</v>
      </c>
      <c r="BJ348" s="17" t="s">
        <v>89</v>
      </c>
      <c r="BK348" s="102">
        <f t="shared" si="74"/>
        <v>0</v>
      </c>
      <c r="BL348" s="17" t="s">
        <v>580</v>
      </c>
      <c r="BM348" s="179" t="s">
        <v>8351</v>
      </c>
    </row>
    <row r="349" spans="2:65" s="1" customFormat="1" ht="24.25" customHeight="1">
      <c r="B349" s="140"/>
      <c r="C349" s="168" t="s">
        <v>2181</v>
      </c>
      <c r="D349" s="168" t="s">
        <v>576</v>
      </c>
      <c r="E349" s="169" t="s">
        <v>8352</v>
      </c>
      <c r="F349" s="170" t="s">
        <v>7901</v>
      </c>
      <c r="G349" s="171" t="s">
        <v>1</v>
      </c>
      <c r="H349" s="172">
        <v>1</v>
      </c>
      <c r="I349" s="173"/>
      <c r="J349" s="174">
        <f t="shared" ref="J349:J351" si="75">ROUND(I349*H349,2)</f>
        <v>0</v>
      </c>
      <c r="K349" s="175"/>
      <c r="L349" s="34"/>
      <c r="M349" s="176" t="s">
        <v>1</v>
      </c>
      <c r="N349" s="139" t="s">
        <v>43</v>
      </c>
      <c r="P349" s="177">
        <f t="shared" ref="P349:P351" si="76">O349*H349</f>
        <v>0</v>
      </c>
      <c r="Q349" s="177">
        <v>0</v>
      </c>
      <c r="R349" s="177">
        <f t="shared" ref="R349:R351" si="77">Q349*H349</f>
        <v>0</v>
      </c>
      <c r="S349" s="177">
        <v>0</v>
      </c>
      <c r="T349" s="178">
        <f t="shared" ref="T349:T351" si="78">S349*H349</f>
        <v>0</v>
      </c>
      <c r="AR349" s="179" t="s">
        <v>580</v>
      </c>
      <c r="AT349" s="179" t="s">
        <v>576</v>
      </c>
      <c r="AU349" s="179" t="s">
        <v>84</v>
      </c>
      <c r="AY349" s="17" t="s">
        <v>574</v>
      </c>
      <c r="BE349" s="102">
        <f t="shared" si="69"/>
        <v>0</v>
      </c>
      <c r="BF349" s="102">
        <f t="shared" si="70"/>
        <v>0</v>
      </c>
      <c r="BG349" s="102">
        <f t="shared" si="71"/>
        <v>0</v>
      </c>
      <c r="BH349" s="102">
        <f t="shared" si="72"/>
        <v>0</v>
      </c>
      <c r="BI349" s="102">
        <f t="shared" si="73"/>
        <v>0</v>
      </c>
      <c r="BJ349" s="17" t="s">
        <v>89</v>
      </c>
      <c r="BK349" s="102">
        <f t="shared" si="74"/>
        <v>0</v>
      </c>
      <c r="BL349" s="17" t="s">
        <v>580</v>
      </c>
      <c r="BM349" s="179" t="s">
        <v>8353</v>
      </c>
    </row>
    <row r="350" spans="2:65" s="1" customFormat="1" ht="16.5" customHeight="1">
      <c r="B350" s="140"/>
      <c r="C350" s="168" t="s">
        <v>2189</v>
      </c>
      <c r="D350" s="168" t="s">
        <v>576</v>
      </c>
      <c r="E350" s="169" t="s">
        <v>8354</v>
      </c>
      <c r="F350" s="170" t="s">
        <v>7904</v>
      </c>
      <c r="G350" s="171" t="s">
        <v>1</v>
      </c>
      <c r="H350" s="172">
        <v>1</v>
      </c>
      <c r="I350" s="173"/>
      <c r="J350" s="174">
        <f t="shared" si="75"/>
        <v>0</v>
      </c>
      <c r="K350" s="175"/>
      <c r="L350" s="34"/>
      <c r="M350" s="176" t="s">
        <v>1</v>
      </c>
      <c r="N350" s="139" t="s">
        <v>43</v>
      </c>
      <c r="P350" s="177">
        <f t="shared" si="76"/>
        <v>0</v>
      </c>
      <c r="Q350" s="177">
        <v>0</v>
      </c>
      <c r="R350" s="177">
        <f t="shared" si="77"/>
        <v>0</v>
      </c>
      <c r="S350" s="177">
        <v>0</v>
      </c>
      <c r="T350" s="178">
        <f t="shared" si="78"/>
        <v>0</v>
      </c>
      <c r="AR350" s="179" t="s">
        <v>580</v>
      </c>
      <c r="AT350" s="179" t="s">
        <v>576</v>
      </c>
      <c r="AU350" s="179" t="s">
        <v>84</v>
      </c>
      <c r="AY350" s="17" t="s">
        <v>574</v>
      </c>
      <c r="BE350" s="102">
        <f t="shared" si="69"/>
        <v>0</v>
      </c>
      <c r="BF350" s="102">
        <f t="shared" si="70"/>
        <v>0</v>
      </c>
      <c r="BG350" s="102">
        <f t="shared" si="71"/>
        <v>0</v>
      </c>
      <c r="BH350" s="102">
        <f t="shared" si="72"/>
        <v>0</v>
      </c>
      <c r="BI350" s="102">
        <f t="shared" si="73"/>
        <v>0</v>
      </c>
      <c r="BJ350" s="17" t="s">
        <v>89</v>
      </c>
      <c r="BK350" s="102">
        <f t="shared" si="74"/>
        <v>0</v>
      </c>
      <c r="BL350" s="17" t="s">
        <v>580</v>
      </c>
      <c r="BM350" s="179" t="s">
        <v>8355</v>
      </c>
    </row>
    <row r="351" spans="2:65" s="1" customFormat="1" ht="24.25" customHeight="1">
      <c r="B351" s="140"/>
      <c r="C351" s="168" t="s">
        <v>2198</v>
      </c>
      <c r="D351" s="168" t="s">
        <v>576</v>
      </c>
      <c r="E351" s="169" t="s">
        <v>8356</v>
      </c>
      <c r="F351" s="170" t="s">
        <v>7907</v>
      </c>
      <c r="G351" s="171" t="s">
        <v>1</v>
      </c>
      <c r="H351" s="172">
        <v>1</v>
      </c>
      <c r="I351" s="173"/>
      <c r="J351" s="174">
        <f t="shared" si="75"/>
        <v>0</v>
      </c>
      <c r="K351" s="175"/>
      <c r="L351" s="34"/>
      <c r="M351" s="176" t="s">
        <v>1</v>
      </c>
      <c r="N351" s="139" t="s">
        <v>43</v>
      </c>
      <c r="P351" s="177">
        <f t="shared" si="76"/>
        <v>0</v>
      </c>
      <c r="Q351" s="177">
        <v>0</v>
      </c>
      <c r="R351" s="177">
        <f t="shared" si="77"/>
        <v>0</v>
      </c>
      <c r="S351" s="177">
        <v>0</v>
      </c>
      <c r="T351" s="178">
        <f t="shared" si="78"/>
        <v>0</v>
      </c>
      <c r="AR351" s="179" t="s">
        <v>580</v>
      </c>
      <c r="AT351" s="179" t="s">
        <v>576</v>
      </c>
      <c r="AU351" s="179" t="s">
        <v>84</v>
      </c>
      <c r="AY351" s="17" t="s">
        <v>574</v>
      </c>
      <c r="BE351" s="102">
        <f t="shared" si="69"/>
        <v>0</v>
      </c>
      <c r="BF351" s="102">
        <f t="shared" si="70"/>
        <v>0</v>
      </c>
      <c r="BG351" s="102">
        <f t="shared" si="71"/>
        <v>0</v>
      </c>
      <c r="BH351" s="102">
        <f t="shared" si="72"/>
        <v>0</v>
      </c>
      <c r="BI351" s="102">
        <f t="shared" si="73"/>
        <v>0</v>
      </c>
      <c r="BJ351" s="17" t="s">
        <v>89</v>
      </c>
      <c r="BK351" s="102">
        <f t="shared" si="74"/>
        <v>0</v>
      </c>
      <c r="BL351" s="17" t="s">
        <v>580</v>
      </c>
      <c r="BM351" s="179" t="s">
        <v>8357</v>
      </c>
    </row>
    <row r="352" spans="2:65" s="11" customFormat="1" ht="26" customHeight="1">
      <c r="B352" s="156"/>
      <c r="D352" s="157" t="s">
        <v>76</v>
      </c>
      <c r="E352" s="158" t="s">
        <v>7245</v>
      </c>
      <c r="F352" s="158" t="s">
        <v>8358</v>
      </c>
      <c r="I352" s="159"/>
      <c r="J352" s="160">
        <f>BK352</f>
        <v>0</v>
      </c>
      <c r="L352" s="156"/>
      <c r="M352" s="161"/>
      <c r="P352" s="162">
        <f>SUM(P353:P388)</f>
        <v>0</v>
      </c>
      <c r="R352" s="162">
        <f>SUM(R353:R388)</f>
        <v>0</v>
      </c>
      <c r="T352" s="163">
        <f>SUM(T353:T388)</f>
        <v>0</v>
      </c>
      <c r="AR352" s="157" t="s">
        <v>84</v>
      </c>
      <c r="AT352" s="164" t="s">
        <v>76</v>
      </c>
      <c r="AU352" s="164" t="s">
        <v>77</v>
      </c>
      <c r="AY352" s="157" t="s">
        <v>574</v>
      </c>
      <c r="BK352" s="165">
        <f>SUM(BK353:BK388)</f>
        <v>0</v>
      </c>
    </row>
    <row r="353" spans="2:65" s="1" customFormat="1" ht="76.25" customHeight="1">
      <c r="B353" s="140"/>
      <c r="C353" s="168" t="s">
        <v>2204</v>
      </c>
      <c r="D353" s="168" t="s">
        <v>576</v>
      </c>
      <c r="E353" s="169" t="s">
        <v>8359</v>
      </c>
      <c r="F353" s="170" t="s">
        <v>8360</v>
      </c>
      <c r="G353" s="171" t="s">
        <v>1</v>
      </c>
      <c r="H353" s="172">
        <v>1</v>
      </c>
      <c r="I353" s="173"/>
      <c r="J353" s="174">
        <f t="shared" ref="J353:J388" si="79">ROUND(I353*H353,2)</f>
        <v>0</v>
      </c>
      <c r="K353" s="175"/>
      <c r="L353" s="34"/>
      <c r="M353" s="176" t="s">
        <v>1</v>
      </c>
      <c r="N353" s="139" t="s">
        <v>43</v>
      </c>
      <c r="P353" s="177">
        <f t="shared" ref="P353:P388" si="80">O353*H353</f>
        <v>0</v>
      </c>
      <c r="Q353" s="177">
        <v>0</v>
      </c>
      <c r="R353" s="177">
        <f t="shared" ref="R353:R388" si="81">Q353*H353</f>
        <v>0</v>
      </c>
      <c r="S353" s="177">
        <v>0</v>
      </c>
      <c r="T353" s="178">
        <f t="shared" ref="T353:T388" si="82">S353*H353</f>
        <v>0</v>
      </c>
      <c r="AR353" s="179" t="s">
        <v>580</v>
      </c>
      <c r="AT353" s="179" t="s">
        <v>576</v>
      </c>
      <c r="AU353" s="179" t="s">
        <v>84</v>
      </c>
      <c r="AY353" s="17" t="s">
        <v>574</v>
      </c>
      <c r="BE353" s="102">
        <f t="shared" ref="BE353:BE388" si="83">IF(N353="základná",J353,0)</f>
        <v>0</v>
      </c>
      <c r="BF353" s="102">
        <f t="shared" ref="BF353:BF388" si="84">IF(N353="znížená",J353,0)</f>
        <v>0</v>
      </c>
      <c r="BG353" s="102">
        <f t="shared" ref="BG353:BG388" si="85">IF(N353="zákl. prenesená",J353,0)</f>
        <v>0</v>
      </c>
      <c r="BH353" s="102">
        <f t="shared" ref="BH353:BH388" si="86">IF(N353="zníž. prenesená",J353,0)</f>
        <v>0</v>
      </c>
      <c r="BI353" s="102">
        <f t="shared" ref="BI353:BI388" si="87">IF(N353="nulová",J353,0)</f>
        <v>0</v>
      </c>
      <c r="BJ353" s="17" t="s">
        <v>89</v>
      </c>
      <c r="BK353" s="102">
        <f t="shared" ref="BK353:BK388" si="88">ROUND(I353*H353,2)</f>
        <v>0</v>
      </c>
      <c r="BL353" s="17" t="s">
        <v>580</v>
      </c>
      <c r="BM353" s="179" t="s">
        <v>8361</v>
      </c>
    </row>
    <row r="354" spans="2:65" s="1" customFormat="1" ht="24.25" customHeight="1">
      <c r="B354" s="140"/>
      <c r="C354" s="168" t="s">
        <v>2208</v>
      </c>
      <c r="D354" s="168" t="s">
        <v>576</v>
      </c>
      <c r="E354" s="169" t="s">
        <v>8362</v>
      </c>
      <c r="F354" s="170" t="s">
        <v>8363</v>
      </c>
      <c r="G354" s="171" t="s">
        <v>1</v>
      </c>
      <c r="H354" s="172">
        <v>1</v>
      </c>
      <c r="I354" s="173"/>
      <c r="J354" s="174">
        <f t="shared" si="79"/>
        <v>0</v>
      </c>
      <c r="K354" s="175"/>
      <c r="L354" s="34"/>
      <c r="M354" s="176" t="s">
        <v>1</v>
      </c>
      <c r="N354" s="139" t="s">
        <v>43</v>
      </c>
      <c r="P354" s="177">
        <f t="shared" si="80"/>
        <v>0</v>
      </c>
      <c r="Q354" s="177">
        <v>0</v>
      </c>
      <c r="R354" s="177">
        <f t="shared" si="81"/>
        <v>0</v>
      </c>
      <c r="S354" s="177">
        <v>0</v>
      </c>
      <c r="T354" s="178">
        <f t="shared" si="82"/>
        <v>0</v>
      </c>
      <c r="AR354" s="179" t="s">
        <v>580</v>
      </c>
      <c r="AT354" s="179" t="s">
        <v>576</v>
      </c>
      <c r="AU354" s="179" t="s">
        <v>84</v>
      </c>
      <c r="AY354" s="17" t="s">
        <v>574</v>
      </c>
      <c r="BE354" s="102">
        <f t="shared" si="83"/>
        <v>0</v>
      </c>
      <c r="BF354" s="102">
        <f t="shared" si="84"/>
        <v>0</v>
      </c>
      <c r="BG354" s="102">
        <f t="shared" si="85"/>
        <v>0</v>
      </c>
      <c r="BH354" s="102">
        <f t="shared" si="86"/>
        <v>0</v>
      </c>
      <c r="BI354" s="102">
        <f t="shared" si="87"/>
        <v>0</v>
      </c>
      <c r="BJ354" s="17" t="s">
        <v>89</v>
      </c>
      <c r="BK354" s="102">
        <f t="shared" si="88"/>
        <v>0</v>
      </c>
      <c r="BL354" s="17" t="s">
        <v>580</v>
      </c>
      <c r="BM354" s="179" t="s">
        <v>8364</v>
      </c>
    </row>
    <row r="355" spans="2:65" s="1" customFormat="1" ht="24.25" customHeight="1">
      <c r="B355" s="140"/>
      <c r="C355" s="168" t="s">
        <v>2217</v>
      </c>
      <c r="D355" s="168" t="s">
        <v>576</v>
      </c>
      <c r="E355" s="169" t="s">
        <v>8365</v>
      </c>
      <c r="F355" s="170" t="s">
        <v>8366</v>
      </c>
      <c r="G355" s="171" t="s">
        <v>1</v>
      </c>
      <c r="H355" s="172">
        <v>4</v>
      </c>
      <c r="I355" s="173"/>
      <c r="J355" s="174">
        <f t="shared" si="79"/>
        <v>0</v>
      </c>
      <c r="K355" s="175"/>
      <c r="L355" s="34"/>
      <c r="M355" s="176" t="s">
        <v>1</v>
      </c>
      <c r="N355" s="139" t="s">
        <v>43</v>
      </c>
      <c r="P355" s="177">
        <f t="shared" si="80"/>
        <v>0</v>
      </c>
      <c r="Q355" s="177">
        <v>0</v>
      </c>
      <c r="R355" s="177">
        <f t="shared" si="81"/>
        <v>0</v>
      </c>
      <c r="S355" s="177">
        <v>0</v>
      </c>
      <c r="T355" s="178">
        <f t="shared" si="82"/>
        <v>0</v>
      </c>
      <c r="AR355" s="179" t="s">
        <v>580</v>
      </c>
      <c r="AT355" s="179" t="s">
        <v>576</v>
      </c>
      <c r="AU355" s="179" t="s">
        <v>84</v>
      </c>
      <c r="AY355" s="17" t="s">
        <v>574</v>
      </c>
      <c r="BE355" s="102">
        <f t="shared" si="83"/>
        <v>0</v>
      </c>
      <c r="BF355" s="102">
        <f t="shared" si="84"/>
        <v>0</v>
      </c>
      <c r="BG355" s="102">
        <f t="shared" si="85"/>
        <v>0</v>
      </c>
      <c r="BH355" s="102">
        <f t="shared" si="86"/>
        <v>0</v>
      </c>
      <c r="BI355" s="102">
        <f t="shared" si="87"/>
        <v>0</v>
      </c>
      <c r="BJ355" s="17" t="s">
        <v>89</v>
      </c>
      <c r="BK355" s="102">
        <f t="shared" si="88"/>
        <v>0</v>
      </c>
      <c r="BL355" s="17" t="s">
        <v>580</v>
      </c>
      <c r="BM355" s="179" t="s">
        <v>8367</v>
      </c>
    </row>
    <row r="356" spans="2:65" s="1" customFormat="1" ht="24.25" customHeight="1">
      <c r="B356" s="140"/>
      <c r="C356" s="168" t="s">
        <v>2226</v>
      </c>
      <c r="D356" s="168" t="s">
        <v>576</v>
      </c>
      <c r="E356" s="169" t="s">
        <v>8368</v>
      </c>
      <c r="F356" s="170" t="s">
        <v>8195</v>
      </c>
      <c r="G356" s="171" t="s">
        <v>1</v>
      </c>
      <c r="H356" s="172">
        <v>3</v>
      </c>
      <c r="I356" s="173"/>
      <c r="J356" s="174">
        <f t="shared" si="79"/>
        <v>0</v>
      </c>
      <c r="K356" s="175"/>
      <c r="L356" s="34"/>
      <c r="M356" s="176" t="s">
        <v>1</v>
      </c>
      <c r="N356" s="139" t="s">
        <v>43</v>
      </c>
      <c r="P356" s="177">
        <f t="shared" si="80"/>
        <v>0</v>
      </c>
      <c r="Q356" s="177">
        <v>0</v>
      </c>
      <c r="R356" s="177">
        <f t="shared" si="81"/>
        <v>0</v>
      </c>
      <c r="S356" s="177">
        <v>0</v>
      </c>
      <c r="T356" s="178">
        <f t="shared" si="82"/>
        <v>0</v>
      </c>
      <c r="AR356" s="179" t="s">
        <v>580</v>
      </c>
      <c r="AT356" s="179" t="s">
        <v>576</v>
      </c>
      <c r="AU356" s="179" t="s">
        <v>84</v>
      </c>
      <c r="AY356" s="17" t="s">
        <v>574</v>
      </c>
      <c r="BE356" s="102">
        <f t="shared" si="83"/>
        <v>0</v>
      </c>
      <c r="BF356" s="102">
        <f t="shared" si="84"/>
        <v>0</v>
      </c>
      <c r="BG356" s="102">
        <f t="shared" si="85"/>
        <v>0</v>
      </c>
      <c r="BH356" s="102">
        <f t="shared" si="86"/>
        <v>0</v>
      </c>
      <c r="BI356" s="102">
        <f t="shared" si="87"/>
        <v>0</v>
      </c>
      <c r="BJ356" s="17" t="s">
        <v>89</v>
      </c>
      <c r="BK356" s="102">
        <f t="shared" si="88"/>
        <v>0</v>
      </c>
      <c r="BL356" s="17" t="s">
        <v>580</v>
      </c>
      <c r="BM356" s="179" t="s">
        <v>8369</v>
      </c>
    </row>
    <row r="357" spans="2:65" s="1" customFormat="1" ht="24.25" customHeight="1">
      <c r="B357" s="140"/>
      <c r="C357" s="168" t="s">
        <v>2240</v>
      </c>
      <c r="D357" s="168" t="s">
        <v>576</v>
      </c>
      <c r="E357" s="169" t="s">
        <v>8370</v>
      </c>
      <c r="F357" s="170" t="s">
        <v>8371</v>
      </c>
      <c r="G357" s="171" t="s">
        <v>1</v>
      </c>
      <c r="H357" s="172">
        <v>1</v>
      </c>
      <c r="I357" s="173"/>
      <c r="J357" s="174">
        <f t="shared" si="79"/>
        <v>0</v>
      </c>
      <c r="K357" s="175"/>
      <c r="L357" s="34"/>
      <c r="M357" s="176" t="s">
        <v>1</v>
      </c>
      <c r="N357" s="139" t="s">
        <v>43</v>
      </c>
      <c r="P357" s="177">
        <f t="shared" si="80"/>
        <v>0</v>
      </c>
      <c r="Q357" s="177">
        <v>0</v>
      </c>
      <c r="R357" s="177">
        <f t="shared" si="81"/>
        <v>0</v>
      </c>
      <c r="S357" s="177">
        <v>0</v>
      </c>
      <c r="T357" s="178">
        <f t="shared" si="82"/>
        <v>0</v>
      </c>
      <c r="AR357" s="179" t="s">
        <v>580</v>
      </c>
      <c r="AT357" s="179" t="s">
        <v>576</v>
      </c>
      <c r="AU357" s="179" t="s">
        <v>84</v>
      </c>
      <c r="AY357" s="17" t="s">
        <v>574</v>
      </c>
      <c r="BE357" s="102">
        <f t="shared" si="83"/>
        <v>0</v>
      </c>
      <c r="BF357" s="102">
        <f t="shared" si="84"/>
        <v>0</v>
      </c>
      <c r="BG357" s="102">
        <f t="shared" si="85"/>
        <v>0</v>
      </c>
      <c r="BH357" s="102">
        <f t="shared" si="86"/>
        <v>0</v>
      </c>
      <c r="BI357" s="102">
        <f t="shared" si="87"/>
        <v>0</v>
      </c>
      <c r="BJ357" s="17" t="s">
        <v>89</v>
      </c>
      <c r="BK357" s="102">
        <f t="shared" si="88"/>
        <v>0</v>
      </c>
      <c r="BL357" s="17" t="s">
        <v>580</v>
      </c>
      <c r="BM357" s="179" t="s">
        <v>8372</v>
      </c>
    </row>
    <row r="358" spans="2:65" s="1" customFormat="1" ht="21.75" customHeight="1">
      <c r="B358" s="140"/>
      <c r="C358" s="168" t="s">
        <v>2246</v>
      </c>
      <c r="D358" s="168" t="s">
        <v>576</v>
      </c>
      <c r="E358" s="169" t="s">
        <v>8373</v>
      </c>
      <c r="F358" s="170" t="s">
        <v>8068</v>
      </c>
      <c r="G358" s="171" t="s">
        <v>1</v>
      </c>
      <c r="H358" s="172">
        <v>1</v>
      </c>
      <c r="I358" s="173"/>
      <c r="J358" s="174">
        <f t="shared" si="79"/>
        <v>0</v>
      </c>
      <c r="K358" s="175"/>
      <c r="L358" s="34"/>
      <c r="M358" s="176" t="s">
        <v>1</v>
      </c>
      <c r="N358" s="139" t="s">
        <v>43</v>
      </c>
      <c r="P358" s="177">
        <f t="shared" si="80"/>
        <v>0</v>
      </c>
      <c r="Q358" s="177">
        <v>0</v>
      </c>
      <c r="R358" s="177">
        <f t="shared" si="81"/>
        <v>0</v>
      </c>
      <c r="S358" s="177">
        <v>0</v>
      </c>
      <c r="T358" s="178">
        <f t="shared" si="82"/>
        <v>0</v>
      </c>
      <c r="AR358" s="179" t="s">
        <v>580</v>
      </c>
      <c r="AT358" s="179" t="s">
        <v>576</v>
      </c>
      <c r="AU358" s="179" t="s">
        <v>84</v>
      </c>
      <c r="AY358" s="17" t="s">
        <v>574</v>
      </c>
      <c r="BE358" s="102">
        <f t="shared" si="83"/>
        <v>0</v>
      </c>
      <c r="BF358" s="102">
        <f t="shared" si="84"/>
        <v>0</v>
      </c>
      <c r="BG358" s="102">
        <f t="shared" si="85"/>
        <v>0</v>
      </c>
      <c r="BH358" s="102">
        <f t="shared" si="86"/>
        <v>0</v>
      </c>
      <c r="BI358" s="102">
        <f t="shared" si="87"/>
        <v>0</v>
      </c>
      <c r="BJ358" s="17" t="s">
        <v>89</v>
      </c>
      <c r="BK358" s="102">
        <f t="shared" si="88"/>
        <v>0</v>
      </c>
      <c r="BL358" s="17" t="s">
        <v>580</v>
      </c>
      <c r="BM358" s="179" t="s">
        <v>8374</v>
      </c>
    </row>
    <row r="359" spans="2:65" s="1" customFormat="1" ht="33" customHeight="1">
      <c r="B359" s="140"/>
      <c r="C359" s="168" t="s">
        <v>2251</v>
      </c>
      <c r="D359" s="168" t="s">
        <v>576</v>
      </c>
      <c r="E359" s="169" t="s">
        <v>8375</v>
      </c>
      <c r="F359" s="170" t="s">
        <v>8376</v>
      </c>
      <c r="G359" s="171" t="s">
        <v>1</v>
      </c>
      <c r="H359" s="172">
        <v>1</v>
      </c>
      <c r="I359" s="173"/>
      <c r="J359" s="174">
        <f t="shared" si="79"/>
        <v>0</v>
      </c>
      <c r="K359" s="175"/>
      <c r="L359" s="34"/>
      <c r="M359" s="176" t="s">
        <v>1</v>
      </c>
      <c r="N359" s="139" t="s">
        <v>43</v>
      </c>
      <c r="P359" s="177">
        <f t="shared" si="80"/>
        <v>0</v>
      </c>
      <c r="Q359" s="177">
        <v>0</v>
      </c>
      <c r="R359" s="177">
        <f t="shared" si="81"/>
        <v>0</v>
      </c>
      <c r="S359" s="177">
        <v>0</v>
      </c>
      <c r="T359" s="178">
        <f t="shared" si="82"/>
        <v>0</v>
      </c>
      <c r="AR359" s="179" t="s">
        <v>580</v>
      </c>
      <c r="AT359" s="179" t="s">
        <v>576</v>
      </c>
      <c r="AU359" s="179" t="s">
        <v>84</v>
      </c>
      <c r="AY359" s="17" t="s">
        <v>574</v>
      </c>
      <c r="BE359" s="102">
        <f t="shared" si="83"/>
        <v>0</v>
      </c>
      <c r="BF359" s="102">
        <f t="shared" si="84"/>
        <v>0</v>
      </c>
      <c r="BG359" s="102">
        <f t="shared" si="85"/>
        <v>0</v>
      </c>
      <c r="BH359" s="102">
        <f t="shared" si="86"/>
        <v>0</v>
      </c>
      <c r="BI359" s="102">
        <f t="shared" si="87"/>
        <v>0</v>
      </c>
      <c r="BJ359" s="17" t="s">
        <v>89</v>
      </c>
      <c r="BK359" s="102">
        <f t="shared" si="88"/>
        <v>0</v>
      </c>
      <c r="BL359" s="17" t="s">
        <v>580</v>
      </c>
      <c r="BM359" s="179" t="s">
        <v>8377</v>
      </c>
    </row>
    <row r="360" spans="2:65" s="1" customFormat="1" ht="33" customHeight="1">
      <c r="B360" s="140"/>
      <c r="C360" s="168" t="s">
        <v>2256</v>
      </c>
      <c r="D360" s="168" t="s">
        <v>576</v>
      </c>
      <c r="E360" s="169" t="s">
        <v>8378</v>
      </c>
      <c r="F360" s="170" t="s">
        <v>8223</v>
      </c>
      <c r="G360" s="171" t="s">
        <v>1</v>
      </c>
      <c r="H360" s="172">
        <v>3</v>
      </c>
      <c r="I360" s="173"/>
      <c r="J360" s="174">
        <f t="shared" si="79"/>
        <v>0</v>
      </c>
      <c r="K360" s="175"/>
      <c r="L360" s="34"/>
      <c r="M360" s="176" t="s">
        <v>1</v>
      </c>
      <c r="N360" s="139" t="s">
        <v>43</v>
      </c>
      <c r="P360" s="177">
        <f t="shared" si="80"/>
        <v>0</v>
      </c>
      <c r="Q360" s="177">
        <v>0</v>
      </c>
      <c r="R360" s="177">
        <f t="shared" si="81"/>
        <v>0</v>
      </c>
      <c r="S360" s="177">
        <v>0</v>
      </c>
      <c r="T360" s="178">
        <f t="shared" si="82"/>
        <v>0</v>
      </c>
      <c r="AR360" s="179" t="s">
        <v>580</v>
      </c>
      <c r="AT360" s="179" t="s">
        <v>576</v>
      </c>
      <c r="AU360" s="179" t="s">
        <v>84</v>
      </c>
      <c r="AY360" s="17" t="s">
        <v>574</v>
      </c>
      <c r="BE360" s="102">
        <f t="shared" si="83"/>
        <v>0</v>
      </c>
      <c r="BF360" s="102">
        <f t="shared" si="84"/>
        <v>0</v>
      </c>
      <c r="BG360" s="102">
        <f t="shared" si="85"/>
        <v>0</v>
      </c>
      <c r="BH360" s="102">
        <f t="shared" si="86"/>
        <v>0</v>
      </c>
      <c r="BI360" s="102">
        <f t="shared" si="87"/>
        <v>0</v>
      </c>
      <c r="BJ360" s="17" t="s">
        <v>89</v>
      </c>
      <c r="BK360" s="102">
        <f t="shared" si="88"/>
        <v>0</v>
      </c>
      <c r="BL360" s="17" t="s">
        <v>580</v>
      </c>
      <c r="BM360" s="179" t="s">
        <v>8379</v>
      </c>
    </row>
    <row r="361" spans="2:65" s="1" customFormat="1" ht="33" customHeight="1">
      <c r="B361" s="140"/>
      <c r="C361" s="168" t="s">
        <v>2266</v>
      </c>
      <c r="D361" s="168" t="s">
        <v>576</v>
      </c>
      <c r="E361" s="169" t="s">
        <v>8380</v>
      </c>
      <c r="F361" s="170" t="s">
        <v>8226</v>
      </c>
      <c r="G361" s="171" t="s">
        <v>1</v>
      </c>
      <c r="H361" s="172">
        <v>1</v>
      </c>
      <c r="I361" s="173"/>
      <c r="J361" s="174">
        <f t="shared" si="79"/>
        <v>0</v>
      </c>
      <c r="K361" s="175"/>
      <c r="L361" s="34"/>
      <c r="M361" s="176" t="s">
        <v>1</v>
      </c>
      <c r="N361" s="139" t="s">
        <v>43</v>
      </c>
      <c r="P361" s="177">
        <f t="shared" si="80"/>
        <v>0</v>
      </c>
      <c r="Q361" s="177">
        <v>0</v>
      </c>
      <c r="R361" s="177">
        <f t="shared" si="81"/>
        <v>0</v>
      </c>
      <c r="S361" s="177">
        <v>0</v>
      </c>
      <c r="T361" s="178">
        <f t="shared" si="82"/>
        <v>0</v>
      </c>
      <c r="AR361" s="179" t="s">
        <v>580</v>
      </c>
      <c r="AT361" s="179" t="s">
        <v>576</v>
      </c>
      <c r="AU361" s="179" t="s">
        <v>84</v>
      </c>
      <c r="AY361" s="17" t="s">
        <v>574</v>
      </c>
      <c r="BE361" s="102">
        <f t="shared" si="83"/>
        <v>0</v>
      </c>
      <c r="BF361" s="102">
        <f t="shared" si="84"/>
        <v>0</v>
      </c>
      <c r="BG361" s="102">
        <f t="shared" si="85"/>
        <v>0</v>
      </c>
      <c r="BH361" s="102">
        <f t="shared" si="86"/>
        <v>0</v>
      </c>
      <c r="BI361" s="102">
        <f t="shared" si="87"/>
        <v>0</v>
      </c>
      <c r="BJ361" s="17" t="s">
        <v>89</v>
      </c>
      <c r="BK361" s="102">
        <f t="shared" si="88"/>
        <v>0</v>
      </c>
      <c r="BL361" s="17" t="s">
        <v>580</v>
      </c>
      <c r="BM361" s="179" t="s">
        <v>8381</v>
      </c>
    </row>
    <row r="362" spans="2:65" s="1" customFormat="1" ht="16.5" customHeight="1">
      <c r="B362" s="140"/>
      <c r="C362" s="168" t="s">
        <v>2270</v>
      </c>
      <c r="D362" s="168" t="s">
        <v>576</v>
      </c>
      <c r="E362" s="169" t="s">
        <v>8382</v>
      </c>
      <c r="F362" s="170" t="s">
        <v>8229</v>
      </c>
      <c r="G362" s="171" t="s">
        <v>1</v>
      </c>
      <c r="H362" s="172">
        <v>2</v>
      </c>
      <c r="I362" s="173"/>
      <c r="J362" s="174">
        <f t="shared" si="79"/>
        <v>0</v>
      </c>
      <c r="K362" s="175"/>
      <c r="L362" s="34"/>
      <c r="M362" s="176" t="s">
        <v>1</v>
      </c>
      <c r="N362" s="139" t="s">
        <v>43</v>
      </c>
      <c r="P362" s="177">
        <f t="shared" si="80"/>
        <v>0</v>
      </c>
      <c r="Q362" s="177">
        <v>0</v>
      </c>
      <c r="R362" s="177">
        <f t="shared" si="81"/>
        <v>0</v>
      </c>
      <c r="S362" s="177">
        <v>0</v>
      </c>
      <c r="T362" s="178">
        <f t="shared" si="82"/>
        <v>0</v>
      </c>
      <c r="AR362" s="179" t="s">
        <v>580</v>
      </c>
      <c r="AT362" s="179" t="s">
        <v>576</v>
      </c>
      <c r="AU362" s="179" t="s">
        <v>84</v>
      </c>
      <c r="AY362" s="17" t="s">
        <v>574</v>
      </c>
      <c r="BE362" s="102">
        <f t="shared" si="83"/>
        <v>0</v>
      </c>
      <c r="BF362" s="102">
        <f t="shared" si="84"/>
        <v>0</v>
      </c>
      <c r="BG362" s="102">
        <f t="shared" si="85"/>
        <v>0</v>
      </c>
      <c r="BH362" s="102">
        <f t="shared" si="86"/>
        <v>0</v>
      </c>
      <c r="BI362" s="102">
        <f t="shared" si="87"/>
        <v>0</v>
      </c>
      <c r="BJ362" s="17" t="s">
        <v>89</v>
      </c>
      <c r="BK362" s="102">
        <f t="shared" si="88"/>
        <v>0</v>
      </c>
      <c r="BL362" s="17" t="s">
        <v>580</v>
      </c>
      <c r="BM362" s="179" t="s">
        <v>8383</v>
      </c>
    </row>
    <row r="363" spans="2:65" s="1" customFormat="1" ht="33" customHeight="1">
      <c r="B363" s="140"/>
      <c r="C363" s="168" t="s">
        <v>2277</v>
      </c>
      <c r="D363" s="168" t="s">
        <v>576</v>
      </c>
      <c r="E363" s="169" t="s">
        <v>8384</v>
      </c>
      <c r="F363" s="170" t="s">
        <v>8241</v>
      </c>
      <c r="G363" s="171" t="s">
        <v>1</v>
      </c>
      <c r="H363" s="172">
        <v>1</v>
      </c>
      <c r="I363" s="173"/>
      <c r="J363" s="174">
        <f t="shared" si="79"/>
        <v>0</v>
      </c>
      <c r="K363" s="175"/>
      <c r="L363" s="34"/>
      <c r="M363" s="176" t="s">
        <v>1</v>
      </c>
      <c r="N363" s="139" t="s">
        <v>43</v>
      </c>
      <c r="P363" s="177">
        <f t="shared" si="80"/>
        <v>0</v>
      </c>
      <c r="Q363" s="177">
        <v>0</v>
      </c>
      <c r="R363" s="177">
        <f t="shared" si="81"/>
        <v>0</v>
      </c>
      <c r="S363" s="177">
        <v>0</v>
      </c>
      <c r="T363" s="178">
        <f t="shared" si="82"/>
        <v>0</v>
      </c>
      <c r="AR363" s="179" t="s">
        <v>580</v>
      </c>
      <c r="AT363" s="179" t="s">
        <v>576</v>
      </c>
      <c r="AU363" s="179" t="s">
        <v>84</v>
      </c>
      <c r="AY363" s="17" t="s">
        <v>574</v>
      </c>
      <c r="BE363" s="102">
        <f t="shared" si="83"/>
        <v>0</v>
      </c>
      <c r="BF363" s="102">
        <f t="shared" si="84"/>
        <v>0</v>
      </c>
      <c r="BG363" s="102">
        <f t="shared" si="85"/>
        <v>0</v>
      </c>
      <c r="BH363" s="102">
        <f t="shared" si="86"/>
        <v>0</v>
      </c>
      <c r="BI363" s="102">
        <f t="shared" si="87"/>
        <v>0</v>
      </c>
      <c r="BJ363" s="17" t="s">
        <v>89</v>
      </c>
      <c r="BK363" s="102">
        <f t="shared" si="88"/>
        <v>0</v>
      </c>
      <c r="BL363" s="17" t="s">
        <v>580</v>
      </c>
      <c r="BM363" s="179" t="s">
        <v>8385</v>
      </c>
    </row>
    <row r="364" spans="2:65" s="1" customFormat="1" ht="49.25" customHeight="1">
      <c r="B364" s="140"/>
      <c r="C364" s="168" t="s">
        <v>2281</v>
      </c>
      <c r="D364" s="168" t="s">
        <v>576</v>
      </c>
      <c r="E364" s="169" t="s">
        <v>8386</v>
      </c>
      <c r="F364" s="170" t="s">
        <v>8387</v>
      </c>
      <c r="G364" s="171" t="s">
        <v>1</v>
      </c>
      <c r="H364" s="172">
        <v>4</v>
      </c>
      <c r="I364" s="173"/>
      <c r="J364" s="174">
        <f t="shared" si="79"/>
        <v>0</v>
      </c>
      <c r="K364" s="175"/>
      <c r="L364" s="34"/>
      <c r="M364" s="176" t="s">
        <v>1</v>
      </c>
      <c r="N364" s="139" t="s">
        <v>43</v>
      </c>
      <c r="P364" s="177">
        <f t="shared" si="80"/>
        <v>0</v>
      </c>
      <c r="Q364" s="177">
        <v>0</v>
      </c>
      <c r="R364" s="177">
        <f t="shared" si="81"/>
        <v>0</v>
      </c>
      <c r="S364" s="177">
        <v>0</v>
      </c>
      <c r="T364" s="178">
        <f t="shared" si="82"/>
        <v>0</v>
      </c>
      <c r="AR364" s="179" t="s">
        <v>580</v>
      </c>
      <c r="AT364" s="179" t="s">
        <v>576</v>
      </c>
      <c r="AU364" s="179" t="s">
        <v>84</v>
      </c>
      <c r="AY364" s="17" t="s">
        <v>574</v>
      </c>
      <c r="BE364" s="102">
        <f t="shared" si="83"/>
        <v>0</v>
      </c>
      <c r="BF364" s="102">
        <f t="shared" si="84"/>
        <v>0</v>
      </c>
      <c r="BG364" s="102">
        <f t="shared" si="85"/>
        <v>0</v>
      </c>
      <c r="BH364" s="102">
        <f t="shared" si="86"/>
        <v>0</v>
      </c>
      <c r="BI364" s="102">
        <f t="shared" si="87"/>
        <v>0</v>
      </c>
      <c r="BJ364" s="17" t="s">
        <v>89</v>
      </c>
      <c r="BK364" s="102">
        <f t="shared" si="88"/>
        <v>0</v>
      </c>
      <c r="BL364" s="17" t="s">
        <v>580</v>
      </c>
      <c r="BM364" s="179" t="s">
        <v>8388</v>
      </c>
    </row>
    <row r="365" spans="2:65" s="1" customFormat="1" ht="49.25" customHeight="1">
      <c r="B365" s="140"/>
      <c r="C365" s="168" t="s">
        <v>2285</v>
      </c>
      <c r="D365" s="168" t="s">
        <v>576</v>
      </c>
      <c r="E365" s="169" t="s">
        <v>8389</v>
      </c>
      <c r="F365" s="170" t="s">
        <v>8098</v>
      </c>
      <c r="G365" s="171" t="s">
        <v>1</v>
      </c>
      <c r="H365" s="172">
        <v>4</v>
      </c>
      <c r="I365" s="173"/>
      <c r="J365" s="174">
        <f t="shared" si="79"/>
        <v>0</v>
      </c>
      <c r="K365" s="175"/>
      <c r="L365" s="34"/>
      <c r="M365" s="176" t="s">
        <v>1</v>
      </c>
      <c r="N365" s="139" t="s">
        <v>43</v>
      </c>
      <c r="P365" s="177">
        <f t="shared" si="80"/>
        <v>0</v>
      </c>
      <c r="Q365" s="177">
        <v>0</v>
      </c>
      <c r="R365" s="177">
        <f t="shared" si="81"/>
        <v>0</v>
      </c>
      <c r="S365" s="177">
        <v>0</v>
      </c>
      <c r="T365" s="178">
        <f t="shared" si="82"/>
        <v>0</v>
      </c>
      <c r="AR365" s="179" t="s">
        <v>580</v>
      </c>
      <c r="AT365" s="179" t="s">
        <v>576</v>
      </c>
      <c r="AU365" s="179" t="s">
        <v>84</v>
      </c>
      <c r="AY365" s="17" t="s">
        <v>574</v>
      </c>
      <c r="BE365" s="102">
        <f t="shared" si="83"/>
        <v>0</v>
      </c>
      <c r="BF365" s="102">
        <f t="shared" si="84"/>
        <v>0</v>
      </c>
      <c r="BG365" s="102">
        <f t="shared" si="85"/>
        <v>0</v>
      </c>
      <c r="BH365" s="102">
        <f t="shared" si="86"/>
        <v>0</v>
      </c>
      <c r="BI365" s="102">
        <f t="shared" si="87"/>
        <v>0</v>
      </c>
      <c r="BJ365" s="17" t="s">
        <v>89</v>
      </c>
      <c r="BK365" s="102">
        <f t="shared" si="88"/>
        <v>0</v>
      </c>
      <c r="BL365" s="17" t="s">
        <v>580</v>
      </c>
      <c r="BM365" s="179" t="s">
        <v>8390</v>
      </c>
    </row>
    <row r="366" spans="2:65" s="1" customFormat="1" ht="49.25" customHeight="1">
      <c r="B366" s="140"/>
      <c r="C366" s="168" t="s">
        <v>2289</v>
      </c>
      <c r="D366" s="168" t="s">
        <v>576</v>
      </c>
      <c r="E366" s="169" t="s">
        <v>8391</v>
      </c>
      <c r="F366" s="170" t="s">
        <v>8392</v>
      </c>
      <c r="G366" s="171" t="s">
        <v>1</v>
      </c>
      <c r="H366" s="172">
        <v>1</v>
      </c>
      <c r="I366" s="173"/>
      <c r="J366" s="174">
        <f t="shared" si="79"/>
        <v>0</v>
      </c>
      <c r="K366" s="175"/>
      <c r="L366" s="34"/>
      <c r="M366" s="176" t="s">
        <v>1</v>
      </c>
      <c r="N366" s="139" t="s">
        <v>43</v>
      </c>
      <c r="P366" s="177">
        <f t="shared" si="80"/>
        <v>0</v>
      </c>
      <c r="Q366" s="177">
        <v>0</v>
      </c>
      <c r="R366" s="177">
        <f t="shared" si="81"/>
        <v>0</v>
      </c>
      <c r="S366" s="177">
        <v>0</v>
      </c>
      <c r="T366" s="178">
        <f t="shared" si="82"/>
        <v>0</v>
      </c>
      <c r="AR366" s="179" t="s">
        <v>580</v>
      </c>
      <c r="AT366" s="179" t="s">
        <v>576</v>
      </c>
      <c r="AU366" s="179" t="s">
        <v>84</v>
      </c>
      <c r="AY366" s="17" t="s">
        <v>574</v>
      </c>
      <c r="BE366" s="102">
        <f t="shared" si="83"/>
        <v>0</v>
      </c>
      <c r="BF366" s="102">
        <f t="shared" si="84"/>
        <v>0</v>
      </c>
      <c r="BG366" s="102">
        <f t="shared" si="85"/>
        <v>0</v>
      </c>
      <c r="BH366" s="102">
        <f t="shared" si="86"/>
        <v>0</v>
      </c>
      <c r="BI366" s="102">
        <f t="shared" si="87"/>
        <v>0</v>
      </c>
      <c r="BJ366" s="17" t="s">
        <v>89</v>
      </c>
      <c r="BK366" s="102">
        <f t="shared" si="88"/>
        <v>0</v>
      </c>
      <c r="BL366" s="17" t="s">
        <v>580</v>
      </c>
      <c r="BM366" s="179" t="s">
        <v>8393</v>
      </c>
    </row>
    <row r="367" spans="2:65" s="1" customFormat="1" ht="24.25" customHeight="1">
      <c r="B367" s="140"/>
      <c r="C367" s="168" t="s">
        <v>2293</v>
      </c>
      <c r="D367" s="168" t="s">
        <v>576</v>
      </c>
      <c r="E367" s="169" t="s">
        <v>8394</v>
      </c>
      <c r="F367" s="170" t="s">
        <v>8272</v>
      </c>
      <c r="G367" s="171" t="s">
        <v>1</v>
      </c>
      <c r="H367" s="172">
        <v>1</v>
      </c>
      <c r="I367" s="173"/>
      <c r="J367" s="174">
        <f t="shared" si="79"/>
        <v>0</v>
      </c>
      <c r="K367" s="175"/>
      <c r="L367" s="34"/>
      <c r="M367" s="176" t="s">
        <v>1</v>
      </c>
      <c r="N367" s="139" t="s">
        <v>43</v>
      </c>
      <c r="P367" s="177">
        <f t="shared" si="80"/>
        <v>0</v>
      </c>
      <c r="Q367" s="177">
        <v>0</v>
      </c>
      <c r="R367" s="177">
        <f t="shared" si="81"/>
        <v>0</v>
      </c>
      <c r="S367" s="177">
        <v>0</v>
      </c>
      <c r="T367" s="178">
        <f t="shared" si="82"/>
        <v>0</v>
      </c>
      <c r="AR367" s="179" t="s">
        <v>580</v>
      </c>
      <c r="AT367" s="179" t="s">
        <v>576</v>
      </c>
      <c r="AU367" s="179" t="s">
        <v>84</v>
      </c>
      <c r="AY367" s="17" t="s">
        <v>574</v>
      </c>
      <c r="BE367" s="102">
        <f t="shared" si="83"/>
        <v>0</v>
      </c>
      <c r="BF367" s="102">
        <f t="shared" si="84"/>
        <v>0</v>
      </c>
      <c r="BG367" s="102">
        <f t="shared" si="85"/>
        <v>0</v>
      </c>
      <c r="BH367" s="102">
        <f t="shared" si="86"/>
        <v>0</v>
      </c>
      <c r="BI367" s="102">
        <f t="shared" si="87"/>
        <v>0</v>
      </c>
      <c r="BJ367" s="17" t="s">
        <v>89</v>
      </c>
      <c r="BK367" s="102">
        <f t="shared" si="88"/>
        <v>0</v>
      </c>
      <c r="BL367" s="17" t="s">
        <v>580</v>
      </c>
      <c r="BM367" s="179" t="s">
        <v>8395</v>
      </c>
    </row>
    <row r="368" spans="2:65" s="1" customFormat="1" ht="24.25" customHeight="1">
      <c r="B368" s="140"/>
      <c r="C368" s="168" t="s">
        <v>2297</v>
      </c>
      <c r="D368" s="168" t="s">
        <v>576</v>
      </c>
      <c r="E368" s="169" t="s">
        <v>8396</v>
      </c>
      <c r="F368" s="170" t="s">
        <v>8275</v>
      </c>
      <c r="G368" s="171" t="s">
        <v>1</v>
      </c>
      <c r="H368" s="172">
        <v>1</v>
      </c>
      <c r="I368" s="173"/>
      <c r="J368" s="174">
        <f t="shared" si="79"/>
        <v>0</v>
      </c>
      <c r="K368" s="175"/>
      <c r="L368" s="34"/>
      <c r="M368" s="176" t="s">
        <v>1</v>
      </c>
      <c r="N368" s="139" t="s">
        <v>43</v>
      </c>
      <c r="P368" s="177">
        <f t="shared" si="80"/>
        <v>0</v>
      </c>
      <c r="Q368" s="177">
        <v>0</v>
      </c>
      <c r="R368" s="177">
        <f t="shared" si="81"/>
        <v>0</v>
      </c>
      <c r="S368" s="177">
        <v>0</v>
      </c>
      <c r="T368" s="178">
        <f t="shared" si="82"/>
        <v>0</v>
      </c>
      <c r="AR368" s="179" t="s">
        <v>580</v>
      </c>
      <c r="AT368" s="179" t="s">
        <v>576</v>
      </c>
      <c r="AU368" s="179" t="s">
        <v>84</v>
      </c>
      <c r="AY368" s="17" t="s">
        <v>574</v>
      </c>
      <c r="BE368" s="102">
        <f t="shared" si="83"/>
        <v>0</v>
      </c>
      <c r="BF368" s="102">
        <f t="shared" si="84"/>
        <v>0</v>
      </c>
      <c r="BG368" s="102">
        <f t="shared" si="85"/>
        <v>0</v>
      </c>
      <c r="BH368" s="102">
        <f t="shared" si="86"/>
        <v>0</v>
      </c>
      <c r="BI368" s="102">
        <f t="shared" si="87"/>
        <v>0</v>
      </c>
      <c r="BJ368" s="17" t="s">
        <v>89</v>
      </c>
      <c r="BK368" s="102">
        <f t="shared" si="88"/>
        <v>0</v>
      </c>
      <c r="BL368" s="17" t="s">
        <v>580</v>
      </c>
      <c r="BM368" s="179" t="s">
        <v>8397</v>
      </c>
    </row>
    <row r="369" spans="2:65" s="1" customFormat="1" ht="24.25" customHeight="1">
      <c r="B369" s="140"/>
      <c r="C369" s="168" t="s">
        <v>2301</v>
      </c>
      <c r="D369" s="168" t="s">
        <v>576</v>
      </c>
      <c r="E369" s="169" t="s">
        <v>8398</v>
      </c>
      <c r="F369" s="170" t="s">
        <v>8399</v>
      </c>
      <c r="G369" s="171" t="s">
        <v>1</v>
      </c>
      <c r="H369" s="172">
        <v>4</v>
      </c>
      <c r="I369" s="173"/>
      <c r="J369" s="174">
        <f t="shared" si="79"/>
        <v>0</v>
      </c>
      <c r="K369" s="175"/>
      <c r="L369" s="34"/>
      <c r="M369" s="176" t="s">
        <v>1</v>
      </c>
      <c r="N369" s="139" t="s">
        <v>43</v>
      </c>
      <c r="P369" s="177">
        <f t="shared" si="80"/>
        <v>0</v>
      </c>
      <c r="Q369" s="177">
        <v>0</v>
      </c>
      <c r="R369" s="177">
        <f t="shared" si="81"/>
        <v>0</v>
      </c>
      <c r="S369" s="177">
        <v>0</v>
      </c>
      <c r="T369" s="178">
        <f t="shared" si="82"/>
        <v>0</v>
      </c>
      <c r="AR369" s="179" t="s">
        <v>580</v>
      </c>
      <c r="AT369" s="179" t="s">
        <v>576</v>
      </c>
      <c r="AU369" s="179" t="s">
        <v>84</v>
      </c>
      <c r="AY369" s="17" t="s">
        <v>574</v>
      </c>
      <c r="BE369" s="102">
        <f t="shared" si="83"/>
        <v>0</v>
      </c>
      <c r="BF369" s="102">
        <f t="shared" si="84"/>
        <v>0</v>
      </c>
      <c r="BG369" s="102">
        <f t="shared" si="85"/>
        <v>0</v>
      </c>
      <c r="BH369" s="102">
        <f t="shared" si="86"/>
        <v>0</v>
      </c>
      <c r="BI369" s="102">
        <f t="shared" si="87"/>
        <v>0</v>
      </c>
      <c r="BJ369" s="17" t="s">
        <v>89</v>
      </c>
      <c r="BK369" s="102">
        <f t="shared" si="88"/>
        <v>0</v>
      </c>
      <c r="BL369" s="17" t="s">
        <v>580</v>
      </c>
      <c r="BM369" s="179" t="s">
        <v>8400</v>
      </c>
    </row>
    <row r="370" spans="2:65" s="1" customFormat="1" ht="16.5" customHeight="1">
      <c r="B370" s="140"/>
      <c r="C370" s="168" t="s">
        <v>2305</v>
      </c>
      <c r="D370" s="168" t="s">
        <v>576</v>
      </c>
      <c r="E370" s="169" t="s">
        <v>8401</v>
      </c>
      <c r="F370" s="170" t="s">
        <v>7847</v>
      </c>
      <c r="G370" s="171" t="s">
        <v>1</v>
      </c>
      <c r="H370" s="172">
        <v>1</v>
      </c>
      <c r="I370" s="173"/>
      <c r="J370" s="174">
        <f t="shared" si="79"/>
        <v>0</v>
      </c>
      <c r="K370" s="175"/>
      <c r="L370" s="34"/>
      <c r="M370" s="176" t="s">
        <v>1</v>
      </c>
      <c r="N370" s="139" t="s">
        <v>43</v>
      </c>
      <c r="P370" s="177">
        <f t="shared" si="80"/>
        <v>0</v>
      </c>
      <c r="Q370" s="177">
        <v>0</v>
      </c>
      <c r="R370" s="177">
        <f t="shared" si="81"/>
        <v>0</v>
      </c>
      <c r="S370" s="177">
        <v>0</v>
      </c>
      <c r="T370" s="178">
        <f t="shared" si="82"/>
        <v>0</v>
      </c>
      <c r="AR370" s="179" t="s">
        <v>580</v>
      </c>
      <c r="AT370" s="179" t="s">
        <v>576</v>
      </c>
      <c r="AU370" s="179" t="s">
        <v>84</v>
      </c>
      <c r="AY370" s="17" t="s">
        <v>574</v>
      </c>
      <c r="BE370" s="102">
        <f t="shared" si="83"/>
        <v>0</v>
      </c>
      <c r="BF370" s="102">
        <f t="shared" si="84"/>
        <v>0</v>
      </c>
      <c r="BG370" s="102">
        <f t="shared" si="85"/>
        <v>0</v>
      </c>
      <c r="BH370" s="102">
        <f t="shared" si="86"/>
        <v>0</v>
      </c>
      <c r="BI370" s="102">
        <f t="shared" si="87"/>
        <v>0</v>
      </c>
      <c r="BJ370" s="17" t="s">
        <v>89</v>
      </c>
      <c r="BK370" s="102">
        <f t="shared" si="88"/>
        <v>0</v>
      </c>
      <c r="BL370" s="17" t="s">
        <v>580</v>
      </c>
      <c r="BM370" s="179" t="s">
        <v>8402</v>
      </c>
    </row>
    <row r="371" spans="2:65" s="1" customFormat="1" ht="16.5" customHeight="1">
      <c r="B371" s="140"/>
      <c r="C371" s="168" t="s">
        <v>2309</v>
      </c>
      <c r="D371" s="168" t="s">
        <v>576</v>
      </c>
      <c r="E371" s="169" t="s">
        <v>8403</v>
      </c>
      <c r="F371" s="170" t="s">
        <v>7850</v>
      </c>
      <c r="G371" s="171" t="s">
        <v>1</v>
      </c>
      <c r="H371" s="172">
        <v>25</v>
      </c>
      <c r="I371" s="173"/>
      <c r="J371" s="174">
        <f t="shared" si="79"/>
        <v>0</v>
      </c>
      <c r="K371" s="175"/>
      <c r="L371" s="34"/>
      <c r="M371" s="176" t="s">
        <v>1</v>
      </c>
      <c r="N371" s="139" t="s">
        <v>43</v>
      </c>
      <c r="P371" s="177">
        <f t="shared" si="80"/>
        <v>0</v>
      </c>
      <c r="Q371" s="177">
        <v>0</v>
      </c>
      <c r="R371" s="177">
        <f t="shared" si="81"/>
        <v>0</v>
      </c>
      <c r="S371" s="177">
        <v>0</v>
      </c>
      <c r="T371" s="178">
        <f t="shared" si="82"/>
        <v>0</v>
      </c>
      <c r="AR371" s="179" t="s">
        <v>580</v>
      </c>
      <c r="AT371" s="179" t="s">
        <v>576</v>
      </c>
      <c r="AU371" s="179" t="s">
        <v>84</v>
      </c>
      <c r="AY371" s="17" t="s">
        <v>574</v>
      </c>
      <c r="BE371" s="102">
        <f t="shared" si="83"/>
        <v>0</v>
      </c>
      <c r="BF371" s="102">
        <f t="shared" si="84"/>
        <v>0</v>
      </c>
      <c r="BG371" s="102">
        <f t="shared" si="85"/>
        <v>0</v>
      </c>
      <c r="BH371" s="102">
        <f t="shared" si="86"/>
        <v>0</v>
      </c>
      <c r="BI371" s="102">
        <f t="shared" si="87"/>
        <v>0</v>
      </c>
      <c r="BJ371" s="17" t="s">
        <v>89</v>
      </c>
      <c r="BK371" s="102">
        <f t="shared" si="88"/>
        <v>0</v>
      </c>
      <c r="BL371" s="17" t="s">
        <v>580</v>
      </c>
      <c r="BM371" s="179" t="s">
        <v>8404</v>
      </c>
    </row>
    <row r="372" spans="2:65" s="1" customFormat="1" ht="16.5" customHeight="1">
      <c r="B372" s="140"/>
      <c r="C372" s="168" t="s">
        <v>2313</v>
      </c>
      <c r="D372" s="168" t="s">
        <v>576</v>
      </c>
      <c r="E372" s="169" t="s">
        <v>8405</v>
      </c>
      <c r="F372" s="170" t="s">
        <v>7853</v>
      </c>
      <c r="G372" s="171" t="s">
        <v>1</v>
      </c>
      <c r="H372" s="172">
        <v>14</v>
      </c>
      <c r="I372" s="173"/>
      <c r="J372" s="174">
        <f t="shared" si="79"/>
        <v>0</v>
      </c>
      <c r="K372" s="175"/>
      <c r="L372" s="34"/>
      <c r="M372" s="176" t="s">
        <v>1</v>
      </c>
      <c r="N372" s="139" t="s">
        <v>43</v>
      </c>
      <c r="P372" s="177">
        <f t="shared" si="80"/>
        <v>0</v>
      </c>
      <c r="Q372" s="177">
        <v>0</v>
      </c>
      <c r="R372" s="177">
        <f t="shared" si="81"/>
        <v>0</v>
      </c>
      <c r="S372" s="177">
        <v>0</v>
      </c>
      <c r="T372" s="178">
        <f t="shared" si="82"/>
        <v>0</v>
      </c>
      <c r="AR372" s="179" t="s">
        <v>580</v>
      </c>
      <c r="AT372" s="179" t="s">
        <v>576</v>
      </c>
      <c r="AU372" s="179" t="s">
        <v>84</v>
      </c>
      <c r="AY372" s="17" t="s">
        <v>574</v>
      </c>
      <c r="BE372" s="102">
        <f t="shared" si="83"/>
        <v>0</v>
      </c>
      <c r="BF372" s="102">
        <f t="shared" si="84"/>
        <v>0</v>
      </c>
      <c r="BG372" s="102">
        <f t="shared" si="85"/>
        <v>0</v>
      </c>
      <c r="BH372" s="102">
        <f t="shared" si="86"/>
        <v>0</v>
      </c>
      <c r="BI372" s="102">
        <f t="shared" si="87"/>
        <v>0</v>
      </c>
      <c r="BJ372" s="17" t="s">
        <v>89</v>
      </c>
      <c r="BK372" s="102">
        <f t="shared" si="88"/>
        <v>0</v>
      </c>
      <c r="BL372" s="17" t="s">
        <v>580</v>
      </c>
      <c r="BM372" s="179" t="s">
        <v>8406</v>
      </c>
    </row>
    <row r="373" spans="2:65" s="1" customFormat="1" ht="16.5" customHeight="1">
      <c r="B373" s="140"/>
      <c r="C373" s="168" t="s">
        <v>2318</v>
      </c>
      <c r="D373" s="168" t="s">
        <v>576</v>
      </c>
      <c r="E373" s="169" t="s">
        <v>8407</v>
      </c>
      <c r="F373" s="170" t="s">
        <v>7865</v>
      </c>
      <c r="G373" s="171" t="s">
        <v>1</v>
      </c>
      <c r="H373" s="172">
        <v>1</v>
      </c>
      <c r="I373" s="173"/>
      <c r="J373" s="174">
        <f t="shared" si="79"/>
        <v>0</v>
      </c>
      <c r="K373" s="175"/>
      <c r="L373" s="34"/>
      <c r="M373" s="176" t="s">
        <v>1</v>
      </c>
      <c r="N373" s="139" t="s">
        <v>43</v>
      </c>
      <c r="P373" s="177">
        <f t="shared" si="80"/>
        <v>0</v>
      </c>
      <c r="Q373" s="177">
        <v>0</v>
      </c>
      <c r="R373" s="177">
        <f t="shared" si="81"/>
        <v>0</v>
      </c>
      <c r="S373" s="177">
        <v>0</v>
      </c>
      <c r="T373" s="178">
        <f t="shared" si="82"/>
        <v>0</v>
      </c>
      <c r="AR373" s="179" t="s">
        <v>580</v>
      </c>
      <c r="AT373" s="179" t="s">
        <v>576</v>
      </c>
      <c r="AU373" s="179" t="s">
        <v>84</v>
      </c>
      <c r="AY373" s="17" t="s">
        <v>574</v>
      </c>
      <c r="BE373" s="102">
        <f t="shared" si="83"/>
        <v>0</v>
      </c>
      <c r="BF373" s="102">
        <f t="shared" si="84"/>
        <v>0</v>
      </c>
      <c r="BG373" s="102">
        <f t="shared" si="85"/>
        <v>0</v>
      </c>
      <c r="BH373" s="102">
        <f t="shared" si="86"/>
        <v>0</v>
      </c>
      <c r="BI373" s="102">
        <f t="shared" si="87"/>
        <v>0</v>
      </c>
      <c r="BJ373" s="17" t="s">
        <v>89</v>
      </c>
      <c r="BK373" s="102">
        <f t="shared" si="88"/>
        <v>0</v>
      </c>
      <c r="BL373" s="17" t="s">
        <v>580</v>
      </c>
      <c r="BM373" s="179" t="s">
        <v>8408</v>
      </c>
    </row>
    <row r="374" spans="2:65" s="1" customFormat="1" ht="16.5" customHeight="1">
      <c r="B374" s="140"/>
      <c r="C374" s="168" t="s">
        <v>2323</v>
      </c>
      <c r="D374" s="168" t="s">
        <v>576</v>
      </c>
      <c r="E374" s="169" t="s">
        <v>8409</v>
      </c>
      <c r="F374" s="170" t="s">
        <v>7868</v>
      </c>
      <c r="G374" s="171" t="s">
        <v>1</v>
      </c>
      <c r="H374" s="172">
        <v>4</v>
      </c>
      <c r="I374" s="173"/>
      <c r="J374" s="174">
        <f t="shared" si="79"/>
        <v>0</v>
      </c>
      <c r="K374" s="175"/>
      <c r="L374" s="34"/>
      <c r="M374" s="176" t="s">
        <v>1</v>
      </c>
      <c r="N374" s="139" t="s">
        <v>43</v>
      </c>
      <c r="P374" s="177">
        <f t="shared" si="80"/>
        <v>0</v>
      </c>
      <c r="Q374" s="177">
        <v>0</v>
      </c>
      <c r="R374" s="177">
        <f t="shared" si="81"/>
        <v>0</v>
      </c>
      <c r="S374" s="177">
        <v>0</v>
      </c>
      <c r="T374" s="178">
        <f t="shared" si="82"/>
        <v>0</v>
      </c>
      <c r="AR374" s="179" t="s">
        <v>580</v>
      </c>
      <c r="AT374" s="179" t="s">
        <v>576</v>
      </c>
      <c r="AU374" s="179" t="s">
        <v>84</v>
      </c>
      <c r="AY374" s="17" t="s">
        <v>574</v>
      </c>
      <c r="BE374" s="102">
        <f t="shared" si="83"/>
        <v>0</v>
      </c>
      <c r="BF374" s="102">
        <f t="shared" si="84"/>
        <v>0</v>
      </c>
      <c r="BG374" s="102">
        <f t="shared" si="85"/>
        <v>0</v>
      </c>
      <c r="BH374" s="102">
        <f t="shared" si="86"/>
        <v>0</v>
      </c>
      <c r="BI374" s="102">
        <f t="shared" si="87"/>
        <v>0</v>
      </c>
      <c r="BJ374" s="17" t="s">
        <v>89</v>
      </c>
      <c r="BK374" s="102">
        <f t="shared" si="88"/>
        <v>0</v>
      </c>
      <c r="BL374" s="17" t="s">
        <v>580</v>
      </c>
      <c r="BM374" s="179" t="s">
        <v>8410</v>
      </c>
    </row>
    <row r="375" spans="2:65" s="1" customFormat="1" ht="21.75" customHeight="1">
      <c r="B375" s="140"/>
      <c r="C375" s="168" t="s">
        <v>2327</v>
      </c>
      <c r="D375" s="168" t="s">
        <v>576</v>
      </c>
      <c r="E375" s="169" t="s">
        <v>8411</v>
      </c>
      <c r="F375" s="170" t="s">
        <v>7877</v>
      </c>
      <c r="G375" s="171" t="s">
        <v>1</v>
      </c>
      <c r="H375" s="172">
        <v>33</v>
      </c>
      <c r="I375" s="173"/>
      <c r="J375" s="174">
        <f t="shared" si="79"/>
        <v>0</v>
      </c>
      <c r="K375" s="175"/>
      <c r="L375" s="34"/>
      <c r="M375" s="176" t="s">
        <v>1</v>
      </c>
      <c r="N375" s="139" t="s">
        <v>43</v>
      </c>
      <c r="P375" s="177">
        <f t="shared" si="80"/>
        <v>0</v>
      </c>
      <c r="Q375" s="177">
        <v>0</v>
      </c>
      <c r="R375" s="177">
        <f t="shared" si="81"/>
        <v>0</v>
      </c>
      <c r="S375" s="177">
        <v>0</v>
      </c>
      <c r="T375" s="178">
        <f t="shared" si="82"/>
        <v>0</v>
      </c>
      <c r="AR375" s="179" t="s">
        <v>580</v>
      </c>
      <c r="AT375" s="179" t="s">
        <v>576</v>
      </c>
      <c r="AU375" s="179" t="s">
        <v>84</v>
      </c>
      <c r="AY375" s="17" t="s">
        <v>574</v>
      </c>
      <c r="BE375" s="102">
        <f t="shared" si="83"/>
        <v>0</v>
      </c>
      <c r="BF375" s="102">
        <f t="shared" si="84"/>
        <v>0</v>
      </c>
      <c r="BG375" s="102">
        <f t="shared" si="85"/>
        <v>0</v>
      </c>
      <c r="BH375" s="102">
        <f t="shared" si="86"/>
        <v>0</v>
      </c>
      <c r="BI375" s="102">
        <f t="shared" si="87"/>
        <v>0</v>
      </c>
      <c r="BJ375" s="17" t="s">
        <v>89</v>
      </c>
      <c r="BK375" s="102">
        <f t="shared" si="88"/>
        <v>0</v>
      </c>
      <c r="BL375" s="17" t="s">
        <v>580</v>
      </c>
      <c r="BM375" s="179" t="s">
        <v>8412</v>
      </c>
    </row>
    <row r="376" spans="2:65" s="1" customFormat="1" ht="21.75" customHeight="1">
      <c r="B376" s="140"/>
      <c r="C376" s="168" t="s">
        <v>2331</v>
      </c>
      <c r="D376" s="168" t="s">
        <v>576</v>
      </c>
      <c r="E376" s="169" t="s">
        <v>8413</v>
      </c>
      <c r="F376" s="170" t="s">
        <v>8127</v>
      </c>
      <c r="G376" s="171" t="s">
        <v>1</v>
      </c>
      <c r="H376" s="172">
        <v>7</v>
      </c>
      <c r="I376" s="173"/>
      <c r="J376" s="174">
        <f t="shared" si="79"/>
        <v>0</v>
      </c>
      <c r="K376" s="175"/>
      <c r="L376" s="34"/>
      <c r="M376" s="176" t="s">
        <v>1</v>
      </c>
      <c r="N376" s="139" t="s">
        <v>43</v>
      </c>
      <c r="P376" s="177">
        <f t="shared" si="80"/>
        <v>0</v>
      </c>
      <c r="Q376" s="177">
        <v>0</v>
      </c>
      <c r="R376" s="177">
        <f t="shared" si="81"/>
        <v>0</v>
      </c>
      <c r="S376" s="177">
        <v>0</v>
      </c>
      <c r="T376" s="178">
        <f t="shared" si="82"/>
        <v>0</v>
      </c>
      <c r="AR376" s="179" t="s">
        <v>580</v>
      </c>
      <c r="AT376" s="179" t="s">
        <v>576</v>
      </c>
      <c r="AU376" s="179" t="s">
        <v>84</v>
      </c>
      <c r="AY376" s="17" t="s">
        <v>574</v>
      </c>
      <c r="BE376" s="102">
        <f t="shared" si="83"/>
        <v>0</v>
      </c>
      <c r="BF376" s="102">
        <f t="shared" si="84"/>
        <v>0</v>
      </c>
      <c r="BG376" s="102">
        <f t="shared" si="85"/>
        <v>0</v>
      </c>
      <c r="BH376" s="102">
        <f t="shared" si="86"/>
        <v>0</v>
      </c>
      <c r="BI376" s="102">
        <f t="shared" si="87"/>
        <v>0</v>
      </c>
      <c r="BJ376" s="17" t="s">
        <v>89</v>
      </c>
      <c r="BK376" s="102">
        <f t="shared" si="88"/>
        <v>0</v>
      </c>
      <c r="BL376" s="17" t="s">
        <v>580</v>
      </c>
      <c r="BM376" s="179" t="s">
        <v>8414</v>
      </c>
    </row>
    <row r="377" spans="2:65" s="1" customFormat="1" ht="21.75" customHeight="1">
      <c r="B377" s="140"/>
      <c r="C377" s="168" t="s">
        <v>2335</v>
      </c>
      <c r="D377" s="168" t="s">
        <v>576</v>
      </c>
      <c r="E377" s="169" t="s">
        <v>8415</v>
      </c>
      <c r="F377" s="170" t="s">
        <v>8311</v>
      </c>
      <c r="G377" s="171" t="s">
        <v>1</v>
      </c>
      <c r="H377" s="172">
        <v>3</v>
      </c>
      <c r="I377" s="173"/>
      <c r="J377" s="174">
        <f t="shared" si="79"/>
        <v>0</v>
      </c>
      <c r="K377" s="175"/>
      <c r="L377" s="34"/>
      <c r="M377" s="176" t="s">
        <v>1</v>
      </c>
      <c r="N377" s="139" t="s">
        <v>43</v>
      </c>
      <c r="P377" s="177">
        <f t="shared" si="80"/>
        <v>0</v>
      </c>
      <c r="Q377" s="177">
        <v>0</v>
      </c>
      <c r="R377" s="177">
        <f t="shared" si="81"/>
        <v>0</v>
      </c>
      <c r="S377" s="177">
        <v>0</v>
      </c>
      <c r="T377" s="178">
        <f t="shared" si="82"/>
        <v>0</v>
      </c>
      <c r="AR377" s="179" t="s">
        <v>580</v>
      </c>
      <c r="AT377" s="179" t="s">
        <v>576</v>
      </c>
      <c r="AU377" s="179" t="s">
        <v>84</v>
      </c>
      <c r="AY377" s="17" t="s">
        <v>574</v>
      </c>
      <c r="BE377" s="102">
        <f t="shared" si="83"/>
        <v>0</v>
      </c>
      <c r="BF377" s="102">
        <f t="shared" si="84"/>
        <v>0</v>
      </c>
      <c r="BG377" s="102">
        <f t="shared" si="85"/>
        <v>0</v>
      </c>
      <c r="BH377" s="102">
        <f t="shared" si="86"/>
        <v>0</v>
      </c>
      <c r="BI377" s="102">
        <f t="shared" si="87"/>
        <v>0</v>
      </c>
      <c r="BJ377" s="17" t="s">
        <v>89</v>
      </c>
      <c r="BK377" s="102">
        <f t="shared" si="88"/>
        <v>0</v>
      </c>
      <c r="BL377" s="17" t="s">
        <v>580</v>
      </c>
      <c r="BM377" s="179" t="s">
        <v>8416</v>
      </c>
    </row>
    <row r="378" spans="2:65" s="1" customFormat="1" ht="24.25" customHeight="1">
      <c r="B378" s="140"/>
      <c r="C378" s="168" t="s">
        <v>2339</v>
      </c>
      <c r="D378" s="168" t="s">
        <v>576</v>
      </c>
      <c r="E378" s="169" t="s">
        <v>8417</v>
      </c>
      <c r="F378" s="170" t="s">
        <v>7883</v>
      </c>
      <c r="G378" s="171" t="s">
        <v>1</v>
      </c>
      <c r="H378" s="172">
        <v>10</v>
      </c>
      <c r="I378" s="173"/>
      <c r="J378" s="174">
        <f t="shared" si="79"/>
        <v>0</v>
      </c>
      <c r="K378" s="175"/>
      <c r="L378" s="34"/>
      <c r="M378" s="176" t="s">
        <v>1</v>
      </c>
      <c r="N378" s="139" t="s">
        <v>43</v>
      </c>
      <c r="P378" s="177">
        <f t="shared" si="80"/>
        <v>0</v>
      </c>
      <c r="Q378" s="177">
        <v>0</v>
      </c>
      <c r="R378" s="177">
        <f t="shared" si="81"/>
        <v>0</v>
      </c>
      <c r="S378" s="177">
        <v>0</v>
      </c>
      <c r="T378" s="178">
        <f t="shared" si="82"/>
        <v>0</v>
      </c>
      <c r="AR378" s="179" t="s">
        <v>580</v>
      </c>
      <c r="AT378" s="179" t="s">
        <v>576</v>
      </c>
      <c r="AU378" s="179" t="s">
        <v>84</v>
      </c>
      <c r="AY378" s="17" t="s">
        <v>574</v>
      </c>
      <c r="BE378" s="102">
        <f t="shared" si="83"/>
        <v>0</v>
      </c>
      <c r="BF378" s="102">
        <f t="shared" si="84"/>
        <v>0</v>
      </c>
      <c r="BG378" s="102">
        <f t="shared" si="85"/>
        <v>0</v>
      </c>
      <c r="BH378" s="102">
        <f t="shared" si="86"/>
        <v>0</v>
      </c>
      <c r="BI378" s="102">
        <f t="shared" si="87"/>
        <v>0</v>
      </c>
      <c r="BJ378" s="17" t="s">
        <v>89</v>
      </c>
      <c r="BK378" s="102">
        <f t="shared" si="88"/>
        <v>0</v>
      </c>
      <c r="BL378" s="17" t="s">
        <v>580</v>
      </c>
      <c r="BM378" s="179" t="s">
        <v>8418</v>
      </c>
    </row>
    <row r="379" spans="2:65" s="1" customFormat="1" ht="24.25" customHeight="1">
      <c r="B379" s="140"/>
      <c r="C379" s="168" t="s">
        <v>2343</v>
      </c>
      <c r="D379" s="168" t="s">
        <v>576</v>
      </c>
      <c r="E379" s="169" t="s">
        <v>8419</v>
      </c>
      <c r="F379" s="170" t="s">
        <v>8146</v>
      </c>
      <c r="G379" s="171" t="s">
        <v>1</v>
      </c>
      <c r="H379" s="172">
        <v>2</v>
      </c>
      <c r="I379" s="173"/>
      <c r="J379" s="174">
        <f t="shared" si="79"/>
        <v>0</v>
      </c>
      <c r="K379" s="175"/>
      <c r="L379" s="34"/>
      <c r="M379" s="176" t="s">
        <v>1</v>
      </c>
      <c r="N379" s="139" t="s">
        <v>43</v>
      </c>
      <c r="P379" s="177">
        <f t="shared" si="80"/>
        <v>0</v>
      </c>
      <c r="Q379" s="177">
        <v>0</v>
      </c>
      <c r="R379" s="177">
        <f t="shared" si="81"/>
        <v>0</v>
      </c>
      <c r="S379" s="177">
        <v>0</v>
      </c>
      <c r="T379" s="178">
        <f t="shared" si="82"/>
        <v>0</v>
      </c>
      <c r="AR379" s="179" t="s">
        <v>580</v>
      </c>
      <c r="AT379" s="179" t="s">
        <v>576</v>
      </c>
      <c r="AU379" s="179" t="s">
        <v>84</v>
      </c>
      <c r="AY379" s="17" t="s">
        <v>574</v>
      </c>
      <c r="BE379" s="102">
        <f t="shared" si="83"/>
        <v>0</v>
      </c>
      <c r="BF379" s="102">
        <f t="shared" si="84"/>
        <v>0</v>
      </c>
      <c r="BG379" s="102">
        <f t="shared" si="85"/>
        <v>0</v>
      </c>
      <c r="BH379" s="102">
        <f t="shared" si="86"/>
        <v>0</v>
      </c>
      <c r="BI379" s="102">
        <f t="shared" si="87"/>
        <v>0</v>
      </c>
      <c r="BJ379" s="17" t="s">
        <v>89</v>
      </c>
      <c r="BK379" s="102">
        <f t="shared" si="88"/>
        <v>0</v>
      </c>
      <c r="BL379" s="17" t="s">
        <v>580</v>
      </c>
      <c r="BM379" s="179" t="s">
        <v>8420</v>
      </c>
    </row>
    <row r="380" spans="2:65" s="1" customFormat="1" ht="24.25" customHeight="1">
      <c r="B380" s="140"/>
      <c r="C380" s="168" t="s">
        <v>2353</v>
      </c>
      <c r="D380" s="168" t="s">
        <v>576</v>
      </c>
      <c r="E380" s="169" t="s">
        <v>8421</v>
      </c>
      <c r="F380" s="170" t="s">
        <v>8322</v>
      </c>
      <c r="G380" s="171" t="s">
        <v>1</v>
      </c>
      <c r="H380" s="172">
        <v>5</v>
      </c>
      <c r="I380" s="173"/>
      <c r="J380" s="174">
        <f t="shared" si="79"/>
        <v>0</v>
      </c>
      <c r="K380" s="175"/>
      <c r="L380" s="34"/>
      <c r="M380" s="176" t="s">
        <v>1</v>
      </c>
      <c r="N380" s="139" t="s">
        <v>43</v>
      </c>
      <c r="P380" s="177">
        <f t="shared" si="80"/>
        <v>0</v>
      </c>
      <c r="Q380" s="177">
        <v>0</v>
      </c>
      <c r="R380" s="177">
        <f t="shared" si="81"/>
        <v>0</v>
      </c>
      <c r="S380" s="177">
        <v>0</v>
      </c>
      <c r="T380" s="178">
        <f t="shared" si="82"/>
        <v>0</v>
      </c>
      <c r="AR380" s="179" t="s">
        <v>580</v>
      </c>
      <c r="AT380" s="179" t="s">
        <v>576</v>
      </c>
      <c r="AU380" s="179" t="s">
        <v>84</v>
      </c>
      <c r="AY380" s="17" t="s">
        <v>574</v>
      </c>
      <c r="BE380" s="102">
        <f t="shared" si="83"/>
        <v>0</v>
      </c>
      <c r="BF380" s="102">
        <f t="shared" si="84"/>
        <v>0</v>
      </c>
      <c r="BG380" s="102">
        <f t="shared" si="85"/>
        <v>0</v>
      </c>
      <c r="BH380" s="102">
        <f t="shared" si="86"/>
        <v>0</v>
      </c>
      <c r="BI380" s="102">
        <f t="shared" si="87"/>
        <v>0</v>
      </c>
      <c r="BJ380" s="17" t="s">
        <v>89</v>
      </c>
      <c r="BK380" s="102">
        <f t="shared" si="88"/>
        <v>0</v>
      </c>
      <c r="BL380" s="17" t="s">
        <v>580</v>
      </c>
      <c r="BM380" s="179" t="s">
        <v>8422</v>
      </c>
    </row>
    <row r="381" spans="2:65" s="1" customFormat="1" ht="16.5" customHeight="1">
      <c r="B381" s="140"/>
      <c r="C381" s="168" t="s">
        <v>2357</v>
      </c>
      <c r="D381" s="168" t="s">
        <v>576</v>
      </c>
      <c r="E381" s="169" t="s">
        <v>8423</v>
      </c>
      <c r="F381" s="170" t="s">
        <v>8161</v>
      </c>
      <c r="G381" s="171" t="s">
        <v>1</v>
      </c>
      <c r="H381" s="172">
        <v>3</v>
      </c>
      <c r="I381" s="173"/>
      <c r="J381" s="174">
        <f t="shared" si="79"/>
        <v>0</v>
      </c>
      <c r="K381" s="175"/>
      <c r="L381" s="34"/>
      <c r="M381" s="176" t="s">
        <v>1</v>
      </c>
      <c r="N381" s="139" t="s">
        <v>43</v>
      </c>
      <c r="P381" s="177">
        <f t="shared" si="80"/>
        <v>0</v>
      </c>
      <c r="Q381" s="177">
        <v>0</v>
      </c>
      <c r="R381" s="177">
        <f t="shared" si="81"/>
        <v>0</v>
      </c>
      <c r="S381" s="177">
        <v>0</v>
      </c>
      <c r="T381" s="178">
        <f t="shared" si="82"/>
        <v>0</v>
      </c>
      <c r="AR381" s="179" t="s">
        <v>580</v>
      </c>
      <c r="AT381" s="179" t="s">
        <v>576</v>
      </c>
      <c r="AU381" s="179" t="s">
        <v>84</v>
      </c>
      <c r="AY381" s="17" t="s">
        <v>574</v>
      </c>
      <c r="BE381" s="102">
        <f t="shared" si="83"/>
        <v>0</v>
      </c>
      <c r="BF381" s="102">
        <f t="shared" si="84"/>
        <v>0</v>
      </c>
      <c r="BG381" s="102">
        <f t="shared" si="85"/>
        <v>0</v>
      </c>
      <c r="BH381" s="102">
        <f t="shared" si="86"/>
        <v>0</v>
      </c>
      <c r="BI381" s="102">
        <f t="shared" si="87"/>
        <v>0</v>
      </c>
      <c r="BJ381" s="17" t="s">
        <v>89</v>
      </c>
      <c r="BK381" s="102">
        <f t="shared" si="88"/>
        <v>0</v>
      </c>
      <c r="BL381" s="17" t="s">
        <v>580</v>
      </c>
      <c r="BM381" s="179" t="s">
        <v>8424</v>
      </c>
    </row>
    <row r="382" spans="2:65" s="1" customFormat="1" ht="16.5" customHeight="1">
      <c r="B382" s="140"/>
      <c r="C382" s="168" t="s">
        <v>2363</v>
      </c>
      <c r="D382" s="168" t="s">
        <v>576</v>
      </c>
      <c r="E382" s="169" t="s">
        <v>8425</v>
      </c>
      <c r="F382" s="170" t="s">
        <v>8337</v>
      </c>
      <c r="G382" s="171" t="s">
        <v>1</v>
      </c>
      <c r="H382" s="172">
        <v>4</v>
      </c>
      <c r="I382" s="173"/>
      <c r="J382" s="174">
        <f t="shared" si="79"/>
        <v>0</v>
      </c>
      <c r="K382" s="175"/>
      <c r="L382" s="34"/>
      <c r="M382" s="176" t="s">
        <v>1</v>
      </c>
      <c r="N382" s="139" t="s">
        <v>43</v>
      </c>
      <c r="P382" s="177">
        <f t="shared" si="80"/>
        <v>0</v>
      </c>
      <c r="Q382" s="177">
        <v>0</v>
      </c>
      <c r="R382" s="177">
        <f t="shared" si="81"/>
        <v>0</v>
      </c>
      <c r="S382" s="177">
        <v>0</v>
      </c>
      <c r="T382" s="178">
        <f t="shared" si="82"/>
        <v>0</v>
      </c>
      <c r="AR382" s="179" t="s">
        <v>580</v>
      </c>
      <c r="AT382" s="179" t="s">
        <v>576</v>
      </c>
      <c r="AU382" s="179" t="s">
        <v>84</v>
      </c>
      <c r="AY382" s="17" t="s">
        <v>574</v>
      </c>
      <c r="BE382" s="102">
        <f t="shared" si="83"/>
        <v>0</v>
      </c>
      <c r="BF382" s="102">
        <f t="shared" si="84"/>
        <v>0</v>
      </c>
      <c r="BG382" s="102">
        <f t="shared" si="85"/>
        <v>0</v>
      </c>
      <c r="BH382" s="102">
        <f t="shared" si="86"/>
        <v>0</v>
      </c>
      <c r="BI382" s="102">
        <f t="shared" si="87"/>
        <v>0</v>
      </c>
      <c r="BJ382" s="17" t="s">
        <v>89</v>
      </c>
      <c r="BK382" s="102">
        <f t="shared" si="88"/>
        <v>0</v>
      </c>
      <c r="BL382" s="17" t="s">
        <v>580</v>
      </c>
      <c r="BM382" s="179" t="s">
        <v>8426</v>
      </c>
    </row>
    <row r="383" spans="2:65" s="1" customFormat="1" ht="21.75" customHeight="1">
      <c r="B383" s="140"/>
      <c r="C383" s="168" t="s">
        <v>2369</v>
      </c>
      <c r="D383" s="168" t="s">
        <v>576</v>
      </c>
      <c r="E383" s="169" t="s">
        <v>8427</v>
      </c>
      <c r="F383" s="170" t="s">
        <v>8343</v>
      </c>
      <c r="G383" s="171" t="s">
        <v>1</v>
      </c>
      <c r="H383" s="172">
        <v>2</v>
      </c>
      <c r="I383" s="173"/>
      <c r="J383" s="174">
        <f t="shared" si="79"/>
        <v>0</v>
      </c>
      <c r="K383" s="175"/>
      <c r="L383" s="34"/>
      <c r="M383" s="176" t="s">
        <v>1</v>
      </c>
      <c r="N383" s="139" t="s">
        <v>43</v>
      </c>
      <c r="P383" s="177">
        <f t="shared" si="80"/>
        <v>0</v>
      </c>
      <c r="Q383" s="177">
        <v>0</v>
      </c>
      <c r="R383" s="177">
        <f t="shared" si="81"/>
        <v>0</v>
      </c>
      <c r="S383" s="177">
        <v>0</v>
      </c>
      <c r="T383" s="178">
        <f t="shared" si="82"/>
        <v>0</v>
      </c>
      <c r="AR383" s="179" t="s">
        <v>580</v>
      </c>
      <c r="AT383" s="179" t="s">
        <v>576</v>
      </c>
      <c r="AU383" s="179" t="s">
        <v>84</v>
      </c>
      <c r="AY383" s="17" t="s">
        <v>574</v>
      </c>
      <c r="BE383" s="102">
        <f t="shared" si="83"/>
        <v>0</v>
      </c>
      <c r="BF383" s="102">
        <f t="shared" si="84"/>
        <v>0</v>
      </c>
      <c r="BG383" s="102">
        <f t="shared" si="85"/>
        <v>0</v>
      </c>
      <c r="BH383" s="102">
        <f t="shared" si="86"/>
        <v>0</v>
      </c>
      <c r="BI383" s="102">
        <f t="shared" si="87"/>
        <v>0</v>
      </c>
      <c r="BJ383" s="17" t="s">
        <v>89</v>
      </c>
      <c r="BK383" s="102">
        <f t="shared" si="88"/>
        <v>0</v>
      </c>
      <c r="BL383" s="17" t="s">
        <v>580</v>
      </c>
      <c r="BM383" s="179" t="s">
        <v>8428</v>
      </c>
    </row>
    <row r="384" spans="2:65" s="1" customFormat="1" ht="55.5" customHeight="1">
      <c r="B384" s="140"/>
      <c r="C384" s="168" t="s">
        <v>2378</v>
      </c>
      <c r="D384" s="168" t="s">
        <v>576</v>
      </c>
      <c r="E384" s="169" t="s">
        <v>8429</v>
      </c>
      <c r="F384" s="170" t="s">
        <v>8430</v>
      </c>
      <c r="G384" s="171" t="s">
        <v>1</v>
      </c>
      <c r="H384" s="172">
        <v>23</v>
      </c>
      <c r="I384" s="173"/>
      <c r="J384" s="174">
        <f t="shared" si="79"/>
        <v>0</v>
      </c>
      <c r="K384" s="175"/>
      <c r="L384" s="34"/>
      <c r="M384" s="176" t="s">
        <v>1</v>
      </c>
      <c r="N384" s="139" t="s">
        <v>43</v>
      </c>
      <c r="P384" s="177">
        <f t="shared" si="80"/>
        <v>0</v>
      </c>
      <c r="Q384" s="177">
        <v>0</v>
      </c>
      <c r="R384" s="177">
        <f t="shared" si="81"/>
        <v>0</v>
      </c>
      <c r="S384" s="177">
        <v>0</v>
      </c>
      <c r="T384" s="178">
        <f t="shared" si="82"/>
        <v>0</v>
      </c>
      <c r="AR384" s="179" t="s">
        <v>580</v>
      </c>
      <c r="AT384" s="179" t="s">
        <v>576</v>
      </c>
      <c r="AU384" s="179" t="s">
        <v>84</v>
      </c>
      <c r="AY384" s="17" t="s">
        <v>574</v>
      </c>
      <c r="BE384" s="102">
        <f t="shared" si="83"/>
        <v>0</v>
      </c>
      <c r="BF384" s="102">
        <f t="shared" si="84"/>
        <v>0</v>
      </c>
      <c r="BG384" s="102">
        <f t="shared" si="85"/>
        <v>0</v>
      </c>
      <c r="BH384" s="102">
        <f t="shared" si="86"/>
        <v>0</v>
      </c>
      <c r="BI384" s="102">
        <f t="shared" si="87"/>
        <v>0</v>
      </c>
      <c r="BJ384" s="17" t="s">
        <v>89</v>
      </c>
      <c r="BK384" s="102">
        <f t="shared" si="88"/>
        <v>0</v>
      </c>
      <c r="BL384" s="17" t="s">
        <v>580</v>
      </c>
      <c r="BM384" s="179" t="s">
        <v>8431</v>
      </c>
    </row>
    <row r="385" spans="2:65" s="1" customFormat="1" ht="49.25" customHeight="1">
      <c r="B385" s="140"/>
      <c r="C385" s="168" t="s">
        <v>2382</v>
      </c>
      <c r="D385" s="168" t="s">
        <v>576</v>
      </c>
      <c r="E385" s="169" t="s">
        <v>8432</v>
      </c>
      <c r="F385" s="170" t="s">
        <v>8433</v>
      </c>
      <c r="G385" s="171" t="s">
        <v>1</v>
      </c>
      <c r="H385" s="172">
        <v>33</v>
      </c>
      <c r="I385" s="173"/>
      <c r="J385" s="174">
        <f t="shared" si="79"/>
        <v>0</v>
      </c>
      <c r="K385" s="175"/>
      <c r="L385" s="34"/>
      <c r="M385" s="176" t="s">
        <v>1</v>
      </c>
      <c r="N385" s="139" t="s">
        <v>43</v>
      </c>
      <c r="P385" s="177">
        <f t="shared" si="80"/>
        <v>0</v>
      </c>
      <c r="Q385" s="177">
        <v>0</v>
      </c>
      <c r="R385" s="177">
        <f t="shared" si="81"/>
        <v>0</v>
      </c>
      <c r="S385" s="177">
        <v>0</v>
      </c>
      <c r="T385" s="178">
        <f t="shared" si="82"/>
        <v>0</v>
      </c>
      <c r="AR385" s="179" t="s">
        <v>580</v>
      </c>
      <c r="AT385" s="179" t="s">
        <v>576</v>
      </c>
      <c r="AU385" s="179" t="s">
        <v>84</v>
      </c>
      <c r="AY385" s="17" t="s">
        <v>574</v>
      </c>
      <c r="BE385" s="102">
        <f t="shared" si="83"/>
        <v>0</v>
      </c>
      <c r="BF385" s="102">
        <f t="shared" si="84"/>
        <v>0</v>
      </c>
      <c r="BG385" s="102">
        <f t="shared" si="85"/>
        <v>0</v>
      </c>
      <c r="BH385" s="102">
        <f t="shared" si="86"/>
        <v>0</v>
      </c>
      <c r="BI385" s="102">
        <f t="shared" si="87"/>
        <v>0</v>
      </c>
      <c r="BJ385" s="17" t="s">
        <v>89</v>
      </c>
      <c r="BK385" s="102">
        <f t="shared" si="88"/>
        <v>0</v>
      </c>
      <c r="BL385" s="17" t="s">
        <v>580</v>
      </c>
      <c r="BM385" s="179" t="s">
        <v>8434</v>
      </c>
    </row>
    <row r="386" spans="2:65" s="1" customFormat="1" ht="24.25" customHeight="1">
      <c r="B386" s="140"/>
      <c r="C386" s="168" t="s">
        <v>2388</v>
      </c>
      <c r="D386" s="168" t="s">
        <v>576</v>
      </c>
      <c r="E386" s="169" t="s">
        <v>8435</v>
      </c>
      <c r="F386" s="170" t="s">
        <v>8436</v>
      </c>
      <c r="G386" s="171" t="s">
        <v>1</v>
      </c>
      <c r="H386" s="172">
        <v>1</v>
      </c>
      <c r="I386" s="173"/>
      <c r="J386" s="174">
        <f t="shared" si="79"/>
        <v>0</v>
      </c>
      <c r="K386" s="175"/>
      <c r="L386" s="34"/>
      <c r="M386" s="176" t="s">
        <v>1</v>
      </c>
      <c r="N386" s="139" t="s">
        <v>43</v>
      </c>
      <c r="P386" s="177">
        <f t="shared" si="80"/>
        <v>0</v>
      </c>
      <c r="Q386" s="177">
        <v>0</v>
      </c>
      <c r="R386" s="177">
        <f t="shared" si="81"/>
        <v>0</v>
      </c>
      <c r="S386" s="177">
        <v>0</v>
      </c>
      <c r="T386" s="178">
        <f t="shared" si="82"/>
        <v>0</v>
      </c>
      <c r="AR386" s="179" t="s">
        <v>580</v>
      </c>
      <c r="AT386" s="179" t="s">
        <v>576</v>
      </c>
      <c r="AU386" s="179" t="s">
        <v>84</v>
      </c>
      <c r="AY386" s="17" t="s">
        <v>574</v>
      </c>
      <c r="BE386" s="102">
        <f t="shared" si="83"/>
        <v>0</v>
      </c>
      <c r="BF386" s="102">
        <f t="shared" si="84"/>
        <v>0</v>
      </c>
      <c r="BG386" s="102">
        <f t="shared" si="85"/>
        <v>0</v>
      </c>
      <c r="BH386" s="102">
        <f t="shared" si="86"/>
        <v>0</v>
      </c>
      <c r="BI386" s="102">
        <f t="shared" si="87"/>
        <v>0</v>
      </c>
      <c r="BJ386" s="17" t="s">
        <v>89</v>
      </c>
      <c r="BK386" s="102">
        <f t="shared" si="88"/>
        <v>0</v>
      </c>
      <c r="BL386" s="17" t="s">
        <v>580</v>
      </c>
      <c r="BM386" s="179" t="s">
        <v>8437</v>
      </c>
    </row>
    <row r="387" spans="2:65" s="1" customFormat="1" ht="16.5" customHeight="1">
      <c r="B387" s="140"/>
      <c r="C387" s="168" t="s">
        <v>2403</v>
      </c>
      <c r="D387" s="168" t="s">
        <v>576</v>
      </c>
      <c r="E387" s="169" t="s">
        <v>8438</v>
      </c>
      <c r="F387" s="170" t="s">
        <v>7904</v>
      </c>
      <c r="G387" s="171" t="s">
        <v>1</v>
      </c>
      <c r="H387" s="172">
        <v>1</v>
      </c>
      <c r="I387" s="173"/>
      <c r="J387" s="174">
        <f t="shared" si="79"/>
        <v>0</v>
      </c>
      <c r="K387" s="175"/>
      <c r="L387" s="34"/>
      <c r="M387" s="176" t="s">
        <v>1</v>
      </c>
      <c r="N387" s="139" t="s">
        <v>43</v>
      </c>
      <c r="P387" s="177">
        <f t="shared" si="80"/>
        <v>0</v>
      </c>
      <c r="Q387" s="177">
        <v>0</v>
      </c>
      <c r="R387" s="177">
        <f t="shared" si="81"/>
        <v>0</v>
      </c>
      <c r="S387" s="177">
        <v>0</v>
      </c>
      <c r="T387" s="178">
        <f t="shared" si="82"/>
        <v>0</v>
      </c>
      <c r="AR387" s="179" t="s">
        <v>580</v>
      </c>
      <c r="AT387" s="179" t="s">
        <v>576</v>
      </c>
      <c r="AU387" s="179" t="s">
        <v>84</v>
      </c>
      <c r="AY387" s="17" t="s">
        <v>574</v>
      </c>
      <c r="BE387" s="102">
        <f t="shared" si="83"/>
        <v>0</v>
      </c>
      <c r="BF387" s="102">
        <f t="shared" si="84"/>
        <v>0</v>
      </c>
      <c r="BG387" s="102">
        <f t="shared" si="85"/>
        <v>0</v>
      </c>
      <c r="BH387" s="102">
        <f t="shared" si="86"/>
        <v>0</v>
      </c>
      <c r="BI387" s="102">
        <f t="shared" si="87"/>
        <v>0</v>
      </c>
      <c r="BJ387" s="17" t="s">
        <v>89</v>
      </c>
      <c r="BK387" s="102">
        <f t="shared" si="88"/>
        <v>0</v>
      </c>
      <c r="BL387" s="17" t="s">
        <v>580</v>
      </c>
      <c r="BM387" s="179" t="s">
        <v>8439</v>
      </c>
    </row>
    <row r="388" spans="2:65" s="1" customFormat="1" ht="24.25" customHeight="1">
      <c r="B388" s="140"/>
      <c r="C388" s="168" t="s">
        <v>2408</v>
      </c>
      <c r="D388" s="168" t="s">
        <v>576</v>
      </c>
      <c r="E388" s="169" t="s">
        <v>8440</v>
      </c>
      <c r="F388" s="170" t="s">
        <v>7907</v>
      </c>
      <c r="G388" s="171" t="s">
        <v>1</v>
      </c>
      <c r="H388" s="172">
        <v>1</v>
      </c>
      <c r="I388" s="173"/>
      <c r="J388" s="174">
        <f t="shared" si="79"/>
        <v>0</v>
      </c>
      <c r="K388" s="175"/>
      <c r="L388" s="34"/>
      <c r="M388" s="176" t="s">
        <v>1</v>
      </c>
      <c r="N388" s="139" t="s">
        <v>43</v>
      </c>
      <c r="P388" s="177">
        <f t="shared" si="80"/>
        <v>0</v>
      </c>
      <c r="Q388" s="177">
        <v>0</v>
      </c>
      <c r="R388" s="177">
        <f t="shared" si="81"/>
        <v>0</v>
      </c>
      <c r="S388" s="177">
        <v>0</v>
      </c>
      <c r="T388" s="178">
        <f t="shared" si="82"/>
        <v>0</v>
      </c>
      <c r="AR388" s="179" t="s">
        <v>580</v>
      </c>
      <c r="AT388" s="179" t="s">
        <v>576</v>
      </c>
      <c r="AU388" s="179" t="s">
        <v>84</v>
      </c>
      <c r="AY388" s="17" t="s">
        <v>574</v>
      </c>
      <c r="BE388" s="102">
        <f t="shared" si="83"/>
        <v>0</v>
      </c>
      <c r="BF388" s="102">
        <f t="shared" si="84"/>
        <v>0</v>
      </c>
      <c r="BG388" s="102">
        <f t="shared" si="85"/>
        <v>0</v>
      </c>
      <c r="BH388" s="102">
        <f t="shared" si="86"/>
        <v>0</v>
      </c>
      <c r="BI388" s="102">
        <f t="shared" si="87"/>
        <v>0</v>
      </c>
      <c r="BJ388" s="17" t="s">
        <v>89</v>
      </c>
      <c r="BK388" s="102">
        <f t="shared" si="88"/>
        <v>0</v>
      </c>
      <c r="BL388" s="17" t="s">
        <v>580</v>
      </c>
      <c r="BM388" s="179" t="s">
        <v>8441</v>
      </c>
    </row>
    <row r="389" spans="2:65" s="11" customFormat="1" ht="26" customHeight="1">
      <c r="B389" s="156"/>
      <c r="D389" s="157" t="s">
        <v>76</v>
      </c>
      <c r="E389" s="158" t="s">
        <v>7292</v>
      </c>
      <c r="F389" s="158" t="s">
        <v>8442</v>
      </c>
      <c r="I389" s="159"/>
      <c r="J389" s="160">
        <f>BK389</f>
        <v>0</v>
      </c>
      <c r="L389" s="156"/>
      <c r="M389" s="161"/>
      <c r="P389" s="162">
        <f>SUM(P390:P413)</f>
        <v>0</v>
      </c>
      <c r="R389" s="162">
        <f>SUM(R390:R413)</f>
        <v>0</v>
      </c>
      <c r="T389" s="163">
        <f>SUM(T390:T413)</f>
        <v>0</v>
      </c>
      <c r="AR389" s="157" t="s">
        <v>84</v>
      </c>
      <c r="AT389" s="164" t="s">
        <v>76</v>
      </c>
      <c r="AU389" s="164" t="s">
        <v>77</v>
      </c>
      <c r="AY389" s="157" t="s">
        <v>574</v>
      </c>
      <c r="BK389" s="165">
        <f>SUM(BK390:BK413)</f>
        <v>0</v>
      </c>
    </row>
    <row r="390" spans="2:65" s="1" customFormat="1" ht="33" customHeight="1">
      <c r="B390" s="140"/>
      <c r="C390" s="168" t="s">
        <v>2412</v>
      </c>
      <c r="D390" s="168" t="s">
        <v>576</v>
      </c>
      <c r="E390" s="169" t="s">
        <v>8443</v>
      </c>
      <c r="F390" s="170" t="s">
        <v>8444</v>
      </c>
      <c r="G390" s="171" t="s">
        <v>1</v>
      </c>
      <c r="H390" s="172">
        <v>6</v>
      </c>
      <c r="I390" s="173"/>
      <c r="J390" s="174">
        <f t="shared" ref="J390:J413" si="89">ROUND(I390*H390,2)</f>
        <v>0</v>
      </c>
      <c r="K390" s="175"/>
      <c r="L390" s="34"/>
      <c r="M390" s="176" t="s">
        <v>1</v>
      </c>
      <c r="N390" s="139" t="s">
        <v>43</v>
      </c>
      <c r="P390" s="177">
        <f t="shared" ref="P390:P413" si="90">O390*H390</f>
        <v>0</v>
      </c>
      <c r="Q390" s="177">
        <v>0</v>
      </c>
      <c r="R390" s="177">
        <f t="shared" ref="R390:R413" si="91">Q390*H390</f>
        <v>0</v>
      </c>
      <c r="S390" s="177">
        <v>0</v>
      </c>
      <c r="T390" s="178">
        <f t="shared" ref="T390:T413" si="92">S390*H390</f>
        <v>0</v>
      </c>
      <c r="AR390" s="179" t="s">
        <v>580</v>
      </c>
      <c r="AT390" s="179" t="s">
        <v>576</v>
      </c>
      <c r="AU390" s="179" t="s">
        <v>84</v>
      </c>
      <c r="AY390" s="17" t="s">
        <v>574</v>
      </c>
      <c r="BE390" s="102">
        <f t="shared" ref="BE390:BE413" si="93">IF(N390="základná",J390,0)</f>
        <v>0</v>
      </c>
      <c r="BF390" s="102">
        <f t="shared" ref="BF390:BF413" si="94">IF(N390="znížená",J390,0)</f>
        <v>0</v>
      </c>
      <c r="BG390" s="102">
        <f t="shared" ref="BG390:BG413" si="95">IF(N390="zákl. prenesená",J390,0)</f>
        <v>0</v>
      </c>
      <c r="BH390" s="102">
        <f t="shared" ref="BH390:BH413" si="96">IF(N390="zníž. prenesená",J390,0)</f>
        <v>0</v>
      </c>
      <c r="BI390" s="102">
        <f t="shared" ref="BI390:BI413" si="97">IF(N390="nulová",J390,0)</f>
        <v>0</v>
      </c>
      <c r="BJ390" s="17" t="s">
        <v>89</v>
      </c>
      <c r="BK390" s="102">
        <f t="shared" ref="BK390:BK413" si="98">ROUND(I390*H390,2)</f>
        <v>0</v>
      </c>
      <c r="BL390" s="17" t="s">
        <v>580</v>
      </c>
      <c r="BM390" s="179" t="s">
        <v>8445</v>
      </c>
    </row>
    <row r="391" spans="2:65" s="1" customFormat="1" ht="38" customHeight="1">
      <c r="B391" s="140"/>
      <c r="C391" s="168" t="s">
        <v>2422</v>
      </c>
      <c r="D391" s="168" t="s">
        <v>576</v>
      </c>
      <c r="E391" s="169" t="s">
        <v>8446</v>
      </c>
      <c r="F391" s="170" t="s">
        <v>8447</v>
      </c>
      <c r="G391" s="171" t="s">
        <v>1</v>
      </c>
      <c r="H391" s="172">
        <v>12</v>
      </c>
      <c r="I391" s="173"/>
      <c r="J391" s="174">
        <f t="shared" si="89"/>
        <v>0</v>
      </c>
      <c r="K391" s="175"/>
      <c r="L391" s="34"/>
      <c r="M391" s="176" t="s">
        <v>1</v>
      </c>
      <c r="N391" s="139" t="s">
        <v>43</v>
      </c>
      <c r="P391" s="177">
        <f t="shared" si="90"/>
        <v>0</v>
      </c>
      <c r="Q391" s="177">
        <v>0</v>
      </c>
      <c r="R391" s="177">
        <f t="shared" si="91"/>
        <v>0</v>
      </c>
      <c r="S391" s="177">
        <v>0</v>
      </c>
      <c r="T391" s="178">
        <f t="shared" si="92"/>
        <v>0</v>
      </c>
      <c r="AR391" s="179" t="s">
        <v>580</v>
      </c>
      <c r="AT391" s="179" t="s">
        <v>576</v>
      </c>
      <c r="AU391" s="179" t="s">
        <v>84</v>
      </c>
      <c r="AY391" s="17" t="s">
        <v>574</v>
      </c>
      <c r="BE391" s="102">
        <f t="shared" si="93"/>
        <v>0</v>
      </c>
      <c r="BF391" s="102">
        <f t="shared" si="94"/>
        <v>0</v>
      </c>
      <c r="BG391" s="102">
        <f t="shared" si="95"/>
        <v>0</v>
      </c>
      <c r="BH391" s="102">
        <f t="shared" si="96"/>
        <v>0</v>
      </c>
      <c r="BI391" s="102">
        <f t="shared" si="97"/>
        <v>0</v>
      </c>
      <c r="BJ391" s="17" t="s">
        <v>89</v>
      </c>
      <c r="BK391" s="102">
        <f t="shared" si="98"/>
        <v>0</v>
      </c>
      <c r="BL391" s="17" t="s">
        <v>580</v>
      </c>
      <c r="BM391" s="179" t="s">
        <v>8448</v>
      </c>
    </row>
    <row r="392" spans="2:65" s="1" customFormat="1" ht="33" customHeight="1">
      <c r="B392" s="140"/>
      <c r="C392" s="168" t="s">
        <v>2434</v>
      </c>
      <c r="D392" s="168" t="s">
        <v>576</v>
      </c>
      <c r="E392" s="169" t="s">
        <v>8449</v>
      </c>
      <c r="F392" s="170" t="s">
        <v>8450</v>
      </c>
      <c r="G392" s="171" t="s">
        <v>1</v>
      </c>
      <c r="H392" s="172">
        <v>1</v>
      </c>
      <c r="I392" s="173"/>
      <c r="J392" s="174">
        <f t="shared" si="89"/>
        <v>0</v>
      </c>
      <c r="K392" s="175"/>
      <c r="L392" s="34"/>
      <c r="M392" s="176" t="s">
        <v>1</v>
      </c>
      <c r="N392" s="139" t="s">
        <v>43</v>
      </c>
      <c r="P392" s="177">
        <f t="shared" si="90"/>
        <v>0</v>
      </c>
      <c r="Q392" s="177">
        <v>0</v>
      </c>
      <c r="R392" s="177">
        <f t="shared" si="91"/>
        <v>0</v>
      </c>
      <c r="S392" s="177">
        <v>0</v>
      </c>
      <c r="T392" s="178">
        <f t="shared" si="92"/>
        <v>0</v>
      </c>
      <c r="AR392" s="179" t="s">
        <v>580</v>
      </c>
      <c r="AT392" s="179" t="s">
        <v>576</v>
      </c>
      <c r="AU392" s="179" t="s">
        <v>84</v>
      </c>
      <c r="AY392" s="17" t="s">
        <v>574</v>
      </c>
      <c r="BE392" s="102">
        <f t="shared" si="93"/>
        <v>0</v>
      </c>
      <c r="BF392" s="102">
        <f t="shared" si="94"/>
        <v>0</v>
      </c>
      <c r="BG392" s="102">
        <f t="shared" si="95"/>
        <v>0</v>
      </c>
      <c r="BH392" s="102">
        <f t="shared" si="96"/>
        <v>0</v>
      </c>
      <c r="BI392" s="102">
        <f t="shared" si="97"/>
        <v>0</v>
      </c>
      <c r="BJ392" s="17" t="s">
        <v>89</v>
      </c>
      <c r="BK392" s="102">
        <f t="shared" si="98"/>
        <v>0</v>
      </c>
      <c r="BL392" s="17" t="s">
        <v>580</v>
      </c>
      <c r="BM392" s="179" t="s">
        <v>8451</v>
      </c>
    </row>
    <row r="393" spans="2:65" s="1" customFormat="1" ht="44.25" customHeight="1">
      <c r="B393" s="140"/>
      <c r="C393" s="168" t="s">
        <v>2444</v>
      </c>
      <c r="D393" s="168" t="s">
        <v>576</v>
      </c>
      <c r="E393" s="169" t="s">
        <v>8452</v>
      </c>
      <c r="F393" s="170" t="s">
        <v>8453</v>
      </c>
      <c r="G393" s="171" t="s">
        <v>1</v>
      </c>
      <c r="H393" s="172">
        <v>2</v>
      </c>
      <c r="I393" s="173"/>
      <c r="J393" s="174">
        <f t="shared" si="89"/>
        <v>0</v>
      </c>
      <c r="K393" s="175"/>
      <c r="L393" s="34"/>
      <c r="M393" s="176" t="s">
        <v>1</v>
      </c>
      <c r="N393" s="139" t="s">
        <v>43</v>
      </c>
      <c r="P393" s="177">
        <f t="shared" si="90"/>
        <v>0</v>
      </c>
      <c r="Q393" s="177">
        <v>0</v>
      </c>
      <c r="R393" s="177">
        <f t="shared" si="91"/>
        <v>0</v>
      </c>
      <c r="S393" s="177">
        <v>0</v>
      </c>
      <c r="T393" s="178">
        <f t="shared" si="92"/>
        <v>0</v>
      </c>
      <c r="AR393" s="179" t="s">
        <v>580</v>
      </c>
      <c r="AT393" s="179" t="s">
        <v>576</v>
      </c>
      <c r="AU393" s="179" t="s">
        <v>84</v>
      </c>
      <c r="AY393" s="17" t="s">
        <v>574</v>
      </c>
      <c r="BE393" s="102">
        <f t="shared" si="93"/>
        <v>0</v>
      </c>
      <c r="BF393" s="102">
        <f t="shared" si="94"/>
        <v>0</v>
      </c>
      <c r="BG393" s="102">
        <f t="shared" si="95"/>
        <v>0</v>
      </c>
      <c r="BH393" s="102">
        <f t="shared" si="96"/>
        <v>0</v>
      </c>
      <c r="BI393" s="102">
        <f t="shared" si="97"/>
        <v>0</v>
      </c>
      <c r="BJ393" s="17" t="s">
        <v>89</v>
      </c>
      <c r="BK393" s="102">
        <f t="shared" si="98"/>
        <v>0</v>
      </c>
      <c r="BL393" s="17" t="s">
        <v>580</v>
      </c>
      <c r="BM393" s="179" t="s">
        <v>8454</v>
      </c>
    </row>
    <row r="394" spans="2:65" s="1" customFormat="1" ht="33" customHeight="1">
      <c r="B394" s="140"/>
      <c r="C394" s="168" t="s">
        <v>2455</v>
      </c>
      <c r="D394" s="168" t="s">
        <v>576</v>
      </c>
      <c r="E394" s="169" t="s">
        <v>8455</v>
      </c>
      <c r="F394" s="170" t="s">
        <v>8456</v>
      </c>
      <c r="G394" s="171" t="s">
        <v>1</v>
      </c>
      <c r="H394" s="172">
        <v>1</v>
      </c>
      <c r="I394" s="173"/>
      <c r="J394" s="174">
        <f t="shared" si="89"/>
        <v>0</v>
      </c>
      <c r="K394" s="175"/>
      <c r="L394" s="34"/>
      <c r="M394" s="176" t="s">
        <v>1</v>
      </c>
      <c r="N394" s="139" t="s">
        <v>43</v>
      </c>
      <c r="P394" s="177">
        <f t="shared" si="90"/>
        <v>0</v>
      </c>
      <c r="Q394" s="177">
        <v>0</v>
      </c>
      <c r="R394" s="177">
        <f t="shared" si="91"/>
        <v>0</v>
      </c>
      <c r="S394" s="177">
        <v>0</v>
      </c>
      <c r="T394" s="178">
        <f t="shared" si="92"/>
        <v>0</v>
      </c>
      <c r="AR394" s="179" t="s">
        <v>580</v>
      </c>
      <c r="AT394" s="179" t="s">
        <v>576</v>
      </c>
      <c r="AU394" s="179" t="s">
        <v>84</v>
      </c>
      <c r="AY394" s="17" t="s">
        <v>574</v>
      </c>
      <c r="BE394" s="102">
        <f t="shared" si="93"/>
        <v>0</v>
      </c>
      <c r="BF394" s="102">
        <f t="shared" si="94"/>
        <v>0</v>
      </c>
      <c r="BG394" s="102">
        <f t="shared" si="95"/>
        <v>0</v>
      </c>
      <c r="BH394" s="102">
        <f t="shared" si="96"/>
        <v>0</v>
      </c>
      <c r="BI394" s="102">
        <f t="shared" si="97"/>
        <v>0</v>
      </c>
      <c r="BJ394" s="17" t="s">
        <v>89</v>
      </c>
      <c r="BK394" s="102">
        <f t="shared" si="98"/>
        <v>0</v>
      </c>
      <c r="BL394" s="17" t="s">
        <v>580</v>
      </c>
      <c r="BM394" s="179" t="s">
        <v>8457</v>
      </c>
    </row>
    <row r="395" spans="2:65" s="1" customFormat="1" ht="38" customHeight="1">
      <c r="B395" s="140"/>
      <c r="C395" s="168" t="s">
        <v>2467</v>
      </c>
      <c r="D395" s="168" t="s">
        <v>576</v>
      </c>
      <c r="E395" s="169" t="s">
        <v>8458</v>
      </c>
      <c r="F395" s="170" t="s">
        <v>8447</v>
      </c>
      <c r="G395" s="171" t="s">
        <v>1</v>
      </c>
      <c r="H395" s="172">
        <v>4</v>
      </c>
      <c r="I395" s="173"/>
      <c r="J395" s="174">
        <f t="shared" si="89"/>
        <v>0</v>
      </c>
      <c r="K395" s="175"/>
      <c r="L395" s="34"/>
      <c r="M395" s="176" t="s">
        <v>1</v>
      </c>
      <c r="N395" s="139" t="s">
        <v>43</v>
      </c>
      <c r="P395" s="177">
        <f t="shared" si="90"/>
        <v>0</v>
      </c>
      <c r="Q395" s="177">
        <v>0</v>
      </c>
      <c r="R395" s="177">
        <f t="shared" si="91"/>
        <v>0</v>
      </c>
      <c r="S395" s="177">
        <v>0</v>
      </c>
      <c r="T395" s="178">
        <f t="shared" si="92"/>
        <v>0</v>
      </c>
      <c r="AR395" s="179" t="s">
        <v>580</v>
      </c>
      <c r="AT395" s="179" t="s">
        <v>576</v>
      </c>
      <c r="AU395" s="179" t="s">
        <v>84</v>
      </c>
      <c r="AY395" s="17" t="s">
        <v>574</v>
      </c>
      <c r="BE395" s="102">
        <f t="shared" si="93"/>
        <v>0</v>
      </c>
      <c r="BF395" s="102">
        <f t="shared" si="94"/>
        <v>0</v>
      </c>
      <c r="BG395" s="102">
        <f t="shared" si="95"/>
        <v>0</v>
      </c>
      <c r="BH395" s="102">
        <f t="shared" si="96"/>
        <v>0</v>
      </c>
      <c r="BI395" s="102">
        <f t="shared" si="97"/>
        <v>0</v>
      </c>
      <c r="BJ395" s="17" t="s">
        <v>89</v>
      </c>
      <c r="BK395" s="102">
        <f t="shared" si="98"/>
        <v>0</v>
      </c>
      <c r="BL395" s="17" t="s">
        <v>580</v>
      </c>
      <c r="BM395" s="179" t="s">
        <v>8459</v>
      </c>
    </row>
    <row r="396" spans="2:65" s="1" customFormat="1" ht="24.25" customHeight="1">
      <c r="B396" s="140"/>
      <c r="C396" s="168" t="s">
        <v>2471</v>
      </c>
      <c r="D396" s="168" t="s">
        <v>576</v>
      </c>
      <c r="E396" s="169" t="s">
        <v>8460</v>
      </c>
      <c r="F396" s="170" t="s">
        <v>8461</v>
      </c>
      <c r="G396" s="171" t="s">
        <v>1</v>
      </c>
      <c r="H396" s="172">
        <v>1</v>
      </c>
      <c r="I396" s="173"/>
      <c r="J396" s="174">
        <f t="shared" si="89"/>
        <v>0</v>
      </c>
      <c r="K396" s="175"/>
      <c r="L396" s="34"/>
      <c r="M396" s="176" t="s">
        <v>1</v>
      </c>
      <c r="N396" s="139" t="s">
        <v>43</v>
      </c>
      <c r="P396" s="177">
        <f t="shared" si="90"/>
        <v>0</v>
      </c>
      <c r="Q396" s="177">
        <v>0</v>
      </c>
      <c r="R396" s="177">
        <f t="shared" si="91"/>
        <v>0</v>
      </c>
      <c r="S396" s="177">
        <v>0</v>
      </c>
      <c r="T396" s="178">
        <f t="shared" si="92"/>
        <v>0</v>
      </c>
      <c r="AR396" s="179" t="s">
        <v>580</v>
      </c>
      <c r="AT396" s="179" t="s">
        <v>576</v>
      </c>
      <c r="AU396" s="179" t="s">
        <v>84</v>
      </c>
      <c r="AY396" s="17" t="s">
        <v>574</v>
      </c>
      <c r="BE396" s="102">
        <f t="shared" si="93"/>
        <v>0</v>
      </c>
      <c r="BF396" s="102">
        <f t="shared" si="94"/>
        <v>0</v>
      </c>
      <c r="BG396" s="102">
        <f t="shared" si="95"/>
        <v>0</v>
      </c>
      <c r="BH396" s="102">
        <f t="shared" si="96"/>
        <v>0</v>
      </c>
      <c r="BI396" s="102">
        <f t="shared" si="97"/>
        <v>0</v>
      </c>
      <c r="BJ396" s="17" t="s">
        <v>89</v>
      </c>
      <c r="BK396" s="102">
        <f t="shared" si="98"/>
        <v>0</v>
      </c>
      <c r="BL396" s="17" t="s">
        <v>580</v>
      </c>
      <c r="BM396" s="179" t="s">
        <v>8462</v>
      </c>
    </row>
    <row r="397" spans="2:65" s="1" customFormat="1" ht="44.25" customHeight="1">
      <c r="B397" s="140"/>
      <c r="C397" s="168" t="s">
        <v>2475</v>
      </c>
      <c r="D397" s="168" t="s">
        <v>576</v>
      </c>
      <c r="E397" s="169" t="s">
        <v>8463</v>
      </c>
      <c r="F397" s="170" t="s">
        <v>8464</v>
      </c>
      <c r="G397" s="171" t="s">
        <v>1</v>
      </c>
      <c r="H397" s="172">
        <v>1</v>
      </c>
      <c r="I397" s="173"/>
      <c r="J397" s="174">
        <f t="shared" si="89"/>
        <v>0</v>
      </c>
      <c r="K397" s="175"/>
      <c r="L397" s="34"/>
      <c r="M397" s="176" t="s">
        <v>1</v>
      </c>
      <c r="N397" s="139" t="s">
        <v>43</v>
      </c>
      <c r="P397" s="177">
        <f t="shared" si="90"/>
        <v>0</v>
      </c>
      <c r="Q397" s="177">
        <v>0</v>
      </c>
      <c r="R397" s="177">
        <f t="shared" si="91"/>
        <v>0</v>
      </c>
      <c r="S397" s="177">
        <v>0</v>
      </c>
      <c r="T397" s="178">
        <f t="shared" si="92"/>
        <v>0</v>
      </c>
      <c r="AR397" s="179" t="s">
        <v>580</v>
      </c>
      <c r="AT397" s="179" t="s">
        <v>576</v>
      </c>
      <c r="AU397" s="179" t="s">
        <v>84</v>
      </c>
      <c r="AY397" s="17" t="s">
        <v>574</v>
      </c>
      <c r="BE397" s="102">
        <f t="shared" si="93"/>
        <v>0</v>
      </c>
      <c r="BF397" s="102">
        <f t="shared" si="94"/>
        <v>0</v>
      </c>
      <c r="BG397" s="102">
        <f t="shared" si="95"/>
        <v>0</v>
      </c>
      <c r="BH397" s="102">
        <f t="shared" si="96"/>
        <v>0</v>
      </c>
      <c r="BI397" s="102">
        <f t="shared" si="97"/>
        <v>0</v>
      </c>
      <c r="BJ397" s="17" t="s">
        <v>89</v>
      </c>
      <c r="BK397" s="102">
        <f t="shared" si="98"/>
        <v>0</v>
      </c>
      <c r="BL397" s="17" t="s">
        <v>580</v>
      </c>
      <c r="BM397" s="179" t="s">
        <v>8465</v>
      </c>
    </row>
    <row r="398" spans="2:65" s="1" customFormat="1" ht="24.25" customHeight="1">
      <c r="B398" s="140"/>
      <c r="C398" s="168" t="s">
        <v>2480</v>
      </c>
      <c r="D398" s="168" t="s">
        <v>576</v>
      </c>
      <c r="E398" s="169" t="s">
        <v>8466</v>
      </c>
      <c r="F398" s="170" t="s">
        <v>8467</v>
      </c>
      <c r="G398" s="171" t="s">
        <v>1</v>
      </c>
      <c r="H398" s="172">
        <v>1</v>
      </c>
      <c r="I398" s="173"/>
      <c r="J398" s="174">
        <f t="shared" si="89"/>
        <v>0</v>
      </c>
      <c r="K398" s="175"/>
      <c r="L398" s="34"/>
      <c r="M398" s="176" t="s">
        <v>1</v>
      </c>
      <c r="N398" s="139" t="s">
        <v>43</v>
      </c>
      <c r="P398" s="177">
        <f t="shared" si="90"/>
        <v>0</v>
      </c>
      <c r="Q398" s="177">
        <v>0</v>
      </c>
      <c r="R398" s="177">
        <f t="shared" si="91"/>
        <v>0</v>
      </c>
      <c r="S398" s="177">
        <v>0</v>
      </c>
      <c r="T398" s="178">
        <f t="shared" si="92"/>
        <v>0</v>
      </c>
      <c r="AR398" s="179" t="s">
        <v>580</v>
      </c>
      <c r="AT398" s="179" t="s">
        <v>576</v>
      </c>
      <c r="AU398" s="179" t="s">
        <v>84</v>
      </c>
      <c r="AY398" s="17" t="s">
        <v>574</v>
      </c>
      <c r="BE398" s="102">
        <f t="shared" si="93"/>
        <v>0</v>
      </c>
      <c r="BF398" s="102">
        <f t="shared" si="94"/>
        <v>0</v>
      </c>
      <c r="BG398" s="102">
        <f t="shared" si="95"/>
        <v>0</v>
      </c>
      <c r="BH398" s="102">
        <f t="shared" si="96"/>
        <v>0</v>
      </c>
      <c r="BI398" s="102">
        <f t="shared" si="97"/>
        <v>0</v>
      </c>
      <c r="BJ398" s="17" t="s">
        <v>89</v>
      </c>
      <c r="BK398" s="102">
        <f t="shared" si="98"/>
        <v>0</v>
      </c>
      <c r="BL398" s="17" t="s">
        <v>580</v>
      </c>
      <c r="BM398" s="179" t="s">
        <v>8468</v>
      </c>
    </row>
    <row r="399" spans="2:65" s="1" customFormat="1" ht="44.25" customHeight="1">
      <c r="B399" s="140"/>
      <c r="C399" s="168" t="s">
        <v>2488</v>
      </c>
      <c r="D399" s="168" t="s">
        <v>576</v>
      </c>
      <c r="E399" s="169" t="s">
        <v>8469</v>
      </c>
      <c r="F399" s="170" t="s">
        <v>8470</v>
      </c>
      <c r="G399" s="171" t="s">
        <v>1</v>
      </c>
      <c r="H399" s="172">
        <v>1</v>
      </c>
      <c r="I399" s="173"/>
      <c r="J399" s="174">
        <f t="shared" si="89"/>
        <v>0</v>
      </c>
      <c r="K399" s="175"/>
      <c r="L399" s="34"/>
      <c r="M399" s="176" t="s">
        <v>1</v>
      </c>
      <c r="N399" s="139" t="s">
        <v>43</v>
      </c>
      <c r="P399" s="177">
        <f t="shared" si="90"/>
        <v>0</v>
      </c>
      <c r="Q399" s="177">
        <v>0</v>
      </c>
      <c r="R399" s="177">
        <f t="shared" si="91"/>
        <v>0</v>
      </c>
      <c r="S399" s="177">
        <v>0</v>
      </c>
      <c r="T399" s="178">
        <f t="shared" si="92"/>
        <v>0</v>
      </c>
      <c r="AR399" s="179" t="s">
        <v>580</v>
      </c>
      <c r="AT399" s="179" t="s">
        <v>576</v>
      </c>
      <c r="AU399" s="179" t="s">
        <v>84</v>
      </c>
      <c r="AY399" s="17" t="s">
        <v>574</v>
      </c>
      <c r="BE399" s="102">
        <f t="shared" si="93"/>
        <v>0</v>
      </c>
      <c r="BF399" s="102">
        <f t="shared" si="94"/>
        <v>0</v>
      </c>
      <c r="BG399" s="102">
        <f t="shared" si="95"/>
        <v>0</v>
      </c>
      <c r="BH399" s="102">
        <f t="shared" si="96"/>
        <v>0</v>
      </c>
      <c r="BI399" s="102">
        <f t="shared" si="97"/>
        <v>0</v>
      </c>
      <c r="BJ399" s="17" t="s">
        <v>89</v>
      </c>
      <c r="BK399" s="102">
        <f t="shared" si="98"/>
        <v>0</v>
      </c>
      <c r="BL399" s="17" t="s">
        <v>580</v>
      </c>
      <c r="BM399" s="179" t="s">
        <v>8471</v>
      </c>
    </row>
    <row r="400" spans="2:65" s="1" customFormat="1" ht="24.25" customHeight="1">
      <c r="B400" s="140"/>
      <c r="C400" s="168" t="s">
        <v>2492</v>
      </c>
      <c r="D400" s="168" t="s">
        <v>576</v>
      </c>
      <c r="E400" s="169" t="s">
        <v>8472</v>
      </c>
      <c r="F400" s="170" t="s">
        <v>8461</v>
      </c>
      <c r="G400" s="171" t="s">
        <v>1</v>
      </c>
      <c r="H400" s="172">
        <v>1</v>
      </c>
      <c r="I400" s="173"/>
      <c r="J400" s="174">
        <f t="shared" si="89"/>
        <v>0</v>
      </c>
      <c r="K400" s="175"/>
      <c r="L400" s="34"/>
      <c r="M400" s="176" t="s">
        <v>1</v>
      </c>
      <c r="N400" s="139" t="s">
        <v>43</v>
      </c>
      <c r="P400" s="177">
        <f t="shared" si="90"/>
        <v>0</v>
      </c>
      <c r="Q400" s="177">
        <v>0</v>
      </c>
      <c r="R400" s="177">
        <f t="shared" si="91"/>
        <v>0</v>
      </c>
      <c r="S400" s="177">
        <v>0</v>
      </c>
      <c r="T400" s="178">
        <f t="shared" si="92"/>
        <v>0</v>
      </c>
      <c r="AR400" s="179" t="s">
        <v>580</v>
      </c>
      <c r="AT400" s="179" t="s">
        <v>576</v>
      </c>
      <c r="AU400" s="179" t="s">
        <v>84</v>
      </c>
      <c r="AY400" s="17" t="s">
        <v>574</v>
      </c>
      <c r="BE400" s="102">
        <f t="shared" si="93"/>
        <v>0</v>
      </c>
      <c r="BF400" s="102">
        <f t="shared" si="94"/>
        <v>0</v>
      </c>
      <c r="BG400" s="102">
        <f t="shared" si="95"/>
        <v>0</v>
      </c>
      <c r="BH400" s="102">
        <f t="shared" si="96"/>
        <v>0</v>
      </c>
      <c r="BI400" s="102">
        <f t="shared" si="97"/>
        <v>0</v>
      </c>
      <c r="BJ400" s="17" t="s">
        <v>89</v>
      </c>
      <c r="BK400" s="102">
        <f t="shared" si="98"/>
        <v>0</v>
      </c>
      <c r="BL400" s="17" t="s">
        <v>580</v>
      </c>
      <c r="BM400" s="179" t="s">
        <v>8473</v>
      </c>
    </row>
    <row r="401" spans="2:65" s="1" customFormat="1" ht="44.25" customHeight="1">
      <c r="B401" s="140"/>
      <c r="C401" s="168" t="s">
        <v>2498</v>
      </c>
      <c r="D401" s="168" t="s">
        <v>576</v>
      </c>
      <c r="E401" s="169" t="s">
        <v>8474</v>
      </c>
      <c r="F401" s="170" t="s">
        <v>8464</v>
      </c>
      <c r="G401" s="171" t="s">
        <v>1</v>
      </c>
      <c r="H401" s="172">
        <v>1</v>
      </c>
      <c r="I401" s="173"/>
      <c r="J401" s="174">
        <f t="shared" si="89"/>
        <v>0</v>
      </c>
      <c r="K401" s="175"/>
      <c r="L401" s="34"/>
      <c r="M401" s="176" t="s">
        <v>1</v>
      </c>
      <c r="N401" s="139" t="s">
        <v>43</v>
      </c>
      <c r="P401" s="177">
        <f t="shared" si="90"/>
        <v>0</v>
      </c>
      <c r="Q401" s="177">
        <v>0</v>
      </c>
      <c r="R401" s="177">
        <f t="shared" si="91"/>
        <v>0</v>
      </c>
      <c r="S401" s="177">
        <v>0</v>
      </c>
      <c r="T401" s="178">
        <f t="shared" si="92"/>
        <v>0</v>
      </c>
      <c r="AR401" s="179" t="s">
        <v>580</v>
      </c>
      <c r="AT401" s="179" t="s">
        <v>576</v>
      </c>
      <c r="AU401" s="179" t="s">
        <v>84</v>
      </c>
      <c r="AY401" s="17" t="s">
        <v>574</v>
      </c>
      <c r="BE401" s="102">
        <f t="shared" si="93"/>
        <v>0</v>
      </c>
      <c r="BF401" s="102">
        <f t="shared" si="94"/>
        <v>0</v>
      </c>
      <c r="BG401" s="102">
        <f t="shared" si="95"/>
        <v>0</v>
      </c>
      <c r="BH401" s="102">
        <f t="shared" si="96"/>
        <v>0</v>
      </c>
      <c r="BI401" s="102">
        <f t="shared" si="97"/>
        <v>0</v>
      </c>
      <c r="BJ401" s="17" t="s">
        <v>89</v>
      </c>
      <c r="BK401" s="102">
        <f t="shared" si="98"/>
        <v>0</v>
      </c>
      <c r="BL401" s="17" t="s">
        <v>580</v>
      </c>
      <c r="BM401" s="179" t="s">
        <v>8475</v>
      </c>
    </row>
    <row r="402" spans="2:65" s="1" customFormat="1" ht="24.25" customHeight="1">
      <c r="B402" s="140"/>
      <c r="C402" s="168" t="s">
        <v>2520</v>
      </c>
      <c r="D402" s="168" t="s">
        <v>576</v>
      </c>
      <c r="E402" s="169" t="s">
        <v>8476</v>
      </c>
      <c r="F402" s="170" t="s">
        <v>8477</v>
      </c>
      <c r="G402" s="171" t="s">
        <v>1</v>
      </c>
      <c r="H402" s="172">
        <v>10</v>
      </c>
      <c r="I402" s="173"/>
      <c r="J402" s="174">
        <f t="shared" si="89"/>
        <v>0</v>
      </c>
      <c r="K402" s="175"/>
      <c r="L402" s="34"/>
      <c r="M402" s="176" t="s">
        <v>1</v>
      </c>
      <c r="N402" s="139" t="s">
        <v>43</v>
      </c>
      <c r="P402" s="177">
        <f t="shared" si="90"/>
        <v>0</v>
      </c>
      <c r="Q402" s="177">
        <v>0</v>
      </c>
      <c r="R402" s="177">
        <f t="shared" si="91"/>
        <v>0</v>
      </c>
      <c r="S402" s="177">
        <v>0</v>
      </c>
      <c r="T402" s="178">
        <f t="shared" si="92"/>
        <v>0</v>
      </c>
      <c r="AR402" s="179" t="s">
        <v>580</v>
      </c>
      <c r="AT402" s="179" t="s">
        <v>576</v>
      </c>
      <c r="AU402" s="179" t="s">
        <v>84</v>
      </c>
      <c r="AY402" s="17" t="s">
        <v>574</v>
      </c>
      <c r="BE402" s="102">
        <f t="shared" si="93"/>
        <v>0</v>
      </c>
      <c r="BF402" s="102">
        <f t="shared" si="94"/>
        <v>0</v>
      </c>
      <c r="BG402" s="102">
        <f t="shared" si="95"/>
        <v>0</v>
      </c>
      <c r="BH402" s="102">
        <f t="shared" si="96"/>
        <v>0</v>
      </c>
      <c r="BI402" s="102">
        <f t="shared" si="97"/>
        <v>0</v>
      </c>
      <c r="BJ402" s="17" t="s">
        <v>89</v>
      </c>
      <c r="BK402" s="102">
        <f t="shared" si="98"/>
        <v>0</v>
      </c>
      <c r="BL402" s="17" t="s">
        <v>580</v>
      </c>
      <c r="BM402" s="179" t="s">
        <v>8478</v>
      </c>
    </row>
    <row r="403" spans="2:65" s="1" customFormat="1" ht="33" customHeight="1">
      <c r="B403" s="140"/>
      <c r="C403" s="168" t="s">
        <v>2542</v>
      </c>
      <c r="D403" s="168" t="s">
        <v>576</v>
      </c>
      <c r="E403" s="169" t="s">
        <v>8479</v>
      </c>
      <c r="F403" s="170" t="s">
        <v>8480</v>
      </c>
      <c r="G403" s="171" t="s">
        <v>1</v>
      </c>
      <c r="H403" s="172">
        <v>21</v>
      </c>
      <c r="I403" s="173"/>
      <c r="J403" s="174">
        <f t="shared" si="89"/>
        <v>0</v>
      </c>
      <c r="K403" s="175"/>
      <c r="L403" s="34"/>
      <c r="M403" s="176" t="s">
        <v>1</v>
      </c>
      <c r="N403" s="139" t="s">
        <v>43</v>
      </c>
      <c r="P403" s="177">
        <f t="shared" si="90"/>
        <v>0</v>
      </c>
      <c r="Q403" s="177">
        <v>0</v>
      </c>
      <c r="R403" s="177">
        <f t="shared" si="91"/>
        <v>0</v>
      </c>
      <c r="S403" s="177">
        <v>0</v>
      </c>
      <c r="T403" s="178">
        <f t="shared" si="92"/>
        <v>0</v>
      </c>
      <c r="AR403" s="179" t="s">
        <v>580</v>
      </c>
      <c r="AT403" s="179" t="s">
        <v>576</v>
      </c>
      <c r="AU403" s="179" t="s">
        <v>84</v>
      </c>
      <c r="AY403" s="17" t="s">
        <v>574</v>
      </c>
      <c r="BE403" s="102">
        <f t="shared" si="93"/>
        <v>0</v>
      </c>
      <c r="BF403" s="102">
        <f t="shared" si="94"/>
        <v>0</v>
      </c>
      <c r="BG403" s="102">
        <f t="shared" si="95"/>
        <v>0</v>
      </c>
      <c r="BH403" s="102">
        <f t="shared" si="96"/>
        <v>0</v>
      </c>
      <c r="BI403" s="102">
        <f t="shared" si="97"/>
        <v>0</v>
      </c>
      <c r="BJ403" s="17" t="s">
        <v>89</v>
      </c>
      <c r="BK403" s="102">
        <f t="shared" si="98"/>
        <v>0</v>
      </c>
      <c r="BL403" s="17" t="s">
        <v>580</v>
      </c>
      <c r="BM403" s="179" t="s">
        <v>8481</v>
      </c>
    </row>
    <row r="404" spans="2:65" s="1" customFormat="1" ht="24.25" customHeight="1">
      <c r="B404" s="140"/>
      <c r="C404" s="168" t="s">
        <v>2553</v>
      </c>
      <c r="D404" s="168" t="s">
        <v>576</v>
      </c>
      <c r="E404" s="169" t="s">
        <v>8482</v>
      </c>
      <c r="F404" s="170" t="s">
        <v>8483</v>
      </c>
      <c r="G404" s="171" t="s">
        <v>1</v>
      </c>
      <c r="H404" s="172">
        <v>15</v>
      </c>
      <c r="I404" s="173"/>
      <c r="J404" s="174">
        <f t="shared" si="89"/>
        <v>0</v>
      </c>
      <c r="K404" s="175"/>
      <c r="L404" s="34"/>
      <c r="M404" s="176" t="s">
        <v>1</v>
      </c>
      <c r="N404" s="139" t="s">
        <v>43</v>
      </c>
      <c r="P404" s="177">
        <f t="shared" si="90"/>
        <v>0</v>
      </c>
      <c r="Q404" s="177">
        <v>0</v>
      </c>
      <c r="R404" s="177">
        <f t="shared" si="91"/>
        <v>0</v>
      </c>
      <c r="S404" s="177">
        <v>0</v>
      </c>
      <c r="T404" s="178">
        <f t="shared" si="92"/>
        <v>0</v>
      </c>
      <c r="AR404" s="179" t="s">
        <v>580</v>
      </c>
      <c r="AT404" s="179" t="s">
        <v>576</v>
      </c>
      <c r="AU404" s="179" t="s">
        <v>84</v>
      </c>
      <c r="AY404" s="17" t="s">
        <v>574</v>
      </c>
      <c r="BE404" s="102">
        <f t="shared" si="93"/>
        <v>0</v>
      </c>
      <c r="BF404" s="102">
        <f t="shared" si="94"/>
        <v>0</v>
      </c>
      <c r="BG404" s="102">
        <f t="shared" si="95"/>
        <v>0</v>
      </c>
      <c r="BH404" s="102">
        <f t="shared" si="96"/>
        <v>0</v>
      </c>
      <c r="BI404" s="102">
        <f t="shared" si="97"/>
        <v>0</v>
      </c>
      <c r="BJ404" s="17" t="s">
        <v>89</v>
      </c>
      <c r="BK404" s="102">
        <f t="shared" si="98"/>
        <v>0</v>
      </c>
      <c r="BL404" s="17" t="s">
        <v>580</v>
      </c>
      <c r="BM404" s="179" t="s">
        <v>8484</v>
      </c>
    </row>
    <row r="405" spans="2:65" s="1" customFormat="1" ht="24.25" customHeight="1">
      <c r="B405" s="140"/>
      <c r="C405" s="168" t="s">
        <v>2560</v>
      </c>
      <c r="D405" s="168" t="s">
        <v>576</v>
      </c>
      <c r="E405" s="169" t="s">
        <v>8485</v>
      </c>
      <c r="F405" s="170" t="s">
        <v>8486</v>
      </c>
      <c r="G405" s="171" t="s">
        <v>1</v>
      </c>
      <c r="H405" s="172">
        <v>88</v>
      </c>
      <c r="I405" s="173"/>
      <c r="J405" s="174">
        <f t="shared" si="89"/>
        <v>0</v>
      </c>
      <c r="K405" s="175"/>
      <c r="L405" s="34"/>
      <c r="M405" s="176" t="s">
        <v>1</v>
      </c>
      <c r="N405" s="139" t="s">
        <v>43</v>
      </c>
      <c r="P405" s="177">
        <f t="shared" si="90"/>
        <v>0</v>
      </c>
      <c r="Q405" s="177">
        <v>0</v>
      </c>
      <c r="R405" s="177">
        <f t="shared" si="91"/>
        <v>0</v>
      </c>
      <c r="S405" s="177">
        <v>0</v>
      </c>
      <c r="T405" s="178">
        <f t="shared" si="92"/>
        <v>0</v>
      </c>
      <c r="AR405" s="179" t="s">
        <v>580</v>
      </c>
      <c r="AT405" s="179" t="s">
        <v>576</v>
      </c>
      <c r="AU405" s="179" t="s">
        <v>84</v>
      </c>
      <c r="AY405" s="17" t="s">
        <v>574</v>
      </c>
      <c r="BE405" s="102">
        <f t="shared" si="93"/>
        <v>0</v>
      </c>
      <c r="BF405" s="102">
        <f t="shared" si="94"/>
        <v>0</v>
      </c>
      <c r="BG405" s="102">
        <f t="shared" si="95"/>
        <v>0</v>
      </c>
      <c r="BH405" s="102">
        <f t="shared" si="96"/>
        <v>0</v>
      </c>
      <c r="BI405" s="102">
        <f t="shared" si="97"/>
        <v>0</v>
      </c>
      <c r="BJ405" s="17" t="s">
        <v>89</v>
      </c>
      <c r="BK405" s="102">
        <f t="shared" si="98"/>
        <v>0</v>
      </c>
      <c r="BL405" s="17" t="s">
        <v>580</v>
      </c>
      <c r="BM405" s="179" t="s">
        <v>8487</v>
      </c>
    </row>
    <row r="406" spans="2:65" s="1" customFormat="1" ht="24.25" customHeight="1">
      <c r="B406" s="140"/>
      <c r="C406" s="168" t="s">
        <v>2566</v>
      </c>
      <c r="D406" s="168" t="s">
        <v>576</v>
      </c>
      <c r="E406" s="169" t="s">
        <v>8488</v>
      </c>
      <c r="F406" s="170" t="s">
        <v>8164</v>
      </c>
      <c r="G406" s="171" t="s">
        <v>1</v>
      </c>
      <c r="H406" s="172">
        <v>107</v>
      </c>
      <c r="I406" s="173"/>
      <c r="J406" s="174">
        <f t="shared" si="89"/>
        <v>0</v>
      </c>
      <c r="K406" s="175"/>
      <c r="L406" s="34"/>
      <c r="M406" s="176" t="s">
        <v>1</v>
      </c>
      <c r="N406" s="139" t="s">
        <v>43</v>
      </c>
      <c r="P406" s="177">
        <f t="shared" si="90"/>
        <v>0</v>
      </c>
      <c r="Q406" s="177">
        <v>0</v>
      </c>
      <c r="R406" s="177">
        <f t="shared" si="91"/>
        <v>0</v>
      </c>
      <c r="S406" s="177">
        <v>0</v>
      </c>
      <c r="T406" s="178">
        <f t="shared" si="92"/>
        <v>0</v>
      </c>
      <c r="AR406" s="179" t="s">
        <v>580</v>
      </c>
      <c r="AT406" s="179" t="s">
        <v>576</v>
      </c>
      <c r="AU406" s="179" t="s">
        <v>84</v>
      </c>
      <c r="AY406" s="17" t="s">
        <v>574</v>
      </c>
      <c r="BE406" s="102">
        <f t="shared" si="93"/>
        <v>0</v>
      </c>
      <c r="BF406" s="102">
        <f t="shared" si="94"/>
        <v>0</v>
      </c>
      <c r="BG406" s="102">
        <f t="shared" si="95"/>
        <v>0</v>
      </c>
      <c r="BH406" s="102">
        <f t="shared" si="96"/>
        <v>0</v>
      </c>
      <c r="BI406" s="102">
        <f t="shared" si="97"/>
        <v>0</v>
      </c>
      <c r="BJ406" s="17" t="s">
        <v>89</v>
      </c>
      <c r="BK406" s="102">
        <f t="shared" si="98"/>
        <v>0</v>
      </c>
      <c r="BL406" s="17" t="s">
        <v>580</v>
      </c>
      <c r="BM406" s="179" t="s">
        <v>8489</v>
      </c>
    </row>
    <row r="407" spans="2:65" s="1" customFormat="1" ht="24.25" customHeight="1">
      <c r="B407" s="140"/>
      <c r="C407" s="168" t="s">
        <v>2577</v>
      </c>
      <c r="D407" s="168" t="s">
        <v>576</v>
      </c>
      <c r="E407" s="169" t="s">
        <v>8490</v>
      </c>
      <c r="F407" s="170" t="s">
        <v>8491</v>
      </c>
      <c r="G407" s="171" t="s">
        <v>1</v>
      </c>
      <c r="H407" s="172">
        <v>30</v>
      </c>
      <c r="I407" s="173"/>
      <c r="J407" s="174">
        <f t="shared" si="89"/>
        <v>0</v>
      </c>
      <c r="K407" s="175"/>
      <c r="L407" s="34"/>
      <c r="M407" s="176" t="s">
        <v>1</v>
      </c>
      <c r="N407" s="139" t="s">
        <v>43</v>
      </c>
      <c r="P407" s="177">
        <f t="shared" si="90"/>
        <v>0</v>
      </c>
      <c r="Q407" s="177">
        <v>0</v>
      </c>
      <c r="R407" s="177">
        <f t="shared" si="91"/>
        <v>0</v>
      </c>
      <c r="S407" s="177">
        <v>0</v>
      </c>
      <c r="T407" s="178">
        <f t="shared" si="92"/>
        <v>0</v>
      </c>
      <c r="AR407" s="179" t="s">
        <v>580</v>
      </c>
      <c r="AT407" s="179" t="s">
        <v>576</v>
      </c>
      <c r="AU407" s="179" t="s">
        <v>84</v>
      </c>
      <c r="AY407" s="17" t="s">
        <v>574</v>
      </c>
      <c r="BE407" s="102">
        <f t="shared" si="93"/>
        <v>0</v>
      </c>
      <c r="BF407" s="102">
        <f t="shared" si="94"/>
        <v>0</v>
      </c>
      <c r="BG407" s="102">
        <f t="shared" si="95"/>
        <v>0</v>
      </c>
      <c r="BH407" s="102">
        <f t="shared" si="96"/>
        <v>0</v>
      </c>
      <c r="BI407" s="102">
        <f t="shared" si="97"/>
        <v>0</v>
      </c>
      <c r="BJ407" s="17" t="s">
        <v>89</v>
      </c>
      <c r="BK407" s="102">
        <f t="shared" si="98"/>
        <v>0</v>
      </c>
      <c r="BL407" s="17" t="s">
        <v>580</v>
      </c>
      <c r="BM407" s="179" t="s">
        <v>8492</v>
      </c>
    </row>
    <row r="408" spans="2:65" s="1" customFormat="1" ht="16.5" customHeight="1">
      <c r="B408" s="140"/>
      <c r="C408" s="168" t="s">
        <v>2587</v>
      </c>
      <c r="D408" s="168" t="s">
        <v>576</v>
      </c>
      <c r="E408" s="169" t="s">
        <v>8493</v>
      </c>
      <c r="F408" s="170" t="s">
        <v>8494</v>
      </c>
      <c r="G408" s="171" t="s">
        <v>1</v>
      </c>
      <c r="H408" s="172">
        <v>11</v>
      </c>
      <c r="I408" s="173"/>
      <c r="J408" s="174">
        <f t="shared" si="89"/>
        <v>0</v>
      </c>
      <c r="K408" s="175"/>
      <c r="L408" s="34"/>
      <c r="M408" s="176" t="s">
        <v>1</v>
      </c>
      <c r="N408" s="139" t="s">
        <v>43</v>
      </c>
      <c r="P408" s="177">
        <f t="shared" si="90"/>
        <v>0</v>
      </c>
      <c r="Q408" s="177">
        <v>0</v>
      </c>
      <c r="R408" s="177">
        <f t="shared" si="91"/>
        <v>0</v>
      </c>
      <c r="S408" s="177">
        <v>0</v>
      </c>
      <c r="T408" s="178">
        <f t="shared" si="92"/>
        <v>0</v>
      </c>
      <c r="AR408" s="179" t="s">
        <v>580</v>
      </c>
      <c r="AT408" s="179" t="s">
        <v>576</v>
      </c>
      <c r="AU408" s="179" t="s">
        <v>84</v>
      </c>
      <c r="AY408" s="17" t="s">
        <v>574</v>
      </c>
      <c r="BE408" s="102">
        <f t="shared" si="93"/>
        <v>0</v>
      </c>
      <c r="BF408" s="102">
        <f t="shared" si="94"/>
        <v>0</v>
      </c>
      <c r="BG408" s="102">
        <f t="shared" si="95"/>
        <v>0</v>
      </c>
      <c r="BH408" s="102">
        <f t="shared" si="96"/>
        <v>0</v>
      </c>
      <c r="BI408" s="102">
        <f t="shared" si="97"/>
        <v>0</v>
      </c>
      <c r="BJ408" s="17" t="s">
        <v>89</v>
      </c>
      <c r="BK408" s="102">
        <f t="shared" si="98"/>
        <v>0</v>
      </c>
      <c r="BL408" s="17" t="s">
        <v>580</v>
      </c>
      <c r="BM408" s="179" t="s">
        <v>8495</v>
      </c>
    </row>
    <row r="409" spans="2:65" s="1" customFormat="1" ht="16.5" customHeight="1">
      <c r="B409" s="140"/>
      <c r="C409" s="168" t="s">
        <v>2596</v>
      </c>
      <c r="D409" s="168" t="s">
        <v>576</v>
      </c>
      <c r="E409" s="169" t="s">
        <v>8496</v>
      </c>
      <c r="F409" s="170" t="s">
        <v>8497</v>
      </c>
      <c r="G409" s="171" t="s">
        <v>1</v>
      </c>
      <c r="H409" s="172">
        <v>11</v>
      </c>
      <c r="I409" s="173"/>
      <c r="J409" s="174">
        <f t="shared" si="89"/>
        <v>0</v>
      </c>
      <c r="K409" s="175"/>
      <c r="L409" s="34"/>
      <c r="M409" s="176" t="s">
        <v>1</v>
      </c>
      <c r="N409" s="139" t="s">
        <v>43</v>
      </c>
      <c r="P409" s="177">
        <f t="shared" si="90"/>
        <v>0</v>
      </c>
      <c r="Q409" s="177">
        <v>0</v>
      </c>
      <c r="R409" s="177">
        <f t="shared" si="91"/>
        <v>0</v>
      </c>
      <c r="S409" s="177">
        <v>0</v>
      </c>
      <c r="T409" s="178">
        <f t="shared" si="92"/>
        <v>0</v>
      </c>
      <c r="AR409" s="179" t="s">
        <v>580</v>
      </c>
      <c r="AT409" s="179" t="s">
        <v>576</v>
      </c>
      <c r="AU409" s="179" t="s">
        <v>84</v>
      </c>
      <c r="AY409" s="17" t="s">
        <v>574</v>
      </c>
      <c r="BE409" s="102">
        <f t="shared" si="93"/>
        <v>0</v>
      </c>
      <c r="BF409" s="102">
        <f t="shared" si="94"/>
        <v>0</v>
      </c>
      <c r="BG409" s="102">
        <f t="shared" si="95"/>
        <v>0</v>
      </c>
      <c r="BH409" s="102">
        <f t="shared" si="96"/>
        <v>0</v>
      </c>
      <c r="BI409" s="102">
        <f t="shared" si="97"/>
        <v>0</v>
      </c>
      <c r="BJ409" s="17" t="s">
        <v>89</v>
      </c>
      <c r="BK409" s="102">
        <f t="shared" si="98"/>
        <v>0</v>
      </c>
      <c r="BL409" s="17" t="s">
        <v>580</v>
      </c>
      <c r="BM409" s="179" t="s">
        <v>8498</v>
      </c>
    </row>
    <row r="410" spans="2:65" s="1" customFormat="1" ht="16.5" customHeight="1">
      <c r="B410" s="140"/>
      <c r="C410" s="168" t="s">
        <v>2608</v>
      </c>
      <c r="D410" s="168" t="s">
        <v>576</v>
      </c>
      <c r="E410" s="169" t="s">
        <v>8499</v>
      </c>
      <c r="F410" s="170" t="s">
        <v>8500</v>
      </c>
      <c r="G410" s="171" t="s">
        <v>1</v>
      </c>
      <c r="H410" s="172">
        <v>1</v>
      </c>
      <c r="I410" s="173"/>
      <c r="J410" s="174">
        <f t="shared" si="89"/>
        <v>0</v>
      </c>
      <c r="K410" s="175"/>
      <c r="L410" s="34"/>
      <c r="M410" s="176" t="s">
        <v>1</v>
      </c>
      <c r="N410" s="139" t="s">
        <v>43</v>
      </c>
      <c r="P410" s="177">
        <f t="shared" si="90"/>
        <v>0</v>
      </c>
      <c r="Q410" s="177">
        <v>0</v>
      </c>
      <c r="R410" s="177">
        <f t="shared" si="91"/>
        <v>0</v>
      </c>
      <c r="S410" s="177">
        <v>0</v>
      </c>
      <c r="T410" s="178">
        <f t="shared" si="92"/>
        <v>0</v>
      </c>
      <c r="AR410" s="179" t="s">
        <v>580</v>
      </c>
      <c r="AT410" s="179" t="s">
        <v>576</v>
      </c>
      <c r="AU410" s="179" t="s">
        <v>84</v>
      </c>
      <c r="AY410" s="17" t="s">
        <v>574</v>
      </c>
      <c r="BE410" s="102">
        <f t="shared" si="93"/>
        <v>0</v>
      </c>
      <c r="BF410" s="102">
        <f t="shared" si="94"/>
        <v>0</v>
      </c>
      <c r="BG410" s="102">
        <f t="shared" si="95"/>
        <v>0</v>
      </c>
      <c r="BH410" s="102">
        <f t="shared" si="96"/>
        <v>0</v>
      </c>
      <c r="BI410" s="102">
        <f t="shared" si="97"/>
        <v>0</v>
      </c>
      <c r="BJ410" s="17" t="s">
        <v>89</v>
      </c>
      <c r="BK410" s="102">
        <f t="shared" si="98"/>
        <v>0</v>
      </c>
      <c r="BL410" s="17" t="s">
        <v>580</v>
      </c>
      <c r="BM410" s="179" t="s">
        <v>8501</v>
      </c>
    </row>
    <row r="411" spans="2:65" s="1" customFormat="1" ht="24.25" customHeight="1">
      <c r="B411" s="140"/>
      <c r="C411" s="168" t="s">
        <v>2621</v>
      </c>
      <c r="D411" s="168" t="s">
        <v>576</v>
      </c>
      <c r="E411" s="169" t="s">
        <v>8502</v>
      </c>
      <c r="F411" s="170" t="s">
        <v>7901</v>
      </c>
      <c r="G411" s="171" t="s">
        <v>1</v>
      </c>
      <c r="H411" s="172">
        <v>1</v>
      </c>
      <c r="I411" s="173"/>
      <c r="J411" s="174">
        <f t="shared" si="89"/>
        <v>0</v>
      </c>
      <c r="K411" s="175"/>
      <c r="L411" s="34"/>
      <c r="M411" s="176" t="s">
        <v>1</v>
      </c>
      <c r="N411" s="139" t="s">
        <v>43</v>
      </c>
      <c r="P411" s="177">
        <f t="shared" si="90"/>
        <v>0</v>
      </c>
      <c r="Q411" s="177">
        <v>0</v>
      </c>
      <c r="R411" s="177">
        <f t="shared" si="91"/>
        <v>0</v>
      </c>
      <c r="S411" s="177">
        <v>0</v>
      </c>
      <c r="T411" s="178">
        <f t="shared" si="92"/>
        <v>0</v>
      </c>
      <c r="AR411" s="179" t="s">
        <v>580</v>
      </c>
      <c r="AT411" s="179" t="s">
        <v>576</v>
      </c>
      <c r="AU411" s="179" t="s">
        <v>84</v>
      </c>
      <c r="AY411" s="17" t="s">
        <v>574</v>
      </c>
      <c r="BE411" s="102">
        <f t="shared" si="93"/>
        <v>0</v>
      </c>
      <c r="BF411" s="102">
        <f t="shared" si="94"/>
        <v>0</v>
      </c>
      <c r="BG411" s="102">
        <f t="shared" si="95"/>
        <v>0</v>
      </c>
      <c r="BH411" s="102">
        <f t="shared" si="96"/>
        <v>0</v>
      </c>
      <c r="BI411" s="102">
        <f t="shared" si="97"/>
        <v>0</v>
      </c>
      <c r="BJ411" s="17" t="s">
        <v>89</v>
      </c>
      <c r="BK411" s="102">
        <f t="shared" si="98"/>
        <v>0</v>
      </c>
      <c r="BL411" s="17" t="s">
        <v>580</v>
      </c>
      <c r="BM411" s="179" t="s">
        <v>8503</v>
      </c>
    </row>
    <row r="412" spans="2:65" s="1" customFormat="1" ht="16.5" customHeight="1">
      <c r="B412" s="140"/>
      <c r="C412" s="168" t="s">
        <v>2660</v>
      </c>
      <c r="D412" s="168" t="s">
        <v>576</v>
      </c>
      <c r="E412" s="169" t="s">
        <v>8504</v>
      </c>
      <c r="F412" s="170" t="s">
        <v>7904</v>
      </c>
      <c r="G412" s="171" t="s">
        <v>1</v>
      </c>
      <c r="H412" s="172">
        <v>1</v>
      </c>
      <c r="I412" s="173"/>
      <c r="J412" s="174">
        <f t="shared" si="89"/>
        <v>0</v>
      </c>
      <c r="K412" s="175"/>
      <c r="L412" s="34"/>
      <c r="M412" s="176" t="s">
        <v>1</v>
      </c>
      <c r="N412" s="139" t="s">
        <v>43</v>
      </c>
      <c r="P412" s="177">
        <f t="shared" si="90"/>
        <v>0</v>
      </c>
      <c r="Q412" s="177">
        <v>0</v>
      </c>
      <c r="R412" s="177">
        <f t="shared" si="91"/>
        <v>0</v>
      </c>
      <c r="S412" s="177">
        <v>0</v>
      </c>
      <c r="T412" s="178">
        <f t="shared" si="92"/>
        <v>0</v>
      </c>
      <c r="AR412" s="179" t="s">
        <v>580</v>
      </c>
      <c r="AT412" s="179" t="s">
        <v>576</v>
      </c>
      <c r="AU412" s="179" t="s">
        <v>84</v>
      </c>
      <c r="AY412" s="17" t="s">
        <v>574</v>
      </c>
      <c r="BE412" s="102">
        <f t="shared" si="93"/>
        <v>0</v>
      </c>
      <c r="BF412" s="102">
        <f t="shared" si="94"/>
        <v>0</v>
      </c>
      <c r="BG412" s="102">
        <f t="shared" si="95"/>
        <v>0</v>
      </c>
      <c r="BH412" s="102">
        <f t="shared" si="96"/>
        <v>0</v>
      </c>
      <c r="BI412" s="102">
        <f t="shared" si="97"/>
        <v>0</v>
      </c>
      <c r="BJ412" s="17" t="s">
        <v>89</v>
      </c>
      <c r="BK412" s="102">
        <f t="shared" si="98"/>
        <v>0</v>
      </c>
      <c r="BL412" s="17" t="s">
        <v>580</v>
      </c>
      <c r="BM412" s="179" t="s">
        <v>8505</v>
      </c>
    </row>
    <row r="413" spans="2:65" s="1" customFormat="1" ht="24.25" customHeight="1">
      <c r="B413" s="140"/>
      <c r="C413" s="168" t="s">
        <v>2668</v>
      </c>
      <c r="D413" s="168" t="s">
        <v>576</v>
      </c>
      <c r="E413" s="169" t="s">
        <v>8506</v>
      </c>
      <c r="F413" s="170" t="s">
        <v>7907</v>
      </c>
      <c r="G413" s="171" t="s">
        <v>1</v>
      </c>
      <c r="H413" s="172">
        <v>1</v>
      </c>
      <c r="I413" s="173"/>
      <c r="J413" s="174">
        <f t="shared" si="89"/>
        <v>0</v>
      </c>
      <c r="K413" s="175"/>
      <c r="L413" s="34"/>
      <c r="M413" s="176" t="s">
        <v>1</v>
      </c>
      <c r="N413" s="139" t="s">
        <v>43</v>
      </c>
      <c r="P413" s="177">
        <f t="shared" si="90"/>
        <v>0</v>
      </c>
      <c r="Q413" s="177">
        <v>0</v>
      </c>
      <c r="R413" s="177">
        <f t="shared" si="91"/>
        <v>0</v>
      </c>
      <c r="S413" s="177">
        <v>0</v>
      </c>
      <c r="T413" s="178">
        <f t="shared" si="92"/>
        <v>0</v>
      </c>
      <c r="AR413" s="179" t="s">
        <v>580</v>
      </c>
      <c r="AT413" s="179" t="s">
        <v>576</v>
      </c>
      <c r="AU413" s="179" t="s">
        <v>84</v>
      </c>
      <c r="AY413" s="17" t="s">
        <v>574</v>
      </c>
      <c r="BE413" s="102">
        <f t="shared" si="93"/>
        <v>0</v>
      </c>
      <c r="BF413" s="102">
        <f t="shared" si="94"/>
        <v>0</v>
      </c>
      <c r="BG413" s="102">
        <f t="shared" si="95"/>
        <v>0</v>
      </c>
      <c r="BH413" s="102">
        <f t="shared" si="96"/>
        <v>0</v>
      </c>
      <c r="BI413" s="102">
        <f t="shared" si="97"/>
        <v>0</v>
      </c>
      <c r="BJ413" s="17" t="s">
        <v>89</v>
      </c>
      <c r="BK413" s="102">
        <f t="shared" si="98"/>
        <v>0</v>
      </c>
      <c r="BL413" s="17" t="s">
        <v>580</v>
      </c>
      <c r="BM413" s="179" t="s">
        <v>8507</v>
      </c>
    </row>
    <row r="414" spans="2:65" s="11" customFormat="1" ht="26" customHeight="1">
      <c r="B414" s="156"/>
      <c r="D414" s="157" t="s">
        <v>76</v>
      </c>
      <c r="E414" s="158" t="s">
        <v>8508</v>
      </c>
      <c r="F414" s="158" t="s">
        <v>8509</v>
      </c>
      <c r="I414" s="159"/>
      <c r="J414" s="160">
        <f>BK414</f>
        <v>0</v>
      </c>
      <c r="L414" s="156"/>
      <c r="M414" s="161"/>
      <c r="P414" s="162">
        <f>SUM(P415:P518)</f>
        <v>0</v>
      </c>
      <c r="R414" s="162">
        <f>SUM(R415:R518)</f>
        <v>0</v>
      </c>
      <c r="T414" s="163">
        <f>SUM(T415:T518)</f>
        <v>0</v>
      </c>
      <c r="AR414" s="157" t="s">
        <v>84</v>
      </c>
      <c r="AT414" s="164" t="s">
        <v>76</v>
      </c>
      <c r="AU414" s="164" t="s">
        <v>77</v>
      </c>
      <c r="AY414" s="157" t="s">
        <v>574</v>
      </c>
      <c r="BK414" s="165">
        <f>SUM(BK415:BK518)</f>
        <v>0</v>
      </c>
    </row>
    <row r="415" spans="2:65" s="1" customFormat="1" ht="38" customHeight="1">
      <c r="B415" s="140"/>
      <c r="C415" s="168" t="s">
        <v>2674</v>
      </c>
      <c r="D415" s="168" t="s">
        <v>576</v>
      </c>
      <c r="E415" s="169" t="s">
        <v>8510</v>
      </c>
      <c r="F415" s="170" t="s">
        <v>8511</v>
      </c>
      <c r="G415" s="171" t="s">
        <v>1</v>
      </c>
      <c r="H415" s="172">
        <v>3</v>
      </c>
      <c r="I415" s="173"/>
      <c r="J415" s="174">
        <f t="shared" ref="J415:J446" si="99">ROUND(I415*H415,2)</f>
        <v>0</v>
      </c>
      <c r="K415" s="175"/>
      <c r="L415" s="34"/>
      <c r="M415" s="176" t="s">
        <v>1</v>
      </c>
      <c r="N415" s="139" t="s">
        <v>43</v>
      </c>
      <c r="P415" s="177">
        <f t="shared" ref="P415:P446" si="100">O415*H415</f>
        <v>0</v>
      </c>
      <c r="Q415" s="177">
        <v>0</v>
      </c>
      <c r="R415" s="177">
        <f t="shared" ref="R415:R446" si="101">Q415*H415</f>
        <v>0</v>
      </c>
      <c r="S415" s="177">
        <v>0</v>
      </c>
      <c r="T415" s="178">
        <f t="shared" ref="T415:T446" si="102">S415*H415</f>
        <v>0</v>
      </c>
      <c r="AR415" s="179" t="s">
        <v>580</v>
      </c>
      <c r="AT415" s="179" t="s">
        <v>576</v>
      </c>
      <c r="AU415" s="179" t="s">
        <v>84</v>
      </c>
      <c r="AY415" s="17" t="s">
        <v>574</v>
      </c>
      <c r="BE415" s="102">
        <f t="shared" ref="BE415:BE446" si="103">IF(N415="základná",J415,0)</f>
        <v>0</v>
      </c>
      <c r="BF415" s="102">
        <f t="shared" ref="BF415:BF446" si="104">IF(N415="znížená",J415,0)</f>
        <v>0</v>
      </c>
      <c r="BG415" s="102">
        <f t="shared" ref="BG415:BG446" si="105">IF(N415="zákl. prenesená",J415,0)</f>
        <v>0</v>
      </c>
      <c r="BH415" s="102">
        <f t="shared" ref="BH415:BH446" si="106">IF(N415="zníž. prenesená",J415,0)</f>
        <v>0</v>
      </c>
      <c r="BI415" s="102">
        <f t="shared" ref="BI415:BI446" si="107">IF(N415="nulová",J415,0)</f>
        <v>0</v>
      </c>
      <c r="BJ415" s="17" t="s">
        <v>89</v>
      </c>
      <c r="BK415" s="102">
        <f t="shared" ref="BK415:BK446" si="108">ROUND(I415*H415,2)</f>
        <v>0</v>
      </c>
      <c r="BL415" s="17" t="s">
        <v>580</v>
      </c>
      <c r="BM415" s="179" t="s">
        <v>8512</v>
      </c>
    </row>
    <row r="416" spans="2:65" s="1" customFormat="1" ht="21.75" customHeight="1">
      <c r="B416" s="140"/>
      <c r="C416" s="168" t="s">
        <v>2684</v>
      </c>
      <c r="D416" s="168" t="s">
        <v>576</v>
      </c>
      <c r="E416" s="169" t="s">
        <v>8513</v>
      </c>
      <c r="F416" s="170" t="s">
        <v>8514</v>
      </c>
      <c r="G416" s="171" t="s">
        <v>1</v>
      </c>
      <c r="H416" s="172">
        <v>6</v>
      </c>
      <c r="I416" s="173"/>
      <c r="J416" s="174">
        <f t="shared" si="99"/>
        <v>0</v>
      </c>
      <c r="K416" s="175"/>
      <c r="L416" s="34"/>
      <c r="M416" s="176" t="s">
        <v>1</v>
      </c>
      <c r="N416" s="139" t="s">
        <v>43</v>
      </c>
      <c r="P416" s="177">
        <f t="shared" si="100"/>
        <v>0</v>
      </c>
      <c r="Q416" s="177">
        <v>0</v>
      </c>
      <c r="R416" s="177">
        <f t="shared" si="101"/>
        <v>0</v>
      </c>
      <c r="S416" s="177">
        <v>0</v>
      </c>
      <c r="T416" s="178">
        <f t="shared" si="102"/>
        <v>0</v>
      </c>
      <c r="AR416" s="179" t="s">
        <v>580</v>
      </c>
      <c r="AT416" s="179" t="s">
        <v>576</v>
      </c>
      <c r="AU416" s="179" t="s">
        <v>84</v>
      </c>
      <c r="AY416" s="17" t="s">
        <v>574</v>
      </c>
      <c r="BE416" s="102">
        <f t="shared" si="103"/>
        <v>0</v>
      </c>
      <c r="BF416" s="102">
        <f t="shared" si="104"/>
        <v>0</v>
      </c>
      <c r="BG416" s="102">
        <f t="shared" si="105"/>
        <v>0</v>
      </c>
      <c r="BH416" s="102">
        <f t="shared" si="106"/>
        <v>0</v>
      </c>
      <c r="BI416" s="102">
        <f t="shared" si="107"/>
        <v>0</v>
      </c>
      <c r="BJ416" s="17" t="s">
        <v>89</v>
      </c>
      <c r="BK416" s="102">
        <f t="shared" si="108"/>
        <v>0</v>
      </c>
      <c r="BL416" s="17" t="s">
        <v>580</v>
      </c>
      <c r="BM416" s="179" t="s">
        <v>8515</v>
      </c>
    </row>
    <row r="417" spans="2:65" s="1" customFormat="1" ht="21.75" customHeight="1">
      <c r="B417" s="140"/>
      <c r="C417" s="168" t="s">
        <v>2698</v>
      </c>
      <c r="D417" s="168" t="s">
        <v>576</v>
      </c>
      <c r="E417" s="169" t="s">
        <v>8516</v>
      </c>
      <c r="F417" s="170" t="s">
        <v>8517</v>
      </c>
      <c r="G417" s="171" t="s">
        <v>1</v>
      </c>
      <c r="H417" s="172">
        <v>3</v>
      </c>
      <c r="I417" s="173"/>
      <c r="J417" s="174">
        <f t="shared" si="99"/>
        <v>0</v>
      </c>
      <c r="K417" s="175"/>
      <c r="L417" s="34"/>
      <c r="M417" s="176" t="s">
        <v>1</v>
      </c>
      <c r="N417" s="139" t="s">
        <v>43</v>
      </c>
      <c r="P417" s="177">
        <f t="shared" si="100"/>
        <v>0</v>
      </c>
      <c r="Q417" s="177">
        <v>0</v>
      </c>
      <c r="R417" s="177">
        <f t="shared" si="101"/>
        <v>0</v>
      </c>
      <c r="S417" s="177">
        <v>0</v>
      </c>
      <c r="T417" s="178">
        <f t="shared" si="102"/>
        <v>0</v>
      </c>
      <c r="AR417" s="179" t="s">
        <v>580</v>
      </c>
      <c r="AT417" s="179" t="s">
        <v>576</v>
      </c>
      <c r="AU417" s="179" t="s">
        <v>84</v>
      </c>
      <c r="AY417" s="17" t="s">
        <v>574</v>
      </c>
      <c r="BE417" s="102">
        <f t="shared" si="103"/>
        <v>0</v>
      </c>
      <c r="BF417" s="102">
        <f t="shared" si="104"/>
        <v>0</v>
      </c>
      <c r="BG417" s="102">
        <f t="shared" si="105"/>
        <v>0</v>
      </c>
      <c r="BH417" s="102">
        <f t="shared" si="106"/>
        <v>0</v>
      </c>
      <c r="BI417" s="102">
        <f t="shared" si="107"/>
        <v>0</v>
      </c>
      <c r="BJ417" s="17" t="s">
        <v>89</v>
      </c>
      <c r="BK417" s="102">
        <f t="shared" si="108"/>
        <v>0</v>
      </c>
      <c r="BL417" s="17" t="s">
        <v>580</v>
      </c>
      <c r="BM417" s="179" t="s">
        <v>8518</v>
      </c>
    </row>
    <row r="418" spans="2:65" s="1" customFormat="1" ht="24.25" customHeight="1">
      <c r="B418" s="140"/>
      <c r="C418" s="168" t="s">
        <v>2714</v>
      </c>
      <c r="D418" s="168" t="s">
        <v>576</v>
      </c>
      <c r="E418" s="169" t="s">
        <v>8519</v>
      </c>
      <c r="F418" s="170" t="s">
        <v>8520</v>
      </c>
      <c r="G418" s="171" t="s">
        <v>1</v>
      </c>
      <c r="H418" s="172">
        <v>6</v>
      </c>
      <c r="I418" s="173"/>
      <c r="J418" s="174">
        <f t="shared" si="99"/>
        <v>0</v>
      </c>
      <c r="K418" s="175"/>
      <c r="L418" s="34"/>
      <c r="M418" s="176" t="s">
        <v>1</v>
      </c>
      <c r="N418" s="139" t="s">
        <v>43</v>
      </c>
      <c r="P418" s="177">
        <f t="shared" si="100"/>
        <v>0</v>
      </c>
      <c r="Q418" s="177">
        <v>0</v>
      </c>
      <c r="R418" s="177">
        <f t="shared" si="101"/>
        <v>0</v>
      </c>
      <c r="S418" s="177">
        <v>0</v>
      </c>
      <c r="T418" s="178">
        <f t="shared" si="102"/>
        <v>0</v>
      </c>
      <c r="AR418" s="179" t="s">
        <v>580</v>
      </c>
      <c r="AT418" s="179" t="s">
        <v>576</v>
      </c>
      <c r="AU418" s="179" t="s">
        <v>84</v>
      </c>
      <c r="AY418" s="17" t="s">
        <v>574</v>
      </c>
      <c r="BE418" s="102">
        <f t="shared" si="103"/>
        <v>0</v>
      </c>
      <c r="BF418" s="102">
        <f t="shared" si="104"/>
        <v>0</v>
      </c>
      <c r="BG418" s="102">
        <f t="shared" si="105"/>
        <v>0</v>
      </c>
      <c r="BH418" s="102">
        <f t="shared" si="106"/>
        <v>0</v>
      </c>
      <c r="BI418" s="102">
        <f t="shared" si="107"/>
        <v>0</v>
      </c>
      <c r="BJ418" s="17" t="s">
        <v>89</v>
      </c>
      <c r="BK418" s="102">
        <f t="shared" si="108"/>
        <v>0</v>
      </c>
      <c r="BL418" s="17" t="s">
        <v>580</v>
      </c>
      <c r="BM418" s="179" t="s">
        <v>8521</v>
      </c>
    </row>
    <row r="419" spans="2:65" s="1" customFormat="1" ht="38" customHeight="1">
      <c r="B419" s="140"/>
      <c r="C419" s="168" t="s">
        <v>2724</v>
      </c>
      <c r="D419" s="168" t="s">
        <v>576</v>
      </c>
      <c r="E419" s="169" t="s">
        <v>8522</v>
      </c>
      <c r="F419" s="170" t="s">
        <v>8523</v>
      </c>
      <c r="G419" s="171" t="s">
        <v>1</v>
      </c>
      <c r="H419" s="172">
        <v>1</v>
      </c>
      <c r="I419" s="173"/>
      <c r="J419" s="174">
        <f t="shared" si="99"/>
        <v>0</v>
      </c>
      <c r="K419" s="175"/>
      <c r="L419" s="34"/>
      <c r="M419" s="176" t="s">
        <v>1</v>
      </c>
      <c r="N419" s="139" t="s">
        <v>43</v>
      </c>
      <c r="P419" s="177">
        <f t="shared" si="100"/>
        <v>0</v>
      </c>
      <c r="Q419" s="177">
        <v>0</v>
      </c>
      <c r="R419" s="177">
        <f t="shared" si="101"/>
        <v>0</v>
      </c>
      <c r="S419" s="177">
        <v>0</v>
      </c>
      <c r="T419" s="178">
        <f t="shared" si="102"/>
        <v>0</v>
      </c>
      <c r="AR419" s="179" t="s">
        <v>580</v>
      </c>
      <c r="AT419" s="179" t="s">
        <v>576</v>
      </c>
      <c r="AU419" s="179" t="s">
        <v>84</v>
      </c>
      <c r="AY419" s="17" t="s">
        <v>574</v>
      </c>
      <c r="BE419" s="102">
        <f t="shared" si="103"/>
        <v>0</v>
      </c>
      <c r="BF419" s="102">
        <f t="shared" si="104"/>
        <v>0</v>
      </c>
      <c r="BG419" s="102">
        <f t="shared" si="105"/>
        <v>0</v>
      </c>
      <c r="BH419" s="102">
        <f t="shared" si="106"/>
        <v>0</v>
      </c>
      <c r="BI419" s="102">
        <f t="shared" si="107"/>
        <v>0</v>
      </c>
      <c r="BJ419" s="17" t="s">
        <v>89</v>
      </c>
      <c r="BK419" s="102">
        <f t="shared" si="108"/>
        <v>0</v>
      </c>
      <c r="BL419" s="17" t="s">
        <v>580</v>
      </c>
      <c r="BM419" s="179" t="s">
        <v>8524</v>
      </c>
    </row>
    <row r="420" spans="2:65" s="1" customFormat="1" ht="21.75" customHeight="1">
      <c r="B420" s="140"/>
      <c r="C420" s="168" t="s">
        <v>2729</v>
      </c>
      <c r="D420" s="168" t="s">
        <v>576</v>
      </c>
      <c r="E420" s="169" t="s">
        <v>8525</v>
      </c>
      <c r="F420" s="170" t="s">
        <v>8514</v>
      </c>
      <c r="G420" s="171" t="s">
        <v>1</v>
      </c>
      <c r="H420" s="172">
        <v>2</v>
      </c>
      <c r="I420" s="173"/>
      <c r="J420" s="174">
        <f t="shared" si="99"/>
        <v>0</v>
      </c>
      <c r="K420" s="175"/>
      <c r="L420" s="34"/>
      <c r="M420" s="176" t="s">
        <v>1</v>
      </c>
      <c r="N420" s="139" t="s">
        <v>43</v>
      </c>
      <c r="P420" s="177">
        <f t="shared" si="100"/>
        <v>0</v>
      </c>
      <c r="Q420" s="177">
        <v>0</v>
      </c>
      <c r="R420" s="177">
        <f t="shared" si="101"/>
        <v>0</v>
      </c>
      <c r="S420" s="177">
        <v>0</v>
      </c>
      <c r="T420" s="178">
        <f t="shared" si="102"/>
        <v>0</v>
      </c>
      <c r="AR420" s="179" t="s">
        <v>580</v>
      </c>
      <c r="AT420" s="179" t="s">
        <v>576</v>
      </c>
      <c r="AU420" s="179" t="s">
        <v>84</v>
      </c>
      <c r="AY420" s="17" t="s">
        <v>574</v>
      </c>
      <c r="BE420" s="102">
        <f t="shared" si="103"/>
        <v>0</v>
      </c>
      <c r="BF420" s="102">
        <f t="shared" si="104"/>
        <v>0</v>
      </c>
      <c r="BG420" s="102">
        <f t="shared" si="105"/>
        <v>0</v>
      </c>
      <c r="BH420" s="102">
        <f t="shared" si="106"/>
        <v>0</v>
      </c>
      <c r="BI420" s="102">
        <f t="shared" si="107"/>
        <v>0</v>
      </c>
      <c r="BJ420" s="17" t="s">
        <v>89</v>
      </c>
      <c r="BK420" s="102">
        <f t="shared" si="108"/>
        <v>0</v>
      </c>
      <c r="BL420" s="17" t="s">
        <v>580</v>
      </c>
      <c r="BM420" s="179" t="s">
        <v>8526</v>
      </c>
    </row>
    <row r="421" spans="2:65" s="1" customFormat="1" ht="21.75" customHeight="1">
      <c r="B421" s="140"/>
      <c r="C421" s="168" t="s">
        <v>2739</v>
      </c>
      <c r="D421" s="168" t="s">
        <v>576</v>
      </c>
      <c r="E421" s="169" t="s">
        <v>8527</v>
      </c>
      <c r="F421" s="170" t="s">
        <v>8517</v>
      </c>
      <c r="G421" s="171" t="s">
        <v>1</v>
      </c>
      <c r="H421" s="172">
        <v>1</v>
      </c>
      <c r="I421" s="173"/>
      <c r="J421" s="174">
        <f t="shared" si="99"/>
        <v>0</v>
      </c>
      <c r="K421" s="175"/>
      <c r="L421" s="34"/>
      <c r="M421" s="176" t="s">
        <v>1</v>
      </c>
      <c r="N421" s="139" t="s">
        <v>43</v>
      </c>
      <c r="P421" s="177">
        <f t="shared" si="100"/>
        <v>0</v>
      </c>
      <c r="Q421" s="177">
        <v>0</v>
      </c>
      <c r="R421" s="177">
        <f t="shared" si="101"/>
        <v>0</v>
      </c>
      <c r="S421" s="177">
        <v>0</v>
      </c>
      <c r="T421" s="178">
        <f t="shared" si="102"/>
        <v>0</v>
      </c>
      <c r="AR421" s="179" t="s">
        <v>580</v>
      </c>
      <c r="AT421" s="179" t="s">
        <v>576</v>
      </c>
      <c r="AU421" s="179" t="s">
        <v>84</v>
      </c>
      <c r="AY421" s="17" t="s">
        <v>574</v>
      </c>
      <c r="BE421" s="102">
        <f t="shared" si="103"/>
        <v>0</v>
      </c>
      <c r="BF421" s="102">
        <f t="shared" si="104"/>
        <v>0</v>
      </c>
      <c r="BG421" s="102">
        <f t="shared" si="105"/>
        <v>0</v>
      </c>
      <c r="BH421" s="102">
        <f t="shared" si="106"/>
        <v>0</v>
      </c>
      <c r="BI421" s="102">
        <f t="shared" si="107"/>
        <v>0</v>
      </c>
      <c r="BJ421" s="17" t="s">
        <v>89</v>
      </c>
      <c r="BK421" s="102">
        <f t="shared" si="108"/>
        <v>0</v>
      </c>
      <c r="BL421" s="17" t="s">
        <v>580</v>
      </c>
      <c r="BM421" s="179" t="s">
        <v>8528</v>
      </c>
    </row>
    <row r="422" spans="2:65" s="1" customFormat="1" ht="24.25" customHeight="1">
      <c r="B422" s="140"/>
      <c r="C422" s="168" t="s">
        <v>2752</v>
      </c>
      <c r="D422" s="168" t="s">
        <v>576</v>
      </c>
      <c r="E422" s="169" t="s">
        <v>8529</v>
      </c>
      <c r="F422" s="170" t="s">
        <v>8520</v>
      </c>
      <c r="G422" s="171" t="s">
        <v>1</v>
      </c>
      <c r="H422" s="172">
        <v>2</v>
      </c>
      <c r="I422" s="173"/>
      <c r="J422" s="174">
        <f t="shared" si="99"/>
        <v>0</v>
      </c>
      <c r="K422" s="175"/>
      <c r="L422" s="34"/>
      <c r="M422" s="176" t="s">
        <v>1</v>
      </c>
      <c r="N422" s="139" t="s">
        <v>43</v>
      </c>
      <c r="P422" s="177">
        <f t="shared" si="100"/>
        <v>0</v>
      </c>
      <c r="Q422" s="177">
        <v>0</v>
      </c>
      <c r="R422" s="177">
        <f t="shared" si="101"/>
        <v>0</v>
      </c>
      <c r="S422" s="177">
        <v>0</v>
      </c>
      <c r="T422" s="178">
        <f t="shared" si="102"/>
        <v>0</v>
      </c>
      <c r="AR422" s="179" t="s">
        <v>580</v>
      </c>
      <c r="AT422" s="179" t="s">
        <v>576</v>
      </c>
      <c r="AU422" s="179" t="s">
        <v>84</v>
      </c>
      <c r="AY422" s="17" t="s">
        <v>574</v>
      </c>
      <c r="BE422" s="102">
        <f t="shared" si="103"/>
        <v>0</v>
      </c>
      <c r="BF422" s="102">
        <f t="shared" si="104"/>
        <v>0</v>
      </c>
      <c r="BG422" s="102">
        <f t="shared" si="105"/>
        <v>0</v>
      </c>
      <c r="BH422" s="102">
        <f t="shared" si="106"/>
        <v>0</v>
      </c>
      <c r="BI422" s="102">
        <f t="shared" si="107"/>
        <v>0</v>
      </c>
      <c r="BJ422" s="17" t="s">
        <v>89</v>
      </c>
      <c r="BK422" s="102">
        <f t="shared" si="108"/>
        <v>0</v>
      </c>
      <c r="BL422" s="17" t="s">
        <v>580</v>
      </c>
      <c r="BM422" s="179" t="s">
        <v>8530</v>
      </c>
    </row>
    <row r="423" spans="2:65" s="1" customFormat="1" ht="38" customHeight="1">
      <c r="B423" s="140"/>
      <c r="C423" s="168" t="s">
        <v>2757</v>
      </c>
      <c r="D423" s="168" t="s">
        <v>576</v>
      </c>
      <c r="E423" s="169" t="s">
        <v>8531</v>
      </c>
      <c r="F423" s="170" t="s">
        <v>8532</v>
      </c>
      <c r="G423" s="171" t="s">
        <v>1</v>
      </c>
      <c r="H423" s="172">
        <v>2</v>
      </c>
      <c r="I423" s="173"/>
      <c r="J423" s="174">
        <f t="shared" si="99"/>
        <v>0</v>
      </c>
      <c r="K423" s="175"/>
      <c r="L423" s="34"/>
      <c r="M423" s="176" t="s">
        <v>1</v>
      </c>
      <c r="N423" s="139" t="s">
        <v>43</v>
      </c>
      <c r="P423" s="177">
        <f t="shared" si="100"/>
        <v>0</v>
      </c>
      <c r="Q423" s="177">
        <v>0</v>
      </c>
      <c r="R423" s="177">
        <f t="shared" si="101"/>
        <v>0</v>
      </c>
      <c r="S423" s="177">
        <v>0</v>
      </c>
      <c r="T423" s="178">
        <f t="shared" si="102"/>
        <v>0</v>
      </c>
      <c r="AR423" s="179" t="s">
        <v>580</v>
      </c>
      <c r="AT423" s="179" t="s">
        <v>576</v>
      </c>
      <c r="AU423" s="179" t="s">
        <v>84</v>
      </c>
      <c r="AY423" s="17" t="s">
        <v>574</v>
      </c>
      <c r="BE423" s="102">
        <f t="shared" si="103"/>
        <v>0</v>
      </c>
      <c r="BF423" s="102">
        <f t="shared" si="104"/>
        <v>0</v>
      </c>
      <c r="BG423" s="102">
        <f t="shared" si="105"/>
        <v>0</v>
      </c>
      <c r="BH423" s="102">
        <f t="shared" si="106"/>
        <v>0</v>
      </c>
      <c r="BI423" s="102">
        <f t="shared" si="107"/>
        <v>0</v>
      </c>
      <c r="BJ423" s="17" t="s">
        <v>89</v>
      </c>
      <c r="BK423" s="102">
        <f t="shared" si="108"/>
        <v>0</v>
      </c>
      <c r="BL423" s="17" t="s">
        <v>580</v>
      </c>
      <c r="BM423" s="179" t="s">
        <v>8533</v>
      </c>
    </row>
    <row r="424" spans="2:65" s="1" customFormat="1" ht="21.75" customHeight="1">
      <c r="B424" s="140"/>
      <c r="C424" s="168" t="s">
        <v>2774</v>
      </c>
      <c r="D424" s="168" t="s">
        <v>576</v>
      </c>
      <c r="E424" s="169" t="s">
        <v>8534</v>
      </c>
      <c r="F424" s="170" t="s">
        <v>8514</v>
      </c>
      <c r="G424" s="171" t="s">
        <v>1</v>
      </c>
      <c r="H424" s="172">
        <v>4</v>
      </c>
      <c r="I424" s="173"/>
      <c r="J424" s="174">
        <f t="shared" si="99"/>
        <v>0</v>
      </c>
      <c r="K424" s="175"/>
      <c r="L424" s="34"/>
      <c r="M424" s="176" t="s">
        <v>1</v>
      </c>
      <c r="N424" s="139" t="s">
        <v>43</v>
      </c>
      <c r="P424" s="177">
        <f t="shared" si="100"/>
        <v>0</v>
      </c>
      <c r="Q424" s="177">
        <v>0</v>
      </c>
      <c r="R424" s="177">
        <f t="shared" si="101"/>
        <v>0</v>
      </c>
      <c r="S424" s="177">
        <v>0</v>
      </c>
      <c r="T424" s="178">
        <f t="shared" si="102"/>
        <v>0</v>
      </c>
      <c r="AR424" s="179" t="s">
        <v>580</v>
      </c>
      <c r="AT424" s="179" t="s">
        <v>576</v>
      </c>
      <c r="AU424" s="179" t="s">
        <v>84</v>
      </c>
      <c r="AY424" s="17" t="s">
        <v>574</v>
      </c>
      <c r="BE424" s="102">
        <f t="shared" si="103"/>
        <v>0</v>
      </c>
      <c r="BF424" s="102">
        <f t="shared" si="104"/>
        <v>0</v>
      </c>
      <c r="BG424" s="102">
        <f t="shared" si="105"/>
        <v>0</v>
      </c>
      <c r="BH424" s="102">
        <f t="shared" si="106"/>
        <v>0</v>
      </c>
      <c r="BI424" s="102">
        <f t="shared" si="107"/>
        <v>0</v>
      </c>
      <c r="BJ424" s="17" t="s">
        <v>89</v>
      </c>
      <c r="BK424" s="102">
        <f t="shared" si="108"/>
        <v>0</v>
      </c>
      <c r="BL424" s="17" t="s">
        <v>580</v>
      </c>
      <c r="BM424" s="179" t="s">
        <v>8535</v>
      </c>
    </row>
    <row r="425" spans="2:65" s="1" customFormat="1" ht="21.75" customHeight="1">
      <c r="B425" s="140"/>
      <c r="C425" s="168" t="s">
        <v>2783</v>
      </c>
      <c r="D425" s="168" t="s">
        <v>576</v>
      </c>
      <c r="E425" s="169" t="s">
        <v>8536</v>
      </c>
      <c r="F425" s="170" t="s">
        <v>8517</v>
      </c>
      <c r="G425" s="171" t="s">
        <v>1</v>
      </c>
      <c r="H425" s="172">
        <v>2</v>
      </c>
      <c r="I425" s="173"/>
      <c r="J425" s="174">
        <f t="shared" si="99"/>
        <v>0</v>
      </c>
      <c r="K425" s="175"/>
      <c r="L425" s="34"/>
      <c r="M425" s="176" t="s">
        <v>1</v>
      </c>
      <c r="N425" s="139" t="s">
        <v>43</v>
      </c>
      <c r="P425" s="177">
        <f t="shared" si="100"/>
        <v>0</v>
      </c>
      <c r="Q425" s="177">
        <v>0</v>
      </c>
      <c r="R425" s="177">
        <f t="shared" si="101"/>
        <v>0</v>
      </c>
      <c r="S425" s="177">
        <v>0</v>
      </c>
      <c r="T425" s="178">
        <f t="shared" si="102"/>
        <v>0</v>
      </c>
      <c r="AR425" s="179" t="s">
        <v>580</v>
      </c>
      <c r="AT425" s="179" t="s">
        <v>576</v>
      </c>
      <c r="AU425" s="179" t="s">
        <v>84</v>
      </c>
      <c r="AY425" s="17" t="s">
        <v>574</v>
      </c>
      <c r="BE425" s="102">
        <f t="shared" si="103"/>
        <v>0</v>
      </c>
      <c r="BF425" s="102">
        <f t="shared" si="104"/>
        <v>0</v>
      </c>
      <c r="BG425" s="102">
        <f t="shared" si="105"/>
        <v>0</v>
      </c>
      <c r="BH425" s="102">
        <f t="shared" si="106"/>
        <v>0</v>
      </c>
      <c r="BI425" s="102">
        <f t="shared" si="107"/>
        <v>0</v>
      </c>
      <c r="BJ425" s="17" t="s">
        <v>89</v>
      </c>
      <c r="BK425" s="102">
        <f t="shared" si="108"/>
        <v>0</v>
      </c>
      <c r="BL425" s="17" t="s">
        <v>580</v>
      </c>
      <c r="BM425" s="179" t="s">
        <v>8537</v>
      </c>
    </row>
    <row r="426" spans="2:65" s="1" customFormat="1" ht="24.25" customHeight="1">
      <c r="B426" s="140"/>
      <c r="C426" s="168" t="s">
        <v>2791</v>
      </c>
      <c r="D426" s="168" t="s">
        <v>576</v>
      </c>
      <c r="E426" s="169" t="s">
        <v>8538</v>
      </c>
      <c r="F426" s="170" t="s">
        <v>8520</v>
      </c>
      <c r="G426" s="171" t="s">
        <v>1</v>
      </c>
      <c r="H426" s="172">
        <v>4</v>
      </c>
      <c r="I426" s="173"/>
      <c r="J426" s="174">
        <f t="shared" si="99"/>
        <v>0</v>
      </c>
      <c r="K426" s="175"/>
      <c r="L426" s="34"/>
      <c r="M426" s="176" t="s">
        <v>1</v>
      </c>
      <c r="N426" s="139" t="s">
        <v>43</v>
      </c>
      <c r="P426" s="177">
        <f t="shared" si="100"/>
        <v>0</v>
      </c>
      <c r="Q426" s="177">
        <v>0</v>
      </c>
      <c r="R426" s="177">
        <f t="shared" si="101"/>
        <v>0</v>
      </c>
      <c r="S426" s="177">
        <v>0</v>
      </c>
      <c r="T426" s="178">
        <f t="shared" si="102"/>
        <v>0</v>
      </c>
      <c r="AR426" s="179" t="s">
        <v>580</v>
      </c>
      <c r="AT426" s="179" t="s">
        <v>576</v>
      </c>
      <c r="AU426" s="179" t="s">
        <v>84</v>
      </c>
      <c r="AY426" s="17" t="s">
        <v>574</v>
      </c>
      <c r="BE426" s="102">
        <f t="shared" si="103"/>
        <v>0</v>
      </c>
      <c r="BF426" s="102">
        <f t="shared" si="104"/>
        <v>0</v>
      </c>
      <c r="BG426" s="102">
        <f t="shared" si="105"/>
        <v>0</v>
      </c>
      <c r="BH426" s="102">
        <f t="shared" si="106"/>
        <v>0</v>
      </c>
      <c r="BI426" s="102">
        <f t="shared" si="107"/>
        <v>0</v>
      </c>
      <c r="BJ426" s="17" t="s">
        <v>89</v>
      </c>
      <c r="BK426" s="102">
        <f t="shared" si="108"/>
        <v>0</v>
      </c>
      <c r="BL426" s="17" t="s">
        <v>580</v>
      </c>
      <c r="BM426" s="179" t="s">
        <v>8539</v>
      </c>
    </row>
    <row r="427" spans="2:65" s="1" customFormat="1" ht="38" customHeight="1">
      <c r="B427" s="140"/>
      <c r="C427" s="168" t="s">
        <v>2810</v>
      </c>
      <c r="D427" s="168" t="s">
        <v>576</v>
      </c>
      <c r="E427" s="169" t="s">
        <v>8540</v>
      </c>
      <c r="F427" s="170" t="s">
        <v>8541</v>
      </c>
      <c r="G427" s="171" t="s">
        <v>1</v>
      </c>
      <c r="H427" s="172">
        <v>1</v>
      </c>
      <c r="I427" s="173"/>
      <c r="J427" s="174">
        <f t="shared" si="99"/>
        <v>0</v>
      </c>
      <c r="K427" s="175"/>
      <c r="L427" s="34"/>
      <c r="M427" s="176" t="s">
        <v>1</v>
      </c>
      <c r="N427" s="139" t="s">
        <v>43</v>
      </c>
      <c r="P427" s="177">
        <f t="shared" si="100"/>
        <v>0</v>
      </c>
      <c r="Q427" s="177">
        <v>0</v>
      </c>
      <c r="R427" s="177">
        <f t="shared" si="101"/>
        <v>0</v>
      </c>
      <c r="S427" s="177">
        <v>0</v>
      </c>
      <c r="T427" s="178">
        <f t="shared" si="102"/>
        <v>0</v>
      </c>
      <c r="AR427" s="179" t="s">
        <v>580</v>
      </c>
      <c r="AT427" s="179" t="s">
        <v>576</v>
      </c>
      <c r="AU427" s="179" t="s">
        <v>84</v>
      </c>
      <c r="AY427" s="17" t="s">
        <v>574</v>
      </c>
      <c r="BE427" s="102">
        <f t="shared" si="103"/>
        <v>0</v>
      </c>
      <c r="BF427" s="102">
        <f t="shared" si="104"/>
        <v>0</v>
      </c>
      <c r="BG427" s="102">
        <f t="shared" si="105"/>
        <v>0</v>
      </c>
      <c r="BH427" s="102">
        <f t="shared" si="106"/>
        <v>0</v>
      </c>
      <c r="BI427" s="102">
        <f t="shared" si="107"/>
        <v>0</v>
      </c>
      <c r="BJ427" s="17" t="s">
        <v>89</v>
      </c>
      <c r="BK427" s="102">
        <f t="shared" si="108"/>
        <v>0</v>
      </c>
      <c r="BL427" s="17" t="s">
        <v>580</v>
      </c>
      <c r="BM427" s="179" t="s">
        <v>8542</v>
      </c>
    </row>
    <row r="428" spans="2:65" s="1" customFormat="1" ht="16.5" customHeight="1">
      <c r="B428" s="140"/>
      <c r="C428" s="168" t="s">
        <v>2823</v>
      </c>
      <c r="D428" s="168" t="s">
        <v>576</v>
      </c>
      <c r="E428" s="169" t="s">
        <v>8543</v>
      </c>
      <c r="F428" s="170" t="s">
        <v>7915</v>
      </c>
      <c r="G428" s="171" t="s">
        <v>1</v>
      </c>
      <c r="H428" s="172">
        <v>2</v>
      </c>
      <c r="I428" s="173"/>
      <c r="J428" s="174">
        <f t="shared" si="99"/>
        <v>0</v>
      </c>
      <c r="K428" s="175"/>
      <c r="L428" s="34"/>
      <c r="M428" s="176" t="s">
        <v>1</v>
      </c>
      <c r="N428" s="139" t="s">
        <v>43</v>
      </c>
      <c r="P428" s="177">
        <f t="shared" si="100"/>
        <v>0</v>
      </c>
      <c r="Q428" s="177">
        <v>0</v>
      </c>
      <c r="R428" s="177">
        <f t="shared" si="101"/>
        <v>0</v>
      </c>
      <c r="S428" s="177">
        <v>0</v>
      </c>
      <c r="T428" s="178">
        <f t="shared" si="102"/>
        <v>0</v>
      </c>
      <c r="AR428" s="179" t="s">
        <v>580</v>
      </c>
      <c r="AT428" s="179" t="s">
        <v>576</v>
      </c>
      <c r="AU428" s="179" t="s">
        <v>84</v>
      </c>
      <c r="AY428" s="17" t="s">
        <v>574</v>
      </c>
      <c r="BE428" s="102">
        <f t="shared" si="103"/>
        <v>0</v>
      </c>
      <c r="BF428" s="102">
        <f t="shared" si="104"/>
        <v>0</v>
      </c>
      <c r="BG428" s="102">
        <f t="shared" si="105"/>
        <v>0</v>
      </c>
      <c r="BH428" s="102">
        <f t="shared" si="106"/>
        <v>0</v>
      </c>
      <c r="BI428" s="102">
        <f t="shared" si="107"/>
        <v>0</v>
      </c>
      <c r="BJ428" s="17" t="s">
        <v>89</v>
      </c>
      <c r="BK428" s="102">
        <f t="shared" si="108"/>
        <v>0</v>
      </c>
      <c r="BL428" s="17" t="s">
        <v>580</v>
      </c>
      <c r="BM428" s="179" t="s">
        <v>8544</v>
      </c>
    </row>
    <row r="429" spans="2:65" s="1" customFormat="1" ht="21.75" customHeight="1">
      <c r="B429" s="140"/>
      <c r="C429" s="168" t="s">
        <v>2833</v>
      </c>
      <c r="D429" s="168" t="s">
        <v>576</v>
      </c>
      <c r="E429" s="169" t="s">
        <v>8545</v>
      </c>
      <c r="F429" s="170" t="s">
        <v>7918</v>
      </c>
      <c r="G429" s="171" t="s">
        <v>1</v>
      </c>
      <c r="H429" s="172">
        <v>1</v>
      </c>
      <c r="I429" s="173"/>
      <c r="J429" s="174">
        <f t="shared" si="99"/>
        <v>0</v>
      </c>
      <c r="K429" s="175"/>
      <c r="L429" s="34"/>
      <c r="M429" s="176" t="s">
        <v>1</v>
      </c>
      <c r="N429" s="139" t="s">
        <v>43</v>
      </c>
      <c r="P429" s="177">
        <f t="shared" si="100"/>
        <v>0</v>
      </c>
      <c r="Q429" s="177">
        <v>0</v>
      </c>
      <c r="R429" s="177">
        <f t="shared" si="101"/>
        <v>0</v>
      </c>
      <c r="S429" s="177">
        <v>0</v>
      </c>
      <c r="T429" s="178">
        <f t="shared" si="102"/>
        <v>0</v>
      </c>
      <c r="AR429" s="179" t="s">
        <v>580</v>
      </c>
      <c r="AT429" s="179" t="s">
        <v>576</v>
      </c>
      <c r="AU429" s="179" t="s">
        <v>84</v>
      </c>
      <c r="AY429" s="17" t="s">
        <v>574</v>
      </c>
      <c r="BE429" s="102">
        <f t="shared" si="103"/>
        <v>0</v>
      </c>
      <c r="BF429" s="102">
        <f t="shared" si="104"/>
        <v>0</v>
      </c>
      <c r="BG429" s="102">
        <f t="shared" si="105"/>
        <v>0</v>
      </c>
      <c r="BH429" s="102">
        <f t="shared" si="106"/>
        <v>0</v>
      </c>
      <c r="BI429" s="102">
        <f t="shared" si="107"/>
        <v>0</v>
      </c>
      <c r="BJ429" s="17" t="s">
        <v>89</v>
      </c>
      <c r="BK429" s="102">
        <f t="shared" si="108"/>
        <v>0</v>
      </c>
      <c r="BL429" s="17" t="s">
        <v>580</v>
      </c>
      <c r="BM429" s="179" t="s">
        <v>8546</v>
      </c>
    </row>
    <row r="430" spans="2:65" s="1" customFormat="1" ht="24.25" customHeight="1">
      <c r="B430" s="140"/>
      <c r="C430" s="168" t="s">
        <v>2838</v>
      </c>
      <c r="D430" s="168" t="s">
        <v>576</v>
      </c>
      <c r="E430" s="169" t="s">
        <v>8547</v>
      </c>
      <c r="F430" s="170" t="s">
        <v>7921</v>
      </c>
      <c r="G430" s="171" t="s">
        <v>1</v>
      </c>
      <c r="H430" s="172">
        <v>2</v>
      </c>
      <c r="I430" s="173"/>
      <c r="J430" s="174">
        <f t="shared" si="99"/>
        <v>0</v>
      </c>
      <c r="K430" s="175"/>
      <c r="L430" s="34"/>
      <c r="M430" s="176" t="s">
        <v>1</v>
      </c>
      <c r="N430" s="139" t="s">
        <v>43</v>
      </c>
      <c r="P430" s="177">
        <f t="shared" si="100"/>
        <v>0</v>
      </c>
      <c r="Q430" s="177">
        <v>0</v>
      </c>
      <c r="R430" s="177">
        <f t="shared" si="101"/>
        <v>0</v>
      </c>
      <c r="S430" s="177">
        <v>0</v>
      </c>
      <c r="T430" s="178">
        <f t="shared" si="102"/>
        <v>0</v>
      </c>
      <c r="AR430" s="179" t="s">
        <v>580</v>
      </c>
      <c r="AT430" s="179" t="s">
        <v>576</v>
      </c>
      <c r="AU430" s="179" t="s">
        <v>84</v>
      </c>
      <c r="AY430" s="17" t="s">
        <v>574</v>
      </c>
      <c r="BE430" s="102">
        <f t="shared" si="103"/>
        <v>0</v>
      </c>
      <c r="BF430" s="102">
        <f t="shared" si="104"/>
        <v>0</v>
      </c>
      <c r="BG430" s="102">
        <f t="shared" si="105"/>
        <v>0</v>
      </c>
      <c r="BH430" s="102">
        <f t="shared" si="106"/>
        <v>0</v>
      </c>
      <c r="BI430" s="102">
        <f t="shared" si="107"/>
        <v>0</v>
      </c>
      <c r="BJ430" s="17" t="s">
        <v>89</v>
      </c>
      <c r="BK430" s="102">
        <f t="shared" si="108"/>
        <v>0</v>
      </c>
      <c r="BL430" s="17" t="s">
        <v>580</v>
      </c>
      <c r="BM430" s="179" t="s">
        <v>8548</v>
      </c>
    </row>
    <row r="431" spans="2:65" s="1" customFormat="1" ht="38" customHeight="1">
      <c r="B431" s="140"/>
      <c r="C431" s="168" t="s">
        <v>2849</v>
      </c>
      <c r="D431" s="168" t="s">
        <v>576</v>
      </c>
      <c r="E431" s="169" t="s">
        <v>8549</v>
      </c>
      <c r="F431" s="170" t="s">
        <v>7944</v>
      </c>
      <c r="G431" s="171" t="s">
        <v>1</v>
      </c>
      <c r="H431" s="172">
        <v>13</v>
      </c>
      <c r="I431" s="173"/>
      <c r="J431" s="174">
        <f t="shared" si="99"/>
        <v>0</v>
      </c>
      <c r="K431" s="175"/>
      <c r="L431" s="34"/>
      <c r="M431" s="176" t="s">
        <v>1</v>
      </c>
      <c r="N431" s="139" t="s">
        <v>43</v>
      </c>
      <c r="P431" s="177">
        <f t="shared" si="100"/>
        <v>0</v>
      </c>
      <c r="Q431" s="177">
        <v>0</v>
      </c>
      <c r="R431" s="177">
        <f t="shared" si="101"/>
        <v>0</v>
      </c>
      <c r="S431" s="177">
        <v>0</v>
      </c>
      <c r="T431" s="178">
        <f t="shared" si="102"/>
        <v>0</v>
      </c>
      <c r="AR431" s="179" t="s">
        <v>580</v>
      </c>
      <c r="AT431" s="179" t="s">
        <v>576</v>
      </c>
      <c r="AU431" s="179" t="s">
        <v>84</v>
      </c>
      <c r="AY431" s="17" t="s">
        <v>574</v>
      </c>
      <c r="BE431" s="102">
        <f t="shared" si="103"/>
        <v>0</v>
      </c>
      <c r="BF431" s="102">
        <f t="shared" si="104"/>
        <v>0</v>
      </c>
      <c r="BG431" s="102">
        <f t="shared" si="105"/>
        <v>0</v>
      </c>
      <c r="BH431" s="102">
        <f t="shared" si="106"/>
        <v>0</v>
      </c>
      <c r="BI431" s="102">
        <f t="shared" si="107"/>
        <v>0</v>
      </c>
      <c r="BJ431" s="17" t="s">
        <v>89</v>
      </c>
      <c r="BK431" s="102">
        <f t="shared" si="108"/>
        <v>0</v>
      </c>
      <c r="BL431" s="17" t="s">
        <v>580</v>
      </c>
      <c r="BM431" s="179" t="s">
        <v>8550</v>
      </c>
    </row>
    <row r="432" spans="2:65" s="1" customFormat="1" ht="16.5" customHeight="1">
      <c r="B432" s="140"/>
      <c r="C432" s="168" t="s">
        <v>2855</v>
      </c>
      <c r="D432" s="168" t="s">
        <v>576</v>
      </c>
      <c r="E432" s="169" t="s">
        <v>8551</v>
      </c>
      <c r="F432" s="170" t="s">
        <v>7915</v>
      </c>
      <c r="G432" s="171" t="s">
        <v>1</v>
      </c>
      <c r="H432" s="172">
        <v>26</v>
      </c>
      <c r="I432" s="173"/>
      <c r="J432" s="174">
        <f t="shared" si="99"/>
        <v>0</v>
      </c>
      <c r="K432" s="175"/>
      <c r="L432" s="34"/>
      <c r="M432" s="176" t="s">
        <v>1</v>
      </c>
      <c r="N432" s="139" t="s">
        <v>43</v>
      </c>
      <c r="P432" s="177">
        <f t="shared" si="100"/>
        <v>0</v>
      </c>
      <c r="Q432" s="177">
        <v>0</v>
      </c>
      <c r="R432" s="177">
        <f t="shared" si="101"/>
        <v>0</v>
      </c>
      <c r="S432" s="177">
        <v>0</v>
      </c>
      <c r="T432" s="178">
        <f t="shared" si="102"/>
        <v>0</v>
      </c>
      <c r="AR432" s="179" t="s">
        <v>580</v>
      </c>
      <c r="AT432" s="179" t="s">
        <v>576</v>
      </c>
      <c r="AU432" s="179" t="s">
        <v>84</v>
      </c>
      <c r="AY432" s="17" t="s">
        <v>574</v>
      </c>
      <c r="BE432" s="102">
        <f t="shared" si="103"/>
        <v>0</v>
      </c>
      <c r="BF432" s="102">
        <f t="shared" si="104"/>
        <v>0</v>
      </c>
      <c r="BG432" s="102">
        <f t="shared" si="105"/>
        <v>0</v>
      </c>
      <c r="BH432" s="102">
        <f t="shared" si="106"/>
        <v>0</v>
      </c>
      <c r="BI432" s="102">
        <f t="shared" si="107"/>
        <v>0</v>
      </c>
      <c r="BJ432" s="17" t="s">
        <v>89</v>
      </c>
      <c r="BK432" s="102">
        <f t="shared" si="108"/>
        <v>0</v>
      </c>
      <c r="BL432" s="17" t="s">
        <v>580</v>
      </c>
      <c r="BM432" s="179" t="s">
        <v>8552</v>
      </c>
    </row>
    <row r="433" spans="2:65" s="1" customFormat="1" ht="21.75" customHeight="1">
      <c r="B433" s="140"/>
      <c r="C433" s="168" t="s">
        <v>2861</v>
      </c>
      <c r="D433" s="168" t="s">
        <v>576</v>
      </c>
      <c r="E433" s="169" t="s">
        <v>8553</v>
      </c>
      <c r="F433" s="170" t="s">
        <v>7918</v>
      </c>
      <c r="G433" s="171" t="s">
        <v>1</v>
      </c>
      <c r="H433" s="172">
        <v>13</v>
      </c>
      <c r="I433" s="173"/>
      <c r="J433" s="174">
        <f t="shared" si="99"/>
        <v>0</v>
      </c>
      <c r="K433" s="175"/>
      <c r="L433" s="34"/>
      <c r="M433" s="176" t="s">
        <v>1</v>
      </c>
      <c r="N433" s="139" t="s">
        <v>43</v>
      </c>
      <c r="P433" s="177">
        <f t="shared" si="100"/>
        <v>0</v>
      </c>
      <c r="Q433" s="177">
        <v>0</v>
      </c>
      <c r="R433" s="177">
        <f t="shared" si="101"/>
        <v>0</v>
      </c>
      <c r="S433" s="177">
        <v>0</v>
      </c>
      <c r="T433" s="178">
        <f t="shared" si="102"/>
        <v>0</v>
      </c>
      <c r="AR433" s="179" t="s">
        <v>580</v>
      </c>
      <c r="AT433" s="179" t="s">
        <v>576</v>
      </c>
      <c r="AU433" s="179" t="s">
        <v>84</v>
      </c>
      <c r="AY433" s="17" t="s">
        <v>574</v>
      </c>
      <c r="BE433" s="102">
        <f t="shared" si="103"/>
        <v>0</v>
      </c>
      <c r="BF433" s="102">
        <f t="shared" si="104"/>
        <v>0</v>
      </c>
      <c r="BG433" s="102">
        <f t="shared" si="105"/>
        <v>0</v>
      </c>
      <c r="BH433" s="102">
        <f t="shared" si="106"/>
        <v>0</v>
      </c>
      <c r="BI433" s="102">
        <f t="shared" si="107"/>
        <v>0</v>
      </c>
      <c r="BJ433" s="17" t="s">
        <v>89</v>
      </c>
      <c r="BK433" s="102">
        <f t="shared" si="108"/>
        <v>0</v>
      </c>
      <c r="BL433" s="17" t="s">
        <v>580</v>
      </c>
      <c r="BM433" s="179" t="s">
        <v>8554</v>
      </c>
    </row>
    <row r="434" spans="2:65" s="1" customFormat="1" ht="24.25" customHeight="1">
      <c r="B434" s="140"/>
      <c r="C434" s="168" t="s">
        <v>2875</v>
      </c>
      <c r="D434" s="168" t="s">
        <v>576</v>
      </c>
      <c r="E434" s="169" t="s">
        <v>8555</v>
      </c>
      <c r="F434" s="170" t="s">
        <v>7921</v>
      </c>
      <c r="G434" s="171" t="s">
        <v>1</v>
      </c>
      <c r="H434" s="172">
        <v>26</v>
      </c>
      <c r="I434" s="173"/>
      <c r="J434" s="174">
        <f t="shared" si="99"/>
        <v>0</v>
      </c>
      <c r="K434" s="175"/>
      <c r="L434" s="34"/>
      <c r="M434" s="176" t="s">
        <v>1</v>
      </c>
      <c r="N434" s="139" t="s">
        <v>43</v>
      </c>
      <c r="P434" s="177">
        <f t="shared" si="100"/>
        <v>0</v>
      </c>
      <c r="Q434" s="177">
        <v>0</v>
      </c>
      <c r="R434" s="177">
        <f t="shared" si="101"/>
        <v>0</v>
      </c>
      <c r="S434" s="177">
        <v>0</v>
      </c>
      <c r="T434" s="178">
        <f t="shared" si="102"/>
        <v>0</v>
      </c>
      <c r="AR434" s="179" t="s">
        <v>580</v>
      </c>
      <c r="AT434" s="179" t="s">
        <v>576</v>
      </c>
      <c r="AU434" s="179" t="s">
        <v>84</v>
      </c>
      <c r="AY434" s="17" t="s">
        <v>574</v>
      </c>
      <c r="BE434" s="102">
        <f t="shared" si="103"/>
        <v>0</v>
      </c>
      <c r="BF434" s="102">
        <f t="shared" si="104"/>
        <v>0</v>
      </c>
      <c r="BG434" s="102">
        <f t="shared" si="105"/>
        <v>0</v>
      </c>
      <c r="BH434" s="102">
        <f t="shared" si="106"/>
        <v>0</v>
      </c>
      <c r="BI434" s="102">
        <f t="shared" si="107"/>
        <v>0</v>
      </c>
      <c r="BJ434" s="17" t="s">
        <v>89</v>
      </c>
      <c r="BK434" s="102">
        <f t="shared" si="108"/>
        <v>0</v>
      </c>
      <c r="BL434" s="17" t="s">
        <v>580</v>
      </c>
      <c r="BM434" s="179" t="s">
        <v>8556</v>
      </c>
    </row>
    <row r="435" spans="2:65" s="1" customFormat="1" ht="38" customHeight="1">
      <c r="B435" s="140"/>
      <c r="C435" s="168" t="s">
        <v>545</v>
      </c>
      <c r="D435" s="168" t="s">
        <v>576</v>
      </c>
      <c r="E435" s="169" t="s">
        <v>8557</v>
      </c>
      <c r="F435" s="170" t="s">
        <v>8558</v>
      </c>
      <c r="G435" s="171" t="s">
        <v>1</v>
      </c>
      <c r="H435" s="172">
        <v>1</v>
      </c>
      <c r="I435" s="173"/>
      <c r="J435" s="174">
        <f t="shared" si="99"/>
        <v>0</v>
      </c>
      <c r="K435" s="175"/>
      <c r="L435" s="34"/>
      <c r="M435" s="176" t="s">
        <v>1</v>
      </c>
      <c r="N435" s="139" t="s">
        <v>43</v>
      </c>
      <c r="P435" s="177">
        <f t="shared" si="100"/>
        <v>0</v>
      </c>
      <c r="Q435" s="177">
        <v>0</v>
      </c>
      <c r="R435" s="177">
        <f t="shared" si="101"/>
        <v>0</v>
      </c>
      <c r="S435" s="177">
        <v>0</v>
      </c>
      <c r="T435" s="178">
        <f t="shared" si="102"/>
        <v>0</v>
      </c>
      <c r="AR435" s="179" t="s">
        <v>580</v>
      </c>
      <c r="AT435" s="179" t="s">
        <v>576</v>
      </c>
      <c r="AU435" s="179" t="s">
        <v>84</v>
      </c>
      <c r="AY435" s="17" t="s">
        <v>574</v>
      </c>
      <c r="BE435" s="102">
        <f t="shared" si="103"/>
        <v>0</v>
      </c>
      <c r="BF435" s="102">
        <f t="shared" si="104"/>
        <v>0</v>
      </c>
      <c r="BG435" s="102">
        <f t="shared" si="105"/>
        <v>0</v>
      </c>
      <c r="BH435" s="102">
        <f t="shared" si="106"/>
        <v>0</v>
      </c>
      <c r="BI435" s="102">
        <f t="shared" si="107"/>
        <v>0</v>
      </c>
      <c r="BJ435" s="17" t="s">
        <v>89</v>
      </c>
      <c r="BK435" s="102">
        <f t="shared" si="108"/>
        <v>0</v>
      </c>
      <c r="BL435" s="17" t="s">
        <v>580</v>
      </c>
      <c r="BM435" s="179" t="s">
        <v>8559</v>
      </c>
    </row>
    <row r="436" spans="2:65" s="1" customFormat="1" ht="16.5" customHeight="1">
      <c r="B436" s="140"/>
      <c r="C436" s="168" t="s">
        <v>2938</v>
      </c>
      <c r="D436" s="168" t="s">
        <v>576</v>
      </c>
      <c r="E436" s="169" t="s">
        <v>8560</v>
      </c>
      <c r="F436" s="170" t="s">
        <v>7915</v>
      </c>
      <c r="G436" s="171" t="s">
        <v>1</v>
      </c>
      <c r="H436" s="172">
        <v>2</v>
      </c>
      <c r="I436" s="173"/>
      <c r="J436" s="174">
        <f t="shared" si="99"/>
        <v>0</v>
      </c>
      <c r="K436" s="175"/>
      <c r="L436" s="34"/>
      <c r="M436" s="176" t="s">
        <v>1</v>
      </c>
      <c r="N436" s="139" t="s">
        <v>43</v>
      </c>
      <c r="P436" s="177">
        <f t="shared" si="100"/>
        <v>0</v>
      </c>
      <c r="Q436" s="177">
        <v>0</v>
      </c>
      <c r="R436" s="177">
        <f t="shared" si="101"/>
        <v>0</v>
      </c>
      <c r="S436" s="177">
        <v>0</v>
      </c>
      <c r="T436" s="178">
        <f t="shared" si="102"/>
        <v>0</v>
      </c>
      <c r="AR436" s="179" t="s">
        <v>580</v>
      </c>
      <c r="AT436" s="179" t="s">
        <v>576</v>
      </c>
      <c r="AU436" s="179" t="s">
        <v>84</v>
      </c>
      <c r="AY436" s="17" t="s">
        <v>574</v>
      </c>
      <c r="BE436" s="102">
        <f t="shared" si="103"/>
        <v>0</v>
      </c>
      <c r="BF436" s="102">
        <f t="shared" si="104"/>
        <v>0</v>
      </c>
      <c r="BG436" s="102">
        <f t="shared" si="105"/>
        <v>0</v>
      </c>
      <c r="BH436" s="102">
        <f t="shared" si="106"/>
        <v>0</v>
      </c>
      <c r="BI436" s="102">
        <f t="shared" si="107"/>
        <v>0</v>
      </c>
      <c r="BJ436" s="17" t="s">
        <v>89</v>
      </c>
      <c r="BK436" s="102">
        <f t="shared" si="108"/>
        <v>0</v>
      </c>
      <c r="BL436" s="17" t="s">
        <v>580</v>
      </c>
      <c r="BM436" s="179" t="s">
        <v>8561</v>
      </c>
    </row>
    <row r="437" spans="2:65" s="1" customFormat="1" ht="21.75" customHeight="1">
      <c r="B437" s="140"/>
      <c r="C437" s="168" t="s">
        <v>2949</v>
      </c>
      <c r="D437" s="168" t="s">
        <v>576</v>
      </c>
      <c r="E437" s="169" t="s">
        <v>8562</v>
      </c>
      <c r="F437" s="170" t="s">
        <v>7918</v>
      </c>
      <c r="G437" s="171" t="s">
        <v>1</v>
      </c>
      <c r="H437" s="172">
        <v>1</v>
      </c>
      <c r="I437" s="173"/>
      <c r="J437" s="174">
        <f t="shared" si="99"/>
        <v>0</v>
      </c>
      <c r="K437" s="175"/>
      <c r="L437" s="34"/>
      <c r="M437" s="176" t="s">
        <v>1</v>
      </c>
      <c r="N437" s="139" t="s">
        <v>43</v>
      </c>
      <c r="P437" s="177">
        <f t="shared" si="100"/>
        <v>0</v>
      </c>
      <c r="Q437" s="177">
        <v>0</v>
      </c>
      <c r="R437" s="177">
        <f t="shared" si="101"/>
        <v>0</v>
      </c>
      <c r="S437" s="177">
        <v>0</v>
      </c>
      <c r="T437" s="178">
        <f t="shared" si="102"/>
        <v>0</v>
      </c>
      <c r="AR437" s="179" t="s">
        <v>580</v>
      </c>
      <c r="AT437" s="179" t="s">
        <v>576</v>
      </c>
      <c r="AU437" s="179" t="s">
        <v>84</v>
      </c>
      <c r="AY437" s="17" t="s">
        <v>574</v>
      </c>
      <c r="BE437" s="102">
        <f t="shared" si="103"/>
        <v>0</v>
      </c>
      <c r="BF437" s="102">
        <f t="shared" si="104"/>
        <v>0</v>
      </c>
      <c r="BG437" s="102">
        <f t="shared" si="105"/>
        <v>0</v>
      </c>
      <c r="BH437" s="102">
        <f t="shared" si="106"/>
        <v>0</v>
      </c>
      <c r="BI437" s="102">
        <f t="shared" si="107"/>
        <v>0</v>
      </c>
      <c r="BJ437" s="17" t="s">
        <v>89</v>
      </c>
      <c r="BK437" s="102">
        <f t="shared" si="108"/>
        <v>0</v>
      </c>
      <c r="BL437" s="17" t="s">
        <v>580</v>
      </c>
      <c r="BM437" s="179" t="s">
        <v>8563</v>
      </c>
    </row>
    <row r="438" spans="2:65" s="1" customFormat="1" ht="24.25" customHeight="1">
      <c r="B438" s="140"/>
      <c r="C438" s="168" t="s">
        <v>2953</v>
      </c>
      <c r="D438" s="168" t="s">
        <v>576</v>
      </c>
      <c r="E438" s="169" t="s">
        <v>8564</v>
      </c>
      <c r="F438" s="170" t="s">
        <v>7921</v>
      </c>
      <c r="G438" s="171" t="s">
        <v>1</v>
      </c>
      <c r="H438" s="172">
        <v>2</v>
      </c>
      <c r="I438" s="173"/>
      <c r="J438" s="174">
        <f t="shared" si="99"/>
        <v>0</v>
      </c>
      <c r="K438" s="175"/>
      <c r="L438" s="34"/>
      <c r="M438" s="176" t="s">
        <v>1</v>
      </c>
      <c r="N438" s="139" t="s">
        <v>43</v>
      </c>
      <c r="P438" s="177">
        <f t="shared" si="100"/>
        <v>0</v>
      </c>
      <c r="Q438" s="177">
        <v>0</v>
      </c>
      <c r="R438" s="177">
        <f t="shared" si="101"/>
        <v>0</v>
      </c>
      <c r="S438" s="177">
        <v>0</v>
      </c>
      <c r="T438" s="178">
        <f t="shared" si="102"/>
        <v>0</v>
      </c>
      <c r="AR438" s="179" t="s">
        <v>580</v>
      </c>
      <c r="AT438" s="179" t="s">
        <v>576</v>
      </c>
      <c r="AU438" s="179" t="s">
        <v>84</v>
      </c>
      <c r="AY438" s="17" t="s">
        <v>574</v>
      </c>
      <c r="BE438" s="102">
        <f t="shared" si="103"/>
        <v>0</v>
      </c>
      <c r="BF438" s="102">
        <f t="shared" si="104"/>
        <v>0</v>
      </c>
      <c r="BG438" s="102">
        <f t="shared" si="105"/>
        <v>0</v>
      </c>
      <c r="BH438" s="102">
        <f t="shared" si="106"/>
        <v>0</v>
      </c>
      <c r="BI438" s="102">
        <f t="shared" si="107"/>
        <v>0</v>
      </c>
      <c r="BJ438" s="17" t="s">
        <v>89</v>
      </c>
      <c r="BK438" s="102">
        <f t="shared" si="108"/>
        <v>0</v>
      </c>
      <c r="BL438" s="17" t="s">
        <v>580</v>
      </c>
      <c r="BM438" s="179" t="s">
        <v>8565</v>
      </c>
    </row>
    <row r="439" spans="2:65" s="1" customFormat="1" ht="38" customHeight="1">
      <c r="B439" s="140"/>
      <c r="C439" s="168" t="s">
        <v>2958</v>
      </c>
      <c r="D439" s="168" t="s">
        <v>576</v>
      </c>
      <c r="E439" s="169" t="s">
        <v>8566</v>
      </c>
      <c r="F439" s="170" t="s">
        <v>8567</v>
      </c>
      <c r="G439" s="171" t="s">
        <v>1</v>
      </c>
      <c r="H439" s="172">
        <v>1</v>
      </c>
      <c r="I439" s="173"/>
      <c r="J439" s="174">
        <f t="shared" si="99"/>
        <v>0</v>
      </c>
      <c r="K439" s="175"/>
      <c r="L439" s="34"/>
      <c r="M439" s="176" t="s">
        <v>1</v>
      </c>
      <c r="N439" s="139" t="s">
        <v>43</v>
      </c>
      <c r="P439" s="177">
        <f t="shared" si="100"/>
        <v>0</v>
      </c>
      <c r="Q439" s="177">
        <v>0</v>
      </c>
      <c r="R439" s="177">
        <f t="shared" si="101"/>
        <v>0</v>
      </c>
      <c r="S439" s="177">
        <v>0</v>
      </c>
      <c r="T439" s="178">
        <f t="shared" si="102"/>
        <v>0</v>
      </c>
      <c r="AR439" s="179" t="s">
        <v>580</v>
      </c>
      <c r="AT439" s="179" t="s">
        <v>576</v>
      </c>
      <c r="AU439" s="179" t="s">
        <v>84</v>
      </c>
      <c r="AY439" s="17" t="s">
        <v>574</v>
      </c>
      <c r="BE439" s="102">
        <f t="shared" si="103"/>
        <v>0</v>
      </c>
      <c r="BF439" s="102">
        <f t="shared" si="104"/>
        <v>0</v>
      </c>
      <c r="BG439" s="102">
        <f t="shared" si="105"/>
        <v>0</v>
      </c>
      <c r="BH439" s="102">
        <f t="shared" si="106"/>
        <v>0</v>
      </c>
      <c r="BI439" s="102">
        <f t="shared" si="107"/>
        <v>0</v>
      </c>
      <c r="BJ439" s="17" t="s">
        <v>89</v>
      </c>
      <c r="BK439" s="102">
        <f t="shared" si="108"/>
        <v>0</v>
      </c>
      <c r="BL439" s="17" t="s">
        <v>580</v>
      </c>
      <c r="BM439" s="179" t="s">
        <v>8568</v>
      </c>
    </row>
    <row r="440" spans="2:65" s="1" customFormat="1" ht="16.5" customHeight="1">
      <c r="B440" s="140"/>
      <c r="C440" s="168" t="s">
        <v>2962</v>
      </c>
      <c r="D440" s="168" t="s">
        <v>576</v>
      </c>
      <c r="E440" s="169" t="s">
        <v>8569</v>
      </c>
      <c r="F440" s="170" t="s">
        <v>7915</v>
      </c>
      <c r="G440" s="171" t="s">
        <v>1</v>
      </c>
      <c r="H440" s="172">
        <v>2</v>
      </c>
      <c r="I440" s="173"/>
      <c r="J440" s="174">
        <f t="shared" si="99"/>
        <v>0</v>
      </c>
      <c r="K440" s="175"/>
      <c r="L440" s="34"/>
      <c r="M440" s="176" t="s">
        <v>1</v>
      </c>
      <c r="N440" s="139" t="s">
        <v>43</v>
      </c>
      <c r="P440" s="177">
        <f t="shared" si="100"/>
        <v>0</v>
      </c>
      <c r="Q440" s="177">
        <v>0</v>
      </c>
      <c r="R440" s="177">
        <f t="shared" si="101"/>
        <v>0</v>
      </c>
      <c r="S440" s="177">
        <v>0</v>
      </c>
      <c r="T440" s="178">
        <f t="shared" si="102"/>
        <v>0</v>
      </c>
      <c r="AR440" s="179" t="s">
        <v>580</v>
      </c>
      <c r="AT440" s="179" t="s">
        <v>576</v>
      </c>
      <c r="AU440" s="179" t="s">
        <v>84</v>
      </c>
      <c r="AY440" s="17" t="s">
        <v>574</v>
      </c>
      <c r="BE440" s="102">
        <f t="shared" si="103"/>
        <v>0</v>
      </c>
      <c r="BF440" s="102">
        <f t="shared" si="104"/>
        <v>0</v>
      </c>
      <c r="BG440" s="102">
        <f t="shared" si="105"/>
        <v>0</v>
      </c>
      <c r="BH440" s="102">
        <f t="shared" si="106"/>
        <v>0</v>
      </c>
      <c r="BI440" s="102">
        <f t="shared" si="107"/>
        <v>0</v>
      </c>
      <c r="BJ440" s="17" t="s">
        <v>89</v>
      </c>
      <c r="BK440" s="102">
        <f t="shared" si="108"/>
        <v>0</v>
      </c>
      <c r="BL440" s="17" t="s">
        <v>580</v>
      </c>
      <c r="BM440" s="179" t="s">
        <v>8570</v>
      </c>
    </row>
    <row r="441" spans="2:65" s="1" customFormat="1" ht="21.75" customHeight="1">
      <c r="B441" s="140"/>
      <c r="C441" s="168" t="s">
        <v>2967</v>
      </c>
      <c r="D441" s="168" t="s">
        <v>576</v>
      </c>
      <c r="E441" s="169" t="s">
        <v>8571</v>
      </c>
      <c r="F441" s="170" t="s">
        <v>7918</v>
      </c>
      <c r="G441" s="171" t="s">
        <v>1</v>
      </c>
      <c r="H441" s="172">
        <v>1</v>
      </c>
      <c r="I441" s="173"/>
      <c r="J441" s="174">
        <f t="shared" si="99"/>
        <v>0</v>
      </c>
      <c r="K441" s="175"/>
      <c r="L441" s="34"/>
      <c r="M441" s="176" t="s">
        <v>1</v>
      </c>
      <c r="N441" s="139" t="s">
        <v>43</v>
      </c>
      <c r="P441" s="177">
        <f t="shared" si="100"/>
        <v>0</v>
      </c>
      <c r="Q441" s="177">
        <v>0</v>
      </c>
      <c r="R441" s="177">
        <f t="shared" si="101"/>
        <v>0</v>
      </c>
      <c r="S441" s="177">
        <v>0</v>
      </c>
      <c r="T441" s="178">
        <f t="shared" si="102"/>
        <v>0</v>
      </c>
      <c r="AR441" s="179" t="s">
        <v>580</v>
      </c>
      <c r="AT441" s="179" t="s">
        <v>576</v>
      </c>
      <c r="AU441" s="179" t="s">
        <v>84</v>
      </c>
      <c r="AY441" s="17" t="s">
        <v>574</v>
      </c>
      <c r="BE441" s="102">
        <f t="shared" si="103"/>
        <v>0</v>
      </c>
      <c r="BF441" s="102">
        <f t="shared" si="104"/>
        <v>0</v>
      </c>
      <c r="BG441" s="102">
        <f t="shared" si="105"/>
        <v>0</v>
      </c>
      <c r="BH441" s="102">
        <f t="shared" si="106"/>
        <v>0</v>
      </c>
      <c r="BI441" s="102">
        <f t="shared" si="107"/>
        <v>0</v>
      </c>
      <c r="BJ441" s="17" t="s">
        <v>89</v>
      </c>
      <c r="BK441" s="102">
        <f t="shared" si="108"/>
        <v>0</v>
      </c>
      <c r="BL441" s="17" t="s">
        <v>580</v>
      </c>
      <c r="BM441" s="179" t="s">
        <v>8572</v>
      </c>
    </row>
    <row r="442" spans="2:65" s="1" customFormat="1" ht="24.25" customHeight="1">
      <c r="B442" s="140"/>
      <c r="C442" s="168" t="s">
        <v>2976</v>
      </c>
      <c r="D442" s="168" t="s">
        <v>576</v>
      </c>
      <c r="E442" s="169" t="s">
        <v>8573</v>
      </c>
      <c r="F442" s="170" t="s">
        <v>7921</v>
      </c>
      <c r="G442" s="171" t="s">
        <v>1</v>
      </c>
      <c r="H442" s="172">
        <v>2</v>
      </c>
      <c r="I442" s="173"/>
      <c r="J442" s="174">
        <f t="shared" si="99"/>
        <v>0</v>
      </c>
      <c r="K442" s="175"/>
      <c r="L442" s="34"/>
      <c r="M442" s="176" t="s">
        <v>1</v>
      </c>
      <c r="N442" s="139" t="s">
        <v>43</v>
      </c>
      <c r="P442" s="177">
        <f t="shared" si="100"/>
        <v>0</v>
      </c>
      <c r="Q442" s="177">
        <v>0</v>
      </c>
      <c r="R442" s="177">
        <f t="shared" si="101"/>
        <v>0</v>
      </c>
      <c r="S442" s="177">
        <v>0</v>
      </c>
      <c r="T442" s="178">
        <f t="shared" si="102"/>
        <v>0</v>
      </c>
      <c r="AR442" s="179" t="s">
        <v>580</v>
      </c>
      <c r="AT442" s="179" t="s">
        <v>576</v>
      </c>
      <c r="AU442" s="179" t="s">
        <v>84</v>
      </c>
      <c r="AY442" s="17" t="s">
        <v>574</v>
      </c>
      <c r="BE442" s="102">
        <f t="shared" si="103"/>
        <v>0</v>
      </c>
      <c r="BF442" s="102">
        <f t="shared" si="104"/>
        <v>0</v>
      </c>
      <c r="BG442" s="102">
        <f t="shared" si="105"/>
        <v>0</v>
      </c>
      <c r="BH442" s="102">
        <f t="shared" si="106"/>
        <v>0</v>
      </c>
      <c r="BI442" s="102">
        <f t="shared" si="107"/>
        <v>0</v>
      </c>
      <c r="BJ442" s="17" t="s">
        <v>89</v>
      </c>
      <c r="BK442" s="102">
        <f t="shared" si="108"/>
        <v>0</v>
      </c>
      <c r="BL442" s="17" t="s">
        <v>580</v>
      </c>
      <c r="BM442" s="179" t="s">
        <v>8574</v>
      </c>
    </row>
    <row r="443" spans="2:65" s="1" customFormat="1" ht="38" customHeight="1">
      <c r="B443" s="140"/>
      <c r="C443" s="168" t="s">
        <v>2982</v>
      </c>
      <c r="D443" s="168" t="s">
        <v>576</v>
      </c>
      <c r="E443" s="169" t="s">
        <v>8575</v>
      </c>
      <c r="F443" s="170" t="s">
        <v>8576</v>
      </c>
      <c r="G443" s="171" t="s">
        <v>1</v>
      </c>
      <c r="H443" s="172">
        <v>3</v>
      </c>
      <c r="I443" s="173"/>
      <c r="J443" s="174">
        <f t="shared" si="99"/>
        <v>0</v>
      </c>
      <c r="K443" s="175"/>
      <c r="L443" s="34"/>
      <c r="M443" s="176" t="s">
        <v>1</v>
      </c>
      <c r="N443" s="139" t="s">
        <v>43</v>
      </c>
      <c r="P443" s="177">
        <f t="shared" si="100"/>
        <v>0</v>
      </c>
      <c r="Q443" s="177">
        <v>0</v>
      </c>
      <c r="R443" s="177">
        <f t="shared" si="101"/>
        <v>0</v>
      </c>
      <c r="S443" s="177">
        <v>0</v>
      </c>
      <c r="T443" s="178">
        <f t="shared" si="102"/>
        <v>0</v>
      </c>
      <c r="AR443" s="179" t="s">
        <v>580</v>
      </c>
      <c r="AT443" s="179" t="s">
        <v>576</v>
      </c>
      <c r="AU443" s="179" t="s">
        <v>84</v>
      </c>
      <c r="AY443" s="17" t="s">
        <v>574</v>
      </c>
      <c r="BE443" s="102">
        <f t="shared" si="103"/>
        <v>0</v>
      </c>
      <c r="BF443" s="102">
        <f t="shared" si="104"/>
        <v>0</v>
      </c>
      <c r="BG443" s="102">
        <f t="shared" si="105"/>
        <v>0</v>
      </c>
      <c r="BH443" s="102">
        <f t="shared" si="106"/>
        <v>0</v>
      </c>
      <c r="BI443" s="102">
        <f t="shared" si="107"/>
        <v>0</v>
      </c>
      <c r="BJ443" s="17" t="s">
        <v>89</v>
      </c>
      <c r="BK443" s="102">
        <f t="shared" si="108"/>
        <v>0</v>
      </c>
      <c r="BL443" s="17" t="s">
        <v>580</v>
      </c>
      <c r="BM443" s="179" t="s">
        <v>8577</v>
      </c>
    </row>
    <row r="444" spans="2:65" s="1" customFormat="1" ht="16.5" customHeight="1">
      <c r="B444" s="140"/>
      <c r="C444" s="168" t="s">
        <v>2987</v>
      </c>
      <c r="D444" s="168" t="s">
        <v>576</v>
      </c>
      <c r="E444" s="169" t="s">
        <v>8578</v>
      </c>
      <c r="F444" s="170" t="s">
        <v>7915</v>
      </c>
      <c r="G444" s="171" t="s">
        <v>1</v>
      </c>
      <c r="H444" s="172">
        <v>6</v>
      </c>
      <c r="I444" s="173"/>
      <c r="J444" s="174">
        <f t="shared" si="99"/>
        <v>0</v>
      </c>
      <c r="K444" s="175"/>
      <c r="L444" s="34"/>
      <c r="M444" s="176" t="s">
        <v>1</v>
      </c>
      <c r="N444" s="139" t="s">
        <v>43</v>
      </c>
      <c r="P444" s="177">
        <f t="shared" si="100"/>
        <v>0</v>
      </c>
      <c r="Q444" s="177">
        <v>0</v>
      </c>
      <c r="R444" s="177">
        <f t="shared" si="101"/>
        <v>0</v>
      </c>
      <c r="S444" s="177">
        <v>0</v>
      </c>
      <c r="T444" s="178">
        <f t="shared" si="102"/>
        <v>0</v>
      </c>
      <c r="AR444" s="179" t="s">
        <v>580</v>
      </c>
      <c r="AT444" s="179" t="s">
        <v>576</v>
      </c>
      <c r="AU444" s="179" t="s">
        <v>84</v>
      </c>
      <c r="AY444" s="17" t="s">
        <v>574</v>
      </c>
      <c r="BE444" s="102">
        <f t="shared" si="103"/>
        <v>0</v>
      </c>
      <c r="BF444" s="102">
        <f t="shared" si="104"/>
        <v>0</v>
      </c>
      <c r="BG444" s="102">
        <f t="shared" si="105"/>
        <v>0</v>
      </c>
      <c r="BH444" s="102">
        <f t="shared" si="106"/>
        <v>0</v>
      </c>
      <c r="BI444" s="102">
        <f t="shared" si="107"/>
        <v>0</v>
      </c>
      <c r="BJ444" s="17" t="s">
        <v>89</v>
      </c>
      <c r="BK444" s="102">
        <f t="shared" si="108"/>
        <v>0</v>
      </c>
      <c r="BL444" s="17" t="s">
        <v>580</v>
      </c>
      <c r="BM444" s="179" t="s">
        <v>8579</v>
      </c>
    </row>
    <row r="445" spans="2:65" s="1" customFormat="1" ht="21.75" customHeight="1">
      <c r="B445" s="140"/>
      <c r="C445" s="168" t="s">
        <v>2992</v>
      </c>
      <c r="D445" s="168" t="s">
        <v>576</v>
      </c>
      <c r="E445" s="169" t="s">
        <v>8580</v>
      </c>
      <c r="F445" s="170" t="s">
        <v>7918</v>
      </c>
      <c r="G445" s="171" t="s">
        <v>1</v>
      </c>
      <c r="H445" s="172">
        <v>3</v>
      </c>
      <c r="I445" s="173"/>
      <c r="J445" s="174">
        <f t="shared" si="99"/>
        <v>0</v>
      </c>
      <c r="K445" s="175"/>
      <c r="L445" s="34"/>
      <c r="M445" s="176" t="s">
        <v>1</v>
      </c>
      <c r="N445" s="139" t="s">
        <v>43</v>
      </c>
      <c r="P445" s="177">
        <f t="shared" si="100"/>
        <v>0</v>
      </c>
      <c r="Q445" s="177">
        <v>0</v>
      </c>
      <c r="R445" s="177">
        <f t="shared" si="101"/>
        <v>0</v>
      </c>
      <c r="S445" s="177">
        <v>0</v>
      </c>
      <c r="T445" s="178">
        <f t="shared" si="102"/>
        <v>0</v>
      </c>
      <c r="AR445" s="179" t="s">
        <v>580</v>
      </c>
      <c r="AT445" s="179" t="s">
        <v>576</v>
      </c>
      <c r="AU445" s="179" t="s">
        <v>84</v>
      </c>
      <c r="AY445" s="17" t="s">
        <v>574</v>
      </c>
      <c r="BE445" s="102">
        <f t="shared" si="103"/>
        <v>0</v>
      </c>
      <c r="BF445" s="102">
        <f t="shared" si="104"/>
        <v>0</v>
      </c>
      <c r="BG445" s="102">
        <f t="shared" si="105"/>
        <v>0</v>
      </c>
      <c r="BH445" s="102">
        <f t="shared" si="106"/>
        <v>0</v>
      </c>
      <c r="BI445" s="102">
        <f t="shared" si="107"/>
        <v>0</v>
      </c>
      <c r="BJ445" s="17" t="s">
        <v>89</v>
      </c>
      <c r="BK445" s="102">
        <f t="shared" si="108"/>
        <v>0</v>
      </c>
      <c r="BL445" s="17" t="s">
        <v>580</v>
      </c>
      <c r="BM445" s="179" t="s">
        <v>8581</v>
      </c>
    </row>
    <row r="446" spans="2:65" s="1" customFormat="1" ht="24.25" customHeight="1">
      <c r="B446" s="140"/>
      <c r="C446" s="168" t="s">
        <v>2997</v>
      </c>
      <c r="D446" s="168" t="s">
        <v>576</v>
      </c>
      <c r="E446" s="169" t="s">
        <v>8582</v>
      </c>
      <c r="F446" s="170" t="s">
        <v>7921</v>
      </c>
      <c r="G446" s="171" t="s">
        <v>1</v>
      </c>
      <c r="H446" s="172">
        <v>6</v>
      </c>
      <c r="I446" s="173"/>
      <c r="J446" s="174">
        <f t="shared" si="99"/>
        <v>0</v>
      </c>
      <c r="K446" s="175"/>
      <c r="L446" s="34"/>
      <c r="M446" s="176" t="s">
        <v>1</v>
      </c>
      <c r="N446" s="139" t="s">
        <v>43</v>
      </c>
      <c r="P446" s="177">
        <f t="shared" si="100"/>
        <v>0</v>
      </c>
      <c r="Q446" s="177">
        <v>0</v>
      </c>
      <c r="R446" s="177">
        <f t="shared" si="101"/>
        <v>0</v>
      </c>
      <c r="S446" s="177">
        <v>0</v>
      </c>
      <c r="T446" s="178">
        <f t="shared" si="102"/>
        <v>0</v>
      </c>
      <c r="AR446" s="179" t="s">
        <v>580</v>
      </c>
      <c r="AT446" s="179" t="s">
        <v>576</v>
      </c>
      <c r="AU446" s="179" t="s">
        <v>84</v>
      </c>
      <c r="AY446" s="17" t="s">
        <v>574</v>
      </c>
      <c r="BE446" s="102">
        <f t="shared" si="103"/>
        <v>0</v>
      </c>
      <c r="BF446" s="102">
        <f t="shared" si="104"/>
        <v>0</v>
      </c>
      <c r="BG446" s="102">
        <f t="shared" si="105"/>
        <v>0</v>
      </c>
      <c r="BH446" s="102">
        <f t="shared" si="106"/>
        <v>0</v>
      </c>
      <c r="BI446" s="102">
        <f t="shared" si="107"/>
        <v>0</v>
      </c>
      <c r="BJ446" s="17" t="s">
        <v>89</v>
      </c>
      <c r="BK446" s="102">
        <f t="shared" si="108"/>
        <v>0</v>
      </c>
      <c r="BL446" s="17" t="s">
        <v>580</v>
      </c>
      <c r="BM446" s="179" t="s">
        <v>8583</v>
      </c>
    </row>
    <row r="447" spans="2:65" s="1" customFormat="1" ht="38" customHeight="1">
      <c r="B447" s="140"/>
      <c r="C447" s="168" t="s">
        <v>3005</v>
      </c>
      <c r="D447" s="168" t="s">
        <v>576</v>
      </c>
      <c r="E447" s="169" t="s">
        <v>8584</v>
      </c>
      <c r="F447" s="170" t="s">
        <v>8585</v>
      </c>
      <c r="G447" s="171" t="s">
        <v>1</v>
      </c>
      <c r="H447" s="172">
        <v>1</v>
      </c>
      <c r="I447" s="173"/>
      <c r="J447" s="174">
        <f t="shared" ref="J447:J478" si="109">ROUND(I447*H447,2)</f>
        <v>0</v>
      </c>
      <c r="K447" s="175"/>
      <c r="L447" s="34"/>
      <c r="M447" s="176" t="s">
        <v>1</v>
      </c>
      <c r="N447" s="139" t="s">
        <v>43</v>
      </c>
      <c r="P447" s="177">
        <f t="shared" ref="P447:P478" si="110">O447*H447</f>
        <v>0</v>
      </c>
      <c r="Q447" s="177">
        <v>0</v>
      </c>
      <c r="R447" s="177">
        <f t="shared" ref="R447:R478" si="111">Q447*H447</f>
        <v>0</v>
      </c>
      <c r="S447" s="177">
        <v>0</v>
      </c>
      <c r="T447" s="178">
        <f t="shared" ref="T447:T478" si="112">S447*H447</f>
        <v>0</v>
      </c>
      <c r="AR447" s="179" t="s">
        <v>580</v>
      </c>
      <c r="AT447" s="179" t="s">
        <v>576</v>
      </c>
      <c r="AU447" s="179" t="s">
        <v>84</v>
      </c>
      <c r="AY447" s="17" t="s">
        <v>574</v>
      </c>
      <c r="BE447" s="102">
        <f t="shared" ref="BE447:BE478" si="113">IF(N447="základná",J447,0)</f>
        <v>0</v>
      </c>
      <c r="BF447" s="102">
        <f t="shared" ref="BF447:BF478" si="114">IF(N447="znížená",J447,0)</f>
        <v>0</v>
      </c>
      <c r="BG447" s="102">
        <f t="shared" ref="BG447:BG478" si="115">IF(N447="zákl. prenesená",J447,0)</f>
        <v>0</v>
      </c>
      <c r="BH447" s="102">
        <f t="shared" ref="BH447:BH478" si="116">IF(N447="zníž. prenesená",J447,0)</f>
        <v>0</v>
      </c>
      <c r="BI447" s="102">
        <f t="shared" ref="BI447:BI478" si="117">IF(N447="nulová",J447,0)</f>
        <v>0</v>
      </c>
      <c r="BJ447" s="17" t="s">
        <v>89</v>
      </c>
      <c r="BK447" s="102">
        <f t="shared" ref="BK447:BK478" si="118">ROUND(I447*H447,2)</f>
        <v>0</v>
      </c>
      <c r="BL447" s="17" t="s">
        <v>580</v>
      </c>
      <c r="BM447" s="179" t="s">
        <v>8586</v>
      </c>
    </row>
    <row r="448" spans="2:65" s="1" customFormat="1" ht="16.5" customHeight="1">
      <c r="B448" s="140"/>
      <c r="C448" s="168" t="s">
        <v>3016</v>
      </c>
      <c r="D448" s="168" t="s">
        <v>576</v>
      </c>
      <c r="E448" s="169" t="s">
        <v>8587</v>
      </c>
      <c r="F448" s="170" t="s">
        <v>7915</v>
      </c>
      <c r="G448" s="171" t="s">
        <v>1</v>
      </c>
      <c r="H448" s="172">
        <v>2</v>
      </c>
      <c r="I448" s="173"/>
      <c r="J448" s="174">
        <f t="shared" si="109"/>
        <v>0</v>
      </c>
      <c r="K448" s="175"/>
      <c r="L448" s="34"/>
      <c r="M448" s="176" t="s">
        <v>1</v>
      </c>
      <c r="N448" s="139" t="s">
        <v>43</v>
      </c>
      <c r="P448" s="177">
        <f t="shared" si="110"/>
        <v>0</v>
      </c>
      <c r="Q448" s="177">
        <v>0</v>
      </c>
      <c r="R448" s="177">
        <f t="shared" si="111"/>
        <v>0</v>
      </c>
      <c r="S448" s="177">
        <v>0</v>
      </c>
      <c r="T448" s="178">
        <f t="shared" si="112"/>
        <v>0</v>
      </c>
      <c r="AR448" s="179" t="s">
        <v>580</v>
      </c>
      <c r="AT448" s="179" t="s">
        <v>576</v>
      </c>
      <c r="AU448" s="179" t="s">
        <v>84</v>
      </c>
      <c r="AY448" s="17" t="s">
        <v>574</v>
      </c>
      <c r="BE448" s="102">
        <f t="shared" si="113"/>
        <v>0</v>
      </c>
      <c r="BF448" s="102">
        <f t="shared" si="114"/>
        <v>0</v>
      </c>
      <c r="BG448" s="102">
        <f t="shared" si="115"/>
        <v>0</v>
      </c>
      <c r="BH448" s="102">
        <f t="shared" si="116"/>
        <v>0</v>
      </c>
      <c r="BI448" s="102">
        <f t="shared" si="117"/>
        <v>0</v>
      </c>
      <c r="BJ448" s="17" t="s">
        <v>89</v>
      </c>
      <c r="BK448" s="102">
        <f t="shared" si="118"/>
        <v>0</v>
      </c>
      <c r="BL448" s="17" t="s">
        <v>580</v>
      </c>
      <c r="BM448" s="179" t="s">
        <v>8588</v>
      </c>
    </row>
    <row r="449" spans="2:65" s="1" customFormat="1" ht="21.75" customHeight="1">
      <c r="B449" s="140"/>
      <c r="C449" s="168" t="s">
        <v>3021</v>
      </c>
      <c r="D449" s="168" t="s">
        <v>576</v>
      </c>
      <c r="E449" s="169" t="s">
        <v>8589</v>
      </c>
      <c r="F449" s="170" t="s">
        <v>7918</v>
      </c>
      <c r="G449" s="171" t="s">
        <v>1</v>
      </c>
      <c r="H449" s="172">
        <v>1</v>
      </c>
      <c r="I449" s="173"/>
      <c r="J449" s="174">
        <f t="shared" si="109"/>
        <v>0</v>
      </c>
      <c r="K449" s="175"/>
      <c r="L449" s="34"/>
      <c r="M449" s="176" t="s">
        <v>1</v>
      </c>
      <c r="N449" s="139" t="s">
        <v>43</v>
      </c>
      <c r="P449" s="177">
        <f t="shared" si="110"/>
        <v>0</v>
      </c>
      <c r="Q449" s="177">
        <v>0</v>
      </c>
      <c r="R449" s="177">
        <f t="shared" si="111"/>
        <v>0</v>
      </c>
      <c r="S449" s="177">
        <v>0</v>
      </c>
      <c r="T449" s="178">
        <f t="shared" si="112"/>
        <v>0</v>
      </c>
      <c r="AR449" s="179" t="s">
        <v>580</v>
      </c>
      <c r="AT449" s="179" t="s">
        <v>576</v>
      </c>
      <c r="AU449" s="179" t="s">
        <v>84</v>
      </c>
      <c r="AY449" s="17" t="s">
        <v>574</v>
      </c>
      <c r="BE449" s="102">
        <f t="shared" si="113"/>
        <v>0</v>
      </c>
      <c r="BF449" s="102">
        <f t="shared" si="114"/>
        <v>0</v>
      </c>
      <c r="BG449" s="102">
        <f t="shared" si="115"/>
        <v>0</v>
      </c>
      <c r="BH449" s="102">
        <f t="shared" si="116"/>
        <v>0</v>
      </c>
      <c r="BI449" s="102">
        <f t="shared" si="117"/>
        <v>0</v>
      </c>
      <c r="BJ449" s="17" t="s">
        <v>89</v>
      </c>
      <c r="BK449" s="102">
        <f t="shared" si="118"/>
        <v>0</v>
      </c>
      <c r="BL449" s="17" t="s">
        <v>580</v>
      </c>
      <c r="BM449" s="179" t="s">
        <v>8590</v>
      </c>
    </row>
    <row r="450" spans="2:65" s="1" customFormat="1" ht="24.25" customHeight="1">
      <c r="B450" s="140"/>
      <c r="C450" s="168" t="s">
        <v>3053</v>
      </c>
      <c r="D450" s="168" t="s">
        <v>576</v>
      </c>
      <c r="E450" s="169" t="s">
        <v>8591</v>
      </c>
      <c r="F450" s="170" t="s">
        <v>7921</v>
      </c>
      <c r="G450" s="171" t="s">
        <v>1</v>
      </c>
      <c r="H450" s="172">
        <v>2</v>
      </c>
      <c r="I450" s="173"/>
      <c r="J450" s="174">
        <f t="shared" si="109"/>
        <v>0</v>
      </c>
      <c r="K450" s="175"/>
      <c r="L450" s="34"/>
      <c r="M450" s="176" t="s">
        <v>1</v>
      </c>
      <c r="N450" s="139" t="s">
        <v>43</v>
      </c>
      <c r="P450" s="177">
        <f t="shared" si="110"/>
        <v>0</v>
      </c>
      <c r="Q450" s="177">
        <v>0</v>
      </c>
      <c r="R450" s="177">
        <f t="shared" si="111"/>
        <v>0</v>
      </c>
      <c r="S450" s="177">
        <v>0</v>
      </c>
      <c r="T450" s="178">
        <f t="shared" si="112"/>
        <v>0</v>
      </c>
      <c r="AR450" s="179" t="s">
        <v>580</v>
      </c>
      <c r="AT450" s="179" t="s">
        <v>576</v>
      </c>
      <c r="AU450" s="179" t="s">
        <v>84</v>
      </c>
      <c r="AY450" s="17" t="s">
        <v>574</v>
      </c>
      <c r="BE450" s="102">
        <f t="shared" si="113"/>
        <v>0</v>
      </c>
      <c r="BF450" s="102">
        <f t="shared" si="114"/>
        <v>0</v>
      </c>
      <c r="BG450" s="102">
        <f t="shared" si="115"/>
        <v>0</v>
      </c>
      <c r="BH450" s="102">
        <f t="shared" si="116"/>
        <v>0</v>
      </c>
      <c r="BI450" s="102">
        <f t="shared" si="117"/>
        <v>0</v>
      </c>
      <c r="BJ450" s="17" t="s">
        <v>89</v>
      </c>
      <c r="BK450" s="102">
        <f t="shared" si="118"/>
        <v>0</v>
      </c>
      <c r="BL450" s="17" t="s">
        <v>580</v>
      </c>
      <c r="BM450" s="179" t="s">
        <v>8592</v>
      </c>
    </row>
    <row r="451" spans="2:65" s="1" customFormat="1" ht="38" customHeight="1">
      <c r="B451" s="140"/>
      <c r="C451" s="168" t="s">
        <v>3056</v>
      </c>
      <c r="D451" s="168" t="s">
        <v>576</v>
      </c>
      <c r="E451" s="169" t="s">
        <v>8593</v>
      </c>
      <c r="F451" s="170" t="s">
        <v>8594</v>
      </c>
      <c r="G451" s="171" t="s">
        <v>1</v>
      </c>
      <c r="H451" s="172">
        <v>1</v>
      </c>
      <c r="I451" s="173"/>
      <c r="J451" s="174">
        <f t="shared" si="109"/>
        <v>0</v>
      </c>
      <c r="K451" s="175"/>
      <c r="L451" s="34"/>
      <c r="M451" s="176" t="s">
        <v>1</v>
      </c>
      <c r="N451" s="139" t="s">
        <v>43</v>
      </c>
      <c r="P451" s="177">
        <f t="shared" si="110"/>
        <v>0</v>
      </c>
      <c r="Q451" s="177">
        <v>0</v>
      </c>
      <c r="R451" s="177">
        <f t="shared" si="111"/>
        <v>0</v>
      </c>
      <c r="S451" s="177">
        <v>0</v>
      </c>
      <c r="T451" s="178">
        <f t="shared" si="112"/>
        <v>0</v>
      </c>
      <c r="AR451" s="179" t="s">
        <v>580</v>
      </c>
      <c r="AT451" s="179" t="s">
        <v>576</v>
      </c>
      <c r="AU451" s="179" t="s">
        <v>84</v>
      </c>
      <c r="AY451" s="17" t="s">
        <v>574</v>
      </c>
      <c r="BE451" s="102">
        <f t="shared" si="113"/>
        <v>0</v>
      </c>
      <c r="BF451" s="102">
        <f t="shared" si="114"/>
        <v>0</v>
      </c>
      <c r="BG451" s="102">
        <f t="shared" si="115"/>
        <v>0</v>
      </c>
      <c r="BH451" s="102">
        <f t="shared" si="116"/>
        <v>0</v>
      </c>
      <c r="BI451" s="102">
        <f t="shared" si="117"/>
        <v>0</v>
      </c>
      <c r="BJ451" s="17" t="s">
        <v>89</v>
      </c>
      <c r="BK451" s="102">
        <f t="shared" si="118"/>
        <v>0</v>
      </c>
      <c r="BL451" s="17" t="s">
        <v>580</v>
      </c>
      <c r="BM451" s="179" t="s">
        <v>8595</v>
      </c>
    </row>
    <row r="452" spans="2:65" s="1" customFormat="1" ht="16.5" customHeight="1">
      <c r="B452" s="140"/>
      <c r="C452" s="168" t="s">
        <v>3067</v>
      </c>
      <c r="D452" s="168" t="s">
        <v>576</v>
      </c>
      <c r="E452" s="169" t="s">
        <v>8596</v>
      </c>
      <c r="F452" s="170" t="s">
        <v>7915</v>
      </c>
      <c r="G452" s="171" t="s">
        <v>1</v>
      </c>
      <c r="H452" s="172">
        <v>2</v>
      </c>
      <c r="I452" s="173"/>
      <c r="J452" s="174">
        <f t="shared" si="109"/>
        <v>0</v>
      </c>
      <c r="K452" s="175"/>
      <c r="L452" s="34"/>
      <c r="M452" s="176" t="s">
        <v>1</v>
      </c>
      <c r="N452" s="139" t="s">
        <v>43</v>
      </c>
      <c r="P452" s="177">
        <f t="shared" si="110"/>
        <v>0</v>
      </c>
      <c r="Q452" s="177">
        <v>0</v>
      </c>
      <c r="R452" s="177">
        <f t="shared" si="111"/>
        <v>0</v>
      </c>
      <c r="S452" s="177">
        <v>0</v>
      </c>
      <c r="T452" s="178">
        <f t="shared" si="112"/>
        <v>0</v>
      </c>
      <c r="AR452" s="179" t="s">
        <v>580</v>
      </c>
      <c r="AT452" s="179" t="s">
        <v>576</v>
      </c>
      <c r="AU452" s="179" t="s">
        <v>84</v>
      </c>
      <c r="AY452" s="17" t="s">
        <v>574</v>
      </c>
      <c r="BE452" s="102">
        <f t="shared" si="113"/>
        <v>0</v>
      </c>
      <c r="BF452" s="102">
        <f t="shared" si="114"/>
        <v>0</v>
      </c>
      <c r="BG452" s="102">
        <f t="shared" si="115"/>
        <v>0</v>
      </c>
      <c r="BH452" s="102">
        <f t="shared" si="116"/>
        <v>0</v>
      </c>
      <c r="BI452" s="102">
        <f t="shared" si="117"/>
        <v>0</v>
      </c>
      <c r="BJ452" s="17" t="s">
        <v>89</v>
      </c>
      <c r="BK452" s="102">
        <f t="shared" si="118"/>
        <v>0</v>
      </c>
      <c r="BL452" s="17" t="s">
        <v>580</v>
      </c>
      <c r="BM452" s="179" t="s">
        <v>8597</v>
      </c>
    </row>
    <row r="453" spans="2:65" s="1" customFormat="1" ht="21.75" customHeight="1">
      <c r="B453" s="140"/>
      <c r="C453" s="168" t="s">
        <v>3072</v>
      </c>
      <c r="D453" s="168" t="s">
        <v>576</v>
      </c>
      <c r="E453" s="169" t="s">
        <v>8598</v>
      </c>
      <c r="F453" s="170" t="s">
        <v>7918</v>
      </c>
      <c r="G453" s="171" t="s">
        <v>1</v>
      </c>
      <c r="H453" s="172">
        <v>1</v>
      </c>
      <c r="I453" s="173"/>
      <c r="J453" s="174">
        <f t="shared" si="109"/>
        <v>0</v>
      </c>
      <c r="K453" s="175"/>
      <c r="L453" s="34"/>
      <c r="M453" s="176" t="s">
        <v>1</v>
      </c>
      <c r="N453" s="139" t="s">
        <v>43</v>
      </c>
      <c r="P453" s="177">
        <f t="shared" si="110"/>
        <v>0</v>
      </c>
      <c r="Q453" s="177">
        <v>0</v>
      </c>
      <c r="R453" s="177">
        <f t="shared" si="111"/>
        <v>0</v>
      </c>
      <c r="S453" s="177">
        <v>0</v>
      </c>
      <c r="T453" s="178">
        <f t="shared" si="112"/>
        <v>0</v>
      </c>
      <c r="AR453" s="179" t="s">
        <v>580</v>
      </c>
      <c r="AT453" s="179" t="s">
        <v>576</v>
      </c>
      <c r="AU453" s="179" t="s">
        <v>84</v>
      </c>
      <c r="AY453" s="17" t="s">
        <v>574</v>
      </c>
      <c r="BE453" s="102">
        <f t="shared" si="113"/>
        <v>0</v>
      </c>
      <c r="BF453" s="102">
        <f t="shared" si="114"/>
        <v>0</v>
      </c>
      <c r="BG453" s="102">
        <f t="shared" si="115"/>
        <v>0</v>
      </c>
      <c r="BH453" s="102">
        <f t="shared" si="116"/>
        <v>0</v>
      </c>
      <c r="BI453" s="102">
        <f t="shared" si="117"/>
        <v>0</v>
      </c>
      <c r="BJ453" s="17" t="s">
        <v>89</v>
      </c>
      <c r="BK453" s="102">
        <f t="shared" si="118"/>
        <v>0</v>
      </c>
      <c r="BL453" s="17" t="s">
        <v>580</v>
      </c>
      <c r="BM453" s="179" t="s">
        <v>8599</v>
      </c>
    </row>
    <row r="454" spans="2:65" s="1" customFormat="1" ht="24.25" customHeight="1">
      <c r="B454" s="140"/>
      <c r="C454" s="168" t="s">
        <v>3076</v>
      </c>
      <c r="D454" s="168" t="s">
        <v>576</v>
      </c>
      <c r="E454" s="169" t="s">
        <v>8600</v>
      </c>
      <c r="F454" s="170" t="s">
        <v>7921</v>
      </c>
      <c r="G454" s="171" t="s">
        <v>1</v>
      </c>
      <c r="H454" s="172">
        <v>2</v>
      </c>
      <c r="I454" s="173"/>
      <c r="J454" s="174">
        <f t="shared" si="109"/>
        <v>0</v>
      </c>
      <c r="K454" s="175"/>
      <c r="L454" s="34"/>
      <c r="M454" s="176" t="s">
        <v>1</v>
      </c>
      <c r="N454" s="139" t="s">
        <v>43</v>
      </c>
      <c r="P454" s="177">
        <f t="shared" si="110"/>
        <v>0</v>
      </c>
      <c r="Q454" s="177">
        <v>0</v>
      </c>
      <c r="R454" s="177">
        <f t="shared" si="111"/>
        <v>0</v>
      </c>
      <c r="S454" s="177">
        <v>0</v>
      </c>
      <c r="T454" s="178">
        <f t="shared" si="112"/>
        <v>0</v>
      </c>
      <c r="AR454" s="179" t="s">
        <v>580</v>
      </c>
      <c r="AT454" s="179" t="s">
        <v>576</v>
      </c>
      <c r="AU454" s="179" t="s">
        <v>84</v>
      </c>
      <c r="AY454" s="17" t="s">
        <v>574</v>
      </c>
      <c r="BE454" s="102">
        <f t="shared" si="113"/>
        <v>0</v>
      </c>
      <c r="BF454" s="102">
        <f t="shared" si="114"/>
        <v>0</v>
      </c>
      <c r="BG454" s="102">
        <f t="shared" si="115"/>
        <v>0</v>
      </c>
      <c r="BH454" s="102">
        <f t="shared" si="116"/>
        <v>0</v>
      </c>
      <c r="BI454" s="102">
        <f t="shared" si="117"/>
        <v>0</v>
      </c>
      <c r="BJ454" s="17" t="s">
        <v>89</v>
      </c>
      <c r="BK454" s="102">
        <f t="shared" si="118"/>
        <v>0</v>
      </c>
      <c r="BL454" s="17" t="s">
        <v>580</v>
      </c>
      <c r="BM454" s="179" t="s">
        <v>8601</v>
      </c>
    </row>
    <row r="455" spans="2:65" s="1" customFormat="1" ht="38" customHeight="1">
      <c r="B455" s="140"/>
      <c r="C455" s="168" t="s">
        <v>3081</v>
      </c>
      <c r="D455" s="168" t="s">
        <v>576</v>
      </c>
      <c r="E455" s="169" t="s">
        <v>8602</v>
      </c>
      <c r="F455" s="170" t="s">
        <v>8603</v>
      </c>
      <c r="G455" s="171" t="s">
        <v>1</v>
      </c>
      <c r="H455" s="172">
        <v>2</v>
      </c>
      <c r="I455" s="173"/>
      <c r="J455" s="174">
        <f t="shared" si="109"/>
        <v>0</v>
      </c>
      <c r="K455" s="175"/>
      <c r="L455" s="34"/>
      <c r="M455" s="176" t="s">
        <v>1</v>
      </c>
      <c r="N455" s="139" t="s">
        <v>43</v>
      </c>
      <c r="P455" s="177">
        <f t="shared" si="110"/>
        <v>0</v>
      </c>
      <c r="Q455" s="177">
        <v>0</v>
      </c>
      <c r="R455" s="177">
        <f t="shared" si="111"/>
        <v>0</v>
      </c>
      <c r="S455" s="177">
        <v>0</v>
      </c>
      <c r="T455" s="178">
        <f t="shared" si="112"/>
        <v>0</v>
      </c>
      <c r="AR455" s="179" t="s">
        <v>580</v>
      </c>
      <c r="AT455" s="179" t="s">
        <v>576</v>
      </c>
      <c r="AU455" s="179" t="s">
        <v>84</v>
      </c>
      <c r="AY455" s="17" t="s">
        <v>574</v>
      </c>
      <c r="BE455" s="102">
        <f t="shared" si="113"/>
        <v>0</v>
      </c>
      <c r="BF455" s="102">
        <f t="shared" si="114"/>
        <v>0</v>
      </c>
      <c r="BG455" s="102">
        <f t="shared" si="115"/>
        <v>0</v>
      </c>
      <c r="BH455" s="102">
        <f t="shared" si="116"/>
        <v>0</v>
      </c>
      <c r="BI455" s="102">
        <f t="shared" si="117"/>
        <v>0</v>
      </c>
      <c r="BJ455" s="17" t="s">
        <v>89</v>
      </c>
      <c r="BK455" s="102">
        <f t="shared" si="118"/>
        <v>0</v>
      </c>
      <c r="BL455" s="17" t="s">
        <v>580</v>
      </c>
      <c r="BM455" s="179" t="s">
        <v>8604</v>
      </c>
    </row>
    <row r="456" spans="2:65" s="1" customFormat="1" ht="16.5" customHeight="1">
      <c r="B456" s="140"/>
      <c r="C456" s="168" t="s">
        <v>3086</v>
      </c>
      <c r="D456" s="168" t="s">
        <v>576</v>
      </c>
      <c r="E456" s="169" t="s">
        <v>8605</v>
      </c>
      <c r="F456" s="170" t="s">
        <v>7915</v>
      </c>
      <c r="G456" s="171" t="s">
        <v>1</v>
      </c>
      <c r="H456" s="172">
        <v>4</v>
      </c>
      <c r="I456" s="173"/>
      <c r="J456" s="174">
        <f t="shared" si="109"/>
        <v>0</v>
      </c>
      <c r="K456" s="175"/>
      <c r="L456" s="34"/>
      <c r="M456" s="176" t="s">
        <v>1</v>
      </c>
      <c r="N456" s="139" t="s">
        <v>43</v>
      </c>
      <c r="P456" s="177">
        <f t="shared" si="110"/>
        <v>0</v>
      </c>
      <c r="Q456" s="177">
        <v>0</v>
      </c>
      <c r="R456" s="177">
        <f t="shared" si="111"/>
        <v>0</v>
      </c>
      <c r="S456" s="177">
        <v>0</v>
      </c>
      <c r="T456" s="178">
        <f t="shared" si="112"/>
        <v>0</v>
      </c>
      <c r="AR456" s="179" t="s">
        <v>580</v>
      </c>
      <c r="AT456" s="179" t="s">
        <v>576</v>
      </c>
      <c r="AU456" s="179" t="s">
        <v>84</v>
      </c>
      <c r="AY456" s="17" t="s">
        <v>574</v>
      </c>
      <c r="BE456" s="102">
        <f t="shared" si="113"/>
        <v>0</v>
      </c>
      <c r="BF456" s="102">
        <f t="shared" si="114"/>
        <v>0</v>
      </c>
      <c r="BG456" s="102">
        <f t="shared" si="115"/>
        <v>0</v>
      </c>
      <c r="BH456" s="102">
        <f t="shared" si="116"/>
        <v>0</v>
      </c>
      <c r="BI456" s="102">
        <f t="shared" si="117"/>
        <v>0</v>
      </c>
      <c r="BJ456" s="17" t="s">
        <v>89</v>
      </c>
      <c r="BK456" s="102">
        <f t="shared" si="118"/>
        <v>0</v>
      </c>
      <c r="BL456" s="17" t="s">
        <v>580</v>
      </c>
      <c r="BM456" s="179" t="s">
        <v>8606</v>
      </c>
    </row>
    <row r="457" spans="2:65" s="1" customFormat="1" ht="21.75" customHeight="1">
      <c r="B457" s="140"/>
      <c r="C457" s="168" t="s">
        <v>3091</v>
      </c>
      <c r="D457" s="168" t="s">
        <v>576</v>
      </c>
      <c r="E457" s="169" t="s">
        <v>8607</v>
      </c>
      <c r="F457" s="170" t="s">
        <v>7918</v>
      </c>
      <c r="G457" s="171" t="s">
        <v>1</v>
      </c>
      <c r="H457" s="172">
        <v>2</v>
      </c>
      <c r="I457" s="173"/>
      <c r="J457" s="174">
        <f t="shared" si="109"/>
        <v>0</v>
      </c>
      <c r="K457" s="175"/>
      <c r="L457" s="34"/>
      <c r="M457" s="176" t="s">
        <v>1</v>
      </c>
      <c r="N457" s="139" t="s">
        <v>43</v>
      </c>
      <c r="P457" s="177">
        <f t="shared" si="110"/>
        <v>0</v>
      </c>
      <c r="Q457" s="177">
        <v>0</v>
      </c>
      <c r="R457" s="177">
        <f t="shared" si="111"/>
        <v>0</v>
      </c>
      <c r="S457" s="177">
        <v>0</v>
      </c>
      <c r="T457" s="178">
        <f t="shared" si="112"/>
        <v>0</v>
      </c>
      <c r="AR457" s="179" t="s">
        <v>580</v>
      </c>
      <c r="AT457" s="179" t="s">
        <v>576</v>
      </c>
      <c r="AU457" s="179" t="s">
        <v>84</v>
      </c>
      <c r="AY457" s="17" t="s">
        <v>574</v>
      </c>
      <c r="BE457" s="102">
        <f t="shared" si="113"/>
        <v>0</v>
      </c>
      <c r="BF457" s="102">
        <f t="shared" si="114"/>
        <v>0</v>
      </c>
      <c r="BG457" s="102">
        <f t="shared" si="115"/>
        <v>0</v>
      </c>
      <c r="BH457" s="102">
        <f t="shared" si="116"/>
        <v>0</v>
      </c>
      <c r="BI457" s="102">
        <f t="shared" si="117"/>
        <v>0</v>
      </c>
      <c r="BJ457" s="17" t="s">
        <v>89</v>
      </c>
      <c r="BK457" s="102">
        <f t="shared" si="118"/>
        <v>0</v>
      </c>
      <c r="BL457" s="17" t="s">
        <v>580</v>
      </c>
      <c r="BM457" s="179" t="s">
        <v>8608</v>
      </c>
    </row>
    <row r="458" spans="2:65" s="1" customFormat="1" ht="24.25" customHeight="1">
      <c r="B458" s="140"/>
      <c r="C458" s="168" t="s">
        <v>3097</v>
      </c>
      <c r="D458" s="168" t="s">
        <v>576</v>
      </c>
      <c r="E458" s="169" t="s">
        <v>8609</v>
      </c>
      <c r="F458" s="170" t="s">
        <v>7921</v>
      </c>
      <c r="G458" s="171" t="s">
        <v>1</v>
      </c>
      <c r="H458" s="172">
        <v>4</v>
      </c>
      <c r="I458" s="173"/>
      <c r="J458" s="174">
        <f t="shared" si="109"/>
        <v>0</v>
      </c>
      <c r="K458" s="175"/>
      <c r="L458" s="34"/>
      <c r="M458" s="176" t="s">
        <v>1</v>
      </c>
      <c r="N458" s="139" t="s">
        <v>43</v>
      </c>
      <c r="P458" s="177">
        <f t="shared" si="110"/>
        <v>0</v>
      </c>
      <c r="Q458" s="177">
        <v>0</v>
      </c>
      <c r="R458" s="177">
        <f t="shared" si="111"/>
        <v>0</v>
      </c>
      <c r="S458" s="177">
        <v>0</v>
      </c>
      <c r="T458" s="178">
        <f t="shared" si="112"/>
        <v>0</v>
      </c>
      <c r="AR458" s="179" t="s">
        <v>580</v>
      </c>
      <c r="AT458" s="179" t="s">
        <v>576</v>
      </c>
      <c r="AU458" s="179" t="s">
        <v>84</v>
      </c>
      <c r="AY458" s="17" t="s">
        <v>574</v>
      </c>
      <c r="BE458" s="102">
        <f t="shared" si="113"/>
        <v>0</v>
      </c>
      <c r="BF458" s="102">
        <f t="shared" si="114"/>
        <v>0</v>
      </c>
      <c r="BG458" s="102">
        <f t="shared" si="115"/>
        <v>0</v>
      </c>
      <c r="BH458" s="102">
        <f t="shared" si="116"/>
        <v>0</v>
      </c>
      <c r="BI458" s="102">
        <f t="shared" si="117"/>
        <v>0</v>
      </c>
      <c r="BJ458" s="17" t="s">
        <v>89</v>
      </c>
      <c r="BK458" s="102">
        <f t="shared" si="118"/>
        <v>0</v>
      </c>
      <c r="BL458" s="17" t="s">
        <v>580</v>
      </c>
      <c r="BM458" s="179" t="s">
        <v>8610</v>
      </c>
    </row>
    <row r="459" spans="2:65" s="1" customFormat="1" ht="38" customHeight="1">
      <c r="B459" s="140"/>
      <c r="C459" s="168" t="s">
        <v>3102</v>
      </c>
      <c r="D459" s="168" t="s">
        <v>576</v>
      </c>
      <c r="E459" s="169" t="s">
        <v>8611</v>
      </c>
      <c r="F459" s="170" t="s">
        <v>8612</v>
      </c>
      <c r="G459" s="171" t="s">
        <v>1</v>
      </c>
      <c r="H459" s="172">
        <v>1</v>
      </c>
      <c r="I459" s="173"/>
      <c r="J459" s="174">
        <f t="shared" si="109"/>
        <v>0</v>
      </c>
      <c r="K459" s="175"/>
      <c r="L459" s="34"/>
      <c r="M459" s="176" t="s">
        <v>1</v>
      </c>
      <c r="N459" s="139" t="s">
        <v>43</v>
      </c>
      <c r="P459" s="177">
        <f t="shared" si="110"/>
        <v>0</v>
      </c>
      <c r="Q459" s="177">
        <v>0</v>
      </c>
      <c r="R459" s="177">
        <f t="shared" si="111"/>
        <v>0</v>
      </c>
      <c r="S459" s="177">
        <v>0</v>
      </c>
      <c r="T459" s="178">
        <f t="shared" si="112"/>
        <v>0</v>
      </c>
      <c r="AR459" s="179" t="s">
        <v>580</v>
      </c>
      <c r="AT459" s="179" t="s">
        <v>576</v>
      </c>
      <c r="AU459" s="179" t="s">
        <v>84</v>
      </c>
      <c r="AY459" s="17" t="s">
        <v>574</v>
      </c>
      <c r="BE459" s="102">
        <f t="shared" si="113"/>
        <v>0</v>
      </c>
      <c r="BF459" s="102">
        <f t="shared" si="114"/>
        <v>0</v>
      </c>
      <c r="BG459" s="102">
        <f t="shared" si="115"/>
        <v>0</v>
      </c>
      <c r="BH459" s="102">
        <f t="shared" si="116"/>
        <v>0</v>
      </c>
      <c r="BI459" s="102">
        <f t="shared" si="117"/>
        <v>0</v>
      </c>
      <c r="BJ459" s="17" t="s">
        <v>89</v>
      </c>
      <c r="BK459" s="102">
        <f t="shared" si="118"/>
        <v>0</v>
      </c>
      <c r="BL459" s="17" t="s">
        <v>580</v>
      </c>
      <c r="BM459" s="179" t="s">
        <v>8613</v>
      </c>
    </row>
    <row r="460" spans="2:65" s="1" customFormat="1" ht="16.5" customHeight="1">
      <c r="B460" s="140"/>
      <c r="C460" s="168" t="s">
        <v>3106</v>
      </c>
      <c r="D460" s="168" t="s">
        <v>576</v>
      </c>
      <c r="E460" s="169" t="s">
        <v>8614</v>
      </c>
      <c r="F460" s="170" t="s">
        <v>7915</v>
      </c>
      <c r="G460" s="171" t="s">
        <v>1</v>
      </c>
      <c r="H460" s="172">
        <v>2</v>
      </c>
      <c r="I460" s="173"/>
      <c r="J460" s="174">
        <f t="shared" si="109"/>
        <v>0</v>
      </c>
      <c r="K460" s="175"/>
      <c r="L460" s="34"/>
      <c r="M460" s="176" t="s">
        <v>1</v>
      </c>
      <c r="N460" s="139" t="s">
        <v>43</v>
      </c>
      <c r="P460" s="177">
        <f t="shared" si="110"/>
        <v>0</v>
      </c>
      <c r="Q460" s="177">
        <v>0</v>
      </c>
      <c r="R460" s="177">
        <f t="shared" si="111"/>
        <v>0</v>
      </c>
      <c r="S460" s="177">
        <v>0</v>
      </c>
      <c r="T460" s="178">
        <f t="shared" si="112"/>
        <v>0</v>
      </c>
      <c r="AR460" s="179" t="s">
        <v>580</v>
      </c>
      <c r="AT460" s="179" t="s">
        <v>576</v>
      </c>
      <c r="AU460" s="179" t="s">
        <v>84</v>
      </c>
      <c r="AY460" s="17" t="s">
        <v>574</v>
      </c>
      <c r="BE460" s="102">
        <f t="shared" si="113"/>
        <v>0</v>
      </c>
      <c r="BF460" s="102">
        <f t="shared" si="114"/>
        <v>0</v>
      </c>
      <c r="BG460" s="102">
        <f t="shared" si="115"/>
        <v>0</v>
      </c>
      <c r="BH460" s="102">
        <f t="shared" si="116"/>
        <v>0</v>
      </c>
      <c r="BI460" s="102">
        <f t="shared" si="117"/>
        <v>0</v>
      </c>
      <c r="BJ460" s="17" t="s">
        <v>89</v>
      </c>
      <c r="BK460" s="102">
        <f t="shared" si="118"/>
        <v>0</v>
      </c>
      <c r="BL460" s="17" t="s">
        <v>580</v>
      </c>
      <c r="BM460" s="179" t="s">
        <v>8615</v>
      </c>
    </row>
    <row r="461" spans="2:65" s="1" customFormat="1" ht="21.75" customHeight="1">
      <c r="B461" s="140"/>
      <c r="C461" s="168" t="s">
        <v>3109</v>
      </c>
      <c r="D461" s="168" t="s">
        <v>576</v>
      </c>
      <c r="E461" s="169" t="s">
        <v>8616</v>
      </c>
      <c r="F461" s="170" t="s">
        <v>7918</v>
      </c>
      <c r="G461" s="171" t="s">
        <v>1</v>
      </c>
      <c r="H461" s="172">
        <v>1</v>
      </c>
      <c r="I461" s="173"/>
      <c r="J461" s="174">
        <f t="shared" si="109"/>
        <v>0</v>
      </c>
      <c r="K461" s="175"/>
      <c r="L461" s="34"/>
      <c r="M461" s="176" t="s">
        <v>1</v>
      </c>
      <c r="N461" s="139" t="s">
        <v>43</v>
      </c>
      <c r="P461" s="177">
        <f t="shared" si="110"/>
        <v>0</v>
      </c>
      <c r="Q461" s="177">
        <v>0</v>
      </c>
      <c r="R461" s="177">
        <f t="shared" si="111"/>
        <v>0</v>
      </c>
      <c r="S461" s="177">
        <v>0</v>
      </c>
      <c r="T461" s="178">
        <f t="shared" si="112"/>
        <v>0</v>
      </c>
      <c r="AR461" s="179" t="s">
        <v>580</v>
      </c>
      <c r="AT461" s="179" t="s">
        <v>576</v>
      </c>
      <c r="AU461" s="179" t="s">
        <v>84</v>
      </c>
      <c r="AY461" s="17" t="s">
        <v>574</v>
      </c>
      <c r="BE461" s="102">
        <f t="shared" si="113"/>
        <v>0</v>
      </c>
      <c r="BF461" s="102">
        <f t="shared" si="114"/>
        <v>0</v>
      </c>
      <c r="BG461" s="102">
        <f t="shared" si="115"/>
        <v>0</v>
      </c>
      <c r="BH461" s="102">
        <f t="shared" si="116"/>
        <v>0</v>
      </c>
      <c r="BI461" s="102">
        <f t="shared" si="117"/>
        <v>0</v>
      </c>
      <c r="BJ461" s="17" t="s">
        <v>89</v>
      </c>
      <c r="BK461" s="102">
        <f t="shared" si="118"/>
        <v>0</v>
      </c>
      <c r="BL461" s="17" t="s">
        <v>580</v>
      </c>
      <c r="BM461" s="179" t="s">
        <v>8617</v>
      </c>
    </row>
    <row r="462" spans="2:65" s="1" customFormat="1" ht="24.25" customHeight="1">
      <c r="B462" s="140"/>
      <c r="C462" s="168" t="s">
        <v>3116</v>
      </c>
      <c r="D462" s="168" t="s">
        <v>576</v>
      </c>
      <c r="E462" s="169" t="s">
        <v>8618</v>
      </c>
      <c r="F462" s="170" t="s">
        <v>7921</v>
      </c>
      <c r="G462" s="171" t="s">
        <v>1</v>
      </c>
      <c r="H462" s="172">
        <v>2</v>
      </c>
      <c r="I462" s="173"/>
      <c r="J462" s="174">
        <f t="shared" si="109"/>
        <v>0</v>
      </c>
      <c r="K462" s="175"/>
      <c r="L462" s="34"/>
      <c r="M462" s="176" t="s">
        <v>1</v>
      </c>
      <c r="N462" s="139" t="s">
        <v>43</v>
      </c>
      <c r="P462" s="177">
        <f t="shared" si="110"/>
        <v>0</v>
      </c>
      <c r="Q462" s="177">
        <v>0</v>
      </c>
      <c r="R462" s="177">
        <f t="shared" si="111"/>
        <v>0</v>
      </c>
      <c r="S462" s="177">
        <v>0</v>
      </c>
      <c r="T462" s="178">
        <f t="shared" si="112"/>
        <v>0</v>
      </c>
      <c r="AR462" s="179" t="s">
        <v>580</v>
      </c>
      <c r="AT462" s="179" t="s">
        <v>576</v>
      </c>
      <c r="AU462" s="179" t="s">
        <v>84</v>
      </c>
      <c r="AY462" s="17" t="s">
        <v>574</v>
      </c>
      <c r="BE462" s="102">
        <f t="shared" si="113"/>
        <v>0</v>
      </c>
      <c r="BF462" s="102">
        <f t="shared" si="114"/>
        <v>0</v>
      </c>
      <c r="BG462" s="102">
        <f t="shared" si="115"/>
        <v>0</v>
      </c>
      <c r="BH462" s="102">
        <f t="shared" si="116"/>
        <v>0</v>
      </c>
      <c r="BI462" s="102">
        <f t="shared" si="117"/>
        <v>0</v>
      </c>
      <c r="BJ462" s="17" t="s">
        <v>89</v>
      </c>
      <c r="BK462" s="102">
        <f t="shared" si="118"/>
        <v>0</v>
      </c>
      <c r="BL462" s="17" t="s">
        <v>580</v>
      </c>
      <c r="BM462" s="179" t="s">
        <v>8619</v>
      </c>
    </row>
    <row r="463" spans="2:65" s="1" customFormat="1" ht="38" customHeight="1">
      <c r="B463" s="140"/>
      <c r="C463" s="168" t="s">
        <v>3122</v>
      </c>
      <c r="D463" s="168" t="s">
        <v>576</v>
      </c>
      <c r="E463" s="169" t="s">
        <v>8620</v>
      </c>
      <c r="F463" s="170" t="s">
        <v>8621</v>
      </c>
      <c r="G463" s="171" t="s">
        <v>1</v>
      </c>
      <c r="H463" s="172">
        <v>2</v>
      </c>
      <c r="I463" s="173"/>
      <c r="J463" s="174">
        <f t="shared" si="109"/>
        <v>0</v>
      </c>
      <c r="K463" s="175"/>
      <c r="L463" s="34"/>
      <c r="M463" s="176" t="s">
        <v>1</v>
      </c>
      <c r="N463" s="139" t="s">
        <v>43</v>
      </c>
      <c r="P463" s="177">
        <f t="shared" si="110"/>
        <v>0</v>
      </c>
      <c r="Q463" s="177">
        <v>0</v>
      </c>
      <c r="R463" s="177">
        <f t="shared" si="111"/>
        <v>0</v>
      </c>
      <c r="S463" s="177">
        <v>0</v>
      </c>
      <c r="T463" s="178">
        <f t="shared" si="112"/>
        <v>0</v>
      </c>
      <c r="AR463" s="179" t="s">
        <v>580</v>
      </c>
      <c r="AT463" s="179" t="s">
        <v>576</v>
      </c>
      <c r="AU463" s="179" t="s">
        <v>84</v>
      </c>
      <c r="AY463" s="17" t="s">
        <v>574</v>
      </c>
      <c r="BE463" s="102">
        <f t="shared" si="113"/>
        <v>0</v>
      </c>
      <c r="BF463" s="102">
        <f t="shared" si="114"/>
        <v>0</v>
      </c>
      <c r="BG463" s="102">
        <f t="shared" si="115"/>
        <v>0</v>
      </c>
      <c r="BH463" s="102">
        <f t="shared" si="116"/>
        <v>0</v>
      </c>
      <c r="BI463" s="102">
        <f t="shared" si="117"/>
        <v>0</v>
      </c>
      <c r="BJ463" s="17" t="s">
        <v>89</v>
      </c>
      <c r="BK463" s="102">
        <f t="shared" si="118"/>
        <v>0</v>
      </c>
      <c r="BL463" s="17" t="s">
        <v>580</v>
      </c>
      <c r="BM463" s="179" t="s">
        <v>8622</v>
      </c>
    </row>
    <row r="464" spans="2:65" s="1" customFormat="1" ht="16.5" customHeight="1">
      <c r="B464" s="140"/>
      <c r="C464" s="168" t="s">
        <v>3127</v>
      </c>
      <c r="D464" s="168" t="s">
        <v>576</v>
      </c>
      <c r="E464" s="169" t="s">
        <v>8623</v>
      </c>
      <c r="F464" s="170" t="s">
        <v>8624</v>
      </c>
      <c r="G464" s="171" t="s">
        <v>1</v>
      </c>
      <c r="H464" s="172">
        <v>4</v>
      </c>
      <c r="I464" s="173"/>
      <c r="J464" s="174">
        <f t="shared" si="109"/>
        <v>0</v>
      </c>
      <c r="K464" s="175"/>
      <c r="L464" s="34"/>
      <c r="M464" s="176" t="s">
        <v>1</v>
      </c>
      <c r="N464" s="139" t="s">
        <v>43</v>
      </c>
      <c r="P464" s="177">
        <f t="shared" si="110"/>
        <v>0</v>
      </c>
      <c r="Q464" s="177">
        <v>0</v>
      </c>
      <c r="R464" s="177">
        <f t="shared" si="111"/>
        <v>0</v>
      </c>
      <c r="S464" s="177">
        <v>0</v>
      </c>
      <c r="T464" s="178">
        <f t="shared" si="112"/>
        <v>0</v>
      </c>
      <c r="AR464" s="179" t="s">
        <v>580</v>
      </c>
      <c r="AT464" s="179" t="s">
        <v>576</v>
      </c>
      <c r="AU464" s="179" t="s">
        <v>84</v>
      </c>
      <c r="AY464" s="17" t="s">
        <v>574</v>
      </c>
      <c r="BE464" s="102">
        <f t="shared" si="113"/>
        <v>0</v>
      </c>
      <c r="BF464" s="102">
        <f t="shared" si="114"/>
        <v>0</v>
      </c>
      <c r="BG464" s="102">
        <f t="shared" si="115"/>
        <v>0</v>
      </c>
      <c r="BH464" s="102">
        <f t="shared" si="116"/>
        <v>0</v>
      </c>
      <c r="BI464" s="102">
        <f t="shared" si="117"/>
        <v>0</v>
      </c>
      <c r="BJ464" s="17" t="s">
        <v>89</v>
      </c>
      <c r="BK464" s="102">
        <f t="shared" si="118"/>
        <v>0</v>
      </c>
      <c r="BL464" s="17" t="s">
        <v>580</v>
      </c>
      <c r="BM464" s="179" t="s">
        <v>8625</v>
      </c>
    </row>
    <row r="465" spans="2:65" s="1" customFormat="1" ht="21.75" customHeight="1">
      <c r="B465" s="140"/>
      <c r="C465" s="168" t="s">
        <v>3132</v>
      </c>
      <c r="D465" s="168" t="s">
        <v>576</v>
      </c>
      <c r="E465" s="169" t="s">
        <v>8626</v>
      </c>
      <c r="F465" s="170" t="s">
        <v>8627</v>
      </c>
      <c r="G465" s="171" t="s">
        <v>1</v>
      </c>
      <c r="H465" s="172">
        <v>2</v>
      </c>
      <c r="I465" s="173"/>
      <c r="J465" s="174">
        <f t="shared" si="109"/>
        <v>0</v>
      </c>
      <c r="K465" s="175"/>
      <c r="L465" s="34"/>
      <c r="M465" s="176" t="s">
        <v>1</v>
      </c>
      <c r="N465" s="139" t="s">
        <v>43</v>
      </c>
      <c r="P465" s="177">
        <f t="shared" si="110"/>
        <v>0</v>
      </c>
      <c r="Q465" s="177">
        <v>0</v>
      </c>
      <c r="R465" s="177">
        <f t="shared" si="111"/>
        <v>0</v>
      </c>
      <c r="S465" s="177">
        <v>0</v>
      </c>
      <c r="T465" s="178">
        <f t="shared" si="112"/>
        <v>0</v>
      </c>
      <c r="AR465" s="179" t="s">
        <v>580</v>
      </c>
      <c r="AT465" s="179" t="s">
        <v>576</v>
      </c>
      <c r="AU465" s="179" t="s">
        <v>84</v>
      </c>
      <c r="AY465" s="17" t="s">
        <v>574</v>
      </c>
      <c r="BE465" s="102">
        <f t="shared" si="113"/>
        <v>0</v>
      </c>
      <c r="BF465" s="102">
        <f t="shared" si="114"/>
        <v>0</v>
      </c>
      <c r="BG465" s="102">
        <f t="shared" si="115"/>
        <v>0</v>
      </c>
      <c r="BH465" s="102">
        <f t="shared" si="116"/>
        <v>0</v>
      </c>
      <c r="BI465" s="102">
        <f t="shared" si="117"/>
        <v>0</v>
      </c>
      <c r="BJ465" s="17" t="s">
        <v>89</v>
      </c>
      <c r="BK465" s="102">
        <f t="shared" si="118"/>
        <v>0</v>
      </c>
      <c r="BL465" s="17" t="s">
        <v>580</v>
      </c>
      <c r="BM465" s="179" t="s">
        <v>8628</v>
      </c>
    </row>
    <row r="466" spans="2:65" s="1" customFormat="1" ht="24.25" customHeight="1">
      <c r="B466" s="140"/>
      <c r="C466" s="168" t="s">
        <v>3139</v>
      </c>
      <c r="D466" s="168" t="s">
        <v>576</v>
      </c>
      <c r="E466" s="169" t="s">
        <v>8629</v>
      </c>
      <c r="F466" s="170" t="s">
        <v>8630</v>
      </c>
      <c r="G466" s="171" t="s">
        <v>1</v>
      </c>
      <c r="H466" s="172">
        <v>4</v>
      </c>
      <c r="I466" s="173"/>
      <c r="J466" s="174">
        <f t="shared" si="109"/>
        <v>0</v>
      </c>
      <c r="K466" s="175"/>
      <c r="L466" s="34"/>
      <c r="M466" s="176" t="s">
        <v>1</v>
      </c>
      <c r="N466" s="139" t="s">
        <v>43</v>
      </c>
      <c r="P466" s="177">
        <f t="shared" si="110"/>
        <v>0</v>
      </c>
      <c r="Q466" s="177">
        <v>0</v>
      </c>
      <c r="R466" s="177">
        <f t="shared" si="111"/>
        <v>0</v>
      </c>
      <c r="S466" s="177">
        <v>0</v>
      </c>
      <c r="T466" s="178">
        <f t="shared" si="112"/>
        <v>0</v>
      </c>
      <c r="AR466" s="179" t="s">
        <v>580</v>
      </c>
      <c r="AT466" s="179" t="s">
        <v>576</v>
      </c>
      <c r="AU466" s="179" t="s">
        <v>84</v>
      </c>
      <c r="AY466" s="17" t="s">
        <v>574</v>
      </c>
      <c r="BE466" s="102">
        <f t="shared" si="113"/>
        <v>0</v>
      </c>
      <c r="BF466" s="102">
        <f t="shared" si="114"/>
        <v>0</v>
      </c>
      <c r="BG466" s="102">
        <f t="shared" si="115"/>
        <v>0</v>
      </c>
      <c r="BH466" s="102">
        <f t="shared" si="116"/>
        <v>0</v>
      </c>
      <c r="BI466" s="102">
        <f t="shared" si="117"/>
        <v>0</v>
      </c>
      <c r="BJ466" s="17" t="s">
        <v>89</v>
      </c>
      <c r="BK466" s="102">
        <f t="shared" si="118"/>
        <v>0</v>
      </c>
      <c r="BL466" s="17" t="s">
        <v>580</v>
      </c>
      <c r="BM466" s="179" t="s">
        <v>8631</v>
      </c>
    </row>
    <row r="467" spans="2:65" s="1" customFormat="1" ht="38" customHeight="1">
      <c r="B467" s="140"/>
      <c r="C467" s="168" t="s">
        <v>3147</v>
      </c>
      <c r="D467" s="168" t="s">
        <v>576</v>
      </c>
      <c r="E467" s="169" t="s">
        <v>8632</v>
      </c>
      <c r="F467" s="170" t="s">
        <v>8633</v>
      </c>
      <c r="G467" s="171" t="s">
        <v>1</v>
      </c>
      <c r="H467" s="172">
        <v>1</v>
      </c>
      <c r="I467" s="173"/>
      <c r="J467" s="174">
        <f t="shared" si="109"/>
        <v>0</v>
      </c>
      <c r="K467" s="175"/>
      <c r="L467" s="34"/>
      <c r="M467" s="176" t="s">
        <v>1</v>
      </c>
      <c r="N467" s="139" t="s">
        <v>43</v>
      </c>
      <c r="P467" s="177">
        <f t="shared" si="110"/>
        <v>0</v>
      </c>
      <c r="Q467" s="177">
        <v>0</v>
      </c>
      <c r="R467" s="177">
        <f t="shared" si="111"/>
        <v>0</v>
      </c>
      <c r="S467" s="177">
        <v>0</v>
      </c>
      <c r="T467" s="178">
        <f t="shared" si="112"/>
        <v>0</v>
      </c>
      <c r="AR467" s="179" t="s">
        <v>580</v>
      </c>
      <c r="AT467" s="179" t="s">
        <v>576</v>
      </c>
      <c r="AU467" s="179" t="s">
        <v>84</v>
      </c>
      <c r="AY467" s="17" t="s">
        <v>574</v>
      </c>
      <c r="BE467" s="102">
        <f t="shared" si="113"/>
        <v>0</v>
      </c>
      <c r="BF467" s="102">
        <f t="shared" si="114"/>
        <v>0</v>
      </c>
      <c r="BG467" s="102">
        <f t="shared" si="115"/>
        <v>0</v>
      </c>
      <c r="BH467" s="102">
        <f t="shared" si="116"/>
        <v>0</v>
      </c>
      <c r="BI467" s="102">
        <f t="shared" si="117"/>
        <v>0</v>
      </c>
      <c r="BJ467" s="17" t="s">
        <v>89</v>
      </c>
      <c r="BK467" s="102">
        <f t="shared" si="118"/>
        <v>0</v>
      </c>
      <c r="BL467" s="17" t="s">
        <v>580</v>
      </c>
      <c r="BM467" s="179" t="s">
        <v>8634</v>
      </c>
    </row>
    <row r="468" spans="2:65" s="1" customFormat="1" ht="16.5" customHeight="1">
      <c r="B468" s="140"/>
      <c r="C468" s="168" t="s">
        <v>3154</v>
      </c>
      <c r="D468" s="168" t="s">
        <v>576</v>
      </c>
      <c r="E468" s="169" t="s">
        <v>8635</v>
      </c>
      <c r="F468" s="170" t="s">
        <v>8624</v>
      </c>
      <c r="G468" s="171" t="s">
        <v>1</v>
      </c>
      <c r="H468" s="172">
        <v>2</v>
      </c>
      <c r="I468" s="173"/>
      <c r="J468" s="174">
        <f t="shared" si="109"/>
        <v>0</v>
      </c>
      <c r="K468" s="175"/>
      <c r="L468" s="34"/>
      <c r="M468" s="176" t="s">
        <v>1</v>
      </c>
      <c r="N468" s="139" t="s">
        <v>43</v>
      </c>
      <c r="P468" s="177">
        <f t="shared" si="110"/>
        <v>0</v>
      </c>
      <c r="Q468" s="177">
        <v>0</v>
      </c>
      <c r="R468" s="177">
        <f t="shared" si="111"/>
        <v>0</v>
      </c>
      <c r="S468" s="177">
        <v>0</v>
      </c>
      <c r="T468" s="178">
        <f t="shared" si="112"/>
        <v>0</v>
      </c>
      <c r="AR468" s="179" t="s">
        <v>580</v>
      </c>
      <c r="AT468" s="179" t="s">
        <v>576</v>
      </c>
      <c r="AU468" s="179" t="s">
        <v>84</v>
      </c>
      <c r="AY468" s="17" t="s">
        <v>574</v>
      </c>
      <c r="BE468" s="102">
        <f t="shared" si="113"/>
        <v>0</v>
      </c>
      <c r="BF468" s="102">
        <f t="shared" si="114"/>
        <v>0</v>
      </c>
      <c r="BG468" s="102">
        <f t="shared" si="115"/>
        <v>0</v>
      </c>
      <c r="BH468" s="102">
        <f t="shared" si="116"/>
        <v>0</v>
      </c>
      <c r="BI468" s="102">
        <f t="shared" si="117"/>
        <v>0</v>
      </c>
      <c r="BJ468" s="17" t="s">
        <v>89</v>
      </c>
      <c r="BK468" s="102">
        <f t="shared" si="118"/>
        <v>0</v>
      </c>
      <c r="BL468" s="17" t="s">
        <v>580</v>
      </c>
      <c r="BM468" s="179" t="s">
        <v>8636</v>
      </c>
    </row>
    <row r="469" spans="2:65" s="1" customFormat="1" ht="21.75" customHeight="1">
      <c r="B469" s="140"/>
      <c r="C469" s="168" t="s">
        <v>3163</v>
      </c>
      <c r="D469" s="168" t="s">
        <v>576</v>
      </c>
      <c r="E469" s="169" t="s">
        <v>8637</v>
      </c>
      <c r="F469" s="170" t="s">
        <v>8627</v>
      </c>
      <c r="G469" s="171" t="s">
        <v>1</v>
      </c>
      <c r="H469" s="172">
        <v>1</v>
      </c>
      <c r="I469" s="173"/>
      <c r="J469" s="174">
        <f t="shared" si="109"/>
        <v>0</v>
      </c>
      <c r="K469" s="175"/>
      <c r="L469" s="34"/>
      <c r="M469" s="176" t="s">
        <v>1</v>
      </c>
      <c r="N469" s="139" t="s">
        <v>43</v>
      </c>
      <c r="P469" s="177">
        <f t="shared" si="110"/>
        <v>0</v>
      </c>
      <c r="Q469" s="177">
        <v>0</v>
      </c>
      <c r="R469" s="177">
        <f t="shared" si="111"/>
        <v>0</v>
      </c>
      <c r="S469" s="177">
        <v>0</v>
      </c>
      <c r="T469" s="178">
        <f t="shared" si="112"/>
        <v>0</v>
      </c>
      <c r="AR469" s="179" t="s">
        <v>580</v>
      </c>
      <c r="AT469" s="179" t="s">
        <v>576</v>
      </c>
      <c r="AU469" s="179" t="s">
        <v>84</v>
      </c>
      <c r="AY469" s="17" t="s">
        <v>574</v>
      </c>
      <c r="BE469" s="102">
        <f t="shared" si="113"/>
        <v>0</v>
      </c>
      <c r="BF469" s="102">
        <f t="shared" si="114"/>
        <v>0</v>
      </c>
      <c r="BG469" s="102">
        <f t="shared" si="115"/>
        <v>0</v>
      </c>
      <c r="BH469" s="102">
        <f t="shared" si="116"/>
        <v>0</v>
      </c>
      <c r="BI469" s="102">
        <f t="shared" si="117"/>
        <v>0</v>
      </c>
      <c r="BJ469" s="17" t="s">
        <v>89</v>
      </c>
      <c r="BK469" s="102">
        <f t="shared" si="118"/>
        <v>0</v>
      </c>
      <c r="BL469" s="17" t="s">
        <v>580</v>
      </c>
      <c r="BM469" s="179" t="s">
        <v>8638</v>
      </c>
    </row>
    <row r="470" spans="2:65" s="1" customFormat="1" ht="24.25" customHeight="1">
      <c r="B470" s="140"/>
      <c r="C470" s="168" t="s">
        <v>3168</v>
      </c>
      <c r="D470" s="168" t="s">
        <v>576</v>
      </c>
      <c r="E470" s="169" t="s">
        <v>8639</v>
      </c>
      <c r="F470" s="170" t="s">
        <v>8630</v>
      </c>
      <c r="G470" s="171" t="s">
        <v>1</v>
      </c>
      <c r="H470" s="172">
        <v>2</v>
      </c>
      <c r="I470" s="173"/>
      <c r="J470" s="174">
        <f t="shared" si="109"/>
        <v>0</v>
      </c>
      <c r="K470" s="175"/>
      <c r="L470" s="34"/>
      <c r="M470" s="176" t="s">
        <v>1</v>
      </c>
      <c r="N470" s="139" t="s">
        <v>43</v>
      </c>
      <c r="P470" s="177">
        <f t="shared" si="110"/>
        <v>0</v>
      </c>
      <c r="Q470" s="177">
        <v>0</v>
      </c>
      <c r="R470" s="177">
        <f t="shared" si="111"/>
        <v>0</v>
      </c>
      <c r="S470" s="177">
        <v>0</v>
      </c>
      <c r="T470" s="178">
        <f t="shared" si="112"/>
        <v>0</v>
      </c>
      <c r="AR470" s="179" t="s">
        <v>580</v>
      </c>
      <c r="AT470" s="179" t="s">
        <v>576</v>
      </c>
      <c r="AU470" s="179" t="s">
        <v>84</v>
      </c>
      <c r="AY470" s="17" t="s">
        <v>574</v>
      </c>
      <c r="BE470" s="102">
        <f t="shared" si="113"/>
        <v>0</v>
      </c>
      <c r="BF470" s="102">
        <f t="shared" si="114"/>
        <v>0</v>
      </c>
      <c r="BG470" s="102">
        <f t="shared" si="115"/>
        <v>0</v>
      </c>
      <c r="BH470" s="102">
        <f t="shared" si="116"/>
        <v>0</v>
      </c>
      <c r="BI470" s="102">
        <f t="shared" si="117"/>
        <v>0</v>
      </c>
      <c r="BJ470" s="17" t="s">
        <v>89</v>
      </c>
      <c r="BK470" s="102">
        <f t="shared" si="118"/>
        <v>0</v>
      </c>
      <c r="BL470" s="17" t="s">
        <v>580</v>
      </c>
      <c r="BM470" s="179" t="s">
        <v>8640</v>
      </c>
    </row>
    <row r="471" spans="2:65" s="1" customFormat="1" ht="38" customHeight="1">
      <c r="B471" s="140"/>
      <c r="C471" s="168" t="s">
        <v>3198</v>
      </c>
      <c r="D471" s="168" t="s">
        <v>576</v>
      </c>
      <c r="E471" s="169" t="s">
        <v>8641</v>
      </c>
      <c r="F471" s="170" t="s">
        <v>8642</v>
      </c>
      <c r="G471" s="171" t="s">
        <v>1</v>
      </c>
      <c r="H471" s="172">
        <v>1</v>
      </c>
      <c r="I471" s="173"/>
      <c r="J471" s="174">
        <f t="shared" si="109"/>
        <v>0</v>
      </c>
      <c r="K471" s="175"/>
      <c r="L471" s="34"/>
      <c r="M471" s="176" t="s">
        <v>1</v>
      </c>
      <c r="N471" s="139" t="s">
        <v>43</v>
      </c>
      <c r="P471" s="177">
        <f t="shared" si="110"/>
        <v>0</v>
      </c>
      <c r="Q471" s="177">
        <v>0</v>
      </c>
      <c r="R471" s="177">
        <f t="shared" si="111"/>
        <v>0</v>
      </c>
      <c r="S471" s="177">
        <v>0</v>
      </c>
      <c r="T471" s="178">
        <f t="shared" si="112"/>
        <v>0</v>
      </c>
      <c r="AR471" s="179" t="s">
        <v>580</v>
      </c>
      <c r="AT471" s="179" t="s">
        <v>576</v>
      </c>
      <c r="AU471" s="179" t="s">
        <v>84</v>
      </c>
      <c r="AY471" s="17" t="s">
        <v>574</v>
      </c>
      <c r="BE471" s="102">
        <f t="shared" si="113"/>
        <v>0</v>
      </c>
      <c r="BF471" s="102">
        <f t="shared" si="114"/>
        <v>0</v>
      </c>
      <c r="BG471" s="102">
        <f t="shared" si="115"/>
        <v>0</v>
      </c>
      <c r="BH471" s="102">
        <f t="shared" si="116"/>
        <v>0</v>
      </c>
      <c r="BI471" s="102">
        <f t="shared" si="117"/>
        <v>0</v>
      </c>
      <c r="BJ471" s="17" t="s">
        <v>89</v>
      </c>
      <c r="BK471" s="102">
        <f t="shared" si="118"/>
        <v>0</v>
      </c>
      <c r="BL471" s="17" t="s">
        <v>580</v>
      </c>
      <c r="BM471" s="179" t="s">
        <v>8643</v>
      </c>
    </row>
    <row r="472" spans="2:65" s="1" customFormat="1" ht="16.5" customHeight="1">
      <c r="B472" s="140"/>
      <c r="C472" s="168" t="s">
        <v>3203</v>
      </c>
      <c r="D472" s="168" t="s">
        <v>576</v>
      </c>
      <c r="E472" s="169" t="s">
        <v>8644</v>
      </c>
      <c r="F472" s="170" t="s">
        <v>8624</v>
      </c>
      <c r="G472" s="171" t="s">
        <v>1</v>
      </c>
      <c r="H472" s="172">
        <v>2</v>
      </c>
      <c r="I472" s="173"/>
      <c r="J472" s="174">
        <f t="shared" si="109"/>
        <v>0</v>
      </c>
      <c r="K472" s="175"/>
      <c r="L472" s="34"/>
      <c r="M472" s="176" t="s">
        <v>1</v>
      </c>
      <c r="N472" s="139" t="s">
        <v>43</v>
      </c>
      <c r="P472" s="177">
        <f t="shared" si="110"/>
        <v>0</v>
      </c>
      <c r="Q472" s="177">
        <v>0</v>
      </c>
      <c r="R472" s="177">
        <f t="shared" si="111"/>
        <v>0</v>
      </c>
      <c r="S472" s="177">
        <v>0</v>
      </c>
      <c r="T472" s="178">
        <f t="shared" si="112"/>
        <v>0</v>
      </c>
      <c r="AR472" s="179" t="s">
        <v>580</v>
      </c>
      <c r="AT472" s="179" t="s">
        <v>576</v>
      </c>
      <c r="AU472" s="179" t="s">
        <v>84</v>
      </c>
      <c r="AY472" s="17" t="s">
        <v>574</v>
      </c>
      <c r="BE472" s="102">
        <f t="shared" si="113"/>
        <v>0</v>
      </c>
      <c r="BF472" s="102">
        <f t="shared" si="114"/>
        <v>0</v>
      </c>
      <c r="BG472" s="102">
        <f t="shared" si="115"/>
        <v>0</v>
      </c>
      <c r="BH472" s="102">
        <f t="shared" si="116"/>
        <v>0</v>
      </c>
      <c r="BI472" s="102">
        <f t="shared" si="117"/>
        <v>0</v>
      </c>
      <c r="BJ472" s="17" t="s">
        <v>89</v>
      </c>
      <c r="BK472" s="102">
        <f t="shared" si="118"/>
        <v>0</v>
      </c>
      <c r="BL472" s="17" t="s">
        <v>580</v>
      </c>
      <c r="BM472" s="179" t="s">
        <v>8645</v>
      </c>
    </row>
    <row r="473" spans="2:65" s="1" customFormat="1" ht="21.75" customHeight="1">
      <c r="B473" s="140"/>
      <c r="C473" s="168" t="s">
        <v>3243</v>
      </c>
      <c r="D473" s="168" t="s">
        <v>576</v>
      </c>
      <c r="E473" s="169" t="s">
        <v>8646</v>
      </c>
      <c r="F473" s="170" t="s">
        <v>8627</v>
      </c>
      <c r="G473" s="171" t="s">
        <v>1</v>
      </c>
      <c r="H473" s="172">
        <v>1</v>
      </c>
      <c r="I473" s="173"/>
      <c r="J473" s="174">
        <f t="shared" si="109"/>
        <v>0</v>
      </c>
      <c r="K473" s="175"/>
      <c r="L473" s="34"/>
      <c r="M473" s="176" t="s">
        <v>1</v>
      </c>
      <c r="N473" s="139" t="s">
        <v>43</v>
      </c>
      <c r="P473" s="177">
        <f t="shared" si="110"/>
        <v>0</v>
      </c>
      <c r="Q473" s="177">
        <v>0</v>
      </c>
      <c r="R473" s="177">
        <f t="shared" si="111"/>
        <v>0</v>
      </c>
      <c r="S473" s="177">
        <v>0</v>
      </c>
      <c r="T473" s="178">
        <f t="shared" si="112"/>
        <v>0</v>
      </c>
      <c r="AR473" s="179" t="s">
        <v>580</v>
      </c>
      <c r="AT473" s="179" t="s">
        <v>576</v>
      </c>
      <c r="AU473" s="179" t="s">
        <v>84</v>
      </c>
      <c r="AY473" s="17" t="s">
        <v>574</v>
      </c>
      <c r="BE473" s="102">
        <f t="shared" si="113"/>
        <v>0</v>
      </c>
      <c r="BF473" s="102">
        <f t="shared" si="114"/>
        <v>0</v>
      </c>
      <c r="BG473" s="102">
        <f t="shared" si="115"/>
        <v>0</v>
      </c>
      <c r="BH473" s="102">
        <f t="shared" si="116"/>
        <v>0</v>
      </c>
      <c r="BI473" s="102">
        <f t="shared" si="117"/>
        <v>0</v>
      </c>
      <c r="BJ473" s="17" t="s">
        <v>89</v>
      </c>
      <c r="BK473" s="102">
        <f t="shared" si="118"/>
        <v>0</v>
      </c>
      <c r="BL473" s="17" t="s">
        <v>580</v>
      </c>
      <c r="BM473" s="179" t="s">
        <v>8647</v>
      </c>
    </row>
    <row r="474" spans="2:65" s="1" customFormat="1" ht="24.25" customHeight="1">
      <c r="B474" s="140"/>
      <c r="C474" s="168" t="s">
        <v>3248</v>
      </c>
      <c r="D474" s="168" t="s">
        <v>576</v>
      </c>
      <c r="E474" s="169" t="s">
        <v>8648</v>
      </c>
      <c r="F474" s="170" t="s">
        <v>8630</v>
      </c>
      <c r="G474" s="171" t="s">
        <v>1</v>
      </c>
      <c r="H474" s="172">
        <v>2</v>
      </c>
      <c r="I474" s="173"/>
      <c r="J474" s="174">
        <f t="shared" si="109"/>
        <v>0</v>
      </c>
      <c r="K474" s="175"/>
      <c r="L474" s="34"/>
      <c r="M474" s="176" t="s">
        <v>1</v>
      </c>
      <c r="N474" s="139" t="s">
        <v>43</v>
      </c>
      <c r="P474" s="177">
        <f t="shared" si="110"/>
        <v>0</v>
      </c>
      <c r="Q474" s="177">
        <v>0</v>
      </c>
      <c r="R474" s="177">
        <f t="shared" si="111"/>
        <v>0</v>
      </c>
      <c r="S474" s="177">
        <v>0</v>
      </c>
      <c r="T474" s="178">
        <f t="shared" si="112"/>
        <v>0</v>
      </c>
      <c r="AR474" s="179" t="s">
        <v>580</v>
      </c>
      <c r="AT474" s="179" t="s">
        <v>576</v>
      </c>
      <c r="AU474" s="179" t="s">
        <v>84</v>
      </c>
      <c r="AY474" s="17" t="s">
        <v>574</v>
      </c>
      <c r="BE474" s="102">
        <f t="shared" si="113"/>
        <v>0</v>
      </c>
      <c r="BF474" s="102">
        <f t="shared" si="114"/>
        <v>0</v>
      </c>
      <c r="BG474" s="102">
        <f t="shared" si="115"/>
        <v>0</v>
      </c>
      <c r="BH474" s="102">
        <f t="shared" si="116"/>
        <v>0</v>
      </c>
      <c r="BI474" s="102">
        <f t="shared" si="117"/>
        <v>0</v>
      </c>
      <c r="BJ474" s="17" t="s">
        <v>89</v>
      </c>
      <c r="BK474" s="102">
        <f t="shared" si="118"/>
        <v>0</v>
      </c>
      <c r="BL474" s="17" t="s">
        <v>580</v>
      </c>
      <c r="BM474" s="179" t="s">
        <v>8649</v>
      </c>
    </row>
    <row r="475" spans="2:65" s="1" customFormat="1" ht="33" customHeight="1">
      <c r="B475" s="140"/>
      <c r="C475" s="168" t="s">
        <v>3251</v>
      </c>
      <c r="D475" s="168" t="s">
        <v>576</v>
      </c>
      <c r="E475" s="169" t="s">
        <v>8650</v>
      </c>
      <c r="F475" s="170" t="s">
        <v>8651</v>
      </c>
      <c r="G475" s="171" t="s">
        <v>1</v>
      </c>
      <c r="H475" s="172">
        <v>5</v>
      </c>
      <c r="I475" s="173"/>
      <c r="J475" s="174">
        <f t="shared" si="109"/>
        <v>0</v>
      </c>
      <c r="K475" s="175"/>
      <c r="L475" s="34"/>
      <c r="M475" s="176" t="s">
        <v>1</v>
      </c>
      <c r="N475" s="139" t="s">
        <v>43</v>
      </c>
      <c r="P475" s="177">
        <f t="shared" si="110"/>
        <v>0</v>
      </c>
      <c r="Q475" s="177">
        <v>0</v>
      </c>
      <c r="R475" s="177">
        <f t="shared" si="111"/>
        <v>0</v>
      </c>
      <c r="S475" s="177">
        <v>0</v>
      </c>
      <c r="T475" s="178">
        <f t="shared" si="112"/>
        <v>0</v>
      </c>
      <c r="AR475" s="179" t="s">
        <v>580</v>
      </c>
      <c r="AT475" s="179" t="s">
        <v>576</v>
      </c>
      <c r="AU475" s="179" t="s">
        <v>84</v>
      </c>
      <c r="AY475" s="17" t="s">
        <v>574</v>
      </c>
      <c r="BE475" s="102">
        <f t="shared" si="113"/>
        <v>0</v>
      </c>
      <c r="BF475" s="102">
        <f t="shared" si="114"/>
        <v>0</v>
      </c>
      <c r="BG475" s="102">
        <f t="shared" si="115"/>
        <v>0</v>
      </c>
      <c r="BH475" s="102">
        <f t="shared" si="116"/>
        <v>0</v>
      </c>
      <c r="BI475" s="102">
        <f t="shared" si="117"/>
        <v>0</v>
      </c>
      <c r="BJ475" s="17" t="s">
        <v>89</v>
      </c>
      <c r="BK475" s="102">
        <f t="shared" si="118"/>
        <v>0</v>
      </c>
      <c r="BL475" s="17" t="s">
        <v>580</v>
      </c>
      <c r="BM475" s="179" t="s">
        <v>8652</v>
      </c>
    </row>
    <row r="476" spans="2:65" s="1" customFormat="1" ht="38" customHeight="1">
      <c r="B476" s="140"/>
      <c r="C476" s="168" t="s">
        <v>3276</v>
      </c>
      <c r="D476" s="168" t="s">
        <v>576</v>
      </c>
      <c r="E476" s="169" t="s">
        <v>8653</v>
      </c>
      <c r="F476" s="170" t="s">
        <v>8654</v>
      </c>
      <c r="G476" s="171" t="s">
        <v>1</v>
      </c>
      <c r="H476" s="172">
        <v>1</v>
      </c>
      <c r="I476" s="173"/>
      <c r="J476" s="174">
        <f t="shared" si="109"/>
        <v>0</v>
      </c>
      <c r="K476" s="175"/>
      <c r="L476" s="34"/>
      <c r="M476" s="176" t="s">
        <v>1</v>
      </c>
      <c r="N476" s="139" t="s">
        <v>43</v>
      </c>
      <c r="P476" s="177">
        <f t="shared" si="110"/>
        <v>0</v>
      </c>
      <c r="Q476" s="177">
        <v>0</v>
      </c>
      <c r="R476" s="177">
        <f t="shared" si="111"/>
        <v>0</v>
      </c>
      <c r="S476" s="177">
        <v>0</v>
      </c>
      <c r="T476" s="178">
        <f t="shared" si="112"/>
        <v>0</v>
      </c>
      <c r="AR476" s="179" t="s">
        <v>580</v>
      </c>
      <c r="AT476" s="179" t="s">
        <v>576</v>
      </c>
      <c r="AU476" s="179" t="s">
        <v>84</v>
      </c>
      <c r="AY476" s="17" t="s">
        <v>574</v>
      </c>
      <c r="BE476" s="102">
        <f t="shared" si="113"/>
        <v>0</v>
      </c>
      <c r="BF476" s="102">
        <f t="shared" si="114"/>
        <v>0</v>
      </c>
      <c r="BG476" s="102">
        <f t="shared" si="115"/>
        <v>0</v>
      </c>
      <c r="BH476" s="102">
        <f t="shared" si="116"/>
        <v>0</v>
      </c>
      <c r="BI476" s="102">
        <f t="shared" si="117"/>
        <v>0</v>
      </c>
      <c r="BJ476" s="17" t="s">
        <v>89</v>
      </c>
      <c r="BK476" s="102">
        <f t="shared" si="118"/>
        <v>0</v>
      </c>
      <c r="BL476" s="17" t="s">
        <v>580</v>
      </c>
      <c r="BM476" s="179" t="s">
        <v>8655</v>
      </c>
    </row>
    <row r="477" spans="2:65" s="1" customFormat="1" ht="21.75" customHeight="1">
      <c r="B477" s="140"/>
      <c r="C477" s="168" t="s">
        <v>3309</v>
      </c>
      <c r="D477" s="168" t="s">
        <v>576</v>
      </c>
      <c r="E477" s="169" t="s">
        <v>8656</v>
      </c>
      <c r="F477" s="170" t="s">
        <v>8514</v>
      </c>
      <c r="G477" s="171" t="s">
        <v>1</v>
      </c>
      <c r="H477" s="172">
        <v>2</v>
      </c>
      <c r="I477" s="173"/>
      <c r="J477" s="174">
        <f t="shared" si="109"/>
        <v>0</v>
      </c>
      <c r="K477" s="175"/>
      <c r="L477" s="34"/>
      <c r="M477" s="176" t="s">
        <v>1</v>
      </c>
      <c r="N477" s="139" t="s">
        <v>43</v>
      </c>
      <c r="P477" s="177">
        <f t="shared" si="110"/>
        <v>0</v>
      </c>
      <c r="Q477" s="177">
        <v>0</v>
      </c>
      <c r="R477" s="177">
        <f t="shared" si="111"/>
        <v>0</v>
      </c>
      <c r="S477" s="177">
        <v>0</v>
      </c>
      <c r="T477" s="178">
        <f t="shared" si="112"/>
        <v>0</v>
      </c>
      <c r="AR477" s="179" t="s">
        <v>580</v>
      </c>
      <c r="AT477" s="179" t="s">
        <v>576</v>
      </c>
      <c r="AU477" s="179" t="s">
        <v>84</v>
      </c>
      <c r="AY477" s="17" t="s">
        <v>574</v>
      </c>
      <c r="BE477" s="102">
        <f t="shared" si="113"/>
        <v>0</v>
      </c>
      <c r="BF477" s="102">
        <f t="shared" si="114"/>
        <v>0</v>
      </c>
      <c r="BG477" s="102">
        <f t="shared" si="115"/>
        <v>0</v>
      </c>
      <c r="BH477" s="102">
        <f t="shared" si="116"/>
        <v>0</v>
      </c>
      <c r="BI477" s="102">
        <f t="shared" si="117"/>
        <v>0</v>
      </c>
      <c r="BJ477" s="17" t="s">
        <v>89</v>
      </c>
      <c r="BK477" s="102">
        <f t="shared" si="118"/>
        <v>0</v>
      </c>
      <c r="BL477" s="17" t="s">
        <v>580</v>
      </c>
      <c r="BM477" s="179" t="s">
        <v>8657</v>
      </c>
    </row>
    <row r="478" spans="2:65" s="1" customFormat="1" ht="21.75" customHeight="1">
      <c r="B478" s="140"/>
      <c r="C478" s="168" t="s">
        <v>3315</v>
      </c>
      <c r="D478" s="168" t="s">
        <v>576</v>
      </c>
      <c r="E478" s="169" t="s">
        <v>8658</v>
      </c>
      <c r="F478" s="170" t="s">
        <v>8517</v>
      </c>
      <c r="G478" s="171" t="s">
        <v>1</v>
      </c>
      <c r="H478" s="172">
        <v>1</v>
      </c>
      <c r="I478" s="173"/>
      <c r="J478" s="174">
        <f t="shared" si="109"/>
        <v>0</v>
      </c>
      <c r="K478" s="175"/>
      <c r="L478" s="34"/>
      <c r="M478" s="176" t="s">
        <v>1</v>
      </c>
      <c r="N478" s="139" t="s">
        <v>43</v>
      </c>
      <c r="P478" s="177">
        <f t="shared" si="110"/>
        <v>0</v>
      </c>
      <c r="Q478" s="177">
        <v>0</v>
      </c>
      <c r="R478" s="177">
        <f t="shared" si="111"/>
        <v>0</v>
      </c>
      <c r="S478" s="177">
        <v>0</v>
      </c>
      <c r="T478" s="178">
        <f t="shared" si="112"/>
        <v>0</v>
      </c>
      <c r="AR478" s="179" t="s">
        <v>580</v>
      </c>
      <c r="AT478" s="179" t="s">
        <v>576</v>
      </c>
      <c r="AU478" s="179" t="s">
        <v>84</v>
      </c>
      <c r="AY478" s="17" t="s">
        <v>574</v>
      </c>
      <c r="BE478" s="102">
        <f t="shared" si="113"/>
        <v>0</v>
      </c>
      <c r="BF478" s="102">
        <f t="shared" si="114"/>
        <v>0</v>
      </c>
      <c r="BG478" s="102">
        <f t="shared" si="115"/>
        <v>0</v>
      </c>
      <c r="BH478" s="102">
        <f t="shared" si="116"/>
        <v>0</v>
      </c>
      <c r="BI478" s="102">
        <f t="shared" si="117"/>
        <v>0</v>
      </c>
      <c r="BJ478" s="17" t="s">
        <v>89</v>
      </c>
      <c r="BK478" s="102">
        <f t="shared" si="118"/>
        <v>0</v>
      </c>
      <c r="BL478" s="17" t="s">
        <v>580</v>
      </c>
      <c r="BM478" s="179" t="s">
        <v>8659</v>
      </c>
    </row>
    <row r="479" spans="2:65" s="1" customFormat="1" ht="24.25" customHeight="1">
      <c r="B479" s="140"/>
      <c r="C479" s="168" t="s">
        <v>3322</v>
      </c>
      <c r="D479" s="168" t="s">
        <v>576</v>
      </c>
      <c r="E479" s="169" t="s">
        <v>8660</v>
      </c>
      <c r="F479" s="170" t="s">
        <v>8520</v>
      </c>
      <c r="G479" s="171" t="s">
        <v>1</v>
      </c>
      <c r="H479" s="172">
        <v>2</v>
      </c>
      <c r="I479" s="173"/>
      <c r="J479" s="174">
        <f t="shared" ref="J479:J510" si="119">ROUND(I479*H479,2)</f>
        <v>0</v>
      </c>
      <c r="K479" s="175"/>
      <c r="L479" s="34"/>
      <c r="M479" s="176" t="s">
        <v>1</v>
      </c>
      <c r="N479" s="139" t="s">
        <v>43</v>
      </c>
      <c r="P479" s="177">
        <f t="shared" ref="P479:P510" si="120">O479*H479</f>
        <v>0</v>
      </c>
      <c r="Q479" s="177">
        <v>0</v>
      </c>
      <c r="R479" s="177">
        <f t="shared" ref="R479:R510" si="121">Q479*H479</f>
        <v>0</v>
      </c>
      <c r="S479" s="177">
        <v>0</v>
      </c>
      <c r="T479" s="178">
        <f t="shared" ref="T479:T510" si="122">S479*H479</f>
        <v>0</v>
      </c>
      <c r="AR479" s="179" t="s">
        <v>580</v>
      </c>
      <c r="AT479" s="179" t="s">
        <v>576</v>
      </c>
      <c r="AU479" s="179" t="s">
        <v>84</v>
      </c>
      <c r="AY479" s="17" t="s">
        <v>574</v>
      </c>
      <c r="BE479" s="102">
        <f t="shared" ref="BE479:BE510" si="123">IF(N479="základná",J479,0)</f>
        <v>0</v>
      </c>
      <c r="BF479" s="102">
        <f t="shared" ref="BF479:BF510" si="124">IF(N479="znížená",J479,0)</f>
        <v>0</v>
      </c>
      <c r="BG479" s="102">
        <f t="shared" ref="BG479:BG510" si="125">IF(N479="zákl. prenesená",J479,0)</f>
        <v>0</v>
      </c>
      <c r="BH479" s="102">
        <f t="shared" ref="BH479:BH510" si="126">IF(N479="zníž. prenesená",J479,0)</f>
        <v>0</v>
      </c>
      <c r="BI479" s="102">
        <f t="shared" ref="BI479:BI510" si="127">IF(N479="nulová",J479,0)</f>
        <v>0</v>
      </c>
      <c r="BJ479" s="17" t="s">
        <v>89</v>
      </c>
      <c r="BK479" s="102">
        <f t="shared" ref="BK479:BK510" si="128">ROUND(I479*H479,2)</f>
        <v>0</v>
      </c>
      <c r="BL479" s="17" t="s">
        <v>580</v>
      </c>
      <c r="BM479" s="179" t="s">
        <v>8661</v>
      </c>
    </row>
    <row r="480" spans="2:65" s="1" customFormat="1" ht="38" customHeight="1">
      <c r="B480" s="140"/>
      <c r="C480" s="168" t="s">
        <v>3327</v>
      </c>
      <c r="D480" s="168" t="s">
        <v>576</v>
      </c>
      <c r="E480" s="169" t="s">
        <v>8662</v>
      </c>
      <c r="F480" s="170" t="s">
        <v>8663</v>
      </c>
      <c r="G480" s="171" t="s">
        <v>1</v>
      </c>
      <c r="H480" s="172">
        <v>1</v>
      </c>
      <c r="I480" s="173"/>
      <c r="J480" s="174">
        <f t="shared" si="119"/>
        <v>0</v>
      </c>
      <c r="K480" s="175"/>
      <c r="L480" s="34"/>
      <c r="M480" s="176" t="s">
        <v>1</v>
      </c>
      <c r="N480" s="139" t="s">
        <v>43</v>
      </c>
      <c r="P480" s="177">
        <f t="shared" si="120"/>
        <v>0</v>
      </c>
      <c r="Q480" s="177">
        <v>0</v>
      </c>
      <c r="R480" s="177">
        <f t="shared" si="121"/>
        <v>0</v>
      </c>
      <c r="S480" s="177">
        <v>0</v>
      </c>
      <c r="T480" s="178">
        <f t="shared" si="122"/>
        <v>0</v>
      </c>
      <c r="AR480" s="179" t="s">
        <v>580</v>
      </c>
      <c r="AT480" s="179" t="s">
        <v>576</v>
      </c>
      <c r="AU480" s="179" t="s">
        <v>84</v>
      </c>
      <c r="AY480" s="17" t="s">
        <v>574</v>
      </c>
      <c r="BE480" s="102">
        <f t="shared" si="123"/>
        <v>0</v>
      </c>
      <c r="BF480" s="102">
        <f t="shared" si="124"/>
        <v>0</v>
      </c>
      <c r="BG480" s="102">
        <f t="shared" si="125"/>
        <v>0</v>
      </c>
      <c r="BH480" s="102">
        <f t="shared" si="126"/>
        <v>0</v>
      </c>
      <c r="BI480" s="102">
        <f t="shared" si="127"/>
        <v>0</v>
      </c>
      <c r="BJ480" s="17" t="s">
        <v>89</v>
      </c>
      <c r="BK480" s="102">
        <f t="shared" si="128"/>
        <v>0</v>
      </c>
      <c r="BL480" s="17" t="s">
        <v>580</v>
      </c>
      <c r="BM480" s="179" t="s">
        <v>8664</v>
      </c>
    </row>
    <row r="481" spans="2:65" s="1" customFormat="1" ht="21.75" customHeight="1">
      <c r="B481" s="140"/>
      <c r="C481" s="168" t="s">
        <v>3333</v>
      </c>
      <c r="D481" s="168" t="s">
        <v>576</v>
      </c>
      <c r="E481" s="169" t="s">
        <v>8665</v>
      </c>
      <c r="F481" s="170" t="s">
        <v>8514</v>
      </c>
      <c r="G481" s="171" t="s">
        <v>1</v>
      </c>
      <c r="H481" s="172">
        <v>2</v>
      </c>
      <c r="I481" s="173"/>
      <c r="J481" s="174">
        <f t="shared" si="119"/>
        <v>0</v>
      </c>
      <c r="K481" s="175"/>
      <c r="L481" s="34"/>
      <c r="M481" s="176" t="s">
        <v>1</v>
      </c>
      <c r="N481" s="139" t="s">
        <v>43</v>
      </c>
      <c r="P481" s="177">
        <f t="shared" si="120"/>
        <v>0</v>
      </c>
      <c r="Q481" s="177">
        <v>0</v>
      </c>
      <c r="R481" s="177">
        <f t="shared" si="121"/>
        <v>0</v>
      </c>
      <c r="S481" s="177">
        <v>0</v>
      </c>
      <c r="T481" s="178">
        <f t="shared" si="122"/>
        <v>0</v>
      </c>
      <c r="AR481" s="179" t="s">
        <v>580</v>
      </c>
      <c r="AT481" s="179" t="s">
        <v>576</v>
      </c>
      <c r="AU481" s="179" t="s">
        <v>84</v>
      </c>
      <c r="AY481" s="17" t="s">
        <v>574</v>
      </c>
      <c r="BE481" s="102">
        <f t="shared" si="123"/>
        <v>0</v>
      </c>
      <c r="BF481" s="102">
        <f t="shared" si="124"/>
        <v>0</v>
      </c>
      <c r="BG481" s="102">
        <f t="shared" si="125"/>
        <v>0</v>
      </c>
      <c r="BH481" s="102">
        <f t="shared" si="126"/>
        <v>0</v>
      </c>
      <c r="BI481" s="102">
        <f t="shared" si="127"/>
        <v>0</v>
      </c>
      <c r="BJ481" s="17" t="s">
        <v>89</v>
      </c>
      <c r="BK481" s="102">
        <f t="shared" si="128"/>
        <v>0</v>
      </c>
      <c r="BL481" s="17" t="s">
        <v>580</v>
      </c>
      <c r="BM481" s="179" t="s">
        <v>8666</v>
      </c>
    </row>
    <row r="482" spans="2:65" s="1" customFormat="1" ht="21.75" customHeight="1">
      <c r="B482" s="140"/>
      <c r="C482" s="168" t="s">
        <v>3338</v>
      </c>
      <c r="D482" s="168" t="s">
        <v>576</v>
      </c>
      <c r="E482" s="169" t="s">
        <v>8667</v>
      </c>
      <c r="F482" s="170" t="s">
        <v>8517</v>
      </c>
      <c r="G482" s="171" t="s">
        <v>1</v>
      </c>
      <c r="H482" s="172">
        <v>1</v>
      </c>
      <c r="I482" s="173"/>
      <c r="J482" s="174">
        <f t="shared" si="119"/>
        <v>0</v>
      </c>
      <c r="K482" s="175"/>
      <c r="L482" s="34"/>
      <c r="M482" s="176" t="s">
        <v>1</v>
      </c>
      <c r="N482" s="139" t="s">
        <v>43</v>
      </c>
      <c r="P482" s="177">
        <f t="shared" si="120"/>
        <v>0</v>
      </c>
      <c r="Q482" s="177">
        <v>0</v>
      </c>
      <c r="R482" s="177">
        <f t="shared" si="121"/>
        <v>0</v>
      </c>
      <c r="S482" s="177">
        <v>0</v>
      </c>
      <c r="T482" s="178">
        <f t="shared" si="122"/>
        <v>0</v>
      </c>
      <c r="AR482" s="179" t="s">
        <v>580</v>
      </c>
      <c r="AT482" s="179" t="s">
        <v>576</v>
      </c>
      <c r="AU482" s="179" t="s">
        <v>84</v>
      </c>
      <c r="AY482" s="17" t="s">
        <v>574</v>
      </c>
      <c r="BE482" s="102">
        <f t="shared" si="123"/>
        <v>0</v>
      </c>
      <c r="BF482" s="102">
        <f t="shared" si="124"/>
        <v>0</v>
      </c>
      <c r="BG482" s="102">
        <f t="shared" si="125"/>
        <v>0</v>
      </c>
      <c r="BH482" s="102">
        <f t="shared" si="126"/>
        <v>0</v>
      </c>
      <c r="BI482" s="102">
        <f t="shared" si="127"/>
        <v>0</v>
      </c>
      <c r="BJ482" s="17" t="s">
        <v>89</v>
      </c>
      <c r="BK482" s="102">
        <f t="shared" si="128"/>
        <v>0</v>
      </c>
      <c r="BL482" s="17" t="s">
        <v>580</v>
      </c>
      <c r="BM482" s="179" t="s">
        <v>8668</v>
      </c>
    </row>
    <row r="483" spans="2:65" s="1" customFormat="1" ht="24.25" customHeight="1">
      <c r="B483" s="140"/>
      <c r="C483" s="168" t="s">
        <v>3348</v>
      </c>
      <c r="D483" s="168" t="s">
        <v>576</v>
      </c>
      <c r="E483" s="169" t="s">
        <v>8669</v>
      </c>
      <c r="F483" s="170" t="s">
        <v>8520</v>
      </c>
      <c r="G483" s="171" t="s">
        <v>1</v>
      </c>
      <c r="H483" s="172">
        <v>2</v>
      </c>
      <c r="I483" s="173"/>
      <c r="J483" s="174">
        <f t="shared" si="119"/>
        <v>0</v>
      </c>
      <c r="K483" s="175"/>
      <c r="L483" s="34"/>
      <c r="M483" s="176" t="s">
        <v>1</v>
      </c>
      <c r="N483" s="139" t="s">
        <v>43</v>
      </c>
      <c r="P483" s="177">
        <f t="shared" si="120"/>
        <v>0</v>
      </c>
      <c r="Q483" s="177">
        <v>0</v>
      </c>
      <c r="R483" s="177">
        <f t="shared" si="121"/>
        <v>0</v>
      </c>
      <c r="S483" s="177">
        <v>0</v>
      </c>
      <c r="T483" s="178">
        <f t="shared" si="122"/>
        <v>0</v>
      </c>
      <c r="AR483" s="179" t="s">
        <v>580</v>
      </c>
      <c r="AT483" s="179" t="s">
        <v>576</v>
      </c>
      <c r="AU483" s="179" t="s">
        <v>84</v>
      </c>
      <c r="AY483" s="17" t="s">
        <v>574</v>
      </c>
      <c r="BE483" s="102">
        <f t="shared" si="123"/>
        <v>0</v>
      </c>
      <c r="BF483" s="102">
        <f t="shared" si="124"/>
        <v>0</v>
      </c>
      <c r="BG483" s="102">
        <f t="shared" si="125"/>
        <v>0</v>
      </c>
      <c r="BH483" s="102">
        <f t="shared" si="126"/>
        <v>0</v>
      </c>
      <c r="BI483" s="102">
        <f t="shared" si="127"/>
        <v>0</v>
      </c>
      <c r="BJ483" s="17" t="s">
        <v>89</v>
      </c>
      <c r="BK483" s="102">
        <f t="shared" si="128"/>
        <v>0</v>
      </c>
      <c r="BL483" s="17" t="s">
        <v>580</v>
      </c>
      <c r="BM483" s="179" t="s">
        <v>8670</v>
      </c>
    </row>
    <row r="484" spans="2:65" s="1" customFormat="1" ht="33" customHeight="1">
      <c r="B484" s="140"/>
      <c r="C484" s="168" t="s">
        <v>3353</v>
      </c>
      <c r="D484" s="168" t="s">
        <v>576</v>
      </c>
      <c r="E484" s="169" t="s">
        <v>8671</v>
      </c>
      <c r="F484" s="170" t="s">
        <v>8651</v>
      </c>
      <c r="G484" s="171" t="s">
        <v>1</v>
      </c>
      <c r="H484" s="172">
        <v>26</v>
      </c>
      <c r="I484" s="173"/>
      <c r="J484" s="174">
        <f t="shared" si="119"/>
        <v>0</v>
      </c>
      <c r="K484" s="175"/>
      <c r="L484" s="34"/>
      <c r="M484" s="176" t="s">
        <v>1</v>
      </c>
      <c r="N484" s="139" t="s">
        <v>43</v>
      </c>
      <c r="P484" s="177">
        <f t="shared" si="120"/>
        <v>0</v>
      </c>
      <c r="Q484" s="177">
        <v>0</v>
      </c>
      <c r="R484" s="177">
        <f t="shared" si="121"/>
        <v>0</v>
      </c>
      <c r="S484" s="177">
        <v>0</v>
      </c>
      <c r="T484" s="178">
        <f t="shared" si="122"/>
        <v>0</v>
      </c>
      <c r="AR484" s="179" t="s">
        <v>580</v>
      </c>
      <c r="AT484" s="179" t="s">
        <v>576</v>
      </c>
      <c r="AU484" s="179" t="s">
        <v>84</v>
      </c>
      <c r="AY484" s="17" t="s">
        <v>574</v>
      </c>
      <c r="BE484" s="102">
        <f t="shared" si="123"/>
        <v>0</v>
      </c>
      <c r="BF484" s="102">
        <f t="shared" si="124"/>
        <v>0</v>
      </c>
      <c r="BG484" s="102">
        <f t="shared" si="125"/>
        <v>0</v>
      </c>
      <c r="BH484" s="102">
        <f t="shared" si="126"/>
        <v>0</v>
      </c>
      <c r="BI484" s="102">
        <f t="shared" si="127"/>
        <v>0</v>
      </c>
      <c r="BJ484" s="17" t="s">
        <v>89</v>
      </c>
      <c r="BK484" s="102">
        <f t="shared" si="128"/>
        <v>0</v>
      </c>
      <c r="BL484" s="17" t="s">
        <v>580</v>
      </c>
      <c r="BM484" s="179" t="s">
        <v>8672</v>
      </c>
    </row>
    <row r="485" spans="2:65" s="1" customFormat="1" ht="24.25" customHeight="1">
      <c r="B485" s="140"/>
      <c r="C485" s="168" t="s">
        <v>3358</v>
      </c>
      <c r="D485" s="168" t="s">
        <v>576</v>
      </c>
      <c r="E485" s="169" t="s">
        <v>8673</v>
      </c>
      <c r="F485" s="170" t="s">
        <v>8674</v>
      </c>
      <c r="G485" s="171" t="s">
        <v>1</v>
      </c>
      <c r="H485" s="172">
        <v>22</v>
      </c>
      <c r="I485" s="173"/>
      <c r="J485" s="174">
        <f t="shared" si="119"/>
        <v>0</v>
      </c>
      <c r="K485" s="175"/>
      <c r="L485" s="34"/>
      <c r="M485" s="176" t="s">
        <v>1</v>
      </c>
      <c r="N485" s="139" t="s">
        <v>43</v>
      </c>
      <c r="P485" s="177">
        <f t="shared" si="120"/>
        <v>0</v>
      </c>
      <c r="Q485" s="177">
        <v>0</v>
      </c>
      <c r="R485" s="177">
        <f t="shared" si="121"/>
        <v>0</v>
      </c>
      <c r="S485" s="177">
        <v>0</v>
      </c>
      <c r="T485" s="178">
        <f t="shared" si="122"/>
        <v>0</v>
      </c>
      <c r="AR485" s="179" t="s">
        <v>580</v>
      </c>
      <c r="AT485" s="179" t="s">
        <v>576</v>
      </c>
      <c r="AU485" s="179" t="s">
        <v>84</v>
      </c>
      <c r="AY485" s="17" t="s">
        <v>574</v>
      </c>
      <c r="BE485" s="102">
        <f t="shared" si="123"/>
        <v>0</v>
      </c>
      <c r="BF485" s="102">
        <f t="shared" si="124"/>
        <v>0</v>
      </c>
      <c r="BG485" s="102">
        <f t="shared" si="125"/>
        <v>0</v>
      </c>
      <c r="BH485" s="102">
        <f t="shared" si="126"/>
        <v>0</v>
      </c>
      <c r="BI485" s="102">
        <f t="shared" si="127"/>
        <v>0</v>
      </c>
      <c r="BJ485" s="17" t="s">
        <v>89</v>
      </c>
      <c r="BK485" s="102">
        <f t="shared" si="128"/>
        <v>0</v>
      </c>
      <c r="BL485" s="17" t="s">
        <v>580</v>
      </c>
      <c r="BM485" s="179" t="s">
        <v>8675</v>
      </c>
    </row>
    <row r="486" spans="2:65" s="1" customFormat="1" ht="24.25" customHeight="1">
      <c r="B486" s="140"/>
      <c r="C486" s="168" t="s">
        <v>3364</v>
      </c>
      <c r="D486" s="168" t="s">
        <v>576</v>
      </c>
      <c r="E486" s="169" t="s">
        <v>8676</v>
      </c>
      <c r="F486" s="170" t="s">
        <v>8677</v>
      </c>
      <c r="G486" s="171" t="s">
        <v>1</v>
      </c>
      <c r="H486" s="172">
        <v>12</v>
      </c>
      <c r="I486" s="173"/>
      <c r="J486" s="174">
        <f t="shared" si="119"/>
        <v>0</v>
      </c>
      <c r="K486" s="175"/>
      <c r="L486" s="34"/>
      <c r="M486" s="176" t="s">
        <v>1</v>
      </c>
      <c r="N486" s="139" t="s">
        <v>43</v>
      </c>
      <c r="P486" s="177">
        <f t="shared" si="120"/>
        <v>0</v>
      </c>
      <c r="Q486" s="177">
        <v>0</v>
      </c>
      <c r="R486" s="177">
        <f t="shared" si="121"/>
        <v>0</v>
      </c>
      <c r="S486" s="177">
        <v>0</v>
      </c>
      <c r="T486" s="178">
        <f t="shared" si="122"/>
        <v>0</v>
      </c>
      <c r="AR486" s="179" t="s">
        <v>580</v>
      </c>
      <c r="AT486" s="179" t="s">
        <v>576</v>
      </c>
      <c r="AU486" s="179" t="s">
        <v>84</v>
      </c>
      <c r="AY486" s="17" t="s">
        <v>574</v>
      </c>
      <c r="BE486" s="102">
        <f t="shared" si="123"/>
        <v>0</v>
      </c>
      <c r="BF486" s="102">
        <f t="shared" si="124"/>
        <v>0</v>
      </c>
      <c r="BG486" s="102">
        <f t="shared" si="125"/>
        <v>0</v>
      </c>
      <c r="BH486" s="102">
        <f t="shared" si="126"/>
        <v>0</v>
      </c>
      <c r="BI486" s="102">
        <f t="shared" si="127"/>
        <v>0</v>
      </c>
      <c r="BJ486" s="17" t="s">
        <v>89</v>
      </c>
      <c r="BK486" s="102">
        <f t="shared" si="128"/>
        <v>0</v>
      </c>
      <c r="BL486" s="17" t="s">
        <v>580</v>
      </c>
      <c r="BM486" s="179" t="s">
        <v>8678</v>
      </c>
    </row>
    <row r="487" spans="2:65" s="1" customFormat="1" ht="24.25" customHeight="1">
      <c r="B487" s="140"/>
      <c r="C487" s="168" t="s">
        <v>3369</v>
      </c>
      <c r="D487" s="168" t="s">
        <v>576</v>
      </c>
      <c r="E487" s="169" t="s">
        <v>8679</v>
      </c>
      <c r="F487" s="170" t="s">
        <v>8680</v>
      </c>
      <c r="G487" s="171" t="s">
        <v>1</v>
      </c>
      <c r="H487" s="172">
        <v>1</v>
      </c>
      <c r="I487" s="173"/>
      <c r="J487" s="174">
        <f t="shared" si="119"/>
        <v>0</v>
      </c>
      <c r="K487" s="175"/>
      <c r="L487" s="34"/>
      <c r="M487" s="176" t="s">
        <v>1</v>
      </c>
      <c r="N487" s="139" t="s">
        <v>43</v>
      </c>
      <c r="P487" s="177">
        <f t="shared" si="120"/>
        <v>0</v>
      </c>
      <c r="Q487" s="177">
        <v>0</v>
      </c>
      <c r="R487" s="177">
        <f t="shared" si="121"/>
        <v>0</v>
      </c>
      <c r="S487" s="177">
        <v>0</v>
      </c>
      <c r="T487" s="178">
        <f t="shared" si="122"/>
        <v>0</v>
      </c>
      <c r="AR487" s="179" t="s">
        <v>580</v>
      </c>
      <c r="AT487" s="179" t="s">
        <v>576</v>
      </c>
      <c r="AU487" s="179" t="s">
        <v>84</v>
      </c>
      <c r="AY487" s="17" t="s">
        <v>574</v>
      </c>
      <c r="BE487" s="102">
        <f t="shared" si="123"/>
        <v>0</v>
      </c>
      <c r="BF487" s="102">
        <f t="shared" si="124"/>
        <v>0</v>
      </c>
      <c r="BG487" s="102">
        <f t="shared" si="125"/>
        <v>0</v>
      </c>
      <c r="BH487" s="102">
        <f t="shared" si="126"/>
        <v>0</v>
      </c>
      <c r="BI487" s="102">
        <f t="shared" si="127"/>
        <v>0</v>
      </c>
      <c r="BJ487" s="17" t="s">
        <v>89</v>
      </c>
      <c r="BK487" s="102">
        <f t="shared" si="128"/>
        <v>0</v>
      </c>
      <c r="BL487" s="17" t="s">
        <v>580</v>
      </c>
      <c r="BM487" s="179" t="s">
        <v>8681</v>
      </c>
    </row>
    <row r="488" spans="2:65" s="1" customFormat="1" ht="24.25" customHeight="1">
      <c r="B488" s="140"/>
      <c r="C488" s="168" t="s">
        <v>3381</v>
      </c>
      <c r="D488" s="168" t="s">
        <v>576</v>
      </c>
      <c r="E488" s="169" t="s">
        <v>8682</v>
      </c>
      <c r="F488" s="170" t="s">
        <v>8683</v>
      </c>
      <c r="G488" s="171" t="s">
        <v>1</v>
      </c>
      <c r="H488" s="172">
        <v>1</v>
      </c>
      <c r="I488" s="173"/>
      <c r="J488" s="174">
        <f t="shared" si="119"/>
        <v>0</v>
      </c>
      <c r="K488" s="175"/>
      <c r="L488" s="34"/>
      <c r="M488" s="176" t="s">
        <v>1</v>
      </c>
      <c r="N488" s="139" t="s">
        <v>43</v>
      </c>
      <c r="P488" s="177">
        <f t="shared" si="120"/>
        <v>0</v>
      </c>
      <c r="Q488" s="177">
        <v>0</v>
      </c>
      <c r="R488" s="177">
        <f t="shared" si="121"/>
        <v>0</v>
      </c>
      <c r="S488" s="177">
        <v>0</v>
      </c>
      <c r="T488" s="178">
        <f t="shared" si="122"/>
        <v>0</v>
      </c>
      <c r="AR488" s="179" t="s">
        <v>580</v>
      </c>
      <c r="AT488" s="179" t="s">
        <v>576</v>
      </c>
      <c r="AU488" s="179" t="s">
        <v>84</v>
      </c>
      <c r="AY488" s="17" t="s">
        <v>574</v>
      </c>
      <c r="BE488" s="102">
        <f t="shared" si="123"/>
        <v>0</v>
      </c>
      <c r="BF488" s="102">
        <f t="shared" si="124"/>
        <v>0</v>
      </c>
      <c r="BG488" s="102">
        <f t="shared" si="125"/>
        <v>0</v>
      </c>
      <c r="BH488" s="102">
        <f t="shared" si="126"/>
        <v>0</v>
      </c>
      <c r="BI488" s="102">
        <f t="shared" si="127"/>
        <v>0</v>
      </c>
      <c r="BJ488" s="17" t="s">
        <v>89</v>
      </c>
      <c r="BK488" s="102">
        <f t="shared" si="128"/>
        <v>0</v>
      </c>
      <c r="BL488" s="17" t="s">
        <v>580</v>
      </c>
      <c r="BM488" s="179" t="s">
        <v>8684</v>
      </c>
    </row>
    <row r="489" spans="2:65" s="1" customFormat="1" ht="24.25" customHeight="1">
      <c r="B489" s="140"/>
      <c r="C489" s="168" t="s">
        <v>3394</v>
      </c>
      <c r="D489" s="168" t="s">
        <v>576</v>
      </c>
      <c r="E489" s="169" t="s">
        <v>8685</v>
      </c>
      <c r="F489" s="170" t="s">
        <v>8686</v>
      </c>
      <c r="G489" s="171" t="s">
        <v>1</v>
      </c>
      <c r="H489" s="172">
        <v>1</v>
      </c>
      <c r="I489" s="173"/>
      <c r="J489" s="174">
        <f t="shared" si="119"/>
        <v>0</v>
      </c>
      <c r="K489" s="175"/>
      <c r="L489" s="34"/>
      <c r="M489" s="176" t="s">
        <v>1</v>
      </c>
      <c r="N489" s="139" t="s">
        <v>43</v>
      </c>
      <c r="P489" s="177">
        <f t="shared" si="120"/>
        <v>0</v>
      </c>
      <c r="Q489" s="177">
        <v>0</v>
      </c>
      <c r="R489" s="177">
        <f t="shared" si="121"/>
        <v>0</v>
      </c>
      <c r="S489" s="177">
        <v>0</v>
      </c>
      <c r="T489" s="178">
        <f t="shared" si="122"/>
        <v>0</v>
      </c>
      <c r="AR489" s="179" t="s">
        <v>580</v>
      </c>
      <c r="AT489" s="179" t="s">
        <v>576</v>
      </c>
      <c r="AU489" s="179" t="s">
        <v>84</v>
      </c>
      <c r="AY489" s="17" t="s">
        <v>574</v>
      </c>
      <c r="BE489" s="102">
        <f t="shared" si="123"/>
        <v>0</v>
      </c>
      <c r="BF489" s="102">
        <f t="shared" si="124"/>
        <v>0</v>
      </c>
      <c r="BG489" s="102">
        <f t="shared" si="125"/>
        <v>0</v>
      </c>
      <c r="BH489" s="102">
        <f t="shared" si="126"/>
        <v>0</v>
      </c>
      <c r="BI489" s="102">
        <f t="shared" si="127"/>
        <v>0</v>
      </c>
      <c r="BJ489" s="17" t="s">
        <v>89</v>
      </c>
      <c r="BK489" s="102">
        <f t="shared" si="128"/>
        <v>0</v>
      </c>
      <c r="BL489" s="17" t="s">
        <v>580</v>
      </c>
      <c r="BM489" s="179" t="s">
        <v>8687</v>
      </c>
    </row>
    <row r="490" spans="2:65" s="1" customFormat="1" ht="24.25" customHeight="1">
      <c r="B490" s="140"/>
      <c r="C490" s="168" t="s">
        <v>3406</v>
      </c>
      <c r="D490" s="168" t="s">
        <v>576</v>
      </c>
      <c r="E490" s="169" t="s">
        <v>8688</v>
      </c>
      <c r="F490" s="170" t="s">
        <v>8689</v>
      </c>
      <c r="G490" s="171" t="s">
        <v>1</v>
      </c>
      <c r="H490" s="172">
        <v>1</v>
      </c>
      <c r="I490" s="173"/>
      <c r="J490" s="174">
        <f t="shared" si="119"/>
        <v>0</v>
      </c>
      <c r="K490" s="175"/>
      <c r="L490" s="34"/>
      <c r="M490" s="176" t="s">
        <v>1</v>
      </c>
      <c r="N490" s="139" t="s">
        <v>43</v>
      </c>
      <c r="P490" s="177">
        <f t="shared" si="120"/>
        <v>0</v>
      </c>
      <c r="Q490" s="177">
        <v>0</v>
      </c>
      <c r="R490" s="177">
        <f t="shared" si="121"/>
        <v>0</v>
      </c>
      <c r="S490" s="177">
        <v>0</v>
      </c>
      <c r="T490" s="178">
        <f t="shared" si="122"/>
        <v>0</v>
      </c>
      <c r="AR490" s="179" t="s">
        <v>580</v>
      </c>
      <c r="AT490" s="179" t="s">
        <v>576</v>
      </c>
      <c r="AU490" s="179" t="s">
        <v>84</v>
      </c>
      <c r="AY490" s="17" t="s">
        <v>574</v>
      </c>
      <c r="BE490" s="102">
        <f t="shared" si="123"/>
        <v>0</v>
      </c>
      <c r="BF490" s="102">
        <f t="shared" si="124"/>
        <v>0</v>
      </c>
      <c r="BG490" s="102">
        <f t="shared" si="125"/>
        <v>0</v>
      </c>
      <c r="BH490" s="102">
        <f t="shared" si="126"/>
        <v>0</v>
      </c>
      <c r="BI490" s="102">
        <f t="shared" si="127"/>
        <v>0</v>
      </c>
      <c r="BJ490" s="17" t="s">
        <v>89</v>
      </c>
      <c r="BK490" s="102">
        <f t="shared" si="128"/>
        <v>0</v>
      </c>
      <c r="BL490" s="17" t="s">
        <v>580</v>
      </c>
      <c r="BM490" s="179" t="s">
        <v>8690</v>
      </c>
    </row>
    <row r="491" spans="2:65" s="1" customFormat="1" ht="38" customHeight="1">
      <c r="B491" s="140"/>
      <c r="C491" s="168" t="s">
        <v>3412</v>
      </c>
      <c r="D491" s="168" t="s">
        <v>576</v>
      </c>
      <c r="E491" s="169" t="s">
        <v>8691</v>
      </c>
      <c r="F491" s="170" t="s">
        <v>8092</v>
      </c>
      <c r="G491" s="171" t="s">
        <v>1</v>
      </c>
      <c r="H491" s="172">
        <v>50</v>
      </c>
      <c r="I491" s="173"/>
      <c r="J491" s="174">
        <f t="shared" si="119"/>
        <v>0</v>
      </c>
      <c r="K491" s="175"/>
      <c r="L491" s="34"/>
      <c r="M491" s="176" t="s">
        <v>1</v>
      </c>
      <c r="N491" s="139" t="s">
        <v>43</v>
      </c>
      <c r="P491" s="177">
        <f t="shared" si="120"/>
        <v>0</v>
      </c>
      <c r="Q491" s="177">
        <v>0</v>
      </c>
      <c r="R491" s="177">
        <f t="shared" si="121"/>
        <v>0</v>
      </c>
      <c r="S491" s="177">
        <v>0</v>
      </c>
      <c r="T491" s="178">
        <f t="shared" si="122"/>
        <v>0</v>
      </c>
      <c r="AR491" s="179" t="s">
        <v>580</v>
      </c>
      <c r="AT491" s="179" t="s">
        <v>576</v>
      </c>
      <c r="AU491" s="179" t="s">
        <v>84</v>
      </c>
      <c r="AY491" s="17" t="s">
        <v>574</v>
      </c>
      <c r="BE491" s="102">
        <f t="shared" si="123"/>
        <v>0</v>
      </c>
      <c r="BF491" s="102">
        <f t="shared" si="124"/>
        <v>0</v>
      </c>
      <c r="BG491" s="102">
        <f t="shared" si="125"/>
        <v>0</v>
      </c>
      <c r="BH491" s="102">
        <f t="shared" si="126"/>
        <v>0</v>
      </c>
      <c r="BI491" s="102">
        <f t="shared" si="127"/>
        <v>0</v>
      </c>
      <c r="BJ491" s="17" t="s">
        <v>89</v>
      </c>
      <c r="BK491" s="102">
        <f t="shared" si="128"/>
        <v>0</v>
      </c>
      <c r="BL491" s="17" t="s">
        <v>580</v>
      </c>
      <c r="BM491" s="179" t="s">
        <v>8692</v>
      </c>
    </row>
    <row r="492" spans="2:65" s="1" customFormat="1" ht="38" customHeight="1">
      <c r="B492" s="140"/>
      <c r="C492" s="168" t="s">
        <v>3417</v>
      </c>
      <c r="D492" s="168" t="s">
        <v>576</v>
      </c>
      <c r="E492" s="169" t="s">
        <v>8693</v>
      </c>
      <c r="F492" s="170" t="s">
        <v>7956</v>
      </c>
      <c r="G492" s="171" t="s">
        <v>1</v>
      </c>
      <c r="H492" s="172">
        <v>26</v>
      </c>
      <c r="I492" s="173"/>
      <c r="J492" s="174">
        <f t="shared" si="119"/>
        <v>0</v>
      </c>
      <c r="K492" s="175"/>
      <c r="L492" s="34"/>
      <c r="M492" s="176" t="s">
        <v>1</v>
      </c>
      <c r="N492" s="139" t="s">
        <v>43</v>
      </c>
      <c r="P492" s="177">
        <f t="shared" si="120"/>
        <v>0</v>
      </c>
      <c r="Q492" s="177">
        <v>0</v>
      </c>
      <c r="R492" s="177">
        <f t="shared" si="121"/>
        <v>0</v>
      </c>
      <c r="S492" s="177">
        <v>0</v>
      </c>
      <c r="T492" s="178">
        <f t="shared" si="122"/>
        <v>0</v>
      </c>
      <c r="AR492" s="179" t="s">
        <v>580</v>
      </c>
      <c r="AT492" s="179" t="s">
        <v>576</v>
      </c>
      <c r="AU492" s="179" t="s">
        <v>84</v>
      </c>
      <c r="AY492" s="17" t="s">
        <v>574</v>
      </c>
      <c r="BE492" s="102">
        <f t="shared" si="123"/>
        <v>0</v>
      </c>
      <c r="BF492" s="102">
        <f t="shared" si="124"/>
        <v>0</v>
      </c>
      <c r="BG492" s="102">
        <f t="shared" si="125"/>
        <v>0</v>
      </c>
      <c r="BH492" s="102">
        <f t="shared" si="126"/>
        <v>0</v>
      </c>
      <c r="BI492" s="102">
        <f t="shared" si="127"/>
        <v>0</v>
      </c>
      <c r="BJ492" s="17" t="s">
        <v>89</v>
      </c>
      <c r="BK492" s="102">
        <f t="shared" si="128"/>
        <v>0</v>
      </c>
      <c r="BL492" s="17" t="s">
        <v>580</v>
      </c>
      <c r="BM492" s="179" t="s">
        <v>8694</v>
      </c>
    </row>
    <row r="493" spans="2:65" s="1" customFormat="1" ht="24.25" customHeight="1">
      <c r="B493" s="140"/>
      <c r="C493" s="168" t="s">
        <v>3427</v>
      </c>
      <c r="D493" s="168" t="s">
        <v>576</v>
      </c>
      <c r="E493" s="169" t="s">
        <v>8695</v>
      </c>
      <c r="F493" s="170" t="s">
        <v>8269</v>
      </c>
      <c r="G493" s="171" t="s">
        <v>1</v>
      </c>
      <c r="H493" s="172">
        <v>4</v>
      </c>
      <c r="I493" s="173"/>
      <c r="J493" s="174">
        <f t="shared" si="119"/>
        <v>0</v>
      </c>
      <c r="K493" s="175"/>
      <c r="L493" s="34"/>
      <c r="M493" s="176" t="s">
        <v>1</v>
      </c>
      <c r="N493" s="139" t="s">
        <v>43</v>
      </c>
      <c r="P493" s="177">
        <f t="shared" si="120"/>
        <v>0</v>
      </c>
      <c r="Q493" s="177">
        <v>0</v>
      </c>
      <c r="R493" s="177">
        <f t="shared" si="121"/>
        <v>0</v>
      </c>
      <c r="S493" s="177">
        <v>0</v>
      </c>
      <c r="T493" s="178">
        <f t="shared" si="122"/>
        <v>0</v>
      </c>
      <c r="AR493" s="179" t="s">
        <v>580</v>
      </c>
      <c r="AT493" s="179" t="s">
        <v>576</v>
      </c>
      <c r="AU493" s="179" t="s">
        <v>84</v>
      </c>
      <c r="AY493" s="17" t="s">
        <v>574</v>
      </c>
      <c r="BE493" s="102">
        <f t="shared" si="123"/>
        <v>0</v>
      </c>
      <c r="BF493" s="102">
        <f t="shared" si="124"/>
        <v>0</v>
      </c>
      <c r="BG493" s="102">
        <f t="shared" si="125"/>
        <v>0</v>
      </c>
      <c r="BH493" s="102">
        <f t="shared" si="126"/>
        <v>0</v>
      </c>
      <c r="BI493" s="102">
        <f t="shared" si="127"/>
        <v>0</v>
      </c>
      <c r="BJ493" s="17" t="s">
        <v>89</v>
      </c>
      <c r="BK493" s="102">
        <f t="shared" si="128"/>
        <v>0</v>
      </c>
      <c r="BL493" s="17" t="s">
        <v>580</v>
      </c>
      <c r="BM493" s="179" t="s">
        <v>8696</v>
      </c>
    </row>
    <row r="494" spans="2:65" s="1" customFormat="1" ht="16.5" customHeight="1">
      <c r="B494" s="140"/>
      <c r="C494" s="168" t="s">
        <v>3432</v>
      </c>
      <c r="D494" s="168" t="s">
        <v>576</v>
      </c>
      <c r="E494" s="169" t="s">
        <v>8697</v>
      </c>
      <c r="F494" s="170" t="s">
        <v>8698</v>
      </c>
      <c r="G494" s="171" t="s">
        <v>1</v>
      </c>
      <c r="H494" s="172">
        <v>1</v>
      </c>
      <c r="I494" s="173"/>
      <c r="J494" s="174">
        <f t="shared" si="119"/>
        <v>0</v>
      </c>
      <c r="K494" s="175"/>
      <c r="L494" s="34"/>
      <c r="M494" s="176" t="s">
        <v>1</v>
      </c>
      <c r="N494" s="139" t="s">
        <v>43</v>
      </c>
      <c r="P494" s="177">
        <f t="shared" si="120"/>
        <v>0</v>
      </c>
      <c r="Q494" s="177">
        <v>0</v>
      </c>
      <c r="R494" s="177">
        <f t="shared" si="121"/>
        <v>0</v>
      </c>
      <c r="S494" s="177">
        <v>0</v>
      </c>
      <c r="T494" s="178">
        <f t="shared" si="122"/>
        <v>0</v>
      </c>
      <c r="AR494" s="179" t="s">
        <v>580</v>
      </c>
      <c r="AT494" s="179" t="s">
        <v>576</v>
      </c>
      <c r="AU494" s="179" t="s">
        <v>84</v>
      </c>
      <c r="AY494" s="17" t="s">
        <v>574</v>
      </c>
      <c r="BE494" s="102">
        <f t="shared" si="123"/>
        <v>0</v>
      </c>
      <c r="BF494" s="102">
        <f t="shared" si="124"/>
        <v>0</v>
      </c>
      <c r="BG494" s="102">
        <f t="shared" si="125"/>
        <v>0</v>
      </c>
      <c r="BH494" s="102">
        <f t="shared" si="126"/>
        <v>0</v>
      </c>
      <c r="BI494" s="102">
        <f t="shared" si="127"/>
        <v>0</v>
      </c>
      <c r="BJ494" s="17" t="s">
        <v>89</v>
      </c>
      <c r="BK494" s="102">
        <f t="shared" si="128"/>
        <v>0</v>
      </c>
      <c r="BL494" s="17" t="s">
        <v>580</v>
      </c>
      <c r="BM494" s="179" t="s">
        <v>8699</v>
      </c>
    </row>
    <row r="495" spans="2:65" s="1" customFormat="1" ht="16.5" customHeight="1">
      <c r="B495" s="140"/>
      <c r="C495" s="168" t="s">
        <v>3436</v>
      </c>
      <c r="D495" s="168" t="s">
        <v>576</v>
      </c>
      <c r="E495" s="169" t="s">
        <v>8700</v>
      </c>
      <c r="F495" s="170" t="s">
        <v>8701</v>
      </c>
      <c r="G495" s="171" t="s">
        <v>1</v>
      </c>
      <c r="H495" s="172">
        <v>1</v>
      </c>
      <c r="I495" s="173"/>
      <c r="J495" s="174">
        <f t="shared" si="119"/>
        <v>0</v>
      </c>
      <c r="K495" s="175"/>
      <c r="L495" s="34"/>
      <c r="M495" s="176" t="s">
        <v>1</v>
      </c>
      <c r="N495" s="139" t="s">
        <v>43</v>
      </c>
      <c r="P495" s="177">
        <f t="shared" si="120"/>
        <v>0</v>
      </c>
      <c r="Q495" s="177">
        <v>0</v>
      </c>
      <c r="R495" s="177">
        <f t="shared" si="121"/>
        <v>0</v>
      </c>
      <c r="S495" s="177">
        <v>0</v>
      </c>
      <c r="T495" s="178">
        <f t="shared" si="122"/>
        <v>0</v>
      </c>
      <c r="AR495" s="179" t="s">
        <v>580</v>
      </c>
      <c r="AT495" s="179" t="s">
        <v>576</v>
      </c>
      <c r="AU495" s="179" t="s">
        <v>84</v>
      </c>
      <c r="AY495" s="17" t="s">
        <v>574</v>
      </c>
      <c r="BE495" s="102">
        <f t="shared" si="123"/>
        <v>0</v>
      </c>
      <c r="BF495" s="102">
        <f t="shared" si="124"/>
        <v>0</v>
      </c>
      <c r="BG495" s="102">
        <f t="shared" si="125"/>
        <v>0</v>
      </c>
      <c r="BH495" s="102">
        <f t="shared" si="126"/>
        <v>0</v>
      </c>
      <c r="BI495" s="102">
        <f t="shared" si="127"/>
        <v>0</v>
      </c>
      <c r="BJ495" s="17" t="s">
        <v>89</v>
      </c>
      <c r="BK495" s="102">
        <f t="shared" si="128"/>
        <v>0</v>
      </c>
      <c r="BL495" s="17" t="s">
        <v>580</v>
      </c>
      <c r="BM495" s="179" t="s">
        <v>8702</v>
      </c>
    </row>
    <row r="496" spans="2:65" s="1" customFormat="1" ht="16.5" customHeight="1">
      <c r="B496" s="140"/>
      <c r="C496" s="168" t="s">
        <v>3442</v>
      </c>
      <c r="D496" s="168" t="s">
        <v>576</v>
      </c>
      <c r="E496" s="169" t="s">
        <v>8703</v>
      </c>
      <c r="F496" s="170" t="s">
        <v>7959</v>
      </c>
      <c r="G496" s="171" t="s">
        <v>1</v>
      </c>
      <c r="H496" s="172">
        <v>185</v>
      </c>
      <c r="I496" s="173"/>
      <c r="J496" s="174">
        <f t="shared" si="119"/>
        <v>0</v>
      </c>
      <c r="K496" s="175"/>
      <c r="L496" s="34"/>
      <c r="M496" s="176" t="s">
        <v>1</v>
      </c>
      <c r="N496" s="139" t="s">
        <v>43</v>
      </c>
      <c r="P496" s="177">
        <f t="shared" si="120"/>
        <v>0</v>
      </c>
      <c r="Q496" s="177">
        <v>0</v>
      </c>
      <c r="R496" s="177">
        <f t="shared" si="121"/>
        <v>0</v>
      </c>
      <c r="S496" s="177">
        <v>0</v>
      </c>
      <c r="T496" s="178">
        <f t="shared" si="122"/>
        <v>0</v>
      </c>
      <c r="AR496" s="179" t="s">
        <v>580</v>
      </c>
      <c r="AT496" s="179" t="s">
        <v>576</v>
      </c>
      <c r="AU496" s="179" t="s">
        <v>84</v>
      </c>
      <c r="AY496" s="17" t="s">
        <v>574</v>
      </c>
      <c r="BE496" s="102">
        <f t="shared" si="123"/>
        <v>0</v>
      </c>
      <c r="BF496" s="102">
        <f t="shared" si="124"/>
        <v>0</v>
      </c>
      <c r="BG496" s="102">
        <f t="shared" si="125"/>
        <v>0</v>
      </c>
      <c r="BH496" s="102">
        <f t="shared" si="126"/>
        <v>0</v>
      </c>
      <c r="BI496" s="102">
        <f t="shared" si="127"/>
        <v>0</v>
      </c>
      <c r="BJ496" s="17" t="s">
        <v>89</v>
      </c>
      <c r="BK496" s="102">
        <f t="shared" si="128"/>
        <v>0</v>
      </c>
      <c r="BL496" s="17" t="s">
        <v>580</v>
      </c>
      <c r="BM496" s="179" t="s">
        <v>8704</v>
      </c>
    </row>
    <row r="497" spans="2:65" s="1" customFormat="1" ht="16.5" customHeight="1">
      <c r="B497" s="140"/>
      <c r="C497" s="168" t="s">
        <v>3447</v>
      </c>
      <c r="D497" s="168" t="s">
        <v>576</v>
      </c>
      <c r="E497" s="169" t="s">
        <v>8705</v>
      </c>
      <c r="F497" s="170" t="s">
        <v>7844</v>
      </c>
      <c r="G497" s="171" t="s">
        <v>1</v>
      </c>
      <c r="H497" s="172">
        <v>70</v>
      </c>
      <c r="I497" s="173"/>
      <c r="J497" s="174">
        <f t="shared" si="119"/>
        <v>0</v>
      </c>
      <c r="K497" s="175"/>
      <c r="L497" s="34"/>
      <c r="M497" s="176" t="s">
        <v>1</v>
      </c>
      <c r="N497" s="139" t="s">
        <v>43</v>
      </c>
      <c r="P497" s="177">
        <f t="shared" si="120"/>
        <v>0</v>
      </c>
      <c r="Q497" s="177">
        <v>0</v>
      </c>
      <c r="R497" s="177">
        <f t="shared" si="121"/>
        <v>0</v>
      </c>
      <c r="S497" s="177">
        <v>0</v>
      </c>
      <c r="T497" s="178">
        <f t="shared" si="122"/>
        <v>0</v>
      </c>
      <c r="AR497" s="179" t="s">
        <v>580</v>
      </c>
      <c r="AT497" s="179" t="s">
        <v>576</v>
      </c>
      <c r="AU497" s="179" t="s">
        <v>84</v>
      </c>
      <c r="AY497" s="17" t="s">
        <v>574</v>
      </c>
      <c r="BE497" s="102">
        <f t="shared" si="123"/>
        <v>0</v>
      </c>
      <c r="BF497" s="102">
        <f t="shared" si="124"/>
        <v>0</v>
      </c>
      <c r="BG497" s="102">
        <f t="shared" si="125"/>
        <v>0</v>
      </c>
      <c r="BH497" s="102">
        <f t="shared" si="126"/>
        <v>0</v>
      </c>
      <c r="BI497" s="102">
        <f t="shared" si="127"/>
        <v>0</v>
      </c>
      <c r="BJ497" s="17" t="s">
        <v>89</v>
      </c>
      <c r="BK497" s="102">
        <f t="shared" si="128"/>
        <v>0</v>
      </c>
      <c r="BL497" s="17" t="s">
        <v>580</v>
      </c>
      <c r="BM497" s="179" t="s">
        <v>8706</v>
      </c>
    </row>
    <row r="498" spans="2:65" s="1" customFormat="1" ht="16.5" customHeight="1">
      <c r="B498" s="140"/>
      <c r="C498" s="168" t="s">
        <v>3454</v>
      </c>
      <c r="D498" s="168" t="s">
        <v>576</v>
      </c>
      <c r="E498" s="169" t="s">
        <v>8707</v>
      </c>
      <c r="F498" s="170" t="s">
        <v>7847</v>
      </c>
      <c r="G498" s="171" t="s">
        <v>1</v>
      </c>
      <c r="H498" s="172">
        <v>51</v>
      </c>
      <c r="I498" s="173"/>
      <c r="J498" s="174">
        <f t="shared" si="119"/>
        <v>0</v>
      </c>
      <c r="K498" s="175"/>
      <c r="L498" s="34"/>
      <c r="M498" s="176" t="s">
        <v>1</v>
      </c>
      <c r="N498" s="139" t="s">
        <v>43</v>
      </c>
      <c r="P498" s="177">
        <f t="shared" si="120"/>
        <v>0</v>
      </c>
      <c r="Q498" s="177">
        <v>0</v>
      </c>
      <c r="R498" s="177">
        <f t="shared" si="121"/>
        <v>0</v>
      </c>
      <c r="S498" s="177">
        <v>0</v>
      </c>
      <c r="T498" s="178">
        <f t="shared" si="122"/>
        <v>0</v>
      </c>
      <c r="AR498" s="179" t="s">
        <v>580</v>
      </c>
      <c r="AT498" s="179" t="s">
        <v>576</v>
      </c>
      <c r="AU498" s="179" t="s">
        <v>84</v>
      </c>
      <c r="AY498" s="17" t="s">
        <v>574</v>
      </c>
      <c r="BE498" s="102">
        <f t="shared" si="123"/>
        <v>0</v>
      </c>
      <c r="BF498" s="102">
        <f t="shared" si="124"/>
        <v>0</v>
      </c>
      <c r="BG498" s="102">
        <f t="shared" si="125"/>
        <v>0</v>
      </c>
      <c r="BH498" s="102">
        <f t="shared" si="126"/>
        <v>0</v>
      </c>
      <c r="BI498" s="102">
        <f t="shared" si="127"/>
        <v>0</v>
      </c>
      <c r="BJ498" s="17" t="s">
        <v>89</v>
      </c>
      <c r="BK498" s="102">
        <f t="shared" si="128"/>
        <v>0</v>
      </c>
      <c r="BL498" s="17" t="s">
        <v>580</v>
      </c>
      <c r="BM498" s="179" t="s">
        <v>8708</v>
      </c>
    </row>
    <row r="499" spans="2:65" s="1" customFormat="1" ht="16.5" customHeight="1">
      <c r="B499" s="140"/>
      <c r="C499" s="168" t="s">
        <v>3458</v>
      </c>
      <c r="D499" s="168" t="s">
        <v>576</v>
      </c>
      <c r="E499" s="169" t="s">
        <v>8709</v>
      </c>
      <c r="F499" s="170" t="s">
        <v>7850</v>
      </c>
      <c r="G499" s="171" t="s">
        <v>1</v>
      </c>
      <c r="H499" s="172">
        <v>18</v>
      </c>
      <c r="I499" s="173"/>
      <c r="J499" s="174">
        <f t="shared" si="119"/>
        <v>0</v>
      </c>
      <c r="K499" s="175"/>
      <c r="L499" s="34"/>
      <c r="M499" s="176" t="s">
        <v>1</v>
      </c>
      <c r="N499" s="139" t="s">
        <v>43</v>
      </c>
      <c r="P499" s="177">
        <f t="shared" si="120"/>
        <v>0</v>
      </c>
      <c r="Q499" s="177">
        <v>0</v>
      </c>
      <c r="R499" s="177">
        <f t="shared" si="121"/>
        <v>0</v>
      </c>
      <c r="S499" s="177">
        <v>0</v>
      </c>
      <c r="T499" s="178">
        <f t="shared" si="122"/>
        <v>0</v>
      </c>
      <c r="AR499" s="179" t="s">
        <v>580</v>
      </c>
      <c r="AT499" s="179" t="s">
        <v>576</v>
      </c>
      <c r="AU499" s="179" t="s">
        <v>84</v>
      </c>
      <c r="AY499" s="17" t="s">
        <v>574</v>
      </c>
      <c r="BE499" s="102">
        <f t="shared" si="123"/>
        <v>0</v>
      </c>
      <c r="BF499" s="102">
        <f t="shared" si="124"/>
        <v>0</v>
      </c>
      <c r="BG499" s="102">
        <f t="shared" si="125"/>
        <v>0</v>
      </c>
      <c r="BH499" s="102">
        <f t="shared" si="126"/>
        <v>0</v>
      </c>
      <c r="BI499" s="102">
        <f t="shared" si="127"/>
        <v>0</v>
      </c>
      <c r="BJ499" s="17" t="s">
        <v>89</v>
      </c>
      <c r="BK499" s="102">
        <f t="shared" si="128"/>
        <v>0</v>
      </c>
      <c r="BL499" s="17" t="s">
        <v>580</v>
      </c>
      <c r="BM499" s="179" t="s">
        <v>8710</v>
      </c>
    </row>
    <row r="500" spans="2:65" s="1" customFormat="1" ht="16.5" customHeight="1">
      <c r="B500" s="140"/>
      <c r="C500" s="168" t="s">
        <v>3463</v>
      </c>
      <c r="D500" s="168" t="s">
        <v>576</v>
      </c>
      <c r="E500" s="169" t="s">
        <v>8711</v>
      </c>
      <c r="F500" s="170" t="s">
        <v>7853</v>
      </c>
      <c r="G500" s="171" t="s">
        <v>1</v>
      </c>
      <c r="H500" s="172">
        <v>6</v>
      </c>
      <c r="I500" s="173"/>
      <c r="J500" s="174">
        <f t="shared" si="119"/>
        <v>0</v>
      </c>
      <c r="K500" s="175"/>
      <c r="L500" s="34"/>
      <c r="M500" s="176" t="s">
        <v>1</v>
      </c>
      <c r="N500" s="139" t="s">
        <v>43</v>
      </c>
      <c r="P500" s="177">
        <f t="shared" si="120"/>
        <v>0</v>
      </c>
      <c r="Q500" s="177">
        <v>0</v>
      </c>
      <c r="R500" s="177">
        <f t="shared" si="121"/>
        <v>0</v>
      </c>
      <c r="S500" s="177">
        <v>0</v>
      </c>
      <c r="T500" s="178">
        <f t="shared" si="122"/>
        <v>0</v>
      </c>
      <c r="AR500" s="179" t="s">
        <v>580</v>
      </c>
      <c r="AT500" s="179" t="s">
        <v>576</v>
      </c>
      <c r="AU500" s="179" t="s">
        <v>84</v>
      </c>
      <c r="AY500" s="17" t="s">
        <v>574</v>
      </c>
      <c r="BE500" s="102">
        <f t="shared" si="123"/>
        <v>0</v>
      </c>
      <c r="BF500" s="102">
        <f t="shared" si="124"/>
        <v>0</v>
      </c>
      <c r="BG500" s="102">
        <f t="shared" si="125"/>
        <v>0</v>
      </c>
      <c r="BH500" s="102">
        <f t="shared" si="126"/>
        <v>0</v>
      </c>
      <c r="BI500" s="102">
        <f t="shared" si="127"/>
        <v>0</v>
      </c>
      <c r="BJ500" s="17" t="s">
        <v>89</v>
      </c>
      <c r="BK500" s="102">
        <f t="shared" si="128"/>
        <v>0</v>
      </c>
      <c r="BL500" s="17" t="s">
        <v>580</v>
      </c>
      <c r="BM500" s="179" t="s">
        <v>8712</v>
      </c>
    </row>
    <row r="501" spans="2:65" s="1" customFormat="1" ht="16.5" customHeight="1">
      <c r="B501" s="140"/>
      <c r="C501" s="168" t="s">
        <v>3468</v>
      </c>
      <c r="D501" s="168" t="s">
        <v>576</v>
      </c>
      <c r="E501" s="169" t="s">
        <v>8713</v>
      </c>
      <c r="F501" s="170" t="s">
        <v>7962</v>
      </c>
      <c r="G501" s="171" t="s">
        <v>1</v>
      </c>
      <c r="H501" s="172">
        <v>28</v>
      </c>
      <c r="I501" s="173"/>
      <c r="J501" s="174">
        <f t="shared" si="119"/>
        <v>0</v>
      </c>
      <c r="K501" s="175"/>
      <c r="L501" s="34"/>
      <c r="M501" s="176" t="s">
        <v>1</v>
      </c>
      <c r="N501" s="139" t="s">
        <v>43</v>
      </c>
      <c r="P501" s="177">
        <f t="shared" si="120"/>
        <v>0</v>
      </c>
      <c r="Q501" s="177">
        <v>0</v>
      </c>
      <c r="R501" s="177">
        <f t="shared" si="121"/>
        <v>0</v>
      </c>
      <c r="S501" s="177">
        <v>0</v>
      </c>
      <c r="T501" s="178">
        <f t="shared" si="122"/>
        <v>0</v>
      </c>
      <c r="AR501" s="179" t="s">
        <v>580</v>
      </c>
      <c r="AT501" s="179" t="s">
        <v>576</v>
      </c>
      <c r="AU501" s="179" t="s">
        <v>84</v>
      </c>
      <c r="AY501" s="17" t="s">
        <v>574</v>
      </c>
      <c r="BE501" s="102">
        <f t="shared" si="123"/>
        <v>0</v>
      </c>
      <c r="BF501" s="102">
        <f t="shared" si="124"/>
        <v>0</v>
      </c>
      <c r="BG501" s="102">
        <f t="shared" si="125"/>
        <v>0</v>
      </c>
      <c r="BH501" s="102">
        <f t="shared" si="126"/>
        <v>0</v>
      </c>
      <c r="BI501" s="102">
        <f t="shared" si="127"/>
        <v>0</v>
      </c>
      <c r="BJ501" s="17" t="s">
        <v>89</v>
      </c>
      <c r="BK501" s="102">
        <f t="shared" si="128"/>
        <v>0</v>
      </c>
      <c r="BL501" s="17" t="s">
        <v>580</v>
      </c>
      <c r="BM501" s="179" t="s">
        <v>8714</v>
      </c>
    </row>
    <row r="502" spans="2:65" s="1" customFormat="1" ht="16.5" customHeight="1">
      <c r="B502" s="140"/>
      <c r="C502" s="168" t="s">
        <v>3473</v>
      </c>
      <c r="D502" s="168" t="s">
        <v>576</v>
      </c>
      <c r="E502" s="169" t="s">
        <v>8715</v>
      </c>
      <c r="F502" s="170" t="s">
        <v>7859</v>
      </c>
      <c r="G502" s="171" t="s">
        <v>1</v>
      </c>
      <c r="H502" s="172">
        <v>9</v>
      </c>
      <c r="I502" s="173"/>
      <c r="J502" s="174">
        <f t="shared" si="119"/>
        <v>0</v>
      </c>
      <c r="K502" s="175"/>
      <c r="L502" s="34"/>
      <c r="M502" s="176" t="s">
        <v>1</v>
      </c>
      <c r="N502" s="139" t="s">
        <v>43</v>
      </c>
      <c r="P502" s="177">
        <f t="shared" si="120"/>
        <v>0</v>
      </c>
      <c r="Q502" s="177">
        <v>0</v>
      </c>
      <c r="R502" s="177">
        <f t="shared" si="121"/>
        <v>0</v>
      </c>
      <c r="S502" s="177">
        <v>0</v>
      </c>
      <c r="T502" s="178">
        <f t="shared" si="122"/>
        <v>0</v>
      </c>
      <c r="AR502" s="179" t="s">
        <v>580</v>
      </c>
      <c r="AT502" s="179" t="s">
        <v>576</v>
      </c>
      <c r="AU502" s="179" t="s">
        <v>84</v>
      </c>
      <c r="AY502" s="17" t="s">
        <v>574</v>
      </c>
      <c r="BE502" s="102">
        <f t="shared" si="123"/>
        <v>0</v>
      </c>
      <c r="BF502" s="102">
        <f t="shared" si="124"/>
        <v>0</v>
      </c>
      <c r="BG502" s="102">
        <f t="shared" si="125"/>
        <v>0</v>
      </c>
      <c r="BH502" s="102">
        <f t="shared" si="126"/>
        <v>0</v>
      </c>
      <c r="BI502" s="102">
        <f t="shared" si="127"/>
        <v>0</v>
      </c>
      <c r="BJ502" s="17" t="s">
        <v>89</v>
      </c>
      <c r="BK502" s="102">
        <f t="shared" si="128"/>
        <v>0</v>
      </c>
      <c r="BL502" s="17" t="s">
        <v>580</v>
      </c>
      <c r="BM502" s="179" t="s">
        <v>8716</v>
      </c>
    </row>
    <row r="503" spans="2:65" s="1" customFormat="1" ht="16.5" customHeight="1">
      <c r="B503" s="140"/>
      <c r="C503" s="168" t="s">
        <v>3478</v>
      </c>
      <c r="D503" s="168" t="s">
        <v>576</v>
      </c>
      <c r="E503" s="169" t="s">
        <v>8717</v>
      </c>
      <c r="F503" s="170" t="s">
        <v>7862</v>
      </c>
      <c r="G503" s="171" t="s">
        <v>1</v>
      </c>
      <c r="H503" s="172">
        <v>24</v>
      </c>
      <c r="I503" s="173"/>
      <c r="J503" s="174">
        <f t="shared" si="119"/>
        <v>0</v>
      </c>
      <c r="K503" s="175"/>
      <c r="L503" s="34"/>
      <c r="M503" s="176" t="s">
        <v>1</v>
      </c>
      <c r="N503" s="139" t="s">
        <v>43</v>
      </c>
      <c r="P503" s="177">
        <f t="shared" si="120"/>
        <v>0</v>
      </c>
      <c r="Q503" s="177">
        <v>0</v>
      </c>
      <c r="R503" s="177">
        <f t="shared" si="121"/>
        <v>0</v>
      </c>
      <c r="S503" s="177">
        <v>0</v>
      </c>
      <c r="T503" s="178">
        <f t="shared" si="122"/>
        <v>0</v>
      </c>
      <c r="AR503" s="179" t="s">
        <v>580</v>
      </c>
      <c r="AT503" s="179" t="s">
        <v>576</v>
      </c>
      <c r="AU503" s="179" t="s">
        <v>84</v>
      </c>
      <c r="AY503" s="17" t="s">
        <v>574</v>
      </c>
      <c r="BE503" s="102">
        <f t="shared" si="123"/>
        <v>0</v>
      </c>
      <c r="BF503" s="102">
        <f t="shared" si="124"/>
        <v>0</v>
      </c>
      <c r="BG503" s="102">
        <f t="shared" si="125"/>
        <v>0</v>
      </c>
      <c r="BH503" s="102">
        <f t="shared" si="126"/>
        <v>0</v>
      </c>
      <c r="BI503" s="102">
        <f t="shared" si="127"/>
        <v>0</v>
      </c>
      <c r="BJ503" s="17" t="s">
        <v>89</v>
      </c>
      <c r="BK503" s="102">
        <f t="shared" si="128"/>
        <v>0</v>
      </c>
      <c r="BL503" s="17" t="s">
        <v>580</v>
      </c>
      <c r="BM503" s="179" t="s">
        <v>8718</v>
      </c>
    </row>
    <row r="504" spans="2:65" s="1" customFormat="1" ht="16.5" customHeight="1">
      <c r="B504" s="140"/>
      <c r="C504" s="168" t="s">
        <v>3483</v>
      </c>
      <c r="D504" s="168" t="s">
        <v>576</v>
      </c>
      <c r="E504" s="169" t="s">
        <v>8719</v>
      </c>
      <c r="F504" s="170" t="s">
        <v>7865</v>
      </c>
      <c r="G504" s="171" t="s">
        <v>1</v>
      </c>
      <c r="H504" s="172">
        <v>5</v>
      </c>
      <c r="I504" s="173"/>
      <c r="J504" s="174">
        <f t="shared" si="119"/>
        <v>0</v>
      </c>
      <c r="K504" s="175"/>
      <c r="L504" s="34"/>
      <c r="M504" s="176" t="s">
        <v>1</v>
      </c>
      <c r="N504" s="139" t="s">
        <v>43</v>
      </c>
      <c r="P504" s="177">
        <f t="shared" si="120"/>
        <v>0</v>
      </c>
      <c r="Q504" s="177">
        <v>0</v>
      </c>
      <c r="R504" s="177">
        <f t="shared" si="121"/>
        <v>0</v>
      </c>
      <c r="S504" s="177">
        <v>0</v>
      </c>
      <c r="T504" s="178">
        <f t="shared" si="122"/>
        <v>0</v>
      </c>
      <c r="AR504" s="179" t="s">
        <v>580</v>
      </c>
      <c r="AT504" s="179" t="s">
        <v>576</v>
      </c>
      <c r="AU504" s="179" t="s">
        <v>84</v>
      </c>
      <c r="AY504" s="17" t="s">
        <v>574</v>
      </c>
      <c r="BE504" s="102">
        <f t="shared" si="123"/>
        <v>0</v>
      </c>
      <c r="BF504" s="102">
        <f t="shared" si="124"/>
        <v>0</v>
      </c>
      <c r="BG504" s="102">
        <f t="shared" si="125"/>
        <v>0</v>
      </c>
      <c r="BH504" s="102">
        <f t="shared" si="126"/>
        <v>0</v>
      </c>
      <c r="BI504" s="102">
        <f t="shared" si="127"/>
        <v>0</v>
      </c>
      <c r="BJ504" s="17" t="s">
        <v>89</v>
      </c>
      <c r="BK504" s="102">
        <f t="shared" si="128"/>
        <v>0</v>
      </c>
      <c r="BL504" s="17" t="s">
        <v>580</v>
      </c>
      <c r="BM504" s="179" t="s">
        <v>8720</v>
      </c>
    </row>
    <row r="505" spans="2:65" s="1" customFormat="1" ht="16.5" customHeight="1">
      <c r="B505" s="140"/>
      <c r="C505" s="168" t="s">
        <v>3488</v>
      </c>
      <c r="D505" s="168" t="s">
        <v>576</v>
      </c>
      <c r="E505" s="169" t="s">
        <v>8721</v>
      </c>
      <c r="F505" s="170" t="s">
        <v>7868</v>
      </c>
      <c r="G505" s="171" t="s">
        <v>1</v>
      </c>
      <c r="H505" s="172">
        <v>2</v>
      </c>
      <c r="I505" s="173"/>
      <c r="J505" s="174">
        <f t="shared" si="119"/>
        <v>0</v>
      </c>
      <c r="K505" s="175"/>
      <c r="L505" s="34"/>
      <c r="M505" s="176" t="s">
        <v>1</v>
      </c>
      <c r="N505" s="139" t="s">
        <v>43</v>
      </c>
      <c r="P505" s="177">
        <f t="shared" si="120"/>
        <v>0</v>
      </c>
      <c r="Q505" s="177">
        <v>0</v>
      </c>
      <c r="R505" s="177">
        <f t="shared" si="121"/>
        <v>0</v>
      </c>
      <c r="S505" s="177">
        <v>0</v>
      </c>
      <c r="T505" s="178">
        <f t="shared" si="122"/>
        <v>0</v>
      </c>
      <c r="AR505" s="179" t="s">
        <v>580</v>
      </c>
      <c r="AT505" s="179" t="s">
        <v>576</v>
      </c>
      <c r="AU505" s="179" t="s">
        <v>84</v>
      </c>
      <c r="AY505" s="17" t="s">
        <v>574</v>
      </c>
      <c r="BE505" s="102">
        <f t="shared" si="123"/>
        <v>0</v>
      </c>
      <c r="BF505" s="102">
        <f t="shared" si="124"/>
        <v>0</v>
      </c>
      <c r="BG505" s="102">
        <f t="shared" si="125"/>
        <v>0</v>
      </c>
      <c r="BH505" s="102">
        <f t="shared" si="126"/>
        <v>0</v>
      </c>
      <c r="BI505" s="102">
        <f t="shared" si="127"/>
        <v>0</v>
      </c>
      <c r="BJ505" s="17" t="s">
        <v>89</v>
      </c>
      <c r="BK505" s="102">
        <f t="shared" si="128"/>
        <v>0</v>
      </c>
      <c r="BL505" s="17" t="s">
        <v>580</v>
      </c>
      <c r="BM505" s="179" t="s">
        <v>8722</v>
      </c>
    </row>
    <row r="506" spans="2:65" s="1" customFormat="1" ht="21.75" customHeight="1">
      <c r="B506" s="140"/>
      <c r="C506" s="168" t="s">
        <v>3520</v>
      </c>
      <c r="D506" s="168" t="s">
        <v>576</v>
      </c>
      <c r="E506" s="169" t="s">
        <v>8723</v>
      </c>
      <c r="F506" s="170" t="s">
        <v>7874</v>
      </c>
      <c r="G506" s="171" t="s">
        <v>1</v>
      </c>
      <c r="H506" s="172">
        <v>3</v>
      </c>
      <c r="I506" s="173"/>
      <c r="J506" s="174">
        <f t="shared" si="119"/>
        <v>0</v>
      </c>
      <c r="K506" s="175"/>
      <c r="L506" s="34"/>
      <c r="M506" s="176" t="s">
        <v>1</v>
      </c>
      <c r="N506" s="139" t="s">
        <v>43</v>
      </c>
      <c r="P506" s="177">
        <f t="shared" si="120"/>
        <v>0</v>
      </c>
      <c r="Q506" s="177">
        <v>0</v>
      </c>
      <c r="R506" s="177">
        <f t="shared" si="121"/>
        <v>0</v>
      </c>
      <c r="S506" s="177">
        <v>0</v>
      </c>
      <c r="T506" s="178">
        <f t="shared" si="122"/>
        <v>0</v>
      </c>
      <c r="AR506" s="179" t="s">
        <v>580</v>
      </c>
      <c r="AT506" s="179" t="s">
        <v>576</v>
      </c>
      <c r="AU506" s="179" t="s">
        <v>84</v>
      </c>
      <c r="AY506" s="17" t="s">
        <v>574</v>
      </c>
      <c r="BE506" s="102">
        <f t="shared" si="123"/>
        <v>0</v>
      </c>
      <c r="BF506" s="102">
        <f t="shared" si="124"/>
        <v>0</v>
      </c>
      <c r="BG506" s="102">
        <f t="shared" si="125"/>
        <v>0</v>
      </c>
      <c r="BH506" s="102">
        <f t="shared" si="126"/>
        <v>0</v>
      </c>
      <c r="BI506" s="102">
        <f t="shared" si="127"/>
        <v>0</v>
      </c>
      <c r="BJ506" s="17" t="s">
        <v>89</v>
      </c>
      <c r="BK506" s="102">
        <f t="shared" si="128"/>
        <v>0</v>
      </c>
      <c r="BL506" s="17" t="s">
        <v>580</v>
      </c>
      <c r="BM506" s="179" t="s">
        <v>8724</v>
      </c>
    </row>
    <row r="507" spans="2:65" s="1" customFormat="1" ht="21.75" customHeight="1">
      <c r="B507" s="140"/>
      <c r="C507" s="168" t="s">
        <v>3525</v>
      </c>
      <c r="D507" s="168" t="s">
        <v>576</v>
      </c>
      <c r="E507" s="169" t="s">
        <v>8725</v>
      </c>
      <c r="F507" s="170" t="s">
        <v>7877</v>
      </c>
      <c r="G507" s="171" t="s">
        <v>1</v>
      </c>
      <c r="H507" s="172">
        <v>7</v>
      </c>
      <c r="I507" s="173"/>
      <c r="J507" s="174">
        <f t="shared" si="119"/>
        <v>0</v>
      </c>
      <c r="K507" s="175"/>
      <c r="L507" s="34"/>
      <c r="M507" s="176" t="s">
        <v>1</v>
      </c>
      <c r="N507" s="139" t="s">
        <v>43</v>
      </c>
      <c r="P507" s="177">
        <f t="shared" si="120"/>
        <v>0</v>
      </c>
      <c r="Q507" s="177">
        <v>0</v>
      </c>
      <c r="R507" s="177">
        <f t="shared" si="121"/>
        <v>0</v>
      </c>
      <c r="S507" s="177">
        <v>0</v>
      </c>
      <c r="T507" s="178">
        <f t="shared" si="122"/>
        <v>0</v>
      </c>
      <c r="AR507" s="179" t="s">
        <v>580</v>
      </c>
      <c r="AT507" s="179" t="s">
        <v>576</v>
      </c>
      <c r="AU507" s="179" t="s">
        <v>84</v>
      </c>
      <c r="AY507" s="17" t="s">
        <v>574</v>
      </c>
      <c r="BE507" s="102">
        <f t="shared" si="123"/>
        <v>0</v>
      </c>
      <c r="BF507" s="102">
        <f t="shared" si="124"/>
        <v>0</v>
      </c>
      <c r="BG507" s="102">
        <f t="shared" si="125"/>
        <v>0</v>
      </c>
      <c r="BH507" s="102">
        <f t="shared" si="126"/>
        <v>0</v>
      </c>
      <c r="BI507" s="102">
        <f t="shared" si="127"/>
        <v>0</v>
      </c>
      <c r="BJ507" s="17" t="s">
        <v>89</v>
      </c>
      <c r="BK507" s="102">
        <f t="shared" si="128"/>
        <v>0</v>
      </c>
      <c r="BL507" s="17" t="s">
        <v>580</v>
      </c>
      <c r="BM507" s="179" t="s">
        <v>8726</v>
      </c>
    </row>
    <row r="508" spans="2:65" s="1" customFormat="1" ht="21.75" customHeight="1">
      <c r="B508" s="140"/>
      <c r="C508" s="168" t="s">
        <v>3530</v>
      </c>
      <c r="D508" s="168" t="s">
        <v>576</v>
      </c>
      <c r="E508" s="169" t="s">
        <v>8727</v>
      </c>
      <c r="F508" s="170" t="s">
        <v>8121</v>
      </c>
      <c r="G508" s="171" t="s">
        <v>1</v>
      </c>
      <c r="H508" s="172">
        <v>5</v>
      </c>
      <c r="I508" s="173"/>
      <c r="J508" s="174">
        <f t="shared" si="119"/>
        <v>0</v>
      </c>
      <c r="K508" s="175"/>
      <c r="L508" s="34"/>
      <c r="M508" s="176" t="s">
        <v>1</v>
      </c>
      <c r="N508" s="139" t="s">
        <v>43</v>
      </c>
      <c r="P508" s="177">
        <f t="shared" si="120"/>
        <v>0</v>
      </c>
      <c r="Q508" s="177">
        <v>0</v>
      </c>
      <c r="R508" s="177">
        <f t="shared" si="121"/>
        <v>0</v>
      </c>
      <c r="S508" s="177">
        <v>0</v>
      </c>
      <c r="T508" s="178">
        <f t="shared" si="122"/>
        <v>0</v>
      </c>
      <c r="AR508" s="179" t="s">
        <v>580</v>
      </c>
      <c r="AT508" s="179" t="s">
        <v>576</v>
      </c>
      <c r="AU508" s="179" t="s">
        <v>84</v>
      </c>
      <c r="AY508" s="17" t="s">
        <v>574</v>
      </c>
      <c r="BE508" s="102">
        <f t="shared" si="123"/>
        <v>0</v>
      </c>
      <c r="BF508" s="102">
        <f t="shared" si="124"/>
        <v>0</v>
      </c>
      <c r="BG508" s="102">
        <f t="shared" si="125"/>
        <v>0</v>
      </c>
      <c r="BH508" s="102">
        <f t="shared" si="126"/>
        <v>0</v>
      </c>
      <c r="BI508" s="102">
        <f t="shared" si="127"/>
        <v>0</v>
      </c>
      <c r="BJ508" s="17" t="s">
        <v>89</v>
      </c>
      <c r="BK508" s="102">
        <f t="shared" si="128"/>
        <v>0</v>
      </c>
      <c r="BL508" s="17" t="s">
        <v>580</v>
      </c>
      <c r="BM508" s="179" t="s">
        <v>8728</v>
      </c>
    </row>
    <row r="509" spans="2:65" s="1" customFormat="1" ht="24.25" customHeight="1">
      <c r="B509" s="140"/>
      <c r="C509" s="168" t="s">
        <v>3535</v>
      </c>
      <c r="D509" s="168" t="s">
        <v>576</v>
      </c>
      <c r="E509" s="169" t="s">
        <v>8729</v>
      </c>
      <c r="F509" s="170" t="s">
        <v>7883</v>
      </c>
      <c r="G509" s="171" t="s">
        <v>1</v>
      </c>
      <c r="H509" s="172">
        <v>1</v>
      </c>
      <c r="I509" s="173"/>
      <c r="J509" s="174">
        <f t="shared" si="119"/>
        <v>0</v>
      </c>
      <c r="K509" s="175"/>
      <c r="L509" s="34"/>
      <c r="M509" s="176" t="s">
        <v>1</v>
      </c>
      <c r="N509" s="139" t="s">
        <v>43</v>
      </c>
      <c r="P509" s="177">
        <f t="shared" si="120"/>
        <v>0</v>
      </c>
      <c r="Q509" s="177">
        <v>0</v>
      </c>
      <c r="R509" s="177">
        <f t="shared" si="121"/>
        <v>0</v>
      </c>
      <c r="S509" s="177">
        <v>0</v>
      </c>
      <c r="T509" s="178">
        <f t="shared" si="122"/>
        <v>0</v>
      </c>
      <c r="AR509" s="179" t="s">
        <v>580</v>
      </c>
      <c r="AT509" s="179" t="s">
        <v>576</v>
      </c>
      <c r="AU509" s="179" t="s">
        <v>84</v>
      </c>
      <c r="AY509" s="17" t="s">
        <v>574</v>
      </c>
      <c r="BE509" s="102">
        <f t="shared" si="123"/>
        <v>0</v>
      </c>
      <c r="BF509" s="102">
        <f t="shared" si="124"/>
        <v>0</v>
      </c>
      <c r="BG509" s="102">
        <f t="shared" si="125"/>
        <v>0</v>
      </c>
      <c r="BH509" s="102">
        <f t="shared" si="126"/>
        <v>0</v>
      </c>
      <c r="BI509" s="102">
        <f t="shared" si="127"/>
        <v>0</v>
      </c>
      <c r="BJ509" s="17" t="s">
        <v>89</v>
      </c>
      <c r="BK509" s="102">
        <f t="shared" si="128"/>
        <v>0</v>
      </c>
      <c r="BL509" s="17" t="s">
        <v>580</v>
      </c>
      <c r="BM509" s="179" t="s">
        <v>8730</v>
      </c>
    </row>
    <row r="510" spans="2:65" s="1" customFormat="1" ht="24.25" customHeight="1">
      <c r="B510" s="140"/>
      <c r="C510" s="168" t="s">
        <v>3540</v>
      </c>
      <c r="D510" s="168" t="s">
        <v>576</v>
      </c>
      <c r="E510" s="169" t="s">
        <v>8731</v>
      </c>
      <c r="F510" s="170" t="s">
        <v>7886</v>
      </c>
      <c r="G510" s="171" t="s">
        <v>1</v>
      </c>
      <c r="H510" s="172">
        <v>1</v>
      </c>
      <c r="I510" s="173"/>
      <c r="J510" s="174">
        <f t="shared" si="119"/>
        <v>0</v>
      </c>
      <c r="K510" s="175"/>
      <c r="L510" s="34"/>
      <c r="M510" s="176" t="s">
        <v>1</v>
      </c>
      <c r="N510" s="139" t="s">
        <v>43</v>
      </c>
      <c r="P510" s="177">
        <f t="shared" si="120"/>
        <v>0</v>
      </c>
      <c r="Q510" s="177">
        <v>0</v>
      </c>
      <c r="R510" s="177">
        <f t="shared" si="121"/>
        <v>0</v>
      </c>
      <c r="S510" s="177">
        <v>0</v>
      </c>
      <c r="T510" s="178">
        <f t="shared" si="122"/>
        <v>0</v>
      </c>
      <c r="AR510" s="179" t="s">
        <v>580</v>
      </c>
      <c r="AT510" s="179" t="s">
        <v>576</v>
      </c>
      <c r="AU510" s="179" t="s">
        <v>84</v>
      </c>
      <c r="AY510" s="17" t="s">
        <v>574</v>
      </c>
      <c r="BE510" s="102">
        <f t="shared" si="123"/>
        <v>0</v>
      </c>
      <c r="BF510" s="102">
        <f t="shared" si="124"/>
        <v>0</v>
      </c>
      <c r="BG510" s="102">
        <f t="shared" si="125"/>
        <v>0</v>
      </c>
      <c r="BH510" s="102">
        <f t="shared" si="126"/>
        <v>0</v>
      </c>
      <c r="BI510" s="102">
        <f t="shared" si="127"/>
        <v>0</v>
      </c>
      <c r="BJ510" s="17" t="s">
        <v>89</v>
      </c>
      <c r="BK510" s="102">
        <f t="shared" si="128"/>
        <v>0</v>
      </c>
      <c r="BL510" s="17" t="s">
        <v>580</v>
      </c>
      <c r="BM510" s="179" t="s">
        <v>8732</v>
      </c>
    </row>
    <row r="511" spans="2:65" s="1" customFormat="1" ht="16.5" customHeight="1">
      <c r="B511" s="140"/>
      <c r="C511" s="168" t="s">
        <v>3545</v>
      </c>
      <c r="D511" s="168" t="s">
        <v>576</v>
      </c>
      <c r="E511" s="169" t="s">
        <v>8733</v>
      </c>
      <c r="F511" s="170" t="s">
        <v>8734</v>
      </c>
      <c r="G511" s="171" t="s">
        <v>1</v>
      </c>
      <c r="H511" s="172">
        <v>2</v>
      </c>
      <c r="I511" s="173"/>
      <c r="J511" s="174">
        <f t="shared" ref="J511:J518" si="129">ROUND(I511*H511,2)</f>
        <v>0</v>
      </c>
      <c r="K511" s="175"/>
      <c r="L511" s="34"/>
      <c r="M511" s="176" t="s">
        <v>1</v>
      </c>
      <c r="N511" s="139" t="s">
        <v>43</v>
      </c>
      <c r="P511" s="177">
        <f t="shared" ref="P511:P518" si="130">O511*H511</f>
        <v>0</v>
      </c>
      <c r="Q511" s="177">
        <v>0</v>
      </c>
      <c r="R511" s="177">
        <f t="shared" ref="R511:R518" si="131">Q511*H511</f>
        <v>0</v>
      </c>
      <c r="S511" s="177">
        <v>0</v>
      </c>
      <c r="T511" s="178">
        <f t="shared" ref="T511:T518" si="132">S511*H511</f>
        <v>0</v>
      </c>
      <c r="AR511" s="179" t="s">
        <v>580</v>
      </c>
      <c r="AT511" s="179" t="s">
        <v>576</v>
      </c>
      <c r="AU511" s="179" t="s">
        <v>84</v>
      </c>
      <c r="AY511" s="17" t="s">
        <v>574</v>
      </c>
      <c r="BE511" s="102">
        <f t="shared" ref="BE511:BE518" si="133">IF(N511="základná",J511,0)</f>
        <v>0</v>
      </c>
      <c r="BF511" s="102">
        <f t="shared" ref="BF511:BF518" si="134">IF(N511="znížená",J511,0)</f>
        <v>0</v>
      </c>
      <c r="BG511" s="102">
        <f t="shared" ref="BG511:BG518" si="135">IF(N511="zákl. prenesená",J511,0)</f>
        <v>0</v>
      </c>
      <c r="BH511" s="102">
        <f t="shared" ref="BH511:BH518" si="136">IF(N511="zníž. prenesená",J511,0)</f>
        <v>0</v>
      </c>
      <c r="BI511" s="102">
        <f t="shared" ref="BI511:BI518" si="137">IF(N511="nulová",J511,0)</f>
        <v>0</v>
      </c>
      <c r="BJ511" s="17" t="s">
        <v>89</v>
      </c>
      <c r="BK511" s="102">
        <f t="shared" ref="BK511:BK518" si="138">ROUND(I511*H511,2)</f>
        <v>0</v>
      </c>
      <c r="BL511" s="17" t="s">
        <v>580</v>
      </c>
      <c r="BM511" s="179" t="s">
        <v>8735</v>
      </c>
    </row>
    <row r="512" spans="2:65" s="1" customFormat="1" ht="21.75" customHeight="1">
      <c r="B512" s="140"/>
      <c r="C512" s="168" t="s">
        <v>3550</v>
      </c>
      <c r="D512" s="168" t="s">
        <v>576</v>
      </c>
      <c r="E512" s="169" t="s">
        <v>8736</v>
      </c>
      <c r="F512" s="170" t="s">
        <v>8737</v>
      </c>
      <c r="G512" s="171" t="s">
        <v>1</v>
      </c>
      <c r="H512" s="172">
        <v>1</v>
      </c>
      <c r="I512" s="173"/>
      <c r="J512" s="174">
        <f t="shared" si="129"/>
        <v>0</v>
      </c>
      <c r="K512" s="175"/>
      <c r="L512" s="34"/>
      <c r="M512" s="176" t="s">
        <v>1</v>
      </c>
      <c r="N512" s="139" t="s">
        <v>43</v>
      </c>
      <c r="P512" s="177">
        <f t="shared" si="130"/>
        <v>0</v>
      </c>
      <c r="Q512" s="177">
        <v>0</v>
      </c>
      <c r="R512" s="177">
        <f t="shared" si="131"/>
        <v>0</v>
      </c>
      <c r="S512" s="177">
        <v>0</v>
      </c>
      <c r="T512" s="178">
        <f t="shared" si="132"/>
        <v>0</v>
      </c>
      <c r="AR512" s="179" t="s">
        <v>580</v>
      </c>
      <c r="AT512" s="179" t="s">
        <v>576</v>
      </c>
      <c r="AU512" s="179" t="s">
        <v>84</v>
      </c>
      <c r="AY512" s="17" t="s">
        <v>574</v>
      </c>
      <c r="BE512" s="102">
        <f t="shared" si="133"/>
        <v>0</v>
      </c>
      <c r="BF512" s="102">
        <f t="shared" si="134"/>
        <v>0</v>
      </c>
      <c r="BG512" s="102">
        <f t="shared" si="135"/>
        <v>0</v>
      </c>
      <c r="BH512" s="102">
        <f t="shared" si="136"/>
        <v>0</v>
      </c>
      <c r="BI512" s="102">
        <f t="shared" si="137"/>
        <v>0</v>
      </c>
      <c r="BJ512" s="17" t="s">
        <v>89</v>
      </c>
      <c r="BK512" s="102">
        <f t="shared" si="138"/>
        <v>0</v>
      </c>
      <c r="BL512" s="17" t="s">
        <v>580</v>
      </c>
      <c r="BM512" s="179" t="s">
        <v>8738</v>
      </c>
    </row>
    <row r="513" spans="2:65" s="1" customFormat="1" ht="21.75" customHeight="1">
      <c r="B513" s="140"/>
      <c r="C513" s="168" t="s">
        <v>3555</v>
      </c>
      <c r="D513" s="168" t="s">
        <v>576</v>
      </c>
      <c r="E513" s="169" t="s">
        <v>8739</v>
      </c>
      <c r="F513" s="170" t="s">
        <v>8740</v>
      </c>
      <c r="G513" s="171" t="s">
        <v>1</v>
      </c>
      <c r="H513" s="172">
        <v>1</v>
      </c>
      <c r="I513" s="173"/>
      <c r="J513" s="174">
        <f t="shared" si="129"/>
        <v>0</v>
      </c>
      <c r="K513" s="175"/>
      <c r="L513" s="34"/>
      <c r="M513" s="176" t="s">
        <v>1</v>
      </c>
      <c r="N513" s="139" t="s">
        <v>43</v>
      </c>
      <c r="P513" s="177">
        <f t="shared" si="130"/>
        <v>0</v>
      </c>
      <c r="Q513" s="177">
        <v>0</v>
      </c>
      <c r="R513" s="177">
        <f t="shared" si="131"/>
        <v>0</v>
      </c>
      <c r="S513" s="177">
        <v>0</v>
      </c>
      <c r="T513" s="178">
        <f t="shared" si="132"/>
        <v>0</v>
      </c>
      <c r="AR513" s="179" t="s">
        <v>580</v>
      </c>
      <c r="AT513" s="179" t="s">
        <v>576</v>
      </c>
      <c r="AU513" s="179" t="s">
        <v>84</v>
      </c>
      <c r="AY513" s="17" t="s">
        <v>574</v>
      </c>
      <c r="BE513" s="102">
        <f t="shared" si="133"/>
        <v>0</v>
      </c>
      <c r="BF513" s="102">
        <f t="shared" si="134"/>
        <v>0</v>
      </c>
      <c r="BG513" s="102">
        <f t="shared" si="135"/>
        <v>0</v>
      </c>
      <c r="BH513" s="102">
        <f t="shared" si="136"/>
        <v>0</v>
      </c>
      <c r="BI513" s="102">
        <f t="shared" si="137"/>
        <v>0</v>
      </c>
      <c r="BJ513" s="17" t="s">
        <v>89</v>
      </c>
      <c r="BK513" s="102">
        <f t="shared" si="138"/>
        <v>0</v>
      </c>
      <c r="BL513" s="17" t="s">
        <v>580</v>
      </c>
      <c r="BM513" s="179" t="s">
        <v>8741</v>
      </c>
    </row>
    <row r="514" spans="2:65" s="1" customFormat="1" ht="49.25" customHeight="1">
      <c r="B514" s="140"/>
      <c r="C514" s="168" t="s">
        <v>3602</v>
      </c>
      <c r="D514" s="168" t="s">
        <v>576</v>
      </c>
      <c r="E514" s="169" t="s">
        <v>8742</v>
      </c>
      <c r="F514" s="170" t="s">
        <v>8743</v>
      </c>
      <c r="G514" s="171" t="s">
        <v>1</v>
      </c>
      <c r="H514" s="172">
        <v>17</v>
      </c>
      <c r="I514" s="173"/>
      <c r="J514" s="174">
        <f t="shared" si="129"/>
        <v>0</v>
      </c>
      <c r="K514" s="175"/>
      <c r="L514" s="34"/>
      <c r="M514" s="176" t="s">
        <v>1</v>
      </c>
      <c r="N514" s="139" t="s">
        <v>43</v>
      </c>
      <c r="P514" s="177">
        <f t="shared" si="130"/>
        <v>0</v>
      </c>
      <c r="Q514" s="177">
        <v>0</v>
      </c>
      <c r="R514" s="177">
        <f t="shared" si="131"/>
        <v>0</v>
      </c>
      <c r="S514" s="177">
        <v>0</v>
      </c>
      <c r="T514" s="178">
        <f t="shared" si="132"/>
        <v>0</v>
      </c>
      <c r="AR514" s="179" t="s">
        <v>580</v>
      </c>
      <c r="AT514" s="179" t="s">
        <v>576</v>
      </c>
      <c r="AU514" s="179" t="s">
        <v>84</v>
      </c>
      <c r="AY514" s="17" t="s">
        <v>574</v>
      </c>
      <c r="BE514" s="102">
        <f t="shared" si="133"/>
        <v>0</v>
      </c>
      <c r="BF514" s="102">
        <f t="shared" si="134"/>
        <v>0</v>
      </c>
      <c r="BG514" s="102">
        <f t="shared" si="135"/>
        <v>0</v>
      </c>
      <c r="BH514" s="102">
        <f t="shared" si="136"/>
        <v>0</v>
      </c>
      <c r="BI514" s="102">
        <f t="shared" si="137"/>
        <v>0</v>
      </c>
      <c r="BJ514" s="17" t="s">
        <v>89</v>
      </c>
      <c r="BK514" s="102">
        <f t="shared" si="138"/>
        <v>0</v>
      </c>
      <c r="BL514" s="17" t="s">
        <v>580</v>
      </c>
      <c r="BM514" s="179" t="s">
        <v>8744</v>
      </c>
    </row>
    <row r="515" spans="2:65" s="1" customFormat="1" ht="24.25" customHeight="1">
      <c r="B515" s="140"/>
      <c r="C515" s="168" t="s">
        <v>3607</v>
      </c>
      <c r="D515" s="168" t="s">
        <v>576</v>
      </c>
      <c r="E515" s="169" t="s">
        <v>8745</v>
      </c>
      <c r="F515" s="170" t="s">
        <v>7898</v>
      </c>
      <c r="G515" s="171" t="s">
        <v>1</v>
      </c>
      <c r="H515" s="172">
        <v>1</v>
      </c>
      <c r="I515" s="173"/>
      <c r="J515" s="174">
        <f t="shared" si="129"/>
        <v>0</v>
      </c>
      <c r="K515" s="175"/>
      <c r="L515" s="34"/>
      <c r="M515" s="176" t="s">
        <v>1</v>
      </c>
      <c r="N515" s="139" t="s">
        <v>43</v>
      </c>
      <c r="P515" s="177">
        <f t="shared" si="130"/>
        <v>0</v>
      </c>
      <c r="Q515" s="177">
        <v>0</v>
      </c>
      <c r="R515" s="177">
        <f t="shared" si="131"/>
        <v>0</v>
      </c>
      <c r="S515" s="177">
        <v>0</v>
      </c>
      <c r="T515" s="178">
        <f t="shared" si="132"/>
        <v>0</v>
      </c>
      <c r="AR515" s="179" t="s">
        <v>580</v>
      </c>
      <c r="AT515" s="179" t="s">
        <v>576</v>
      </c>
      <c r="AU515" s="179" t="s">
        <v>84</v>
      </c>
      <c r="AY515" s="17" t="s">
        <v>574</v>
      </c>
      <c r="BE515" s="102">
        <f t="shared" si="133"/>
        <v>0</v>
      </c>
      <c r="BF515" s="102">
        <f t="shared" si="134"/>
        <v>0</v>
      </c>
      <c r="BG515" s="102">
        <f t="shared" si="135"/>
        <v>0</v>
      </c>
      <c r="BH515" s="102">
        <f t="shared" si="136"/>
        <v>0</v>
      </c>
      <c r="BI515" s="102">
        <f t="shared" si="137"/>
        <v>0</v>
      </c>
      <c r="BJ515" s="17" t="s">
        <v>89</v>
      </c>
      <c r="BK515" s="102">
        <f t="shared" si="138"/>
        <v>0</v>
      </c>
      <c r="BL515" s="17" t="s">
        <v>580</v>
      </c>
      <c r="BM515" s="179" t="s">
        <v>8746</v>
      </c>
    </row>
    <row r="516" spans="2:65" s="1" customFormat="1" ht="24.25" customHeight="1">
      <c r="B516" s="140"/>
      <c r="C516" s="168" t="s">
        <v>3612</v>
      </c>
      <c r="D516" s="168" t="s">
        <v>576</v>
      </c>
      <c r="E516" s="169" t="s">
        <v>8747</v>
      </c>
      <c r="F516" s="170" t="s">
        <v>7901</v>
      </c>
      <c r="G516" s="171" t="s">
        <v>1</v>
      </c>
      <c r="H516" s="172">
        <v>1</v>
      </c>
      <c r="I516" s="173"/>
      <c r="J516" s="174">
        <f t="shared" si="129"/>
        <v>0</v>
      </c>
      <c r="K516" s="175"/>
      <c r="L516" s="34"/>
      <c r="M516" s="176" t="s">
        <v>1</v>
      </c>
      <c r="N516" s="139" t="s">
        <v>43</v>
      </c>
      <c r="P516" s="177">
        <f t="shared" si="130"/>
        <v>0</v>
      </c>
      <c r="Q516" s="177">
        <v>0</v>
      </c>
      <c r="R516" s="177">
        <f t="shared" si="131"/>
        <v>0</v>
      </c>
      <c r="S516" s="177">
        <v>0</v>
      </c>
      <c r="T516" s="178">
        <f t="shared" si="132"/>
        <v>0</v>
      </c>
      <c r="AR516" s="179" t="s">
        <v>580</v>
      </c>
      <c r="AT516" s="179" t="s">
        <v>576</v>
      </c>
      <c r="AU516" s="179" t="s">
        <v>84</v>
      </c>
      <c r="AY516" s="17" t="s">
        <v>574</v>
      </c>
      <c r="BE516" s="102">
        <f t="shared" si="133"/>
        <v>0</v>
      </c>
      <c r="BF516" s="102">
        <f t="shared" si="134"/>
        <v>0</v>
      </c>
      <c r="BG516" s="102">
        <f t="shared" si="135"/>
        <v>0</v>
      </c>
      <c r="BH516" s="102">
        <f t="shared" si="136"/>
        <v>0</v>
      </c>
      <c r="BI516" s="102">
        <f t="shared" si="137"/>
        <v>0</v>
      </c>
      <c r="BJ516" s="17" t="s">
        <v>89</v>
      </c>
      <c r="BK516" s="102">
        <f t="shared" si="138"/>
        <v>0</v>
      </c>
      <c r="BL516" s="17" t="s">
        <v>580</v>
      </c>
      <c r="BM516" s="179" t="s">
        <v>8748</v>
      </c>
    </row>
    <row r="517" spans="2:65" s="1" customFormat="1" ht="16.5" customHeight="1">
      <c r="B517" s="140"/>
      <c r="C517" s="168" t="s">
        <v>3617</v>
      </c>
      <c r="D517" s="168" t="s">
        <v>576</v>
      </c>
      <c r="E517" s="169" t="s">
        <v>8749</v>
      </c>
      <c r="F517" s="170" t="s">
        <v>7904</v>
      </c>
      <c r="G517" s="171" t="s">
        <v>1</v>
      </c>
      <c r="H517" s="172">
        <v>1</v>
      </c>
      <c r="I517" s="173"/>
      <c r="J517" s="174">
        <f t="shared" si="129"/>
        <v>0</v>
      </c>
      <c r="K517" s="175"/>
      <c r="L517" s="34"/>
      <c r="M517" s="176" t="s">
        <v>1</v>
      </c>
      <c r="N517" s="139" t="s">
        <v>43</v>
      </c>
      <c r="P517" s="177">
        <f t="shared" si="130"/>
        <v>0</v>
      </c>
      <c r="Q517" s="177">
        <v>0</v>
      </c>
      <c r="R517" s="177">
        <f t="shared" si="131"/>
        <v>0</v>
      </c>
      <c r="S517" s="177">
        <v>0</v>
      </c>
      <c r="T517" s="178">
        <f t="shared" si="132"/>
        <v>0</v>
      </c>
      <c r="AR517" s="179" t="s">
        <v>580</v>
      </c>
      <c r="AT517" s="179" t="s">
        <v>576</v>
      </c>
      <c r="AU517" s="179" t="s">
        <v>84</v>
      </c>
      <c r="AY517" s="17" t="s">
        <v>574</v>
      </c>
      <c r="BE517" s="102">
        <f t="shared" si="133"/>
        <v>0</v>
      </c>
      <c r="BF517" s="102">
        <f t="shared" si="134"/>
        <v>0</v>
      </c>
      <c r="BG517" s="102">
        <f t="shared" si="135"/>
        <v>0</v>
      </c>
      <c r="BH517" s="102">
        <f t="shared" si="136"/>
        <v>0</v>
      </c>
      <c r="BI517" s="102">
        <f t="shared" si="137"/>
        <v>0</v>
      </c>
      <c r="BJ517" s="17" t="s">
        <v>89</v>
      </c>
      <c r="BK517" s="102">
        <f t="shared" si="138"/>
        <v>0</v>
      </c>
      <c r="BL517" s="17" t="s">
        <v>580</v>
      </c>
      <c r="BM517" s="179" t="s">
        <v>8750</v>
      </c>
    </row>
    <row r="518" spans="2:65" s="1" customFormat="1" ht="24.25" customHeight="1">
      <c r="B518" s="140"/>
      <c r="C518" s="168" t="s">
        <v>3622</v>
      </c>
      <c r="D518" s="168" t="s">
        <v>576</v>
      </c>
      <c r="E518" s="169" t="s">
        <v>8751</v>
      </c>
      <c r="F518" s="170" t="s">
        <v>7907</v>
      </c>
      <c r="G518" s="171" t="s">
        <v>1</v>
      </c>
      <c r="H518" s="172">
        <v>1</v>
      </c>
      <c r="I518" s="173"/>
      <c r="J518" s="174">
        <f t="shared" si="129"/>
        <v>0</v>
      </c>
      <c r="K518" s="175"/>
      <c r="L518" s="34"/>
      <c r="M518" s="176" t="s">
        <v>1</v>
      </c>
      <c r="N518" s="139" t="s">
        <v>43</v>
      </c>
      <c r="P518" s="177">
        <f t="shared" si="130"/>
        <v>0</v>
      </c>
      <c r="Q518" s="177">
        <v>0</v>
      </c>
      <c r="R518" s="177">
        <f t="shared" si="131"/>
        <v>0</v>
      </c>
      <c r="S518" s="177">
        <v>0</v>
      </c>
      <c r="T518" s="178">
        <f t="shared" si="132"/>
        <v>0</v>
      </c>
      <c r="AR518" s="179" t="s">
        <v>580</v>
      </c>
      <c r="AT518" s="179" t="s">
        <v>576</v>
      </c>
      <c r="AU518" s="179" t="s">
        <v>84</v>
      </c>
      <c r="AY518" s="17" t="s">
        <v>574</v>
      </c>
      <c r="BE518" s="102">
        <f t="shared" si="133"/>
        <v>0</v>
      </c>
      <c r="BF518" s="102">
        <f t="shared" si="134"/>
        <v>0</v>
      </c>
      <c r="BG518" s="102">
        <f t="shared" si="135"/>
        <v>0</v>
      </c>
      <c r="BH518" s="102">
        <f t="shared" si="136"/>
        <v>0</v>
      </c>
      <c r="BI518" s="102">
        <f t="shared" si="137"/>
        <v>0</v>
      </c>
      <c r="BJ518" s="17" t="s">
        <v>89</v>
      </c>
      <c r="BK518" s="102">
        <f t="shared" si="138"/>
        <v>0</v>
      </c>
      <c r="BL518" s="17" t="s">
        <v>580</v>
      </c>
      <c r="BM518" s="179" t="s">
        <v>8752</v>
      </c>
    </row>
    <row r="519" spans="2:65" s="11" customFormat="1" ht="26" customHeight="1">
      <c r="B519" s="156"/>
      <c r="D519" s="157" t="s">
        <v>76</v>
      </c>
      <c r="E519" s="158" t="s">
        <v>8753</v>
      </c>
      <c r="F519" s="158" t="s">
        <v>8754</v>
      </c>
      <c r="I519" s="159"/>
      <c r="J519" s="160">
        <f>BK519</f>
        <v>0</v>
      </c>
      <c r="L519" s="156"/>
      <c r="M519" s="161"/>
      <c r="P519" s="162">
        <f>SUM(P520:P611)</f>
        <v>0</v>
      </c>
      <c r="R519" s="162">
        <f>SUM(R520:R611)</f>
        <v>0</v>
      </c>
      <c r="T519" s="163">
        <f>SUM(T520:T611)</f>
        <v>0</v>
      </c>
      <c r="AR519" s="157" t="s">
        <v>84</v>
      </c>
      <c r="AT519" s="164" t="s">
        <v>76</v>
      </c>
      <c r="AU519" s="164" t="s">
        <v>77</v>
      </c>
      <c r="AY519" s="157" t="s">
        <v>574</v>
      </c>
      <c r="BK519" s="165">
        <f>SUM(BK520:BK611)</f>
        <v>0</v>
      </c>
    </row>
    <row r="520" spans="2:65" s="1" customFormat="1" ht="38" customHeight="1">
      <c r="B520" s="140"/>
      <c r="C520" s="168" t="s">
        <v>3627</v>
      </c>
      <c r="D520" s="168" t="s">
        <v>576</v>
      </c>
      <c r="E520" s="169" t="s">
        <v>8755</v>
      </c>
      <c r="F520" s="170" t="s">
        <v>8756</v>
      </c>
      <c r="G520" s="171" t="s">
        <v>1</v>
      </c>
      <c r="H520" s="172">
        <v>1</v>
      </c>
      <c r="I520" s="173"/>
      <c r="J520" s="174">
        <f t="shared" ref="J520:J551" si="139">ROUND(I520*H520,2)</f>
        <v>0</v>
      </c>
      <c r="K520" s="175"/>
      <c r="L520" s="34"/>
      <c r="M520" s="176" t="s">
        <v>1</v>
      </c>
      <c r="N520" s="139" t="s">
        <v>43</v>
      </c>
      <c r="P520" s="177">
        <f t="shared" ref="P520:P551" si="140">O520*H520</f>
        <v>0</v>
      </c>
      <c r="Q520" s="177">
        <v>0</v>
      </c>
      <c r="R520" s="177">
        <f t="shared" ref="R520:R551" si="141">Q520*H520</f>
        <v>0</v>
      </c>
      <c r="S520" s="177">
        <v>0</v>
      </c>
      <c r="T520" s="178">
        <f t="shared" ref="T520:T551" si="142">S520*H520</f>
        <v>0</v>
      </c>
      <c r="AR520" s="179" t="s">
        <v>580</v>
      </c>
      <c r="AT520" s="179" t="s">
        <v>576</v>
      </c>
      <c r="AU520" s="179" t="s">
        <v>84</v>
      </c>
      <c r="AY520" s="17" t="s">
        <v>574</v>
      </c>
      <c r="BE520" s="102">
        <f t="shared" ref="BE520:BE551" si="143">IF(N520="základná",J520,0)</f>
        <v>0</v>
      </c>
      <c r="BF520" s="102">
        <f t="shared" ref="BF520:BF551" si="144">IF(N520="znížená",J520,0)</f>
        <v>0</v>
      </c>
      <c r="BG520" s="102">
        <f t="shared" ref="BG520:BG551" si="145">IF(N520="zákl. prenesená",J520,0)</f>
        <v>0</v>
      </c>
      <c r="BH520" s="102">
        <f t="shared" ref="BH520:BH551" si="146">IF(N520="zníž. prenesená",J520,0)</f>
        <v>0</v>
      </c>
      <c r="BI520" s="102">
        <f t="shared" ref="BI520:BI551" si="147">IF(N520="nulová",J520,0)</f>
        <v>0</v>
      </c>
      <c r="BJ520" s="17" t="s">
        <v>89</v>
      </c>
      <c r="BK520" s="102">
        <f t="shared" ref="BK520:BK551" si="148">ROUND(I520*H520,2)</f>
        <v>0</v>
      </c>
      <c r="BL520" s="17" t="s">
        <v>580</v>
      </c>
      <c r="BM520" s="179" t="s">
        <v>8757</v>
      </c>
    </row>
    <row r="521" spans="2:65" s="1" customFormat="1" ht="21.75" customHeight="1">
      <c r="B521" s="140"/>
      <c r="C521" s="168" t="s">
        <v>3632</v>
      </c>
      <c r="D521" s="168" t="s">
        <v>576</v>
      </c>
      <c r="E521" s="169" t="s">
        <v>8758</v>
      </c>
      <c r="F521" s="170" t="s">
        <v>8759</v>
      </c>
      <c r="G521" s="171" t="s">
        <v>1</v>
      </c>
      <c r="H521" s="172">
        <v>1</v>
      </c>
      <c r="I521" s="173"/>
      <c r="J521" s="174">
        <f t="shared" si="139"/>
        <v>0</v>
      </c>
      <c r="K521" s="175"/>
      <c r="L521" s="34"/>
      <c r="M521" s="176" t="s">
        <v>1</v>
      </c>
      <c r="N521" s="139" t="s">
        <v>43</v>
      </c>
      <c r="P521" s="177">
        <f t="shared" si="140"/>
        <v>0</v>
      </c>
      <c r="Q521" s="177">
        <v>0</v>
      </c>
      <c r="R521" s="177">
        <f t="shared" si="141"/>
        <v>0</v>
      </c>
      <c r="S521" s="177">
        <v>0</v>
      </c>
      <c r="T521" s="178">
        <f t="shared" si="142"/>
        <v>0</v>
      </c>
      <c r="AR521" s="179" t="s">
        <v>580</v>
      </c>
      <c r="AT521" s="179" t="s">
        <v>576</v>
      </c>
      <c r="AU521" s="179" t="s">
        <v>84</v>
      </c>
      <c r="AY521" s="17" t="s">
        <v>574</v>
      </c>
      <c r="BE521" s="102">
        <f t="shared" si="143"/>
        <v>0</v>
      </c>
      <c r="BF521" s="102">
        <f t="shared" si="144"/>
        <v>0</v>
      </c>
      <c r="BG521" s="102">
        <f t="shared" si="145"/>
        <v>0</v>
      </c>
      <c r="BH521" s="102">
        <f t="shared" si="146"/>
        <v>0</v>
      </c>
      <c r="BI521" s="102">
        <f t="shared" si="147"/>
        <v>0</v>
      </c>
      <c r="BJ521" s="17" t="s">
        <v>89</v>
      </c>
      <c r="BK521" s="102">
        <f t="shared" si="148"/>
        <v>0</v>
      </c>
      <c r="BL521" s="17" t="s">
        <v>580</v>
      </c>
      <c r="BM521" s="179" t="s">
        <v>8760</v>
      </c>
    </row>
    <row r="522" spans="2:65" s="1" customFormat="1" ht="24.25" customHeight="1">
      <c r="B522" s="140"/>
      <c r="C522" s="168" t="s">
        <v>3640</v>
      </c>
      <c r="D522" s="168" t="s">
        <v>576</v>
      </c>
      <c r="E522" s="169" t="s">
        <v>8761</v>
      </c>
      <c r="F522" s="170" t="s">
        <v>8762</v>
      </c>
      <c r="G522" s="171" t="s">
        <v>1</v>
      </c>
      <c r="H522" s="172">
        <v>1</v>
      </c>
      <c r="I522" s="173"/>
      <c r="J522" s="174">
        <f t="shared" si="139"/>
        <v>0</v>
      </c>
      <c r="K522" s="175"/>
      <c r="L522" s="34"/>
      <c r="M522" s="176" t="s">
        <v>1</v>
      </c>
      <c r="N522" s="139" t="s">
        <v>43</v>
      </c>
      <c r="P522" s="177">
        <f t="shared" si="140"/>
        <v>0</v>
      </c>
      <c r="Q522" s="177">
        <v>0</v>
      </c>
      <c r="R522" s="177">
        <f t="shared" si="141"/>
        <v>0</v>
      </c>
      <c r="S522" s="177">
        <v>0</v>
      </c>
      <c r="T522" s="178">
        <f t="shared" si="142"/>
        <v>0</v>
      </c>
      <c r="AR522" s="179" t="s">
        <v>580</v>
      </c>
      <c r="AT522" s="179" t="s">
        <v>576</v>
      </c>
      <c r="AU522" s="179" t="s">
        <v>84</v>
      </c>
      <c r="AY522" s="17" t="s">
        <v>574</v>
      </c>
      <c r="BE522" s="102">
        <f t="shared" si="143"/>
        <v>0</v>
      </c>
      <c r="BF522" s="102">
        <f t="shared" si="144"/>
        <v>0</v>
      </c>
      <c r="BG522" s="102">
        <f t="shared" si="145"/>
        <v>0</v>
      </c>
      <c r="BH522" s="102">
        <f t="shared" si="146"/>
        <v>0</v>
      </c>
      <c r="BI522" s="102">
        <f t="shared" si="147"/>
        <v>0</v>
      </c>
      <c r="BJ522" s="17" t="s">
        <v>89</v>
      </c>
      <c r="BK522" s="102">
        <f t="shared" si="148"/>
        <v>0</v>
      </c>
      <c r="BL522" s="17" t="s">
        <v>580</v>
      </c>
      <c r="BM522" s="179" t="s">
        <v>8763</v>
      </c>
    </row>
    <row r="523" spans="2:65" s="1" customFormat="1" ht="24.25" customHeight="1">
      <c r="B523" s="140"/>
      <c r="C523" s="168" t="s">
        <v>3646</v>
      </c>
      <c r="D523" s="168" t="s">
        <v>576</v>
      </c>
      <c r="E523" s="169" t="s">
        <v>8764</v>
      </c>
      <c r="F523" s="170" t="s">
        <v>8765</v>
      </c>
      <c r="G523" s="171" t="s">
        <v>1</v>
      </c>
      <c r="H523" s="172">
        <v>1</v>
      </c>
      <c r="I523" s="173"/>
      <c r="J523" s="174">
        <f t="shared" si="139"/>
        <v>0</v>
      </c>
      <c r="K523" s="175"/>
      <c r="L523" s="34"/>
      <c r="M523" s="176" t="s">
        <v>1</v>
      </c>
      <c r="N523" s="139" t="s">
        <v>43</v>
      </c>
      <c r="P523" s="177">
        <f t="shared" si="140"/>
        <v>0</v>
      </c>
      <c r="Q523" s="177">
        <v>0</v>
      </c>
      <c r="R523" s="177">
        <f t="shared" si="141"/>
        <v>0</v>
      </c>
      <c r="S523" s="177">
        <v>0</v>
      </c>
      <c r="T523" s="178">
        <f t="shared" si="142"/>
        <v>0</v>
      </c>
      <c r="AR523" s="179" t="s">
        <v>580</v>
      </c>
      <c r="AT523" s="179" t="s">
        <v>576</v>
      </c>
      <c r="AU523" s="179" t="s">
        <v>84</v>
      </c>
      <c r="AY523" s="17" t="s">
        <v>574</v>
      </c>
      <c r="BE523" s="102">
        <f t="shared" si="143"/>
        <v>0</v>
      </c>
      <c r="BF523" s="102">
        <f t="shared" si="144"/>
        <v>0</v>
      </c>
      <c r="BG523" s="102">
        <f t="shared" si="145"/>
        <v>0</v>
      </c>
      <c r="BH523" s="102">
        <f t="shared" si="146"/>
        <v>0</v>
      </c>
      <c r="BI523" s="102">
        <f t="shared" si="147"/>
        <v>0</v>
      </c>
      <c r="BJ523" s="17" t="s">
        <v>89</v>
      </c>
      <c r="BK523" s="102">
        <f t="shared" si="148"/>
        <v>0</v>
      </c>
      <c r="BL523" s="17" t="s">
        <v>580</v>
      </c>
      <c r="BM523" s="179" t="s">
        <v>8766</v>
      </c>
    </row>
    <row r="524" spans="2:65" s="1" customFormat="1" ht="24.25" customHeight="1">
      <c r="B524" s="140"/>
      <c r="C524" s="168" t="s">
        <v>3656</v>
      </c>
      <c r="D524" s="168" t="s">
        <v>576</v>
      </c>
      <c r="E524" s="169" t="s">
        <v>8767</v>
      </c>
      <c r="F524" s="170" t="s">
        <v>8768</v>
      </c>
      <c r="G524" s="171" t="s">
        <v>1</v>
      </c>
      <c r="H524" s="172">
        <v>1</v>
      </c>
      <c r="I524" s="173"/>
      <c r="J524" s="174">
        <f t="shared" si="139"/>
        <v>0</v>
      </c>
      <c r="K524" s="175"/>
      <c r="L524" s="34"/>
      <c r="M524" s="176" t="s">
        <v>1</v>
      </c>
      <c r="N524" s="139" t="s">
        <v>43</v>
      </c>
      <c r="P524" s="177">
        <f t="shared" si="140"/>
        <v>0</v>
      </c>
      <c r="Q524" s="177">
        <v>0</v>
      </c>
      <c r="R524" s="177">
        <f t="shared" si="141"/>
        <v>0</v>
      </c>
      <c r="S524" s="177">
        <v>0</v>
      </c>
      <c r="T524" s="178">
        <f t="shared" si="142"/>
        <v>0</v>
      </c>
      <c r="AR524" s="179" t="s">
        <v>580</v>
      </c>
      <c r="AT524" s="179" t="s">
        <v>576</v>
      </c>
      <c r="AU524" s="179" t="s">
        <v>84</v>
      </c>
      <c r="AY524" s="17" t="s">
        <v>574</v>
      </c>
      <c r="BE524" s="102">
        <f t="shared" si="143"/>
        <v>0</v>
      </c>
      <c r="BF524" s="102">
        <f t="shared" si="144"/>
        <v>0</v>
      </c>
      <c r="BG524" s="102">
        <f t="shared" si="145"/>
        <v>0</v>
      </c>
      <c r="BH524" s="102">
        <f t="shared" si="146"/>
        <v>0</v>
      </c>
      <c r="BI524" s="102">
        <f t="shared" si="147"/>
        <v>0</v>
      </c>
      <c r="BJ524" s="17" t="s">
        <v>89</v>
      </c>
      <c r="BK524" s="102">
        <f t="shared" si="148"/>
        <v>0</v>
      </c>
      <c r="BL524" s="17" t="s">
        <v>580</v>
      </c>
      <c r="BM524" s="179" t="s">
        <v>8769</v>
      </c>
    </row>
    <row r="525" spans="2:65" s="1" customFormat="1" ht="16.5" customHeight="1">
      <c r="B525" s="140"/>
      <c r="C525" s="168" t="s">
        <v>3659</v>
      </c>
      <c r="D525" s="168" t="s">
        <v>576</v>
      </c>
      <c r="E525" s="169" t="s">
        <v>8770</v>
      </c>
      <c r="F525" s="170" t="s">
        <v>8771</v>
      </c>
      <c r="G525" s="171" t="s">
        <v>1</v>
      </c>
      <c r="H525" s="172">
        <v>1</v>
      </c>
      <c r="I525" s="173"/>
      <c r="J525" s="174">
        <f t="shared" si="139"/>
        <v>0</v>
      </c>
      <c r="K525" s="175"/>
      <c r="L525" s="34"/>
      <c r="M525" s="176" t="s">
        <v>1</v>
      </c>
      <c r="N525" s="139" t="s">
        <v>43</v>
      </c>
      <c r="P525" s="177">
        <f t="shared" si="140"/>
        <v>0</v>
      </c>
      <c r="Q525" s="177">
        <v>0</v>
      </c>
      <c r="R525" s="177">
        <f t="shared" si="141"/>
        <v>0</v>
      </c>
      <c r="S525" s="177">
        <v>0</v>
      </c>
      <c r="T525" s="178">
        <f t="shared" si="142"/>
        <v>0</v>
      </c>
      <c r="AR525" s="179" t="s">
        <v>580</v>
      </c>
      <c r="AT525" s="179" t="s">
        <v>576</v>
      </c>
      <c r="AU525" s="179" t="s">
        <v>84</v>
      </c>
      <c r="AY525" s="17" t="s">
        <v>574</v>
      </c>
      <c r="BE525" s="102">
        <f t="shared" si="143"/>
        <v>0</v>
      </c>
      <c r="BF525" s="102">
        <f t="shared" si="144"/>
        <v>0</v>
      </c>
      <c r="BG525" s="102">
        <f t="shared" si="145"/>
        <v>0</v>
      </c>
      <c r="BH525" s="102">
        <f t="shared" si="146"/>
        <v>0</v>
      </c>
      <c r="BI525" s="102">
        <f t="shared" si="147"/>
        <v>0</v>
      </c>
      <c r="BJ525" s="17" t="s">
        <v>89</v>
      </c>
      <c r="BK525" s="102">
        <f t="shared" si="148"/>
        <v>0</v>
      </c>
      <c r="BL525" s="17" t="s">
        <v>580</v>
      </c>
      <c r="BM525" s="179" t="s">
        <v>8772</v>
      </c>
    </row>
    <row r="526" spans="2:65" s="1" customFormat="1" ht="16.5" customHeight="1">
      <c r="B526" s="140"/>
      <c r="C526" s="168" t="s">
        <v>3677</v>
      </c>
      <c r="D526" s="168" t="s">
        <v>576</v>
      </c>
      <c r="E526" s="169" t="s">
        <v>8773</v>
      </c>
      <c r="F526" s="170" t="s">
        <v>8774</v>
      </c>
      <c r="G526" s="171" t="s">
        <v>1</v>
      </c>
      <c r="H526" s="172">
        <v>1</v>
      </c>
      <c r="I526" s="173"/>
      <c r="J526" s="174">
        <f t="shared" si="139"/>
        <v>0</v>
      </c>
      <c r="K526" s="175"/>
      <c r="L526" s="34"/>
      <c r="M526" s="176" t="s">
        <v>1</v>
      </c>
      <c r="N526" s="139" t="s">
        <v>43</v>
      </c>
      <c r="P526" s="177">
        <f t="shared" si="140"/>
        <v>0</v>
      </c>
      <c r="Q526" s="177">
        <v>0</v>
      </c>
      <c r="R526" s="177">
        <f t="shared" si="141"/>
        <v>0</v>
      </c>
      <c r="S526" s="177">
        <v>0</v>
      </c>
      <c r="T526" s="178">
        <f t="shared" si="142"/>
        <v>0</v>
      </c>
      <c r="AR526" s="179" t="s">
        <v>580</v>
      </c>
      <c r="AT526" s="179" t="s">
        <v>576</v>
      </c>
      <c r="AU526" s="179" t="s">
        <v>84</v>
      </c>
      <c r="AY526" s="17" t="s">
        <v>574</v>
      </c>
      <c r="BE526" s="102">
        <f t="shared" si="143"/>
        <v>0</v>
      </c>
      <c r="BF526" s="102">
        <f t="shared" si="144"/>
        <v>0</v>
      </c>
      <c r="BG526" s="102">
        <f t="shared" si="145"/>
        <v>0</v>
      </c>
      <c r="BH526" s="102">
        <f t="shared" si="146"/>
        <v>0</v>
      </c>
      <c r="BI526" s="102">
        <f t="shared" si="147"/>
        <v>0</v>
      </c>
      <c r="BJ526" s="17" t="s">
        <v>89</v>
      </c>
      <c r="BK526" s="102">
        <f t="shared" si="148"/>
        <v>0</v>
      </c>
      <c r="BL526" s="17" t="s">
        <v>580</v>
      </c>
      <c r="BM526" s="179" t="s">
        <v>8775</v>
      </c>
    </row>
    <row r="527" spans="2:65" s="1" customFormat="1" ht="24.25" customHeight="1">
      <c r="B527" s="140"/>
      <c r="C527" s="168" t="s">
        <v>3682</v>
      </c>
      <c r="D527" s="168" t="s">
        <v>576</v>
      </c>
      <c r="E527" s="169" t="s">
        <v>8776</v>
      </c>
      <c r="F527" s="170" t="s">
        <v>8777</v>
      </c>
      <c r="G527" s="171" t="s">
        <v>1</v>
      </c>
      <c r="H527" s="172">
        <v>1</v>
      </c>
      <c r="I527" s="173"/>
      <c r="J527" s="174">
        <f t="shared" si="139"/>
        <v>0</v>
      </c>
      <c r="K527" s="175"/>
      <c r="L527" s="34"/>
      <c r="M527" s="176" t="s">
        <v>1</v>
      </c>
      <c r="N527" s="139" t="s">
        <v>43</v>
      </c>
      <c r="P527" s="177">
        <f t="shared" si="140"/>
        <v>0</v>
      </c>
      <c r="Q527" s="177">
        <v>0</v>
      </c>
      <c r="R527" s="177">
        <f t="shared" si="141"/>
        <v>0</v>
      </c>
      <c r="S527" s="177">
        <v>0</v>
      </c>
      <c r="T527" s="178">
        <f t="shared" si="142"/>
        <v>0</v>
      </c>
      <c r="AR527" s="179" t="s">
        <v>580</v>
      </c>
      <c r="AT527" s="179" t="s">
        <v>576</v>
      </c>
      <c r="AU527" s="179" t="s">
        <v>84</v>
      </c>
      <c r="AY527" s="17" t="s">
        <v>574</v>
      </c>
      <c r="BE527" s="102">
        <f t="shared" si="143"/>
        <v>0</v>
      </c>
      <c r="BF527" s="102">
        <f t="shared" si="144"/>
        <v>0</v>
      </c>
      <c r="BG527" s="102">
        <f t="shared" si="145"/>
        <v>0</v>
      </c>
      <c r="BH527" s="102">
        <f t="shared" si="146"/>
        <v>0</v>
      </c>
      <c r="BI527" s="102">
        <f t="shared" si="147"/>
        <v>0</v>
      </c>
      <c r="BJ527" s="17" t="s">
        <v>89</v>
      </c>
      <c r="BK527" s="102">
        <f t="shared" si="148"/>
        <v>0</v>
      </c>
      <c r="BL527" s="17" t="s">
        <v>580</v>
      </c>
      <c r="BM527" s="179" t="s">
        <v>8778</v>
      </c>
    </row>
    <row r="528" spans="2:65" s="1" customFormat="1" ht="24.25" customHeight="1">
      <c r="B528" s="140"/>
      <c r="C528" s="168" t="s">
        <v>3687</v>
      </c>
      <c r="D528" s="168" t="s">
        <v>576</v>
      </c>
      <c r="E528" s="169" t="s">
        <v>8779</v>
      </c>
      <c r="F528" s="170" t="s">
        <v>8780</v>
      </c>
      <c r="G528" s="171" t="s">
        <v>1</v>
      </c>
      <c r="H528" s="172">
        <v>1</v>
      </c>
      <c r="I528" s="173"/>
      <c r="J528" s="174">
        <f t="shared" si="139"/>
        <v>0</v>
      </c>
      <c r="K528" s="175"/>
      <c r="L528" s="34"/>
      <c r="M528" s="176" t="s">
        <v>1</v>
      </c>
      <c r="N528" s="139" t="s">
        <v>43</v>
      </c>
      <c r="P528" s="177">
        <f t="shared" si="140"/>
        <v>0</v>
      </c>
      <c r="Q528" s="177">
        <v>0</v>
      </c>
      <c r="R528" s="177">
        <f t="shared" si="141"/>
        <v>0</v>
      </c>
      <c r="S528" s="177">
        <v>0</v>
      </c>
      <c r="T528" s="178">
        <f t="shared" si="142"/>
        <v>0</v>
      </c>
      <c r="AR528" s="179" t="s">
        <v>580</v>
      </c>
      <c r="AT528" s="179" t="s">
        <v>576</v>
      </c>
      <c r="AU528" s="179" t="s">
        <v>84</v>
      </c>
      <c r="AY528" s="17" t="s">
        <v>574</v>
      </c>
      <c r="BE528" s="102">
        <f t="shared" si="143"/>
        <v>0</v>
      </c>
      <c r="BF528" s="102">
        <f t="shared" si="144"/>
        <v>0</v>
      </c>
      <c r="BG528" s="102">
        <f t="shared" si="145"/>
        <v>0</v>
      </c>
      <c r="BH528" s="102">
        <f t="shared" si="146"/>
        <v>0</v>
      </c>
      <c r="BI528" s="102">
        <f t="shared" si="147"/>
        <v>0</v>
      </c>
      <c r="BJ528" s="17" t="s">
        <v>89</v>
      </c>
      <c r="BK528" s="102">
        <f t="shared" si="148"/>
        <v>0</v>
      </c>
      <c r="BL528" s="17" t="s">
        <v>580</v>
      </c>
      <c r="BM528" s="179" t="s">
        <v>8781</v>
      </c>
    </row>
    <row r="529" spans="2:65" s="1" customFormat="1" ht="24.25" customHeight="1">
      <c r="B529" s="140"/>
      <c r="C529" s="168" t="s">
        <v>3693</v>
      </c>
      <c r="D529" s="168" t="s">
        <v>576</v>
      </c>
      <c r="E529" s="169" t="s">
        <v>8782</v>
      </c>
      <c r="F529" s="170" t="s">
        <v>8768</v>
      </c>
      <c r="G529" s="171" t="s">
        <v>1</v>
      </c>
      <c r="H529" s="172">
        <v>1</v>
      </c>
      <c r="I529" s="173"/>
      <c r="J529" s="174">
        <f t="shared" si="139"/>
        <v>0</v>
      </c>
      <c r="K529" s="175"/>
      <c r="L529" s="34"/>
      <c r="M529" s="176" t="s">
        <v>1</v>
      </c>
      <c r="N529" s="139" t="s">
        <v>43</v>
      </c>
      <c r="P529" s="177">
        <f t="shared" si="140"/>
        <v>0</v>
      </c>
      <c r="Q529" s="177">
        <v>0</v>
      </c>
      <c r="R529" s="177">
        <f t="shared" si="141"/>
        <v>0</v>
      </c>
      <c r="S529" s="177">
        <v>0</v>
      </c>
      <c r="T529" s="178">
        <f t="shared" si="142"/>
        <v>0</v>
      </c>
      <c r="AR529" s="179" t="s">
        <v>580</v>
      </c>
      <c r="AT529" s="179" t="s">
        <v>576</v>
      </c>
      <c r="AU529" s="179" t="s">
        <v>84</v>
      </c>
      <c r="AY529" s="17" t="s">
        <v>574</v>
      </c>
      <c r="BE529" s="102">
        <f t="shared" si="143"/>
        <v>0</v>
      </c>
      <c r="BF529" s="102">
        <f t="shared" si="144"/>
        <v>0</v>
      </c>
      <c r="BG529" s="102">
        <f t="shared" si="145"/>
        <v>0</v>
      </c>
      <c r="BH529" s="102">
        <f t="shared" si="146"/>
        <v>0</v>
      </c>
      <c r="BI529" s="102">
        <f t="shared" si="147"/>
        <v>0</v>
      </c>
      <c r="BJ529" s="17" t="s">
        <v>89</v>
      </c>
      <c r="BK529" s="102">
        <f t="shared" si="148"/>
        <v>0</v>
      </c>
      <c r="BL529" s="17" t="s">
        <v>580</v>
      </c>
      <c r="BM529" s="179" t="s">
        <v>8783</v>
      </c>
    </row>
    <row r="530" spans="2:65" s="1" customFormat="1" ht="38" customHeight="1">
      <c r="B530" s="140"/>
      <c r="C530" s="168" t="s">
        <v>3698</v>
      </c>
      <c r="D530" s="168" t="s">
        <v>576</v>
      </c>
      <c r="E530" s="169" t="s">
        <v>8784</v>
      </c>
      <c r="F530" s="170" t="s">
        <v>8785</v>
      </c>
      <c r="G530" s="171" t="s">
        <v>1</v>
      </c>
      <c r="H530" s="172">
        <v>1</v>
      </c>
      <c r="I530" s="173"/>
      <c r="J530" s="174">
        <f t="shared" si="139"/>
        <v>0</v>
      </c>
      <c r="K530" s="175"/>
      <c r="L530" s="34"/>
      <c r="M530" s="176" t="s">
        <v>1</v>
      </c>
      <c r="N530" s="139" t="s">
        <v>43</v>
      </c>
      <c r="P530" s="177">
        <f t="shared" si="140"/>
        <v>0</v>
      </c>
      <c r="Q530" s="177">
        <v>0</v>
      </c>
      <c r="R530" s="177">
        <f t="shared" si="141"/>
        <v>0</v>
      </c>
      <c r="S530" s="177">
        <v>0</v>
      </c>
      <c r="T530" s="178">
        <f t="shared" si="142"/>
        <v>0</v>
      </c>
      <c r="AR530" s="179" t="s">
        <v>580</v>
      </c>
      <c r="AT530" s="179" t="s">
        <v>576</v>
      </c>
      <c r="AU530" s="179" t="s">
        <v>84</v>
      </c>
      <c r="AY530" s="17" t="s">
        <v>574</v>
      </c>
      <c r="BE530" s="102">
        <f t="shared" si="143"/>
        <v>0</v>
      </c>
      <c r="BF530" s="102">
        <f t="shared" si="144"/>
        <v>0</v>
      </c>
      <c r="BG530" s="102">
        <f t="shared" si="145"/>
        <v>0</v>
      </c>
      <c r="BH530" s="102">
        <f t="shared" si="146"/>
        <v>0</v>
      </c>
      <c r="BI530" s="102">
        <f t="shared" si="147"/>
        <v>0</v>
      </c>
      <c r="BJ530" s="17" t="s">
        <v>89</v>
      </c>
      <c r="BK530" s="102">
        <f t="shared" si="148"/>
        <v>0</v>
      </c>
      <c r="BL530" s="17" t="s">
        <v>580</v>
      </c>
      <c r="BM530" s="179" t="s">
        <v>8786</v>
      </c>
    </row>
    <row r="531" spans="2:65" s="1" customFormat="1" ht="21.75" customHeight="1">
      <c r="B531" s="140"/>
      <c r="C531" s="168" t="s">
        <v>3703</v>
      </c>
      <c r="D531" s="168" t="s">
        <v>576</v>
      </c>
      <c r="E531" s="169" t="s">
        <v>8787</v>
      </c>
      <c r="F531" s="170" t="s">
        <v>8788</v>
      </c>
      <c r="G531" s="171" t="s">
        <v>1</v>
      </c>
      <c r="H531" s="172">
        <v>1</v>
      </c>
      <c r="I531" s="173"/>
      <c r="J531" s="174">
        <f t="shared" si="139"/>
        <v>0</v>
      </c>
      <c r="K531" s="175"/>
      <c r="L531" s="34"/>
      <c r="M531" s="176" t="s">
        <v>1</v>
      </c>
      <c r="N531" s="139" t="s">
        <v>43</v>
      </c>
      <c r="P531" s="177">
        <f t="shared" si="140"/>
        <v>0</v>
      </c>
      <c r="Q531" s="177">
        <v>0</v>
      </c>
      <c r="R531" s="177">
        <f t="shared" si="141"/>
        <v>0</v>
      </c>
      <c r="S531" s="177">
        <v>0</v>
      </c>
      <c r="T531" s="178">
        <f t="shared" si="142"/>
        <v>0</v>
      </c>
      <c r="AR531" s="179" t="s">
        <v>580</v>
      </c>
      <c r="AT531" s="179" t="s">
        <v>576</v>
      </c>
      <c r="AU531" s="179" t="s">
        <v>84</v>
      </c>
      <c r="AY531" s="17" t="s">
        <v>574</v>
      </c>
      <c r="BE531" s="102">
        <f t="shared" si="143"/>
        <v>0</v>
      </c>
      <c r="BF531" s="102">
        <f t="shared" si="144"/>
        <v>0</v>
      </c>
      <c r="BG531" s="102">
        <f t="shared" si="145"/>
        <v>0</v>
      </c>
      <c r="BH531" s="102">
        <f t="shared" si="146"/>
        <v>0</v>
      </c>
      <c r="BI531" s="102">
        <f t="shared" si="147"/>
        <v>0</v>
      </c>
      <c r="BJ531" s="17" t="s">
        <v>89</v>
      </c>
      <c r="BK531" s="102">
        <f t="shared" si="148"/>
        <v>0</v>
      </c>
      <c r="BL531" s="17" t="s">
        <v>580</v>
      </c>
      <c r="BM531" s="179" t="s">
        <v>8789</v>
      </c>
    </row>
    <row r="532" spans="2:65" s="1" customFormat="1" ht="24.25" customHeight="1">
      <c r="B532" s="140"/>
      <c r="C532" s="168" t="s">
        <v>3708</v>
      </c>
      <c r="D532" s="168" t="s">
        <v>576</v>
      </c>
      <c r="E532" s="169" t="s">
        <v>8790</v>
      </c>
      <c r="F532" s="170" t="s">
        <v>8791</v>
      </c>
      <c r="G532" s="171" t="s">
        <v>1</v>
      </c>
      <c r="H532" s="172">
        <v>1</v>
      </c>
      <c r="I532" s="173"/>
      <c r="J532" s="174">
        <f t="shared" si="139"/>
        <v>0</v>
      </c>
      <c r="K532" s="175"/>
      <c r="L532" s="34"/>
      <c r="M532" s="176" t="s">
        <v>1</v>
      </c>
      <c r="N532" s="139" t="s">
        <v>43</v>
      </c>
      <c r="P532" s="177">
        <f t="shared" si="140"/>
        <v>0</v>
      </c>
      <c r="Q532" s="177">
        <v>0</v>
      </c>
      <c r="R532" s="177">
        <f t="shared" si="141"/>
        <v>0</v>
      </c>
      <c r="S532" s="177">
        <v>0</v>
      </c>
      <c r="T532" s="178">
        <f t="shared" si="142"/>
        <v>0</v>
      </c>
      <c r="AR532" s="179" t="s">
        <v>580</v>
      </c>
      <c r="AT532" s="179" t="s">
        <v>576</v>
      </c>
      <c r="AU532" s="179" t="s">
        <v>84</v>
      </c>
      <c r="AY532" s="17" t="s">
        <v>574</v>
      </c>
      <c r="BE532" s="102">
        <f t="shared" si="143"/>
        <v>0</v>
      </c>
      <c r="BF532" s="102">
        <f t="shared" si="144"/>
        <v>0</v>
      </c>
      <c r="BG532" s="102">
        <f t="shared" si="145"/>
        <v>0</v>
      </c>
      <c r="BH532" s="102">
        <f t="shared" si="146"/>
        <v>0</v>
      </c>
      <c r="BI532" s="102">
        <f t="shared" si="147"/>
        <v>0</v>
      </c>
      <c r="BJ532" s="17" t="s">
        <v>89</v>
      </c>
      <c r="BK532" s="102">
        <f t="shared" si="148"/>
        <v>0</v>
      </c>
      <c r="BL532" s="17" t="s">
        <v>580</v>
      </c>
      <c r="BM532" s="179" t="s">
        <v>8792</v>
      </c>
    </row>
    <row r="533" spans="2:65" s="1" customFormat="1" ht="24.25" customHeight="1">
      <c r="B533" s="140"/>
      <c r="C533" s="168" t="s">
        <v>3713</v>
      </c>
      <c r="D533" s="168" t="s">
        <v>576</v>
      </c>
      <c r="E533" s="169" t="s">
        <v>8793</v>
      </c>
      <c r="F533" s="170" t="s">
        <v>8794</v>
      </c>
      <c r="G533" s="171" t="s">
        <v>1</v>
      </c>
      <c r="H533" s="172">
        <v>1</v>
      </c>
      <c r="I533" s="173"/>
      <c r="J533" s="174">
        <f t="shared" si="139"/>
        <v>0</v>
      </c>
      <c r="K533" s="175"/>
      <c r="L533" s="34"/>
      <c r="M533" s="176" t="s">
        <v>1</v>
      </c>
      <c r="N533" s="139" t="s">
        <v>43</v>
      </c>
      <c r="P533" s="177">
        <f t="shared" si="140"/>
        <v>0</v>
      </c>
      <c r="Q533" s="177">
        <v>0</v>
      </c>
      <c r="R533" s="177">
        <f t="shared" si="141"/>
        <v>0</v>
      </c>
      <c r="S533" s="177">
        <v>0</v>
      </c>
      <c r="T533" s="178">
        <f t="shared" si="142"/>
        <v>0</v>
      </c>
      <c r="AR533" s="179" t="s">
        <v>580</v>
      </c>
      <c r="AT533" s="179" t="s">
        <v>576</v>
      </c>
      <c r="AU533" s="179" t="s">
        <v>84</v>
      </c>
      <c r="AY533" s="17" t="s">
        <v>574</v>
      </c>
      <c r="BE533" s="102">
        <f t="shared" si="143"/>
        <v>0</v>
      </c>
      <c r="BF533" s="102">
        <f t="shared" si="144"/>
        <v>0</v>
      </c>
      <c r="BG533" s="102">
        <f t="shared" si="145"/>
        <v>0</v>
      </c>
      <c r="BH533" s="102">
        <f t="shared" si="146"/>
        <v>0</v>
      </c>
      <c r="BI533" s="102">
        <f t="shared" si="147"/>
        <v>0</v>
      </c>
      <c r="BJ533" s="17" t="s">
        <v>89</v>
      </c>
      <c r="BK533" s="102">
        <f t="shared" si="148"/>
        <v>0</v>
      </c>
      <c r="BL533" s="17" t="s">
        <v>580</v>
      </c>
      <c r="BM533" s="179" t="s">
        <v>8795</v>
      </c>
    </row>
    <row r="534" spans="2:65" s="1" customFormat="1" ht="24.25" customHeight="1">
      <c r="B534" s="140"/>
      <c r="C534" s="168" t="s">
        <v>3722</v>
      </c>
      <c r="D534" s="168" t="s">
        <v>576</v>
      </c>
      <c r="E534" s="169" t="s">
        <v>8796</v>
      </c>
      <c r="F534" s="170" t="s">
        <v>8768</v>
      </c>
      <c r="G534" s="171" t="s">
        <v>1</v>
      </c>
      <c r="H534" s="172">
        <v>1</v>
      </c>
      <c r="I534" s="173"/>
      <c r="J534" s="174">
        <f t="shared" si="139"/>
        <v>0</v>
      </c>
      <c r="K534" s="175"/>
      <c r="L534" s="34"/>
      <c r="M534" s="176" t="s">
        <v>1</v>
      </c>
      <c r="N534" s="139" t="s">
        <v>43</v>
      </c>
      <c r="P534" s="177">
        <f t="shared" si="140"/>
        <v>0</v>
      </c>
      <c r="Q534" s="177">
        <v>0</v>
      </c>
      <c r="R534" s="177">
        <f t="shared" si="141"/>
        <v>0</v>
      </c>
      <c r="S534" s="177">
        <v>0</v>
      </c>
      <c r="T534" s="178">
        <f t="shared" si="142"/>
        <v>0</v>
      </c>
      <c r="AR534" s="179" t="s">
        <v>580</v>
      </c>
      <c r="AT534" s="179" t="s">
        <v>576</v>
      </c>
      <c r="AU534" s="179" t="s">
        <v>84</v>
      </c>
      <c r="AY534" s="17" t="s">
        <v>574</v>
      </c>
      <c r="BE534" s="102">
        <f t="shared" si="143"/>
        <v>0</v>
      </c>
      <c r="BF534" s="102">
        <f t="shared" si="144"/>
        <v>0</v>
      </c>
      <c r="BG534" s="102">
        <f t="shared" si="145"/>
        <v>0</v>
      </c>
      <c r="BH534" s="102">
        <f t="shared" si="146"/>
        <v>0</v>
      </c>
      <c r="BI534" s="102">
        <f t="shared" si="147"/>
        <v>0</v>
      </c>
      <c r="BJ534" s="17" t="s">
        <v>89</v>
      </c>
      <c r="BK534" s="102">
        <f t="shared" si="148"/>
        <v>0</v>
      </c>
      <c r="BL534" s="17" t="s">
        <v>580</v>
      </c>
      <c r="BM534" s="179" t="s">
        <v>8797</v>
      </c>
    </row>
    <row r="535" spans="2:65" s="1" customFormat="1" ht="16.5" customHeight="1">
      <c r="B535" s="140"/>
      <c r="C535" s="168" t="s">
        <v>3727</v>
      </c>
      <c r="D535" s="168" t="s">
        <v>576</v>
      </c>
      <c r="E535" s="169" t="s">
        <v>8798</v>
      </c>
      <c r="F535" s="170" t="s">
        <v>8771</v>
      </c>
      <c r="G535" s="171" t="s">
        <v>1</v>
      </c>
      <c r="H535" s="172">
        <v>1</v>
      </c>
      <c r="I535" s="173"/>
      <c r="J535" s="174">
        <f t="shared" si="139"/>
        <v>0</v>
      </c>
      <c r="K535" s="175"/>
      <c r="L535" s="34"/>
      <c r="M535" s="176" t="s">
        <v>1</v>
      </c>
      <c r="N535" s="139" t="s">
        <v>43</v>
      </c>
      <c r="P535" s="177">
        <f t="shared" si="140"/>
        <v>0</v>
      </c>
      <c r="Q535" s="177">
        <v>0</v>
      </c>
      <c r="R535" s="177">
        <f t="shared" si="141"/>
        <v>0</v>
      </c>
      <c r="S535" s="177">
        <v>0</v>
      </c>
      <c r="T535" s="178">
        <f t="shared" si="142"/>
        <v>0</v>
      </c>
      <c r="AR535" s="179" t="s">
        <v>580</v>
      </c>
      <c r="AT535" s="179" t="s">
        <v>576</v>
      </c>
      <c r="AU535" s="179" t="s">
        <v>84</v>
      </c>
      <c r="AY535" s="17" t="s">
        <v>574</v>
      </c>
      <c r="BE535" s="102">
        <f t="shared" si="143"/>
        <v>0</v>
      </c>
      <c r="BF535" s="102">
        <f t="shared" si="144"/>
        <v>0</v>
      </c>
      <c r="BG535" s="102">
        <f t="shared" si="145"/>
        <v>0</v>
      </c>
      <c r="BH535" s="102">
        <f t="shared" si="146"/>
        <v>0</v>
      </c>
      <c r="BI535" s="102">
        <f t="shared" si="147"/>
        <v>0</v>
      </c>
      <c r="BJ535" s="17" t="s">
        <v>89</v>
      </c>
      <c r="BK535" s="102">
        <f t="shared" si="148"/>
        <v>0</v>
      </c>
      <c r="BL535" s="17" t="s">
        <v>580</v>
      </c>
      <c r="BM535" s="179" t="s">
        <v>8799</v>
      </c>
    </row>
    <row r="536" spans="2:65" s="1" customFormat="1" ht="16.5" customHeight="1">
      <c r="B536" s="140"/>
      <c r="C536" s="168" t="s">
        <v>3731</v>
      </c>
      <c r="D536" s="168" t="s">
        <v>576</v>
      </c>
      <c r="E536" s="169" t="s">
        <v>8800</v>
      </c>
      <c r="F536" s="170" t="s">
        <v>8774</v>
      </c>
      <c r="G536" s="171" t="s">
        <v>1</v>
      </c>
      <c r="H536" s="172">
        <v>1</v>
      </c>
      <c r="I536" s="173"/>
      <c r="J536" s="174">
        <f t="shared" si="139"/>
        <v>0</v>
      </c>
      <c r="K536" s="175"/>
      <c r="L536" s="34"/>
      <c r="M536" s="176" t="s">
        <v>1</v>
      </c>
      <c r="N536" s="139" t="s">
        <v>43</v>
      </c>
      <c r="P536" s="177">
        <f t="shared" si="140"/>
        <v>0</v>
      </c>
      <c r="Q536" s="177">
        <v>0</v>
      </c>
      <c r="R536" s="177">
        <f t="shared" si="141"/>
        <v>0</v>
      </c>
      <c r="S536" s="177">
        <v>0</v>
      </c>
      <c r="T536" s="178">
        <f t="shared" si="142"/>
        <v>0</v>
      </c>
      <c r="AR536" s="179" t="s">
        <v>580</v>
      </c>
      <c r="AT536" s="179" t="s">
        <v>576</v>
      </c>
      <c r="AU536" s="179" t="s">
        <v>84</v>
      </c>
      <c r="AY536" s="17" t="s">
        <v>574</v>
      </c>
      <c r="BE536" s="102">
        <f t="shared" si="143"/>
        <v>0</v>
      </c>
      <c r="BF536" s="102">
        <f t="shared" si="144"/>
        <v>0</v>
      </c>
      <c r="BG536" s="102">
        <f t="shared" si="145"/>
        <v>0</v>
      </c>
      <c r="BH536" s="102">
        <f t="shared" si="146"/>
        <v>0</v>
      </c>
      <c r="BI536" s="102">
        <f t="shared" si="147"/>
        <v>0</v>
      </c>
      <c r="BJ536" s="17" t="s">
        <v>89</v>
      </c>
      <c r="BK536" s="102">
        <f t="shared" si="148"/>
        <v>0</v>
      </c>
      <c r="BL536" s="17" t="s">
        <v>580</v>
      </c>
      <c r="BM536" s="179" t="s">
        <v>8801</v>
      </c>
    </row>
    <row r="537" spans="2:65" s="1" customFormat="1" ht="24.25" customHeight="1">
      <c r="B537" s="140"/>
      <c r="C537" s="168" t="s">
        <v>3737</v>
      </c>
      <c r="D537" s="168" t="s">
        <v>576</v>
      </c>
      <c r="E537" s="169" t="s">
        <v>8802</v>
      </c>
      <c r="F537" s="170" t="s">
        <v>8777</v>
      </c>
      <c r="G537" s="171" t="s">
        <v>1</v>
      </c>
      <c r="H537" s="172">
        <v>1</v>
      </c>
      <c r="I537" s="173"/>
      <c r="J537" s="174">
        <f t="shared" si="139"/>
        <v>0</v>
      </c>
      <c r="K537" s="175"/>
      <c r="L537" s="34"/>
      <c r="M537" s="176" t="s">
        <v>1</v>
      </c>
      <c r="N537" s="139" t="s">
        <v>43</v>
      </c>
      <c r="P537" s="177">
        <f t="shared" si="140"/>
        <v>0</v>
      </c>
      <c r="Q537" s="177">
        <v>0</v>
      </c>
      <c r="R537" s="177">
        <f t="shared" si="141"/>
        <v>0</v>
      </c>
      <c r="S537" s="177">
        <v>0</v>
      </c>
      <c r="T537" s="178">
        <f t="shared" si="142"/>
        <v>0</v>
      </c>
      <c r="AR537" s="179" t="s">
        <v>580</v>
      </c>
      <c r="AT537" s="179" t="s">
        <v>576</v>
      </c>
      <c r="AU537" s="179" t="s">
        <v>84</v>
      </c>
      <c r="AY537" s="17" t="s">
        <v>574</v>
      </c>
      <c r="BE537" s="102">
        <f t="shared" si="143"/>
        <v>0</v>
      </c>
      <c r="BF537" s="102">
        <f t="shared" si="144"/>
        <v>0</v>
      </c>
      <c r="BG537" s="102">
        <f t="shared" si="145"/>
        <v>0</v>
      </c>
      <c r="BH537" s="102">
        <f t="shared" si="146"/>
        <v>0</v>
      </c>
      <c r="BI537" s="102">
        <f t="shared" si="147"/>
        <v>0</v>
      </c>
      <c r="BJ537" s="17" t="s">
        <v>89</v>
      </c>
      <c r="BK537" s="102">
        <f t="shared" si="148"/>
        <v>0</v>
      </c>
      <c r="BL537" s="17" t="s">
        <v>580</v>
      </c>
      <c r="BM537" s="179" t="s">
        <v>8803</v>
      </c>
    </row>
    <row r="538" spans="2:65" s="1" customFormat="1" ht="38" customHeight="1">
      <c r="B538" s="140"/>
      <c r="C538" s="168" t="s">
        <v>3742</v>
      </c>
      <c r="D538" s="168" t="s">
        <v>576</v>
      </c>
      <c r="E538" s="169" t="s">
        <v>8804</v>
      </c>
      <c r="F538" s="170" t="s">
        <v>8805</v>
      </c>
      <c r="G538" s="171" t="s">
        <v>1</v>
      </c>
      <c r="H538" s="172">
        <v>1</v>
      </c>
      <c r="I538" s="173"/>
      <c r="J538" s="174">
        <f t="shared" si="139"/>
        <v>0</v>
      </c>
      <c r="K538" s="175"/>
      <c r="L538" s="34"/>
      <c r="M538" s="176" t="s">
        <v>1</v>
      </c>
      <c r="N538" s="139" t="s">
        <v>43</v>
      </c>
      <c r="P538" s="177">
        <f t="shared" si="140"/>
        <v>0</v>
      </c>
      <c r="Q538" s="177">
        <v>0</v>
      </c>
      <c r="R538" s="177">
        <f t="shared" si="141"/>
        <v>0</v>
      </c>
      <c r="S538" s="177">
        <v>0</v>
      </c>
      <c r="T538" s="178">
        <f t="shared" si="142"/>
        <v>0</v>
      </c>
      <c r="AR538" s="179" t="s">
        <v>580</v>
      </c>
      <c r="AT538" s="179" t="s">
        <v>576</v>
      </c>
      <c r="AU538" s="179" t="s">
        <v>84</v>
      </c>
      <c r="AY538" s="17" t="s">
        <v>574</v>
      </c>
      <c r="BE538" s="102">
        <f t="shared" si="143"/>
        <v>0</v>
      </c>
      <c r="BF538" s="102">
        <f t="shared" si="144"/>
        <v>0</v>
      </c>
      <c r="BG538" s="102">
        <f t="shared" si="145"/>
        <v>0</v>
      </c>
      <c r="BH538" s="102">
        <f t="shared" si="146"/>
        <v>0</v>
      </c>
      <c r="BI538" s="102">
        <f t="shared" si="147"/>
        <v>0</v>
      </c>
      <c r="BJ538" s="17" t="s">
        <v>89</v>
      </c>
      <c r="BK538" s="102">
        <f t="shared" si="148"/>
        <v>0</v>
      </c>
      <c r="BL538" s="17" t="s">
        <v>580</v>
      </c>
      <c r="BM538" s="179" t="s">
        <v>8806</v>
      </c>
    </row>
    <row r="539" spans="2:65" s="1" customFormat="1" ht="21.75" customHeight="1">
      <c r="B539" s="140"/>
      <c r="C539" s="168" t="s">
        <v>3749</v>
      </c>
      <c r="D539" s="168" t="s">
        <v>576</v>
      </c>
      <c r="E539" s="169" t="s">
        <v>8807</v>
      </c>
      <c r="F539" s="170" t="s">
        <v>8788</v>
      </c>
      <c r="G539" s="171" t="s">
        <v>1</v>
      </c>
      <c r="H539" s="172">
        <v>1</v>
      </c>
      <c r="I539" s="173"/>
      <c r="J539" s="174">
        <f t="shared" si="139"/>
        <v>0</v>
      </c>
      <c r="K539" s="175"/>
      <c r="L539" s="34"/>
      <c r="M539" s="176" t="s">
        <v>1</v>
      </c>
      <c r="N539" s="139" t="s">
        <v>43</v>
      </c>
      <c r="P539" s="177">
        <f t="shared" si="140"/>
        <v>0</v>
      </c>
      <c r="Q539" s="177">
        <v>0</v>
      </c>
      <c r="R539" s="177">
        <f t="shared" si="141"/>
        <v>0</v>
      </c>
      <c r="S539" s="177">
        <v>0</v>
      </c>
      <c r="T539" s="178">
        <f t="shared" si="142"/>
        <v>0</v>
      </c>
      <c r="AR539" s="179" t="s">
        <v>580</v>
      </c>
      <c r="AT539" s="179" t="s">
        <v>576</v>
      </c>
      <c r="AU539" s="179" t="s">
        <v>84</v>
      </c>
      <c r="AY539" s="17" t="s">
        <v>574</v>
      </c>
      <c r="BE539" s="102">
        <f t="shared" si="143"/>
        <v>0</v>
      </c>
      <c r="BF539" s="102">
        <f t="shared" si="144"/>
        <v>0</v>
      </c>
      <c r="BG539" s="102">
        <f t="shared" si="145"/>
        <v>0</v>
      </c>
      <c r="BH539" s="102">
        <f t="shared" si="146"/>
        <v>0</v>
      </c>
      <c r="BI539" s="102">
        <f t="shared" si="147"/>
        <v>0</v>
      </c>
      <c r="BJ539" s="17" t="s">
        <v>89</v>
      </c>
      <c r="BK539" s="102">
        <f t="shared" si="148"/>
        <v>0</v>
      </c>
      <c r="BL539" s="17" t="s">
        <v>580</v>
      </c>
      <c r="BM539" s="179" t="s">
        <v>8808</v>
      </c>
    </row>
    <row r="540" spans="2:65" s="1" customFormat="1" ht="24.25" customHeight="1">
      <c r="B540" s="140"/>
      <c r="C540" s="168" t="s">
        <v>3752</v>
      </c>
      <c r="D540" s="168" t="s">
        <v>576</v>
      </c>
      <c r="E540" s="169" t="s">
        <v>8809</v>
      </c>
      <c r="F540" s="170" t="s">
        <v>8791</v>
      </c>
      <c r="G540" s="171" t="s">
        <v>1</v>
      </c>
      <c r="H540" s="172">
        <v>1</v>
      </c>
      <c r="I540" s="173"/>
      <c r="J540" s="174">
        <f t="shared" si="139"/>
        <v>0</v>
      </c>
      <c r="K540" s="175"/>
      <c r="L540" s="34"/>
      <c r="M540" s="176" t="s">
        <v>1</v>
      </c>
      <c r="N540" s="139" t="s">
        <v>43</v>
      </c>
      <c r="P540" s="177">
        <f t="shared" si="140"/>
        <v>0</v>
      </c>
      <c r="Q540" s="177">
        <v>0</v>
      </c>
      <c r="R540" s="177">
        <f t="shared" si="141"/>
        <v>0</v>
      </c>
      <c r="S540" s="177">
        <v>0</v>
      </c>
      <c r="T540" s="178">
        <f t="shared" si="142"/>
        <v>0</v>
      </c>
      <c r="AR540" s="179" t="s">
        <v>580</v>
      </c>
      <c r="AT540" s="179" t="s">
        <v>576</v>
      </c>
      <c r="AU540" s="179" t="s">
        <v>84</v>
      </c>
      <c r="AY540" s="17" t="s">
        <v>574</v>
      </c>
      <c r="BE540" s="102">
        <f t="shared" si="143"/>
        <v>0</v>
      </c>
      <c r="BF540" s="102">
        <f t="shared" si="144"/>
        <v>0</v>
      </c>
      <c r="BG540" s="102">
        <f t="shared" si="145"/>
        <v>0</v>
      </c>
      <c r="BH540" s="102">
        <f t="shared" si="146"/>
        <v>0</v>
      </c>
      <c r="BI540" s="102">
        <f t="shared" si="147"/>
        <v>0</v>
      </c>
      <c r="BJ540" s="17" t="s">
        <v>89</v>
      </c>
      <c r="BK540" s="102">
        <f t="shared" si="148"/>
        <v>0</v>
      </c>
      <c r="BL540" s="17" t="s">
        <v>580</v>
      </c>
      <c r="BM540" s="179" t="s">
        <v>8810</v>
      </c>
    </row>
    <row r="541" spans="2:65" s="1" customFormat="1" ht="24.25" customHeight="1">
      <c r="B541" s="140"/>
      <c r="C541" s="168" t="s">
        <v>3757</v>
      </c>
      <c r="D541" s="168" t="s">
        <v>576</v>
      </c>
      <c r="E541" s="169" t="s">
        <v>8811</v>
      </c>
      <c r="F541" s="170" t="s">
        <v>8794</v>
      </c>
      <c r="G541" s="171" t="s">
        <v>1</v>
      </c>
      <c r="H541" s="172">
        <v>1</v>
      </c>
      <c r="I541" s="173"/>
      <c r="J541" s="174">
        <f t="shared" si="139"/>
        <v>0</v>
      </c>
      <c r="K541" s="175"/>
      <c r="L541" s="34"/>
      <c r="M541" s="176" t="s">
        <v>1</v>
      </c>
      <c r="N541" s="139" t="s">
        <v>43</v>
      </c>
      <c r="P541" s="177">
        <f t="shared" si="140"/>
        <v>0</v>
      </c>
      <c r="Q541" s="177">
        <v>0</v>
      </c>
      <c r="R541" s="177">
        <f t="shared" si="141"/>
        <v>0</v>
      </c>
      <c r="S541" s="177">
        <v>0</v>
      </c>
      <c r="T541" s="178">
        <f t="shared" si="142"/>
        <v>0</v>
      </c>
      <c r="AR541" s="179" t="s">
        <v>580</v>
      </c>
      <c r="AT541" s="179" t="s">
        <v>576</v>
      </c>
      <c r="AU541" s="179" t="s">
        <v>84</v>
      </c>
      <c r="AY541" s="17" t="s">
        <v>574</v>
      </c>
      <c r="BE541" s="102">
        <f t="shared" si="143"/>
        <v>0</v>
      </c>
      <c r="BF541" s="102">
        <f t="shared" si="144"/>
        <v>0</v>
      </c>
      <c r="BG541" s="102">
        <f t="shared" si="145"/>
        <v>0</v>
      </c>
      <c r="BH541" s="102">
        <f t="shared" si="146"/>
        <v>0</v>
      </c>
      <c r="BI541" s="102">
        <f t="shared" si="147"/>
        <v>0</v>
      </c>
      <c r="BJ541" s="17" t="s">
        <v>89</v>
      </c>
      <c r="BK541" s="102">
        <f t="shared" si="148"/>
        <v>0</v>
      </c>
      <c r="BL541" s="17" t="s">
        <v>580</v>
      </c>
      <c r="BM541" s="179" t="s">
        <v>8812</v>
      </c>
    </row>
    <row r="542" spans="2:65" s="1" customFormat="1" ht="24.25" customHeight="1">
      <c r="B542" s="140"/>
      <c r="C542" s="168" t="s">
        <v>3765</v>
      </c>
      <c r="D542" s="168" t="s">
        <v>576</v>
      </c>
      <c r="E542" s="169" t="s">
        <v>8813</v>
      </c>
      <c r="F542" s="170" t="s">
        <v>8768</v>
      </c>
      <c r="G542" s="171" t="s">
        <v>1</v>
      </c>
      <c r="H542" s="172">
        <v>1</v>
      </c>
      <c r="I542" s="173"/>
      <c r="J542" s="174">
        <f t="shared" si="139"/>
        <v>0</v>
      </c>
      <c r="K542" s="175"/>
      <c r="L542" s="34"/>
      <c r="M542" s="176" t="s">
        <v>1</v>
      </c>
      <c r="N542" s="139" t="s">
        <v>43</v>
      </c>
      <c r="P542" s="177">
        <f t="shared" si="140"/>
        <v>0</v>
      </c>
      <c r="Q542" s="177">
        <v>0</v>
      </c>
      <c r="R542" s="177">
        <f t="shared" si="141"/>
        <v>0</v>
      </c>
      <c r="S542" s="177">
        <v>0</v>
      </c>
      <c r="T542" s="178">
        <f t="shared" si="142"/>
        <v>0</v>
      </c>
      <c r="AR542" s="179" t="s">
        <v>580</v>
      </c>
      <c r="AT542" s="179" t="s">
        <v>576</v>
      </c>
      <c r="AU542" s="179" t="s">
        <v>84</v>
      </c>
      <c r="AY542" s="17" t="s">
        <v>574</v>
      </c>
      <c r="BE542" s="102">
        <f t="shared" si="143"/>
        <v>0</v>
      </c>
      <c r="BF542" s="102">
        <f t="shared" si="144"/>
        <v>0</v>
      </c>
      <c r="BG542" s="102">
        <f t="shared" si="145"/>
        <v>0</v>
      </c>
      <c r="BH542" s="102">
        <f t="shared" si="146"/>
        <v>0</v>
      </c>
      <c r="BI542" s="102">
        <f t="shared" si="147"/>
        <v>0</v>
      </c>
      <c r="BJ542" s="17" t="s">
        <v>89</v>
      </c>
      <c r="BK542" s="102">
        <f t="shared" si="148"/>
        <v>0</v>
      </c>
      <c r="BL542" s="17" t="s">
        <v>580</v>
      </c>
      <c r="BM542" s="179" t="s">
        <v>8814</v>
      </c>
    </row>
    <row r="543" spans="2:65" s="1" customFormat="1" ht="24.25" customHeight="1">
      <c r="B543" s="140"/>
      <c r="C543" s="168" t="s">
        <v>3770</v>
      </c>
      <c r="D543" s="168" t="s">
        <v>576</v>
      </c>
      <c r="E543" s="169" t="s">
        <v>8815</v>
      </c>
      <c r="F543" s="170" t="s">
        <v>8816</v>
      </c>
      <c r="G543" s="171" t="s">
        <v>1</v>
      </c>
      <c r="H543" s="172">
        <v>1</v>
      </c>
      <c r="I543" s="173"/>
      <c r="J543" s="174">
        <f t="shared" si="139"/>
        <v>0</v>
      </c>
      <c r="K543" s="175"/>
      <c r="L543" s="34"/>
      <c r="M543" s="176" t="s">
        <v>1</v>
      </c>
      <c r="N543" s="139" t="s">
        <v>43</v>
      </c>
      <c r="P543" s="177">
        <f t="shared" si="140"/>
        <v>0</v>
      </c>
      <c r="Q543" s="177">
        <v>0</v>
      </c>
      <c r="R543" s="177">
        <f t="shared" si="141"/>
        <v>0</v>
      </c>
      <c r="S543" s="177">
        <v>0</v>
      </c>
      <c r="T543" s="178">
        <f t="shared" si="142"/>
        <v>0</v>
      </c>
      <c r="AR543" s="179" t="s">
        <v>580</v>
      </c>
      <c r="AT543" s="179" t="s">
        <v>576</v>
      </c>
      <c r="AU543" s="179" t="s">
        <v>84</v>
      </c>
      <c r="AY543" s="17" t="s">
        <v>574</v>
      </c>
      <c r="BE543" s="102">
        <f t="shared" si="143"/>
        <v>0</v>
      </c>
      <c r="BF543" s="102">
        <f t="shared" si="144"/>
        <v>0</v>
      </c>
      <c r="BG543" s="102">
        <f t="shared" si="145"/>
        <v>0</v>
      </c>
      <c r="BH543" s="102">
        <f t="shared" si="146"/>
        <v>0</v>
      </c>
      <c r="BI543" s="102">
        <f t="shared" si="147"/>
        <v>0</v>
      </c>
      <c r="BJ543" s="17" t="s">
        <v>89</v>
      </c>
      <c r="BK543" s="102">
        <f t="shared" si="148"/>
        <v>0</v>
      </c>
      <c r="BL543" s="17" t="s">
        <v>580</v>
      </c>
      <c r="BM543" s="179" t="s">
        <v>8817</v>
      </c>
    </row>
    <row r="544" spans="2:65" s="1" customFormat="1" ht="16.5" customHeight="1">
      <c r="B544" s="140"/>
      <c r="C544" s="168" t="s">
        <v>3780</v>
      </c>
      <c r="D544" s="168" t="s">
        <v>576</v>
      </c>
      <c r="E544" s="169" t="s">
        <v>8818</v>
      </c>
      <c r="F544" s="170" t="s">
        <v>8774</v>
      </c>
      <c r="G544" s="171" t="s">
        <v>1</v>
      </c>
      <c r="H544" s="172">
        <v>1</v>
      </c>
      <c r="I544" s="173"/>
      <c r="J544" s="174">
        <f t="shared" si="139"/>
        <v>0</v>
      </c>
      <c r="K544" s="175"/>
      <c r="L544" s="34"/>
      <c r="M544" s="176" t="s">
        <v>1</v>
      </c>
      <c r="N544" s="139" t="s">
        <v>43</v>
      </c>
      <c r="P544" s="177">
        <f t="shared" si="140"/>
        <v>0</v>
      </c>
      <c r="Q544" s="177">
        <v>0</v>
      </c>
      <c r="R544" s="177">
        <f t="shared" si="141"/>
        <v>0</v>
      </c>
      <c r="S544" s="177">
        <v>0</v>
      </c>
      <c r="T544" s="178">
        <f t="shared" si="142"/>
        <v>0</v>
      </c>
      <c r="AR544" s="179" t="s">
        <v>580</v>
      </c>
      <c r="AT544" s="179" t="s">
        <v>576</v>
      </c>
      <c r="AU544" s="179" t="s">
        <v>84</v>
      </c>
      <c r="AY544" s="17" t="s">
        <v>574</v>
      </c>
      <c r="BE544" s="102">
        <f t="shared" si="143"/>
        <v>0</v>
      </c>
      <c r="BF544" s="102">
        <f t="shared" si="144"/>
        <v>0</v>
      </c>
      <c r="BG544" s="102">
        <f t="shared" si="145"/>
        <v>0</v>
      </c>
      <c r="BH544" s="102">
        <f t="shared" si="146"/>
        <v>0</v>
      </c>
      <c r="BI544" s="102">
        <f t="shared" si="147"/>
        <v>0</v>
      </c>
      <c r="BJ544" s="17" t="s">
        <v>89</v>
      </c>
      <c r="BK544" s="102">
        <f t="shared" si="148"/>
        <v>0</v>
      </c>
      <c r="BL544" s="17" t="s">
        <v>580</v>
      </c>
      <c r="BM544" s="179" t="s">
        <v>8819</v>
      </c>
    </row>
    <row r="545" spans="2:65" s="1" customFormat="1" ht="24.25" customHeight="1">
      <c r="B545" s="140"/>
      <c r="C545" s="168" t="s">
        <v>3785</v>
      </c>
      <c r="D545" s="168" t="s">
        <v>576</v>
      </c>
      <c r="E545" s="169" t="s">
        <v>8820</v>
      </c>
      <c r="F545" s="170" t="s">
        <v>8777</v>
      </c>
      <c r="G545" s="171" t="s">
        <v>1</v>
      </c>
      <c r="H545" s="172">
        <v>1</v>
      </c>
      <c r="I545" s="173"/>
      <c r="J545" s="174">
        <f t="shared" si="139"/>
        <v>0</v>
      </c>
      <c r="K545" s="175"/>
      <c r="L545" s="34"/>
      <c r="M545" s="176" t="s">
        <v>1</v>
      </c>
      <c r="N545" s="139" t="s">
        <v>43</v>
      </c>
      <c r="P545" s="177">
        <f t="shared" si="140"/>
        <v>0</v>
      </c>
      <c r="Q545" s="177">
        <v>0</v>
      </c>
      <c r="R545" s="177">
        <f t="shared" si="141"/>
        <v>0</v>
      </c>
      <c r="S545" s="177">
        <v>0</v>
      </c>
      <c r="T545" s="178">
        <f t="shared" si="142"/>
        <v>0</v>
      </c>
      <c r="AR545" s="179" t="s">
        <v>580</v>
      </c>
      <c r="AT545" s="179" t="s">
        <v>576</v>
      </c>
      <c r="AU545" s="179" t="s">
        <v>84</v>
      </c>
      <c r="AY545" s="17" t="s">
        <v>574</v>
      </c>
      <c r="BE545" s="102">
        <f t="shared" si="143"/>
        <v>0</v>
      </c>
      <c r="BF545" s="102">
        <f t="shared" si="144"/>
        <v>0</v>
      </c>
      <c r="BG545" s="102">
        <f t="shared" si="145"/>
        <v>0</v>
      </c>
      <c r="BH545" s="102">
        <f t="shared" si="146"/>
        <v>0</v>
      </c>
      <c r="BI545" s="102">
        <f t="shared" si="147"/>
        <v>0</v>
      </c>
      <c r="BJ545" s="17" t="s">
        <v>89</v>
      </c>
      <c r="BK545" s="102">
        <f t="shared" si="148"/>
        <v>0</v>
      </c>
      <c r="BL545" s="17" t="s">
        <v>580</v>
      </c>
      <c r="BM545" s="179" t="s">
        <v>8821</v>
      </c>
    </row>
    <row r="546" spans="2:65" s="1" customFormat="1" ht="38" customHeight="1">
      <c r="B546" s="140"/>
      <c r="C546" s="168" t="s">
        <v>3789</v>
      </c>
      <c r="D546" s="168" t="s">
        <v>576</v>
      </c>
      <c r="E546" s="169" t="s">
        <v>8822</v>
      </c>
      <c r="F546" s="170" t="s">
        <v>8823</v>
      </c>
      <c r="G546" s="171" t="s">
        <v>1</v>
      </c>
      <c r="H546" s="172">
        <v>1</v>
      </c>
      <c r="I546" s="173"/>
      <c r="J546" s="174">
        <f t="shared" si="139"/>
        <v>0</v>
      </c>
      <c r="K546" s="175"/>
      <c r="L546" s="34"/>
      <c r="M546" s="176" t="s">
        <v>1</v>
      </c>
      <c r="N546" s="139" t="s">
        <v>43</v>
      </c>
      <c r="P546" s="177">
        <f t="shared" si="140"/>
        <v>0</v>
      </c>
      <c r="Q546" s="177">
        <v>0</v>
      </c>
      <c r="R546" s="177">
        <f t="shared" si="141"/>
        <v>0</v>
      </c>
      <c r="S546" s="177">
        <v>0</v>
      </c>
      <c r="T546" s="178">
        <f t="shared" si="142"/>
        <v>0</v>
      </c>
      <c r="AR546" s="179" t="s">
        <v>580</v>
      </c>
      <c r="AT546" s="179" t="s">
        <v>576</v>
      </c>
      <c r="AU546" s="179" t="s">
        <v>84</v>
      </c>
      <c r="AY546" s="17" t="s">
        <v>574</v>
      </c>
      <c r="BE546" s="102">
        <f t="shared" si="143"/>
        <v>0</v>
      </c>
      <c r="BF546" s="102">
        <f t="shared" si="144"/>
        <v>0</v>
      </c>
      <c r="BG546" s="102">
        <f t="shared" si="145"/>
        <v>0</v>
      </c>
      <c r="BH546" s="102">
        <f t="shared" si="146"/>
        <v>0</v>
      </c>
      <c r="BI546" s="102">
        <f t="shared" si="147"/>
        <v>0</v>
      </c>
      <c r="BJ546" s="17" t="s">
        <v>89</v>
      </c>
      <c r="BK546" s="102">
        <f t="shared" si="148"/>
        <v>0</v>
      </c>
      <c r="BL546" s="17" t="s">
        <v>580</v>
      </c>
      <c r="BM546" s="179" t="s">
        <v>8824</v>
      </c>
    </row>
    <row r="547" spans="2:65" s="1" customFormat="1" ht="21.75" customHeight="1">
      <c r="B547" s="140"/>
      <c r="C547" s="168" t="s">
        <v>3795</v>
      </c>
      <c r="D547" s="168" t="s">
        <v>576</v>
      </c>
      <c r="E547" s="169" t="s">
        <v>8825</v>
      </c>
      <c r="F547" s="170" t="s">
        <v>8788</v>
      </c>
      <c r="G547" s="171" t="s">
        <v>1</v>
      </c>
      <c r="H547" s="172">
        <v>1</v>
      </c>
      <c r="I547" s="173"/>
      <c r="J547" s="174">
        <f t="shared" si="139"/>
        <v>0</v>
      </c>
      <c r="K547" s="175"/>
      <c r="L547" s="34"/>
      <c r="M547" s="176" t="s">
        <v>1</v>
      </c>
      <c r="N547" s="139" t="s">
        <v>43</v>
      </c>
      <c r="P547" s="177">
        <f t="shared" si="140"/>
        <v>0</v>
      </c>
      <c r="Q547" s="177">
        <v>0</v>
      </c>
      <c r="R547" s="177">
        <f t="shared" si="141"/>
        <v>0</v>
      </c>
      <c r="S547" s="177">
        <v>0</v>
      </c>
      <c r="T547" s="178">
        <f t="shared" si="142"/>
        <v>0</v>
      </c>
      <c r="AR547" s="179" t="s">
        <v>580</v>
      </c>
      <c r="AT547" s="179" t="s">
        <v>576</v>
      </c>
      <c r="AU547" s="179" t="s">
        <v>84</v>
      </c>
      <c r="AY547" s="17" t="s">
        <v>574</v>
      </c>
      <c r="BE547" s="102">
        <f t="shared" si="143"/>
        <v>0</v>
      </c>
      <c r="BF547" s="102">
        <f t="shared" si="144"/>
        <v>0</v>
      </c>
      <c r="BG547" s="102">
        <f t="shared" si="145"/>
        <v>0</v>
      </c>
      <c r="BH547" s="102">
        <f t="shared" si="146"/>
        <v>0</v>
      </c>
      <c r="BI547" s="102">
        <f t="shared" si="147"/>
        <v>0</v>
      </c>
      <c r="BJ547" s="17" t="s">
        <v>89</v>
      </c>
      <c r="BK547" s="102">
        <f t="shared" si="148"/>
        <v>0</v>
      </c>
      <c r="BL547" s="17" t="s">
        <v>580</v>
      </c>
      <c r="BM547" s="179" t="s">
        <v>8826</v>
      </c>
    </row>
    <row r="548" spans="2:65" s="1" customFormat="1" ht="24.25" customHeight="1">
      <c r="B548" s="140"/>
      <c r="C548" s="168" t="s">
        <v>3800</v>
      </c>
      <c r="D548" s="168" t="s">
        <v>576</v>
      </c>
      <c r="E548" s="169" t="s">
        <v>8827</v>
      </c>
      <c r="F548" s="170" t="s">
        <v>8791</v>
      </c>
      <c r="G548" s="171" t="s">
        <v>1</v>
      </c>
      <c r="H548" s="172">
        <v>1</v>
      </c>
      <c r="I548" s="173"/>
      <c r="J548" s="174">
        <f t="shared" si="139"/>
        <v>0</v>
      </c>
      <c r="K548" s="175"/>
      <c r="L548" s="34"/>
      <c r="M548" s="176" t="s">
        <v>1</v>
      </c>
      <c r="N548" s="139" t="s">
        <v>43</v>
      </c>
      <c r="P548" s="177">
        <f t="shared" si="140"/>
        <v>0</v>
      </c>
      <c r="Q548" s="177">
        <v>0</v>
      </c>
      <c r="R548" s="177">
        <f t="shared" si="141"/>
        <v>0</v>
      </c>
      <c r="S548" s="177">
        <v>0</v>
      </c>
      <c r="T548" s="178">
        <f t="shared" si="142"/>
        <v>0</v>
      </c>
      <c r="AR548" s="179" t="s">
        <v>580</v>
      </c>
      <c r="AT548" s="179" t="s">
        <v>576</v>
      </c>
      <c r="AU548" s="179" t="s">
        <v>84</v>
      </c>
      <c r="AY548" s="17" t="s">
        <v>574</v>
      </c>
      <c r="BE548" s="102">
        <f t="shared" si="143"/>
        <v>0</v>
      </c>
      <c r="BF548" s="102">
        <f t="shared" si="144"/>
        <v>0</v>
      </c>
      <c r="BG548" s="102">
        <f t="shared" si="145"/>
        <v>0</v>
      </c>
      <c r="BH548" s="102">
        <f t="shared" si="146"/>
        <v>0</v>
      </c>
      <c r="BI548" s="102">
        <f t="shared" si="147"/>
        <v>0</v>
      </c>
      <c r="BJ548" s="17" t="s">
        <v>89</v>
      </c>
      <c r="BK548" s="102">
        <f t="shared" si="148"/>
        <v>0</v>
      </c>
      <c r="BL548" s="17" t="s">
        <v>580</v>
      </c>
      <c r="BM548" s="179" t="s">
        <v>8828</v>
      </c>
    </row>
    <row r="549" spans="2:65" s="1" customFormat="1" ht="24.25" customHeight="1">
      <c r="B549" s="140"/>
      <c r="C549" s="168" t="s">
        <v>3806</v>
      </c>
      <c r="D549" s="168" t="s">
        <v>576</v>
      </c>
      <c r="E549" s="169" t="s">
        <v>8829</v>
      </c>
      <c r="F549" s="170" t="s">
        <v>8794</v>
      </c>
      <c r="G549" s="171" t="s">
        <v>1</v>
      </c>
      <c r="H549" s="172">
        <v>1</v>
      </c>
      <c r="I549" s="173"/>
      <c r="J549" s="174">
        <f t="shared" si="139"/>
        <v>0</v>
      </c>
      <c r="K549" s="175"/>
      <c r="L549" s="34"/>
      <c r="M549" s="176" t="s">
        <v>1</v>
      </c>
      <c r="N549" s="139" t="s">
        <v>43</v>
      </c>
      <c r="P549" s="177">
        <f t="shared" si="140"/>
        <v>0</v>
      </c>
      <c r="Q549" s="177">
        <v>0</v>
      </c>
      <c r="R549" s="177">
        <f t="shared" si="141"/>
        <v>0</v>
      </c>
      <c r="S549" s="177">
        <v>0</v>
      </c>
      <c r="T549" s="178">
        <f t="shared" si="142"/>
        <v>0</v>
      </c>
      <c r="AR549" s="179" t="s">
        <v>580</v>
      </c>
      <c r="AT549" s="179" t="s">
        <v>576</v>
      </c>
      <c r="AU549" s="179" t="s">
        <v>84</v>
      </c>
      <c r="AY549" s="17" t="s">
        <v>574</v>
      </c>
      <c r="BE549" s="102">
        <f t="shared" si="143"/>
        <v>0</v>
      </c>
      <c r="BF549" s="102">
        <f t="shared" si="144"/>
        <v>0</v>
      </c>
      <c r="BG549" s="102">
        <f t="shared" si="145"/>
        <v>0</v>
      </c>
      <c r="BH549" s="102">
        <f t="shared" si="146"/>
        <v>0</v>
      </c>
      <c r="BI549" s="102">
        <f t="shared" si="147"/>
        <v>0</v>
      </c>
      <c r="BJ549" s="17" t="s">
        <v>89</v>
      </c>
      <c r="BK549" s="102">
        <f t="shared" si="148"/>
        <v>0</v>
      </c>
      <c r="BL549" s="17" t="s">
        <v>580</v>
      </c>
      <c r="BM549" s="179" t="s">
        <v>8830</v>
      </c>
    </row>
    <row r="550" spans="2:65" s="1" customFormat="1" ht="24.25" customHeight="1">
      <c r="B550" s="140"/>
      <c r="C550" s="168" t="s">
        <v>3815</v>
      </c>
      <c r="D550" s="168" t="s">
        <v>576</v>
      </c>
      <c r="E550" s="169" t="s">
        <v>8831</v>
      </c>
      <c r="F550" s="170" t="s">
        <v>8768</v>
      </c>
      <c r="G550" s="171" t="s">
        <v>1</v>
      </c>
      <c r="H550" s="172">
        <v>1</v>
      </c>
      <c r="I550" s="173"/>
      <c r="J550" s="174">
        <f t="shared" si="139"/>
        <v>0</v>
      </c>
      <c r="K550" s="175"/>
      <c r="L550" s="34"/>
      <c r="M550" s="176" t="s">
        <v>1</v>
      </c>
      <c r="N550" s="139" t="s">
        <v>43</v>
      </c>
      <c r="P550" s="177">
        <f t="shared" si="140"/>
        <v>0</v>
      </c>
      <c r="Q550" s="177">
        <v>0</v>
      </c>
      <c r="R550" s="177">
        <f t="shared" si="141"/>
        <v>0</v>
      </c>
      <c r="S550" s="177">
        <v>0</v>
      </c>
      <c r="T550" s="178">
        <f t="shared" si="142"/>
        <v>0</v>
      </c>
      <c r="AR550" s="179" t="s">
        <v>580</v>
      </c>
      <c r="AT550" s="179" t="s">
        <v>576</v>
      </c>
      <c r="AU550" s="179" t="s">
        <v>84</v>
      </c>
      <c r="AY550" s="17" t="s">
        <v>574</v>
      </c>
      <c r="BE550" s="102">
        <f t="shared" si="143"/>
        <v>0</v>
      </c>
      <c r="BF550" s="102">
        <f t="shared" si="144"/>
        <v>0</v>
      </c>
      <c r="BG550" s="102">
        <f t="shared" si="145"/>
        <v>0</v>
      </c>
      <c r="BH550" s="102">
        <f t="shared" si="146"/>
        <v>0</v>
      </c>
      <c r="BI550" s="102">
        <f t="shared" si="147"/>
        <v>0</v>
      </c>
      <c r="BJ550" s="17" t="s">
        <v>89</v>
      </c>
      <c r="BK550" s="102">
        <f t="shared" si="148"/>
        <v>0</v>
      </c>
      <c r="BL550" s="17" t="s">
        <v>580</v>
      </c>
      <c r="BM550" s="179" t="s">
        <v>8832</v>
      </c>
    </row>
    <row r="551" spans="2:65" s="1" customFormat="1" ht="16.5" customHeight="1">
      <c r="B551" s="140"/>
      <c r="C551" s="168" t="s">
        <v>3819</v>
      </c>
      <c r="D551" s="168" t="s">
        <v>576</v>
      </c>
      <c r="E551" s="169" t="s">
        <v>8833</v>
      </c>
      <c r="F551" s="170" t="s">
        <v>8771</v>
      </c>
      <c r="G551" s="171" t="s">
        <v>1</v>
      </c>
      <c r="H551" s="172">
        <v>1</v>
      </c>
      <c r="I551" s="173"/>
      <c r="J551" s="174">
        <f t="shared" si="139"/>
        <v>0</v>
      </c>
      <c r="K551" s="175"/>
      <c r="L551" s="34"/>
      <c r="M551" s="176" t="s">
        <v>1</v>
      </c>
      <c r="N551" s="139" t="s">
        <v>43</v>
      </c>
      <c r="P551" s="177">
        <f t="shared" si="140"/>
        <v>0</v>
      </c>
      <c r="Q551" s="177">
        <v>0</v>
      </c>
      <c r="R551" s="177">
        <f t="shared" si="141"/>
        <v>0</v>
      </c>
      <c r="S551" s="177">
        <v>0</v>
      </c>
      <c r="T551" s="178">
        <f t="shared" si="142"/>
        <v>0</v>
      </c>
      <c r="AR551" s="179" t="s">
        <v>580</v>
      </c>
      <c r="AT551" s="179" t="s">
        <v>576</v>
      </c>
      <c r="AU551" s="179" t="s">
        <v>84</v>
      </c>
      <c r="AY551" s="17" t="s">
        <v>574</v>
      </c>
      <c r="BE551" s="102">
        <f t="shared" si="143"/>
        <v>0</v>
      </c>
      <c r="BF551" s="102">
        <f t="shared" si="144"/>
        <v>0</v>
      </c>
      <c r="BG551" s="102">
        <f t="shared" si="145"/>
        <v>0</v>
      </c>
      <c r="BH551" s="102">
        <f t="shared" si="146"/>
        <v>0</v>
      </c>
      <c r="BI551" s="102">
        <f t="shared" si="147"/>
        <v>0</v>
      </c>
      <c r="BJ551" s="17" t="s">
        <v>89</v>
      </c>
      <c r="BK551" s="102">
        <f t="shared" si="148"/>
        <v>0</v>
      </c>
      <c r="BL551" s="17" t="s">
        <v>580</v>
      </c>
      <c r="BM551" s="179" t="s">
        <v>8834</v>
      </c>
    </row>
    <row r="552" spans="2:65" s="1" customFormat="1" ht="16.5" customHeight="1">
      <c r="B552" s="140"/>
      <c r="C552" s="168" t="s">
        <v>3823</v>
      </c>
      <c r="D552" s="168" t="s">
        <v>576</v>
      </c>
      <c r="E552" s="169" t="s">
        <v>8835</v>
      </c>
      <c r="F552" s="170" t="s">
        <v>8774</v>
      </c>
      <c r="G552" s="171" t="s">
        <v>1</v>
      </c>
      <c r="H552" s="172">
        <v>1</v>
      </c>
      <c r="I552" s="173"/>
      <c r="J552" s="174">
        <f t="shared" ref="J552:J583" si="149">ROUND(I552*H552,2)</f>
        <v>0</v>
      </c>
      <c r="K552" s="175"/>
      <c r="L552" s="34"/>
      <c r="M552" s="176" t="s">
        <v>1</v>
      </c>
      <c r="N552" s="139" t="s">
        <v>43</v>
      </c>
      <c r="P552" s="177">
        <f t="shared" ref="P552:P583" si="150">O552*H552</f>
        <v>0</v>
      </c>
      <c r="Q552" s="177">
        <v>0</v>
      </c>
      <c r="R552" s="177">
        <f t="shared" ref="R552:R583" si="151">Q552*H552</f>
        <v>0</v>
      </c>
      <c r="S552" s="177">
        <v>0</v>
      </c>
      <c r="T552" s="178">
        <f t="shared" ref="T552:T583" si="152">S552*H552</f>
        <v>0</v>
      </c>
      <c r="AR552" s="179" t="s">
        <v>580</v>
      </c>
      <c r="AT552" s="179" t="s">
        <v>576</v>
      </c>
      <c r="AU552" s="179" t="s">
        <v>84</v>
      </c>
      <c r="AY552" s="17" t="s">
        <v>574</v>
      </c>
      <c r="BE552" s="102">
        <f t="shared" ref="BE552:BE583" si="153">IF(N552="základná",J552,0)</f>
        <v>0</v>
      </c>
      <c r="BF552" s="102">
        <f t="shared" ref="BF552:BF583" si="154">IF(N552="znížená",J552,0)</f>
        <v>0</v>
      </c>
      <c r="BG552" s="102">
        <f t="shared" ref="BG552:BG583" si="155">IF(N552="zákl. prenesená",J552,0)</f>
        <v>0</v>
      </c>
      <c r="BH552" s="102">
        <f t="shared" ref="BH552:BH583" si="156">IF(N552="zníž. prenesená",J552,0)</f>
        <v>0</v>
      </c>
      <c r="BI552" s="102">
        <f t="shared" ref="BI552:BI583" si="157">IF(N552="nulová",J552,0)</f>
        <v>0</v>
      </c>
      <c r="BJ552" s="17" t="s">
        <v>89</v>
      </c>
      <c r="BK552" s="102">
        <f t="shared" ref="BK552:BK583" si="158">ROUND(I552*H552,2)</f>
        <v>0</v>
      </c>
      <c r="BL552" s="17" t="s">
        <v>580</v>
      </c>
      <c r="BM552" s="179" t="s">
        <v>8836</v>
      </c>
    </row>
    <row r="553" spans="2:65" s="1" customFormat="1" ht="24.25" customHeight="1">
      <c r="B553" s="140"/>
      <c r="C553" s="168" t="s">
        <v>3827</v>
      </c>
      <c r="D553" s="168" t="s">
        <v>576</v>
      </c>
      <c r="E553" s="169" t="s">
        <v>8837</v>
      </c>
      <c r="F553" s="170" t="s">
        <v>8777</v>
      </c>
      <c r="G553" s="171" t="s">
        <v>1</v>
      </c>
      <c r="H553" s="172">
        <v>1</v>
      </c>
      <c r="I553" s="173"/>
      <c r="J553" s="174">
        <f t="shared" si="149"/>
        <v>0</v>
      </c>
      <c r="K553" s="175"/>
      <c r="L553" s="34"/>
      <c r="M553" s="176" t="s">
        <v>1</v>
      </c>
      <c r="N553" s="139" t="s">
        <v>43</v>
      </c>
      <c r="P553" s="177">
        <f t="shared" si="150"/>
        <v>0</v>
      </c>
      <c r="Q553" s="177">
        <v>0</v>
      </c>
      <c r="R553" s="177">
        <f t="shared" si="151"/>
        <v>0</v>
      </c>
      <c r="S553" s="177">
        <v>0</v>
      </c>
      <c r="T553" s="178">
        <f t="shared" si="152"/>
        <v>0</v>
      </c>
      <c r="AR553" s="179" t="s">
        <v>580</v>
      </c>
      <c r="AT553" s="179" t="s">
        <v>576</v>
      </c>
      <c r="AU553" s="179" t="s">
        <v>84</v>
      </c>
      <c r="AY553" s="17" t="s">
        <v>574</v>
      </c>
      <c r="BE553" s="102">
        <f t="shared" si="153"/>
        <v>0</v>
      </c>
      <c r="BF553" s="102">
        <f t="shared" si="154"/>
        <v>0</v>
      </c>
      <c r="BG553" s="102">
        <f t="shared" si="155"/>
        <v>0</v>
      </c>
      <c r="BH553" s="102">
        <f t="shared" si="156"/>
        <v>0</v>
      </c>
      <c r="BI553" s="102">
        <f t="shared" si="157"/>
        <v>0</v>
      </c>
      <c r="BJ553" s="17" t="s">
        <v>89</v>
      </c>
      <c r="BK553" s="102">
        <f t="shared" si="158"/>
        <v>0</v>
      </c>
      <c r="BL553" s="17" t="s">
        <v>580</v>
      </c>
      <c r="BM553" s="179" t="s">
        <v>8838</v>
      </c>
    </row>
    <row r="554" spans="2:65" s="1" customFormat="1" ht="24.25" customHeight="1">
      <c r="B554" s="140"/>
      <c r="C554" s="168" t="s">
        <v>3831</v>
      </c>
      <c r="D554" s="168" t="s">
        <v>576</v>
      </c>
      <c r="E554" s="169" t="s">
        <v>8839</v>
      </c>
      <c r="F554" s="170" t="s">
        <v>8840</v>
      </c>
      <c r="G554" s="171" t="s">
        <v>1</v>
      </c>
      <c r="H554" s="172">
        <v>1</v>
      </c>
      <c r="I554" s="173"/>
      <c r="J554" s="174">
        <f t="shared" si="149"/>
        <v>0</v>
      </c>
      <c r="K554" s="175"/>
      <c r="L554" s="34"/>
      <c r="M554" s="176" t="s">
        <v>1</v>
      </c>
      <c r="N554" s="139" t="s">
        <v>43</v>
      </c>
      <c r="P554" s="177">
        <f t="shared" si="150"/>
        <v>0</v>
      </c>
      <c r="Q554" s="177">
        <v>0</v>
      </c>
      <c r="R554" s="177">
        <f t="shared" si="151"/>
        <v>0</v>
      </c>
      <c r="S554" s="177">
        <v>0</v>
      </c>
      <c r="T554" s="178">
        <f t="shared" si="152"/>
        <v>0</v>
      </c>
      <c r="AR554" s="179" t="s">
        <v>580</v>
      </c>
      <c r="AT554" s="179" t="s">
        <v>576</v>
      </c>
      <c r="AU554" s="179" t="s">
        <v>84</v>
      </c>
      <c r="AY554" s="17" t="s">
        <v>574</v>
      </c>
      <c r="BE554" s="102">
        <f t="shared" si="153"/>
        <v>0</v>
      </c>
      <c r="BF554" s="102">
        <f t="shared" si="154"/>
        <v>0</v>
      </c>
      <c r="BG554" s="102">
        <f t="shared" si="155"/>
        <v>0</v>
      </c>
      <c r="BH554" s="102">
        <f t="shared" si="156"/>
        <v>0</v>
      </c>
      <c r="BI554" s="102">
        <f t="shared" si="157"/>
        <v>0</v>
      </c>
      <c r="BJ554" s="17" t="s">
        <v>89</v>
      </c>
      <c r="BK554" s="102">
        <f t="shared" si="158"/>
        <v>0</v>
      </c>
      <c r="BL554" s="17" t="s">
        <v>580</v>
      </c>
      <c r="BM554" s="179" t="s">
        <v>8841</v>
      </c>
    </row>
    <row r="555" spans="2:65" s="1" customFormat="1" ht="24.25" customHeight="1">
      <c r="B555" s="140"/>
      <c r="C555" s="168" t="s">
        <v>3835</v>
      </c>
      <c r="D555" s="168" t="s">
        <v>576</v>
      </c>
      <c r="E555" s="169" t="s">
        <v>8842</v>
      </c>
      <c r="F555" s="170" t="s">
        <v>8768</v>
      </c>
      <c r="G555" s="171" t="s">
        <v>1</v>
      </c>
      <c r="H555" s="172">
        <v>1</v>
      </c>
      <c r="I555" s="173"/>
      <c r="J555" s="174">
        <f t="shared" si="149"/>
        <v>0</v>
      </c>
      <c r="K555" s="175"/>
      <c r="L555" s="34"/>
      <c r="M555" s="176" t="s">
        <v>1</v>
      </c>
      <c r="N555" s="139" t="s">
        <v>43</v>
      </c>
      <c r="P555" s="177">
        <f t="shared" si="150"/>
        <v>0</v>
      </c>
      <c r="Q555" s="177">
        <v>0</v>
      </c>
      <c r="R555" s="177">
        <f t="shared" si="151"/>
        <v>0</v>
      </c>
      <c r="S555" s="177">
        <v>0</v>
      </c>
      <c r="T555" s="178">
        <f t="shared" si="152"/>
        <v>0</v>
      </c>
      <c r="AR555" s="179" t="s">
        <v>580</v>
      </c>
      <c r="AT555" s="179" t="s">
        <v>576</v>
      </c>
      <c r="AU555" s="179" t="s">
        <v>84</v>
      </c>
      <c r="AY555" s="17" t="s">
        <v>574</v>
      </c>
      <c r="BE555" s="102">
        <f t="shared" si="153"/>
        <v>0</v>
      </c>
      <c r="BF555" s="102">
        <f t="shared" si="154"/>
        <v>0</v>
      </c>
      <c r="BG555" s="102">
        <f t="shared" si="155"/>
        <v>0</v>
      </c>
      <c r="BH555" s="102">
        <f t="shared" si="156"/>
        <v>0</v>
      </c>
      <c r="BI555" s="102">
        <f t="shared" si="157"/>
        <v>0</v>
      </c>
      <c r="BJ555" s="17" t="s">
        <v>89</v>
      </c>
      <c r="BK555" s="102">
        <f t="shared" si="158"/>
        <v>0</v>
      </c>
      <c r="BL555" s="17" t="s">
        <v>580</v>
      </c>
      <c r="BM555" s="179" t="s">
        <v>8843</v>
      </c>
    </row>
    <row r="556" spans="2:65" s="1" customFormat="1" ht="38" customHeight="1">
      <c r="B556" s="140"/>
      <c r="C556" s="168" t="s">
        <v>3841</v>
      </c>
      <c r="D556" s="168" t="s">
        <v>576</v>
      </c>
      <c r="E556" s="169" t="s">
        <v>8844</v>
      </c>
      <c r="F556" s="170" t="s">
        <v>8845</v>
      </c>
      <c r="G556" s="171" t="s">
        <v>1</v>
      </c>
      <c r="H556" s="172">
        <v>1</v>
      </c>
      <c r="I556" s="173"/>
      <c r="J556" s="174">
        <f t="shared" si="149"/>
        <v>0</v>
      </c>
      <c r="K556" s="175"/>
      <c r="L556" s="34"/>
      <c r="M556" s="176" t="s">
        <v>1</v>
      </c>
      <c r="N556" s="139" t="s">
        <v>43</v>
      </c>
      <c r="P556" s="177">
        <f t="shared" si="150"/>
        <v>0</v>
      </c>
      <c r="Q556" s="177">
        <v>0</v>
      </c>
      <c r="R556" s="177">
        <f t="shared" si="151"/>
        <v>0</v>
      </c>
      <c r="S556" s="177">
        <v>0</v>
      </c>
      <c r="T556" s="178">
        <f t="shared" si="152"/>
        <v>0</v>
      </c>
      <c r="AR556" s="179" t="s">
        <v>580</v>
      </c>
      <c r="AT556" s="179" t="s">
        <v>576</v>
      </c>
      <c r="AU556" s="179" t="s">
        <v>84</v>
      </c>
      <c r="AY556" s="17" t="s">
        <v>574</v>
      </c>
      <c r="BE556" s="102">
        <f t="shared" si="153"/>
        <v>0</v>
      </c>
      <c r="BF556" s="102">
        <f t="shared" si="154"/>
        <v>0</v>
      </c>
      <c r="BG556" s="102">
        <f t="shared" si="155"/>
        <v>0</v>
      </c>
      <c r="BH556" s="102">
        <f t="shared" si="156"/>
        <v>0</v>
      </c>
      <c r="BI556" s="102">
        <f t="shared" si="157"/>
        <v>0</v>
      </c>
      <c r="BJ556" s="17" t="s">
        <v>89</v>
      </c>
      <c r="BK556" s="102">
        <f t="shared" si="158"/>
        <v>0</v>
      </c>
      <c r="BL556" s="17" t="s">
        <v>580</v>
      </c>
      <c r="BM556" s="179" t="s">
        <v>8846</v>
      </c>
    </row>
    <row r="557" spans="2:65" s="1" customFormat="1" ht="21.75" customHeight="1">
      <c r="B557" s="140"/>
      <c r="C557" s="168" t="s">
        <v>3849</v>
      </c>
      <c r="D557" s="168" t="s">
        <v>576</v>
      </c>
      <c r="E557" s="169" t="s">
        <v>8847</v>
      </c>
      <c r="F557" s="170" t="s">
        <v>8759</v>
      </c>
      <c r="G557" s="171" t="s">
        <v>1</v>
      </c>
      <c r="H557" s="172">
        <v>1</v>
      </c>
      <c r="I557" s="173"/>
      <c r="J557" s="174">
        <f t="shared" si="149"/>
        <v>0</v>
      </c>
      <c r="K557" s="175"/>
      <c r="L557" s="34"/>
      <c r="M557" s="176" t="s">
        <v>1</v>
      </c>
      <c r="N557" s="139" t="s">
        <v>43</v>
      </c>
      <c r="P557" s="177">
        <f t="shared" si="150"/>
        <v>0</v>
      </c>
      <c r="Q557" s="177">
        <v>0</v>
      </c>
      <c r="R557" s="177">
        <f t="shared" si="151"/>
        <v>0</v>
      </c>
      <c r="S557" s="177">
        <v>0</v>
      </c>
      <c r="T557" s="178">
        <f t="shared" si="152"/>
        <v>0</v>
      </c>
      <c r="AR557" s="179" t="s">
        <v>580</v>
      </c>
      <c r="AT557" s="179" t="s">
        <v>576</v>
      </c>
      <c r="AU557" s="179" t="s">
        <v>84</v>
      </c>
      <c r="AY557" s="17" t="s">
        <v>574</v>
      </c>
      <c r="BE557" s="102">
        <f t="shared" si="153"/>
        <v>0</v>
      </c>
      <c r="BF557" s="102">
        <f t="shared" si="154"/>
        <v>0</v>
      </c>
      <c r="BG557" s="102">
        <f t="shared" si="155"/>
        <v>0</v>
      </c>
      <c r="BH557" s="102">
        <f t="shared" si="156"/>
        <v>0</v>
      </c>
      <c r="BI557" s="102">
        <f t="shared" si="157"/>
        <v>0</v>
      </c>
      <c r="BJ557" s="17" t="s">
        <v>89</v>
      </c>
      <c r="BK557" s="102">
        <f t="shared" si="158"/>
        <v>0</v>
      </c>
      <c r="BL557" s="17" t="s">
        <v>580</v>
      </c>
      <c r="BM557" s="179" t="s">
        <v>8848</v>
      </c>
    </row>
    <row r="558" spans="2:65" s="1" customFormat="1" ht="24.25" customHeight="1">
      <c r="B558" s="140"/>
      <c r="C558" s="168" t="s">
        <v>3856</v>
      </c>
      <c r="D558" s="168" t="s">
        <v>576</v>
      </c>
      <c r="E558" s="169" t="s">
        <v>8849</v>
      </c>
      <c r="F558" s="170" t="s">
        <v>8762</v>
      </c>
      <c r="G558" s="171" t="s">
        <v>1</v>
      </c>
      <c r="H558" s="172">
        <v>1</v>
      </c>
      <c r="I558" s="173"/>
      <c r="J558" s="174">
        <f t="shared" si="149"/>
        <v>0</v>
      </c>
      <c r="K558" s="175"/>
      <c r="L558" s="34"/>
      <c r="M558" s="176" t="s">
        <v>1</v>
      </c>
      <c r="N558" s="139" t="s">
        <v>43</v>
      </c>
      <c r="P558" s="177">
        <f t="shared" si="150"/>
        <v>0</v>
      </c>
      <c r="Q558" s="177">
        <v>0</v>
      </c>
      <c r="R558" s="177">
        <f t="shared" si="151"/>
        <v>0</v>
      </c>
      <c r="S558" s="177">
        <v>0</v>
      </c>
      <c r="T558" s="178">
        <f t="shared" si="152"/>
        <v>0</v>
      </c>
      <c r="AR558" s="179" t="s">
        <v>580</v>
      </c>
      <c r="AT558" s="179" t="s">
        <v>576</v>
      </c>
      <c r="AU558" s="179" t="s">
        <v>84</v>
      </c>
      <c r="AY558" s="17" t="s">
        <v>574</v>
      </c>
      <c r="BE558" s="102">
        <f t="shared" si="153"/>
        <v>0</v>
      </c>
      <c r="BF558" s="102">
        <f t="shared" si="154"/>
        <v>0</v>
      </c>
      <c r="BG558" s="102">
        <f t="shared" si="155"/>
        <v>0</v>
      </c>
      <c r="BH558" s="102">
        <f t="shared" si="156"/>
        <v>0</v>
      </c>
      <c r="BI558" s="102">
        <f t="shared" si="157"/>
        <v>0</v>
      </c>
      <c r="BJ558" s="17" t="s">
        <v>89</v>
      </c>
      <c r="BK558" s="102">
        <f t="shared" si="158"/>
        <v>0</v>
      </c>
      <c r="BL558" s="17" t="s">
        <v>580</v>
      </c>
      <c r="BM558" s="179" t="s">
        <v>8850</v>
      </c>
    </row>
    <row r="559" spans="2:65" s="1" customFormat="1" ht="24.25" customHeight="1">
      <c r="B559" s="140"/>
      <c r="C559" s="168" t="s">
        <v>3866</v>
      </c>
      <c r="D559" s="168" t="s">
        <v>576</v>
      </c>
      <c r="E559" s="169" t="s">
        <v>8851</v>
      </c>
      <c r="F559" s="170" t="s">
        <v>8765</v>
      </c>
      <c r="G559" s="171" t="s">
        <v>1</v>
      </c>
      <c r="H559" s="172">
        <v>1</v>
      </c>
      <c r="I559" s="173"/>
      <c r="J559" s="174">
        <f t="shared" si="149"/>
        <v>0</v>
      </c>
      <c r="K559" s="175"/>
      <c r="L559" s="34"/>
      <c r="M559" s="176" t="s">
        <v>1</v>
      </c>
      <c r="N559" s="139" t="s">
        <v>43</v>
      </c>
      <c r="P559" s="177">
        <f t="shared" si="150"/>
        <v>0</v>
      </c>
      <c r="Q559" s="177">
        <v>0</v>
      </c>
      <c r="R559" s="177">
        <f t="shared" si="151"/>
        <v>0</v>
      </c>
      <c r="S559" s="177">
        <v>0</v>
      </c>
      <c r="T559" s="178">
        <f t="shared" si="152"/>
        <v>0</v>
      </c>
      <c r="AR559" s="179" t="s">
        <v>580</v>
      </c>
      <c r="AT559" s="179" t="s">
        <v>576</v>
      </c>
      <c r="AU559" s="179" t="s">
        <v>84</v>
      </c>
      <c r="AY559" s="17" t="s">
        <v>574</v>
      </c>
      <c r="BE559" s="102">
        <f t="shared" si="153"/>
        <v>0</v>
      </c>
      <c r="BF559" s="102">
        <f t="shared" si="154"/>
        <v>0</v>
      </c>
      <c r="BG559" s="102">
        <f t="shared" si="155"/>
        <v>0</v>
      </c>
      <c r="BH559" s="102">
        <f t="shared" si="156"/>
        <v>0</v>
      </c>
      <c r="BI559" s="102">
        <f t="shared" si="157"/>
        <v>0</v>
      </c>
      <c r="BJ559" s="17" t="s">
        <v>89</v>
      </c>
      <c r="BK559" s="102">
        <f t="shared" si="158"/>
        <v>0</v>
      </c>
      <c r="BL559" s="17" t="s">
        <v>580</v>
      </c>
      <c r="BM559" s="179" t="s">
        <v>8852</v>
      </c>
    </row>
    <row r="560" spans="2:65" s="1" customFormat="1" ht="24.25" customHeight="1">
      <c r="B560" s="140"/>
      <c r="C560" s="168" t="s">
        <v>3876</v>
      </c>
      <c r="D560" s="168" t="s">
        <v>576</v>
      </c>
      <c r="E560" s="169" t="s">
        <v>8853</v>
      </c>
      <c r="F560" s="170" t="s">
        <v>8768</v>
      </c>
      <c r="G560" s="171" t="s">
        <v>1</v>
      </c>
      <c r="H560" s="172">
        <v>1</v>
      </c>
      <c r="I560" s="173"/>
      <c r="J560" s="174">
        <f t="shared" si="149"/>
        <v>0</v>
      </c>
      <c r="K560" s="175"/>
      <c r="L560" s="34"/>
      <c r="M560" s="176" t="s">
        <v>1</v>
      </c>
      <c r="N560" s="139" t="s">
        <v>43</v>
      </c>
      <c r="P560" s="177">
        <f t="shared" si="150"/>
        <v>0</v>
      </c>
      <c r="Q560" s="177">
        <v>0</v>
      </c>
      <c r="R560" s="177">
        <f t="shared" si="151"/>
        <v>0</v>
      </c>
      <c r="S560" s="177">
        <v>0</v>
      </c>
      <c r="T560" s="178">
        <f t="shared" si="152"/>
        <v>0</v>
      </c>
      <c r="AR560" s="179" t="s">
        <v>580</v>
      </c>
      <c r="AT560" s="179" t="s">
        <v>576</v>
      </c>
      <c r="AU560" s="179" t="s">
        <v>84</v>
      </c>
      <c r="AY560" s="17" t="s">
        <v>574</v>
      </c>
      <c r="BE560" s="102">
        <f t="shared" si="153"/>
        <v>0</v>
      </c>
      <c r="BF560" s="102">
        <f t="shared" si="154"/>
        <v>0</v>
      </c>
      <c r="BG560" s="102">
        <f t="shared" si="155"/>
        <v>0</v>
      </c>
      <c r="BH560" s="102">
        <f t="shared" si="156"/>
        <v>0</v>
      </c>
      <c r="BI560" s="102">
        <f t="shared" si="157"/>
        <v>0</v>
      </c>
      <c r="BJ560" s="17" t="s">
        <v>89</v>
      </c>
      <c r="BK560" s="102">
        <f t="shared" si="158"/>
        <v>0</v>
      </c>
      <c r="BL560" s="17" t="s">
        <v>580</v>
      </c>
      <c r="BM560" s="179" t="s">
        <v>8854</v>
      </c>
    </row>
    <row r="561" spans="2:65" s="1" customFormat="1" ht="16.5" customHeight="1">
      <c r="B561" s="140"/>
      <c r="C561" s="168" t="s">
        <v>3882</v>
      </c>
      <c r="D561" s="168" t="s">
        <v>576</v>
      </c>
      <c r="E561" s="169" t="s">
        <v>8855</v>
      </c>
      <c r="F561" s="170" t="s">
        <v>8771</v>
      </c>
      <c r="G561" s="171" t="s">
        <v>1</v>
      </c>
      <c r="H561" s="172">
        <v>1</v>
      </c>
      <c r="I561" s="173"/>
      <c r="J561" s="174">
        <f t="shared" si="149"/>
        <v>0</v>
      </c>
      <c r="K561" s="175"/>
      <c r="L561" s="34"/>
      <c r="M561" s="176" t="s">
        <v>1</v>
      </c>
      <c r="N561" s="139" t="s">
        <v>43</v>
      </c>
      <c r="P561" s="177">
        <f t="shared" si="150"/>
        <v>0</v>
      </c>
      <c r="Q561" s="177">
        <v>0</v>
      </c>
      <c r="R561" s="177">
        <f t="shared" si="151"/>
        <v>0</v>
      </c>
      <c r="S561" s="177">
        <v>0</v>
      </c>
      <c r="T561" s="178">
        <f t="shared" si="152"/>
        <v>0</v>
      </c>
      <c r="AR561" s="179" t="s">
        <v>580</v>
      </c>
      <c r="AT561" s="179" t="s">
        <v>576</v>
      </c>
      <c r="AU561" s="179" t="s">
        <v>84</v>
      </c>
      <c r="AY561" s="17" t="s">
        <v>574</v>
      </c>
      <c r="BE561" s="102">
        <f t="shared" si="153"/>
        <v>0</v>
      </c>
      <c r="BF561" s="102">
        <f t="shared" si="154"/>
        <v>0</v>
      </c>
      <c r="BG561" s="102">
        <f t="shared" si="155"/>
        <v>0</v>
      </c>
      <c r="BH561" s="102">
        <f t="shared" si="156"/>
        <v>0</v>
      </c>
      <c r="BI561" s="102">
        <f t="shared" si="157"/>
        <v>0</v>
      </c>
      <c r="BJ561" s="17" t="s">
        <v>89</v>
      </c>
      <c r="BK561" s="102">
        <f t="shared" si="158"/>
        <v>0</v>
      </c>
      <c r="BL561" s="17" t="s">
        <v>580</v>
      </c>
      <c r="BM561" s="179" t="s">
        <v>8856</v>
      </c>
    </row>
    <row r="562" spans="2:65" s="1" customFormat="1" ht="16.5" customHeight="1">
      <c r="B562" s="140"/>
      <c r="C562" s="168" t="s">
        <v>3888</v>
      </c>
      <c r="D562" s="168" t="s">
        <v>576</v>
      </c>
      <c r="E562" s="169" t="s">
        <v>8857</v>
      </c>
      <c r="F562" s="170" t="s">
        <v>8774</v>
      </c>
      <c r="G562" s="171" t="s">
        <v>1</v>
      </c>
      <c r="H562" s="172">
        <v>1</v>
      </c>
      <c r="I562" s="173"/>
      <c r="J562" s="174">
        <f t="shared" si="149"/>
        <v>0</v>
      </c>
      <c r="K562" s="175"/>
      <c r="L562" s="34"/>
      <c r="M562" s="176" t="s">
        <v>1</v>
      </c>
      <c r="N562" s="139" t="s">
        <v>43</v>
      </c>
      <c r="P562" s="177">
        <f t="shared" si="150"/>
        <v>0</v>
      </c>
      <c r="Q562" s="177">
        <v>0</v>
      </c>
      <c r="R562" s="177">
        <f t="shared" si="151"/>
        <v>0</v>
      </c>
      <c r="S562" s="177">
        <v>0</v>
      </c>
      <c r="T562" s="178">
        <f t="shared" si="152"/>
        <v>0</v>
      </c>
      <c r="AR562" s="179" t="s">
        <v>580</v>
      </c>
      <c r="AT562" s="179" t="s">
        <v>576</v>
      </c>
      <c r="AU562" s="179" t="s">
        <v>84</v>
      </c>
      <c r="AY562" s="17" t="s">
        <v>574</v>
      </c>
      <c r="BE562" s="102">
        <f t="shared" si="153"/>
        <v>0</v>
      </c>
      <c r="BF562" s="102">
        <f t="shared" si="154"/>
        <v>0</v>
      </c>
      <c r="BG562" s="102">
        <f t="shared" si="155"/>
        <v>0</v>
      </c>
      <c r="BH562" s="102">
        <f t="shared" si="156"/>
        <v>0</v>
      </c>
      <c r="BI562" s="102">
        <f t="shared" si="157"/>
        <v>0</v>
      </c>
      <c r="BJ562" s="17" t="s">
        <v>89</v>
      </c>
      <c r="BK562" s="102">
        <f t="shared" si="158"/>
        <v>0</v>
      </c>
      <c r="BL562" s="17" t="s">
        <v>580</v>
      </c>
      <c r="BM562" s="179" t="s">
        <v>8858</v>
      </c>
    </row>
    <row r="563" spans="2:65" s="1" customFormat="1" ht="24.25" customHeight="1">
      <c r="B563" s="140"/>
      <c r="C563" s="168" t="s">
        <v>3894</v>
      </c>
      <c r="D563" s="168" t="s">
        <v>576</v>
      </c>
      <c r="E563" s="169" t="s">
        <v>8859</v>
      </c>
      <c r="F563" s="170" t="s">
        <v>8777</v>
      </c>
      <c r="G563" s="171" t="s">
        <v>1</v>
      </c>
      <c r="H563" s="172">
        <v>1</v>
      </c>
      <c r="I563" s="173"/>
      <c r="J563" s="174">
        <f t="shared" si="149"/>
        <v>0</v>
      </c>
      <c r="K563" s="175"/>
      <c r="L563" s="34"/>
      <c r="M563" s="176" t="s">
        <v>1</v>
      </c>
      <c r="N563" s="139" t="s">
        <v>43</v>
      </c>
      <c r="P563" s="177">
        <f t="shared" si="150"/>
        <v>0</v>
      </c>
      <c r="Q563" s="177">
        <v>0</v>
      </c>
      <c r="R563" s="177">
        <f t="shared" si="151"/>
        <v>0</v>
      </c>
      <c r="S563" s="177">
        <v>0</v>
      </c>
      <c r="T563" s="178">
        <f t="shared" si="152"/>
        <v>0</v>
      </c>
      <c r="AR563" s="179" t="s">
        <v>580</v>
      </c>
      <c r="AT563" s="179" t="s">
        <v>576</v>
      </c>
      <c r="AU563" s="179" t="s">
        <v>84</v>
      </c>
      <c r="AY563" s="17" t="s">
        <v>574</v>
      </c>
      <c r="BE563" s="102">
        <f t="shared" si="153"/>
        <v>0</v>
      </c>
      <c r="BF563" s="102">
        <f t="shared" si="154"/>
        <v>0</v>
      </c>
      <c r="BG563" s="102">
        <f t="shared" si="155"/>
        <v>0</v>
      </c>
      <c r="BH563" s="102">
        <f t="shared" si="156"/>
        <v>0</v>
      </c>
      <c r="BI563" s="102">
        <f t="shared" si="157"/>
        <v>0</v>
      </c>
      <c r="BJ563" s="17" t="s">
        <v>89</v>
      </c>
      <c r="BK563" s="102">
        <f t="shared" si="158"/>
        <v>0</v>
      </c>
      <c r="BL563" s="17" t="s">
        <v>580</v>
      </c>
      <c r="BM563" s="179" t="s">
        <v>8860</v>
      </c>
    </row>
    <row r="564" spans="2:65" s="1" customFormat="1" ht="24.25" customHeight="1">
      <c r="B564" s="140"/>
      <c r="C564" s="168" t="s">
        <v>3910</v>
      </c>
      <c r="D564" s="168" t="s">
        <v>576</v>
      </c>
      <c r="E564" s="169" t="s">
        <v>8861</v>
      </c>
      <c r="F564" s="170" t="s">
        <v>8780</v>
      </c>
      <c r="G564" s="171" t="s">
        <v>1</v>
      </c>
      <c r="H564" s="172">
        <v>1</v>
      </c>
      <c r="I564" s="173"/>
      <c r="J564" s="174">
        <f t="shared" si="149"/>
        <v>0</v>
      </c>
      <c r="K564" s="175"/>
      <c r="L564" s="34"/>
      <c r="M564" s="176" t="s">
        <v>1</v>
      </c>
      <c r="N564" s="139" t="s">
        <v>43</v>
      </c>
      <c r="P564" s="177">
        <f t="shared" si="150"/>
        <v>0</v>
      </c>
      <c r="Q564" s="177">
        <v>0</v>
      </c>
      <c r="R564" s="177">
        <f t="shared" si="151"/>
        <v>0</v>
      </c>
      <c r="S564" s="177">
        <v>0</v>
      </c>
      <c r="T564" s="178">
        <f t="shared" si="152"/>
        <v>0</v>
      </c>
      <c r="AR564" s="179" t="s">
        <v>580</v>
      </c>
      <c r="AT564" s="179" t="s">
        <v>576</v>
      </c>
      <c r="AU564" s="179" t="s">
        <v>84</v>
      </c>
      <c r="AY564" s="17" t="s">
        <v>574</v>
      </c>
      <c r="BE564" s="102">
        <f t="shared" si="153"/>
        <v>0</v>
      </c>
      <c r="BF564" s="102">
        <f t="shared" si="154"/>
        <v>0</v>
      </c>
      <c r="BG564" s="102">
        <f t="shared" si="155"/>
        <v>0</v>
      </c>
      <c r="BH564" s="102">
        <f t="shared" si="156"/>
        <v>0</v>
      </c>
      <c r="BI564" s="102">
        <f t="shared" si="157"/>
        <v>0</v>
      </c>
      <c r="BJ564" s="17" t="s">
        <v>89</v>
      </c>
      <c r="BK564" s="102">
        <f t="shared" si="158"/>
        <v>0</v>
      </c>
      <c r="BL564" s="17" t="s">
        <v>580</v>
      </c>
      <c r="BM564" s="179" t="s">
        <v>8862</v>
      </c>
    </row>
    <row r="565" spans="2:65" s="1" customFormat="1" ht="24.25" customHeight="1">
      <c r="B565" s="140"/>
      <c r="C565" s="168" t="s">
        <v>3947</v>
      </c>
      <c r="D565" s="168" t="s">
        <v>576</v>
      </c>
      <c r="E565" s="169" t="s">
        <v>8863</v>
      </c>
      <c r="F565" s="170" t="s">
        <v>8768</v>
      </c>
      <c r="G565" s="171" t="s">
        <v>1</v>
      </c>
      <c r="H565" s="172">
        <v>1</v>
      </c>
      <c r="I565" s="173"/>
      <c r="J565" s="174">
        <f t="shared" si="149"/>
        <v>0</v>
      </c>
      <c r="K565" s="175"/>
      <c r="L565" s="34"/>
      <c r="M565" s="176" t="s">
        <v>1</v>
      </c>
      <c r="N565" s="139" t="s">
        <v>43</v>
      </c>
      <c r="P565" s="177">
        <f t="shared" si="150"/>
        <v>0</v>
      </c>
      <c r="Q565" s="177">
        <v>0</v>
      </c>
      <c r="R565" s="177">
        <f t="shared" si="151"/>
        <v>0</v>
      </c>
      <c r="S565" s="177">
        <v>0</v>
      </c>
      <c r="T565" s="178">
        <f t="shared" si="152"/>
        <v>0</v>
      </c>
      <c r="AR565" s="179" t="s">
        <v>580</v>
      </c>
      <c r="AT565" s="179" t="s">
        <v>576</v>
      </c>
      <c r="AU565" s="179" t="s">
        <v>84</v>
      </c>
      <c r="AY565" s="17" t="s">
        <v>574</v>
      </c>
      <c r="BE565" s="102">
        <f t="shared" si="153"/>
        <v>0</v>
      </c>
      <c r="BF565" s="102">
        <f t="shared" si="154"/>
        <v>0</v>
      </c>
      <c r="BG565" s="102">
        <f t="shared" si="155"/>
        <v>0</v>
      </c>
      <c r="BH565" s="102">
        <f t="shared" si="156"/>
        <v>0</v>
      </c>
      <c r="BI565" s="102">
        <f t="shared" si="157"/>
        <v>0</v>
      </c>
      <c r="BJ565" s="17" t="s">
        <v>89</v>
      </c>
      <c r="BK565" s="102">
        <f t="shared" si="158"/>
        <v>0</v>
      </c>
      <c r="BL565" s="17" t="s">
        <v>580</v>
      </c>
      <c r="BM565" s="179" t="s">
        <v>8864</v>
      </c>
    </row>
    <row r="566" spans="2:65" s="1" customFormat="1" ht="24.25" customHeight="1">
      <c r="B566" s="140"/>
      <c r="C566" s="168" t="s">
        <v>3996</v>
      </c>
      <c r="D566" s="168" t="s">
        <v>576</v>
      </c>
      <c r="E566" s="169" t="s">
        <v>8865</v>
      </c>
      <c r="F566" s="170" t="s">
        <v>8840</v>
      </c>
      <c r="G566" s="171" t="s">
        <v>1</v>
      </c>
      <c r="H566" s="172">
        <v>1</v>
      </c>
      <c r="I566" s="173"/>
      <c r="J566" s="174">
        <f t="shared" si="149"/>
        <v>0</v>
      </c>
      <c r="K566" s="175"/>
      <c r="L566" s="34"/>
      <c r="M566" s="176" t="s">
        <v>1</v>
      </c>
      <c r="N566" s="139" t="s">
        <v>43</v>
      </c>
      <c r="P566" s="177">
        <f t="shared" si="150"/>
        <v>0</v>
      </c>
      <c r="Q566" s="177">
        <v>0</v>
      </c>
      <c r="R566" s="177">
        <f t="shared" si="151"/>
        <v>0</v>
      </c>
      <c r="S566" s="177">
        <v>0</v>
      </c>
      <c r="T566" s="178">
        <f t="shared" si="152"/>
        <v>0</v>
      </c>
      <c r="AR566" s="179" t="s">
        <v>580</v>
      </c>
      <c r="AT566" s="179" t="s">
        <v>576</v>
      </c>
      <c r="AU566" s="179" t="s">
        <v>84</v>
      </c>
      <c r="AY566" s="17" t="s">
        <v>574</v>
      </c>
      <c r="BE566" s="102">
        <f t="shared" si="153"/>
        <v>0</v>
      </c>
      <c r="BF566" s="102">
        <f t="shared" si="154"/>
        <v>0</v>
      </c>
      <c r="BG566" s="102">
        <f t="shared" si="155"/>
        <v>0</v>
      </c>
      <c r="BH566" s="102">
        <f t="shared" si="156"/>
        <v>0</v>
      </c>
      <c r="BI566" s="102">
        <f t="shared" si="157"/>
        <v>0</v>
      </c>
      <c r="BJ566" s="17" t="s">
        <v>89</v>
      </c>
      <c r="BK566" s="102">
        <f t="shared" si="158"/>
        <v>0</v>
      </c>
      <c r="BL566" s="17" t="s">
        <v>580</v>
      </c>
      <c r="BM566" s="179" t="s">
        <v>8866</v>
      </c>
    </row>
    <row r="567" spans="2:65" s="1" customFormat="1" ht="24.25" customHeight="1">
      <c r="B567" s="140"/>
      <c r="C567" s="168" t="s">
        <v>1601</v>
      </c>
      <c r="D567" s="168" t="s">
        <v>576</v>
      </c>
      <c r="E567" s="169" t="s">
        <v>8867</v>
      </c>
      <c r="F567" s="170" t="s">
        <v>8768</v>
      </c>
      <c r="G567" s="171" t="s">
        <v>1</v>
      </c>
      <c r="H567" s="172">
        <v>1</v>
      </c>
      <c r="I567" s="173"/>
      <c r="J567" s="174">
        <f t="shared" si="149"/>
        <v>0</v>
      </c>
      <c r="K567" s="175"/>
      <c r="L567" s="34"/>
      <c r="M567" s="176" t="s">
        <v>1</v>
      </c>
      <c r="N567" s="139" t="s">
        <v>43</v>
      </c>
      <c r="P567" s="177">
        <f t="shared" si="150"/>
        <v>0</v>
      </c>
      <c r="Q567" s="177">
        <v>0</v>
      </c>
      <c r="R567" s="177">
        <f t="shared" si="151"/>
        <v>0</v>
      </c>
      <c r="S567" s="177">
        <v>0</v>
      </c>
      <c r="T567" s="178">
        <f t="shared" si="152"/>
        <v>0</v>
      </c>
      <c r="AR567" s="179" t="s">
        <v>580</v>
      </c>
      <c r="AT567" s="179" t="s">
        <v>576</v>
      </c>
      <c r="AU567" s="179" t="s">
        <v>84</v>
      </c>
      <c r="AY567" s="17" t="s">
        <v>574</v>
      </c>
      <c r="BE567" s="102">
        <f t="shared" si="153"/>
        <v>0</v>
      </c>
      <c r="BF567" s="102">
        <f t="shared" si="154"/>
        <v>0</v>
      </c>
      <c r="BG567" s="102">
        <f t="shared" si="155"/>
        <v>0</v>
      </c>
      <c r="BH567" s="102">
        <f t="shared" si="156"/>
        <v>0</v>
      </c>
      <c r="BI567" s="102">
        <f t="shared" si="157"/>
        <v>0</v>
      </c>
      <c r="BJ567" s="17" t="s">
        <v>89</v>
      </c>
      <c r="BK567" s="102">
        <f t="shared" si="158"/>
        <v>0</v>
      </c>
      <c r="BL567" s="17" t="s">
        <v>580</v>
      </c>
      <c r="BM567" s="179" t="s">
        <v>8868</v>
      </c>
    </row>
    <row r="568" spans="2:65" s="1" customFormat="1" ht="38" customHeight="1">
      <c r="B568" s="140"/>
      <c r="C568" s="168" t="s">
        <v>4014</v>
      </c>
      <c r="D568" s="168" t="s">
        <v>576</v>
      </c>
      <c r="E568" s="169" t="s">
        <v>8869</v>
      </c>
      <c r="F568" s="170" t="s">
        <v>8870</v>
      </c>
      <c r="G568" s="171" t="s">
        <v>1</v>
      </c>
      <c r="H568" s="172">
        <v>1</v>
      </c>
      <c r="I568" s="173"/>
      <c r="J568" s="174">
        <f t="shared" si="149"/>
        <v>0</v>
      </c>
      <c r="K568" s="175"/>
      <c r="L568" s="34"/>
      <c r="M568" s="176" t="s">
        <v>1</v>
      </c>
      <c r="N568" s="139" t="s">
        <v>43</v>
      </c>
      <c r="P568" s="177">
        <f t="shared" si="150"/>
        <v>0</v>
      </c>
      <c r="Q568" s="177">
        <v>0</v>
      </c>
      <c r="R568" s="177">
        <f t="shared" si="151"/>
        <v>0</v>
      </c>
      <c r="S568" s="177">
        <v>0</v>
      </c>
      <c r="T568" s="178">
        <f t="shared" si="152"/>
        <v>0</v>
      </c>
      <c r="AR568" s="179" t="s">
        <v>580</v>
      </c>
      <c r="AT568" s="179" t="s">
        <v>576</v>
      </c>
      <c r="AU568" s="179" t="s">
        <v>84</v>
      </c>
      <c r="AY568" s="17" t="s">
        <v>574</v>
      </c>
      <c r="BE568" s="102">
        <f t="shared" si="153"/>
        <v>0</v>
      </c>
      <c r="BF568" s="102">
        <f t="shared" si="154"/>
        <v>0</v>
      </c>
      <c r="BG568" s="102">
        <f t="shared" si="155"/>
        <v>0</v>
      </c>
      <c r="BH568" s="102">
        <f t="shared" si="156"/>
        <v>0</v>
      </c>
      <c r="BI568" s="102">
        <f t="shared" si="157"/>
        <v>0</v>
      </c>
      <c r="BJ568" s="17" t="s">
        <v>89</v>
      </c>
      <c r="BK568" s="102">
        <f t="shared" si="158"/>
        <v>0</v>
      </c>
      <c r="BL568" s="17" t="s">
        <v>580</v>
      </c>
      <c r="BM568" s="179" t="s">
        <v>8871</v>
      </c>
    </row>
    <row r="569" spans="2:65" s="1" customFormat="1" ht="21.75" customHeight="1">
      <c r="B569" s="140"/>
      <c r="C569" s="168" t="s">
        <v>4024</v>
      </c>
      <c r="D569" s="168" t="s">
        <v>576</v>
      </c>
      <c r="E569" s="169" t="s">
        <v>8872</v>
      </c>
      <c r="F569" s="170" t="s">
        <v>8873</v>
      </c>
      <c r="G569" s="171" t="s">
        <v>1</v>
      </c>
      <c r="H569" s="172">
        <v>1</v>
      </c>
      <c r="I569" s="173"/>
      <c r="J569" s="174">
        <f t="shared" si="149"/>
        <v>0</v>
      </c>
      <c r="K569" s="175"/>
      <c r="L569" s="34"/>
      <c r="M569" s="176" t="s">
        <v>1</v>
      </c>
      <c r="N569" s="139" t="s">
        <v>43</v>
      </c>
      <c r="P569" s="177">
        <f t="shared" si="150"/>
        <v>0</v>
      </c>
      <c r="Q569" s="177">
        <v>0</v>
      </c>
      <c r="R569" s="177">
        <f t="shared" si="151"/>
        <v>0</v>
      </c>
      <c r="S569" s="177">
        <v>0</v>
      </c>
      <c r="T569" s="178">
        <f t="shared" si="152"/>
        <v>0</v>
      </c>
      <c r="AR569" s="179" t="s">
        <v>580</v>
      </c>
      <c r="AT569" s="179" t="s">
        <v>576</v>
      </c>
      <c r="AU569" s="179" t="s">
        <v>84</v>
      </c>
      <c r="AY569" s="17" t="s">
        <v>574</v>
      </c>
      <c r="BE569" s="102">
        <f t="shared" si="153"/>
        <v>0</v>
      </c>
      <c r="BF569" s="102">
        <f t="shared" si="154"/>
        <v>0</v>
      </c>
      <c r="BG569" s="102">
        <f t="shared" si="155"/>
        <v>0</v>
      </c>
      <c r="BH569" s="102">
        <f t="shared" si="156"/>
        <v>0</v>
      </c>
      <c r="BI569" s="102">
        <f t="shared" si="157"/>
        <v>0</v>
      </c>
      <c r="BJ569" s="17" t="s">
        <v>89</v>
      </c>
      <c r="BK569" s="102">
        <f t="shared" si="158"/>
        <v>0</v>
      </c>
      <c r="BL569" s="17" t="s">
        <v>580</v>
      </c>
      <c r="BM569" s="179" t="s">
        <v>8874</v>
      </c>
    </row>
    <row r="570" spans="2:65" s="1" customFormat="1" ht="24.25" customHeight="1">
      <c r="B570" s="140"/>
      <c r="C570" s="168" t="s">
        <v>4030</v>
      </c>
      <c r="D570" s="168" t="s">
        <v>576</v>
      </c>
      <c r="E570" s="169" t="s">
        <v>8875</v>
      </c>
      <c r="F570" s="170" t="s">
        <v>8876</v>
      </c>
      <c r="G570" s="171" t="s">
        <v>1</v>
      </c>
      <c r="H570" s="172">
        <v>1</v>
      </c>
      <c r="I570" s="173"/>
      <c r="J570" s="174">
        <f t="shared" si="149"/>
        <v>0</v>
      </c>
      <c r="K570" s="175"/>
      <c r="L570" s="34"/>
      <c r="M570" s="176" t="s">
        <v>1</v>
      </c>
      <c r="N570" s="139" t="s">
        <v>43</v>
      </c>
      <c r="P570" s="177">
        <f t="shared" si="150"/>
        <v>0</v>
      </c>
      <c r="Q570" s="177">
        <v>0</v>
      </c>
      <c r="R570" s="177">
        <f t="shared" si="151"/>
        <v>0</v>
      </c>
      <c r="S570" s="177">
        <v>0</v>
      </c>
      <c r="T570" s="178">
        <f t="shared" si="152"/>
        <v>0</v>
      </c>
      <c r="AR570" s="179" t="s">
        <v>580</v>
      </c>
      <c r="AT570" s="179" t="s">
        <v>576</v>
      </c>
      <c r="AU570" s="179" t="s">
        <v>84</v>
      </c>
      <c r="AY570" s="17" t="s">
        <v>574</v>
      </c>
      <c r="BE570" s="102">
        <f t="shared" si="153"/>
        <v>0</v>
      </c>
      <c r="BF570" s="102">
        <f t="shared" si="154"/>
        <v>0</v>
      </c>
      <c r="BG570" s="102">
        <f t="shared" si="155"/>
        <v>0</v>
      </c>
      <c r="BH570" s="102">
        <f t="shared" si="156"/>
        <v>0</v>
      </c>
      <c r="BI570" s="102">
        <f t="shared" si="157"/>
        <v>0</v>
      </c>
      <c r="BJ570" s="17" t="s">
        <v>89</v>
      </c>
      <c r="BK570" s="102">
        <f t="shared" si="158"/>
        <v>0</v>
      </c>
      <c r="BL570" s="17" t="s">
        <v>580</v>
      </c>
      <c r="BM570" s="179" t="s">
        <v>8877</v>
      </c>
    </row>
    <row r="571" spans="2:65" s="1" customFormat="1" ht="24.25" customHeight="1">
      <c r="B571" s="140"/>
      <c r="C571" s="168" t="s">
        <v>4038</v>
      </c>
      <c r="D571" s="168" t="s">
        <v>576</v>
      </c>
      <c r="E571" s="169" t="s">
        <v>8878</v>
      </c>
      <c r="F571" s="170" t="s">
        <v>8879</v>
      </c>
      <c r="G571" s="171" t="s">
        <v>1</v>
      </c>
      <c r="H571" s="172">
        <v>1</v>
      </c>
      <c r="I571" s="173"/>
      <c r="J571" s="174">
        <f t="shared" si="149"/>
        <v>0</v>
      </c>
      <c r="K571" s="175"/>
      <c r="L571" s="34"/>
      <c r="M571" s="176" t="s">
        <v>1</v>
      </c>
      <c r="N571" s="139" t="s">
        <v>43</v>
      </c>
      <c r="P571" s="177">
        <f t="shared" si="150"/>
        <v>0</v>
      </c>
      <c r="Q571" s="177">
        <v>0</v>
      </c>
      <c r="R571" s="177">
        <f t="shared" si="151"/>
        <v>0</v>
      </c>
      <c r="S571" s="177">
        <v>0</v>
      </c>
      <c r="T571" s="178">
        <f t="shared" si="152"/>
        <v>0</v>
      </c>
      <c r="AR571" s="179" t="s">
        <v>580</v>
      </c>
      <c r="AT571" s="179" t="s">
        <v>576</v>
      </c>
      <c r="AU571" s="179" t="s">
        <v>84</v>
      </c>
      <c r="AY571" s="17" t="s">
        <v>574</v>
      </c>
      <c r="BE571" s="102">
        <f t="shared" si="153"/>
        <v>0</v>
      </c>
      <c r="BF571" s="102">
        <f t="shared" si="154"/>
        <v>0</v>
      </c>
      <c r="BG571" s="102">
        <f t="shared" si="155"/>
        <v>0</v>
      </c>
      <c r="BH571" s="102">
        <f t="shared" si="156"/>
        <v>0</v>
      </c>
      <c r="BI571" s="102">
        <f t="shared" si="157"/>
        <v>0</v>
      </c>
      <c r="BJ571" s="17" t="s">
        <v>89</v>
      </c>
      <c r="BK571" s="102">
        <f t="shared" si="158"/>
        <v>0</v>
      </c>
      <c r="BL571" s="17" t="s">
        <v>580</v>
      </c>
      <c r="BM571" s="179" t="s">
        <v>8880</v>
      </c>
    </row>
    <row r="572" spans="2:65" s="1" customFormat="1" ht="24.25" customHeight="1">
      <c r="B572" s="140"/>
      <c r="C572" s="168" t="s">
        <v>4059</v>
      </c>
      <c r="D572" s="168" t="s">
        <v>576</v>
      </c>
      <c r="E572" s="169" t="s">
        <v>8881</v>
      </c>
      <c r="F572" s="170" t="s">
        <v>8768</v>
      </c>
      <c r="G572" s="171" t="s">
        <v>1</v>
      </c>
      <c r="H572" s="172">
        <v>1</v>
      </c>
      <c r="I572" s="173"/>
      <c r="J572" s="174">
        <f t="shared" si="149"/>
        <v>0</v>
      </c>
      <c r="K572" s="175"/>
      <c r="L572" s="34"/>
      <c r="M572" s="176" t="s">
        <v>1</v>
      </c>
      <c r="N572" s="139" t="s">
        <v>43</v>
      </c>
      <c r="P572" s="177">
        <f t="shared" si="150"/>
        <v>0</v>
      </c>
      <c r="Q572" s="177">
        <v>0</v>
      </c>
      <c r="R572" s="177">
        <f t="shared" si="151"/>
        <v>0</v>
      </c>
      <c r="S572" s="177">
        <v>0</v>
      </c>
      <c r="T572" s="178">
        <f t="shared" si="152"/>
        <v>0</v>
      </c>
      <c r="AR572" s="179" t="s">
        <v>580</v>
      </c>
      <c r="AT572" s="179" t="s">
        <v>576</v>
      </c>
      <c r="AU572" s="179" t="s">
        <v>84</v>
      </c>
      <c r="AY572" s="17" t="s">
        <v>574</v>
      </c>
      <c r="BE572" s="102">
        <f t="shared" si="153"/>
        <v>0</v>
      </c>
      <c r="BF572" s="102">
        <f t="shared" si="154"/>
        <v>0</v>
      </c>
      <c r="BG572" s="102">
        <f t="shared" si="155"/>
        <v>0</v>
      </c>
      <c r="BH572" s="102">
        <f t="shared" si="156"/>
        <v>0</v>
      </c>
      <c r="BI572" s="102">
        <f t="shared" si="157"/>
        <v>0</v>
      </c>
      <c r="BJ572" s="17" t="s">
        <v>89</v>
      </c>
      <c r="BK572" s="102">
        <f t="shared" si="158"/>
        <v>0</v>
      </c>
      <c r="BL572" s="17" t="s">
        <v>580</v>
      </c>
      <c r="BM572" s="179" t="s">
        <v>8882</v>
      </c>
    </row>
    <row r="573" spans="2:65" s="1" customFormat="1" ht="16.5" customHeight="1">
      <c r="B573" s="140"/>
      <c r="C573" s="168" t="s">
        <v>4069</v>
      </c>
      <c r="D573" s="168" t="s">
        <v>576</v>
      </c>
      <c r="E573" s="169" t="s">
        <v>8883</v>
      </c>
      <c r="F573" s="170" t="s">
        <v>8771</v>
      </c>
      <c r="G573" s="171" t="s">
        <v>1</v>
      </c>
      <c r="H573" s="172">
        <v>1</v>
      </c>
      <c r="I573" s="173"/>
      <c r="J573" s="174">
        <f t="shared" si="149"/>
        <v>0</v>
      </c>
      <c r="K573" s="175"/>
      <c r="L573" s="34"/>
      <c r="M573" s="176" t="s">
        <v>1</v>
      </c>
      <c r="N573" s="139" t="s">
        <v>43</v>
      </c>
      <c r="P573" s="177">
        <f t="shared" si="150"/>
        <v>0</v>
      </c>
      <c r="Q573" s="177">
        <v>0</v>
      </c>
      <c r="R573" s="177">
        <f t="shared" si="151"/>
        <v>0</v>
      </c>
      <c r="S573" s="177">
        <v>0</v>
      </c>
      <c r="T573" s="178">
        <f t="shared" si="152"/>
        <v>0</v>
      </c>
      <c r="AR573" s="179" t="s">
        <v>580</v>
      </c>
      <c r="AT573" s="179" t="s">
        <v>576</v>
      </c>
      <c r="AU573" s="179" t="s">
        <v>84</v>
      </c>
      <c r="AY573" s="17" t="s">
        <v>574</v>
      </c>
      <c r="BE573" s="102">
        <f t="shared" si="153"/>
        <v>0</v>
      </c>
      <c r="BF573" s="102">
        <f t="shared" si="154"/>
        <v>0</v>
      </c>
      <c r="BG573" s="102">
        <f t="shared" si="155"/>
        <v>0</v>
      </c>
      <c r="BH573" s="102">
        <f t="shared" si="156"/>
        <v>0</v>
      </c>
      <c r="BI573" s="102">
        <f t="shared" si="157"/>
        <v>0</v>
      </c>
      <c r="BJ573" s="17" t="s">
        <v>89</v>
      </c>
      <c r="BK573" s="102">
        <f t="shared" si="158"/>
        <v>0</v>
      </c>
      <c r="BL573" s="17" t="s">
        <v>580</v>
      </c>
      <c r="BM573" s="179" t="s">
        <v>8884</v>
      </c>
    </row>
    <row r="574" spans="2:65" s="1" customFormat="1" ht="16.5" customHeight="1">
      <c r="B574" s="140"/>
      <c r="C574" s="168" t="s">
        <v>4094</v>
      </c>
      <c r="D574" s="168" t="s">
        <v>576</v>
      </c>
      <c r="E574" s="169" t="s">
        <v>8885</v>
      </c>
      <c r="F574" s="170" t="s">
        <v>8774</v>
      </c>
      <c r="G574" s="171" t="s">
        <v>1</v>
      </c>
      <c r="H574" s="172">
        <v>1</v>
      </c>
      <c r="I574" s="173"/>
      <c r="J574" s="174">
        <f t="shared" si="149"/>
        <v>0</v>
      </c>
      <c r="K574" s="175"/>
      <c r="L574" s="34"/>
      <c r="M574" s="176" t="s">
        <v>1</v>
      </c>
      <c r="N574" s="139" t="s">
        <v>43</v>
      </c>
      <c r="P574" s="177">
        <f t="shared" si="150"/>
        <v>0</v>
      </c>
      <c r="Q574" s="177">
        <v>0</v>
      </c>
      <c r="R574" s="177">
        <f t="shared" si="151"/>
        <v>0</v>
      </c>
      <c r="S574" s="177">
        <v>0</v>
      </c>
      <c r="T574" s="178">
        <f t="shared" si="152"/>
        <v>0</v>
      </c>
      <c r="AR574" s="179" t="s">
        <v>580</v>
      </c>
      <c r="AT574" s="179" t="s">
        <v>576</v>
      </c>
      <c r="AU574" s="179" t="s">
        <v>84</v>
      </c>
      <c r="AY574" s="17" t="s">
        <v>574</v>
      </c>
      <c r="BE574" s="102">
        <f t="shared" si="153"/>
        <v>0</v>
      </c>
      <c r="BF574" s="102">
        <f t="shared" si="154"/>
        <v>0</v>
      </c>
      <c r="BG574" s="102">
        <f t="shared" si="155"/>
        <v>0</v>
      </c>
      <c r="BH574" s="102">
        <f t="shared" si="156"/>
        <v>0</v>
      </c>
      <c r="BI574" s="102">
        <f t="shared" si="157"/>
        <v>0</v>
      </c>
      <c r="BJ574" s="17" t="s">
        <v>89</v>
      </c>
      <c r="BK574" s="102">
        <f t="shared" si="158"/>
        <v>0</v>
      </c>
      <c r="BL574" s="17" t="s">
        <v>580</v>
      </c>
      <c r="BM574" s="179" t="s">
        <v>8886</v>
      </c>
    </row>
    <row r="575" spans="2:65" s="1" customFormat="1" ht="24.25" customHeight="1">
      <c r="B575" s="140"/>
      <c r="C575" s="168" t="s">
        <v>4101</v>
      </c>
      <c r="D575" s="168" t="s">
        <v>576</v>
      </c>
      <c r="E575" s="169" t="s">
        <v>8887</v>
      </c>
      <c r="F575" s="170" t="s">
        <v>8777</v>
      </c>
      <c r="G575" s="171" t="s">
        <v>1</v>
      </c>
      <c r="H575" s="172">
        <v>1</v>
      </c>
      <c r="I575" s="173"/>
      <c r="J575" s="174">
        <f t="shared" si="149"/>
        <v>0</v>
      </c>
      <c r="K575" s="175"/>
      <c r="L575" s="34"/>
      <c r="M575" s="176" t="s">
        <v>1</v>
      </c>
      <c r="N575" s="139" t="s">
        <v>43</v>
      </c>
      <c r="P575" s="177">
        <f t="shared" si="150"/>
        <v>0</v>
      </c>
      <c r="Q575" s="177">
        <v>0</v>
      </c>
      <c r="R575" s="177">
        <f t="shared" si="151"/>
        <v>0</v>
      </c>
      <c r="S575" s="177">
        <v>0</v>
      </c>
      <c r="T575" s="178">
        <f t="shared" si="152"/>
        <v>0</v>
      </c>
      <c r="AR575" s="179" t="s">
        <v>580</v>
      </c>
      <c r="AT575" s="179" t="s">
        <v>576</v>
      </c>
      <c r="AU575" s="179" t="s">
        <v>84</v>
      </c>
      <c r="AY575" s="17" t="s">
        <v>574</v>
      </c>
      <c r="BE575" s="102">
        <f t="shared" si="153"/>
        <v>0</v>
      </c>
      <c r="BF575" s="102">
        <f t="shared" si="154"/>
        <v>0</v>
      </c>
      <c r="BG575" s="102">
        <f t="shared" si="155"/>
        <v>0</v>
      </c>
      <c r="BH575" s="102">
        <f t="shared" si="156"/>
        <v>0</v>
      </c>
      <c r="BI575" s="102">
        <f t="shared" si="157"/>
        <v>0</v>
      </c>
      <c r="BJ575" s="17" t="s">
        <v>89</v>
      </c>
      <c r="BK575" s="102">
        <f t="shared" si="158"/>
        <v>0</v>
      </c>
      <c r="BL575" s="17" t="s">
        <v>580</v>
      </c>
      <c r="BM575" s="179" t="s">
        <v>8888</v>
      </c>
    </row>
    <row r="576" spans="2:65" s="1" customFormat="1" ht="24.25" customHeight="1">
      <c r="B576" s="140"/>
      <c r="C576" s="168" t="s">
        <v>4156</v>
      </c>
      <c r="D576" s="168" t="s">
        <v>576</v>
      </c>
      <c r="E576" s="169" t="s">
        <v>8889</v>
      </c>
      <c r="F576" s="170" t="s">
        <v>8890</v>
      </c>
      <c r="G576" s="171" t="s">
        <v>1</v>
      </c>
      <c r="H576" s="172">
        <v>2</v>
      </c>
      <c r="I576" s="173"/>
      <c r="J576" s="174">
        <f t="shared" si="149"/>
        <v>0</v>
      </c>
      <c r="K576" s="175"/>
      <c r="L576" s="34"/>
      <c r="M576" s="176" t="s">
        <v>1</v>
      </c>
      <c r="N576" s="139" t="s">
        <v>43</v>
      </c>
      <c r="P576" s="177">
        <f t="shared" si="150"/>
        <v>0</v>
      </c>
      <c r="Q576" s="177">
        <v>0</v>
      </c>
      <c r="R576" s="177">
        <f t="shared" si="151"/>
        <v>0</v>
      </c>
      <c r="S576" s="177">
        <v>0</v>
      </c>
      <c r="T576" s="178">
        <f t="shared" si="152"/>
        <v>0</v>
      </c>
      <c r="AR576" s="179" t="s">
        <v>580</v>
      </c>
      <c r="AT576" s="179" t="s">
        <v>576</v>
      </c>
      <c r="AU576" s="179" t="s">
        <v>84</v>
      </c>
      <c r="AY576" s="17" t="s">
        <v>574</v>
      </c>
      <c r="BE576" s="102">
        <f t="shared" si="153"/>
        <v>0</v>
      </c>
      <c r="BF576" s="102">
        <f t="shared" si="154"/>
        <v>0</v>
      </c>
      <c r="BG576" s="102">
        <f t="shared" si="155"/>
        <v>0</v>
      </c>
      <c r="BH576" s="102">
        <f t="shared" si="156"/>
        <v>0</v>
      </c>
      <c r="BI576" s="102">
        <f t="shared" si="157"/>
        <v>0</v>
      </c>
      <c r="BJ576" s="17" t="s">
        <v>89</v>
      </c>
      <c r="BK576" s="102">
        <f t="shared" si="158"/>
        <v>0</v>
      </c>
      <c r="BL576" s="17" t="s">
        <v>580</v>
      </c>
      <c r="BM576" s="179" t="s">
        <v>8891</v>
      </c>
    </row>
    <row r="577" spans="2:65" s="1" customFormat="1" ht="24.25" customHeight="1">
      <c r="B577" s="140"/>
      <c r="C577" s="168" t="s">
        <v>4175</v>
      </c>
      <c r="D577" s="168" t="s">
        <v>576</v>
      </c>
      <c r="E577" s="169" t="s">
        <v>8892</v>
      </c>
      <c r="F577" s="170" t="s">
        <v>8893</v>
      </c>
      <c r="G577" s="171" t="s">
        <v>1</v>
      </c>
      <c r="H577" s="172">
        <v>2</v>
      </c>
      <c r="I577" s="173"/>
      <c r="J577" s="174">
        <f t="shared" si="149"/>
        <v>0</v>
      </c>
      <c r="K577" s="175"/>
      <c r="L577" s="34"/>
      <c r="M577" s="176" t="s">
        <v>1</v>
      </c>
      <c r="N577" s="139" t="s">
        <v>43</v>
      </c>
      <c r="P577" s="177">
        <f t="shared" si="150"/>
        <v>0</v>
      </c>
      <c r="Q577" s="177">
        <v>0</v>
      </c>
      <c r="R577" s="177">
        <f t="shared" si="151"/>
        <v>0</v>
      </c>
      <c r="S577" s="177">
        <v>0</v>
      </c>
      <c r="T577" s="178">
        <f t="shared" si="152"/>
        <v>0</v>
      </c>
      <c r="AR577" s="179" t="s">
        <v>580</v>
      </c>
      <c r="AT577" s="179" t="s">
        <v>576</v>
      </c>
      <c r="AU577" s="179" t="s">
        <v>84</v>
      </c>
      <c r="AY577" s="17" t="s">
        <v>574</v>
      </c>
      <c r="BE577" s="102">
        <f t="shared" si="153"/>
        <v>0</v>
      </c>
      <c r="BF577" s="102">
        <f t="shared" si="154"/>
        <v>0</v>
      </c>
      <c r="BG577" s="102">
        <f t="shared" si="155"/>
        <v>0</v>
      </c>
      <c r="BH577" s="102">
        <f t="shared" si="156"/>
        <v>0</v>
      </c>
      <c r="BI577" s="102">
        <f t="shared" si="157"/>
        <v>0</v>
      </c>
      <c r="BJ577" s="17" t="s">
        <v>89</v>
      </c>
      <c r="BK577" s="102">
        <f t="shared" si="158"/>
        <v>0</v>
      </c>
      <c r="BL577" s="17" t="s">
        <v>580</v>
      </c>
      <c r="BM577" s="179" t="s">
        <v>8894</v>
      </c>
    </row>
    <row r="578" spans="2:65" s="1" customFormat="1" ht="16.5" customHeight="1">
      <c r="B578" s="140"/>
      <c r="C578" s="168" t="s">
        <v>4197</v>
      </c>
      <c r="D578" s="168" t="s">
        <v>576</v>
      </c>
      <c r="E578" s="169" t="s">
        <v>8895</v>
      </c>
      <c r="F578" s="170" t="s">
        <v>8896</v>
      </c>
      <c r="G578" s="171" t="s">
        <v>1</v>
      </c>
      <c r="H578" s="172">
        <v>2</v>
      </c>
      <c r="I578" s="173"/>
      <c r="J578" s="174">
        <f t="shared" si="149"/>
        <v>0</v>
      </c>
      <c r="K578" s="175"/>
      <c r="L578" s="34"/>
      <c r="M578" s="176" t="s">
        <v>1</v>
      </c>
      <c r="N578" s="139" t="s">
        <v>43</v>
      </c>
      <c r="P578" s="177">
        <f t="shared" si="150"/>
        <v>0</v>
      </c>
      <c r="Q578" s="177">
        <v>0</v>
      </c>
      <c r="R578" s="177">
        <f t="shared" si="151"/>
        <v>0</v>
      </c>
      <c r="S578" s="177">
        <v>0</v>
      </c>
      <c r="T578" s="178">
        <f t="shared" si="152"/>
        <v>0</v>
      </c>
      <c r="AR578" s="179" t="s">
        <v>580</v>
      </c>
      <c r="AT578" s="179" t="s">
        <v>576</v>
      </c>
      <c r="AU578" s="179" t="s">
        <v>84</v>
      </c>
      <c r="AY578" s="17" t="s">
        <v>574</v>
      </c>
      <c r="BE578" s="102">
        <f t="shared" si="153"/>
        <v>0</v>
      </c>
      <c r="BF578" s="102">
        <f t="shared" si="154"/>
        <v>0</v>
      </c>
      <c r="BG578" s="102">
        <f t="shared" si="155"/>
        <v>0</v>
      </c>
      <c r="BH578" s="102">
        <f t="shared" si="156"/>
        <v>0</v>
      </c>
      <c r="BI578" s="102">
        <f t="shared" si="157"/>
        <v>0</v>
      </c>
      <c r="BJ578" s="17" t="s">
        <v>89</v>
      </c>
      <c r="BK578" s="102">
        <f t="shared" si="158"/>
        <v>0</v>
      </c>
      <c r="BL578" s="17" t="s">
        <v>580</v>
      </c>
      <c r="BM578" s="179" t="s">
        <v>8897</v>
      </c>
    </row>
    <row r="579" spans="2:65" s="1" customFormat="1" ht="16.5" customHeight="1">
      <c r="B579" s="140"/>
      <c r="C579" s="168" t="s">
        <v>4215</v>
      </c>
      <c r="D579" s="168" t="s">
        <v>576</v>
      </c>
      <c r="E579" s="169" t="s">
        <v>8898</v>
      </c>
      <c r="F579" s="170" t="s">
        <v>8899</v>
      </c>
      <c r="G579" s="171" t="s">
        <v>1</v>
      </c>
      <c r="H579" s="172">
        <v>2</v>
      </c>
      <c r="I579" s="173"/>
      <c r="J579" s="174">
        <f t="shared" si="149"/>
        <v>0</v>
      </c>
      <c r="K579" s="175"/>
      <c r="L579" s="34"/>
      <c r="M579" s="176" t="s">
        <v>1</v>
      </c>
      <c r="N579" s="139" t="s">
        <v>43</v>
      </c>
      <c r="P579" s="177">
        <f t="shared" si="150"/>
        <v>0</v>
      </c>
      <c r="Q579" s="177">
        <v>0</v>
      </c>
      <c r="R579" s="177">
        <f t="shared" si="151"/>
        <v>0</v>
      </c>
      <c r="S579" s="177">
        <v>0</v>
      </c>
      <c r="T579" s="178">
        <f t="shared" si="152"/>
        <v>0</v>
      </c>
      <c r="AR579" s="179" t="s">
        <v>580</v>
      </c>
      <c r="AT579" s="179" t="s">
        <v>576</v>
      </c>
      <c r="AU579" s="179" t="s">
        <v>84</v>
      </c>
      <c r="AY579" s="17" t="s">
        <v>574</v>
      </c>
      <c r="BE579" s="102">
        <f t="shared" si="153"/>
        <v>0</v>
      </c>
      <c r="BF579" s="102">
        <f t="shared" si="154"/>
        <v>0</v>
      </c>
      <c r="BG579" s="102">
        <f t="shared" si="155"/>
        <v>0</v>
      </c>
      <c r="BH579" s="102">
        <f t="shared" si="156"/>
        <v>0</v>
      </c>
      <c r="BI579" s="102">
        <f t="shared" si="157"/>
        <v>0</v>
      </c>
      <c r="BJ579" s="17" t="s">
        <v>89</v>
      </c>
      <c r="BK579" s="102">
        <f t="shared" si="158"/>
        <v>0</v>
      </c>
      <c r="BL579" s="17" t="s">
        <v>580</v>
      </c>
      <c r="BM579" s="179" t="s">
        <v>8900</v>
      </c>
    </row>
    <row r="580" spans="2:65" s="1" customFormat="1" ht="38" customHeight="1">
      <c r="B580" s="140"/>
      <c r="C580" s="168" t="s">
        <v>4219</v>
      </c>
      <c r="D580" s="168" t="s">
        <v>576</v>
      </c>
      <c r="E580" s="169" t="s">
        <v>8901</v>
      </c>
      <c r="F580" s="170" t="s">
        <v>8902</v>
      </c>
      <c r="G580" s="171" t="s">
        <v>1</v>
      </c>
      <c r="H580" s="172">
        <v>1</v>
      </c>
      <c r="I580" s="173"/>
      <c r="J580" s="174">
        <f t="shared" si="149"/>
        <v>0</v>
      </c>
      <c r="K580" s="175"/>
      <c r="L580" s="34"/>
      <c r="M580" s="176" t="s">
        <v>1</v>
      </c>
      <c r="N580" s="139" t="s">
        <v>43</v>
      </c>
      <c r="P580" s="177">
        <f t="shared" si="150"/>
        <v>0</v>
      </c>
      <c r="Q580" s="177">
        <v>0</v>
      </c>
      <c r="R580" s="177">
        <f t="shared" si="151"/>
        <v>0</v>
      </c>
      <c r="S580" s="177">
        <v>0</v>
      </c>
      <c r="T580" s="178">
        <f t="shared" si="152"/>
        <v>0</v>
      </c>
      <c r="AR580" s="179" t="s">
        <v>580</v>
      </c>
      <c r="AT580" s="179" t="s">
        <v>576</v>
      </c>
      <c r="AU580" s="179" t="s">
        <v>84</v>
      </c>
      <c r="AY580" s="17" t="s">
        <v>574</v>
      </c>
      <c r="BE580" s="102">
        <f t="shared" si="153"/>
        <v>0</v>
      </c>
      <c r="BF580" s="102">
        <f t="shared" si="154"/>
        <v>0</v>
      </c>
      <c r="BG580" s="102">
        <f t="shared" si="155"/>
        <v>0</v>
      </c>
      <c r="BH580" s="102">
        <f t="shared" si="156"/>
        <v>0</v>
      </c>
      <c r="BI580" s="102">
        <f t="shared" si="157"/>
        <v>0</v>
      </c>
      <c r="BJ580" s="17" t="s">
        <v>89</v>
      </c>
      <c r="BK580" s="102">
        <f t="shared" si="158"/>
        <v>0</v>
      </c>
      <c r="BL580" s="17" t="s">
        <v>580</v>
      </c>
      <c r="BM580" s="179" t="s">
        <v>8903</v>
      </c>
    </row>
    <row r="581" spans="2:65" s="1" customFormat="1" ht="38" customHeight="1">
      <c r="B581" s="140"/>
      <c r="C581" s="168" t="s">
        <v>4226</v>
      </c>
      <c r="D581" s="168" t="s">
        <v>576</v>
      </c>
      <c r="E581" s="169" t="s">
        <v>8904</v>
      </c>
      <c r="F581" s="170" t="s">
        <v>8905</v>
      </c>
      <c r="G581" s="171" t="s">
        <v>1</v>
      </c>
      <c r="H581" s="172">
        <v>1</v>
      </c>
      <c r="I581" s="173"/>
      <c r="J581" s="174">
        <f t="shared" si="149"/>
        <v>0</v>
      </c>
      <c r="K581" s="175"/>
      <c r="L581" s="34"/>
      <c r="M581" s="176" t="s">
        <v>1</v>
      </c>
      <c r="N581" s="139" t="s">
        <v>43</v>
      </c>
      <c r="P581" s="177">
        <f t="shared" si="150"/>
        <v>0</v>
      </c>
      <c r="Q581" s="177">
        <v>0</v>
      </c>
      <c r="R581" s="177">
        <f t="shared" si="151"/>
        <v>0</v>
      </c>
      <c r="S581" s="177">
        <v>0</v>
      </c>
      <c r="T581" s="178">
        <f t="shared" si="152"/>
        <v>0</v>
      </c>
      <c r="AR581" s="179" t="s">
        <v>580</v>
      </c>
      <c r="AT581" s="179" t="s">
        <v>576</v>
      </c>
      <c r="AU581" s="179" t="s">
        <v>84</v>
      </c>
      <c r="AY581" s="17" t="s">
        <v>574</v>
      </c>
      <c r="BE581" s="102">
        <f t="shared" si="153"/>
        <v>0</v>
      </c>
      <c r="BF581" s="102">
        <f t="shared" si="154"/>
        <v>0</v>
      </c>
      <c r="BG581" s="102">
        <f t="shared" si="155"/>
        <v>0</v>
      </c>
      <c r="BH581" s="102">
        <f t="shared" si="156"/>
        <v>0</v>
      </c>
      <c r="BI581" s="102">
        <f t="shared" si="157"/>
        <v>0</v>
      </c>
      <c r="BJ581" s="17" t="s">
        <v>89</v>
      </c>
      <c r="BK581" s="102">
        <f t="shared" si="158"/>
        <v>0</v>
      </c>
      <c r="BL581" s="17" t="s">
        <v>580</v>
      </c>
      <c r="BM581" s="179" t="s">
        <v>8906</v>
      </c>
    </row>
    <row r="582" spans="2:65" s="1" customFormat="1" ht="38" customHeight="1">
      <c r="B582" s="140"/>
      <c r="C582" s="168" t="s">
        <v>4235</v>
      </c>
      <c r="D582" s="168" t="s">
        <v>576</v>
      </c>
      <c r="E582" s="169" t="s">
        <v>8907</v>
      </c>
      <c r="F582" s="170" t="s">
        <v>8908</v>
      </c>
      <c r="G582" s="171" t="s">
        <v>1</v>
      </c>
      <c r="H582" s="172">
        <v>1</v>
      </c>
      <c r="I582" s="173"/>
      <c r="J582" s="174">
        <f t="shared" si="149"/>
        <v>0</v>
      </c>
      <c r="K582" s="175"/>
      <c r="L582" s="34"/>
      <c r="M582" s="176" t="s">
        <v>1</v>
      </c>
      <c r="N582" s="139" t="s">
        <v>43</v>
      </c>
      <c r="P582" s="177">
        <f t="shared" si="150"/>
        <v>0</v>
      </c>
      <c r="Q582" s="177">
        <v>0</v>
      </c>
      <c r="R582" s="177">
        <f t="shared" si="151"/>
        <v>0</v>
      </c>
      <c r="S582" s="177">
        <v>0</v>
      </c>
      <c r="T582" s="178">
        <f t="shared" si="152"/>
        <v>0</v>
      </c>
      <c r="AR582" s="179" t="s">
        <v>580</v>
      </c>
      <c r="AT582" s="179" t="s">
        <v>576</v>
      </c>
      <c r="AU582" s="179" t="s">
        <v>84</v>
      </c>
      <c r="AY582" s="17" t="s">
        <v>574</v>
      </c>
      <c r="BE582" s="102">
        <f t="shared" si="153"/>
        <v>0</v>
      </c>
      <c r="BF582" s="102">
        <f t="shared" si="154"/>
        <v>0</v>
      </c>
      <c r="BG582" s="102">
        <f t="shared" si="155"/>
        <v>0</v>
      </c>
      <c r="BH582" s="102">
        <f t="shared" si="156"/>
        <v>0</v>
      </c>
      <c r="BI582" s="102">
        <f t="shared" si="157"/>
        <v>0</v>
      </c>
      <c r="BJ582" s="17" t="s">
        <v>89</v>
      </c>
      <c r="BK582" s="102">
        <f t="shared" si="158"/>
        <v>0</v>
      </c>
      <c r="BL582" s="17" t="s">
        <v>580</v>
      </c>
      <c r="BM582" s="179" t="s">
        <v>8909</v>
      </c>
    </row>
    <row r="583" spans="2:65" s="1" customFormat="1" ht="38" customHeight="1">
      <c r="B583" s="140"/>
      <c r="C583" s="168" t="s">
        <v>4254</v>
      </c>
      <c r="D583" s="168" t="s">
        <v>576</v>
      </c>
      <c r="E583" s="169" t="s">
        <v>8910</v>
      </c>
      <c r="F583" s="170" t="s">
        <v>8911</v>
      </c>
      <c r="G583" s="171" t="s">
        <v>1</v>
      </c>
      <c r="H583" s="172">
        <v>2</v>
      </c>
      <c r="I583" s="173"/>
      <c r="J583" s="174">
        <f t="shared" si="149"/>
        <v>0</v>
      </c>
      <c r="K583" s="175"/>
      <c r="L583" s="34"/>
      <c r="M583" s="176" t="s">
        <v>1</v>
      </c>
      <c r="N583" s="139" t="s">
        <v>43</v>
      </c>
      <c r="P583" s="177">
        <f t="shared" si="150"/>
        <v>0</v>
      </c>
      <c r="Q583" s="177">
        <v>0</v>
      </c>
      <c r="R583" s="177">
        <f t="shared" si="151"/>
        <v>0</v>
      </c>
      <c r="S583" s="177">
        <v>0</v>
      </c>
      <c r="T583" s="178">
        <f t="shared" si="152"/>
        <v>0</v>
      </c>
      <c r="AR583" s="179" t="s">
        <v>580</v>
      </c>
      <c r="AT583" s="179" t="s">
        <v>576</v>
      </c>
      <c r="AU583" s="179" t="s">
        <v>84</v>
      </c>
      <c r="AY583" s="17" t="s">
        <v>574</v>
      </c>
      <c r="BE583" s="102">
        <f t="shared" si="153"/>
        <v>0</v>
      </c>
      <c r="BF583" s="102">
        <f t="shared" si="154"/>
        <v>0</v>
      </c>
      <c r="BG583" s="102">
        <f t="shared" si="155"/>
        <v>0</v>
      </c>
      <c r="BH583" s="102">
        <f t="shared" si="156"/>
        <v>0</v>
      </c>
      <c r="BI583" s="102">
        <f t="shared" si="157"/>
        <v>0</v>
      </c>
      <c r="BJ583" s="17" t="s">
        <v>89</v>
      </c>
      <c r="BK583" s="102">
        <f t="shared" si="158"/>
        <v>0</v>
      </c>
      <c r="BL583" s="17" t="s">
        <v>580</v>
      </c>
      <c r="BM583" s="179" t="s">
        <v>8912</v>
      </c>
    </row>
    <row r="584" spans="2:65" s="1" customFormat="1" ht="38" customHeight="1">
      <c r="B584" s="140"/>
      <c r="C584" s="168" t="s">
        <v>4330</v>
      </c>
      <c r="D584" s="168" t="s">
        <v>576</v>
      </c>
      <c r="E584" s="169" t="s">
        <v>8913</v>
      </c>
      <c r="F584" s="170" t="s">
        <v>8914</v>
      </c>
      <c r="G584" s="171" t="s">
        <v>1</v>
      </c>
      <c r="H584" s="172">
        <v>2</v>
      </c>
      <c r="I584" s="173"/>
      <c r="J584" s="174">
        <f t="shared" ref="J584:J611" si="159">ROUND(I584*H584,2)</f>
        <v>0</v>
      </c>
      <c r="K584" s="175"/>
      <c r="L584" s="34"/>
      <c r="M584" s="176" t="s">
        <v>1</v>
      </c>
      <c r="N584" s="139" t="s">
        <v>43</v>
      </c>
      <c r="P584" s="177">
        <f t="shared" ref="P584:P611" si="160">O584*H584</f>
        <v>0</v>
      </c>
      <c r="Q584" s="177">
        <v>0</v>
      </c>
      <c r="R584" s="177">
        <f t="shared" ref="R584:R611" si="161">Q584*H584</f>
        <v>0</v>
      </c>
      <c r="S584" s="177">
        <v>0</v>
      </c>
      <c r="T584" s="178">
        <f t="shared" ref="T584:T611" si="162">S584*H584</f>
        <v>0</v>
      </c>
      <c r="AR584" s="179" t="s">
        <v>580</v>
      </c>
      <c r="AT584" s="179" t="s">
        <v>576</v>
      </c>
      <c r="AU584" s="179" t="s">
        <v>84</v>
      </c>
      <c r="AY584" s="17" t="s">
        <v>574</v>
      </c>
      <c r="BE584" s="102">
        <f t="shared" ref="BE584:BE611" si="163">IF(N584="základná",J584,0)</f>
        <v>0</v>
      </c>
      <c r="BF584" s="102">
        <f t="shared" ref="BF584:BF611" si="164">IF(N584="znížená",J584,0)</f>
        <v>0</v>
      </c>
      <c r="BG584" s="102">
        <f t="shared" ref="BG584:BG611" si="165">IF(N584="zákl. prenesená",J584,0)</f>
        <v>0</v>
      </c>
      <c r="BH584" s="102">
        <f t="shared" ref="BH584:BH611" si="166">IF(N584="zníž. prenesená",J584,0)</f>
        <v>0</v>
      </c>
      <c r="BI584" s="102">
        <f t="shared" ref="BI584:BI611" si="167">IF(N584="nulová",J584,0)</f>
        <v>0</v>
      </c>
      <c r="BJ584" s="17" t="s">
        <v>89</v>
      </c>
      <c r="BK584" s="102">
        <f t="shared" ref="BK584:BK611" si="168">ROUND(I584*H584,2)</f>
        <v>0</v>
      </c>
      <c r="BL584" s="17" t="s">
        <v>580</v>
      </c>
      <c r="BM584" s="179" t="s">
        <v>8915</v>
      </c>
    </row>
    <row r="585" spans="2:65" s="1" customFormat="1" ht="44.25" customHeight="1">
      <c r="B585" s="140"/>
      <c r="C585" s="168" t="s">
        <v>4350</v>
      </c>
      <c r="D585" s="168" t="s">
        <v>576</v>
      </c>
      <c r="E585" s="169" t="s">
        <v>8916</v>
      </c>
      <c r="F585" s="170" t="s">
        <v>8917</v>
      </c>
      <c r="G585" s="171" t="s">
        <v>1</v>
      </c>
      <c r="H585" s="172">
        <v>4</v>
      </c>
      <c r="I585" s="173"/>
      <c r="J585" s="174">
        <f t="shared" si="159"/>
        <v>0</v>
      </c>
      <c r="K585" s="175"/>
      <c r="L585" s="34"/>
      <c r="M585" s="176" t="s">
        <v>1</v>
      </c>
      <c r="N585" s="139" t="s">
        <v>43</v>
      </c>
      <c r="P585" s="177">
        <f t="shared" si="160"/>
        <v>0</v>
      </c>
      <c r="Q585" s="177">
        <v>0</v>
      </c>
      <c r="R585" s="177">
        <f t="shared" si="161"/>
        <v>0</v>
      </c>
      <c r="S585" s="177">
        <v>0</v>
      </c>
      <c r="T585" s="178">
        <f t="shared" si="162"/>
        <v>0</v>
      </c>
      <c r="AR585" s="179" t="s">
        <v>580</v>
      </c>
      <c r="AT585" s="179" t="s">
        <v>576</v>
      </c>
      <c r="AU585" s="179" t="s">
        <v>84</v>
      </c>
      <c r="AY585" s="17" t="s">
        <v>574</v>
      </c>
      <c r="BE585" s="102">
        <f t="shared" si="163"/>
        <v>0</v>
      </c>
      <c r="BF585" s="102">
        <f t="shared" si="164"/>
        <v>0</v>
      </c>
      <c r="BG585" s="102">
        <f t="shared" si="165"/>
        <v>0</v>
      </c>
      <c r="BH585" s="102">
        <f t="shared" si="166"/>
        <v>0</v>
      </c>
      <c r="BI585" s="102">
        <f t="shared" si="167"/>
        <v>0</v>
      </c>
      <c r="BJ585" s="17" t="s">
        <v>89</v>
      </c>
      <c r="BK585" s="102">
        <f t="shared" si="168"/>
        <v>0</v>
      </c>
      <c r="BL585" s="17" t="s">
        <v>580</v>
      </c>
      <c r="BM585" s="179" t="s">
        <v>8918</v>
      </c>
    </row>
    <row r="586" spans="2:65" s="1" customFormat="1" ht="44.25" customHeight="1">
      <c r="B586" s="140"/>
      <c r="C586" s="168" t="s">
        <v>4484</v>
      </c>
      <c r="D586" s="168" t="s">
        <v>576</v>
      </c>
      <c r="E586" s="169" t="s">
        <v>8919</v>
      </c>
      <c r="F586" s="170" t="s">
        <v>8920</v>
      </c>
      <c r="G586" s="171" t="s">
        <v>1</v>
      </c>
      <c r="H586" s="172">
        <v>4</v>
      </c>
      <c r="I586" s="173"/>
      <c r="J586" s="174">
        <f t="shared" si="159"/>
        <v>0</v>
      </c>
      <c r="K586" s="175"/>
      <c r="L586" s="34"/>
      <c r="M586" s="176" t="s">
        <v>1</v>
      </c>
      <c r="N586" s="139" t="s">
        <v>43</v>
      </c>
      <c r="P586" s="177">
        <f t="shared" si="160"/>
        <v>0</v>
      </c>
      <c r="Q586" s="177">
        <v>0</v>
      </c>
      <c r="R586" s="177">
        <f t="shared" si="161"/>
        <v>0</v>
      </c>
      <c r="S586" s="177">
        <v>0</v>
      </c>
      <c r="T586" s="178">
        <f t="shared" si="162"/>
        <v>0</v>
      </c>
      <c r="AR586" s="179" t="s">
        <v>580</v>
      </c>
      <c r="AT586" s="179" t="s">
        <v>576</v>
      </c>
      <c r="AU586" s="179" t="s">
        <v>84</v>
      </c>
      <c r="AY586" s="17" t="s">
        <v>574</v>
      </c>
      <c r="BE586" s="102">
        <f t="shared" si="163"/>
        <v>0</v>
      </c>
      <c r="BF586" s="102">
        <f t="shared" si="164"/>
        <v>0</v>
      </c>
      <c r="BG586" s="102">
        <f t="shared" si="165"/>
        <v>0</v>
      </c>
      <c r="BH586" s="102">
        <f t="shared" si="166"/>
        <v>0</v>
      </c>
      <c r="BI586" s="102">
        <f t="shared" si="167"/>
        <v>0</v>
      </c>
      <c r="BJ586" s="17" t="s">
        <v>89</v>
      </c>
      <c r="BK586" s="102">
        <f t="shared" si="168"/>
        <v>0</v>
      </c>
      <c r="BL586" s="17" t="s">
        <v>580</v>
      </c>
      <c r="BM586" s="179" t="s">
        <v>8921</v>
      </c>
    </row>
    <row r="587" spans="2:65" s="1" customFormat="1" ht="24.25" customHeight="1">
      <c r="B587" s="140"/>
      <c r="C587" s="168" t="s">
        <v>4494</v>
      </c>
      <c r="D587" s="168" t="s">
        <v>576</v>
      </c>
      <c r="E587" s="169" t="s">
        <v>8922</v>
      </c>
      <c r="F587" s="170" t="s">
        <v>8272</v>
      </c>
      <c r="G587" s="171" t="s">
        <v>1</v>
      </c>
      <c r="H587" s="172">
        <v>2</v>
      </c>
      <c r="I587" s="173"/>
      <c r="J587" s="174">
        <f t="shared" si="159"/>
        <v>0</v>
      </c>
      <c r="K587" s="175"/>
      <c r="L587" s="34"/>
      <c r="M587" s="176" t="s">
        <v>1</v>
      </c>
      <c r="N587" s="139" t="s">
        <v>43</v>
      </c>
      <c r="P587" s="177">
        <f t="shared" si="160"/>
        <v>0</v>
      </c>
      <c r="Q587" s="177">
        <v>0</v>
      </c>
      <c r="R587" s="177">
        <f t="shared" si="161"/>
        <v>0</v>
      </c>
      <c r="S587" s="177">
        <v>0</v>
      </c>
      <c r="T587" s="178">
        <f t="shared" si="162"/>
        <v>0</v>
      </c>
      <c r="AR587" s="179" t="s">
        <v>580</v>
      </c>
      <c r="AT587" s="179" t="s">
        <v>576</v>
      </c>
      <c r="AU587" s="179" t="s">
        <v>84</v>
      </c>
      <c r="AY587" s="17" t="s">
        <v>574</v>
      </c>
      <c r="BE587" s="102">
        <f t="shared" si="163"/>
        <v>0</v>
      </c>
      <c r="BF587" s="102">
        <f t="shared" si="164"/>
        <v>0</v>
      </c>
      <c r="BG587" s="102">
        <f t="shared" si="165"/>
        <v>0</v>
      </c>
      <c r="BH587" s="102">
        <f t="shared" si="166"/>
        <v>0</v>
      </c>
      <c r="BI587" s="102">
        <f t="shared" si="167"/>
        <v>0</v>
      </c>
      <c r="BJ587" s="17" t="s">
        <v>89</v>
      </c>
      <c r="BK587" s="102">
        <f t="shared" si="168"/>
        <v>0</v>
      </c>
      <c r="BL587" s="17" t="s">
        <v>580</v>
      </c>
      <c r="BM587" s="179" t="s">
        <v>8923</v>
      </c>
    </row>
    <row r="588" spans="2:65" s="1" customFormat="1" ht="24.25" customHeight="1">
      <c r="B588" s="140"/>
      <c r="C588" s="168" t="s">
        <v>4508</v>
      </c>
      <c r="D588" s="168" t="s">
        <v>576</v>
      </c>
      <c r="E588" s="169" t="s">
        <v>8924</v>
      </c>
      <c r="F588" s="170" t="s">
        <v>8925</v>
      </c>
      <c r="G588" s="171" t="s">
        <v>1</v>
      </c>
      <c r="H588" s="172">
        <v>2</v>
      </c>
      <c r="I588" s="173"/>
      <c r="J588" s="174">
        <f t="shared" si="159"/>
        <v>0</v>
      </c>
      <c r="K588" s="175"/>
      <c r="L588" s="34"/>
      <c r="M588" s="176" t="s">
        <v>1</v>
      </c>
      <c r="N588" s="139" t="s">
        <v>43</v>
      </c>
      <c r="P588" s="177">
        <f t="shared" si="160"/>
        <v>0</v>
      </c>
      <c r="Q588" s="177">
        <v>0</v>
      </c>
      <c r="R588" s="177">
        <f t="shared" si="161"/>
        <v>0</v>
      </c>
      <c r="S588" s="177">
        <v>0</v>
      </c>
      <c r="T588" s="178">
        <f t="shared" si="162"/>
        <v>0</v>
      </c>
      <c r="AR588" s="179" t="s">
        <v>580</v>
      </c>
      <c r="AT588" s="179" t="s">
        <v>576</v>
      </c>
      <c r="AU588" s="179" t="s">
        <v>84</v>
      </c>
      <c r="AY588" s="17" t="s">
        <v>574</v>
      </c>
      <c r="BE588" s="102">
        <f t="shared" si="163"/>
        <v>0</v>
      </c>
      <c r="BF588" s="102">
        <f t="shared" si="164"/>
        <v>0</v>
      </c>
      <c r="BG588" s="102">
        <f t="shared" si="165"/>
        <v>0</v>
      </c>
      <c r="BH588" s="102">
        <f t="shared" si="166"/>
        <v>0</v>
      </c>
      <c r="BI588" s="102">
        <f t="shared" si="167"/>
        <v>0</v>
      </c>
      <c r="BJ588" s="17" t="s">
        <v>89</v>
      </c>
      <c r="BK588" s="102">
        <f t="shared" si="168"/>
        <v>0</v>
      </c>
      <c r="BL588" s="17" t="s">
        <v>580</v>
      </c>
      <c r="BM588" s="179" t="s">
        <v>8926</v>
      </c>
    </row>
    <row r="589" spans="2:65" s="1" customFormat="1" ht="16.5" customHeight="1">
      <c r="B589" s="140"/>
      <c r="C589" s="168" t="s">
        <v>4522</v>
      </c>
      <c r="D589" s="168" t="s">
        <v>576</v>
      </c>
      <c r="E589" s="169" t="s">
        <v>8927</v>
      </c>
      <c r="F589" s="170" t="s">
        <v>7844</v>
      </c>
      <c r="G589" s="171" t="s">
        <v>1</v>
      </c>
      <c r="H589" s="172">
        <v>6</v>
      </c>
      <c r="I589" s="173"/>
      <c r="J589" s="174">
        <f t="shared" si="159"/>
        <v>0</v>
      </c>
      <c r="K589" s="175"/>
      <c r="L589" s="34"/>
      <c r="M589" s="176" t="s">
        <v>1</v>
      </c>
      <c r="N589" s="139" t="s">
        <v>43</v>
      </c>
      <c r="P589" s="177">
        <f t="shared" si="160"/>
        <v>0</v>
      </c>
      <c r="Q589" s="177">
        <v>0</v>
      </c>
      <c r="R589" s="177">
        <f t="shared" si="161"/>
        <v>0</v>
      </c>
      <c r="S589" s="177">
        <v>0</v>
      </c>
      <c r="T589" s="178">
        <f t="shared" si="162"/>
        <v>0</v>
      </c>
      <c r="AR589" s="179" t="s">
        <v>580</v>
      </c>
      <c r="AT589" s="179" t="s">
        <v>576</v>
      </c>
      <c r="AU589" s="179" t="s">
        <v>84</v>
      </c>
      <c r="AY589" s="17" t="s">
        <v>574</v>
      </c>
      <c r="BE589" s="102">
        <f t="shared" si="163"/>
        <v>0</v>
      </c>
      <c r="BF589" s="102">
        <f t="shared" si="164"/>
        <v>0</v>
      </c>
      <c r="BG589" s="102">
        <f t="shared" si="165"/>
        <v>0</v>
      </c>
      <c r="BH589" s="102">
        <f t="shared" si="166"/>
        <v>0</v>
      </c>
      <c r="BI589" s="102">
        <f t="shared" si="167"/>
        <v>0</v>
      </c>
      <c r="BJ589" s="17" t="s">
        <v>89</v>
      </c>
      <c r="BK589" s="102">
        <f t="shared" si="168"/>
        <v>0</v>
      </c>
      <c r="BL589" s="17" t="s">
        <v>580</v>
      </c>
      <c r="BM589" s="179" t="s">
        <v>8928</v>
      </c>
    </row>
    <row r="590" spans="2:65" s="1" customFormat="1" ht="16.5" customHeight="1">
      <c r="B590" s="140"/>
      <c r="C590" s="168" t="s">
        <v>4538</v>
      </c>
      <c r="D590" s="168" t="s">
        <v>576</v>
      </c>
      <c r="E590" s="169" t="s">
        <v>8929</v>
      </c>
      <c r="F590" s="170" t="s">
        <v>7847</v>
      </c>
      <c r="G590" s="171" t="s">
        <v>1</v>
      </c>
      <c r="H590" s="172">
        <v>41</v>
      </c>
      <c r="I590" s="173"/>
      <c r="J590" s="174">
        <f t="shared" si="159"/>
        <v>0</v>
      </c>
      <c r="K590" s="175"/>
      <c r="L590" s="34"/>
      <c r="M590" s="176" t="s">
        <v>1</v>
      </c>
      <c r="N590" s="139" t="s">
        <v>43</v>
      </c>
      <c r="P590" s="177">
        <f t="shared" si="160"/>
        <v>0</v>
      </c>
      <c r="Q590" s="177">
        <v>0</v>
      </c>
      <c r="R590" s="177">
        <f t="shared" si="161"/>
        <v>0</v>
      </c>
      <c r="S590" s="177">
        <v>0</v>
      </c>
      <c r="T590" s="178">
        <f t="shared" si="162"/>
        <v>0</v>
      </c>
      <c r="AR590" s="179" t="s">
        <v>580</v>
      </c>
      <c r="AT590" s="179" t="s">
        <v>576</v>
      </c>
      <c r="AU590" s="179" t="s">
        <v>84</v>
      </c>
      <c r="AY590" s="17" t="s">
        <v>574</v>
      </c>
      <c r="BE590" s="102">
        <f t="shared" si="163"/>
        <v>0</v>
      </c>
      <c r="BF590" s="102">
        <f t="shared" si="164"/>
        <v>0</v>
      </c>
      <c r="BG590" s="102">
        <f t="shared" si="165"/>
        <v>0</v>
      </c>
      <c r="BH590" s="102">
        <f t="shared" si="166"/>
        <v>0</v>
      </c>
      <c r="BI590" s="102">
        <f t="shared" si="167"/>
        <v>0</v>
      </c>
      <c r="BJ590" s="17" t="s">
        <v>89</v>
      </c>
      <c r="BK590" s="102">
        <f t="shared" si="168"/>
        <v>0</v>
      </c>
      <c r="BL590" s="17" t="s">
        <v>580</v>
      </c>
      <c r="BM590" s="179" t="s">
        <v>8930</v>
      </c>
    </row>
    <row r="591" spans="2:65" s="1" customFormat="1" ht="16.5" customHeight="1">
      <c r="B591" s="140"/>
      <c r="C591" s="168" t="s">
        <v>4546</v>
      </c>
      <c r="D591" s="168" t="s">
        <v>576</v>
      </c>
      <c r="E591" s="169" t="s">
        <v>8931</v>
      </c>
      <c r="F591" s="170" t="s">
        <v>7850</v>
      </c>
      <c r="G591" s="171" t="s">
        <v>1</v>
      </c>
      <c r="H591" s="172">
        <v>4</v>
      </c>
      <c r="I591" s="173"/>
      <c r="J591" s="174">
        <f t="shared" si="159"/>
        <v>0</v>
      </c>
      <c r="K591" s="175"/>
      <c r="L591" s="34"/>
      <c r="M591" s="176" t="s">
        <v>1</v>
      </c>
      <c r="N591" s="139" t="s">
        <v>43</v>
      </c>
      <c r="P591" s="177">
        <f t="shared" si="160"/>
        <v>0</v>
      </c>
      <c r="Q591" s="177">
        <v>0</v>
      </c>
      <c r="R591" s="177">
        <f t="shared" si="161"/>
        <v>0</v>
      </c>
      <c r="S591" s="177">
        <v>0</v>
      </c>
      <c r="T591" s="178">
        <f t="shared" si="162"/>
        <v>0</v>
      </c>
      <c r="AR591" s="179" t="s">
        <v>580</v>
      </c>
      <c r="AT591" s="179" t="s">
        <v>576</v>
      </c>
      <c r="AU591" s="179" t="s">
        <v>84</v>
      </c>
      <c r="AY591" s="17" t="s">
        <v>574</v>
      </c>
      <c r="BE591" s="102">
        <f t="shared" si="163"/>
        <v>0</v>
      </c>
      <c r="BF591" s="102">
        <f t="shared" si="164"/>
        <v>0</v>
      </c>
      <c r="BG591" s="102">
        <f t="shared" si="165"/>
        <v>0</v>
      </c>
      <c r="BH591" s="102">
        <f t="shared" si="166"/>
        <v>0</v>
      </c>
      <c r="BI591" s="102">
        <f t="shared" si="167"/>
        <v>0</v>
      </c>
      <c r="BJ591" s="17" t="s">
        <v>89</v>
      </c>
      <c r="BK591" s="102">
        <f t="shared" si="168"/>
        <v>0</v>
      </c>
      <c r="BL591" s="17" t="s">
        <v>580</v>
      </c>
      <c r="BM591" s="179" t="s">
        <v>8932</v>
      </c>
    </row>
    <row r="592" spans="2:65" s="1" customFormat="1" ht="16.5" customHeight="1">
      <c r="B592" s="140"/>
      <c r="C592" s="168" t="s">
        <v>4553</v>
      </c>
      <c r="D592" s="168" t="s">
        <v>576</v>
      </c>
      <c r="E592" s="169" t="s">
        <v>8933</v>
      </c>
      <c r="F592" s="170" t="s">
        <v>7862</v>
      </c>
      <c r="G592" s="171" t="s">
        <v>1</v>
      </c>
      <c r="H592" s="172">
        <v>3</v>
      </c>
      <c r="I592" s="173"/>
      <c r="J592" s="174">
        <f t="shared" si="159"/>
        <v>0</v>
      </c>
      <c r="K592" s="175"/>
      <c r="L592" s="34"/>
      <c r="M592" s="176" t="s">
        <v>1</v>
      </c>
      <c r="N592" s="139" t="s">
        <v>43</v>
      </c>
      <c r="P592" s="177">
        <f t="shared" si="160"/>
        <v>0</v>
      </c>
      <c r="Q592" s="177">
        <v>0</v>
      </c>
      <c r="R592" s="177">
        <f t="shared" si="161"/>
        <v>0</v>
      </c>
      <c r="S592" s="177">
        <v>0</v>
      </c>
      <c r="T592" s="178">
        <f t="shared" si="162"/>
        <v>0</v>
      </c>
      <c r="AR592" s="179" t="s">
        <v>580</v>
      </c>
      <c r="AT592" s="179" t="s">
        <v>576</v>
      </c>
      <c r="AU592" s="179" t="s">
        <v>84</v>
      </c>
      <c r="AY592" s="17" t="s">
        <v>574</v>
      </c>
      <c r="BE592" s="102">
        <f t="shared" si="163"/>
        <v>0</v>
      </c>
      <c r="BF592" s="102">
        <f t="shared" si="164"/>
        <v>0</v>
      </c>
      <c r="BG592" s="102">
        <f t="shared" si="165"/>
        <v>0</v>
      </c>
      <c r="BH592" s="102">
        <f t="shared" si="166"/>
        <v>0</v>
      </c>
      <c r="BI592" s="102">
        <f t="shared" si="167"/>
        <v>0</v>
      </c>
      <c r="BJ592" s="17" t="s">
        <v>89</v>
      </c>
      <c r="BK592" s="102">
        <f t="shared" si="168"/>
        <v>0</v>
      </c>
      <c r="BL592" s="17" t="s">
        <v>580</v>
      </c>
      <c r="BM592" s="179" t="s">
        <v>8934</v>
      </c>
    </row>
    <row r="593" spans="2:65" s="1" customFormat="1" ht="16.5" customHeight="1">
      <c r="B593" s="140"/>
      <c r="C593" s="168" t="s">
        <v>4560</v>
      </c>
      <c r="D593" s="168" t="s">
        <v>576</v>
      </c>
      <c r="E593" s="169" t="s">
        <v>8935</v>
      </c>
      <c r="F593" s="170" t="s">
        <v>7865</v>
      </c>
      <c r="G593" s="171" t="s">
        <v>1</v>
      </c>
      <c r="H593" s="172">
        <v>1</v>
      </c>
      <c r="I593" s="173"/>
      <c r="J593" s="174">
        <f t="shared" si="159"/>
        <v>0</v>
      </c>
      <c r="K593" s="175"/>
      <c r="L593" s="34"/>
      <c r="M593" s="176" t="s">
        <v>1</v>
      </c>
      <c r="N593" s="139" t="s">
        <v>43</v>
      </c>
      <c r="P593" s="177">
        <f t="shared" si="160"/>
        <v>0</v>
      </c>
      <c r="Q593" s="177">
        <v>0</v>
      </c>
      <c r="R593" s="177">
        <f t="shared" si="161"/>
        <v>0</v>
      </c>
      <c r="S593" s="177">
        <v>0</v>
      </c>
      <c r="T593" s="178">
        <f t="shared" si="162"/>
        <v>0</v>
      </c>
      <c r="AR593" s="179" t="s">
        <v>580</v>
      </c>
      <c r="AT593" s="179" t="s">
        <v>576</v>
      </c>
      <c r="AU593" s="179" t="s">
        <v>84</v>
      </c>
      <c r="AY593" s="17" t="s">
        <v>574</v>
      </c>
      <c r="BE593" s="102">
        <f t="shared" si="163"/>
        <v>0</v>
      </c>
      <c r="BF593" s="102">
        <f t="shared" si="164"/>
        <v>0</v>
      </c>
      <c r="BG593" s="102">
        <f t="shared" si="165"/>
        <v>0</v>
      </c>
      <c r="BH593" s="102">
        <f t="shared" si="166"/>
        <v>0</v>
      </c>
      <c r="BI593" s="102">
        <f t="shared" si="167"/>
        <v>0</v>
      </c>
      <c r="BJ593" s="17" t="s">
        <v>89</v>
      </c>
      <c r="BK593" s="102">
        <f t="shared" si="168"/>
        <v>0</v>
      </c>
      <c r="BL593" s="17" t="s">
        <v>580</v>
      </c>
      <c r="BM593" s="179" t="s">
        <v>8936</v>
      </c>
    </row>
    <row r="594" spans="2:65" s="1" customFormat="1" ht="21.75" customHeight="1">
      <c r="B594" s="140"/>
      <c r="C594" s="168" t="s">
        <v>4663</v>
      </c>
      <c r="D594" s="168" t="s">
        <v>576</v>
      </c>
      <c r="E594" s="169" t="s">
        <v>8937</v>
      </c>
      <c r="F594" s="170" t="s">
        <v>7874</v>
      </c>
      <c r="G594" s="171" t="s">
        <v>1</v>
      </c>
      <c r="H594" s="172">
        <v>23</v>
      </c>
      <c r="I594" s="173"/>
      <c r="J594" s="174">
        <f t="shared" si="159"/>
        <v>0</v>
      </c>
      <c r="K594" s="175"/>
      <c r="L594" s="34"/>
      <c r="M594" s="176" t="s">
        <v>1</v>
      </c>
      <c r="N594" s="139" t="s">
        <v>43</v>
      </c>
      <c r="P594" s="177">
        <f t="shared" si="160"/>
        <v>0</v>
      </c>
      <c r="Q594" s="177">
        <v>0</v>
      </c>
      <c r="R594" s="177">
        <f t="shared" si="161"/>
        <v>0</v>
      </c>
      <c r="S594" s="177">
        <v>0</v>
      </c>
      <c r="T594" s="178">
        <f t="shared" si="162"/>
        <v>0</v>
      </c>
      <c r="AR594" s="179" t="s">
        <v>580</v>
      </c>
      <c r="AT594" s="179" t="s">
        <v>576</v>
      </c>
      <c r="AU594" s="179" t="s">
        <v>84</v>
      </c>
      <c r="AY594" s="17" t="s">
        <v>574</v>
      </c>
      <c r="BE594" s="102">
        <f t="shared" si="163"/>
        <v>0</v>
      </c>
      <c r="BF594" s="102">
        <f t="shared" si="164"/>
        <v>0</v>
      </c>
      <c r="BG594" s="102">
        <f t="shared" si="165"/>
        <v>0</v>
      </c>
      <c r="BH594" s="102">
        <f t="shared" si="166"/>
        <v>0</v>
      </c>
      <c r="BI594" s="102">
        <f t="shared" si="167"/>
        <v>0</v>
      </c>
      <c r="BJ594" s="17" t="s">
        <v>89</v>
      </c>
      <c r="BK594" s="102">
        <f t="shared" si="168"/>
        <v>0</v>
      </c>
      <c r="BL594" s="17" t="s">
        <v>580</v>
      </c>
      <c r="BM594" s="179" t="s">
        <v>8938</v>
      </c>
    </row>
    <row r="595" spans="2:65" s="1" customFormat="1" ht="21.75" customHeight="1">
      <c r="B595" s="140"/>
      <c r="C595" s="168" t="s">
        <v>4681</v>
      </c>
      <c r="D595" s="168" t="s">
        <v>576</v>
      </c>
      <c r="E595" s="169" t="s">
        <v>8939</v>
      </c>
      <c r="F595" s="170" t="s">
        <v>7877</v>
      </c>
      <c r="G595" s="171" t="s">
        <v>1</v>
      </c>
      <c r="H595" s="172">
        <v>1</v>
      </c>
      <c r="I595" s="173"/>
      <c r="J595" s="174">
        <f t="shared" si="159"/>
        <v>0</v>
      </c>
      <c r="K595" s="175"/>
      <c r="L595" s="34"/>
      <c r="M595" s="176" t="s">
        <v>1</v>
      </c>
      <c r="N595" s="139" t="s">
        <v>43</v>
      </c>
      <c r="P595" s="177">
        <f t="shared" si="160"/>
        <v>0</v>
      </c>
      <c r="Q595" s="177">
        <v>0</v>
      </c>
      <c r="R595" s="177">
        <f t="shared" si="161"/>
        <v>0</v>
      </c>
      <c r="S595" s="177">
        <v>0</v>
      </c>
      <c r="T595" s="178">
        <f t="shared" si="162"/>
        <v>0</v>
      </c>
      <c r="AR595" s="179" t="s">
        <v>580</v>
      </c>
      <c r="AT595" s="179" t="s">
        <v>576</v>
      </c>
      <c r="AU595" s="179" t="s">
        <v>84</v>
      </c>
      <c r="AY595" s="17" t="s">
        <v>574</v>
      </c>
      <c r="BE595" s="102">
        <f t="shared" si="163"/>
        <v>0</v>
      </c>
      <c r="BF595" s="102">
        <f t="shared" si="164"/>
        <v>0</v>
      </c>
      <c r="BG595" s="102">
        <f t="shared" si="165"/>
        <v>0</v>
      </c>
      <c r="BH595" s="102">
        <f t="shared" si="166"/>
        <v>0</v>
      </c>
      <c r="BI595" s="102">
        <f t="shared" si="167"/>
        <v>0</v>
      </c>
      <c r="BJ595" s="17" t="s">
        <v>89</v>
      </c>
      <c r="BK595" s="102">
        <f t="shared" si="168"/>
        <v>0</v>
      </c>
      <c r="BL595" s="17" t="s">
        <v>580</v>
      </c>
      <c r="BM595" s="179" t="s">
        <v>8940</v>
      </c>
    </row>
    <row r="596" spans="2:65" s="1" customFormat="1" ht="21.75" customHeight="1">
      <c r="B596" s="140"/>
      <c r="C596" s="168" t="s">
        <v>4687</v>
      </c>
      <c r="D596" s="168" t="s">
        <v>576</v>
      </c>
      <c r="E596" s="169" t="s">
        <v>8941</v>
      </c>
      <c r="F596" s="170" t="s">
        <v>8121</v>
      </c>
      <c r="G596" s="171" t="s">
        <v>1</v>
      </c>
      <c r="H596" s="172">
        <v>13</v>
      </c>
      <c r="I596" s="173"/>
      <c r="J596" s="174">
        <f t="shared" si="159"/>
        <v>0</v>
      </c>
      <c r="K596" s="175"/>
      <c r="L596" s="34"/>
      <c r="M596" s="176" t="s">
        <v>1</v>
      </c>
      <c r="N596" s="139" t="s">
        <v>43</v>
      </c>
      <c r="P596" s="177">
        <f t="shared" si="160"/>
        <v>0</v>
      </c>
      <c r="Q596" s="177">
        <v>0</v>
      </c>
      <c r="R596" s="177">
        <f t="shared" si="161"/>
        <v>0</v>
      </c>
      <c r="S596" s="177">
        <v>0</v>
      </c>
      <c r="T596" s="178">
        <f t="shared" si="162"/>
        <v>0</v>
      </c>
      <c r="AR596" s="179" t="s">
        <v>580</v>
      </c>
      <c r="AT596" s="179" t="s">
        <v>576</v>
      </c>
      <c r="AU596" s="179" t="s">
        <v>84</v>
      </c>
      <c r="AY596" s="17" t="s">
        <v>574</v>
      </c>
      <c r="BE596" s="102">
        <f t="shared" si="163"/>
        <v>0</v>
      </c>
      <c r="BF596" s="102">
        <f t="shared" si="164"/>
        <v>0</v>
      </c>
      <c r="BG596" s="102">
        <f t="shared" si="165"/>
        <v>0</v>
      </c>
      <c r="BH596" s="102">
        <f t="shared" si="166"/>
        <v>0</v>
      </c>
      <c r="BI596" s="102">
        <f t="shared" si="167"/>
        <v>0</v>
      </c>
      <c r="BJ596" s="17" t="s">
        <v>89</v>
      </c>
      <c r="BK596" s="102">
        <f t="shared" si="168"/>
        <v>0</v>
      </c>
      <c r="BL596" s="17" t="s">
        <v>580</v>
      </c>
      <c r="BM596" s="179" t="s">
        <v>8942</v>
      </c>
    </row>
    <row r="597" spans="2:65" s="1" customFormat="1" ht="21.75" customHeight="1">
      <c r="B597" s="140"/>
      <c r="C597" s="168" t="s">
        <v>4692</v>
      </c>
      <c r="D597" s="168" t="s">
        <v>576</v>
      </c>
      <c r="E597" s="169" t="s">
        <v>8943</v>
      </c>
      <c r="F597" s="170" t="s">
        <v>8124</v>
      </c>
      <c r="G597" s="171" t="s">
        <v>1</v>
      </c>
      <c r="H597" s="172">
        <v>16</v>
      </c>
      <c r="I597" s="173"/>
      <c r="J597" s="174">
        <f t="shared" si="159"/>
        <v>0</v>
      </c>
      <c r="K597" s="175"/>
      <c r="L597" s="34"/>
      <c r="M597" s="176" t="s">
        <v>1</v>
      </c>
      <c r="N597" s="139" t="s">
        <v>43</v>
      </c>
      <c r="P597" s="177">
        <f t="shared" si="160"/>
        <v>0</v>
      </c>
      <c r="Q597" s="177">
        <v>0</v>
      </c>
      <c r="R597" s="177">
        <f t="shared" si="161"/>
        <v>0</v>
      </c>
      <c r="S597" s="177">
        <v>0</v>
      </c>
      <c r="T597" s="178">
        <f t="shared" si="162"/>
        <v>0</v>
      </c>
      <c r="AR597" s="179" t="s">
        <v>580</v>
      </c>
      <c r="AT597" s="179" t="s">
        <v>576</v>
      </c>
      <c r="AU597" s="179" t="s">
        <v>84</v>
      </c>
      <c r="AY597" s="17" t="s">
        <v>574</v>
      </c>
      <c r="BE597" s="102">
        <f t="shared" si="163"/>
        <v>0</v>
      </c>
      <c r="BF597" s="102">
        <f t="shared" si="164"/>
        <v>0</v>
      </c>
      <c r="BG597" s="102">
        <f t="shared" si="165"/>
        <v>0</v>
      </c>
      <c r="BH597" s="102">
        <f t="shared" si="166"/>
        <v>0</v>
      </c>
      <c r="BI597" s="102">
        <f t="shared" si="167"/>
        <v>0</v>
      </c>
      <c r="BJ597" s="17" t="s">
        <v>89</v>
      </c>
      <c r="BK597" s="102">
        <f t="shared" si="168"/>
        <v>0</v>
      </c>
      <c r="BL597" s="17" t="s">
        <v>580</v>
      </c>
      <c r="BM597" s="179" t="s">
        <v>8944</v>
      </c>
    </row>
    <row r="598" spans="2:65" s="1" customFormat="1" ht="21.75" customHeight="1">
      <c r="B598" s="140"/>
      <c r="C598" s="168" t="s">
        <v>4697</v>
      </c>
      <c r="D598" s="168" t="s">
        <v>576</v>
      </c>
      <c r="E598" s="169" t="s">
        <v>8945</v>
      </c>
      <c r="F598" s="170" t="s">
        <v>8127</v>
      </c>
      <c r="G598" s="171" t="s">
        <v>1</v>
      </c>
      <c r="H598" s="172">
        <v>7</v>
      </c>
      <c r="I598" s="173"/>
      <c r="J598" s="174">
        <f t="shared" si="159"/>
        <v>0</v>
      </c>
      <c r="K598" s="175"/>
      <c r="L598" s="34"/>
      <c r="M598" s="176" t="s">
        <v>1</v>
      </c>
      <c r="N598" s="139" t="s">
        <v>43</v>
      </c>
      <c r="P598" s="177">
        <f t="shared" si="160"/>
        <v>0</v>
      </c>
      <c r="Q598" s="177">
        <v>0</v>
      </c>
      <c r="R598" s="177">
        <f t="shared" si="161"/>
        <v>0</v>
      </c>
      <c r="S598" s="177">
        <v>0</v>
      </c>
      <c r="T598" s="178">
        <f t="shared" si="162"/>
        <v>0</v>
      </c>
      <c r="AR598" s="179" t="s">
        <v>580</v>
      </c>
      <c r="AT598" s="179" t="s">
        <v>576</v>
      </c>
      <c r="AU598" s="179" t="s">
        <v>84</v>
      </c>
      <c r="AY598" s="17" t="s">
        <v>574</v>
      </c>
      <c r="BE598" s="102">
        <f t="shared" si="163"/>
        <v>0</v>
      </c>
      <c r="BF598" s="102">
        <f t="shared" si="164"/>
        <v>0</v>
      </c>
      <c r="BG598" s="102">
        <f t="shared" si="165"/>
        <v>0</v>
      </c>
      <c r="BH598" s="102">
        <f t="shared" si="166"/>
        <v>0</v>
      </c>
      <c r="BI598" s="102">
        <f t="shared" si="167"/>
        <v>0</v>
      </c>
      <c r="BJ598" s="17" t="s">
        <v>89</v>
      </c>
      <c r="BK598" s="102">
        <f t="shared" si="168"/>
        <v>0</v>
      </c>
      <c r="BL598" s="17" t="s">
        <v>580</v>
      </c>
      <c r="BM598" s="179" t="s">
        <v>8946</v>
      </c>
    </row>
    <row r="599" spans="2:65" s="1" customFormat="1" ht="21.75" customHeight="1">
      <c r="B599" s="140"/>
      <c r="C599" s="168" t="s">
        <v>4701</v>
      </c>
      <c r="D599" s="168" t="s">
        <v>576</v>
      </c>
      <c r="E599" s="169" t="s">
        <v>8947</v>
      </c>
      <c r="F599" s="170" t="s">
        <v>8948</v>
      </c>
      <c r="G599" s="171" t="s">
        <v>1</v>
      </c>
      <c r="H599" s="172">
        <v>9</v>
      </c>
      <c r="I599" s="173"/>
      <c r="J599" s="174">
        <f t="shared" si="159"/>
        <v>0</v>
      </c>
      <c r="K599" s="175"/>
      <c r="L599" s="34"/>
      <c r="M599" s="176" t="s">
        <v>1</v>
      </c>
      <c r="N599" s="139" t="s">
        <v>43</v>
      </c>
      <c r="P599" s="177">
        <f t="shared" si="160"/>
        <v>0</v>
      </c>
      <c r="Q599" s="177">
        <v>0</v>
      </c>
      <c r="R599" s="177">
        <f t="shared" si="161"/>
        <v>0</v>
      </c>
      <c r="S599" s="177">
        <v>0</v>
      </c>
      <c r="T599" s="178">
        <f t="shared" si="162"/>
        <v>0</v>
      </c>
      <c r="AR599" s="179" t="s">
        <v>580</v>
      </c>
      <c r="AT599" s="179" t="s">
        <v>576</v>
      </c>
      <c r="AU599" s="179" t="s">
        <v>84</v>
      </c>
      <c r="AY599" s="17" t="s">
        <v>574</v>
      </c>
      <c r="BE599" s="102">
        <f t="shared" si="163"/>
        <v>0</v>
      </c>
      <c r="BF599" s="102">
        <f t="shared" si="164"/>
        <v>0</v>
      </c>
      <c r="BG599" s="102">
        <f t="shared" si="165"/>
        <v>0</v>
      </c>
      <c r="BH599" s="102">
        <f t="shared" si="166"/>
        <v>0</v>
      </c>
      <c r="BI599" s="102">
        <f t="shared" si="167"/>
        <v>0</v>
      </c>
      <c r="BJ599" s="17" t="s">
        <v>89</v>
      </c>
      <c r="BK599" s="102">
        <f t="shared" si="168"/>
        <v>0</v>
      </c>
      <c r="BL599" s="17" t="s">
        <v>580</v>
      </c>
      <c r="BM599" s="179" t="s">
        <v>8949</v>
      </c>
    </row>
    <row r="600" spans="2:65" s="1" customFormat="1" ht="21.75" customHeight="1">
      <c r="B600" s="140"/>
      <c r="C600" s="168" t="s">
        <v>4706</v>
      </c>
      <c r="D600" s="168" t="s">
        <v>576</v>
      </c>
      <c r="E600" s="169" t="s">
        <v>8950</v>
      </c>
      <c r="F600" s="170" t="s">
        <v>8136</v>
      </c>
      <c r="G600" s="171" t="s">
        <v>1</v>
      </c>
      <c r="H600" s="172">
        <v>1</v>
      </c>
      <c r="I600" s="173"/>
      <c r="J600" s="174">
        <f t="shared" si="159"/>
        <v>0</v>
      </c>
      <c r="K600" s="175"/>
      <c r="L600" s="34"/>
      <c r="M600" s="176" t="s">
        <v>1</v>
      </c>
      <c r="N600" s="139" t="s">
        <v>43</v>
      </c>
      <c r="P600" s="177">
        <f t="shared" si="160"/>
        <v>0</v>
      </c>
      <c r="Q600" s="177">
        <v>0</v>
      </c>
      <c r="R600" s="177">
        <f t="shared" si="161"/>
        <v>0</v>
      </c>
      <c r="S600" s="177">
        <v>0</v>
      </c>
      <c r="T600" s="178">
        <f t="shared" si="162"/>
        <v>0</v>
      </c>
      <c r="AR600" s="179" t="s">
        <v>580</v>
      </c>
      <c r="AT600" s="179" t="s">
        <v>576</v>
      </c>
      <c r="AU600" s="179" t="s">
        <v>84</v>
      </c>
      <c r="AY600" s="17" t="s">
        <v>574</v>
      </c>
      <c r="BE600" s="102">
        <f t="shared" si="163"/>
        <v>0</v>
      </c>
      <c r="BF600" s="102">
        <f t="shared" si="164"/>
        <v>0</v>
      </c>
      <c r="BG600" s="102">
        <f t="shared" si="165"/>
        <v>0</v>
      </c>
      <c r="BH600" s="102">
        <f t="shared" si="166"/>
        <v>0</v>
      </c>
      <c r="BI600" s="102">
        <f t="shared" si="167"/>
        <v>0</v>
      </c>
      <c r="BJ600" s="17" t="s">
        <v>89</v>
      </c>
      <c r="BK600" s="102">
        <f t="shared" si="168"/>
        <v>0</v>
      </c>
      <c r="BL600" s="17" t="s">
        <v>580</v>
      </c>
      <c r="BM600" s="179" t="s">
        <v>8951</v>
      </c>
    </row>
    <row r="601" spans="2:65" s="1" customFormat="1" ht="24.25" customHeight="1">
      <c r="B601" s="140"/>
      <c r="C601" s="168" t="s">
        <v>4711</v>
      </c>
      <c r="D601" s="168" t="s">
        <v>576</v>
      </c>
      <c r="E601" s="169" t="s">
        <v>8952</v>
      </c>
      <c r="F601" s="170" t="s">
        <v>7880</v>
      </c>
      <c r="G601" s="171" t="s">
        <v>1</v>
      </c>
      <c r="H601" s="172">
        <v>2</v>
      </c>
      <c r="I601" s="173"/>
      <c r="J601" s="174">
        <f t="shared" si="159"/>
        <v>0</v>
      </c>
      <c r="K601" s="175"/>
      <c r="L601" s="34"/>
      <c r="M601" s="176" t="s">
        <v>1</v>
      </c>
      <c r="N601" s="139" t="s">
        <v>43</v>
      </c>
      <c r="P601" s="177">
        <f t="shared" si="160"/>
        <v>0</v>
      </c>
      <c r="Q601" s="177">
        <v>0</v>
      </c>
      <c r="R601" s="177">
        <f t="shared" si="161"/>
        <v>0</v>
      </c>
      <c r="S601" s="177">
        <v>0</v>
      </c>
      <c r="T601" s="178">
        <f t="shared" si="162"/>
        <v>0</v>
      </c>
      <c r="AR601" s="179" t="s">
        <v>580</v>
      </c>
      <c r="AT601" s="179" t="s">
        <v>576</v>
      </c>
      <c r="AU601" s="179" t="s">
        <v>84</v>
      </c>
      <c r="AY601" s="17" t="s">
        <v>574</v>
      </c>
      <c r="BE601" s="102">
        <f t="shared" si="163"/>
        <v>0</v>
      </c>
      <c r="BF601" s="102">
        <f t="shared" si="164"/>
        <v>0</v>
      </c>
      <c r="BG601" s="102">
        <f t="shared" si="165"/>
        <v>0</v>
      </c>
      <c r="BH601" s="102">
        <f t="shared" si="166"/>
        <v>0</v>
      </c>
      <c r="BI601" s="102">
        <f t="shared" si="167"/>
        <v>0</v>
      </c>
      <c r="BJ601" s="17" t="s">
        <v>89</v>
      </c>
      <c r="BK601" s="102">
        <f t="shared" si="168"/>
        <v>0</v>
      </c>
      <c r="BL601" s="17" t="s">
        <v>580</v>
      </c>
      <c r="BM601" s="179" t="s">
        <v>8953</v>
      </c>
    </row>
    <row r="602" spans="2:65" s="1" customFormat="1" ht="24.25" customHeight="1">
      <c r="B602" s="140"/>
      <c r="C602" s="168" t="s">
        <v>4716</v>
      </c>
      <c r="D602" s="168" t="s">
        <v>576</v>
      </c>
      <c r="E602" s="169" t="s">
        <v>8954</v>
      </c>
      <c r="F602" s="170" t="s">
        <v>7886</v>
      </c>
      <c r="G602" s="171" t="s">
        <v>1</v>
      </c>
      <c r="H602" s="172">
        <v>4</v>
      </c>
      <c r="I602" s="173"/>
      <c r="J602" s="174">
        <f t="shared" si="159"/>
        <v>0</v>
      </c>
      <c r="K602" s="175"/>
      <c r="L602" s="34"/>
      <c r="M602" s="176" t="s">
        <v>1</v>
      </c>
      <c r="N602" s="139" t="s">
        <v>43</v>
      </c>
      <c r="P602" s="177">
        <f t="shared" si="160"/>
        <v>0</v>
      </c>
      <c r="Q602" s="177">
        <v>0</v>
      </c>
      <c r="R602" s="177">
        <f t="shared" si="161"/>
        <v>0</v>
      </c>
      <c r="S602" s="177">
        <v>0</v>
      </c>
      <c r="T602" s="178">
        <f t="shared" si="162"/>
        <v>0</v>
      </c>
      <c r="AR602" s="179" t="s">
        <v>580</v>
      </c>
      <c r="AT602" s="179" t="s">
        <v>576</v>
      </c>
      <c r="AU602" s="179" t="s">
        <v>84</v>
      </c>
      <c r="AY602" s="17" t="s">
        <v>574</v>
      </c>
      <c r="BE602" s="102">
        <f t="shared" si="163"/>
        <v>0</v>
      </c>
      <c r="BF602" s="102">
        <f t="shared" si="164"/>
        <v>0</v>
      </c>
      <c r="BG602" s="102">
        <f t="shared" si="165"/>
        <v>0</v>
      </c>
      <c r="BH602" s="102">
        <f t="shared" si="166"/>
        <v>0</v>
      </c>
      <c r="BI602" s="102">
        <f t="shared" si="167"/>
        <v>0</v>
      </c>
      <c r="BJ602" s="17" t="s">
        <v>89</v>
      </c>
      <c r="BK602" s="102">
        <f t="shared" si="168"/>
        <v>0</v>
      </c>
      <c r="BL602" s="17" t="s">
        <v>580</v>
      </c>
      <c r="BM602" s="179" t="s">
        <v>8955</v>
      </c>
    </row>
    <row r="603" spans="2:65" s="1" customFormat="1" ht="24.25" customHeight="1">
      <c r="B603" s="140"/>
      <c r="C603" s="168" t="s">
        <v>4721</v>
      </c>
      <c r="D603" s="168" t="s">
        <v>576</v>
      </c>
      <c r="E603" s="169" t="s">
        <v>8956</v>
      </c>
      <c r="F603" s="170" t="s">
        <v>8143</v>
      </c>
      <c r="G603" s="171" t="s">
        <v>1</v>
      </c>
      <c r="H603" s="172">
        <v>4</v>
      </c>
      <c r="I603" s="173"/>
      <c r="J603" s="174">
        <f t="shared" si="159"/>
        <v>0</v>
      </c>
      <c r="K603" s="175"/>
      <c r="L603" s="34"/>
      <c r="M603" s="176" t="s">
        <v>1</v>
      </c>
      <c r="N603" s="139" t="s">
        <v>43</v>
      </c>
      <c r="P603" s="177">
        <f t="shared" si="160"/>
        <v>0</v>
      </c>
      <c r="Q603" s="177">
        <v>0</v>
      </c>
      <c r="R603" s="177">
        <f t="shared" si="161"/>
        <v>0</v>
      </c>
      <c r="S603" s="177">
        <v>0</v>
      </c>
      <c r="T603" s="178">
        <f t="shared" si="162"/>
        <v>0</v>
      </c>
      <c r="AR603" s="179" t="s">
        <v>580</v>
      </c>
      <c r="AT603" s="179" t="s">
        <v>576</v>
      </c>
      <c r="AU603" s="179" t="s">
        <v>84</v>
      </c>
      <c r="AY603" s="17" t="s">
        <v>574</v>
      </c>
      <c r="BE603" s="102">
        <f t="shared" si="163"/>
        <v>0</v>
      </c>
      <c r="BF603" s="102">
        <f t="shared" si="164"/>
        <v>0</v>
      </c>
      <c r="BG603" s="102">
        <f t="shared" si="165"/>
        <v>0</v>
      </c>
      <c r="BH603" s="102">
        <f t="shared" si="166"/>
        <v>0</v>
      </c>
      <c r="BI603" s="102">
        <f t="shared" si="167"/>
        <v>0</v>
      </c>
      <c r="BJ603" s="17" t="s">
        <v>89</v>
      </c>
      <c r="BK603" s="102">
        <f t="shared" si="168"/>
        <v>0</v>
      </c>
      <c r="BL603" s="17" t="s">
        <v>580</v>
      </c>
      <c r="BM603" s="179" t="s">
        <v>8957</v>
      </c>
    </row>
    <row r="604" spans="2:65" s="1" customFormat="1" ht="24.25" customHeight="1">
      <c r="B604" s="140"/>
      <c r="C604" s="168" t="s">
        <v>4725</v>
      </c>
      <c r="D604" s="168" t="s">
        <v>576</v>
      </c>
      <c r="E604" s="169" t="s">
        <v>8958</v>
      </c>
      <c r="F604" s="170" t="s">
        <v>8146</v>
      </c>
      <c r="G604" s="171" t="s">
        <v>1</v>
      </c>
      <c r="H604" s="172">
        <v>3</v>
      </c>
      <c r="I604" s="173"/>
      <c r="J604" s="174">
        <f t="shared" si="159"/>
        <v>0</v>
      </c>
      <c r="K604" s="175"/>
      <c r="L604" s="34"/>
      <c r="M604" s="176" t="s">
        <v>1</v>
      </c>
      <c r="N604" s="139" t="s">
        <v>43</v>
      </c>
      <c r="P604" s="177">
        <f t="shared" si="160"/>
        <v>0</v>
      </c>
      <c r="Q604" s="177">
        <v>0</v>
      </c>
      <c r="R604" s="177">
        <f t="shared" si="161"/>
        <v>0</v>
      </c>
      <c r="S604" s="177">
        <v>0</v>
      </c>
      <c r="T604" s="178">
        <f t="shared" si="162"/>
        <v>0</v>
      </c>
      <c r="AR604" s="179" t="s">
        <v>580</v>
      </c>
      <c r="AT604" s="179" t="s">
        <v>576</v>
      </c>
      <c r="AU604" s="179" t="s">
        <v>84</v>
      </c>
      <c r="AY604" s="17" t="s">
        <v>574</v>
      </c>
      <c r="BE604" s="102">
        <f t="shared" si="163"/>
        <v>0</v>
      </c>
      <c r="BF604" s="102">
        <f t="shared" si="164"/>
        <v>0</v>
      </c>
      <c r="BG604" s="102">
        <f t="shared" si="165"/>
        <v>0</v>
      </c>
      <c r="BH604" s="102">
        <f t="shared" si="166"/>
        <v>0</v>
      </c>
      <c r="BI604" s="102">
        <f t="shared" si="167"/>
        <v>0</v>
      </c>
      <c r="BJ604" s="17" t="s">
        <v>89</v>
      </c>
      <c r="BK604" s="102">
        <f t="shared" si="168"/>
        <v>0</v>
      </c>
      <c r="BL604" s="17" t="s">
        <v>580</v>
      </c>
      <c r="BM604" s="179" t="s">
        <v>8959</v>
      </c>
    </row>
    <row r="605" spans="2:65" s="1" customFormat="1" ht="24.25" customHeight="1">
      <c r="B605" s="140"/>
      <c r="C605" s="168" t="s">
        <v>4730</v>
      </c>
      <c r="D605" s="168" t="s">
        <v>576</v>
      </c>
      <c r="E605" s="169" t="s">
        <v>8960</v>
      </c>
      <c r="F605" s="170" t="s">
        <v>8961</v>
      </c>
      <c r="G605" s="171" t="s">
        <v>1</v>
      </c>
      <c r="H605" s="172">
        <v>1</v>
      </c>
      <c r="I605" s="173"/>
      <c r="J605" s="174">
        <f t="shared" si="159"/>
        <v>0</v>
      </c>
      <c r="K605" s="175"/>
      <c r="L605" s="34"/>
      <c r="M605" s="176" t="s">
        <v>1</v>
      </c>
      <c r="N605" s="139" t="s">
        <v>43</v>
      </c>
      <c r="P605" s="177">
        <f t="shared" si="160"/>
        <v>0</v>
      </c>
      <c r="Q605" s="177">
        <v>0</v>
      </c>
      <c r="R605" s="177">
        <f t="shared" si="161"/>
        <v>0</v>
      </c>
      <c r="S605" s="177">
        <v>0</v>
      </c>
      <c r="T605" s="178">
        <f t="shared" si="162"/>
        <v>0</v>
      </c>
      <c r="AR605" s="179" t="s">
        <v>580</v>
      </c>
      <c r="AT605" s="179" t="s">
        <v>576</v>
      </c>
      <c r="AU605" s="179" t="s">
        <v>84</v>
      </c>
      <c r="AY605" s="17" t="s">
        <v>574</v>
      </c>
      <c r="BE605" s="102">
        <f t="shared" si="163"/>
        <v>0</v>
      </c>
      <c r="BF605" s="102">
        <f t="shared" si="164"/>
        <v>0</v>
      </c>
      <c r="BG605" s="102">
        <f t="shared" si="165"/>
        <v>0</v>
      </c>
      <c r="BH605" s="102">
        <f t="shared" si="166"/>
        <v>0</v>
      </c>
      <c r="BI605" s="102">
        <f t="shared" si="167"/>
        <v>0</v>
      </c>
      <c r="BJ605" s="17" t="s">
        <v>89</v>
      </c>
      <c r="BK605" s="102">
        <f t="shared" si="168"/>
        <v>0</v>
      </c>
      <c r="BL605" s="17" t="s">
        <v>580</v>
      </c>
      <c r="BM605" s="179" t="s">
        <v>8962</v>
      </c>
    </row>
    <row r="606" spans="2:65" s="1" customFormat="1" ht="24.25" customHeight="1">
      <c r="B606" s="140"/>
      <c r="C606" s="168" t="s">
        <v>4734</v>
      </c>
      <c r="D606" s="168" t="s">
        <v>576</v>
      </c>
      <c r="E606" s="169" t="s">
        <v>8963</v>
      </c>
      <c r="F606" s="170" t="s">
        <v>8322</v>
      </c>
      <c r="G606" s="171" t="s">
        <v>1</v>
      </c>
      <c r="H606" s="172">
        <v>1</v>
      </c>
      <c r="I606" s="173"/>
      <c r="J606" s="174">
        <f t="shared" si="159"/>
        <v>0</v>
      </c>
      <c r="K606" s="175"/>
      <c r="L606" s="34"/>
      <c r="M606" s="176" t="s">
        <v>1</v>
      </c>
      <c r="N606" s="139" t="s">
        <v>43</v>
      </c>
      <c r="P606" s="177">
        <f t="shared" si="160"/>
        <v>0</v>
      </c>
      <c r="Q606" s="177">
        <v>0</v>
      </c>
      <c r="R606" s="177">
        <f t="shared" si="161"/>
        <v>0</v>
      </c>
      <c r="S606" s="177">
        <v>0</v>
      </c>
      <c r="T606" s="178">
        <f t="shared" si="162"/>
        <v>0</v>
      </c>
      <c r="AR606" s="179" t="s">
        <v>580</v>
      </c>
      <c r="AT606" s="179" t="s">
        <v>576</v>
      </c>
      <c r="AU606" s="179" t="s">
        <v>84</v>
      </c>
      <c r="AY606" s="17" t="s">
        <v>574</v>
      </c>
      <c r="BE606" s="102">
        <f t="shared" si="163"/>
        <v>0</v>
      </c>
      <c r="BF606" s="102">
        <f t="shared" si="164"/>
        <v>0</v>
      </c>
      <c r="BG606" s="102">
        <f t="shared" si="165"/>
        <v>0</v>
      </c>
      <c r="BH606" s="102">
        <f t="shared" si="166"/>
        <v>0</v>
      </c>
      <c r="BI606" s="102">
        <f t="shared" si="167"/>
        <v>0</v>
      </c>
      <c r="BJ606" s="17" t="s">
        <v>89</v>
      </c>
      <c r="BK606" s="102">
        <f t="shared" si="168"/>
        <v>0</v>
      </c>
      <c r="BL606" s="17" t="s">
        <v>580</v>
      </c>
      <c r="BM606" s="179" t="s">
        <v>8964</v>
      </c>
    </row>
    <row r="607" spans="2:65" s="1" customFormat="1" ht="24.25" customHeight="1">
      <c r="B607" s="140"/>
      <c r="C607" s="168" t="s">
        <v>4738</v>
      </c>
      <c r="D607" s="168" t="s">
        <v>576</v>
      </c>
      <c r="E607" s="169" t="s">
        <v>8965</v>
      </c>
      <c r="F607" s="170" t="s">
        <v>8152</v>
      </c>
      <c r="G607" s="171" t="s">
        <v>1</v>
      </c>
      <c r="H607" s="172">
        <v>1</v>
      </c>
      <c r="I607" s="173"/>
      <c r="J607" s="174">
        <f t="shared" si="159"/>
        <v>0</v>
      </c>
      <c r="K607" s="175"/>
      <c r="L607" s="34"/>
      <c r="M607" s="176" t="s">
        <v>1</v>
      </c>
      <c r="N607" s="139" t="s">
        <v>43</v>
      </c>
      <c r="P607" s="177">
        <f t="shared" si="160"/>
        <v>0</v>
      </c>
      <c r="Q607" s="177">
        <v>0</v>
      </c>
      <c r="R607" s="177">
        <f t="shared" si="161"/>
        <v>0</v>
      </c>
      <c r="S607" s="177">
        <v>0</v>
      </c>
      <c r="T607" s="178">
        <f t="shared" si="162"/>
        <v>0</v>
      </c>
      <c r="AR607" s="179" t="s">
        <v>580</v>
      </c>
      <c r="AT607" s="179" t="s">
        <v>576</v>
      </c>
      <c r="AU607" s="179" t="s">
        <v>84</v>
      </c>
      <c r="AY607" s="17" t="s">
        <v>574</v>
      </c>
      <c r="BE607" s="102">
        <f t="shared" si="163"/>
        <v>0</v>
      </c>
      <c r="BF607" s="102">
        <f t="shared" si="164"/>
        <v>0</v>
      </c>
      <c r="BG607" s="102">
        <f t="shared" si="165"/>
        <v>0</v>
      </c>
      <c r="BH607" s="102">
        <f t="shared" si="166"/>
        <v>0</v>
      </c>
      <c r="BI607" s="102">
        <f t="shared" si="167"/>
        <v>0</v>
      </c>
      <c r="BJ607" s="17" t="s">
        <v>89</v>
      </c>
      <c r="BK607" s="102">
        <f t="shared" si="168"/>
        <v>0</v>
      </c>
      <c r="BL607" s="17" t="s">
        <v>580</v>
      </c>
      <c r="BM607" s="179" t="s">
        <v>8966</v>
      </c>
    </row>
    <row r="608" spans="2:65" s="1" customFormat="1" ht="24.25" customHeight="1">
      <c r="B608" s="140"/>
      <c r="C608" s="168" t="s">
        <v>4742</v>
      </c>
      <c r="D608" s="168" t="s">
        <v>576</v>
      </c>
      <c r="E608" s="169" t="s">
        <v>8967</v>
      </c>
      <c r="F608" s="170" t="s">
        <v>7898</v>
      </c>
      <c r="G608" s="171" t="s">
        <v>1</v>
      </c>
      <c r="H608" s="172">
        <v>63</v>
      </c>
      <c r="I608" s="173"/>
      <c r="J608" s="174">
        <f t="shared" si="159"/>
        <v>0</v>
      </c>
      <c r="K608" s="175"/>
      <c r="L608" s="34"/>
      <c r="M608" s="176" t="s">
        <v>1</v>
      </c>
      <c r="N608" s="139" t="s">
        <v>43</v>
      </c>
      <c r="P608" s="177">
        <f t="shared" si="160"/>
        <v>0</v>
      </c>
      <c r="Q608" s="177">
        <v>0</v>
      </c>
      <c r="R608" s="177">
        <f t="shared" si="161"/>
        <v>0</v>
      </c>
      <c r="S608" s="177">
        <v>0</v>
      </c>
      <c r="T608" s="178">
        <f t="shared" si="162"/>
        <v>0</v>
      </c>
      <c r="AR608" s="179" t="s">
        <v>580</v>
      </c>
      <c r="AT608" s="179" t="s">
        <v>576</v>
      </c>
      <c r="AU608" s="179" t="s">
        <v>84</v>
      </c>
      <c r="AY608" s="17" t="s">
        <v>574</v>
      </c>
      <c r="BE608" s="102">
        <f t="shared" si="163"/>
        <v>0</v>
      </c>
      <c r="BF608" s="102">
        <f t="shared" si="164"/>
        <v>0</v>
      </c>
      <c r="BG608" s="102">
        <f t="shared" si="165"/>
        <v>0</v>
      </c>
      <c r="BH608" s="102">
        <f t="shared" si="166"/>
        <v>0</v>
      </c>
      <c r="BI608" s="102">
        <f t="shared" si="167"/>
        <v>0</v>
      </c>
      <c r="BJ608" s="17" t="s">
        <v>89</v>
      </c>
      <c r="BK608" s="102">
        <f t="shared" si="168"/>
        <v>0</v>
      </c>
      <c r="BL608" s="17" t="s">
        <v>580</v>
      </c>
      <c r="BM608" s="179" t="s">
        <v>8968</v>
      </c>
    </row>
    <row r="609" spans="2:65" s="1" customFormat="1" ht="24.25" customHeight="1">
      <c r="B609" s="140"/>
      <c r="C609" s="168" t="s">
        <v>4746</v>
      </c>
      <c r="D609" s="168" t="s">
        <v>576</v>
      </c>
      <c r="E609" s="169" t="s">
        <v>8969</v>
      </c>
      <c r="F609" s="170" t="s">
        <v>7901</v>
      </c>
      <c r="G609" s="171" t="s">
        <v>1</v>
      </c>
      <c r="H609" s="172">
        <v>1</v>
      </c>
      <c r="I609" s="173"/>
      <c r="J609" s="174">
        <f t="shared" si="159"/>
        <v>0</v>
      </c>
      <c r="K609" s="175"/>
      <c r="L609" s="34"/>
      <c r="M609" s="176" t="s">
        <v>1</v>
      </c>
      <c r="N609" s="139" t="s">
        <v>43</v>
      </c>
      <c r="P609" s="177">
        <f t="shared" si="160"/>
        <v>0</v>
      </c>
      <c r="Q609" s="177">
        <v>0</v>
      </c>
      <c r="R609" s="177">
        <f t="shared" si="161"/>
        <v>0</v>
      </c>
      <c r="S609" s="177">
        <v>0</v>
      </c>
      <c r="T609" s="178">
        <f t="shared" si="162"/>
        <v>0</v>
      </c>
      <c r="AR609" s="179" t="s">
        <v>580</v>
      </c>
      <c r="AT609" s="179" t="s">
        <v>576</v>
      </c>
      <c r="AU609" s="179" t="s">
        <v>84</v>
      </c>
      <c r="AY609" s="17" t="s">
        <v>574</v>
      </c>
      <c r="BE609" s="102">
        <f t="shared" si="163"/>
        <v>0</v>
      </c>
      <c r="BF609" s="102">
        <f t="shared" si="164"/>
        <v>0</v>
      </c>
      <c r="BG609" s="102">
        <f t="shared" si="165"/>
        <v>0</v>
      </c>
      <c r="BH609" s="102">
        <f t="shared" si="166"/>
        <v>0</v>
      </c>
      <c r="BI609" s="102">
        <f t="shared" si="167"/>
        <v>0</v>
      </c>
      <c r="BJ609" s="17" t="s">
        <v>89</v>
      </c>
      <c r="BK609" s="102">
        <f t="shared" si="168"/>
        <v>0</v>
      </c>
      <c r="BL609" s="17" t="s">
        <v>580</v>
      </c>
      <c r="BM609" s="179" t="s">
        <v>8970</v>
      </c>
    </row>
    <row r="610" spans="2:65" s="1" customFormat="1" ht="16.5" customHeight="1">
      <c r="B610" s="140"/>
      <c r="C610" s="168" t="s">
        <v>4756</v>
      </c>
      <c r="D610" s="168" t="s">
        <v>576</v>
      </c>
      <c r="E610" s="169" t="s">
        <v>8971</v>
      </c>
      <c r="F610" s="170" t="s">
        <v>7904</v>
      </c>
      <c r="G610" s="171" t="s">
        <v>1</v>
      </c>
      <c r="H610" s="172">
        <v>1</v>
      </c>
      <c r="I610" s="173"/>
      <c r="J610" s="174">
        <f t="shared" si="159"/>
        <v>0</v>
      </c>
      <c r="K610" s="175"/>
      <c r="L610" s="34"/>
      <c r="M610" s="176" t="s">
        <v>1</v>
      </c>
      <c r="N610" s="139" t="s">
        <v>43</v>
      </c>
      <c r="P610" s="177">
        <f t="shared" si="160"/>
        <v>0</v>
      </c>
      <c r="Q610" s="177">
        <v>0</v>
      </c>
      <c r="R610" s="177">
        <f t="shared" si="161"/>
        <v>0</v>
      </c>
      <c r="S610" s="177">
        <v>0</v>
      </c>
      <c r="T610" s="178">
        <f t="shared" si="162"/>
        <v>0</v>
      </c>
      <c r="AR610" s="179" t="s">
        <v>580</v>
      </c>
      <c r="AT610" s="179" t="s">
        <v>576</v>
      </c>
      <c r="AU610" s="179" t="s">
        <v>84</v>
      </c>
      <c r="AY610" s="17" t="s">
        <v>574</v>
      </c>
      <c r="BE610" s="102">
        <f t="shared" si="163"/>
        <v>0</v>
      </c>
      <c r="BF610" s="102">
        <f t="shared" si="164"/>
        <v>0</v>
      </c>
      <c r="BG610" s="102">
        <f t="shared" si="165"/>
        <v>0</v>
      </c>
      <c r="BH610" s="102">
        <f t="shared" si="166"/>
        <v>0</v>
      </c>
      <c r="BI610" s="102">
        <f t="shared" si="167"/>
        <v>0</v>
      </c>
      <c r="BJ610" s="17" t="s">
        <v>89</v>
      </c>
      <c r="BK610" s="102">
        <f t="shared" si="168"/>
        <v>0</v>
      </c>
      <c r="BL610" s="17" t="s">
        <v>580</v>
      </c>
      <c r="BM610" s="179" t="s">
        <v>8972</v>
      </c>
    </row>
    <row r="611" spans="2:65" s="1" customFormat="1" ht="24.25" customHeight="1">
      <c r="B611" s="140"/>
      <c r="C611" s="168" t="s">
        <v>4762</v>
      </c>
      <c r="D611" s="168" t="s">
        <v>576</v>
      </c>
      <c r="E611" s="169" t="s">
        <v>8973</v>
      </c>
      <c r="F611" s="170" t="s">
        <v>7907</v>
      </c>
      <c r="G611" s="171" t="s">
        <v>1</v>
      </c>
      <c r="H611" s="172">
        <v>1</v>
      </c>
      <c r="I611" s="173"/>
      <c r="J611" s="174">
        <f t="shared" si="159"/>
        <v>0</v>
      </c>
      <c r="K611" s="175"/>
      <c r="L611" s="34"/>
      <c r="M611" s="176" t="s">
        <v>1</v>
      </c>
      <c r="N611" s="139" t="s">
        <v>43</v>
      </c>
      <c r="P611" s="177">
        <f t="shared" si="160"/>
        <v>0</v>
      </c>
      <c r="Q611" s="177">
        <v>0</v>
      </c>
      <c r="R611" s="177">
        <f t="shared" si="161"/>
        <v>0</v>
      </c>
      <c r="S611" s="177">
        <v>0</v>
      </c>
      <c r="T611" s="178">
        <f t="shared" si="162"/>
        <v>0</v>
      </c>
      <c r="AR611" s="179" t="s">
        <v>580</v>
      </c>
      <c r="AT611" s="179" t="s">
        <v>576</v>
      </c>
      <c r="AU611" s="179" t="s">
        <v>84</v>
      </c>
      <c r="AY611" s="17" t="s">
        <v>574</v>
      </c>
      <c r="BE611" s="102">
        <f t="shared" si="163"/>
        <v>0</v>
      </c>
      <c r="BF611" s="102">
        <f t="shared" si="164"/>
        <v>0</v>
      </c>
      <c r="BG611" s="102">
        <f t="shared" si="165"/>
        <v>0</v>
      </c>
      <c r="BH611" s="102">
        <f t="shared" si="166"/>
        <v>0</v>
      </c>
      <c r="BI611" s="102">
        <f t="shared" si="167"/>
        <v>0</v>
      </c>
      <c r="BJ611" s="17" t="s">
        <v>89</v>
      </c>
      <c r="BK611" s="102">
        <f t="shared" si="168"/>
        <v>0</v>
      </c>
      <c r="BL611" s="17" t="s">
        <v>580</v>
      </c>
      <c r="BM611" s="179" t="s">
        <v>8974</v>
      </c>
    </row>
    <row r="612" spans="2:65" s="11" customFormat="1" ht="26" customHeight="1">
      <c r="B612" s="156"/>
      <c r="D612" s="157" t="s">
        <v>76</v>
      </c>
      <c r="E612" s="158" t="s">
        <v>8975</v>
      </c>
      <c r="F612" s="158" t="s">
        <v>8976</v>
      </c>
      <c r="I612" s="159"/>
      <c r="J612" s="160">
        <f>BK612</f>
        <v>0</v>
      </c>
      <c r="L612" s="156"/>
      <c r="M612" s="161"/>
      <c r="P612" s="162">
        <f>SUM(P613:P619)</f>
        <v>0</v>
      </c>
      <c r="R612" s="162">
        <f>SUM(R613:R619)</f>
        <v>0</v>
      </c>
      <c r="T612" s="163">
        <f>SUM(T613:T619)</f>
        <v>0</v>
      </c>
      <c r="AR612" s="157" t="s">
        <v>84</v>
      </c>
      <c r="AT612" s="164" t="s">
        <v>76</v>
      </c>
      <c r="AU612" s="164" t="s">
        <v>77</v>
      </c>
      <c r="AY612" s="157" t="s">
        <v>574</v>
      </c>
      <c r="BK612" s="165">
        <f>SUM(BK613:BK619)</f>
        <v>0</v>
      </c>
    </row>
    <row r="613" spans="2:65" s="1" customFormat="1" ht="24.25" customHeight="1">
      <c r="B613" s="140"/>
      <c r="C613" s="168" t="s">
        <v>4769</v>
      </c>
      <c r="D613" s="168" t="s">
        <v>576</v>
      </c>
      <c r="E613" s="169" t="s">
        <v>8977</v>
      </c>
      <c r="F613" s="170" t="s">
        <v>8978</v>
      </c>
      <c r="G613" s="171" t="s">
        <v>1</v>
      </c>
      <c r="H613" s="172">
        <v>1</v>
      </c>
      <c r="I613" s="173"/>
      <c r="J613" s="174">
        <f t="shared" ref="J613:J619" si="169">ROUND(I613*H613,2)</f>
        <v>0</v>
      </c>
      <c r="K613" s="175"/>
      <c r="L613" s="34"/>
      <c r="M613" s="176" t="s">
        <v>1</v>
      </c>
      <c r="N613" s="139" t="s">
        <v>43</v>
      </c>
      <c r="P613" s="177">
        <f t="shared" ref="P613:P619" si="170">O613*H613</f>
        <v>0</v>
      </c>
      <c r="Q613" s="177">
        <v>0</v>
      </c>
      <c r="R613" s="177">
        <f t="shared" ref="R613:R619" si="171">Q613*H613</f>
        <v>0</v>
      </c>
      <c r="S613" s="177">
        <v>0</v>
      </c>
      <c r="T613" s="178">
        <f t="shared" ref="T613:T619" si="172">S613*H613</f>
        <v>0</v>
      </c>
      <c r="AR613" s="179" t="s">
        <v>580</v>
      </c>
      <c r="AT613" s="179" t="s">
        <v>576</v>
      </c>
      <c r="AU613" s="179" t="s">
        <v>84</v>
      </c>
      <c r="AY613" s="17" t="s">
        <v>574</v>
      </c>
      <c r="BE613" s="102">
        <f t="shared" ref="BE613:BE619" si="173">IF(N613="základná",J613,0)</f>
        <v>0</v>
      </c>
      <c r="BF613" s="102">
        <f t="shared" ref="BF613:BF619" si="174">IF(N613="znížená",J613,0)</f>
        <v>0</v>
      </c>
      <c r="BG613" s="102">
        <f t="shared" ref="BG613:BG619" si="175">IF(N613="zákl. prenesená",J613,0)</f>
        <v>0</v>
      </c>
      <c r="BH613" s="102">
        <f t="shared" ref="BH613:BH619" si="176">IF(N613="zníž. prenesená",J613,0)</f>
        <v>0</v>
      </c>
      <c r="BI613" s="102">
        <f t="shared" ref="BI613:BI619" si="177">IF(N613="nulová",J613,0)</f>
        <v>0</v>
      </c>
      <c r="BJ613" s="17" t="s">
        <v>89</v>
      </c>
      <c r="BK613" s="102">
        <f t="shared" ref="BK613:BK619" si="178">ROUND(I613*H613,2)</f>
        <v>0</v>
      </c>
      <c r="BL613" s="17" t="s">
        <v>580</v>
      </c>
      <c r="BM613" s="179" t="s">
        <v>8979</v>
      </c>
    </row>
    <row r="614" spans="2:65" s="1" customFormat="1" ht="24.25" customHeight="1">
      <c r="B614" s="140"/>
      <c r="C614" s="168" t="s">
        <v>4773</v>
      </c>
      <c r="D614" s="168" t="s">
        <v>576</v>
      </c>
      <c r="E614" s="169" t="s">
        <v>8980</v>
      </c>
      <c r="F614" s="170" t="s">
        <v>8981</v>
      </c>
      <c r="G614" s="171" t="s">
        <v>1</v>
      </c>
      <c r="H614" s="172">
        <v>1</v>
      </c>
      <c r="I614" s="173"/>
      <c r="J614" s="174">
        <f t="shared" si="169"/>
        <v>0</v>
      </c>
      <c r="K614" s="175"/>
      <c r="L614" s="34"/>
      <c r="M614" s="176" t="s">
        <v>1</v>
      </c>
      <c r="N614" s="139" t="s">
        <v>43</v>
      </c>
      <c r="P614" s="177">
        <f t="shared" si="170"/>
        <v>0</v>
      </c>
      <c r="Q614" s="177">
        <v>0</v>
      </c>
      <c r="R614" s="177">
        <f t="shared" si="171"/>
        <v>0</v>
      </c>
      <c r="S614" s="177">
        <v>0</v>
      </c>
      <c r="T614" s="178">
        <f t="shared" si="172"/>
        <v>0</v>
      </c>
      <c r="AR614" s="179" t="s">
        <v>580</v>
      </c>
      <c r="AT614" s="179" t="s">
        <v>576</v>
      </c>
      <c r="AU614" s="179" t="s">
        <v>84</v>
      </c>
      <c r="AY614" s="17" t="s">
        <v>574</v>
      </c>
      <c r="BE614" s="102">
        <f t="shared" si="173"/>
        <v>0</v>
      </c>
      <c r="BF614" s="102">
        <f t="shared" si="174"/>
        <v>0</v>
      </c>
      <c r="BG614" s="102">
        <f t="shared" si="175"/>
        <v>0</v>
      </c>
      <c r="BH614" s="102">
        <f t="shared" si="176"/>
        <v>0</v>
      </c>
      <c r="BI614" s="102">
        <f t="shared" si="177"/>
        <v>0</v>
      </c>
      <c r="BJ614" s="17" t="s">
        <v>89</v>
      </c>
      <c r="BK614" s="102">
        <f t="shared" si="178"/>
        <v>0</v>
      </c>
      <c r="BL614" s="17" t="s">
        <v>580</v>
      </c>
      <c r="BM614" s="179" t="s">
        <v>8982</v>
      </c>
    </row>
    <row r="615" spans="2:65" s="1" customFormat="1" ht="24.25" customHeight="1">
      <c r="B615" s="140"/>
      <c r="C615" s="168" t="s">
        <v>4778</v>
      </c>
      <c r="D615" s="168" t="s">
        <v>576</v>
      </c>
      <c r="E615" s="169" t="s">
        <v>8983</v>
      </c>
      <c r="F615" s="170" t="s">
        <v>8984</v>
      </c>
      <c r="G615" s="171" t="s">
        <v>1</v>
      </c>
      <c r="H615" s="172">
        <v>1</v>
      </c>
      <c r="I615" s="173"/>
      <c r="J615" s="174">
        <f t="shared" si="169"/>
        <v>0</v>
      </c>
      <c r="K615" s="175"/>
      <c r="L615" s="34"/>
      <c r="M615" s="176" t="s">
        <v>1</v>
      </c>
      <c r="N615" s="139" t="s">
        <v>43</v>
      </c>
      <c r="P615" s="177">
        <f t="shared" si="170"/>
        <v>0</v>
      </c>
      <c r="Q615" s="177">
        <v>0</v>
      </c>
      <c r="R615" s="177">
        <f t="shared" si="171"/>
        <v>0</v>
      </c>
      <c r="S615" s="177">
        <v>0</v>
      </c>
      <c r="T615" s="178">
        <f t="shared" si="172"/>
        <v>0</v>
      </c>
      <c r="AR615" s="179" t="s">
        <v>580</v>
      </c>
      <c r="AT615" s="179" t="s">
        <v>576</v>
      </c>
      <c r="AU615" s="179" t="s">
        <v>84</v>
      </c>
      <c r="AY615" s="17" t="s">
        <v>574</v>
      </c>
      <c r="BE615" s="102">
        <f t="shared" si="173"/>
        <v>0</v>
      </c>
      <c r="BF615" s="102">
        <f t="shared" si="174"/>
        <v>0</v>
      </c>
      <c r="BG615" s="102">
        <f t="shared" si="175"/>
        <v>0</v>
      </c>
      <c r="BH615" s="102">
        <f t="shared" si="176"/>
        <v>0</v>
      </c>
      <c r="BI615" s="102">
        <f t="shared" si="177"/>
        <v>0</v>
      </c>
      <c r="BJ615" s="17" t="s">
        <v>89</v>
      </c>
      <c r="BK615" s="102">
        <f t="shared" si="178"/>
        <v>0</v>
      </c>
      <c r="BL615" s="17" t="s">
        <v>580</v>
      </c>
      <c r="BM615" s="179" t="s">
        <v>8985</v>
      </c>
    </row>
    <row r="616" spans="2:65" s="1" customFormat="1" ht="24.25" customHeight="1">
      <c r="B616" s="140"/>
      <c r="C616" s="168" t="s">
        <v>4783</v>
      </c>
      <c r="D616" s="168" t="s">
        <v>576</v>
      </c>
      <c r="E616" s="169" t="s">
        <v>8986</v>
      </c>
      <c r="F616" s="170" t="s">
        <v>8987</v>
      </c>
      <c r="G616" s="171" t="s">
        <v>1</v>
      </c>
      <c r="H616" s="172">
        <v>1</v>
      </c>
      <c r="I616" s="173"/>
      <c r="J616" s="174">
        <f t="shared" si="169"/>
        <v>0</v>
      </c>
      <c r="K616" s="175"/>
      <c r="L616" s="34"/>
      <c r="M616" s="176" t="s">
        <v>1</v>
      </c>
      <c r="N616" s="139" t="s">
        <v>43</v>
      </c>
      <c r="P616" s="177">
        <f t="shared" si="170"/>
        <v>0</v>
      </c>
      <c r="Q616" s="177">
        <v>0</v>
      </c>
      <c r="R616" s="177">
        <f t="shared" si="171"/>
        <v>0</v>
      </c>
      <c r="S616" s="177">
        <v>0</v>
      </c>
      <c r="T616" s="178">
        <f t="shared" si="172"/>
        <v>0</v>
      </c>
      <c r="AR616" s="179" t="s">
        <v>580</v>
      </c>
      <c r="AT616" s="179" t="s">
        <v>576</v>
      </c>
      <c r="AU616" s="179" t="s">
        <v>84</v>
      </c>
      <c r="AY616" s="17" t="s">
        <v>574</v>
      </c>
      <c r="BE616" s="102">
        <f t="shared" si="173"/>
        <v>0</v>
      </c>
      <c r="BF616" s="102">
        <f t="shared" si="174"/>
        <v>0</v>
      </c>
      <c r="BG616" s="102">
        <f t="shared" si="175"/>
        <v>0</v>
      </c>
      <c r="BH616" s="102">
        <f t="shared" si="176"/>
        <v>0</v>
      </c>
      <c r="BI616" s="102">
        <f t="shared" si="177"/>
        <v>0</v>
      </c>
      <c r="BJ616" s="17" t="s">
        <v>89</v>
      </c>
      <c r="BK616" s="102">
        <f t="shared" si="178"/>
        <v>0</v>
      </c>
      <c r="BL616" s="17" t="s">
        <v>580</v>
      </c>
      <c r="BM616" s="179" t="s">
        <v>8988</v>
      </c>
    </row>
    <row r="617" spans="2:65" s="1" customFormat="1" ht="24.25" customHeight="1">
      <c r="B617" s="140"/>
      <c r="C617" s="168" t="s">
        <v>4787</v>
      </c>
      <c r="D617" s="168" t="s">
        <v>576</v>
      </c>
      <c r="E617" s="169" t="s">
        <v>8989</v>
      </c>
      <c r="F617" s="170" t="s">
        <v>8981</v>
      </c>
      <c r="G617" s="171" t="s">
        <v>1</v>
      </c>
      <c r="H617" s="172">
        <v>1</v>
      </c>
      <c r="I617" s="173"/>
      <c r="J617" s="174">
        <f t="shared" si="169"/>
        <v>0</v>
      </c>
      <c r="K617" s="175"/>
      <c r="L617" s="34"/>
      <c r="M617" s="176" t="s">
        <v>1</v>
      </c>
      <c r="N617" s="139" t="s">
        <v>43</v>
      </c>
      <c r="P617" s="177">
        <f t="shared" si="170"/>
        <v>0</v>
      </c>
      <c r="Q617" s="177">
        <v>0</v>
      </c>
      <c r="R617" s="177">
        <f t="shared" si="171"/>
        <v>0</v>
      </c>
      <c r="S617" s="177">
        <v>0</v>
      </c>
      <c r="T617" s="178">
        <f t="shared" si="172"/>
        <v>0</v>
      </c>
      <c r="AR617" s="179" t="s">
        <v>580</v>
      </c>
      <c r="AT617" s="179" t="s">
        <v>576</v>
      </c>
      <c r="AU617" s="179" t="s">
        <v>84</v>
      </c>
      <c r="AY617" s="17" t="s">
        <v>574</v>
      </c>
      <c r="BE617" s="102">
        <f t="shared" si="173"/>
        <v>0</v>
      </c>
      <c r="BF617" s="102">
        <f t="shared" si="174"/>
        <v>0</v>
      </c>
      <c r="BG617" s="102">
        <f t="shared" si="175"/>
        <v>0</v>
      </c>
      <c r="BH617" s="102">
        <f t="shared" si="176"/>
        <v>0</v>
      </c>
      <c r="BI617" s="102">
        <f t="shared" si="177"/>
        <v>0</v>
      </c>
      <c r="BJ617" s="17" t="s">
        <v>89</v>
      </c>
      <c r="BK617" s="102">
        <f t="shared" si="178"/>
        <v>0</v>
      </c>
      <c r="BL617" s="17" t="s">
        <v>580</v>
      </c>
      <c r="BM617" s="179" t="s">
        <v>8990</v>
      </c>
    </row>
    <row r="618" spans="2:65" s="1" customFormat="1" ht="24.25" customHeight="1">
      <c r="B618" s="140"/>
      <c r="C618" s="168" t="s">
        <v>4792</v>
      </c>
      <c r="D618" s="168" t="s">
        <v>576</v>
      </c>
      <c r="E618" s="169" t="s">
        <v>8991</v>
      </c>
      <c r="F618" s="170" t="s">
        <v>8984</v>
      </c>
      <c r="G618" s="171" t="s">
        <v>1</v>
      </c>
      <c r="H618" s="172">
        <v>1</v>
      </c>
      <c r="I618" s="173"/>
      <c r="J618" s="174">
        <f t="shared" si="169"/>
        <v>0</v>
      </c>
      <c r="K618" s="175"/>
      <c r="L618" s="34"/>
      <c r="M618" s="176" t="s">
        <v>1</v>
      </c>
      <c r="N618" s="139" t="s">
        <v>43</v>
      </c>
      <c r="P618" s="177">
        <f t="shared" si="170"/>
        <v>0</v>
      </c>
      <c r="Q618" s="177">
        <v>0</v>
      </c>
      <c r="R618" s="177">
        <f t="shared" si="171"/>
        <v>0</v>
      </c>
      <c r="S618" s="177">
        <v>0</v>
      </c>
      <c r="T618" s="178">
        <f t="shared" si="172"/>
        <v>0</v>
      </c>
      <c r="AR618" s="179" t="s">
        <v>580</v>
      </c>
      <c r="AT618" s="179" t="s">
        <v>576</v>
      </c>
      <c r="AU618" s="179" t="s">
        <v>84</v>
      </c>
      <c r="AY618" s="17" t="s">
        <v>574</v>
      </c>
      <c r="BE618" s="102">
        <f t="shared" si="173"/>
        <v>0</v>
      </c>
      <c r="BF618" s="102">
        <f t="shared" si="174"/>
        <v>0</v>
      </c>
      <c r="BG618" s="102">
        <f t="shared" si="175"/>
        <v>0</v>
      </c>
      <c r="BH618" s="102">
        <f t="shared" si="176"/>
        <v>0</v>
      </c>
      <c r="BI618" s="102">
        <f t="shared" si="177"/>
        <v>0</v>
      </c>
      <c r="BJ618" s="17" t="s">
        <v>89</v>
      </c>
      <c r="BK618" s="102">
        <f t="shared" si="178"/>
        <v>0</v>
      </c>
      <c r="BL618" s="17" t="s">
        <v>580</v>
      </c>
      <c r="BM618" s="179" t="s">
        <v>8992</v>
      </c>
    </row>
    <row r="619" spans="2:65" s="1" customFormat="1" ht="24.25" customHeight="1">
      <c r="B619" s="140"/>
      <c r="C619" s="168" t="s">
        <v>4796</v>
      </c>
      <c r="D619" s="168" t="s">
        <v>576</v>
      </c>
      <c r="E619" s="169" t="s">
        <v>8993</v>
      </c>
      <c r="F619" s="170" t="s">
        <v>7907</v>
      </c>
      <c r="G619" s="171" t="s">
        <v>1</v>
      </c>
      <c r="H619" s="172">
        <v>1</v>
      </c>
      <c r="I619" s="173"/>
      <c r="J619" s="174">
        <f t="shared" si="169"/>
        <v>0</v>
      </c>
      <c r="K619" s="175"/>
      <c r="L619" s="34"/>
      <c r="M619" s="176" t="s">
        <v>1</v>
      </c>
      <c r="N619" s="139" t="s">
        <v>43</v>
      </c>
      <c r="P619" s="177">
        <f t="shared" si="170"/>
        <v>0</v>
      </c>
      <c r="Q619" s="177">
        <v>0</v>
      </c>
      <c r="R619" s="177">
        <f t="shared" si="171"/>
        <v>0</v>
      </c>
      <c r="S619" s="177">
        <v>0</v>
      </c>
      <c r="T619" s="178">
        <f t="shared" si="172"/>
        <v>0</v>
      </c>
      <c r="AR619" s="179" t="s">
        <v>580</v>
      </c>
      <c r="AT619" s="179" t="s">
        <v>576</v>
      </c>
      <c r="AU619" s="179" t="s">
        <v>84</v>
      </c>
      <c r="AY619" s="17" t="s">
        <v>574</v>
      </c>
      <c r="BE619" s="102">
        <f t="shared" si="173"/>
        <v>0</v>
      </c>
      <c r="BF619" s="102">
        <f t="shared" si="174"/>
        <v>0</v>
      </c>
      <c r="BG619" s="102">
        <f t="shared" si="175"/>
        <v>0</v>
      </c>
      <c r="BH619" s="102">
        <f t="shared" si="176"/>
        <v>0</v>
      </c>
      <c r="BI619" s="102">
        <f t="shared" si="177"/>
        <v>0</v>
      </c>
      <c r="BJ619" s="17" t="s">
        <v>89</v>
      </c>
      <c r="BK619" s="102">
        <f t="shared" si="178"/>
        <v>0</v>
      </c>
      <c r="BL619" s="17" t="s">
        <v>580</v>
      </c>
      <c r="BM619" s="179" t="s">
        <v>8994</v>
      </c>
    </row>
    <row r="620" spans="2:65" s="11" customFormat="1" ht="26" customHeight="1">
      <c r="B620" s="156"/>
      <c r="D620" s="157" t="s">
        <v>76</v>
      </c>
      <c r="E620" s="158" t="s">
        <v>8995</v>
      </c>
      <c r="F620" s="158" t="s">
        <v>8996</v>
      </c>
      <c r="I620" s="159"/>
      <c r="J620" s="160">
        <f>BK620</f>
        <v>0</v>
      </c>
      <c r="L620" s="156"/>
      <c r="M620" s="161"/>
      <c r="P620" s="162">
        <f>SUM(P621:P635)</f>
        <v>0</v>
      </c>
      <c r="R620" s="162">
        <f>SUM(R621:R635)</f>
        <v>0</v>
      </c>
      <c r="T620" s="163">
        <f>SUM(T621:T635)</f>
        <v>0</v>
      </c>
      <c r="AR620" s="157" t="s">
        <v>84</v>
      </c>
      <c r="AT620" s="164" t="s">
        <v>76</v>
      </c>
      <c r="AU620" s="164" t="s">
        <v>77</v>
      </c>
      <c r="AY620" s="157" t="s">
        <v>574</v>
      </c>
      <c r="BK620" s="165">
        <f>SUM(BK621:BK635)</f>
        <v>0</v>
      </c>
    </row>
    <row r="621" spans="2:65" s="1" customFormat="1" ht="66.75" customHeight="1">
      <c r="B621" s="140"/>
      <c r="C621" s="168" t="s">
        <v>4801</v>
      </c>
      <c r="D621" s="168" t="s">
        <v>576</v>
      </c>
      <c r="E621" s="169" t="s">
        <v>8997</v>
      </c>
      <c r="F621" s="170" t="s">
        <v>8998</v>
      </c>
      <c r="G621" s="171" t="s">
        <v>1</v>
      </c>
      <c r="H621" s="172">
        <v>1</v>
      </c>
      <c r="I621" s="173"/>
      <c r="J621" s="174">
        <f t="shared" ref="J621:J635" si="179">ROUND(I621*H621,2)</f>
        <v>0</v>
      </c>
      <c r="K621" s="175"/>
      <c r="L621" s="34"/>
      <c r="M621" s="176" t="s">
        <v>1</v>
      </c>
      <c r="N621" s="139" t="s">
        <v>43</v>
      </c>
      <c r="P621" s="177">
        <f t="shared" ref="P621:P635" si="180">O621*H621</f>
        <v>0</v>
      </c>
      <c r="Q621" s="177">
        <v>0</v>
      </c>
      <c r="R621" s="177">
        <f t="shared" ref="R621:R635" si="181">Q621*H621</f>
        <v>0</v>
      </c>
      <c r="S621" s="177">
        <v>0</v>
      </c>
      <c r="T621" s="178">
        <f t="shared" ref="T621:T635" si="182">S621*H621</f>
        <v>0</v>
      </c>
      <c r="AR621" s="179" t="s">
        <v>580</v>
      </c>
      <c r="AT621" s="179" t="s">
        <v>576</v>
      </c>
      <c r="AU621" s="179" t="s">
        <v>84</v>
      </c>
      <c r="AY621" s="17" t="s">
        <v>574</v>
      </c>
      <c r="BE621" s="102">
        <f t="shared" ref="BE621:BE635" si="183">IF(N621="základná",J621,0)</f>
        <v>0</v>
      </c>
      <c r="BF621" s="102">
        <f t="shared" ref="BF621:BF635" si="184">IF(N621="znížená",J621,0)</f>
        <v>0</v>
      </c>
      <c r="BG621" s="102">
        <f t="shared" ref="BG621:BG635" si="185">IF(N621="zákl. prenesená",J621,0)</f>
        <v>0</v>
      </c>
      <c r="BH621" s="102">
        <f t="shared" ref="BH621:BH635" si="186">IF(N621="zníž. prenesená",J621,0)</f>
        <v>0</v>
      </c>
      <c r="BI621" s="102">
        <f t="shared" ref="BI621:BI635" si="187">IF(N621="nulová",J621,0)</f>
        <v>0</v>
      </c>
      <c r="BJ621" s="17" t="s">
        <v>89</v>
      </c>
      <c r="BK621" s="102">
        <f t="shared" ref="BK621:BK635" si="188">ROUND(I621*H621,2)</f>
        <v>0</v>
      </c>
      <c r="BL621" s="17" t="s">
        <v>580</v>
      </c>
      <c r="BM621" s="179" t="s">
        <v>8999</v>
      </c>
    </row>
    <row r="622" spans="2:65" s="1" customFormat="1" ht="24.25" customHeight="1">
      <c r="B622" s="140"/>
      <c r="C622" s="168" t="s">
        <v>4805</v>
      </c>
      <c r="D622" s="168" t="s">
        <v>576</v>
      </c>
      <c r="E622" s="169" t="s">
        <v>9000</v>
      </c>
      <c r="F622" s="170" t="s">
        <v>8209</v>
      </c>
      <c r="G622" s="171" t="s">
        <v>1</v>
      </c>
      <c r="H622" s="172">
        <v>2</v>
      </c>
      <c r="I622" s="173"/>
      <c r="J622" s="174">
        <f t="shared" si="179"/>
        <v>0</v>
      </c>
      <c r="K622" s="175"/>
      <c r="L622" s="34"/>
      <c r="M622" s="176" t="s">
        <v>1</v>
      </c>
      <c r="N622" s="139" t="s">
        <v>43</v>
      </c>
      <c r="P622" s="177">
        <f t="shared" si="180"/>
        <v>0</v>
      </c>
      <c r="Q622" s="177">
        <v>0</v>
      </c>
      <c r="R622" s="177">
        <f t="shared" si="181"/>
        <v>0</v>
      </c>
      <c r="S622" s="177">
        <v>0</v>
      </c>
      <c r="T622" s="178">
        <f t="shared" si="182"/>
        <v>0</v>
      </c>
      <c r="AR622" s="179" t="s">
        <v>580</v>
      </c>
      <c r="AT622" s="179" t="s">
        <v>576</v>
      </c>
      <c r="AU622" s="179" t="s">
        <v>84</v>
      </c>
      <c r="AY622" s="17" t="s">
        <v>574</v>
      </c>
      <c r="BE622" s="102">
        <f t="shared" si="183"/>
        <v>0</v>
      </c>
      <c r="BF622" s="102">
        <f t="shared" si="184"/>
        <v>0</v>
      </c>
      <c r="BG622" s="102">
        <f t="shared" si="185"/>
        <v>0</v>
      </c>
      <c r="BH622" s="102">
        <f t="shared" si="186"/>
        <v>0</v>
      </c>
      <c r="BI622" s="102">
        <f t="shared" si="187"/>
        <v>0</v>
      </c>
      <c r="BJ622" s="17" t="s">
        <v>89</v>
      </c>
      <c r="BK622" s="102">
        <f t="shared" si="188"/>
        <v>0</v>
      </c>
      <c r="BL622" s="17" t="s">
        <v>580</v>
      </c>
      <c r="BM622" s="179" t="s">
        <v>9001</v>
      </c>
    </row>
    <row r="623" spans="2:65" s="1" customFormat="1" ht="24.25" customHeight="1">
      <c r="B623" s="140"/>
      <c r="C623" s="168" t="s">
        <v>4809</v>
      </c>
      <c r="D623" s="168" t="s">
        <v>576</v>
      </c>
      <c r="E623" s="169" t="s">
        <v>9002</v>
      </c>
      <c r="F623" s="170" t="s">
        <v>9003</v>
      </c>
      <c r="G623" s="171" t="s">
        <v>1</v>
      </c>
      <c r="H623" s="172">
        <v>1</v>
      </c>
      <c r="I623" s="173"/>
      <c r="J623" s="174">
        <f t="shared" si="179"/>
        <v>0</v>
      </c>
      <c r="K623" s="175"/>
      <c r="L623" s="34"/>
      <c r="M623" s="176" t="s">
        <v>1</v>
      </c>
      <c r="N623" s="139" t="s">
        <v>43</v>
      </c>
      <c r="P623" s="177">
        <f t="shared" si="180"/>
        <v>0</v>
      </c>
      <c r="Q623" s="177">
        <v>0</v>
      </c>
      <c r="R623" s="177">
        <f t="shared" si="181"/>
        <v>0</v>
      </c>
      <c r="S623" s="177">
        <v>0</v>
      </c>
      <c r="T623" s="178">
        <f t="shared" si="182"/>
        <v>0</v>
      </c>
      <c r="AR623" s="179" t="s">
        <v>580</v>
      </c>
      <c r="AT623" s="179" t="s">
        <v>576</v>
      </c>
      <c r="AU623" s="179" t="s">
        <v>84</v>
      </c>
      <c r="AY623" s="17" t="s">
        <v>574</v>
      </c>
      <c r="BE623" s="102">
        <f t="shared" si="183"/>
        <v>0</v>
      </c>
      <c r="BF623" s="102">
        <f t="shared" si="184"/>
        <v>0</v>
      </c>
      <c r="BG623" s="102">
        <f t="shared" si="185"/>
        <v>0</v>
      </c>
      <c r="BH623" s="102">
        <f t="shared" si="186"/>
        <v>0</v>
      </c>
      <c r="BI623" s="102">
        <f t="shared" si="187"/>
        <v>0</v>
      </c>
      <c r="BJ623" s="17" t="s">
        <v>89</v>
      </c>
      <c r="BK623" s="102">
        <f t="shared" si="188"/>
        <v>0</v>
      </c>
      <c r="BL623" s="17" t="s">
        <v>580</v>
      </c>
      <c r="BM623" s="179" t="s">
        <v>9004</v>
      </c>
    </row>
    <row r="624" spans="2:65" s="1" customFormat="1" ht="24.25" customHeight="1">
      <c r="B624" s="140"/>
      <c r="C624" s="168" t="s">
        <v>1602</v>
      </c>
      <c r="D624" s="168" t="s">
        <v>576</v>
      </c>
      <c r="E624" s="169" t="s">
        <v>9005</v>
      </c>
      <c r="F624" s="170" t="s">
        <v>9006</v>
      </c>
      <c r="G624" s="171" t="s">
        <v>1</v>
      </c>
      <c r="H624" s="172">
        <v>1</v>
      </c>
      <c r="I624" s="173"/>
      <c r="J624" s="174">
        <f t="shared" si="179"/>
        <v>0</v>
      </c>
      <c r="K624" s="175"/>
      <c r="L624" s="34"/>
      <c r="M624" s="176" t="s">
        <v>1</v>
      </c>
      <c r="N624" s="139" t="s">
        <v>43</v>
      </c>
      <c r="P624" s="177">
        <f t="shared" si="180"/>
        <v>0</v>
      </c>
      <c r="Q624" s="177">
        <v>0</v>
      </c>
      <c r="R624" s="177">
        <f t="shared" si="181"/>
        <v>0</v>
      </c>
      <c r="S624" s="177">
        <v>0</v>
      </c>
      <c r="T624" s="178">
        <f t="shared" si="182"/>
        <v>0</v>
      </c>
      <c r="AR624" s="179" t="s">
        <v>580</v>
      </c>
      <c r="AT624" s="179" t="s">
        <v>576</v>
      </c>
      <c r="AU624" s="179" t="s">
        <v>84</v>
      </c>
      <c r="AY624" s="17" t="s">
        <v>574</v>
      </c>
      <c r="BE624" s="102">
        <f t="shared" si="183"/>
        <v>0</v>
      </c>
      <c r="BF624" s="102">
        <f t="shared" si="184"/>
        <v>0</v>
      </c>
      <c r="BG624" s="102">
        <f t="shared" si="185"/>
        <v>0</v>
      </c>
      <c r="BH624" s="102">
        <f t="shared" si="186"/>
        <v>0</v>
      </c>
      <c r="BI624" s="102">
        <f t="shared" si="187"/>
        <v>0</v>
      </c>
      <c r="BJ624" s="17" t="s">
        <v>89</v>
      </c>
      <c r="BK624" s="102">
        <f t="shared" si="188"/>
        <v>0</v>
      </c>
      <c r="BL624" s="17" t="s">
        <v>580</v>
      </c>
      <c r="BM624" s="179" t="s">
        <v>9007</v>
      </c>
    </row>
    <row r="625" spans="2:65" s="1" customFormat="1" ht="21.75" customHeight="1">
      <c r="B625" s="140"/>
      <c r="C625" s="168" t="s">
        <v>4817</v>
      </c>
      <c r="D625" s="168" t="s">
        <v>576</v>
      </c>
      <c r="E625" s="169" t="s">
        <v>9008</v>
      </c>
      <c r="F625" s="170" t="s">
        <v>9009</v>
      </c>
      <c r="G625" s="171" t="s">
        <v>1</v>
      </c>
      <c r="H625" s="172">
        <v>1</v>
      </c>
      <c r="I625" s="173"/>
      <c r="J625" s="174">
        <f t="shared" si="179"/>
        <v>0</v>
      </c>
      <c r="K625" s="175"/>
      <c r="L625" s="34"/>
      <c r="M625" s="176" t="s">
        <v>1</v>
      </c>
      <c r="N625" s="139" t="s">
        <v>43</v>
      </c>
      <c r="P625" s="177">
        <f t="shared" si="180"/>
        <v>0</v>
      </c>
      <c r="Q625" s="177">
        <v>0</v>
      </c>
      <c r="R625" s="177">
        <f t="shared" si="181"/>
        <v>0</v>
      </c>
      <c r="S625" s="177">
        <v>0</v>
      </c>
      <c r="T625" s="178">
        <f t="shared" si="182"/>
        <v>0</v>
      </c>
      <c r="AR625" s="179" t="s">
        <v>580</v>
      </c>
      <c r="AT625" s="179" t="s">
        <v>576</v>
      </c>
      <c r="AU625" s="179" t="s">
        <v>84</v>
      </c>
      <c r="AY625" s="17" t="s">
        <v>574</v>
      </c>
      <c r="BE625" s="102">
        <f t="shared" si="183"/>
        <v>0</v>
      </c>
      <c r="BF625" s="102">
        <f t="shared" si="184"/>
        <v>0</v>
      </c>
      <c r="BG625" s="102">
        <f t="shared" si="185"/>
        <v>0</v>
      </c>
      <c r="BH625" s="102">
        <f t="shared" si="186"/>
        <v>0</v>
      </c>
      <c r="BI625" s="102">
        <f t="shared" si="187"/>
        <v>0</v>
      </c>
      <c r="BJ625" s="17" t="s">
        <v>89</v>
      </c>
      <c r="BK625" s="102">
        <f t="shared" si="188"/>
        <v>0</v>
      </c>
      <c r="BL625" s="17" t="s">
        <v>580</v>
      </c>
      <c r="BM625" s="179" t="s">
        <v>9010</v>
      </c>
    </row>
    <row r="626" spans="2:65" s="1" customFormat="1" ht="24.25" customHeight="1">
      <c r="B626" s="140"/>
      <c r="C626" s="168" t="s">
        <v>4821</v>
      </c>
      <c r="D626" s="168" t="s">
        <v>576</v>
      </c>
      <c r="E626" s="169" t="s">
        <v>9011</v>
      </c>
      <c r="F626" s="170" t="s">
        <v>9012</v>
      </c>
      <c r="G626" s="171" t="s">
        <v>1</v>
      </c>
      <c r="H626" s="172">
        <v>1</v>
      </c>
      <c r="I626" s="173"/>
      <c r="J626" s="174">
        <f t="shared" si="179"/>
        <v>0</v>
      </c>
      <c r="K626" s="175"/>
      <c r="L626" s="34"/>
      <c r="M626" s="176" t="s">
        <v>1</v>
      </c>
      <c r="N626" s="139" t="s">
        <v>43</v>
      </c>
      <c r="P626" s="177">
        <f t="shared" si="180"/>
        <v>0</v>
      </c>
      <c r="Q626" s="177">
        <v>0</v>
      </c>
      <c r="R626" s="177">
        <f t="shared" si="181"/>
        <v>0</v>
      </c>
      <c r="S626" s="177">
        <v>0</v>
      </c>
      <c r="T626" s="178">
        <f t="shared" si="182"/>
        <v>0</v>
      </c>
      <c r="AR626" s="179" t="s">
        <v>580</v>
      </c>
      <c r="AT626" s="179" t="s">
        <v>576</v>
      </c>
      <c r="AU626" s="179" t="s">
        <v>84</v>
      </c>
      <c r="AY626" s="17" t="s">
        <v>574</v>
      </c>
      <c r="BE626" s="102">
        <f t="shared" si="183"/>
        <v>0</v>
      </c>
      <c r="BF626" s="102">
        <f t="shared" si="184"/>
        <v>0</v>
      </c>
      <c r="BG626" s="102">
        <f t="shared" si="185"/>
        <v>0</v>
      </c>
      <c r="BH626" s="102">
        <f t="shared" si="186"/>
        <v>0</v>
      </c>
      <c r="BI626" s="102">
        <f t="shared" si="187"/>
        <v>0</v>
      </c>
      <c r="BJ626" s="17" t="s">
        <v>89</v>
      </c>
      <c r="BK626" s="102">
        <f t="shared" si="188"/>
        <v>0</v>
      </c>
      <c r="BL626" s="17" t="s">
        <v>580</v>
      </c>
      <c r="BM626" s="179" t="s">
        <v>9013</v>
      </c>
    </row>
    <row r="627" spans="2:65" s="1" customFormat="1" ht="16.5" customHeight="1">
      <c r="B627" s="140"/>
      <c r="C627" s="168" t="s">
        <v>4825</v>
      </c>
      <c r="D627" s="168" t="s">
        <v>576</v>
      </c>
      <c r="E627" s="169" t="s">
        <v>9014</v>
      </c>
      <c r="F627" s="170" t="s">
        <v>9015</v>
      </c>
      <c r="G627" s="171" t="s">
        <v>1</v>
      </c>
      <c r="H627" s="172">
        <v>1</v>
      </c>
      <c r="I627" s="173"/>
      <c r="J627" s="174">
        <f t="shared" si="179"/>
        <v>0</v>
      </c>
      <c r="K627" s="175"/>
      <c r="L627" s="34"/>
      <c r="M627" s="176" t="s">
        <v>1</v>
      </c>
      <c r="N627" s="139" t="s">
        <v>43</v>
      </c>
      <c r="P627" s="177">
        <f t="shared" si="180"/>
        <v>0</v>
      </c>
      <c r="Q627" s="177">
        <v>0</v>
      </c>
      <c r="R627" s="177">
        <f t="shared" si="181"/>
        <v>0</v>
      </c>
      <c r="S627" s="177">
        <v>0</v>
      </c>
      <c r="T627" s="178">
        <f t="shared" si="182"/>
        <v>0</v>
      </c>
      <c r="AR627" s="179" t="s">
        <v>580</v>
      </c>
      <c r="AT627" s="179" t="s">
        <v>576</v>
      </c>
      <c r="AU627" s="179" t="s">
        <v>84</v>
      </c>
      <c r="AY627" s="17" t="s">
        <v>574</v>
      </c>
      <c r="BE627" s="102">
        <f t="shared" si="183"/>
        <v>0</v>
      </c>
      <c r="BF627" s="102">
        <f t="shared" si="184"/>
        <v>0</v>
      </c>
      <c r="BG627" s="102">
        <f t="shared" si="185"/>
        <v>0</v>
      </c>
      <c r="BH627" s="102">
        <f t="shared" si="186"/>
        <v>0</v>
      </c>
      <c r="BI627" s="102">
        <f t="shared" si="187"/>
        <v>0</v>
      </c>
      <c r="BJ627" s="17" t="s">
        <v>89</v>
      </c>
      <c r="BK627" s="102">
        <f t="shared" si="188"/>
        <v>0</v>
      </c>
      <c r="BL627" s="17" t="s">
        <v>580</v>
      </c>
      <c r="BM627" s="179" t="s">
        <v>9016</v>
      </c>
    </row>
    <row r="628" spans="2:65" s="1" customFormat="1" ht="38" customHeight="1">
      <c r="B628" s="140"/>
      <c r="C628" s="168" t="s">
        <v>4829</v>
      </c>
      <c r="D628" s="168" t="s">
        <v>576</v>
      </c>
      <c r="E628" s="169" t="s">
        <v>9017</v>
      </c>
      <c r="F628" s="170" t="s">
        <v>9018</v>
      </c>
      <c r="G628" s="171" t="s">
        <v>1</v>
      </c>
      <c r="H628" s="172">
        <v>1</v>
      </c>
      <c r="I628" s="173"/>
      <c r="J628" s="174">
        <f t="shared" si="179"/>
        <v>0</v>
      </c>
      <c r="K628" s="175"/>
      <c r="L628" s="34"/>
      <c r="M628" s="176" t="s">
        <v>1</v>
      </c>
      <c r="N628" s="139" t="s">
        <v>43</v>
      </c>
      <c r="P628" s="177">
        <f t="shared" si="180"/>
        <v>0</v>
      </c>
      <c r="Q628" s="177">
        <v>0</v>
      </c>
      <c r="R628" s="177">
        <f t="shared" si="181"/>
        <v>0</v>
      </c>
      <c r="S628" s="177">
        <v>0</v>
      </c>
      <c r="T628" s="178">
        <f t="shared" si="182"/>
        <v>0</v>
      </c>
      <c r="AR628" s="179" t="s">
        <v>580</v>
      </c>
      <c r="AT628" s="179" t="s">
        <v>576</v>
      </c>
      <c r="AU628" s="179" t="s">
        <v>84</v>
      </c>
      <c r="AY628" s="17" t="s">
        <v>574</v>
      </c>
      <c r="BE628" s="102">
        <f t="shared" si="183"/>
        <v>0</v>
      </c>
      <c r="BF628" s="102">
        <f t="shared" si="184"/>
        <v>0</v>
      </c>
      <c r="BG628" s="102">
        <f t="shared" si="185"/>
        <v>0</v>
      </c>
      <c r="BH628" s="102">
        <f t="shared" si="186"/>
        <v>0</v>
      </c>
      <c r="BI628" s="102">
        <f t="shared" si="187"/>
        <v>0</v>
      </c>
      <c r="BJ628" s="17" t="s">
        <v>89</v>
      </c>
      <c r="BK628" s="102">
        <f t="shared" si="188"/>
        <v>0</v>
      </c>
      <c r="BL628" s="17" t="s">
        <v>580</v>
      </c>
      <c r="BM628" s="179" t="s">
        <v>9019</v>
      </c>
    </row>
    <row r="629" spans="2:65" s="1" customFormat="1" ht="16.5" customHeight="1">
      <c r="B629" s="140"/>
      <c r="C629" s="168" t="s">
        <v>4833</v>
      </c>
      <c r="D629" s="168" t="s">
        <v>576</v>
      </c>
      <c r="E629" s="169" t="s">
        <v>9020</v>
      </c>
      <c r="F629" s="170" t="s">
        <v>7959</v>
      </c>
      <c r="G629" s="171" t="s">
        <v>1</v>
      </c>
      <c r="H629" s="172">
        <v>3</v>
      </c>
      <c r="I629" s="173"/>
      <c r="J629" s="174">
        <f t="shared" si="179"/>
        <v>0</v>
      </c>
      <c r="K629" s="175"/>
      <c r="L629" s="34"/>
      <c r="M629" s="176" t="s">
        <v>1</v>
      </c>
      <c r="N629" s="139" t="s">
        <v>43</v>
      </c>
      <c r="P629" s="177">
        <f t="shared" si="180"/>
        <v>0</v>
      </c>
      <c r="Q629" s="177">
        <v>0</v>
      </c>
      <c r="R629" s="177">
        <f t="shared" si="181"/>
        <v>0</v>
      </c>
      <c r="S629" s="177">
        <v>0</v>
      </c>
      <c r="T629" s="178">
        <f t="shared" si="182"/>
        <v>0</v>
      </c>
      <c r="AR629" s="179" t="s">
        <v>580</v>
      </c>
      <c r="AT629" s="179" t="s">
        <v>576</v>
      </c>
      <c r="AU629" s="179" t="s">
        <v>84</v>
      </c>
      <c r="AY629" s="17" t="s">
        <v>574</v>
      </c>
      <c r="BE629" s="102">
        <f t="shared" si="183"/>
        <v>0</v>
      </c>
      <c r="BF629" s="102">
        <f t="shared" si="184"/>
        <v>0</v>
      </c>
      <c r="BG629" s="102">
        <f t="shared" si="185"/>
        <v>0</v>
      </c>
      <c r="BH629" s="102">
        <f t="shared" si="186"/>
        <v>0</v>
      </c>
      <c r="BI629" s="102">
        <f t="shared" si="187"/>
        <v>0</v>
      </c>
      <c r="BJ629" s="17" t="s">
        <v>89</v>
      </c>
      <c r="BK629" s="102">
        <f t="shared" si="188"/>
        <v>0</v>
      </c>
      <c r="BL629" s="17" t="s">
        <v>580</v>
      </c>
      <c r="BM629" s="179" t="s">
        <v>9021</v>
      </c>
    </row>
    <row r="630" spans="2:65" s="1" customFormat="1" ht="16.5" customHeight="1">
      <c r="B630" s="140"/>
      <c r="C630" s="168" t="s">
        <v>4838</v>
      </c>
      <c r="D630" s="168" t="s">
        <v>576</v>
      </c>
      <c r="E630" s="169" t="s">
        <v>9022</v>
      </c>
      <c r="F630" s="170" t="s">
        <v>7962</v>
      </c>
      <c r="G630" s="171" t="s">
        <v>1</v>
      </c>
      <c r="H630" s="172">
        <v>3</v>
      </c>
      <c r="I630" s="173"/>
      <c r="J630" s="174">
        <f t="shared" si="179"/>
        <v>0</v>
      </c>
      <c r="K630" s="175"/>
      <c r="L630" s="34"/>
      <c r="M630" s="176" t="s">
        <v>1</v>
      </c>
      <c r="N630" s="139" t="s">
        <v>43</v>
      </c>
      <c r="P630" s="177">
        <f t="shared" si="180"/>
        <v>0</v>
      </c>
      <c r="Q630" s="177">
        <v>0</v>
      </c>
      <c r="R630" s="177">
        <f t="shared" si="181"/>
        <v>0</v>
      </c>
      <c r="S630" s="177">
        <v>0</v>
      </c>
      <c r="T630" s="178">
        <f t="shared" si="182"/>
        <v>0</v>
      </c>
      <c r="AR630" s="179" t="s">
        <v>580</v>
      </c>
      <c r="AT630" s="179" t="s">
        <v>576</v>
      </c>
      <c r="AU630" s="179" t="s">
        <v>84</v>
      </c>
      <c r="AY630" s="17" t="s">
        <v>574</v>
      </c>
      <c r="BE630" s="102">
        <f t="shared" si="183"/>
        <v>0</v>
      </c>
      <c r="BF630" s="102">
        <f t="shared" si="184"/>
        <v>0</v>
      </c>
      <c r="BG630" s="102">
        <f t="shared" si="185"/>
        <v>0</v>
      </c>
      <c r="BH630" s="102">
        <f t="shared" si="186"/>
        <v>0</v>
      </c>
      <c r="BI630" s="102">
        <f t="shared" si="187"/>
        <v>0</v>
      </c>
      <c r="BJ630" s="17" t="s">
        <v>89</v>
      </c>
      <c r="BK630" s="102">
        <f t="shared" si="188"/>
        <v>0</v>
      </c>
      <c r="BL630" s="17" t="s">
        <v>580</v>
      </c>
      <c r="BM630" s="179" t="s">
        <v>9023</v>
      </c>
    </row>
    <row r="631" spans="2:65" s="1" customFormat="1" ht="16.5" customHeight="1">
      <c r="B631" s="140"/>
      <c r="C631" s="168" t="s">
        <v>4843</v>
      </c>
      <c r="D631" s="168" t="s">
        <v>576</v>
      </c>
      <c r="E631" s="169" t="s">
        <v>9024</v>
      </c>
      <c r="F631" s="170" t="s">
        <v>8500</v>
      </c>
      <c r="G631" s="171" t="s">
        <v>1</v>
      </c>
      <c r="H631" s="172">
        <v>1</v>
      </c>
      <c r="I631" s="173"/>
      <c r="J631" s="174">
        <f t="shared" si="179"/>
        <v>0</v>
      </c>
      <c r="K631" s="175"/>
      <c r="L631" s="34"/>
      <c r="M631" s="176" t="s">
        <v>1</v>
      </c>
      <c r="N631" s="139" t="s">
        <v>43</v>
      </c>
      <c r="P631" s="177">
        <f t="shared" si="180"/>
        <v>0</v>
      </c>
      <c r="Q631" s="177">
        <v>0</v>
      </c>
      <c r="R631" s="177">
        <f t="shared" si="181"/>
        <v>0</v>
      </c>
      <c r="S631" s="177">
        <v>0</v>
      </c>
      <c r="T631" s="178">
        <f t="shared" si="182"/>
        <v>0</v>
      </c>
      <c r="AR631" s="179" t="s">
        <v>580</v>
      </c>
      <c r="AT631" s="179" t="s">
        <v>576</v>
      </c>
      <c r="AU631" s="179" t="s">
        <v>84</v>
      </c>
      <c r="AY631" s="17" t="s">
        <v>574</v>
      </c>
      <c r="BE631" s="102">
        <f t="shared" si="183"/>
        <v>0</v>
      </c>
      <c r="BF631" s="102">
        <f t="shared" si="184"/>
        <v>0</v>
      </c>
      <c r="BG631" s="102">
        <f t="shared" si="185"/>
        <v>0</v>
      </c>
      <c r="BH631" s="102">
        <f t="shared" si="186"/>
        <v>0</v>
      </c>
      <c r="BI631" s="102">
        <f t="shared" si="187"/>
        <v>0</v>
      </c>
      <c r="BJ631" s="17" t="s">
        <v>89</v>
      </c>
      <c r="BK631" s="102">
        <f t="shared" si="188"/>
        <v>0</v>
      </c>
      <c r="BL631" s="17" t="s">
        <v>580</v>
      </c>
      <c r="BM631" s="179" t="s">
        <v>9025</v>
      </c>
    </row>
    <row r="632" spans="2:65" s="1" customFormat="1" ht="55.5" customHeight="1">
      <c r="B632" s="140"/>
      <c r="C632" s="168" t="s">
        <v>4848</v>
      </c>
      <c r="D632" s="168" t="s">
        <v>576</v>
      </c>
      <c r="E632" s="169" t="s">
        <v>9026</v>
      </c>
      <c r="F632" s="170" t="s">
        <v>9027</v>
      </c>
      <c r="G632" s="171" t="s">
        <v>1</v>
      </c>
      <c r="H632" s="172">
        <v>2</v>
      </c>
      <c r="I632" s="173"/>
      <c r="J632" s="174">
        <f t="shared" si="179"/>
        <v>0</v>
      </c>
      <c r="K632" s="175"/>
      <c r="L632" s="34"/>
      <c r="M632" s="176" t="s">
        <v>1</v>
      </c>
      <c r="N632" s="139" t="s">
        <v>43</v>
      </c>
      <c r="P632" s="177">
        <f t="shared" si="180"/>
        <v>0</v>
      </c>
      <c r="Q632" s="177">
        <v>0</v>
      </c>
      <c r="R632" s="177">
        <f t="shared" si="181"/>
        <v>0</v>
      </c>
      <c r="S632" s="177">
        <v>0</v>
      </c>
      <c r="T632" s="178">
        <f t="shared" si="182"/>
        <v>0</v>
      </c>
      <c r="AR632" s="179" t="s">
        <v>580</v>
      </c>
      <c r="AT632" s="179" t="s">
        <v>576</v>
      </c>
      <c r="AU632" s="179" t="s">
        <v>84</v>
      </c>
      <c r="AY632" s="17" t="s">
        <v>574</v>
      </c>
      <c r="BE632" s="102">
        <f t="shared" si="183"/>
        <v>0</v>
      </c>
      <c r="BF632" s="102">
        <f t="shared" si="184"/>
        <v>0</v>
      </c>
      <c r="BG632" s="102">
        <f t="shared" si="185"/>
        <v>0</v>
      </c>
      <c r="BH632" s="102">
        <f t="shared" si="186"/>
        <v>0</v>
      </c>
      <c r="BI632" s="102">
        <f t="shared" si="187"/>
        <v>0</v>
      </c>
      <c r="BJ632" s="17" t="s">
        <v>89</v>
      </c>
      <c r="BK632" s="102">
        <f t="shared" si="188"/>
        <v>0</v>
      </c>
      <c r="BL632" s="17" t="s">
        <v>580</v>
      </c>
      <c r="BM632" s="179" t="s">
        <v>9028</v>
      </c>
    </row>
    <row r="633" spans="2:65" s="1" customFormat="1" ht="24.25" customHeight="1">
      <c r="B633" s="140"/>
      <c r="C633" s="168" t="s">
        <v>4852</v>
      </c>
      <c r="D633" s="168" t="s">
        <v>576</v>
      </c>
      <c r="E633" s="169" t="s">
        <v>9029</v>
      </c>
      <c r="F633" s="170" t="s">
        <v>7901</v>
      </c>
      <c r="G633" s="171" t="s">
        <v>1</v>
      </c>
      <c r="H633" s="172">
        <v>1</v>
      </c>
      <c r="I633" s="173"/>
      <c r="J633" s="174">
        <f t="shared" si="179"/>
        <v>0</v>
      </c>
      <c r="K633" s="175"/>
      <c r="L633" s="34"/>
      <c r="M633" s="176" t="s">
        <v>1</v>
      </c>
      <c r="N633" s="139" t="s">
        <v>43</v>
      </c>
      <c r="P633" s="177">
        <f t="shared" si="180"/>
        <v>0</v>
      </c>
      <c r="Q633" s="177">
        <v>0</v>
      </c>
      <c r="R633" s="177">
        <f t="shared" si="181"/>
        <v>0</v>
      </c>
      <c r="S633" s="177">
        <v>0</v>
      </c>
      <c r="T633" s="178">
        <f t="shared" si="182"/>
        <v>0</v>
      </c>
      <c r="AR633" s="179" t="s">
        <v>580</v>
      </c>
      <c r="AT633" s="179" t="s">
        <v>576</v>
      </c>
      <c r="AU633" s="179" t="s">
        <v>84</v>
      </c>
      <c r="AY633" s="17" t="s">
        <v>574</v>
      </c>
      <c r="BE633" s="102">
        <f t="shared" si="183"/>
        <v>0</v>
      </c>
      <c r="BF633" s="102">
        <f t="shared" si="184"/>
        <v>0</v>
      </c>
      <c r="BG633" s="102">
        <f t="shared" si="185"/>
        <v>0</v>
      </c>
      <c r="BH633" s="102">
        <f t="shared" si="186"/>
        <v>0</v>
      </c>
      <c r="BI633" s="102">
        <f t="shared" si="187"/>
        <v>0</v>
      </c>
      <c r="BJ633" s="17" t="s">
        <v>89</v>
      </c>
      <c r="BK633" s="102">
        <f t="shared" si="188"/>
        <v>0</v>
      </c>
      <c r="BL633" s="17" t="s">
        <v>580</v>
      </c>
      <c r="BM633" s="179" t="s">
        <v>9030</v>
      </c>
    </row>
    <row r="634" spans="2:65" s="1" customFormat="1" ht="16.5" customHeight="1">
      <c r="B634" s="140"/>
      <c r="C634" s="168" t="s">
        <v>4856</v>
      </c>
      <c r="D634" s="168" t="s">
        <v>576</v>
      </c>
      <c r="E634" s="169" t="s">
        <v>9031</v>
      </c>
      <c r="F634" s="170" t="s">
        <v>7904</v>
      </c>
      <c r="G634" s="171" t="s">
        <v>1</v>
      </c>
      <c r="H634" s="172">
        <v>1</v>
      </c>
      <c r="I634" s="173"/>
      <c r="J634" s="174">
        <f t="shared" si="179"/>
        <v>0</v>
      </c>
      <c r="K634" s="175"/>
      <c r="L634" s="34"/>
      <c r="M634" s="176" t="s">
        <v>1</v>
      </c>
      <c r="N634" s="139" t="s">
        <v>43</v>
      </c>
      <c r="P634" s="177">
        <f t="shared" si="180"/>
        <v>0</v>
      </c>
      <c r="Q634" s="177">
        <v>0</v>
      </c>
      <c r="R634" s="177">
        <f t="shared" si="181"/>
        <v>0</v>
      </c>
      <c r="S634" s="177">
        <v>0</v>
      </c>
      <c r="T634" s="178">
        <f t="shared" si="182"/>
        <v>0</v>
      </c>
      <c r="AR634" s="179" t="s">
        <v>580</v>
      </c>
      <c r="AT634" s="179" t="s">
        <v>576</v>
      </c>
      <c r="AU634" s="179" t="s">
        <v>84</v>
      </c>
      <c r="AY634" s="17" t="s">
        <v>574</v>
      </c>
      <c r="BE634" s="102">
        <f t="shared" si="183"/>
        <v>0</v>
      </c>
      <c r="BF634" s="102">
        <f t="shared" si="184"/>
        <v>0</v>
      </c>
      <c r="BG634" s="102">
        <f t="shared" si="185"/>
        <v>0</v>
      </c>
      <c r="BH634" s="102">
        <f t="shared" si="186"/>
        <v>0</v>
      </c>
      <c r="BI634" s="102">
        <f t="shared" si="187"/>
        <v>0</v>
      </c>
      <c r="BJ634" s="17" t="s">
        <v>89</v>
      </c>
      <c r="BK634" s="102">
        <f t="shared" si="188"/>
        <v>0</v>
      </c>
      <c r="BL634" s="17" t="s">
        <v>580</v>
      </c>
      <c r="BM634" s="179" t="s">
        <v>9032</v>
      </c>
    </row>
    <row r="635" spans="2:65" s="1" customFormat="1" ht="24.25" customHeight="1">
      <c r="B635" s="140"/>
      <c r="C635" s="168" t="s">
        <v>4861</v>
      </c>
      <c r="D635" s="168" t="s">
        <v>576</v>
      </c>
      <c r="E635" s="169" t="s">
        <v>9033</v>
      </c>
      <c r="F635" s="170" t="s">
        <v>7907</v>
      </c>
      <c r="G635" s="171" t="s">
        <v>1</v>
      </c>
      <c r="H635" s="172">
        <v>1</v>
      </c>
      <c r="I635" s="173"/>
      <c r="J635" s="174">
        <f t="shared" si="179"/>
        <v>0</v>
      </c>
      <c r="K635" s="175"/>
      <c r="L635" s="34"/>
      <c r="M635" s="223" t="s">
        <v>1</v>
      </c>
      <c r="N635" s="224" t="s">
        <v>43</v>
      </c>
      <c r="O635" s="225"/>
      <c r="P635" s="226">
        <f t="shared" si="180"/>
        <v>0</v>
      </c>
      <c r="Q635" s="226">
        <v>0</v>
      </c>
      <c r="R635" s="226">
        <f t="shared" si="181"/>
        <v>0</v>
      </c>
      <c r="S635" s="226">
        <v>0</v>
      </c>
      <c r="T635" s="227">
        <f t="shared" si="182"/>
        <v>0</v>
      </c>
      <c r="AR635" s="179" t="s">
        <v>580</v>
      </c>
      <c r="AT635" s="179" t="s">
        <v>576</v>
      </c>
      <c r="AU635" s="179" t="s">
        <v>84</v>
      </c>
      <c r="AY635" s="17" t="s">
        <v>574</v>
      </c>
      <c r="BE635" s="102">
        <f t="shared" si="183"/>
        <v>0</v>
      </c>
      <c r="BF635" s="102">
        <f t="shared" si="184"/>
        <v>0</v>
      </c>
      <c r="BG635" s="102">
        <f t="shared" si="185"/>
        <v>0</v>
      </c>
      <c r="BH635" s="102">
        <f t="shared" si="186"/>
        <v>0</v>
      </c>
      <c r="BI635" s="102">
        <f t="shared" si="187"/>
        <v>0</v>
      </c>
      <c r="BJ635" s="17" t="s">
        <v>89</v>
      </c>
      <c r="BK635" s="102">
        <f t="shared" si="188"/>
        <v>0</v>
      </c>
      <c r="BL635" s="17" t="s">
        <v>580</v>
      </c>
      <c r="BM635" s="179" t="s">
        <v>9034</v>
      </c>
    </row>
    <row r="636" spans="2:65" s="1" customFormat="1" ht="7" customHeight="1">
      <c r="B636" s="49"/>
      <c r="C636" s="50"/>
      <c r="D636" s="50"/>
      <c r="E636" s="50"/>
      <c r="F636" s="50"/>
      <c r="G636" s="50"/>
      <c r="H636" s="50"/>
      <c r="I636" s="50"/>
      <c r="J636" s="50"/>
      <c r="K636" s="50"/>
      <c r="L636" s="34"/>
    </row>
  </sheetData>
  <autoFilter ref="C144:K635" xr:uid="{00000000-0009-0000-0000-000005000000}"/>
  <mergeCells count="17">
    <mergeCell ref="E11:H11"/>
    <mergeCell ref="E20:H20"/>
    <mergeCell ref="E29:H29"/>
    <mergeCell ref="E137:H137"/>
    <mergeCell ref="L2:V2"/>
    <mergeCell ref="D119:F119"/>
    <mergeCell ref="D120:F120"/>
    <mergeCell ref="D121:F121"/>
    <mergeCell ref="E133:H133"/>
    <mergeCell ref="E135:H135"/>
    <mergeCell ref="E85:H85"/>
    <mergeCell ref="E87:H87"/>
    <mergeCell ref="E89:H89"/>
    <mergeCell ref="D117:F117"/>
    <mergeCell ref="D118:F118"/>
    <mergeCell ref="E7:H7"/>
    <mergeCell ref="E9:H9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9B11A-3C45-447F-8725-07671F7278A6}">
  <dimension ref="A1"/>
  <sheetViews>
    <sheetView workbookViewId="0"/>
  </sheetViews>
  <sheetFormatPr baseColWidth="10" defaultColWidth="8.75" defaultRowHeight="1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33</vt:i4>
      </vt:variant>
      <vt:variant>
        <vt:lpstr>Pomenované rozsahy</vt:lpstr>
      </vt:variant>
      <vt:variant>
        <vt:i4>54</vt:i4>
      </vt:variant>
    </vt:vector>
  </HeadingPairs>
  <TitlesOfParts>
    <vt:vector size="87" baseType="lpstr">
      <vt:lpstr>Rekapitulácia stavby</vt:lpstr>
      <vt:lpstr>Hárok1</vt:lpstr>
      <vt:lpstr>Hárok2</vt:lpstr>
      <vt:lpstr>Poznámky</vt:lpstr>
      <vt:lpstr>01 - Architektonicko-stav...</vt:lpstr>
      <vt:lpstr>02 - Zdravotechnika</vt:lpstr>
      <vt:lpstr>03 - Vykurovanie</vt:lpstr>
      <vt:lpstr>04 - Vzduchotechnika, chl...</vt:lpstr>
      <vt:lpstr>Hárok3</vt:lpstr>
      <vt:lpstr>Hárok4</vt:lpstr>
      <vt:lpstr>Hárok5</vt:lpstr>
      <vt:lpstr>05 - Elektroinštalácia (S...</vt:lpstr>
      <vt:lpstr>06 - EPS</vt:lpstr>
      <vt:lpstr>07 - ZOT a SH </vt:lpstr>
      <vt:lpstr>08 - EZS</vt:lpstr>
      <vt:lpstr>09 - Hlasová signalizácia...</vt:lpstr>
      <vt:lpstr>10 - Systém kontroly vstu...</vt:lpstr>
      <vt:lpstr>11 - Kamerový systém CCTV</vt:lpstr>
      <vt:lpstr>12 - GASTRO </vt:lpstr>
      <vt:lpstr>02 - SO201 Napojenie na m...</vt:lpstr>
      <vt:lpstr>03 - SO301 Jednotná kanal...</vt:lpstr>
      <vt:lpstr>04 - SO302 Vodovodná príp...</vt:lpstr>
      <vt:lpstr>05 - SO501 Areálové NN ro...</vt:lpstr>
      <vt:lpstr>01 - SO601.1 Strešná záhr...</vt:lpstr>
      <vt:lpstr>02 - SO 601.2 Komunitný dvor</vt:lpstr>
      <vt:lpstr>03 - SO 601.3 Extenzívne ...</vt:lpstr>
      <vt:lpstr>04 - SO 601.4 Priestor pr...</vt:lpstr>
      <vt:lpstr>05 - SO 601.5 Zeleň na pa...</vt:lpstr>
      <vt:lpstr>06 - SO 601.6 Lesík</vt:lpstr>
      <vt:lpstr>07 - SO 601.7 Závlahový s...</vt:lpstr>
      <vt:lpstr>07 - PS01 Výťahy</vt:lpstr>
      <vt:lpstr>08 - PS02 Dieselagregát</vt:lpstr>
      <vt:lpstr>09 - Dažďová kanalizácia ...</vt:lpstr>
      <vt:lpstr>'01 - Architektonicko-stav...'!Názvy_tlače</vt:lpstr>
      <vt:lpstr>'01 - SO601.1 Strešná záhr...'!Názvy_tlače</vt:lpstr>
      <vt:lpstr>'02 - SO 601.2 Komunitný dvor'!Názvy_tlače</vt:lpstr>
      <vt:lpstr>'02 - SO201 Napojenie na m...'!Názvy_tlače</vt:lpstr>
      <vt:lpstr>'02 - Zdravotechnika'!Názvy_tlače</vt:lpstr>
      <vt:lpstr>'03 - SO 601.3 Extenzívne ...'!Názvy_tlače</vt:lpstr>
      <vt:lpstr>'03 - SO301 Jednotná kanal...'!Názvy_tlače</vt:lpstr>
      <vt:lpstr>'03 - Vykurovanie'!Názvy_tlače</vt:lpstr>
      <vt:lpstr>'04 - SO 601.4 Priestor pr...'!Názvy_tlače</vt:lpstr>
      <vt:lpstr>'04 - SO302 Vodovodná príp...'!Názvy_tlače</vt:lpstr>
      <vt:lpstr>'04 - Vzduchotechnika, chl...'!Názvy_tlače</vt:lpstr>
      <vt:lpstr>'05 - Elektroinštalácia (S...'!Názvy_tlače</vt:lpstr>
      <vt:lpstr>'05 - SO 601.5 Zeleň na pa...'!Názvy_tlače</vt:lpstr>
      <vt:lpstr>'05 - SO501 Areálové NN ro...'!Názvy_tlače</vt:lpstr>
      <vt:lpstr>'06 - EPS'!Názvy_tlače</vt:lpstr>
      <vt:lpstr>'06 - SO 601.6 Lesík'!Názvy_tlače</vt:lpstr>
      <vt:lpstr>'07 - PS01 Výťahy'!Názvy_tlače</vt:lpstr>
      <vt:lpstr>'07 - SO 601.7 Závlahový s...'!Názvy_tlače</vt:lpstr>
      <vt:lpstr>'07 - ZOT a SH '!Názvy_tlače</vt:lpstr>
      <vt:lpstr>'08 - EZS'!Názvy_tlače</vt:lpstr>
      <vt:lpstr>'08 - PS02 Dieselagregát'!Názvy_tlače</vt:lpstr>
      <vt:lpstr>'09 - Dažďová kanalizácia ...'!Názvy_tlače</vt:lpstr>
      <vt:lpstr>'09 - Hlasová signalizácia...'!Názvy_tlače</vt:lpstr>
      <vt:lpstr>'10 - Systém kontroly vstu...'!Názvy_tlače</vt:lpstr>
      <vt:lpstr>'11 - Kamerový systém CCTV'!Názvy_tlače</vt:lpstr>
      <vt:lpstr>'12 - GASTRO '!Názvy_tlače</vt:lpstr>
      <vt:lpstr>'Rekapitulácia stavby'!Názvy_tlače</vt:lpstr>
      <vt:lpstr>'01 - Architektonicko-stav...'!Oblasť_tlače</vt:lpstr>
      <vt:lpstr>'01 - SO601.1 Strešná záhr...'!Oblasť_tlače</vt:lpstr>
      <vt:lpstr>'02 - SO 601.2 Komunitný dvor'!Oblasť_tlače</vt:lpstr>
      <vt:lpstr>'02 - SO201 Napojenie na m...'!Oblasť_tlače</vt:lpstr>
      <vt:lpstr>'02 - Zdravotechnika'!Oblasť_tlače</vt:lpstr>
      <vt:lpstr>'03 - SO 601.3 Extenzívne ...'!Oblasť_tlače</vt:lpstr>
      <vt:lpstr>'03 - SO301 Jednotná kanal...'!Oblasť_tlače</vt:lpstr>
      <vt:lpstr>'03 - Vykurovanie'!Oblasť_tlače</vt:lpstr>
      <vt:lpstr>'04 - SO 601.4 Priestor pr...'!Oblasť_tlače</vt:lpstr>
      <vt:lpstr>'04 - SO302 Vodovodná príp...'!Oblasť_tlače</vt:lpstr>
      <vt:lpstr>'04 - Vzduchotechnika, chl...'!Oblasť_tlače</vt:lpstr>
      <vt:lpstr>'05 - Elektroinštalácia (S...'!Oblasť_tlače</vt:lpstr>
      <vt:lpstr>'05 - SO 601.5 Zeleň na pa...'!Oblasť_tlače</vt:lpstr>
      <vt:lpstr>'05 - SO501 Areálové NN ro...'!Oblasť_tlače</vt:lpstr>
      <vt:lpstr>'06 - EPS'!Oblasť_tlače</vt:lpstr>
      <vt:lpstr>'06 - SO 601.6 Lesík'!Oblasť_tlače</vt:lpstr>
      <vt:lpstr>'07 - PS01 Výťahy'!Oblasť_tlače</vt:lpstr>
      <vt:lpstr>'07 - SO 601.7 Závlahový s...'!Oblasť_tlače</vt:lpstr>
      <vt:lpstr>'07 - ZOT a SH '!Oblasť_tlače</vt:lpstr>
      <vt:lpstr>'08 - EZS'!Oblasť_tlače</vt:lpstr>
      <vt:lpstr>'08 - PS02 Dieselagregát'!Oblasť_tlače</vt:lpstr>
      <vt:lpstr>'09 - Dažďová kanalizácia ...'!Oblasť_tlače</vt:lpstr>
      <vt:lpstr>'09 - Hlasová signalizácia...'!Oblasť_tlače</vt:lpstr>
      <vt:lpstr>'10 - Systém kontroly vstu...'!Oblasť_tlače</vt:lpstr>
      <vt:lpstr>'11 - Kamerový systém CCTV'!Oblasť_tlače</vt:lpstr>
      <vt:lpstr>'12 - GASTRO 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RosoftLenovo\Marta</dc:creator>
  <cp:lastModifiedBy>Miroslav Hrčka</cp:lastModifiedBy>
  <cp:lastPrinted>2024-05-22T13:02:17Z</cp:lastPrinted>
  <dcterms:created xsi:type="dcterms:W3CDTF">2024-05-22T10:33:02Z</dcterms:created>
  <dcterms:modified xsi:type="dcterms:W3CDTF">2024-11-04T08:55:25Z</dcterms:modified>
</cp:coreProperties>
</file>